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never" codeName="EstaPastaDeTrabalho"/>
  <mc:AlternateContent xmlns:mc="http://schemas.openxmlformats.org/markup-compatibility/2006">
    <mc:Choice Requires="x15">
      <x15ac:absPath xmlns:x15ac="http://schemas.microsoft.com/office/spreadsheetml/2010/11/ac" url="C:\Users\roberta.campos\Desktop\GABI\MEC\"/>
    </mc:Choice>
  </mc:AlternateContent>
  <xr:revisionPtr revIDLastSave="0" documentId="13_ncr:1_{9DAEE168-5414-4682-A3C2-0AAD32B0260E}" xr6:coauthVersionLast="47" xr6:coauthVersionMax="47" xr10:uidLastSave="{00000000-0000-0000-0000-000000000000}"/>
  <bookViews>
    <workbookView xWindow="-120" yWindow="-120" windowWidth="38640" windowHeight="15720" tabRatio="903" xr2:uid="{00000000-000D-0000-FFFF-FFFF00000000}"/>
  </bookViews>
  <sheets>
    <sheet name="CAPA" sheetId="1" r:id="rId1"/>
    <sheet name="CRONO" sheetId="97" r:id="rId2"/>
    <sheet name="RESUMO" sheetId="83" r:id="rId3"/>
    <sheet name="RESUMO -ME" sheetId="4" r:id="rId4"/>
    <sheet name="DOOH - METRÔ" sheetId="13" r:id="rId5"/>
    <sheet name="DOOH - MUB" sheetId="86" r:id="rId6"/>
    <sheet name="DOOH - ESTABELECIMENTOS" sheetId="96" r:id="rId7"/>
    <sheet name="DOOH - PAINEL" sheetId="84" r:id="rId8"/>
    <sheet name="DOOH - TERMINAL RODOVIÁRIO" sheetId="85" r:id="rId9"/>
    <sheet name="INTERNET" sheetId="98" r:id="rId10"/>
    <sheet name="RKG - Social Media" sheetId="95" r:id="rId11"/>
    <sheet name="CONTRA PARTIDA CARRO SOM" sheetId="32" state="hidden" r:id="rId12"/>
    <sheet name="CONTRA PARTIDA RÁDIO COM. " sheetId="33"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________________________________________________r" localSheetId="1" hidden="1">{"'Janeiro'!$A$1:$I$153"}</definedName>
    <definedName name="_________________________________________________r" localSheetId="10" hidden="1">{"'Janeiro'!$A$1:$I$153"}</definedName>
    <definedName name="_________________________________________________r" hidden="1">{"'Janeiro'!$A$1:$I$153"}</definedName>
    <definedName name="________________________________________________r" localSheetId="1" hidden="1">{"'Janeiro'!$A$1:$I$153"}</definedName>
    <definedName name="________________________________________________r" localSheetId="10" hidden="1">{"'Janeiro'!$A$1:$I$153"}</definedName>
    <definedName name="________________________________________________r" hidden="1">{"'Janeiro'!$A$1:$I$153"}</definedName>
    <definedName name="_______________________________________________r" localSheetId="1" hidden="1">{"'Janeiro'!$A$1:$I$153"}</definedName>
    <definedName name="_______________________________________________r" localSheetId="10" hidden="1">{"'Janeiro'!$A$1:$I$153"}</definedName>
    <definedName name="_______________________________________________r" hidden="1">{"'Janeiro'!$A$1:$I$153"}</definedName>
    <definedName name="______________________________________________r" localSheetId="1" hidden="1">{"'Janeiro'!$A$1:$I$153"}</definedName>
    <definedName name="______________________________________________r" localSheetId="10" hidden="1">{"'Janeiro'!$A$1:$I$153"}</definedName>
    <definedName name="______________________________________________r" hidden="1">{"'Janeiro'!$A$1:$I$153"}</definedName>
    <definedName name="_____________________________________________r" localSheetId="1" hidden="1">{"'Janeiro'!$A$1:$I$153"}</definedName>
    <definedName name="_____________________________________________r" localSheetId="10" hidden="1">{"'Janeiro'!$A$1:$I$153"}</definedName>
    <definedName name="_____________________________________________r" hidden="1">{"'Janeiro'!$A$1:$I$153"}</definedName>
    <definedName name="____________________________________________r" localSheetId="1" hidden="1">{"'Janeiro'!$A$1:$I$153"}</definedName>
    <definedName name="____________________________________________r" localSheetId="10" hidden="1">{"'Janeiro'!$A$1:$I$153"}</definedName>
    <definedName name="____________________________________________r" hidden="1">{"'Janeiro'!$A$1:$I$153"}</definedName>
    <definedName name="___________________________________________r" localSheetId="1" hidden="1">{"'Janeiro'!$A$1:$I$153"}</definedName>
    <definedName name="___________________________________________r" localSheetId="10" hidden="1">{"'Janeiro'!$A$1:$I$153"}</definedName>
    <definedName name="___________________________________________r" hidden="1">{"'Janeiro'!$A$1:$I$153"}</definedName>
    <definedName name="__________________________________________r" localSheetId="1" hidden="1">{"'Janeiro'!$A$1:$I$153"}</definedName>
    <definedName name="__________________________________________r" localSheetId="10" hidden="1">{"'Janeiro'!$A$1:$I$153"}</definedName>
    <definedName name="__________________________________________r" hidden="1">{"'Janeiro'!$A$1:$I$153"}</definedName>
    <definedName name="_________________________________________r" localSheetId="1" hidden="1">{"'Janeiro'!$A$1:$I$153"}</definedName>
    <definedName name="_________________________________________r" localSheetId="10" hidden="1">{"'Janeiro'!$A$1:$I$153"}</definedName>
    <definedName name="_________________________________________r" hidden="1">{"'Janeiro'!$A$1:$I$153"}</definedName>
    <definedName name="______________________________________r" localSheetId="1" hidden="1">{"'Janeiro'!$A$1:$I$153"}</definedName>
    <definedName name="______________________________________r" localSheetId="10" hidden="1">{"'Janeiro'!$A$1:$I$153"}</definedName>
    <definedName name="______________________________________r" hidden="1">{"'Janeiro'!$A$1:$I$153"}</definedName>
    <definedName name="______________________9" localSheetId="1" hidden="1">{"'Janeiro'!$A$1:$I$153"}</definedName>
    <definedName name="______________________9" localSheetId="10" hidden="1">{"'Janeiro'!$A$1:$I$153"}</definedName>
    <definedName name="______________________9" hidden="1">{"'Janeiro'!$A$1:$I$153"}</definedName>
    <definedName name="__________________sab1" localSheetId="1" hidden="1">{#N/A,#N/A,FALSE,"Banco de Dados"}</definedName>
    <definedName name="__________________sab1" hidden="1">{#N/A,#N/A,FALSE,"Banco de Dados"}</definedName>
    <definedName name="_________________sab1" localSheetId="1" hidden="1">{#N/A,#N/A,FALSE,"Banco de Dados"}</definedName>
    <definedName name="_________________sab1" hidden="1">{#N/A,#N/A,FALSE,"Banco de Dados"}</definedName>
    <definedName name="________________sab1" localSheetId="1" hidden="1">{#N/A,#N/A,FALSE,"Banco de Dados"}</definedName>
    <definedName name="________________sab1" hidden="1">{#N/A,#N/A,FALSE,"Banco de Dados"}</definedName>
    <definedName name="_______________sab1" localSheetId="1" hidden="1">{#N/A,#N/A,FALSE,"Banco de Dados"}</definedName>
    <definedName name="_______________sab1" hidden="1">{#N/A,#N/A,FALSE,"Banco de Dados"}</definedName>
    <definedName name="_______________tab4" hidden="1">#REF!</definedName>
    <definedName name="______________sab1" localSheetId="1" hidden="1">{#N/A,#N/A,FALSE,"Banco de Dados"}</definedName>
    <definedName name="______________sab1" hidden="1">{#N/A,#N/A,FALSE,"Banco de Dados"}</definedName>
    <definedName name="______________tab4" hidden="1">#REF!</definedName>
    <definedName name="_____________r" localSheetId="1" hidden="1">{"'Janeiro'!$A$1:$I$153"}</definedName>
    <definedName name="_____________r" localSheetId="10" hidden="1">{"'Janeiro'!$A$1:$I$153"}</definedName>
    <definedName name="_____________r" hidden="1">{"'Janeiro'!$A$1:$I$153"}</definedName>
    <definedName name="_____________sab1" localSheetId="1" hidden="1">{#N/A,#N/A,FALSE,"Banco de Dados"}</definedName>
    <definedName name="_____________sab1" hidden="1">{#N/A,#N/A,FALSE,"Banco de Dados"}</definedName>
    <definedName name="_____________tab4" hidden="1">#REF!</definedName>
    <definedName name="____________sab1" localSheetId="1" hidden="1">{#N/A,#N/A,FALSE,"Banco de Dados"}</definedName>
    <definedName name="____________sab1" hidden="1">{#N/A,#N/A,FALSE,"Banco de Dados"}</definedName>
    <definedName name="____________tab4" hidden="1">#REF!</definedName>
    <definedName name="___________r" localSheetId="1" hidden="1">{"'Janeiro'!$A$1:$I$153"}</definedName>
    <definedName name="___________r" localSheetId="10" hidden="1">{"'Janeiro'!$A$1:$I$153"}</definedName>
    <definedName name="___________r" hidden="1">{"'Janeiro'!$A$1:$I$153"}</definedName>
    <definedName name="___________sab1" localSheetId="1" hidden="1">{#N/A,#N/A,FALSE,"Banco de Dados"}</definedName>
    <definedName name="___________sab1" hidden="1">{#N/A,#N/A,FALSE,"Banco de Dados"}</definedName>
    <definedName name="___________tab4" hidden="1">#REF!</definedName>
    <definedName name="__________r" localSheetId="1" hidden="1">{"'Janeiro'!$A$1:$I$153"}</definedName>
    <definedName name="__________r" localSheetId="10" hidden="1">{"'Janeiro'!$A$1:$I$153"}</definedName>
    <definedName name="__________r" hidden="1">{"'Janeiro'!$A$1:$I$153"}</definedName>
    <definedName name="__________sab1" localSheetId="1" hidden="1">{#N/A,#N/A,FALSE,"Banco de Dados"}</definedName>
    <definedName name="__________sab1" hidden="1">{#N/A,#N/A,FALSE,"Banco de Dados"}</definedName>
    <definedName name="__________tab4" hidden="1">#REF!</definedName>
    <definedName name="_________r" localSheetId="1" hidden="1">{"'Janeiro'!$A$1:$I$153"}</definedName>
    <definedName name="_________r" localSheetId="10" hidden="1">{"'Janeiro'!$A$1:$I$153"}</definedName>
    <definedName name="_________r" hidden="1">{"'Janeiro'!$A$1:$I$153"}</definedName>
    <definedName name="_________rv1" localSheetId="1" hidden="1">{#N/A,#N/A,TRUE,"Ano";#N/A,#N/A,TRUE,"Ene";#N/A,#N/A,TRUE,"Feb";#N/A,#N/A,TRUE,"Mar";#N/A,#N/A,TRUE,"Abr";#N/A,#N/A,TRUE,"May";#N/A,#N/A,TRUE,"Jun";#N/A,#N/A,TRUE,"Jul";#N/A,#N/A,TRUE,"Ago";#N/A,#N/A,TRUE,"Sep";#N/A,#N/A,TRUE,"Oct";#N/A,#N/A,TRUE,"Nov";#N/A,#N/A,TRUE,"Dic"}</definedName>
    <definedName name="_________rv1" hidden="1">{#N/A,#N/A,TRUE,"Ano";#N/A,#N/A,TRUE,"Ene";#N/A,#N/A,TRUE,"Feb";#N/A,#N/A,TRUE,"Mar";#N/A,#N/A,TRUE,"Abr";#N/A,#N/A,TRUE,"May";#N/A,#N/A,TRUE,"Jun";#N/A,#N/A,TRUE,"Jul";#N/A,#N/A,TRUE,"Ago";#N/A,#N/A,TRUE,"Sep";#N/A,#N/A,TRUE,"Oct";#N/A,#N/A,TRUE,"Nov";#N/A,#N/A,TRUE,"Dic"}</definedName>
    <definedName name="_________sab1" localSheetId="1" hidden="1">{#N/A,#N/A,FALSE,"Banco de Dados"}</definedName>
    <definedName name="_________sab1" hidden="1">{#N/A,#N/A,FALSE,"Banco de Dados"}</definedName>
    <definedName name="_________tab4" hidden="1">#REF!</definedName>
    <definedName name="________rv1" localSheetId="1" hidden="1">{#N/A,#N/A,TRUE,"Ano";#N/A,#N/A,TRUE,"Ene";#N/A,#N/A,TRUE,"Feb";#N/A,#N/A,TRUE,"Mar";#N/A,#N/A,TRUE,"Abr";#N/A,#N/A,TRUE,"May";#N/A,#N/A,TRUE,"Jun";#N/A,#N/A,TRUE,"Jul";#N/A,#N/A,TRUE,"Ago";#N/A,#N/A,TRUE,"Sep";#N/A,#N/A,TRUE,"Oct";#N/A,#N/A,TRUE,"Nov";#N/A,#N/A,TRUE,"Dic"}</definedName>
    <definedName name="________rv1" hidden="1">{#N/A,#N/A,TRUE,"Ano";#N/A,#N/A,TRUE,"Ene";#N/A,#N/A,TRUE,"Feb";#N/A,#N/A,TRUE,"Mar";#N/A,#N/A,TRUE,"Abr";#N/A,#N/A,TRUE,"May";#N/A,#N/A,TRUE,"Jun";#N/A,#N/A,TRUE,"Jul";#N/A,#N/A,TRUE,"Ago";#N/A,#N/A,TRUE,"Sep";#N/A,#N/A,TRUE,"Oct";#N/A,#N/A,TRUE,"Nov";#N/A,#N/A,TRUE,"Dic"}</definedName>
    <definedName name="________sab1" localSheetId="1" hidden="1">{#N/A,#N/A,FALSE,"Banco de Dados"}</definedName>
    <definedName name="________sab1" hidden="1">{#N/A,#N/A,FALSE,"Banco de Dados"}</definedName>
    <definedName name="________tab4" hidden="1">#REF!</definedName>
    <definedName name="_______r" localSheetId="1" hidden="1">{"'Janeiro'!$A$1:$I$153"}</definedName>
    <definedName name="_______r" localSheetId="10" hidden="1">{"'Janeiro'!$A$1:$I$153"}</definedName>
    <definedName name="_______r" hidden="1">{"'Janeiro'!$A$1:$I$153"}</definedName>
    <definedName name="_______rv1" localSheetId="1" hidden="1">{#N/A,#N/A,TRUE,"Ano";#N/A,#N/A,TRUE,"Ene";#N/A,#N/A,TRUE,"Feb";#N/A,#N/A,TRUE,"Mar";#N/A,#N/A,TRUE,"Abr";#N/A,#N/A,TRUE,"May";#N/A,#N/A,TRUE,"Jun";#N/A,#N/A,TRUE,"Jul";#N/A,#N/A,TRUE,"Ago";#N/A,#N/A,TRUE,"Sep";#N/A,#N/A,TRUE,"Oct";#N/A,#N/A,TRUE,"Nov";#N/A,#N/A,TRUE,"Dic"}</definedName>
    <definedName name="_______rv1" hidden="1">{#N/A,#N/A,TRUE,"Ano";#N/A,#N/A,TRUE,"Ene";#N/A,#N/A,TRUE,"Feb";#N/A,#N/A,TRUE,"Mar";#N/A,#N/A,TRUE,"Abr";#N/A,#N/A,TRUE,"May";#N/A,#N/A,TRUE,"Jun";#N/A,#N/A,TRUE,"Jul";#N/A,#N/A,TRUE,"Ago";#N/A,#N/A,TRUE,"Sep";#N/A,#N/A,TRUE,"Oct";#N/A,#N/A,TRUE,"Nov";#N/A,#N/A,TRUE,"Dic"}</definedName>
    <definedName name="_______sab1" localSheetId="1" hidden="1">{#N/A,#N/A,FALSE,"Banco de Dados"}</definedName>
    <definedName name="_______sab1" hidden="1">{#N/A,#N/A,FALSE,"Banco de Dados"}</definedName>
    <definedName name="_______tab4" hidden="1">#REF!</definedName>
    <definedName name="______r" localSheetId="1" hidden="1">{"'Janeiro'!$A$1:$I$153"}</definedName>
    <definedName name="______r" localSheetId="10" hidden="1">{"'Janeiro'!$A$1:$I$153"}</definedName>
    <definedName name="______r" hidden="1">{"'Janeiro'!$A$1:$I$153"}</definedName>
    <definedName name="______r___" localSheetId="1" hidden="1">{"'Janeiro'!$A$1:$I$153"}</definedName>
    <definedName name="______r___" localSheetId="10" hidden="1">{"'Janeiro'!$A$1:$I$153"}</definedName>
    <definedName name="______r___" hidden="1">{"'Janeiro'!$A$1:$I$153"}</definedName>
    <definedName name="______rv1" localSheetId="1" hidden="1">{#N/A,#N/A,TRUE,"Ano";#N/A,#N/A,TRUE,"Ene";#N/A,#N/A,TRUE,"Feb";#N/A,#N/A,TRUE,"Mar";#N/A,#N/A,TRUE,"Abr";#N/A,#N/A,TRUE,"May";#N/A,#N/A,TRUE,"Jun";#N/A,#N/A,TRUE,"Jul";#N/A,#N/A,TRUE,"Ago";#N/A,#N/A,TRUE,"Sep";#N/A,#N/A,TRUE,"Oct";#N/A,#N/A,TRUE,"Nov";#N/A,#N/A,TRUE,"Dic"}</definedName>
    <definedName name="______rv1" hidden="1">{#N/A,#N/A,TRUE,"Ano";#N/A,#N/A,TRUE,"Ene";#N/A,#N/A,TRUE,"Feb";#N/A,#N/A,TRUE,"Mar";#N/A,#N/A,TRUE,"Abr";#N/A,#N/A,TRUE,"May";#N/A,#N/A,TRUE,"Jun";#N/A,#N/A,TRUE,"Jul";#N/A,#N/A,TRUE,"Ago";#N/A,#N/A,TRUE,"Sep";#N/A,#N/A,TRUE,"Oct";#N/A,#N/A,TRUE,"Nov";#N/A,#N/A,TRUE,"Dic"}</definedName>
    <definedName name="______sab1" localSheetId="1" hidden="1">{#N/A,#N/A,FALSE,"Banco de Dados"}</definedName>
    <definedName name="______sab1" hidden="1">{#N/A,#N/A,FALSE,"Banco de Dados"}</definedName>
    <definedName name="______tab4" hidden="1">#REF!</definedName>
    <definedName name="_____r" localSheetId="1" hidden="1">{"'Janeiro'!$A$1:$I$153"}</definedName>
    <definedName name="_____r" localSheetId="10" hidden="1">{"'Janeiro'!$A$1:$I$153"}</definedName>
    <definedName name="_____r" hidden="1">{"'Janeiro'!$A$1:$I$153"}</definedName>
    <definedName name="_____rv1" localSheetId="1" hidden="1">{#N/A,#N/A,TRUE,"Ano";#N/A,#N/A,TRUE,"Ene";#N/A,#N/A,TRUE,"Feb";#N/A,#N/A,TRUE,"Mar";#N/A,#N/A,TRUE,"Abr";#N/A,#N/A,TRUE,"May";#N/A,#N/A,TRUE,"Jun";#N/A,#N/A,TRUE,"Jul";#N/A,#N/A,TRUE,"Ago";#N/A,#N/A,TRUE,"Sep";#N/A,#N/A,TRUE,"Oct";#N/A,#N/A,TRUE,"Nov";#N/A,#N/A,TRUE,"Dic"}</definedName>
    <definedName name="_____rv1" hidden="1">{#N/A,#N/A,TRUE,"Ano";#N/A,#N/A,TRUE,"Ene";#N/A,#N/A,TRUE,"Feb";#N/A,#N/A,TRUE,"Mar";#N/A,#N/A,TRUE,"Abr";#N/A,#N/A,TRUE,"May";#N/A,#N/A,TRUE,"Jun";#N/A,#N/A,TRUE,"Jul";#N/A,#N/A,TRUE,"Ago";#N/A,#N/A,TRUE,"Sep";#N/A,#N/A,TRUE,"Oct";#N/A,#N/A,TRUE,"Nov";#N/A,#N/A,TRUE,"Dic"}</definedName>
    <definedName name="_____sab1" localSheetId="1" hidden="1">{#N/A,#N/A,FALSE,"Banco de Dados"}</definedName>
    <definedName name="_____sab1" hidden="1">{#N/A,#N/A,FALSE,"Banco de Dados"}</definedName>
    <definedName name="_____tab4" hidden="1">#REF!</definedName>
    <definedName name="____OP1" localSheetId="1" hidden="1">{#N/A,#N/A,FALSE,"SP1-OUT";#N/A,#N/A,FALSE,"SP1-NOV";#N/A,#N/A,FALSE,"SANT-OUT";#N/A,#N/A,FALSE,"SANT-NOV";#N/A,#N/A,FALSE,"CAMP-OUT";#N/A,#N/A,FALSE,"CAMP-NOV";#N/A,#N/A,FALSE,"CRONO 1";#N/A,#N/A,FALSE,"CAPA"}</definedName>
    <definedName name="____OP1" hidden="1">{#N/A,#N/A,FALSE,"SP1-OUT";#N/A,#N/A,FALSE,"SP1-NOV";#N/A,#N/A,FALSE,"SANT-OUT";#N/A,#N/A,FALSE,"SANT-NOV";#N/A,#N/A,FALSE,"CAMP-OUT";#N/A,#N/A,FALSE,"CAMP-NOV";#N/A,#N/A,FALSE,"CRONO 1";#N/A,#N/A,FALSE,"CAPA"}</definedName>
    <definedName name="____OP2" localSheetId="1" hidden="1">{#N/A,#N/A,FALSE,"CRONO 0";#N/A,#N/A,FALSE,"CRONO (4)";#N/A,#N/A,FALSE,"CRONO (3)";#N/A,#N/A,FALSE,"CRONO (2)";#N/A,#N/A,FALSE,"CRONO (1)"}</definedName>
    <definedName name="____OP2" hidden="1">{#N/A,#N/A,FALSE,"CRONO 0";#N/A,#N/A,FALSE,"CRONO (4)";#N/A,#N/A,FALSE,"CRONO (3)";#N/A,#N/A,FALSE,"CRONO (2)";#N/A,#N/A,FALSE,"CRONO (1)"}</definedName>
    <definedName name="____OPC1" localSheetId="1" hidden="1">{#N/A,#N/A,FALSE,"SP1-OUT";#N/A,#N/A,FALSE,"SP1-NOV";#N/A,#N/A,FALSE,"SANT-OUT";#N/A,#N/A,FALSE,"SANT-NOV";#N/A,#N/A,FALSE,"CAMP-OUT";#N/A,#N/A,FALSE,"CAMP-NOV";#N/A,#N/A,FALSE,"CRONO 1";#N/A,#N/A,FALSE,"CAPA"}</definedName>
    <definedName name="____OPC1" hidden="1">{#N/A,#N/A,FALSE,"SP1-OUT";#N/A,#N/A,FALSE,"SP1-NOV";#N/A,#N/A,FALSE,"SANT-OUT";#N/A,#N/A,FALSE,"SANT-NOV";#N/A,#N/A,FALSE,"CAMP-OUT";#N/A,#N/A,FALSE,"CAMP-NOV";#N/A,#N/A,FALSE,"CRONO 1";#N/A,#N/A,FALSE,"CAPA"}</definedName>
    <definedName name="____r" localSheetId="1" hidden="1">{"'Janeiro'!$A$1:$I$153"}</definedName>
    <definedName name="____r" localSheetId="10" hidden="1">{"'Janeiro'!$A$1:$I$153"}</definedName>
    <definedName name="____r" hidden="1">{"'Janeiro'!$A$1:$I$153"}</definedName>
    <definedName name="____rv1" localSheetId="1" hidden="1">{#N/A,#N/A,TRUE,"Ano";#N/A,#N/A,TRUE,"Ene";#N/A,#N/A,TRUE,"Feb";#N/A,#N/A,TRUE,"Mar";#N/A,#N/A,TRUE,"Abr";#N/A,#N/A,TRUE,"May";#N/A,#N/A,TRUE,"Jun";#N/A,#N/A,TRUE,"Jul";#N/A,#N/A,TRUE,"Ago";#N/A,#N/A,TRUE,"Sep";#N/A,#N/A,TRUE,"Oct";#N/A,#N/A,TRUE,"Nov";#N/A,#N/A,TRUE,"Dic"}</definedName>
    <definedName name="____rv1" hidden="1">{#N/A,#N/A,TRUE,"Ano";#N/A,#N/A,TRUE,"Ene";#N/A,#N/A,TRUE,"Feb";#N/A,#N/A,TRUE,"Mar";#N/A,#N/A,TRUE,"Abr";#N/A,#N/A,TRUE,"May";#N/A,#N/A,TRUE,"Jun";#N/A,#N/A,TRUE,"Jul";#N/A,#N/A,TRUE,"Ago";#N/A,#N/A,TRUE,"Sep";#N/A,#N/A,TRUE,"Oct";#N/A,#N/A,TRUE,"Nov";#N/A,#N/A,TRUE,"Dic"}</definedName>
    <definedName name="____sab1" localSheetId="1" hidden="1">{#N/A,#N/A,FALSE,"Banco de Dados"}</definedName>
    <definedName name="____sab1" hidden="1">{#N/A,#N/A,FALSE,"Banco de Dados"}</definedName>
    <definedName name="____tab4" hidden="1">#REF!</definedName>
    <definedName name="___rv1" localSheetId="1" hidden="1">{#N/A,#N/A,TRUE,"Ano";#N/A,#N/A,TRUE,"Ene";#N/A,#N/A,TRUE,"Feb";#N/A,#N/A,TRUE,"Mar";#N/A,#N/A,TRUE,"Abr";#N/A,#N/A,TRUE,"May";#N/A,#N/A,TRUE,"Jun";#N/A,#N/A,TRUE,"Jul";#N/A,#N/A,TRUE,"Ago";#N/A,#N/A,TRUE,"Sep";#N/A,#N/A,TRUE,"Oct";#N/A,#N/A,TRUE,"Nov";#N/A,#N/A,TRUE,"Dic"}</definedName>
    <definedName name="___rv1" hidden="1">{#N/A,#N/A,TRUE,"Ano";#N/A,#N/A,TRUE,"Ene";#N/A,#N/A,TRUE,"Feb";#N/A,#N/A,TRUE,"Mar";#N/A,#N/A,TRUE,"Abr";#N/A,#N/A,TRUE,"May";#N/A,#N/A,TRUE,"Jun";#N/A,#N/A,TRUE,"Jul";#N/A,#N/A,TRUE,"Ago";#N/A,#N/A,TRUE,"Sep";#N/A,#N/A,TRUE,"Oct";#N/A,#N/A,TRUE,"Nov";#N/A,#N/A,TRUE,"Dic"}</definedName>
    <definedName name="___sab1" localSheetId="1" hidden="1">{#N/A,#N/A,FALSE,"Banco de Dados"}</definedName>
    <definedName name="___sab1" hidden="1">{#N/A,#N/A,FALSE,"Banco de Dados"}</definedName>
    <definedName name="___tab4" hidden="1">#REF!</definedName>
    <definedName name="__123Graph_A" hidden="1">'[1]PLMM-R$'!#REF!</definedName>
    <definedName name="__123Graph_AGRAF1" hidden="1">'[2]RG Depots'!$C$43:$E$43</definedName>
    <definedName name="__123Graph_B" hidden="1">'[1]PLMM-R$'!#REF!</definedName>
    <definedName name="__123Graph_BGRAF1" hidden="1">'[2]RG Depots'!$C$44:$E$44</definedName>
    <definedName name="__123Graph_C" hidden="1">'[1]PLMM-R$'!#REF!</definedName>
    <definedName name="__123Graph_CGRAF1" hidden="1">'[2]RG Depots'!$C$45:$E$45</definedName>
    <definedName name="__123Graph_D" hidden="1">'[3]Est.REV.'!#REF!</definedName>
    <definedName name="__123Graph_DGRAF1" hidden="1">'[2]RG Depots'!$C$46:$E$46</definedName>
    <definedName name="__123Graph_E" hidden="1">'[1]PLMM-R$'!#REF!</definedName>
    <definedName name="__123Graph_EGRAF1" hidden="1">'[2]RG Depots'!$C$48:$E$48</definedName>
    <definedName name="__123Graph_F" hidden="1">'[1]PLMM-R$'!#REF!</definedName>
    <definedName name="__123Graph_X" hidden="1">'[4]Dados BS-04'!#REF!</definedName>
    <definedName name="__123Graph_XGRAF1" hidden="1">'[2]RG Depots'!$C$42:$E$42</definedName>
    <definedName name="__2__123Graph_AGráfico_2A" hidden="1">'[5]Est.REV.'!#REF!</definedName>
    <definedName name="__IntlFixup" hidden="1">TRUE</definedName>
    <definedName name="__OP1" localSheetId="1" hidden="1">{#N/A,#N/A,FALSE,"SP1-OUT";#N/A,#N/A,FALSE,"SP1-NOV";#N/A,#N/A,FALSE,"SANT-OUT";#N/A,#N/A,FALSE,"SANT-NOV";#N/A,#N/A,FALSE,"CAMP-OUT";#N/A,#N/A,FALSE,"CAMP-NOV";#N/A,#N/A,FALSE,"CRONO 1";#N/A,#N/A,FALSE,"CAPA"}</definedName>
    <definedName name="__OP1" hidden="1">{#N/A,#N/A,FALSE,"SP1-OUT";#N/A,#N/A,FALSE,"SP1-NOV";#N/A,#N/A,FALSE,"SANT-OUT";#N/A,#N/A,FALSE,"SANT-NOV";#N/A,#N/A,FALSE,"CAMP-OUT";#N/A,#N/A,FALSE,"CAMP-NOV";#N/A,#N/A,FALSE,"CRONO 1";#N/A,#N/A,FALSE,"CAPA"}</definedName>
    <definedName name="__OP2" localSheetId="1" hidden="1">{#N/A,#N/A,FALSE,"CRONO 0";#N/A,#N/A,FALSE,"CRONO (4)";#N/A,#N/A,FALSE,"CRONO (3)";#N/A,#N/A,FALSE,"CRONO (2)";#N/A,#N/A,FALSE,"CRONO (1)"}</definedName>
    <definedName name="__OP2" hidden="1">{#N/A,#N/A,FALSE,"CRONO 0";#N/A,#N/A,FALSE,"CRONO (4)";#N/A,#N/A,FALSE,"CRONO (3)";#N/A,#N/A,FALSE,"CRONO (2)";#N/A,#N/A,FALSE,"CRONO (1)"}</definedName>
    <definedName name="__OPC1" localSheetId="1" hidden="1">{#N/A,#N/A,FALSE,"SP1-OUT";#N/A,#N/A,FALSE,"SP1-NOV";#N/A,#N/A,FALSE,"SANT-OUT";#N/A,#N/A,FALSE,"SANT-NOV";#N/A,#N/A,FALSE,"CAMP-OUT";#N/A,#N/A,FALSE,"CAMP-NOV";#N/A,#N/A,FALSE,"CRONO 1";#N/A,#N/A,FALSE,"CAPA"}</definedName>
    <definedName name="__OPC1" hidden="1">{#N/A,#N/A,FALSE,"SP1-OUT";#N/A,#N/A,FALSE,"SP1-NOV";#N/A,#N/A,FALSE,"SANT-OUT";#N/A,#N/A,FALSE,"SANT-NOV";#N/A,#N/A,FALSE,"CAMP-OUT";#N/A,#N/A,FALSE,"CAMP-NOV";#N/A,#N/A,FALSE,"CRONO 1";#N/A,#N/A,FALSE,"CAPA"}</definedName>
    <definedName name="__rv1" localSheetId="1" hidden="1">{#N/A,#N/A,TRUE,"Ano";#N/A,#N/A,TRUE,"Ene";#N/A,#N/A,TRUE,"Feb";#N/A,#N/A,TRUE,"Mar";#N/A,#N/A,TRUE,"Abr";#N/A,#N/A,TRUE,"May";#N/A,#N/A,TRUE,"Jun";#N/A,#N/A,TRUE,"Jul";#N/A,#N/A,TRUE,"Ago";#N/A,#N/A,TRUE,"Sep";#N/A,#N/A,TRUE,"Oct";#N/A,#N/A,TRUE,"Nov";#N/A,#N/A,TRUE,"Dic"}</definedName>
    <definedName name="__rv1" hidden="1">{#N/A,#N/A,TRUE,"Ano";#N/A,#N/A,TRUE,"Ene";#N/A,#N/A,TRUE,"Feb";#N/A,#N/A,TRUE,"Mar";#N/A,#N/A,TRUE,"Abr";#N/A,#N/A,TRUE,"May";#N/A,#N/A,TRUE,"Jun";#N/A,#N/A,TRUE,"Jul";#N/A,#N/A,TRUE,"Ago";#N/A,#N/A,TRUE,"Sep";#N/A,#N/A,TRUE,"Oct";#N/A,#N/A,TRUE,"Nov";#N/A,#N/A,TRUE,"Dic"}</definedName>
    <definedName name="__sab1" localSheetId="1" hidden="1">{#N/A,#N/A,FALSE,"Banco de Dados"}</definedName>
    <definedName name="__sab1" hidden="1">{#N/A,#N/A,FALSE,"Banco de Dados"}</definedName>
    <definedName name="__tab4" hidden="1">#REF!</definedName>
    <definedName name="_1__123Graph_AGráfico_2A" hidden="1">'[3]Est.REV.'!#REF!</definedName>
    <definedName name="_10__123Graph_CGráfico_1" hidden="1">[6]RECVOL!#REF!</definedName>
    <definedName name="_12__123Graph_CGRÁFICO_2" hidden="1">[6]RECVOL!#REF!</definedName>
    <definedName name="_14__123Graph_DGráfico_1" hidden="1">[6]RECVOL!#REF!</definedName>
    <definedName name="_15__123Graph_AGráfico_2A" hidden="1">'[3]Est.REV.'!#REF!</definedName>
    <definedName name="_16__123Graph_DGRÁFICO_2" hidden="1">[6]RECVOL!#REF!</definedName>
    <definedName name="_18__123Graph_EGráfico_1" hidden="1">[6]RECVOL!#REF!</definedName>
    <definedName name="_2__123Graph_AGráfico_1" hidden="1">[6]RECVOL!#REF!</definedName>
    <definedName name="_2__123Graph_AGráfico_2A" hidden="1">'[5]Est.REV.'!#REF!</definedName>
    <definedName name="_20__123Graph_EGRÁFICO_2" hidden="1">[6]RECVOL!#REF!</definedName>
    <definedName name="_22__123Graph_FGráfico_1" hidden="1">[6]RECVOL!#REF!</definedName>
    <definedName name="_24__123Graph_FGRÁFICO_2" hidden="1">[6]RECVOL!#REF!</definedName>
    <definedName name="_26__123Graph_XGráfico_1" hidden="1">[6]RECVOL!#REF!</definedName>
    <definedName name="_28__123Graph_XGRÁFICO_2" hidden="1">[6]RECVOL!#REF!</definedName>
    <definedName name="_3__123Graph_AGráfico_2A" hidden="1">'[5]Est.REV.'!#REF!</definedName>
    <definedName name="_4__123Graph_AGRÁFICO_2" hidden="1">[6]RECVOL!#REF!</definedName>
    <definedName name="_4__123Graph_AGráfico_2A" hidden="1">'[5]Est.REV.'!#REF!</definedName>
    <definedName name="_6__123Graph_AGráfico_2A" hidden="1">'[5]Est.REV.'!#REF!</definedName>
    <definedName name="_6__123Graph_BGráfico_1" hidden="1">[6]RECVOL!#REF!</definedName>
    <definedName name="_8__123Graph_BGRÁFICO_2" hidden="1">[6]RECVOL!#REF!</definedName>
    <definedName name="_a1" localSheetId="1" hidden="1">{"det (May)",#N/A,FALSE,"June";"sum (MAY YTD)",#N/A,FALSE,"June YTD"}</definedName>
    <definedName name="_a1" hidden="1">{"det (May)",#N/A,FALSE,"June";"sum (MAY YTD)",#N/A,FALSE,"June YTD"}</definedName>
    <definedName name="_CED10" localSheetId="1" hidden="1">{"Prenissas",#N/A,FALSE,"Consolidado (3)";"Lucros000",#N/A,FALSE,"Consolidado (3)";"LucrosHL",#N/A,FALSE,"Consolidado (3)";"Balanco",#N/A,FALSE,"Consolidado (3)";"FluxoC",#N/A,FALSE,"Consolidado (3)"}</definedName>
    <definedName name="_CED10" hidden="1">{"Prenissas",#N/A,FALSE,"Consolidado (3)";"Lucros000",#N/A,FALSE,"Consolidado (3)";"LucrosHL",#N/A,FALSE,"Consolidado (3)";"Balanco",#N/A,FALSE,"Consolidado (3)";"FluxoC",#N/A,FALSE,"Consolidado (3)"}</definedName>
    <definedName name="_CED101" localSheetId="1" hidden="1">{"Prenissas",#N/A,FALSE,"Consolidado (3)";"Lucros000",#N/A,FALSE,"Consolidado (3)";"LucrosHL",#N/A,FALSE,"Consolidado (3)";"Balanco",#N/A,FALSE,"Consolidado (3)";"FluxoC",#N/A,FALSE,"Consolidado (3)"}</definedName>
    <definedName name="_CED101" hidden="1">{"Prenissas",#N/A,FALSE,"Consolidado (3)";"Lucros000",#N/A,FALSE,"Consolidado (3)";"LucrosHL",#N/A,FALSE,"Consolidado (3)";"Balanco",#N/A,FALSE,"Consolidado (3)";"FluxoC",#N/A,FALSE,"Consolidado (3)"}</definedName>
    <definedName name="_CED11" localSheetId="1" hidden="1">{"miles",#N/A,FALSE,"LUCROS E PERDAS (US$ 000)";"hl",#N/A,FALSE,"LUCROS E PERDAS (US$ 000)"}</definedName>
    <definedName name="_CED11" hidden="1">{"miles",#N/A,FALSE,"LUCROS E PERDAS (US$ 000)";"hl",#N/A,FALSE,"LUCROS E PERDAS (US$ 000)"}</definedName>
    <definedName name="_CED112" localSheetId="1" hidden="1">{"miles",#N/A,FALSE,"LUCROS E PERDAS (US$ 000)";"hl",#N/A,FALSE,"LUCROS E PERDAS (US$ 000)"}</definedName>
    <definedName name="_CED112" hidden="1">{"miles",#N/A,FALSE,"LUCROS E PERDAS (US$ 000)";"hl",#N/A,FALSE,"LUCROS E PERDAS (US$ 000)"}</definedName>
    <definedName name="_Fill" hidden="1">#REF!</definedName>
    <definedName name="_FilterDatabase" hidden="1">#REF!</definedName>
    <definedName name="_xlnm._FilterDatabase" localSheetId="4" hidden="1">'DOOH - METRÔ'!$A$10:$AM$10</definedName>
    <definedName name="_xlnm._FilterDatabase" localSheetId="5" hidden="1">'DOOH - MUB'!$A$10:$AN$10</definedName>
    <definedName name="_xlnm._FilterDatabase" localSheetId="7" hidden="1">'DOOH - PAINEL'!$A$10:$BJ$144</definedName>
    <definedName name="_xlnm._FilterDatabase" localSheetId="8" hidden="1">'DOOH - TERMINAL RODOVIÁRIO'!$A$10:$AN$28</definedName>
    <definedName name="_xlnm._FilterDatabase" localSheetId="2" hidden="1">RESUMO!$B$9:$L$67</definedName>
    <definedName name="_xlnm._FilterDatabase" localSheetId="3" hidden="1">'RESUMO -ME'!$A$21:$AD$21</definedName>
    <definedName name="_xlnm._FilterDatabase" hidden="1">#REF!</definedName>
    <definedName name="_key02" hidden="1">#REF!</definedName>
    <definedName name="_Key1" hidden="1">#REF!</definedName>
    <definedName name="_Key2" hidden="1">#REF!</definedName>
    <definedName name="_Key3" hidden="1">#REF!</definedName>
    <definedName name="_key99" hidden="1">#REF!</definedName>
    <definedName name="_o1" localSheetId="1" hidden="1">{"det (May)",#N/A,FALSE,"June";"sum (MAY YTD)",#N/A,FALSE,"June YTD"}</definedName>
    <definedName name="_o1" hidden="1">{"det (May)",#N/A,FALSE,"June";"sum (MAY YTD)",#N/A,FALSE,"June YTD"}</definedName>
    <definedName name="_OP1" localSheetId="1" hidden="1">{#N/A,#N/A,FALSE,"SP1-OUT";#N/A,#N/A,FALSE,"SP1-NOV";#N/A,#N/A,FALSE,"SANT-OUT";#N/A,#N/A,FALSE,"SANT-NOV";#N/A,#N/A,FALSE,"CAMP-OUT";#N/A,#N/A,FALSE,"CAMP-NOV";#N/A,#N/A,FALSE,"CRONO 1";#N/A,#N/A,FALSE,"CAPA"}</definedName>
    <definedName name="_OP1" hidden="1">{#N/A,#N/A,FALSE,"SP1-OUT";#N/A,#N/A,FALSE,"SP1-NOV";#N/A,#N/A,FALSE,"SANT-OUT";#N/A,#N/A,FALSE,"SANT-NOV";#N/A,#N/A,FALSE,"CAMP-OUT";#N/A,#N/A,FALSE,"CAMP-NOV";#N/A,#N/A,FALSE,"CRONO 1";#N/A,#N/A,FALSE,"CAPA"}</definedName>
    <definedName name="_OP2" localSheetId="1" hidden="1">{#N/A,#N/A,FALSE,"CRONO 0";#N/A,#N/A,FALSE,"CRONO (4)";#N/A,#N/A,FALSE,"CRONO (3)";#N/A,#N/A,FALSE,"CRONO (2)";#N/A,#N/A,FALSE,"CRONO (1)"}</definedName>
    <definedName name="_OP2" hidden="1">{#N/A,#N/A,FALSE,"CRONO 0";#N/A,#N/A,FALSE,"CRONO (4)";#N/A,#N/A,FALSE,"CRONO (3)";#N/A,#N/A,FALSE,"CRONO (2)";#N/A,#N/A,FALSE,"CRONO (1)"}</definedName>
    <definedName name="_OPC1" localSheetId="1" hidden="1">{#N/A,#N/A,FALSE,"SP1-OUT";#N/A,#N/A,FALSE,"SP1-NOV";#N/A,#N/A,FALSE,"SANT-OUT";#N/A,#N/A,FALSE,"SANT-NOV";#N/A,#N/A,FALSE,"CAMP-OUT";#N/A,#N/A,FALSE,"CAMP-NOV";#N/A,#N/A,FALSE,"CRONO 1";#N/A,#N/A,FALSE,"CAPA"}</definedName>
    <definedName name="_OPC1" hidden="1">{#N/A,#N/A,FALSE,"SP1-OUT";#N/A,#N/A,FALSE,"SP1-NOV";#N/A,#N/A,FALSE,"SANT-OUT";#N/A,#N/A,FALSE,"SANT-NOV";#N/A,#N/A,FALSE,"CAMP-OUT";#N/A,#N/A,FALSE,"CAMP-NOV";#N/A,#N/A,FALSE,"CRONO 1";#N/A,#N/A,FALSE,"CAPA"}</definedName>
    <definedName name="_Order1" hidden="1">0</definedName>
    <definedName name="_Order2" hidden="1">0</definedName>
    <definedName name="_Parse_Out" hidden="1">#REF!</definedName>
    <definedName name="_PRP2" localSheetId="1" hidden="1">{"E002 D.L.P. Geral",#N/A,FALSE,"Ajuste";"E003 D.L.P. Produção Própria",#N/A,FALSE,"Ajuste";"E012 D.F.C. Produção Própria",#N/A,FALSE,"Resumo";"E007 D.L.P. Venda Fabricante",#N/A,FALSE,"Ajuste";"E017 D.F.C. Venda Fabricante",#N/A,FALSE,"Resumo-VF";"E009 D.L.P. VF Terceiro",#N/A,FALSE,"Ajuste";"E021 D.F.C. Venda Fabricante Terceiros",#N/A,FALSE,"Resumo-VFT";"E006 D.L.P. Revenda PFC",#N/A,FALSE,"Ajuste";"E014 D.F.C. Revenda PFC",#N/A,FALSE,"Ajuste";"E008 D.L.P. Produtos de Revenda",#N/A,FALSE,"Ajuste"}</definedName>
    <definedName name="_PRP2" hidden="1">{"E002 D.L.P. Geral",#N/A,FALSE,"Ajuste";"E003 D.L.P. Produção Própria",#N/A,FALSE,"Ajuste";"E012 D.F.C. Produção Própria",#N/A,FALSE,"Resumo";"E007 D.L.P. Venda Fabricante",#N/A,FALSE,"Ajuste";"E017 D.F.C. Venda Fabricante",#N/A,FALSE,"Resumo-VF";"E009 D.L.P. VF Terceiro",#N/A,FALSE,"Ajuste";"E021 D.F.C. Venda Fabricante Terceiros",#N/A,FALSE,"Resumo-VFT";"E006 D.L.P. Revenda PFC",#N/A,FALSE,"Ajuste";"E014 D.F.C. Revenda PFC",#N/A,FALSE,"Ajuste";"E008 D.L.P. Produtos de Revenda",#N/A,FALSE,"Ajuste"}</definedName>
    <definedName name="_PRP3" localSheetId="1" hidden="1">{"E002 D.L.P. Geral",#N/A,FALSE,"Ajuste";"E003 D.L.P. Produção Própria",#N/A,FALSE,"Ajuste";"E012 D.F.C. Produção Própria",#N/A,FALSE,"Resumo";"E007 D.L.P. Venda Fabricante",#N/A,FALSE,"Ajuste";"E017 D.F.C. Venda Fabricante",#N/A,FALSE,"Resumo-VF";"E009 D.L.P. VF Terceiro",#N/A,FALSE,"Ajuste";"E021 D.F.C. Venda Fabricante Terceiros",#N/A,FALSE,"Resumo-VFT";"E006 D.L.P. Revenda PFC",#N/A,FALSE,"Ajuste";"E014 D.F.C. Revenda PFC",#N/A,FALSE,"Ajuste";"E008 D.L.P. Produtos de Revenda",#N/A,FALSE,"Ajuste"}</definedName>
    <definedName name="_PRP3" hidden="1">{"E002 D.L.P. Geral",#N/A,FALSE,"Ajuste";"E003 D.L.P. Produção Própria",#N/A,FALSE,"Ajuste";"E012 D.F.C. Produção Própria",#N/A,FALSE,"Resumo";"E007 D.L.P. Venda Fabricante",#N/A,FALSE,"Ajuste";"E017 D.F.C. Venda Fabricante",#N/A,FALSE,"Resumo-VF";"E009 D.L.P. VF Terceiro",#N/A,FALSE,"Ajuste";"E021 D.F.C. Venda Fabricante Terceiros",#N/A,FALSE,"Resumo-VFT";"E006 D.L.P. Revenda PFC",#N/A,FALSE,"Ajuste";"E014 D.F.C. Revenda PFC",#N/A,FALSE,"Ajuste";"E008 D.L.P. Produtos de Revenda",#N/A,FALSE,"Ajuste"}</definedName>
    <definedName name="_r" localSheetId="1" hidden="1">{"'Janeiro'!$A$1:$I$153"}</definedName>
    <definedName name="_r" localSheetId="10" hidden="1">{"'Janeiro'!$A$1:$I$153"}</definedName>
    <definedName name="_r" hidden="1">{"'Janeiro'!$A$1:$I$153"}</definedName>
    <definedName name="_rv1" localSheetId="1" hidden="1">{#N/A,#N/A,TRUE,"Ano";#N/A,#N/A,TRUE,"Ene";#N/A,#N/A,TRUE,"Feb";#N/A,#N/A,TRUE,"Mar";#N/A,#N/A,TRUE,"Abr";#N/A,#N/A,TRUE,"May";#N/A,#N/A,TRUE,"Jun";#N/A,#N/A,TRUE,"Jul";#N/A,#N/A,TRUE,"Ago";#N/A,#N/A,TRUE,"Sep";#N/A,#N/A,TRUE,"Oct";#N/A,#N/A,TRUE,"Nov";#N/A,#N/A,TRUE,"Dic"}</definedName>
    <definedName name="_rv1" hidden="1">{#N/A,#N/A,TRUE,"Ano";#N/A,#N/A,TRUE,"Ene";#N/A,#N/A,TRUE,"Feb";#N/A,#N/A,TRUE,"Mar";#N/A,#N/A,TRUE,"Abr";#N/A,#N/A,TRUE,"May";#N/A,#N/A,TRUE,"Jun";#N/A,#N/A,TRUE,"Jul";#N/A,#N/A,TRUE,"Ago";#N/A,#N/A,TRUE,"Sep";#N/A,#N/A,TRUE,"Oct";#N/A,#N/A,TRUE,"Nov";#N/A,#N/A,TRUE,"Dic"}</definedName>
    <definedName name="_sab1" localSheetId="1" hidden="1">{#N/A,#N/A,FALSE,"Banco de Dados"}</definedName>
    <definedName name="_sab1" hidden="1">{#N/A,#N/A,FALSE,"Banco de Dados"}</definedName>
    <definedName name="_Sort" hidden="1">#REF!</definedName>
    <definedName name="_sort1" hidden="1">#REF!</definedName>
    <definedName name="_tab4" hidden="1">#REF!</definedName>
    <definedName name="_tab5" hidden="1">#REF!</definedName>
    <definedName name="_Table2_Out" hidden="1">#REF!</definedName>
    <definedName name="aaa" hidden="1">#REF!</definedName>
    <definedName name="aaaaaaaa" hidden="1">#REF!</definedName>
    <definedName name="aaaaaaaaa" localSheetId="1" hidden="1">{#N/A,#N/A,FALSE,"Fone das Praças"}</definedName>
    <definedName name="aaaaaaaaa" hidden="1">{#N/A,#N/A,FALSE,"Fone das Praças"}</definedName>
    <definedName name="aaaaaaaaaa" localSheetId="1" hidden="1">{#N/A,#N/A,FALSE,"SP1-OUT";#N/A,#N/A,FALSE,"SP1-NOV";#N/A,#N/A,FALSE,"SANT-OUT";#N/A,#N/A,FALSE,"SANT-NOV";#N/A,#N/A,FALSE,"CAMP-OUT";#N/A,#N/A,FALSE,"CAMP-NOV";#N/A,#N/A,FALSE,"CRONO 1";#N/A,#N/A,FALSE,"CAPA"}</definedName>
    <definedName name="aaaaaaaaaa" hidden="1">{#N/A,#N/A,FALSE,"SP1-OUT";#N/A,#N/A,FALSE,"SP1-NOV";#N/A,#N/A,FALSE,"SANT-OUT";#N/A,#N/A,FALSE,"SANT-NOV";#N/A,#N/A,FALSE,"CAMP-OUT";#N/A,#N/A,FALSE,"CAMP-NOV";#N/A,#N/A,FALSE,"CRONO 1";#N/A,#N/A,FALSE,"CAPA"}</definedName>
    <definedName name="AAAAAAAAAAAAAA" hidden="1">#REF!</definedName>
    <definedName name="aaaaaaaaaaaaaaaa" localSheetId="1" hidden="1">{#N/A,#N/A,FALSE,"SP1-OUT";#N/A,#N/A,FALSE,"SP1-NOV";#N/A,#N/A,FALSE,"SANT-OUT";#N/A,#N/A,FALSE,"SANT-NOV";#N/A,#N/A,FALSE,"CAMP-OUT";#N/A,#N/A,FALSE,"CAMP-NOV";#N/A,#N/A,FALSE,"CRONO 1";#N/A,#N/A,FALSE,"CAPA"}</definedName>
    <definedName name="aaaaaaaaaaaaaaaa" hidden="1">{#N/A,#N/A,FALSE,"SP1-OUT";#N/A,#N/A,FALSE,"SP1-NOV";#N/A,#N/A,FALSE,"SANT-OUT";#N/A,#N/A,FALSE,"SANT-NOV";#N/A,#N/A,FALSE,"CAMP-OUT";#N/A,#N/A,FALSE,"CAMP-NOV";#N/A,#N/A,FALSE,"CRONO 1";#N/A,#N/A,FALSE,"CAPA"}</definedName>
    <definedName name="Abril" localSheetId="1" hidden="1">{"'crono'!$U$12:$W$20"}</definedName>
    <definedName name="Abril" localSheetId="10" hidden="1">{"'crono'!$U$12:$W$20"}</definedName>
    <definedName name="Abril" hidden="1">{"'crono'!$U$12:$W$20"}</definedName>
    <definedName name="ADC" localSheetId="1" hidden="1">{"DLP_FOL_13",#N/A,FALSE,"RE1003"}</definedName>
    <definedName name="ADC" hidden="1">{"DLP_FOL_13",#N/A,FALSE,"RE1003"}</definedName>
    <definedName name="aerfwtew4e5twq3erfsdf" localSheetId="1" hidden="1">{#N/A,#N/A,FALSE,"Banco de Dados"}</definedName>
    <definedName name="aerfwtew4e5twq3erfsdf" hidden="1">{#N/A,#N/A,FALSE,"Banco de Dados"}</definedName>
    <definedName name="afinid" localSheetId="1" hidden="1">{#N/A,#N/A,FALSE,"SP1-OUT";#N/A,#N/A,FALSE,"SP1-NOV";#N/A,#N/A,FALSE,"SANT-OUT";#N/A,#N/A,FALSE,"SANT-NOV";#N/A,#N/A,FALSE,"CAMP-OUT";#N/A,#N/A,FALSE,"CAMP-NOV";#N/A,#N/A,FALSE,"CRONO 1";#N/A,#N/A,FALSE,"CAPA"}</definedName>
    <definedName name="afinid" hidden="1">{#N/A,#N/A,FALSE,"SP1-OUT";#N/A,#N/A,FALSE,"SP1-NOV";#N/A,#N/A,FALSE,"SANT-OUT";#N/A,#N/A,FALSE,"SANT-NOV";#N/A,#N/A,FALSE,"CAMP-OUT";#N/A,#N/A,FALSE,"CAMP-NOV";#N/A,#N/A,FALSE,"CRONO 1";#N/A,#N/A,FALSE,"CAPA"}</definedName>
    <definedName name="afinidade" localSheetId="1" hidden="1">{#N/A,#N/A,FALSE,"SP1-OUT";#N/A,#N/A,FALSE,"SP1-NOV";#N/A,#N/A,FALSE,"SANT-OUT";#N/A,#N/A,FALSE,"SANT-NOV";#N/A,#N/A,FALSE,"CAMP-OUT";#N/A,#N/A,FALSE,"CAMP-NOV";#N/A,#N/A,FALSE,"CRONO 1";#N/A,#N/A,FALSE,"CAPA"}</definedName>
    <definedName name="afinidade" hidden="1">{#N/A,#N/A,FALSE,"SP1-OUT";#N/A,#N/A,FALSE,"SP1-NOV";#N/A,#N/A,FALSE,"SANT-OUT";#N/A,#N/A,FALSE,"SANT-NOV";#N/A,#N/A,FALSE,"CAMP-OUT";#N/A,#N/A,FALSE,"CAMP-NOV";#N/A,#N/A,FALSE,"CRONO 1";#N/A,#N/A,FALSE,"CAPA"}</definedName>
    <definedName name="Aj" hidden="1">#REF!</definedName>
    <definedName name="anaprensa" hidden="1">[7]anarev!$O$10</definedName>
    <definedName name="ANNA" localSheetId="1" hidden="1">{"det (May)",#N/A,FALSE,"June";"sum (MAY YTD)",#N/A,FALSE,"June YTD"}</definedName>
    <definedName name="ANNA" hidden="1">{"det (May)",#N/A,FALSE,"June";"sum (MAY YTD)",#N/A,FALSE,"June YTD"}</definedName>
    <definedName name="anscount" hidden="1">1</definedName>
    <definedName name="_xlnm.Print_Area" localSheetId="2">RESUMO!$A$1:$M$77</definedName>
    <definedName name="_xlnm.Print_Area" localSheetId="3">'RESUMO -ME'!$A$1:$N$29</definedName>
    <definedName name="AS2DocOpenMode" hidden="1">"AS2DocumentBrowse"</definedName>
    <definedName name="aSa" hidden="1">#REF!</definedName>
    <definedName name="asasdasd" hidden="1">#REF!</definedName>
    <definedName name="asd" hidden="1">#REF!</definedName>
    <definedName name="ass" localSheetId="1"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ass"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asx" localSheetId="1" hidden="1">{"Prenissas",#N/A,FALSE,"Consolidado (3)";"Lucros000",#N/A,FALSE,"Consolidado (3)";"LucrosHL",#N/A,FALSE,"Consolidado (3)";"Balanco",#N/A,FALSE,"Consolidado (3)";"FluxoC",#N/A,FALSE,"Consolidado (3)"}</definedName>
    <definedName name="asx" hidden="1">{"Prenissas",#N/A,FALSE,"Consolidado (3)";"Lucros000",#N/A,FALSE,"Consolidado (3)";"LucrosHL",#N/A,FALSE,"Consolidado (3)";"Balanco",#N/A,FALSE,"Consolidado (3)";"FluxoC",#N/A,FALSE,"Consolidado (3)"}</definedName>
    <definedName name="Ata" localSheetId="1" hidden="1">{#N/A,#N/A,FALSE,"ROTINA";#N/A,#N/A,FALSE,"ITENS";#N/A,#N/A,FALSE,"ACOMP"}</definedName>
    <definedName name="Ata" hidden="1">{#N/A,#N/A,FALSE,"ROTINA";#N/A,#N/A,FALSE,"ITENS";#N/A,#N/A,FALSE,"ACOMP"}</definedName>
    <definedName name="awe" localSheetId="1" hidden="1">{"total",#N/A,FALSE,"TOTAL $";"totalhl",#N/A,FALSE,"TOTAL $HL";"vol",#N/A,FALSE,"VOLUMEN";"xprod1",#N/A,FALSE,"X PROD";"xprod2",#N/A,FALSE,"X PROD";"finaño1",#N/A,FALSE,"FIN AÑO Meta";"finaño2",#N/A,FALSE,"FIN AÑO Meta"}</definedName>
    <definedName name="awe" hidden="1">{"total",#N/A,FALSE,"TOTAL $";"totalhl",#N/A,FALSE,"TOTAL $HL";"vol",#N/A,FALSE,"VOLUMEN";"xprod1",#N/A,FALSE,"X PROD";"xprod2",#N/A,FALSE,"X PROD";"finaño1",#N/A,FALSE,"FIN AÑO Meta";"finaño2",#N/A,FALSE,"FIN AÑO Meta"}</definedName>
    <definedName name="AWER" localSheetId="1" hidden="1">{"total",#N/A,FALSE,"TOTAL $";"totalhl",#N/A,FALSE,"TOTAL $HL";"vol",#N/A,FALSE,"VOLUMEN";"xprod1",#N/A,FALSE,"X PROD";"xprod2",#N/A,FALSE,"X PROD";"finaño1",#N/A,FALSE,"FIN AÑO Meta";"finaño2",#N/A,FALSE,"FIN AÑO Meta"}</definedName>
    <definedName name="AWER" hidden="1">{"total",#N/A,FALSE,"TOTAL $";"totalhl",#N/A,FALSE,"TOTAL $HL";"vol",#N/A,FALSE,"VOLUMEN";"xprod1",#N/A,FALSE,"X PROD";"xprod2",#N/A,FALSE,"X PROD";"finaño1",#N/A,FALSE,"FIN AÑO Meta";"finaño2",#N/A,FALSE,"FIN AÑO Meta"}</definedName>
    <definedName name="B.IV.r" localSheetId="1" hidden="1">{"det (May)",#N/A,FALSE,"June";"sum (MAY YTD)",#N/A,FALSE,"June YTD"}</definedName>
    <definedName name="B.IV.r" hidden="1">{"det (May)",#N/A,FALSE,"June";"sum (MAY YTD)",#N/A,FALSE,"June YTD"}</definedName>
    <definedName name="B.IV.r.SBC" localSheetId="1" hidden="1">{"det (May)",#N/A,FALSE,"June";"sum (MAY YTD)",#N/A,FALSE,"June YTD"}</definedName>
    <definedName name="B.IV.r.SBC" hidden="1">{"det (May)",#N/A,FALSE,"June";"sum (MAY YTD)",#N/A,FALSE,"June YTD"}</definedName>
    <definedName name="babab" localSheetId="1" hidden="1">{#N/A,#N/A,FALSE,"Hoja1";#N/A,#N/A,FALSE,"Hoja2"}</definedName>
    <definedName name="babab" hidden="1">{#N/A,#N/A,FALSE,"Hoja1";#N/A,#N/A,FALSE,"Hoja2"}</definedName>
    <definedName name="BABABB" localSheetId="1" hidden="1">{#N/A,#N/A,FALSE,"Hoja1";#N/A,#N/A,FALSE,"Hoja2"}</definedName>
    <definedName name="BABABB" hidden="1">{#N/A,#N/A,FALSE,"Hoja1";#N/A,#N/A,FALSE,"Hoja2"}</definedName>
    <definedName name="bayer" localSheetId="1" hidden="1">{#N/A,#N/A,TRUE,"Ratios USD";#N/A,#N/A,TRUE,"Ratios R$";#N/A,#N/A,TRUE,"Equity Interests";#N/A,#N/A,TRUE,"Sensitivity Tables";#N/A,#N/A,TRUE,"WACC Sensitivity Table";#N/A,#N/A,TRUE,"WACC";#N/A,#N/A,TRUE,"FX RATES";#N/A,#N/A,TRUE,"TMIGFCF";#N/A,#N/A,TRUE,"TNORTEFCF";#N/A,#N/A,TRUE,"AmericellFCF";#N/A,#N/A,TRUE,"TeletFCF"}</definedName>
    <definedName name="bayer" hidden="1">{#N/A,#N/A,TRUE,"Ratios USD";#N/A,#N/A,TRUE,"Ratios R$";#N/A,#N/A,TRUE,"Equity Interests";#N/A,#N/A,TRUE,"Sensitivity Tables";#N/A,#N/A,TRUE,"WACC Sensitivity Table";#N/A,#N/A,TRUE,"WACC";#N/A,#N/A,TRUE,"FX RATES";#N/A,#N/A,TRUE,"TMIGFCF";#N/A,#N/A,TRUE,"TNORTEFCF";#N/A,#N/A,TRUE,"AmericellFCF";#N/A,#N/A,TRUE,"TeletFCF"}</definedName>
    <definedName name="bb" localSheetId="1"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bb"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BBA" localSheetId="1"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BBA"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BDGHTHG" localSheetId="1" hidden="1">{"1DhPgAbs",#N/A,FALSE,"dHora";"2DhPgPerc",#N/A,FALSE,"dHora";"3DhPgAbsAcum",#N/A,FALSE,"dHora"}</definedName>
    <definedName name="BDGHTHG" hidden="1">{"1DhPgAbs",#N/A,FALSE,"dHora";"2DhPgPerc",#N/A,FALSE,"dHora";"3DhPgAbsAcum",#N/A,FALSE,"dHora"}</definedName>
    <definedName name="Besou" localSheetId="1" hidden="1">{#N/A,#N/A,FALSE,"CRONO 0";#N/A,#N/A,FALSE,"CRONO (4)";#N/A,#N/A,FALSE,"CRONO (3)";#N/A,#N/A,FALSE,"CRONO (2)";#N/A,#N/A,FALSE,"CRONO (1)"}</definedName>
    <definedName name="Besou" hidden="1">{#N/A,#N/A,FALSE,"CRONO 0";#N/A,#N/A,FALSE,"CRONO (4)";#N/A,#N/A,FALSE,"CRONO (3)";#N/A,#N/A,FALSE,"CRONO (2)";#N/A,#N/A,FALSE,"CRONO (1)"}</definedName>
    <definedName name="BFGHDFRHF" localSheetId="1" hidden="1">{"DhVCV",#N/A,FALSE,"CRC";"DhTCL",#N/A,FALSE,"CRC";"dhERN",#N/A,FALSE,"Plan1";"DhINH",#N/A,FALSE,"Plan1";"dhDCT",#N/A,FALSE,"Plan1";"DhMGR",#N/A,FALSE,"Plan1";"DhTRG",#N/A,FALSE,"Plan1";"DhMRC",#N/A,FALSE,"Plan1";"DhSCR",#N/A,FALSE,"Plan1";"CAPAL2",#N/A,FALSE,"CAPAL2"}</definedName>
    <definedName name="BFGHDFRHF" hidden="1">{"DhVCV",#N/A,FALSE,"CRC";"DhTCL",#N/A,FALSE,"CRC";"dhERN",#N/A,FALSE,"Plan1";"DhINH",#N/A,FALSE,"Plan1";"dhDCT",#N/A,FALSE,"Plan1";"DhMGR",#N/A,FALSE,"Plan1";"DhTRG",#N/A,FALSE,"Plan1";"DhMRC",#N/A,FALSE,"Plan1";"DhSCR",#N/A,FALSE,"Plan1";"CAPAL2",#N/A,FALSE,"CAPAL2"}</definedName>
    <definedName name="bgfbhdfhb"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bgfbhdfhb"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bgfhbrth" localSheetId="1" hidden="1">{"DhVCV",#N/A,FALSE,"CRC";"DhTCL",#N/A,FALSE,"CRC";"dhERN",#N/A,FALSE,"Plan1";"DhINH",#N/A,FALSE,"Plan1";"dhDCT",#N/A,FALSE,"Plan1";"DhMGR",#N/A,FALSE,"Plan1";"DhTRG",#N/A,FALSE,"Plan1";"DhMRC",#N/A,FALSE,"Plan1";"DhSCR",#N/A,FALSE,"Plan1";"CAPAL2",#N/A,FALSE,"CAPAL2"}</definedName>
    <definedName name="bgfhbrth" hidden="1">{"DhVCV",#N/A,FALSE,"CRC";"DhTCL",#N/A,FALSE,"CRC";"dhERN",#N/A,FALSE,"Plan1";"DhINH",#N/A,FALSE,"Plan1";"dhDCT",#N/A,FALSE,"Plan1";"DhMGR",#N/A,FALSE,"Plan1";"DhTRG",#N/A,FALSE,"Plan1";"DhMRC",#N/A,FALSE,"Plan1";"DhSCR",#N/A,FALSE,"Plan1";"CAPAL2",#N/A,FALSE,"CAPAL2"}</definedName>
    <definedName name="bgh"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bgh"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bhub"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bhub" hidden="1">{"04-12brpr",#N/A,FALSE,"Total jan-dec";"05brpr",#N/A,FALSE,"Total jan-dec";"07brpr",#N/A,FALSE,"Total jan-dec";"01-12absdet",#N/A,FALSE,"Total jan-dec";"01-12abs",#N/A,FALSE,"Total jan-dec";"04-12abs",#N/A,FALSE,"Total jan-dec";"04-12absdet",#N/A,FALSE,"Total jan-dec";"01-12hl",#N/A,FALSE,"Total jan-dec";"04-12HL",#N/A,FALSE,"Total jan-dec"}</definedName>
    <definedName name="bi" hidden="1">#REF!</definedName>
    <definedName name="BIA" hidden="1">#REF!</definedName>
    <definedName name="bla" localSheetId="1" hidden="1">{"'crono'!$U$12:$W$20"}</definedName>
    <definedName name="bla" localSheetId="10" hidden="1">{"'crono'!$U$12:$W$20"}</definedName>
    <definedName name="bla" hidden="1">{"'crono'!$U$12:$W$20"}</definedName>
    <definedName name="blb" localSheetId="1" hidden="1">{"det (May)",#N/A,FALSE,"June";"sum (MAY YTD)",#N/A,FALSE,"June YTD"}</definedName>
    <definedName name="blb" hidden="1">{"det (May)",#N/A,FALSE,"June";"sum (MAY YTD)",#N/A,FALSE,"June YTD"}</definedName>
    <definedName name="BLPH1" hidden="1">'[8]Brazil Sovereign'!#REF!</definedName>
    <definedName name="BLPH100" hidden="1">[9]BLP!$I$5</definedName>
    <definedName name="BLPH101" hidden="1">[9]BLP!$G$5</definedName>
    <definedName name="BLPH102" hidden="1">[9]BLP!$E$5</definedName>
    <definedName name="BLPH103" hidden="1">[9]BLP!$C$5</definedName>
    <definedName name="BLPH104" hidden="1">[9]BLP!$A$5</definedName>
    <definedName name="BLPH107" hidden="1">'[10]Dados BLP'!#REF!</definedName>
    <definedName name="BLPH19" hidden="1">[11]COTAÇÕES!$A$4</definedName>
    <definedName name="BLPH2" hidden="1">'[12]Share Price 2002'!#REF!</definedName>
    <definedName name="BLPH20" hidden="1">[11]COTAÇÕES!$C$4</definedName>
    <definedName name="BLPH21" hidden="1">[11]COTAÇÕES!#REF!</definedName>
    <definedName name="BLPH22" hidden="1">[11]COTAÇÕES!#REF!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6" hidden="1">[9]BLP!$Q$5</definedName>
    <definedName name="BLPH97" hidden="1">[9]BLP!$O$5</definedName>
    <definedName name="BLPH98" hidden="1">[9]BLP!$M$5</definedName>
    <definedName name="BLPH99" hidden="1">[9]BLP!$K$5</definedName>
    <definedName name="bnb" localSheetId="1" hidden="1">{#N/A,#N/A,FALSE,"Hoja1";#N/A,#N/A,FALSE,"Hoja2"}</definedName>
    <definedName name="bnb" hidden="1">{#N/A,#N/A,FALSE,"Hoja1";#N/A,#N/A,FALSE,"Hoja2"}</definedName>
    <definedName name="bnh" hidden="1">#REF!</definedName>
    <definedName name="bnrhrthg"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bnrhrthg"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book" localSheetId="1" hidden="1">{"det (May)",#N/A,FALSE,"June";"sum (MAY YTD)",#N/A,FALSE,"June YTD"}</definedName>
    <definedName name="book" hidden="1">{"det (May)",#N/A,FALSE,"June";"sum (MAY YTD)",#N/A,FALSE,"June YTD"}</definedName>
    <definedName name="brthbrt"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brthbrt"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brthtrh"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brthtrh"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brtsnhtyjh" localSheetId="1" hidden="1">{"'Janeiro'!$A$1:$I$153"}</definedName>
    <definedName name="brtsnhtyjh" localSheetId="10" hidden="1">{"'Janeiro'!$A$1:$I$153"}</definedName>
    <definedName name="brtsnhtyjh" hidden="1">{"'Janeiro'!$A$1:$I$153"}</definedName>
    <definedName name="bus" localSheetId="1" hidden="1">{"'Tnet  Dnet_15_Mn1000'!$A$8:$F$178"}</definedName>
    <definedName name="bus" localSheetId="10" hidden="1">{"'Tnet  Dnet_15_Mn1000'!$A$8:$F$178"}</definedName>
    <definedName name="bus" hidden="1">{"'Tnet  Dnet_15_Mn1000'!$A$8:$F$178"}</definedName>
    <definedName name="BV" localSheetId="1" hidden="1">{"'crono'!$U$12:$W$20"}</definedName>
    <definedName name="BV" localSheetId="10" hidden="1">{"'crono'!$U$12:$W$20"}</definedName>
    <definedName name="BV" hidden="1">{"'crono'!$U$12:$W$20"}</definedName>
    <definedName name="bvbv" localSheetId="1" hidden="1">{"prem1",#N/A,FALSE,"Consolidado";"pl_us",#N/A,FALSE,"Consolidado";"pl_hl",#N/A,FALSE,"Consolidado";"bs",#N/A,FALSE,"Consolidado";"cf",#N/A,FALSE,"Consolidado"}</definedName>
    <definedName name="bvbv" hidden="1">{"prem1",#N/A,FALSE,"Consolidado";"pl_us",#N/A,FALSE,"Consolidado";"pl_hl",#N/A,FALSE,"Consolidado";"bs",#N/A,FALSE,"Consolidado";"cf",#N/A,FALSE,"Consolidado"}</definedName>
    <definedName name="bvbvbv" localSheetId="1" hidden="1">{#N/A,"Carabeer",FALSE,"Dscto.";#N/A,"Disbracentro",FALSE,"Dscto.";#N/A,"Río Beer",FALSE,"Dscto.";#N/A,"Andes",FALSE,"Dscto."}</definedName>
    <definedName name="bvbvbv" hidden="1">{#N/A,"Carabeer",FALSE,"Dscto.";#N/A,"Disbracentro",FALSE,"Dscto.";#N/A,"Río Beer",FALSE,"Dscto.";#N/A,"Andes",FALSE,"Dscto."}</definedName>
    <definedName name="bvbvgfhg" localSheetId="1" hidden="1">{"prem1",#N/A,FALSE,"Consolidado";"pl_us",#N/A,FALSE,"Consolidado";"pl_hl",#N/A,FALSE,"Consolidado";"bs",#N/A,FALSE,"Consolidado";"cf",#N/A,FALSE,"Consolidado"}</definedName>
    <definedName name="bvbvgfhg" hidden="1">{"prem1",#N/A,FALSE,"Consolidado";"pl_us",#N/A,FALSE,"Consolidado";"pl_hl",#N/A,FALSE,"Consolidado";"bs",#N/A,FALSE,"Consolidado";"cf",#N/A,FALSE,"Consolidado"}</definedName>
    <definedName name="bvcbcbf" localSheetId="1" hidden="1">{"miles",#N/A,FALSE,"LUCROS E PERDAS (US$ 000)";"hl",#N/A,FALSE,"LUCROS E PERDAS (US$ 000)"}</definedName>
    <definedName name="bvcbcbf" hidden="1">{"miles",#N/A,FALSE,"LUCROS E PERDAS (US$ 000)";"hl",#N/A,FALSE,"LUCROS E PERDAS (US$ 000)"}</definedName>
    <definedName name="bvfdgre" localSheetId="1" hidden="1">{"'Janeiro'!$A$1:$I$153"}</definedName>
    <definedName name="bvfdgre" localSheetId="10" hidden="1">{"'Janeiro'!$A$1:$I$153"}</definedName>
    <definedName name="bvfdgre" hidden="1">{"'Janeiro'!$A$1:$I$153"}</definedName>
    <definedName name="bvgrdgr" localSheetId="1" hidden="1">{"1DhPgAbs",#N/A,FALSE,"dHora";"2DhPgPerc",#N/A,FALSE,"dHora";"3DhPgAbsAcum",#N/A,FALSE,"dHora"}</definedName>
    <definedName name="bvgrdgr" hidden="1">{"1DhPgAbs",#N/A,FALSE,"dHora";"2DhPgPerc",#N/A,FALSE,"dHora";"3DhPgAbsAcum",#N/A,FALSE,"dHora"}</definedName>
    <definedName name="bvgsdgew" localSheetId="1" hidden="1">{"DhVCV",#N/A,FALSE,"CRC";"DhTCL",#N/A,FALSE,"CRC";"dhERN",#N/A,FALSE,"Plan1";"DhINH",#N/A,FALSE,"Plan1";"dhDCT",#N/A,FALSE,"Plan1";"DhMGR",#N/A,FALSE,"Plan1";"DhTRG",#N/A,FALSE,"Plan1";"DhMRC",#N/A,FALSE,"Plan1";"DhSCR",#N/A,FALSE,"Plan1";"CAPAL2",#N/A,FALSE,"CAPAL2"}</definedName>
    <definedName name="bvgsdgew" hidden="1">{"DhVCV",#N/A,FALSE,"CRC";"DhTCL",#N/A,FALSE,"CRC";"dhERN",#N/A,FALSE,"Plan1";"DhINH",#N/A,FALSE,"Plan1";"dhDCT",#N/A,FALSE,"Plan1";"DhMGR",#N/A,FALSE,"Plan1";"DhTRG",#N/A,FALSE,"Plan1";"DhMRC",#N/A,FALSE,"Plan1";"DhSCR",#N/A,FALSE,"Plan1";"CAPAL2",#N/A,FALSE,"CAPAL2"}</definedName>
    <definedName name="bvhfhgff" localSheetId="1" hidden="1">{#N/A,#N/A,FALSE,"Hoja1";#N/A,#N/A,FALSE,"Hoja2"}</definedName>
    <definedName name="bvhfhgff" hidden="1">{#N/A,#N/A,FALSE,"Hoja1";#N/A,#N/A,FALSE,"Hoja2"}</definedName>
    <definedName name="bvnbvnv" localSheetId="1" hidden="1">{"prem1",#N/A,FALSE,"Consolidado";"pl_us",#N/A,FALSE,"Consolidado";"pl_hl",#N/A,FALSE,"Consolidado";"bs",#N/A,FALSE,"Consolidado";"cf",#N/A,FALSE,"Consolidado"}</definedName>
    <definedName name="bvnbvnv" hidden="1">{"prem1",#N/A,FALSE,"Consolidado";"pl_us",#N/A,FALSE,"Consolidado";"pl_hl",#N/A,FALSE,"Consolidado";"bs",#N/A,FALSE,"Consolidado";"cf",#N/A,FALSE,"Consolidado"}</definedName>
    <definedName name="BVs" localSheetId="1" hidden="1">{"'crono'!$U$12:$W$20"}</definedName>
    <definedName name="BVs" localSheetId="10" hidden="1">{"'crono'!$U$12:$W$20"}</definedName>
    <definedName name="BVs" hidden="1">{"'crono'!$U$12:$W$20"}</definedName>
    <definedName name="bxbcbcv" localSheetId="1" hidden="1">{"Prenissas",#N/A,FALSE,"Consolidado (3)";"Lucros000",#N/A,FALSE,"Consolidado (3)";"LucrosHL",#N/A,FALSE,"Consolidado (3)";"Balanco",#N/A,FALSE,"Consolidado (3)";"FluxoC",#N/A,FALSE,"Consolidado (3)"}</definedName>
    <definedName name="bxbcbcv" hidden="1">{"Prenissas",#N/A,FALSE,"Consolidado (3)";"Lucros000",#N/A,FALSE,"Consolidado (3)";"LucrosHL",#N/A,FALSE,"Consolidado (3)";"Balanco",#N/A,FALSE,"Consolidado (3)";"FluxoC",#N/A,FALSE,"Consolidado (3)"}</definedName>
    <definedName name="caas" localSheetId="1" hidden="1">{"bs",#N/A,FALSE,"Consolidado";"cf",#N/A,FALSE,"Consolidado";"pl_hl",#N/A,FALSE,"Consolidado";"pl_us",#N/A,FALSE,"Consolidado";"Prem1",#N/A,FALSE,"Consolidado"}</definedName>
    <definedName name="caas" hidden="1">{"bs",#N/A,FALSE,"Consolidado";"cf",#N/A,FALSE,"Consolidado";"pl_hl",#N/A,FALSE,"Consolidado";"pl_us",#N/A,FALSE,"Consolidado";"Prem1",#N/A,FALSE,"Consolidado"}</definedName>
    <definedName name="CAASS" localSheetId="1" hidden="1">{"bs",#N/A,FALSE,"Consolidado";"cf",#N/A,FALSE,"Consolidado";"pl_hl",#N/A,FALSE,"Consolidado";"pl_us",#N/A,FALSE,"Consolidado";"Prem1",#N/A,FALSE,"Consolidado"}</definedName>
    <definedName name="CAASS" hidden="1">{"bs",#N/A,FALSE,"Consolidado";"cf",#N/A,FALSE,"Consolidado";"pl_hl",#N/A,FALSE,"Consolidado";"pl_us",#N/A,FALSE,"Consolidado";"Prem1",#N/A,FALSE,"Consolidado"}</definedName>
    <definedName name="CAIXA" localSheetId="1" hidden="1">{"'Comercial'!$A$1:$K$258","'Comercial'!$A$1:$K$257"}</definedName>
    <definedName name="CAIXA" localSheetId="10" hidden="1">{"'Comercial'!$A$1:$K$258","'Comercial'!$A$1:$K$257"}</definedName>
    <definedName name="CAIXA" hidden="1">{"'Comercial'!$A$1:$K$258","'Comercial'!$A$1:$K$257"}</definedName>
    <definedName name="calça" localSheetId="1" hidden="1">{"'Janeiro'!$A$1:$I$153"}</definedName>
    <definedName name="calça" localSheetId="10" hidden="1">{"'Janeiro'!$A$1:$I$153"}</definedName>
    <definedName name="calça" hidden="1">{"'Janeiro'!$A$1:$I$153"}</definedName>
    <definedName name="calça2" localSheetId="1" hidden="1">{"'Janeiro'!$A$1:$I$153"}</definedName>
    <definedName name="calça2" localSheetId="10" hidden="1">{"'Janeiro'!$A$1:$I$153"}</definedName>
    <definedName name="calça2" hidden="1">{"'Janeiro'!$A$1:$I$153"}</definedName>
    <definedName name="Capanova" hidden="1">#REF!</definedName>
    <definedName name="CAPTURA2" localSheetId="1" hidden="1">{"'171'!$A$1:$Z$50"}</definedName>
    <definedName name="CAPTURA2" localSheetId="10" hidden="1">{"'171'!$A$1:$Z$50"}</definedName>
    <definedName name="CAPTURA2" hidden="1">{"'171'!$A$1:$Z$50"}</definedName>
    <definedName name="carol" hidden="1">#REF!</definedName>
    <definedName name="cas" localSheetId="1" hidden="1">{"'Comercial'!$A$1:$K$258","'Comercial'!$A$1:$K$257"}</definedName>
    <definedName name="cas" localSheetId="10" hidden="1">{"'Comercial'!$A$1:$K$258","'Comercial'!$A$1:$K$257"}</definedName>
    <definedName name="cas" hidden="1">{"'Comercial'!$A$1:$K$258","'Comercial'!$A$1:$K$257"}</definedName>
    <definedName name="casa1" localSheetId="1" hidden="1">{#N/A,#N/A,TRUE,"Ratios USD";#N/A,#N/A,TRUE,"Ratios R$";#N/A,#N/A,TRUE,"Equity Interests";#N/A,#N/A,TRUE,"Sensitivity Tables";#N/A,#N/A,TRUE,"WACC Sensitivity Table";#N/A,#N/A,TRUE,"WACC";#N/A,#N/A,TRUE,"FX RATES";#N/A,#N/A,TRUE,"TMIGFCF";#N/A,#N/A,TRUE,"TNORTEFCF";#N/A,#N/A,TRUE,"AmericellFCF";#N/A,#N/A,TRUE,"TeletFCF"}</definedName>
    <definedName name="casa1" hidden="1">{#N/A,#N/A,TRUE,"Ratios USD";#N/A,#N/A,TRUE,"Ratios R$";#N/A,#N/A,TRUE,"Equity Interests";#N/A,#N/A,TRUE,"Sensitivity Tables";#N/A,#N/A,TRUE,"WACC Sensitivity Table";#N/A,#N/A,TRUE,"WACC";#N/A,#N/A,TRUE,"FX RATES";#N/A,#N/A,TRUE,"TMIGFCF";#N/A,#N/A,TRUE,"TNORTEFCF";#N/A,#N/A,TRUE,"AmericellFCF";#N/A,#N/A,TRUE,"TeletFCF"}</definedName>
    <definedName name="cbftgtf" localSheetId="1" hidden="1">{"DhVCV",#N/A,FALSE,"CRC";"DhTCL",#N/A,FALSE,"CRC";"dhERN",#N/A,FALSE,"Plan1";"DhINH",#N/A,FALSE,"Plan1";"dhDCT",#N/A,FALSE,"Plan1";"DhMGR",#N/A,FALSE,"Plan1";"DhTRG",#N/A,FALSE,"Plan1";"DhMRC",#N/A,FALSE,"Plan1";"DhSCR",#N/A,FALSE,"Plan1";"CAPAL2",#N/A,FALSE,"CAPAL2"}</definedName>
    <definedName name="cbftgtf" hidden="1">{"DhVCV",#N/A,FALSE,"CRC";"DhTCL",#N/A,FALSE,"CRC";"dhERN",#N/A,FALSE,"Plan1";"DhINH",#N/A,FALSE,"Plan1";"dhDCT",#N/A,FALSE,"Plan1";"DhMGR",#N/A,FALSE,"Plan1";"DhTRG",#N/A,FALSE,"Plan1";"DhMRC",#N/A,FALSE,"Plan1";"DhSCR",#N/A,FALSE,"Plan1";"CAPAL2",#N/A,FALSE,"CAPAL2"}</definedName>
    <definedName name="cbvfdgd" localSheetId="1" hidden="1">{"DhVCV",#N/A,FALSE,"CRC";"DhTCL",#N/A,FALSE,"CRC";"dhERN",#N/A,FALSE,"Plan1";"DhINH",#N/A,FALSE,"Plan1";"dhDCT",#N/A,FALSE,"Plan1";"DhMGR",#N/A,FALSE,"Plan1";"DhTRG",#N/A,FALSE,"Plan1";"DhMRC",#N/A,FALSE,"Plan1";"DhSCR",#N/A,FALSE,"Plan1";"CAPAL2",#N/A,FALSE,"CAPAL2"}</definedName>
    <definedName name="cbvfdgd" hidden="1">{"DhVCV",#N/A,FALSE,"CRC";"DhTCL",#N/A,FALSE,"CRC";"dhERN",#N/A,FALSE,"Plan1";"DhINH",#N/A,FALSE,"Plan1";"dhDCT",#N/A,FALSE,"Plan1";"DhMGR",#N/A,FALSE,"Plan1";"DhTRG",#N/A,FALSE,"Plan1";"DhMRC",#N/A,FALSE,"Plan1";"DhSCR",#N/A,FALSE,"Plan1";"CAPAL2",#N/A,FALSE,"CAPAL2"}</definedName>
    <definedName name="cc" hidden="1">#REF!</definedName>
    <definedName name="ççççççççççççççççççççççççççççççççççççç" localSheetId="1" hidden="1">{#N/A,#N/A,FALSE,"TOTAL"}</definedName>
    <definedName name="ççççççççççççççççççççççççççççççççççççç" hidden="1">{#N/A,#N/A,FALSE,"TOTAL"}</definedName>
    <definedName name="cchj" localSheetId="1" hidden="1">{#N/A,#N/A,FALSE,"Aging Summary";#N/A,#N/A,FALSE,"Ratio Analysis";#N/A,#N/A,FALSE,"Test 120 Day Accts";#N/A,#N/A,FALSE,"Tickmarks"}</definedName>
    <definedName name="cchj" hidden="1">{#N/A,#N/A,FALSE,"Aging Summary";#N/A,#N/A,FALSE,"Ratio Analysis";#N/A,#N/A,FALSE,"Test 120 Day Accts";#N/A,#N/A,FALSE,"Tickmarks"}</definedName>
    <definedName name="cent" localSheetId="1" hidden="1">{"'Comercial'!$A$1:$K$258","'Comercial'!$A$1:$K$257"}</definedName>
    <definedName name="cent" localSheetId="10" hidden="1">{"'Comercial'!$A$1:$K$258","'Comercial'!$A$1:$K$257"}</definedName>
    <definedName name="cent" hidden="1">{"'Comercial'!$A$1:$K$258","'Comercial'!$A$1:$K$257"}</definedName>
    <definedName name="cf" localSheetId="1" hidden="1">{#N/A,#N/A,FALSE,"TOTAL"}</definedName>
    <definedName name="cf" hidden="1">{#N/A,#N/A,FALSE,"TOTAL"}</definedName>
    <definedName name="CFBDFGRE" localSheetId="1" hidden="1">{"DhVCV",#N/A,FALSE,"CRC";"DhTCL",#N/A,FALSE,"CRC";"dhERN",#N/A,FALSE,"Plan1";"DhINH",#N/A,FALSE,"Plan1";"dhDCT",#N/A,FALSE,"Plan1";"DhMGR",#N/A,FALSE,"Plan1";"DhTRG",#N/A,FALSE,"Plan1";"DhMRC",#N/A,FALSE,"Plan1";"DhSCR",#N/A,FALSE,"Plan1";"CAPAL2",#N/A,FALSE,"CAPAL2"}</definedName>
    <definedName name="CFBDFGRE" hidden="1">{"DhVCV",#N/A,FALSE,"CRC";"DhTCL",#N/A,FALSE,"CRC";"dhERN",#N/A,FALSE,"Plan1";"DhINH",#N/A,FALSE,"Plan1";"dhDCT",#N/A,FALSE,"Plan1";"DhMGR",#N/A,FALSE,"Plan1";"DhTRG",#N/A,FALSE,"Plan1";"DhMRC",#N/A,FALSE,"Plan1";"DhSCR",#N/A,FALSE,"Plan1";"CAPAL2",#N/A,FALSE,"CAPAL2"}</definedName>
    <definedName name="CFBFGHRT" localSheetId="1" hidden="1">{"1DhPgAbs",#N/A,FALSE,"dHora";"2DhPgPerc",#N/A,FALSE,"dHora";"3DhPgAbsAcum",#N/A,FALSE,"dHora"}</definedName>
    <definedName name="CFBFGHRT" hidden="1">{"1DhPgAbs",#N/A,FALSE,"dHora";"2DhPgPerc",#N/A,FALSE,"dHora";"3DhPgAbsAcum",#N/A,FALSE,"dHora"}</definedName>
    <definedName name="chjtyytj" localSheetId="1" hidden="1">{"'Janeiro'!$A$1:$I$153"}</definedName>
    <definedName name="chjtyytj" localSheetId="10" hidden="1">{"'Janeiro'!$A$1:$I$153"}</definedName>
    <definedName name="chjtyytj" hidden="1">{"'Janeiro'!$A$1:$I$153"}</definedName>
    <definedName name="cinema" hidden="1">#REF!</definedName>
    <definedName name="cinema3" localSheetId="1" hidden="1">{"'Janeiro'!$A$1:$I$153"}</definedName>
    <definedName name="cinema3" localSheetId="10" hidden="1">{"'Janeiro'!$A$1:$I$153"}</definedName>
    <definedName name="cinema3" hidden="1">{"'Janeiro'!$A$1:$I$153"}</definedName>
    <definedName name="Comm" localSheetId="1" hidden="1">{"miles",#N/A,FALSE,"LUCROS E PERDAS (US$ 000)";"hl",#N/A,FALSE,"LUCROS E PERDAS (US$ 000)"}</definedName>
    <definedName name="Comm" hidden="1">{"miles",#N/A,FALSE,"LUCROS E PERDAS (US$ 000)";"hl",#N/A,FALSE,"LUCROS E PERDAS (US$ 000)"}</definedName>
    <definedName name="CRN" localSheetId="1" hidden="1">{#N/A,#N/A,FALSE,"SP1-OUT";#N/A,#N/A,FALSE,"SP1-NOV";#N/A,#N/A,FALSE,"SANT-OUT";#N/A,#N/A,FALSE,"SANT-NOV";#N/A,#N/A,FALSE,"CAMP-OUT";#N/A,#N/A,FALSE,"CAMP-NOV";#N/A,#N/A,FALSE,"CRONO 1";#N/A,#N/A,FALSE,"CAPA"}</definedName>
    <definedName name="CRN" hidden="1">{#N/A,#N/A,FALSE,"SP1-OUT";#N/A,#N/A,FALSE,"SP1-NOV";#N/A,#N/A,FALSE,"SANT-OUT";#N/A,#N/A,FALSE,"SANT-NOV";#N/A,#N/A,FALSE,"CAMP-OUT";#N/A,#N/A,FALSE,"CAMP-NOV";#N/A,#N/A,FALSE,"CRONO 1";#N/A,#N/A,FALSE,"CAPA"}</definedName>
    <definedName name="CRONOI" localSheetId="1" hidden="1">{#N/A,#N/A,FALSE,"SP1-OUT";#N/A,#N/A,FALSE,"SP1-NOV";#N/A,#N/A,FALSE,"SANT-OUT";#N/A,#N/A,FALSE,"SANT-NOV";#N/A,#N/A,FALSE,"CAMP-OUT";#N/A,#N/A,FALSE,"CAMP-NOV";#N/A,#N/A,FALSE,"CRONO 1";#N/A,#N/A,FALSE,"CAPA"}</definedName>
    <definedName name="CRONOI" hidden="1">{#N/A,#N/A,FALSE,"SP1-OUT";#N/A,#N/A,FALSE,"SP1-NOV";#N/A,#N/A,FALSE,"SANT-OUT";#N/A,#N/A,FALSE,"SANT-NOV";#N/A,#N/A,FALSE,"CAMP-OUT";#N/A,#N/A,FALSE,"CAMP-NOV";#N/A,#N/A,FALSE,"CRONO 1";#N/A,#N/A,FALSE,"CAPA"}</definedName>
    <definedName name="CronoV1" localSheetId="1" hidden="1">{"'Janeiro'!$A$1:$I$153"}</definedName>
    <definedName name="CronoV1" localSheetId="10" hidden="1">{"'Janeiro'!$A$1:$I$153"}</definedName>
    <definedName name="CronoV1" hidden="1">{"'Janeiro'!$A$1:$I$153"}</definedName>
    <definedName name="CU" localSheetId="1" hidden="1">{"'Janeiro'!$A$1:$I$153"}</definedName>
    <definedName name="CU" localSheetId="10" hidden="1">{"'Janeiro'!$A$1:$I$153"}</definedName>
    <definedName name="CU" hidden="1">{"'Janeiro'!$A$1:$I$153"}</definedName>
    <definedName name="CURVA2" localSheetId="1" hidden="1">{"'171'!$A$1:$Z$50"}</definedName>
    <definedName name="CURVA2" localSheetId="10" hidden="1">{"'171'!$A$1:$Z$50"}</definedName>
    <definedName name="CURVA2" hidden="1">{"'171'!$A$1:$Z$50"}</definedName>
    <definedName name="cvbdgsdfg"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cvbdgsdfg"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cvbdsgr"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cvbdsgr"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cvbhgf" localSheetId="1" hidden="1">{"CAP VOL",#N/A,FALSE,"CAPITAL";"CAP VAR",#N/A,FALSE,"CAPITAL";"CAP FIJ",#N/A,FALSE,"CAPITAL";"CAP CONS",#N/A,FALSE,"CAPITAL";"CAP DATA",#N/A,FALSE,"CAPITAL"}</definedName>
    <definedName name="cvbhgf" hidden="1">{"CAP VOL",#N/A,FALSE,"CAPITAL";"CAP VAR",#N/A,FALSE,"CAPITAL";"CAP FIJ",#N/A,FALSE,"CAPITAL";"CAP CONS",#N/A,FALSE,"CAPITAL";"CAP DATA",#N/A,FALSE,"CAPITAL"}</definedName>
    <definedName name="cvdsfsdf" localSheetId="1" hidden="1">{"DhVCV",#N/A,FALSE,"CRC";"DhTCL",#N/A,FALSE,"CRC";"dhERN",#N/A,FALSE,"Plan1";"DhINH",#N/A,FALSE,"Plan1";"dhDCT",#N/A,FALSE,"Plan1";"DhMGR",#N/A,FALSE,"Plan1";"DhTRG",#N/A,FALSE,"Plan1";"DhMRC",#N/A,FALSE,"Plan1";"DhSCR",#N/A,FALSE,"Plan1";"CAPAL2",#N/A,FALSE,"CAPAL2"}</definedName>
    <definedName name="cvdsfsdf" hidden="1">{"DhVCV",#N/A,FALSE,"CRC";"DhTCL",#N/A,FALSE,"CRC";"dhERN",#N/A,FALSE,"Plan1";"DhINH",#N/A,FALSE,"Plan1";"dhDCT",#N/A,FALSE,"Plan1";"DhMGR",#N/A,FALSE,"Plan1";"DhTRG",#N/A,FALSE,"Plan1";"DhMRC",#N/A,FALSE,"Plan1";"DhSCR",#N/A,FALSE,"Plan1";"CAPAL2",#N/A,FALSE,"CAPAL2"}</definedName>
    <definedName name="cvergwfg"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cvergwfg"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cvnbfhfh" localSheetId="1" hidden="1">{"DhVCV",#N/A,FALSE,"CRC";"DhTCL",#N/A,FALSE,"CRC";"dhERN",#N/A,FALSE,"Plan1";"DhINH",#N/A,FALSE,"Plan1";"dhDCT",#N/A,FALSE,"Plan1";"DhMGR",#N/A,FALSE,"Plan1";"DhTRG",#N/A,FALSE,"Plan1";"DhMRC",#N/A,FALSE,"Plan1";"DhSCR",#N/A,FALSE,"Plan1";"CAPAL2",#N/A,FALSE,"CAPAL2"}</definedName>
    <definedName name="cvnbfhfh" hidden="1">{"DhVCV",#N/A,FALSE,"CRC";"DhTCL",#N/A,FALSE,"CRC";"dhERN",#N/A,FALSE,"Plan1";"DhINH",#N/A,FALSE,"Plan1";"dhDCT",#N/A,FALSE,"Plan1";"DhMGR",#N/A,FALSE,"Plan1";"DhTRG",#N/A,FALSE,"Plan1";"DhMRC",#N/A,FALSE,"Plan1";"DhSCR",#N/A,FALSE,"Plan1";"CAPAL2",#N/A,FALSE,"CAPAL2"}</definedName>
    <definedName name="daniela" localSheetId="1"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daniela"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dasasd" localSheetId="1" hidden="1">{#N/A,#N/A,FALSE,"Hoja1";#N/A,#N/A,FALSE,"Hoja2"}</definedName>
    <definedName name="dasasd" hidden="1">{#N/A,#N/A,FALSE,"Hoja1";#N/A,#N/A,FALSE,"Hoja2"}</definedName>
    <definedName name="dasasdads" localSheetId="1" hidden="1">{#N/A,#N/A,FALSE,"Hoja1";#N/A,#N/A,FALSE,"Hoja2"}</definedName>
    <definedName name="dasasdads" hidden="1">{#N/A,#N/A,FALSE,"Hoja1";#N/A,#N/A,FALSE,"Hoja2"}</definedName>
    <definedName name="dasgfasdg" hidden="1">#REF!</definedName>
    <definedName name="dech" localSheetId="1" hidden="1">{"DLP_FOL_13",#N/A,FALSE,"RE1003"}</definedName>
    <definedName name="dech" hidden="1">{"DLP_FOL_13",#N/A,FALSE,"RE1003"}</definedName>
    <definedName name="DERMACYD" localSheetId="1" hidden="1">{#N/A,#N/A,FALSE,"Fone das Praças"}</definedName>
    <definedName name="DERMACYD" hidden="1">{#N/A,#N/A,FALSE,"Fone das Praças"}</definedName>
    <definedName name="Dezembro" localSheetId="1" hidden="1">{"'Janeiro'!$A$1:$I$153"}</definedName>
    <definedName name="Dezembro" localSheetId="10" hidden="1">{"'Janeiro'!$A$1:$I$153"}</definedName>
    <definedName name="Dezembro" hidden="1">{"'Janeiro'!$A$1:$I$153"}</definedName>
    <definedName name="Dezembro2" localSheetId="1" hidden="1">{"'Janeiro'!$A$1:$I$153"}</definedName>
    <definedName name="Dezembro2" localSheetId="10" hidden="1">{"'Janeiro'!$A$1:$I$153"}</definedName>
    <definedName name="Dezembro2" hidden="1">{"'Janeiro'!$A$1:$I$153"}</definedName>
    <definedName name="dfafas" hidden="1">#REF!</definedName>
    <definedName name="dfgdfgs" localSheetId="1" hidden="1">{#N/A,#N/A,FALSE,"PRECIO FULL";#N/A,#N/A,FALSE,"LARA";#N/A,#N/A,FALSE,"CARACAS";#N/A,#N/A,FALSE,"DISBRACENTRO";#N/A,#N/A,FALSE,"ANDES";#N/A,#N/A,FALSE,"MAR CARIBE";#N/A,#N/A,FALSE,"RIO BEER";#N/A,#N/A,FALSE,"DISBRAH"}</definedName>
    <definedName name="dfgdfgs" hidden="1">{#N/A,#N/A,FALSE,"PRECIO FULL";#N/A,#N/A,FALSE,"LARA";#N/A,#N/A,FALSE,"CARACAS";#N/A,#N/A,FALSE,"DISBRACENTRO";#N/A,#N/A,FALSE,"ANDES";#N/A,#N/A,FALSE,"MAR CARIBE";#N/A,#N/A,FALSE,"RIO BEER";#N/A,#N/A,FALSE,"DISBRAH"}</definedName>
    <definedName name="dfgdgf" localSheetId="1" hidden="1">{#N/A,#N/A,FALSE,"FIN AÑO"}</definedName>
    <definedName name="dfgdgf" hidden="1">{#N/A,#N/A,FALSE,"FIN AÑO"}</definedName>
    <definedName name="dfgretg"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dfgretg"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dfgserf" localSheetId="1" hidden="1">{"1DhPgAbs",#N/A,FALSE,"dHora";"2DhPgPerc",#N/A,FALSE,"dHora";"3DhPgAbsAcum",#N/A,FALSE,"dHora"}</definedName>
    <definedName name="dfgserf" hidden="1">{"1DhPgAbs",#N/A,FALSE,"dHora";"2DhPgPerc",#N/A,FALSE,"dHora";"3DhPgAbsAcum",#N/A,FALSE,"dHora"}</definedName>
    <definedName name="dfgsrg" localSheetId="1" hidden="1">{"'Janeiro'!$A$1:$I$153"}</definedName>
    <definedName name="dfgsrg" localSheetId="10" hidden="1">{"'Janeiro'!$A$1:$I$153"}</definedName>
    <definedName name="dfgsrg" hidden="1">{"'Janeiro'!$A$1:$I$153"}</definedName>
    <definedName name="dfgt" localSheetId="1" hidden="1">{"AUTONOMO_F_6",#N/A,FALSE,"RE1003"}</definedName>
    <definedName name="dfgt" hidden="1">{"AUTONOMO_F_6",#N/A,FALSE,"RE1003"}</definedName>
    <definedName name="dfgwert" localSheetId="1" hidden="1">{"DhVCV",#N/A,FALSE,"CRC";"DhTCL",#N/A,FALSE,"CRC";"dhERN",#N/A,FALSE,"Plan1";"DhINH",#N/A,FALSE,"Plan1";"dhDCT",#N/A,FALSE,"Plan1";"DhMGR",#N/A,FALSE,"Plan1";"DhTRG",#N/A,FALSE,"Plan1";"DhMRC",#N/A,FALSE,"Plan1";"DhSCR",#N/A,FALSE,"Plan1";"CAPAL2",#N/A,FALSE,"CAPAL2"}</definedName>
    <definedName name="dfgwert" hidden="1">{"DhVCV",#N/A,FALSE,"CRC";"DhTCL",#N/A,FALSE,"CRC";"dhERN",#N/A,FALSE,"Plan1";"DhINH",#N/A,FALSE,"Plan1";"dhDCT",#N/A,FALSE,"Plan1";"DhMGR",#N/A,FALSE,"Plan1";"DhTRG",#N/A,FALSE,"Plan1";"DhMRC",#N/A,FALSE,"Plan1";"DhSCR",#N/A,FALSE,"Plan1";"CAPAL2",#N/A,FALSE,"CAPAL2"}</definedName>
    <definedName name="DFHSRG" localSheetId="1" hidden="1">{"1DhPgAbs",#N/A,FALSE,"dHora";"2DhPgPerc",#N/A,FALSE,"dHora";"3DhPgAbsAcum",#N/A,FALSE,"dHora"}</definedName>
    <definedName name="DFHSRG" hidden="1">{"1DhPgAbs",#N/A,FALSE,"dHora";"2DhPgPerc",#N/A,FALSE,"dHora";"3DhPgAbsAcum",#N/A,FALSE,"dHora"}</definedName>
    <definedName name="DFHTYT"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DFHTYT"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dfsfsdf" localSheetId="1" hidden="1">{"prem1",#N/A,FALSE,"Consolidado";"pl_us",#N/A,FALSE,"Consolidado";"pl_hl",#N/A,FALSE,"Consolidado";"bs",#N/A,FALSE,"Consolidado";"cf",#N/A,FALSE,"Consolidado"}</definedName>
    <definedName name="dfsfsdf" hidden="1">{"prem1",#N/A,FALSE,"Consolidado";"pl_us",#N/A,FALSE,"Consolidado";"pl_hl",#N/A,FALSE,"Consolidado";"bs",#N/A,FALSE,"Consolidado";"cf",#N/A,FALSE,"Consolidado"}</definedName>
    <definedName name="dfss" localSheetId="1" hidden="1">{#N/A,#N/A,FALSE,"FIN AÑO"}</definedName>
    <definedName name="dfss" hidden="1">{#N/A,#N/A,FALSE,"FIN AÑO"}</definedName>
    <definedName name="dfvesftre" localSheetId="1" hidden="1">{"DhVCV",#N/A,FALSE,"CRC";"DhTCL",#N/A,FALSE,"CRC";"dhERN",#N/A,FALSE,"Plan1";"DhINH",#N/A,FALSE,"Plan1";"dhDCT",#N/A,FALSE,"Plan1";"DhMGR",#N/A,FALSE,"Plan1";"DhTRG",#N/A,FALSE,"Plan1";"DhMRC",#N/A,FALSE,"Plan1";"DhSCR",#N/A,FALSE,"Plan1";"CAPAL2",#N/A,FALSE,"CAPAL2"}</definedName>
    <definedName name="dfvesftre" hidden="1">{"DhVCV",#N/A,FALSE,"CRC";"DhTCL",#N/A,FALSE,"CRC";"dhERN",#N/A,FALSE,"Plan1";"DhINH",#N/A,FALSE,"Plan1";"dhDCT",#N/A,FALSE,"Plan1";"DhMGR",#N/A,FALSE,"Plan1";"DhTRG",#N/A,FALSE,"Plan1";"DhMRC",#N/A,FALSE,"Plan1";"DhSCR",#N/A,FALSE,"Plan1";"CAPAL2",#N/A,FALSE,"CAPAL2"}</definedName>
    <definedName name="dfxgverst"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dfxgverst"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dgfe"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dgfe"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DGRETR" localSheetId="1" hidden="1">{"'Janeiro'!$A$1:$I$153"}</definedName>
    <definedName name="DGRETR" localSheetId="10" hidden="1">{"'Janeiro'!$A$1:$I$153"}</definedName>
    <definedName name="DGRETR" hidden="1">{"'Janeiro'!$A$1:$I$153"}</definedName>
    <definedName name="DGSRTE"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DGSRTE"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dhfjfgjkfhgb" localSheetId="1" hidden="1">{"Consolidated Income Statement",#N/A,FALSE,"Deal";"Consolidated Balance Sheet",#N/A,FALSE,"Deal";"Consolidated Cash Flow",#N/A,FALSE,"Deal"}</definedName>
    <definedName name="dhfjfgjkfhgb" hidden="1">{"Consolidated Income Statement",#N/A,FALSE,"Deal";"Consolidated Balance Sheet",#N/A,FALSE,"Deal";"Consolidated Cash Flow",#N/A,FALSE,"Deal"}</definedName>
    <definedName name="DIANA" hidden="1">#REF!</definedName>
    <definedName name="Digital" hidden="1">#REF!</definedName>
    <definedName name="Digital_Cenário1" hidden="1">#REF!</definedName>
    <definedName name="DISNEY" hidden="1">#REF!</definedName>
    <definedName name="dist" localSheetId="1"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dist"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dkekekekeke" localSheetId="1" hidden="1">{#N/A,#N/A,FALSE,"SP1-OUT";#N/A,#N/A,FALSE,"SP1-NOV";#N/A,#N/A,FALSE,"SANT-OUT";#N/A,#N/A,FALSE,"SANT-NOV";#N/A,#N/A,FALSE,"CAMP-OUT";#N/A,#N/A,FALSE,"CAMP-NOV";#N/A,#N/A,FALSE,"CRONO 1";#N/A,#N/A,FALSE,"CAPA"}</definedName>
    <definedName name="dkekekekeke" hidden="1">{#N/A,#N/A,FALSE,"SP1-OUT";#N/A,#N/A,FALSE,"SP1-NOV";#N/A,#N/A,FALSE,"SANT-OUT";#N/A,#N/A,FALSE,"SANT-NOV";#N/A,#N/A,FALSE,"CAMP-OUT";#N/A,#N/A,FALSE,"CAMP-NOV";#N/A,#N/A,FALSE,"CRONO 1";#N/A,#N/A,FALSE,"CAPA"}</definedName>
    <definedName name="dlp" localSheetId="1" hidden="1">{"DLP_FOL_10",#N/A,FALSE,"RE1003"}</definedName>
    <definedName name="dlp" hidden="1">{"DLP_FOL_10",#N/A,FALSE,"RE1003"}</definedName>
    <definedName name="dplfec" localSheetId="1" hidden="1">{"DLP_FOL_12",#N/A,FALSE,"RE1003"}</definedName>
    <definedName name="dplfec" hidden="1">{"DLP_FOL_12",#N/A,FALSE,"RE1003"}</definedName>
    <definedName name="drtyryzwr"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drtyryzwr"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dsc" localSheetId="1" hidden="1">{#N/A,#N/A,FALSE,"Hoja1";#N/A,#N/A,FALSE,"Hoja2"}</definedName>
    <definedName name="dsc" hidden="1">{#N/A,#N/A,FALSE,"Hoja1";#N/A,#N/A,FALSE,"Hoja2"}</definedName>
    <definedName name="DSCA" localSheetId="1" hidden="1">{#N/A,#N/A,FALSE,"Hoja1";#N/A,#N/A,FALSE,"Hoja2"}</definedName>
    <definedName name="DSCA" hidden="1">{#N/A,#N/A,FALSE,"Hoja1";#N/A,#N/A,FALSE,"Hoja2"}</definedName>
    <definedName name="dsds" hidden="1">#REF!</definedName>
    <definedName name="dsdsd" localSheetId="1" hidden="1">{#N/A,#N/A,FALSE,"Hoja1";#N/A,#N/A,FALSE,"Hoja2"}</definedName>
    <definedName name="dsdsd" hidden="1">{#N/A,#N/A,FALSE,"Hoja1";#N/A,#N/A,FALSE,"Hoja2"}</definedName>
    <definedName name="DSF" localSheetId="1" hidden="1">{#N/A,#N/A,FALSE,"Hoja1";#N/A,#N/A,FALSE,"Hoja2"}</definedName>
    <definedName name="DSF" hidden="1">{#N/A,#N/A,FALSE,"Hoja1";#N/A,#N/A,FALSE,"Hoja2"}</definedName>
    <definedName name="dsfsdfdsf" localSheetId="1" hidden="1">{#N/A,#N/A,FALSE,"Valuation Summary";#N/A,#N/A,FALSE,"BT IS";#N/A,#N/A,FALSE,"BT CF";#N/A,#N/A,FALSE,"BT BS";#N/A,#N/A,FALSE,"BT FCF";#N/A,#N/A,FALSE,"BT Model";#N/A,#N/A,FALSE,"BT Finance"}</definedName>
    <definedName name="dsfsdfdsf" hidden="1">{#N/A,#N/A,FALSE,"Valuation Summary";#N/A,#N/A,FALSE,"BT IS";#N/A,#N/A,FALSE,"BT CF";#N/A,#N/A,FALSE,"BT BS";#N/A,#N/A,FALSE,"BT FCF";#N/A,#N/A,FALSE,"BT Model";#N/A,#N/A,FALSE,"BT Finance"}</definedName>
    <definedName name="dssdsd" localSheetId="1" hidden="1">{#N/A,#N/A,FALSE,"Hoja1";#N/A,#N/A,FALSE,"Hoja2"}</definedName>
    <definedName name="dssdsd" hidden="1">{#N/A,#N/A,FALSE,"Hoja1";#N/A,#N/A,FALSE,"Hoja2"}</definedName>
    <definedName name="dsx" localSheetId="1" hidden="1">{"prem1",#N/A,FALSE,"Consolidado";"pl_us",#N/A,FALSE,"Consolidado";"pl_hl",#N/A,FALSE,"Consolidado";"bs",#N/A,FALSE,"Consolidado";"cf",#N/A,FALSE,"Consolidado"}</definedName>
    <definedName name="dsx" hidden="1">{"prem1",#N/A,FALSE,"Consolidado";"pl_us",#N/A,FALSE,"Consolidado";"pl_hl",#N/A,FALSE,"Consolidado";"bs",#N/A,FALSE,"Consolidado";"cf",#N/A,FALSE,"Consolidado"}</definedName>
    <definedName name="DSXA" localSheetId="1" hidden="1">{"prem1",#N/A,FALSE,"Consolidado";"pl_us",#N/A,FALSE,"Consolidado";"pl_hl",#N/A,FALSE,"Consolidado";"bs",#N/A,FALSE,"Consolidado";"cf",#N/A,FALSE,"Consolidado"}</definedName>
    <definedName name="DSXA" hidden="1">{"prem1",#N/A,FALSE,"Consolidado";"pl_us",#N/A,FALSE,"Consolidado";"pl_hl",#N/A,FALSE,"Consolidado";"bs",#N/A,FALSE,"Consolidado";"cf",#N/A,FALSE,"Consolidado"}</definedName>
    <definedName name="dx" localSheetId="1" hidden="1">{"miles",#N/A,FALSE,"LUCROS E PERDAS (US$ 000)";"hl",#N/A,FALSE,"LUCROS E PERDAS (US$ 000)"}</definedName>
    <definedName name="dx" hidden="1">{"miles",#N/A,FALSE,"LUCROS E PERDAS (US$ 000)";"hl",#N/A,FALSE,"LUCROS E PERDAS (US$ 000)"}</definedName>
    <definedName name="DXC" localSheetId="1" hidden="1">{"miles",#N/A,FALSE,"LUCROS E PERDAS (US$ 000)";"hl",#N/A,FALSE,"LUCROS E PERDAS (US$ 000)"}</definedName>
    <definedName name="DXC" hidden="1">{"miles",#N/A,FALSE,"LUCROS E PERDAS (US$ 000)";"hl",#N/A,FALSE,"LUCROS E PERDAS (US$ 000)"}</definedName>
    <definedName name="dxfgregt" localSheetId="1" hidden="1">{"DhVCV",#N/A,FALSE,"CRC";"DhTCL",#N/A,FALSE,"CRC";"dhERN",#N/A,FALSE,"Plan1";"DhINH",#N/A,FALSE,"Plan1";"dhDCT",#N/A,FALSE,"Plan1";"DhMGR",#N/A,FALSE,"Plan1";"DhTRG",#N/A,FALSE,"Plan1";"DhMRC",#N/A,FALSE,"Plan1";"DhSCR",#N/A,FALSE,"Plan1";"CAPAL2",#N/A,FALSE,"CAPAL2"}</definedName>
    <definedName name="dxfgregt" hidden="1">{"DhVCV",#N/A,FALSE,"CRC";"DhTCL",#N/A,FALSE,"CRC";"dhERN",#N/A,FALSE,"Plan1";"DhINH",#N/A,FALSE,"Plan1";"dhDCT",#N/A,FALSE,"Plan1";"DhMGR",#N/A,FALSE,"Plan1";"DhTRG",#N/A,FALSE,"Plan1";"DhMRC",#N/A,FALSE,"Plan1";"DhSCR",#N/A,FALSE,"Plan1";"CAPAL2",#N/A,FALSE,"CAPAL2"}</definedName>
    <definedName name="eee" localSheetId="1" hidden="1">{"'Comercial'!$A$1:$K$258","'Comercial'!$A$1:$K$257"}</definedName>
    <definedName name="eee" localSheetId="10" hidden="1">{"'Comercial'!$A$1:$K$258","'Comercial'!$A$1:$K$257"}</definedName>
    <definedName name="eee" hidden="1">{"'Comercial'!$A$1:$K$258","'Comercial'!$A$1:$K$257"}</definedName>
    <definedName name="EEEE" hidden="1">#REF!</definedName>
    <definedName name="ekekekek" localSheetId="1" hidden="1">{#N/A,#N/A,FALSE,"SP1-OUT";#N/A,#N/A,FALSE,"SP1-NOV";#N/A,#N/A,FALSE,"SANT-OUT";#N/A,#N/A,FALSE,"SANT-NOV";#N/A,#N/A,FALSE,"CAMP-OUT";#N/A,#N/A,FALSE,"CAMP-NOV";#N/A,#N/A,FALSE,"CRONO 1";#N/A,#N/A,FALSE,"CAPA"}</definedName>
    <definedName name="ekekekek" hidden="1">{#N/A,#N/A,FALSE,"SP1-OUT";#N/A,#N/A,FALSE,"SP1-NOV";#N/A,#N/A,FALSE,"SANT-OUT";#N/A,#N/A,FALSE,"SANT-NOV";#N/A,#N/A,FALSE,"CAMP-OUT";#N/A,#N/A,FALSE,"CAMP-NOV";#N/A,#N/A,FALSE,"CRONO 1";#N/A,#N/A,FALSE,"CAPA"}</definedName>
    <definedName name="Eldorado" localSheetId="1" hidden="1">{"'Janeiro'!$A$1:$I$153"}</definedName>
    <definedName name="Eldorado" localSheetId="10" hidden="1">{"'Janeiro'!$A$1:$I$153"}</definedName>
    <definedName name="Eldorado" hidden="1">{"'Janeiro'!$A$1:$I$153"}</definedName>
    <definedName name="Equatorial" localSheetId="1" hidden="1">{#N/A,#N/A,FALSE,"TOTAL"}</definedName>
    <definedName name="Equatorial" hidden="1">{#N/A,#N/A,FALSE,"TOTAL"}</definedName>
    <definedName name="ERERE" localSheetId="1" hidden="1">{#N/A,#N/A,FALSE,"Hoja1";#N/A,#N/A,FALSE,"Hoja2"}</definedName>
    <definedName name="ERERE" hidden="1">{#N/A,#N/A,FALSE,"Hoja1";#N/A,#N/A,FALSE,"Hoja2"}</definedName>
    <definedName name="erre" localSheetId="1" hidden="1">{"CAP VOL",#N/A,FALSE,"CAPITAL";"CAP VAR",#N/A,FALSE,"CAPITAL";"CAP FIJ",#N/A,FALSE,"CAPITAL";"CAP CONS",#N/A,FALSE,"CAPITAL";"CAP DATA",#N/A,FALSE,"CAPITAL"}</definedName>
    <definedName name="erre" hidden="1">{"CAP VOL",#N/A,FALSE,"CAPITAL";"CAP VAR",#N/A,FALSE,"CAPITAL";"CAP FIJ",#N/A,FALSE,"CAPITAL";"CAP CONS",#N/A,FALSE,"CAPITAL";"CAP DATA",#N/A,FALSE,"CAPITAL"}</definedName>
    <definedName name="ERRER" localSheetId="1" hidden="1">{"CAP VOL",#N/A,FALSE,"CAPITAL";"CAP VAR",#N/A,FALSE,"CAPITAL";"CAP FIJ",#N/A,FALSE,"CAPITAL";"CAP CONS",#N/A,FALSE,"CAPITAL";"CAP DATA",#N/A,FALSE,"CAPITAL"}</definedName>
    <definedName name="ERRER" hidden="1">{"CAP VOL",#N/A,FALSE,"CAPITAL";"CAP VAR",#N/A,FALSE,"CAPITAL";"CAP FIJ",#N/A,FALSE,"CAPITAL";"CAP CONS",#N/A,FALSE,"CAPITAL";"CAP DATA",#N/A,FALSE,"CAPITAL"}</definedName>
    <definedName name="ertwert" localSheetId="1" hidden="1">{"DhVCV",#N/A,FALSE,"CRC";"DhTCL",#N/A,FALSE,"CRC";"dhERN",#N/A,FALSE,"Plan1";"DhINH",#N/A,FALSE,"Plan1";"dhDCT",#N/A,FALSE,"Plan1";"DhMGR",#N/A,FALSE,"Plan1";"DhTRG",#N/A,FALSE,"Plan1";"DhMRC",#N/A,FALSE,"Plan1";"DhSCR",#N/A,FALSE,"Plan1";"CAPAL2",#N/A,FALSE,"CAPAL2"}</definedName>
    <definedName name="ertwert" hidden="1">{"DhVCV",#N/A,FALSE,"CRC";"DhTCL",#N/A,FALSE,"CRC";"dhERN",#N/A,FALSE,"Plan1";"DhINH",#N/A,FALSE,"Plan1";"dhDCT",#N/A,FALSE,"Plan1";"DhMGR",#N/A,FALSE,"Plan1";"DhTRG",#N/A,FALSE,"Plan1";"DhMRC",#N/A,FALSE,"Plan1";"DhSCR",#N/A,FALSE,"Plan1";"CAPAL2",#N/A,FALSE,"CAPAL2"}</definedName>
    <definedName name="esdr" localSheetId="1" hidden="1">{#N/A,#N/A,FALSE,"ROTINA";#N/A,#N/A,FALSE,"ITENS";#N/A,#N/A,FALSE,"ACOMP"}</definedName>
    <definedName name="esdr" hidden="1">{#N/A,#N/A,FALSE,"ROTINA";#N/A,#N/A,FALSE,"ITENS";#N/A,#N/A,FALSE,"ACOMP"}</definedName>
    <definedName name="ETR" hidden="1">#REF!</definedName>
    <definedName name="EWEQW" localSheetId="1" hidden="1">{"'Janeiro'!$A$1:$I$153"}</definedName>
    <definedName name="EWEQW" localSheetId="10" hidden="1">{"'Janeiro'!$A$1:$I$153"}</definedName>
    <definedName name="EWEQW" hidden="1">{"'Janeiro'!$A$1:$I$153"}</definedName>
    <definedName name="EWQSAFDFDZCB" localSheetId="1" hidden="1">{"'Janeiro'!$A$1:$I$153"}</definedName>
    <definedName name="EWQSAFDFDZCB" localSheetId="10" hidden="1">{"'Janeiro'!$A$1:$I$153"}</definedName>
    <definedName name="EWQSAFDFDZCB" hidden="1">{"'Janeiro'!$A$1:$I$153"}</definedName>
    <definedName name="ExRevs23" hidden="1">#REF!</definedName>
    <definedName name="extra.com" localSheetId="1" hidden="1">{"DLP_FOL_12",#N/A,FALSE,"RE1003"}</definedName>
    <definedName name="extra.com" hidden="1">{"DLP_FOL_12",#N/A,FALSE,"RE1003"}</definedName>
    <definedName name="F" hidden="1">#REF!</definedName>
    <definedName name="FASFA" hidden="1">#REF!</definedName>
    <definedName name="fasfsa" hidden="1">#REF!</definedName>
    <definedName name="faturamento" localSheetId="1" hidden="1">{#N/A,#N/A,FALSE,"Fone das Praças"}</definedName>
    <definedName name="faturamento" hidden="1">{#N/A,#N/A,FALSE,"Fone das Praças"}</definedName>
    <definedName name="fbdfhdr" localSheetId="1" hidden="1">{"'Janeiro'!$A$1:$I$153"}</definedName>
    <definedName name="fbdfhdr" localSheetId="10" hidden="1">{"'Janeiro'!$A$1:$I$153"}</definedName>
    <definedName name="fbdfhdr" hidden="1">{"'Janeiro'!$A$1:$I$153"}</definedName>
    <definedName name="fbfdgsr"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fbfdgsr"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fbgtge" localSheetId="1" hidden="1">{"DhVCV",#N/A,FALSE,"CRC";"DhTCL",#N/A,FALSE,"CRC";"dhERN",#N/A,FALSE,"Plan1";"DhINH",#N/A,FALSE,"Plan1";"dhDCT",#N/A,FALSE,"Plan1";"DhMGR",#N/A,FALSE,"Plan1";"DhTRG",#N/A,FALSE,"Plan1";"DhMRC",#N/A,FALSE,"Plan1";"DhSCR",#N/A,FALSE,"Plan1";"CAPAL2",#N/A,FALSE,"CAPAL2"}</definedName>
    <definedName name="fbgtge" hidden="1">{"DhVCV",#N/A,FALSE,"CRC";"DhTCL",#N/A,FALSE,"CRC";"dhERN",#N/A,FALSE,"Plan1";"DhINH",#N/A,FALSE,"Plan1";"dhDCT",#N/A,FALSE,"Plan1";"DhMGR",#N/A,FALSE,"Plan1";"DhTRG",#N/A,FALSE,"Plan1";"DhMRC",#N/A,FALSE,"Plan1";"DhSCR",#N/A,FALSE,"Plan1";"CAPAL2",#N/A,FALSE,"CAPAL2"}</definedName>
    <definedName name="FCGBSDGRE" localSheetId="1" hidden="1">{"DhVCV",#N/A,FALSE,"CRC";"DhTCL",#N/A,FALSE,"CRC";"dhERN",#N/A,FALSE,"Plan1";"DhINH",#N/A,FALSE,"Plan1";"dhDCT",#N/A,FALSE,"Plan1";"DhMGR",#N/A,FALSE,"Plan1";"DhTRG",#N/A,FALSE,"Plan1";"DhMRC",#N/A,FALSE,"Plan1";"DhSCR",#N/A,FALSE,"Plan1";"CAPAL2",#N/A,FALSE,"CAPAL2"}</definedName>
    <definedName name="FCGBSDGRE" hidden="1">{"DhVCV",#N/A,FALSE,"CRC";"DhTCL",#N/A,FALSE,"CRC";"dhERN",#N/A,FALSE,"Plan1";"DhINH",#N/A,FALSE,"Plan1";"dhDCT",#N/A,FALSE,"Plan1";"DhMGR",#N/A,FALSE,"Plan1";"DhTRG",#N/A,FALSE,"Plan1";"DhMRC",#N/A,FALSE,"Plan1";"DhSCR",#N/A,FALSE,"Plan1";"CAPAL2",#N/A,FALSE,"CAPAL2"}</definedName>
    <definedName name="fcvxc" localSheetId="1" hidden="1">{#N/A,#N/A,FALSE,"Hoja1";#N/A,#N/A,FALSE,"Hoja2"}</definedName>
    <definedName name="fcvxc" hidden="1">{#N/A,#N/A,FALSE,"Hoja1";#N/A,#N/A,FALSE,"Hoja2"}</definedName>
    <definedName name="fddfr" localSheetId="1" hidden="1">{"Prenissas",#N/A,FALSE,"Consolidado (3)";"Lucros000",#N/A,FALSE,"Consolidado (3)";"LucrosHL",#N/A,FALSE,"Consolidado (3)";"Balanco",#N/A,FALSE,"Consolidado (3)";"FluxoC",#N/A,FALSE,"Consolidado (3)"}</definedName>
    <definedName name="fddfr" hidden="1">{"Prenissas",#N/A,FALSE,"Consolidado (3)";"Lucros000",#N/A,FALSE,"Consolidado (3)";"LucrosHL",#N/A,FALSE,"Consolidado (3)";"Balanco",#N/A,FALSE,"Consolidado (3)";"FluxoC",#N/A,FALSE,"Consolidado (3)"}</definedName>
    <definedName name="fdgdfg" localSheetId="1" hidden="1">{"RESUMEN",#N/A,FALSE,"RESUMEN";"RESUMEN_MARG",#N/A,FALSE,"RESUMEN"}</definedName>
    <definedName name="fdgdfg" hidden="1">{"RESUMEN",#N/A,FALSE,"RESUMEN";"RESUMEN_MARG",#N/A,FALSE,"RESUMEN"}</definedName>
    <definedName name="fdhgxd" hidden="1">#REF!</definedName>
    <definedName name="fdryhreyery" localSheetId="1" hidden="1">{"1DhPgAbs",#N/A,FALSE,"dHora";"2DhPgPerc",#N/A,FALSE,"dHora";"3DhPgAbsAcum",#N/A,FALSE,"dHora"}</definedName>
    <definedName name="fdryhreyery" hidden="1">{"1DhPgAbs",#N/A,FALSE,"dHora";"2DhPgPerc",#N/A,FALSE,"dHora";"3DhPgAbsAcum",#N/A,FALSE,"dHora"}</definedName>
    <definedName name="fdsdfs" localSheetId="1" hidden="1">{"prem1",#N/A,FALSE,"Consolidado";"pl_us",#N/A,FALSE,"Consolidado";"pl_hl",#N/A,FALSE,"Consolidado";"bs",#N/A,FALSE,"Consolidado";"cf",#N/A,FALSE,"Consolidado"}</definedName>
    <definedName name="fdsdfs" hidden="1">{"prem1",#N/A,FALSE,"Consolidado";"pl_us",#N/A,FALSE,"Consolidado";"pl_hl",#N/A,FALSE,"Consolidado";"bs",#N/A,FALSE,"Consolidado";"cf",#N/A,FALSE,"Consolidado"}</definedName>
    <definedName name="fdsfsew" localSheetId="1" hidden="1">{#N/A,#N/A,FALSE,"Hoja1";#N/A,#N/A,FALSE,"Hoja2"}</definedName>
    <definedName name="fdsfsew" hidden="1">{#N/A,#N/A,FALSE,"Hoja1";#N/A,#N/A,FALSE,"Hoja2"}</definedName>
    <definedName name="fdssdfsdf" localSheetId="1" hidden="1">{"miles",#N/A,FALSE,"LUCROS E PERDAS (US$ 000)";"hl",#N/A,FALSE,"LUCROS E PERDAS (US$ 000)"}</definedName>
    <definedName name="fdssdfsdf" hidden="1">{"miles",#N/A,FALSE,"LUCROS E PERDAS (US$ 000)";"hl",#N/A,FALSE,"LUCROS E PERDAS (US$ 000)"}</definedName>
    <definedName name="fe" localSheetId="1" hidden="1">{"'Tnet  Dnet_15_Mn1000'!$A$8:$F$178"}</definedName>
    <definedName name="fe" localSheetId="10" hidden="1">{"'Tnet  Dnet_15_Mn1000'!$A$8:$F$178"}</definedName>
    <definedName name="fe" hidden="1">{"'Tnet  Dnet_15_Mn1000'!$A$8:$F$178"}</definedName>
    <definedName name="ferger"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ferger"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FEVEREIRO" localSheetId="1" hidden="1">{"'crono'!$U$12:$W$20"}</definedName>
    <definedName name="FEVEREIRO" localSheetId="10" hidden="1">{"'crono'!$U$12:$W$20"}</definedName>
    <definedName name="FEVEREIRO" hidden="1">{"'crono'!$U$12:$W$20"}</definedName>
    <definedName name="ffdgwe" localSheetId="1" hidden="1">{"Real",#N/A,FALSE,"CONSOLIDADO";"Real",#N/A,FALSE,"OCCIDENTE";"Real",#N/A,FALSE,"LARA";"Real",#N/A,FALSE,"CENTRO";"Real",#N/A,FALSE,"METROPOLITANA";"Real",#N/A,FALSE,"ORIENTE";"Real",#N/A,FALSE,"Pto.libre"}</definedName>
    <definedName name="ffdgwe" hidden="1">{"Real",#N/A,FALSE,"CONSOLIDADO";"Real",#N/A,FALSE,"OCCIDENTE";"Real",#N/A,FALSE,"LARA";"Real",#N/A,FALSE,"CENTRO";"Real",#N/A,FALSE,"METROPOLITANA";"Real",#N/A,FALSE,"ORIENTE";"Real",#N/A,FALSE,"Pto.libre"}</definedName>
    <definedName name="fffffff" localSheetId="1" hidden="1">{"'Janeiro'!$A$1:$I$153"}</definedName>
    <definedName name="fffffff" localSheetId="10" hidden="1">{"'Janeiro'!$A$1:$I$153"}</definedName>
    <definedName name="fffffff" hidden="1">{"'Janeiro'!$A$1:$I$153"}</definedName>
    <definedName name="ffg" localSheetId="1" hidden="1">{#N/A,#N/A,FALSE,"SP1-OUT";#N/A,#N/A,FALSE,"SP1-NOV";#N/A,#N/A,FALSE,"SANT-OUT";#N/A,#N/A,FALSE,"SANT-NOV";#N/A,#N/A,FALSE,"CAMP-OUT";#N/A,#N/A,FALSE,"CAMP-NOV";#N/A,#N/A,FALSE,"CRONO 1";#N/A,#N/A,FALSE,"CAPA"}</definedName>
    <definedName name="ffg" hidden="1">{#N/A,#N/A,FALSE,"SP1-OUT";#N/A,#N/A,FALSE,"SP1-NOV";#N/A,#N/A,FALSE,"SANT-OUT";#N/A,#N/A,FALSE,"SANT-NOV";#N/A,#N/A,FALSE,"CAMP-OUT";#N/A,#N/A,FALSE,"CAMP-NOV";#N/A,#N/A,FALSE,"CRONO 1";#N/A,#N/A,FALSE,"CAPA"}</definedName>
    <definedName name="ffggg" localSheetId="1" hidden="1">{"AUTONOMO_F_1",#N/A,FALSE,"RE1003"}</definedName>
    <definedName name="ffggg" hidden="1">{"AUTONOMO_F_1",#N/A,FALSE,"RE1003"}</definedName>
    <definedName name="ffgghh4" localSheetId="1" hidden="1">{"AUTONOMO_F_2",#N/A,FALSE,"RE1003"}</definedName>
    <definedName name="ffgghh4" hidden="1">{"AUTONOMO_F_2",#N/A,FALSE,"RE1003"}</definedName>
    <definedName name="FGBHTFHG"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FGBHTFHG"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fgbrdg" localSheetId="1" hidden="1">{"'Janeiro'!$A$1:$I$153"}</definedName>
    <definedName name="fgbrdg" localSheetId="10" hidden="1">{"'Janeiro'!$A$1:$I$153"}</definedName>
    <definedName name="fgbrdg" hidden="1">{"'Janeiro'!$A$1:$I$153"}</definedName>
    <definedName name="FGDGD" hidden="1">#REF!</definedName>
    <definedName name="fgesrtwe3rt" localSheetId="1" hidden="1">{"'Janeiro'!$A$1:$I$153"}</definedName>
    <definedName name="fgesrtwe3rt" localSheetId="10" hidden="1">{"'Janeiro'!$A$1:$I$153"}</definedName>
    <definedName name="fgesrtwe3rt" hidden="1">{"'Janeiro'!$A$1:$I$153"}</definedName>
    <definedName name="fgewerwq" hidden="1">#REF!</definedName>
    <definedName name="FGFTHRT" localSheetId="1" hidden="1">{"'Janeiro'!$A$1:$I$153"}</definedName>
    <definedName name="FGFTHRT" localSheetId="10" hidden="1">{"'Janeiro'!$A$1:$I$153"}</definedName>
    <definedName name="FGFTHRT" hidden="1">{"'Janeiro'!$A$1:$I$153"}</definedName>
    <definedName name="fgherg" localSheetId="1" hidden="1">{"1DhPgAbs",#N/A,FALSE,"dHora";"2DhPgPerc",#N/A,FALSE,"dHora";"3DhPgAbsAcum",#N/A,FALSE,"dHora"}</definedName>
    <definedName name="fgherg" hidden="1">{"1DhPgAbs",#N/A,FALSE,"dHora";"2DhPgPerc",#N/A,FALSE,"dHora";"3DhPgAbsAcum",#N/A,FALSE,"dHora"}</definedName>
    <definedName name="fghfghf" localSheetId="1" hidden="1">{"prem1",#N/A,FALSE,"Consolidado";"pl_us",#N/A,FALSE,"Consolidado";"pl_hl",#N/A,FALSE,"Consolidado";"bs",#N/A,FALSE,"Consolidado";"cf",#N/A,FALSE,"Consolidado"}</definedName>
    <definedName name="fghfghf" hidden="1">{"prem1",#N/A,FALSE,"Consolidado";"pl_us",#N/A,FALSE,"Consolidado";"pl_hl",#N/A,FALSE,"Consolidado";"bs",#N/A,FALSE,"Consolidado";"cf",#N/A,FALSE,"Consolidado"}</definedName>
    <definedName name="fghrtgt" localSheetId="1" hidden="1">{"'Janeiro'!$A$1:$I$153"}</definedName>
    <definedName name="fghrtgt" localSheetId="10" hidden="1">{"'Janeiro'!$A$1:$I$153"}</definedName>
    <definedName name="fghrtgt" hidden="1">{"'Janeiro'!$A$1:$I$153"}</definedName>
    <definedName name="fgrdgtrdf" localSheetId="1" hidden="1">{"1DhPgAbs",#N/A,FALSE,"dHora";"2DhPgPerc",#N/A,FALSE,"dHora";"3DhPgAbsAcum",#N/A,FALSE,"dHora"}</definedName>
    <definedName name="fgrdgtrdf" hidden="1">{"1DhPgAbs",#N/A,FALSE,"dHora";"2DhPgPerc",#N/A,FALSE,"dHora";"3DhPgAbsAcum",#N/A,FALSE,"dHora"}</definedName>
    <definedName name="FGRETER" localSheetId="1" hidden="1">{"'Janeiro'!$A$1:$I$153"}</definedName>
    <definedName name="FGRETER" localSheetId="10" hidden="1">{"'Janeiro'!$A$1:$I$153"}</definedName>
    <definedName name="FGRETER" hidden="1">{"'Janeiro'!$A$1:$I$153"}</definedName>
    <definedName name="fgtjtyjuyt" localSheetId="1" hidden="1">{"1DhPgAbs",#N/A,FALSE,"dHora";"2DhPgPerc",#N/A,FALSE,"dHora";"3DhPgAbsAcum",#N/A,FALSE,"dHora"}</definedName>
    <definedName name="fgtjtyjuyt" hidden="1">{"1DhPgAbs",#N/A,FALSE,"dHora";"2DhPgPerc",#N/A,FALSE,"dHora";"3DhPgAbsAcum",#N/A,FALSE,"dHora"}</definedName>
    <definedName name="fhsrhgreyt" localSheetId="1" hidden="1">{"1DhPgAbs",#N/A,FALSE,"dHora";"2DhPgPerc",#N/A,FALSE,"dHora";"3DhPgAbsAcum",#N/A,FALSE,"dHora"}</definedName>
    <definedName name="fhsrhgreyt" hidden="1">{"1DhPgAbs",#N/A,FALSE,"dHora";"2DhPgPerc",#N/A,FALSE,"dHora";"3DhPgAbsAcum",#N/A,FALSE,"dHora"}</definedName>
    <definedName name="Fig" localSheetId="1" hidden="1">{"det (May)",#N/A,FALSE,"June";"sum (MAY YTD)",#N/A,FALSE,"June YTD"}</definedName>
    <definedName name="Fig" hidden="1">{"det (May)",#N/A,FALSE,"June";"sum (MAY YTD)",#N/A,FALSE,"June YTD"}</definedName>
    <definedName name="fjtyjhdtr" localSheetId="1" hidden="1">{"DhVCV",#N/A,FALSE,"CRC";"DhTCL",#N/A,FALSE,"CRC";"dhERN",#N/A,FALSE,"Plan1";"DhINH",#N/A,FALSE,"Plan1";"dhDCT",#N/A,FALSE,"Plan1";"DhMGR",#N/A,FALSE,"Plan1";"DhTRG",#N/A,FALSE,"Plan1";"DhMRC",#N/A,FALSE,"Plan1";"DhSCR",#N/A,FALSE,"Plan1";"CAPAL2",#N/A,FALSE,"CAPAL2"}</definedName>
    <definedName name="fjtyjhdtr" hidden="1">{"DhVCV",#N/A,FALSE,"CRC";"DhTCL",#N/A,FALSE,"CRC";"dhERN",#N/A,FALSE,"Plan1";"DhINH",#N/A,FALSE,"Plan1";"dhDCT",#N/A,FALSE,"Plan1";"DhMGR",#N/A,FALSE,"Plan1";"DhTRG",#N/A,FALSE,"Plan1";"DhMRC",#N/A,FALSE,"Plan1";"DhSCR",#N/A,FALSE,"Plan1";"CAPAL2",#N/A,FALSE,"CAPAL2"}</definedName>
    <definedName name="fo" localSheetId="1" hidden="1">{"a_assump1",#N/A,FALSE,"BPlan 96-00 - Base";"a_assump2",#N/A,FALSE,"BPlan 96-00 - Base";"a_plus",#N/A,FALSE,"BPlan 96-00 - Base";"a_bs",#N/A,FALSE,"BPlan 96-00 - Base";"a_cf",#N/A,FALSE,"BPlan 96-00 - Base";"a_irrbase",#N/A,FALSE,"BPlan 96-00 - Base";"a_notes",#N/A,FALSE,"BPlan 96-00 - Base"}</definedName>
    <definedName name="fo" hidden="1">{"a_assump1",#N/A,FALSE,"BPlan 96-00 - Base";"a_assump2",#N/A,FALSE,"BPlan 96-00 - Base";"a_plus",#N/A,FALSE,"BPlan 96-00 - Base";"a_bs",#N/A,FALSE,"BPlan 96-00 - Base";"a_cf",#N/A,FALSE,"BPlan 96-00 - Base";"a_irrbase",#N/A,FALSE,"BPlan 96-00 - Base";"a_notes",#N/A,FALSE,"BPlan 96-00 - Base"}</definedName>
    <definedName name="foo" localSheetId="1" hidden="1">{"a_assump1",#N/A,FALSE,"BPlan 96-00 - Base";"a_assump2",#N/A,FALSE,"BPlan 96-00 - Base";"a_plus",#N/A,FALSE,"BPlan 96-00 - Base";"a_bs",#N/A,FALSE,"BPlan 96-00 - Base";"a_cf",#N/A,FALSE,"BPlan 96-00 - Base";"a_irrbase",#N/A,FALSE,"BPlan 96-00 - Base";"a_notes",#N/A,FALSE,"BPlan 96-00 - Base"}</definedName>
    <definedName name="foo" hidden="1">{"a_assump1",#N/A,FALSE,"BPlan 96-00 - Base";"a_assump2",#N/A,FALSE,"BPlan 96-00 - Base";"a_plus",#N/A,FALSE,"BPlan 96-00 - Base";"a_bs",#N/A,FALSE,"BPlan 96-00 - Base";"a_cf",#N/A,FALSE,"BPlan 96-00 - Base";"a_irrbase",#N/A,FALSE,"BPlan 96-00 - Base";"a_notes",#N/A,FALSE,"BPlan 96-00 - Base"}</definedName>
    <definedName name="Fs" hidden="1">#REF!</definedName>
    <definedName name="fseewrewczxczx" localSheetId="1" hidden="1">{"prem1",#N/A,FALSE,"Consolidado";"pl_us",#N/A,FALSE,"Consolidado";"pl_hl",#N/A,FALSE,"Consolidado";"bs",#N/A,FALSE,"Consolidado";"cf",#N/A,FALSE,"Consolidado"}</definedName>
    <definedName name="fseewrewczxczx" hidden="1">{"prem1",#N/A,FALSE,"Consolidado";"pl_us",#N/A,FALSE,"Consolidado";"pl_hl",#N/A,FALSE,"Consolidado";"bs",#N/A,FALSE,"Consolidado";"cf",#N/A,FALSE,"Consolidado"}</definedName>
    <definedName name="fsfddfss" localSheetId="1" hidden="1">{"RESUMEN",#N/A,FALSE,"RESUMEN";"RESUMEN_MARG",#N/A,FALSE,"RESUMEN"}</definedName>
    <definedName name="fsfddfss" hidden="1">{"RESUMEN",#N/A,FALSE,"RESUMEN";"RESUMEN_MARG",#N/A,FALSE,"RESUMEN"}</definedName>
    <definedName name="fttyyy" localSheetId="1" hidden="1">{"AUTONOMO_F_5",#N/A,FALSE,"RE1003"}</definedName>
    <definedName name="fttyyy" hidden="1">{"AUTONOMO_F_5",#N/A,FALSE,"RE1003"}</definedName>
    <definedName name="funebre" localSheetId="1" hidden="1">{"'Janeiro'!$A$1:$I$153"}</definedName>
    <definedName name="funebre" localSheetId="10" hidden="1">{"'Janeiro'!$A$1:$I$153"}</definedName>
    <definedName name="funebre" hidden="1">{"'Janeiro'!$A$1:$I$153"}</definedName>
    <definedName name="FUROM" hidden="1">#REF!</definedName>
    <definedName name="fverg" localSheetId="1" hidden="1">{"'Janeiro'!$A$1:$I$153"}</definedName>
    <definedName name="fverg" localSheetId="10" hidden="1">{"'Janeiro'!$A$1:$I$153"}</definedName>
    <definedName name="fverg" hidden="1">{"'Janeiro'!$A$1:$I$153"}</definedName>
    <definedName name="fweafwaef" localSheetId="1" hidden="1">{"'Janeiro'!$A$1:$I$153"}</definedName>
    <definedName name="fweafwaef" localSheetId="10" hidden="1">{"'Janeiro'!$A$1:$I$153"}</definedName>
    <definedName name="fweafwaef" hidden="1">{"'Janeiro'!$A$1:$I$153"}</definedName>
    <definedName name="G" hidden="1">#REF!</definedName>
    <definedName name="gddgdf" localSheetId="1" hidden="1">{"Real",#N/A,FALSE,"CONSOLIDADO";"Real",#N/A,FALSE,"OCCIDENTE";"Real",#N/A,FALSE,"LARA";"Real",#N/A,FALSE,"CENTRO";"Real",#N/A,FALSE,"METROPOLITANA";"Real",#N/A,FALSE,"ORIENTE";"Real",#N/A,FALSE,"Pto.libre"}</definedName>
    <definedName name="gddgdf" hidden="1">{"Real",#N/A,FALSE,"CONSOLIDADO";"Real",#N/A,FALSE,"OCCIDENTE";"Real",#N/A,FALSE,"LARA";"Real",#N/A,FALSE,"CENTRO";"Real",#N/A,FALSE,"METROPOLITANA";"Real",#N/A,FALSE,"ORIENTE";"Real",#N/A,FALSE,"Pto.libre"}</definedName>
    <definedName name="gdfgdgfd" localSheetId="1" hidden="1">{"total",#N/A,FALSE,"TOTAL $";"totalhl",#N/A,FALSE,"TOTAL $HL";"vol",#N/A,FALSE,"VOLUMEN";"xprod1",#N/A,FALSE,"X PROD";"xprod2",#N/A,FALSE,"X PROD";"finaño1",#N/A,FALSE,"FIN AÑO Meta";"finaño2",#N/A,FALSE,"FIN AÑO Meta"}</definedName>
    <definedName name="gdfgdgfd" hidden="1">{"total",#N/A,FALSE,"TOTAL $";"totalhl",#N/A,FALSE,"TOTAL $HL";"vol",#N/A,FALSE,"VOLUMEN";"xprod1",#N/A,FALSE,"X PROD";"xprod2",#N/A,FALSE,"X PROD";"finaño1",#N/A,FALSE,"FIN AÑO Meta";"finaño2",#N/A,FALSE,"FIN AÑO Meta"}</definedName>
    <definedName name="gerger"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gerger"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gergwar" localSheetId="1" hidden="1">{"DhVCV",#N/A,FALSE,"CRC";"DhTCL",#N/A,FALSE,"CRC";"dhERN",#N/A,FALSE,"Plan1";"DhINH",#N/A,FALSE,"Plan1";"dhDCT",#N/A,FALSE,"Plan1";"DhMGR",#N/A,FALSE,"Plan1";"DhTRG",#N/A,FALSE,"Plan1";"DhMRC",#N/A,FALSE,"Plan1";"DhSCR",#N/A,FALSE,"Plan1";"CAPAL2",#N/A,FALSE,"CAPAL2"}</definedName>
    <definedName name="gergwar" hidden="1">{"DhVCV",#N/A,FALSE,"CRC";"DhTCL",#N/A,FALSE,"CRC";"dhERN",#N/A,FALSE,"Plan1";"DhINH",#N/A,FALSE,"Plan1";"dhDCT",#N/A,FALSE,"Plan1";"DhMGR",#N/A,FALSE,"Plan1";"DhTRG",#N/A,FALSE,"Plan1";"DhMRC",#N/A,FALSE,"Plan1";"DhSCR",#N/A,FALSE,"Plan1";"CAPAL2",#N/A,FALSE,"CAPAL2"}</definedName>
    <definedName name="gertreyt"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gertreyt"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gestw3" localSheetId="1" hidden="1">{"'Janeiro'!$A$1:$I$153"}</definedName>
    <definedName name="gestw3" localSheetId="10" hidden="1">{"'Janeiro'!$A$1:$I$153"}</definedName>
    <definedName name="gestw3" hidden="1">{"'Janeiro'!$A$1:$I$153"}</definedName>
    <definedName name="getgerg" localSheetId="1" hidden="1">{"DhVCV",#N/A,FALSE,"CRC";"DhTCL",#N/A,FALSE,"CRC";"dhERN",#N/A,FALSE,"Plan1";"DhINH",#N/A,FALSE,"Plan1";"dhDCT",#N/A,FALSE,"Plan1";"DhMGR",#N/A,FALSE,"Plan1";"DhTRG",#N/A,FALSE,"Plan1";"DhMRC",#N/A,FALSE,"Plan1";"DhSCR",#N/A,FALSE,"Plan1";"CAPAL2",#N/A,FALSE,"CAPAL2"}</definedName>
    <definedName name="getgerg" hidden="1">{"DhVCV",#N/A,FALSE,"CRC";"DhTCL",#N/A,FALSE,"CRC";"dhERN",#N/A,FALSE,"Plan1";"DhINH",#N/A,FALSE,"Plan1";"dhDCT",#N/A,FALSE,"Plan1";"DhMGR",#N/A,FALSE,"Plan1";"DhTRG",#N/A,FALSE,"Plan1";"DhMRC",#N/A,FALSE,"Plan1";"DhSCR",#N/A,FALSE,"Plan1";"CAPAL2",#N/A,FALSE,"CAPAL2"}</definedName>
    <definedName name="GFDGDF" hidden="1">#REF!</definedName>
    <definedName name="gfdgvc" localSheetId="1" hidden="1">{#N/A,#N/A,FALSE,"Hoja1";#N/A,#N/A,FALSE,"Hoja2"}</definedName>
    <definedName name="gfdgvc" hidden="1">{#N/A,#N/A,FALSE,"Hoja1";#N/A,#N/A,FALSE,"Hoja2"}</definedName>
    <definedName name="gfdhgfdjhgf" hidden="1">#REF!</definedName>
    <definedName name="gfggfdgadfg" localSheetId="1" hidden="1">{"'Janeiro'!$A$1:$I$153"}</definedName>
    <definedName name="gfggfdgadfg" localSheetId="10" hidden="1">{"'Janeiro'!$A$1:$I$153"}</definedName>
    <definedName name="gfggfdgadfg" hidden="1">{"'Janeiro'!$A$1:$I$153"}</definedName>
    <definedName name="gfghgf" localSheetId="1" hidden="1">{#N/A,#N/A,FALSE,"Resumen";#N/A,#N/A,FALSE,"Full";#N/A,"Carabeer",FALSE,"Dscto.";#N/A,"Disbracentro",FALSE,"Dscto.";#N/A,"Andes",FALSE,"Dscto.";#N/A,"Mar Caribe",FALSE,"Dscto.";#N/A,"Río Beer",FALSE,"Dscto.";#N/A,#N/A,FALSE,"P.L.Full";#N/A,#N/A,FALSE,"P.L.Desc."}</definedName>
    <definedName name="gfghgf" hidden="1">{#N/A,#N/A,FALSE,"Resumen";#N/A,#N/A,FALSE,"Full";#N/A,"Carabeer",FALSE,"Dscto.";#N/A,"Disbracentro",FALSE,"Dscto.";#N/A,"Andes",FALSE,"Dscto.";#N/A,"Mar Caribe",FALSE,"Dscto.";#N/A,"Río Beer",FALSE,"Dscto.";#N/A,#N/A,FALSE,"P.L.Full";#N/A,#N/A,FALSE,"P.L.Desc."}</definedName>
    <definedName name="gfr" hidden="1">#REF!</definedName>
    <definedName name="gfwdfddf" localSheetId="1" hidden="1">{"miles",#N/A,FALSE,"LUCROS E PERDAS (US$ 000)";"hl",#N/A,FALSE,"LUCROS E PERDAS (US$ 000)"}</definedName>
    <definedName name="gfwdfddf" hidden="1">{"miles",#N/A,FALSE,"LUCROS E PERDAS (US$ 000)";"hl",#N/A,FALSE,"LUCROS E PERDAS (US$ 000)"}</definedName>
    <definedName name="gg" hidden="1">#REF!</definedName>
    <definedName name="gggg" localSheetId="1" hidden="1">{"'crono'!$U$12:$W$20"}</definedName>
    <definedName name="gggg" localSheetId="10" hidden="1">{"'crono'!$U$12:$W$20"}</definedName>
    <definedName name="gggg" hidden="1">{"'crono'!$U$12:$W$20"}</definedName>
    <definedName name="ggggg" localSheetId="1" hidden="1">{"AUTONOMO_F_3",#N/A,FALSE,"RE1003"}</definedName>
    <definedName name="ggggg" hidden="1">{"AUTONOMO_F_3",#N/A,FALSE,"RE1003"}</definedName>
    <definedName name="GGGGGG" hidden="1">#REF!</definedName>
    <definedName name="gggggggggggggggg" localSheetId="1" hidden="1">{"'Janeiro'!$A$1:$I$153"}</definedName>
    <definedName name="gggggggggggggggg" localSheetId="10" hidden="1">{"'Janeiro'!$A$1:$I$153"}</definedName>
    <definedName name="gggggggggggggggg" hidden="1">{"'Janeiro'!$A$1:$I$153"}</definedName>
    <definedName name="ghfdgh" localSheetId="1" hidden="1">{#N/A,#N/A,FALSE,"RGD$";#N/A,#N/A,FALSE,"BG$";#N/A,#N/A,FALSE,"FC$"}</definedName>
    <definedName name="ghfdgh" hidden="1">{#N/A,#N/A,FALSE,"RGD$";#N/A,#N/A,FALSE,"BG$";#N/A,#N/A,FALSE,"FC$"}</definedName>
    <definedName name="ghghgh" localSheetId="1" hidden="1">{#N/A,#N/A,FALSE,"Hoja1";#N/A,#N/A,FALSE,"Hoja2"}</definedName>
    <definedName name="ghghgh" hidden="1">{#N/A,#N/A,FALSE,"Hoja1";#N/A,#N/A,FALSE,"Hoja2"}</definedName>
    <definedName name="ghjgh" localSheetId="1" hidden="1">{"miles",#N/A,FALSE,"LUCROS E PERDAS (US$ 000)";"hl",#N/A,FALSE,"LUCROS E PERDAS (US$ 000)"}</definedName>
    <definedName name="ghjgh" hidden="1">{"miles",#N/A,FALSE,"LUCROS E PERDAS (US$ 000)";"hl",#N/A,FALSE,"LUCROS E PERDAS (US$ 000)"}</definedName>
    <definedName name="ghnfghd" localSheetId="1" hidden="1">{"1DhPgAbs",#N/A,FALSE,"dHora";"2DhPgPerc",#N/A,FALSE,"dHora";"3DhPgAbsAcum",#N/A,FALSE,"dHora"}</definedName>
    <definedName name="ghnfghd" hidden="1">{"1DhPgAbs",#N/A,FALSE,"dHora";"2DhPgPerc",#N/A,FALSE,"dHora";"3DhPgAbsAcum",#N/A,FALSE,"dHora"}</definedName>
    <definedName name="ghnfghrt" localSheetId="1" hidden="1">{"DhVCV",#N/A,FALSE,"CRC";"DhTCL",#N/A,FALSE,"CRC";"dhERN",#N/A,FALSE,"Plan1";"DhINH",#N/A,FALSE,"Plan1";"dhDCT",#N/A,FALSE,"Plan1";"DhMGR",#N/A,FALSE,"Plan1";"DhTRG",#N/A,FALSE,"Plan1";"DhMRC",#N/A,FALSE,"Plan1";"DhSCR",#N/A,FALSE,"Plan1";"CAPAL2",#N/A,FALSE,"CAPAL2"}</definedName>
    <definedName name="ghnfghrt" hidden="1">{"DhVCV",#N/A,FALSE,"CRC";"DhTCL",#N/A,FALSE,"CRC";"dhERN",#N/A,FALSE,"Plan1";"DhINH",#N/A,FALSE,"Plan1";"dhDCT",#N/A,FALSE,"Plan1";"DhMGR",#N/A,FALSE,"Plan1";"DhTRG",#N/A,FALSE,"Plan1";"DhMRC",#N/A,FALSE,"Plan1";"DhSCR",#N/A,FALSE,"Plan1";"CAPAL2",#N/A,FALSE,"CAPAL2"}</definedName>
    <definedName name="ghrdyer" localSheetId="1" hidden="1">{"DhVCV",#N/A,FALSE,"CRC";"DhTCL",#N/A,FALSE,"CRC";"dhERN",#N/A,FALSE,"Plan1";"DhINH",#N/A,FALSE,"Plan1";"dhDCT",#N/A,FALSE,"Plan1";"DhMGR",#N/A,FALSE,"Plan1";"DhTRG",#N/A,FALSE,"Plan1";"DhMRC",#N/A,FALSE,"Plan1";"DhSCR",#N/A,FALSE,"Plan1";"CAPAL2",#N/A,FALSE,"CAPAL2"}</definedName>
    <definedName name="ghrdyer" hidden="1">{"DhVCV",#N/A,FALSE,"CRC";"DhTCL",#N/A,FALSE,"CRC";"dhERN",#N/A,FALSE,"Plan1";"DhINH",#N/A,FALSE,"Plan1";"dhDCT",#N/A,FALSE,"Plan1";"DhMGR",#N/A,FALSE,"Plan1";"DhTRG",#N/A,FALSE,"Plan1";"DhMRC",#N/A,FALSE,"Plan1";"DhSCR",#N/A,FALSE,"Plan1";"CAPAL2",#N/A,FALSE,"CAPAL2"}</definedName>
    <definedName name="ghrght" localSheetId="1" hidden="1">{"1DhPgAbs",#N/A,FALSE,"dHora";"2DhPgPerc",#N/A,FALSE,"dHora";"3DhPgAbsAcum",#N/A,FALSE,"dHora"}</definedName>
    <definedName name="ghrght" hidden="1">{"1DhPgAbs",#N/A,FALSE,"dHora";"2DhPgPerc",#N/A,FALSE,"dHora";"3DhPgAbsAcum",#N/A,FALSE,"dHora"}</definedName>
    <definedName name="gnfhg" localSheetId="1" hidden="1">{"'Janeiro'!$A$1:$I$153"}</definedName>
    <definedName name="gnfhg" localSheetId="10" hidden="1">{"'Janeiro'!$A$1:$I$153"}</definedName>
    <definedName name="gnfhg" hidden="1">{"'Janeiro'!$A$1:$I$153"}</definedName>
    <definedName name="gnfhrth"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gnfhrth"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grdgre"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grdgre"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grega34t" localSheetId="1" hidden="1">{"DhVCV",#N/A,FALSE,"CRC";"DhTCL",#N/A,FALSE,"CRC";"dhERN",#N/A,FALSE,"Plan1";"DhINH",#N/A,FALSE,"Plan1";"dhDCT",#N/A,FALSE,"Plan1";"DhMGR",#N/A,FALSE,"Plan1";"DhTRG",#N/A,FALSE,"Plan1";"DhMRC",#N/A,FALSE,"Plan1";"DhSCR",#N/A,FALSE,"Plan1";"CAPAL2",#N/A,FALSE,"CAPAL2"}</definedName>
    <definedName name="grega34t" hidden="1">{"DhVCV",#N/A,FALSE,"CRC";"DhTCL",#N/A,FALSE,"CRC";"dhERN",#N/A,FALSE,"Plan1";"DhINH",#N/A,FALSE,"Plan1";"dhDCT",#N/A,FALSE,"Plan1";"DhMGR",#N/A,FALSE,"Plan1";"DhTRG",#N/A,FALSE,"Plan1";"DhMRC",#N/A,FALSE,"Plan1";"DhSCR",#N/A,FALSE,"Plan1";"CAPAL2",#N/A,FALSE,"CAPAL2"}</definedName>
    <definedName name="gregrty" localSheetId="1" hidden="1">{"1DhPgAbs",#N/A,FALSE,"dHora";"2DhPgPerc",#N/A,FALSE,"dHora";"3DhPgAbsAcum",#N/A,FALSE,"dHora"}</definedName>
    <definedName name="gregrty" hidden="1">{"1DhPgAbs",#N/A,FALSE,"dHora";"2DhPgPerc",#N/A,FALSE,"dHora";"3DhPgAbsAcum",#N/A,FALSE,"dHora"}</definedName>
    <definedName name="grge" localSheetId="1" hidden="1">{"DhVCV",#N/A,FALSE,"CRC";"DhTCL",#N/A,FALSE,"CRC";"dhERN",#N/A,FALSE,"Plan1";"DhINH",#N/A,FALSE,"Plan1";"dhDCT",#N/A,FALSE,"Plan1";"DhMGR",#N/A,FALSE,"Plan1";"DhTRG",#N/A,FALSE,"Plan1";"DhMRC",#N/A,FALSE,"Plan1";"DhSCR",#N/A,FALSE,"Plan1";"CAPAL2",#N/A,FALSE,"CAPAL2"}</definedName>
    <definedName name="grge" hidden="1">{"DhVCV",#N/A,FALSE,"CRC";"DhTCL",#N/A,FALSE,"CRC";"dhERN",#N/A,FALSE,"Plan1";"DhINH",#N/A,FALSE,"Plan1";"dhDCT",#N/A,FALSE,"Plan1";"DhMGR",#N/A,FALSE,"Plan1";"DhTRG",#N/A,FALSE,"Plan1";"DhMRC",#N/A,FALSE,"Plan1";"DhSCR",#N/A,FALSE,"Plan1";"CAPAL2",#N/A,FALSE,"CAPAL2"}</definedName>
    <definedName name="grt" localSheetId="1" hidden="1">{"1DhPgAbs",#N/A,FALSE,"dHora";"2DhPgPerc",#N/A,FALSE,"dHora";"3DhPgAbsAcum",#N/A,FALSE,"dHora"}</definedName>
    <definedName name="grt" hidden="1">{"1DhPgAbs",#N/A,FALSE,"dHora";"2DhPgPerc",#N/A,FALSE,"dHora";"3DhPgAbsAcum",#N/A,FALSE,"dHora"}</definedName>
    <definedName name="grtgesrg" localSheetId="1" hidden="1">{"DhVCV",#N/A,FALSE,"CRC";"DhTCL",#N/A,FALSE,"CRC";"dhERN",#N/A,FALSE,"Plan1";"DhINH",#N/A,FALSE,"Plan1";"dhDCT",#N/A,FALSE,"Plan1";"DhMGR",#N/A,FALSE,"Plan1";"DhTRG",#N/A,FALSE,"Plan1";"DhMRC",#N/A,FALSE,"Plan1";"DhSCR",#N/A,FALSE,"Plan1";"CAPAL2",#N/A,FALSE,"CAPAL2"}</definedName>
    <definedName name="grtgesrg" hidden="1">{"DhVCV",#N/A,FALSE,"CRC";"DhTCL",#N/A,FALSE,"CRC";"dhERN",#N/A,FALSE,"Plan1";"DhINH",#N/A,FALSE,"Plan1";"dhDCT",#N/A,FALSE,"Plan1";"DhMGR",#N/A,FALSE,"Plan1";"DhTRG",#N/A,FALSE,"Plan1";"DhMRC",#N/A,FALSE,"Plan1";"DhSCR",#N/A,FALSE,"Plan1";"CAPAL2",#N/A,FALSE,"CAPAL2"}</definedName>
    <definedName name="grthgrth" localSheetId="1" hidden="1">{"1DhPgAbs",#N/A,FALSE,"dHora";"2DhPgPerc",#N/A,FALSE,"dHora";"3DhPgAbsAcum",#N/A,FALSE,"dHora"}</definedName>
    <definedName name="grthgrth" hidden="1">{"1DhPgAbs",#N/A,FALSE,"dHora";"2DhPgPerc",#N/A,FALSE,"dHora";"3DhPgAbsAcum",#N/A,FALSE,"dHora"}</definedName>
    <definedName name="GSDEGERSG" localSheetId="1" hidden="1">{"DhVCV",#N/A,FALSE,"CRC";"DhTCL",#N/A,FALSE,"CRC";"dhERN",#N/A,FALSE,"Plan1";"DhINH",#N/A,FALSE,"Plan1";"dhDCT",#N/A,FALSE,"Plan1";"DhMGR",#N/A,FALSE,"Plan1";"DhTRG",#N/A,FALSE,"Plan1";"DhMRC",#N/A,FALSE,"Plan1";"DhSCR",#N/A,FALSE,"Plan1";"CAPAL2",#N/A,FALSE,"CAPAL2"}</definedName>
    <definedName name="GSDEGERSG" hidden="1">{"DhVCV",#N/A,FALSE,"CRC";"DhTCL",#N/A,FALSE,"CRC";"dhERN",#N/A,FALSE,"Plan1";"DhINH",#N/A,FALSE,"Plan1";"dhDCT",#N/A,FALSE,"Plan1";"DhMGR",#N/A,FALSE,"Plan1";"DhTRG",#N/A,FALSE,"Plan1";"DhMRC",#N/A,FALSE,"Plan1";"DhSCR",#N/A,FALSE,"Plan1";"CAPAL2",#N/A,FALSE,"CAPAL2"}</definedName>
    <definedName name="gsegr" localSheetId="1" hidden="1">{"DhVCV",#N/A,FALSE,"CRC";"DhTCL",#N/A,FALSE,"CRC";"dhERN",#N/A,FALSE,"Plan1";"DhINH",#N/A,FALSE,"Plan1";"dhDCT",#N/A,FALSE,"Plan1";"DhMGR",#N/A,FALSE,"Plan1";"DhTRG",#N/A,FALSE,"Plan1";"DhMRC",#N/A,FALSE,"Plan1";"DhSCR",#N/A,FALSE,"Plan1";"CAPAL2",#N/A,FALSE,"CAPAL2"}</definedName>
    <definedName name="gsegr" hidden="1">{"DhVCV",#N/A,FALSE,"CRC";"DhTCL",#N/A,FALSE,"CRC";"dhERN",#N/A,FALSE,"Plan1";"DhINH",#N/A,FALSE,"Plan1";"dhDCT",#N/A,FALSE,"Plan1";"DhMGR",#N/A,FALSE,"Plan1";"DhTRG",#N/A,FALSE,"Plan1";"DhMRC",#N/A,FALSE,"Plan1";"DhSCR",#N/A,FALSE,"Plan1";"CAPAL2",#N/A,FALSE,"CAPAL2"}</definedName>
    <definedName name="gwaerfwerft" localSheetId="1" hidden="1">{"DhVCV",#N/A,FALSE,"CRC";"DhTCL",#N/A,FALSE,"CRC";"dhERN",#N/A,FALSE,"Plan1";"DhINH",#N/A,FALSE,"Plan1";"dhDCT",#N/A,FALSE,"Plan1";"DhMGR",#N/A,FALSE,"Plan1";"DhTRG",#N/A,FALSE,"Plan1";"DhMRC",#N/A,FALSE,"Plan1";"DhSCR",#N/A,FALSE,"Plan1";"CAPAL2",#N/A,FALSE,"CAPAL2"}</definedName>
    <definedName name="gwaerfwerft" hidden="1">{"DhVCV",#N/A,FALSE,"CRC";"DhTCL",#N/A,FALSE,"CRC";"dhERN",#N/A,FALSE,"Plan1";"DhINH",#N/A,FALSE,"Plan1";"dhDCT",#N/A,FALSE,"Plan1";"DhMGR",#N/A,FALSE,"Plan1";"DhTRG",#N/A,FALSE,"Plan1";"DhMRC",#N/A,FALSE,"Plan1";"DhSCR",#N/A,FALSE,"Plan1";"CAPAL2",#N/A,FALSE,"CAPAL2"}</definedName>
    <definedName name="GYRE" localSheetId="1" hidden="1">{"AUTONOMO_F_1",#N/A,FALSE,"RE1003";"AUTONOMO_F_2",#N/A,FALSE,"RE1003";"AUTONOMO_F_3",#N/A,FALSE,"RE1003";"AUTONOMO_F_4",#N/A,FALSE,"RE1003";"AUTONOMO_F_5",#N/A,FALSE,"RE1003";"AUTONOMO_F_6",#N/A,FALSE,"RE1003"}</definedName>
    <definedName name="GYRE" hidden="1">{"AUTONOMO_F_1",#N/A,FALSE,"RE1003";"AUTONOMO_F_2",#N/A,FALSE,"RE1003";"AUTONOMO_F_3",#N/A,FALSE,"RE1003";"AUTONOMO_F_4",#N/A,FALSE,"RE1003";"AUTONOMO_F_5",#N/A,FALSE,"RE1003";"AUTONOMO_F_6",#N/A,FALSE,"RE1003"}</definedName>
    <definedName name="hbdthgrd" localSheetId="1" hidden="1">{"1DhPgAbs",#N/A,FALSE,"dHora";"2DhPgPerc",#N/A,FALSE,"dHora";"3DhPgAbsAcum",#N/A,FALSE,"dHora"}</definedName>
    <definedName name="hbdthgrd" hidden="1">{"1DhPgAbs",#N/A,FALSE,"dHora";"2DhPgPerc",#N/A,FALSE,"dHora";"3DhPgAbsAcum",#N/A,FALSE,"dHora"}</definedName>
    <definedName name="hgfhrthg" localSheetId="1" hidden="1">{"DhVCV",#N/A,FALSE,"CRC";"DhTCL",#N/A,FALSE,"CRC";"dhERN",#N/A,FALSE,"Plan1";"DhINH",#N/A,FALSE,"Plan1";"dhDCT",#N/A,FALSE,"Plan1";"DhMGR",#N/A,FALSE,"Plan1";"DhTRG",#N/A,FALSE,"Plan1";"DhMRC",#N/A,FALSE,"Plan1";"DhSCR",#N/A,FALSE,"Plan1";"CAPAL2",#N/A,FALSE,"CAPAL2"}</definedName>
    <definedName name="hgfhrthg" hidden="1">{"DhVCV",#N/A,FALSE,"CRC";"DhTCL",#N/A,FALSE,"CRC";"dhERN",#N/A,FALSE,"Plan1";"DhINH",#N/A,FALSE,"Plan1";"dhDCT",#N/A,FALSE,"Plan1";"DhMGR",#N/A,FALSE,"Plan1";"DhTRG",#N/A,FALSE,"Plan1";"DhMRC",#N/A,FALSE,"Plan1";"DhSCR",#N/A,FALSE,"Plan1";"CAPAL2",#N/A,FALSE,"CAPAL2"}</definedName>
    <definedName name="hgggg" localSheetId="1" hidden="1">{"AUTONOMO_F_4",#N/A,FALSE,"RE1003"}</definedName>
    <definedName name="hgggg" hidden="1">{"AUTONOMO_F_4",#N/A,FALSE,"RE1003"}</definedName>
    <definedName name="hghg" localSheetId="1"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hghg"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hghgh" localSheetId="1" hidden="1">{"prem1",#N/A,FALSE,"Consolidado";"pl_us",#N/A,FALSE,"Consolidado";"pl_hl",#N/A,FALSE,"Consolidado";"bs",#N/A,FALSE,"Consolidado";"cf",#N/A,FALSE,"Consolidado"}</definedName>
    <definedName name="hghgh" hidden="1">{"prem1",#N/A,FALSE,"Consolidado";"pl_us",#N/A,FALSE,"Consolidado";"pl_hl",#N/A,FALSE,"Consolidado";"bs",#N/A,FALSE,"Consolidado";"cf",#N/A,FALSE,"Consolidado"}</definedName>
    <definedName name="hgjg" localSheetId="1" hidden="1">{"Prenissas",#N/A,FALSE,"Consolidado (3)";"Lucros000",#N/A,FALSE,"Consolidado (3)";"LucrosHL",#N/A,FALSE,"Consolidado (3)";"Balanco",#N/A,FALSE,"Consolidado (3)";"FluxoC",#N/A,FALSE,"Consolidado (3)"}</definedName>
    <definedName name="hgjg" hidden="1">{"Prenissas",#N/A,FALSE,"Consolidado (3)";"Lucros000",#N/A,FALSE,"Consolidado (3)";"LucrosHL",#N/A,FALSE,"Consolidado (3)";"Balanco",#N/A,FALSE,"Consolidado (3)";"FluxoC",#N/A,FALSE,"Consolidado (3)"}</definedName>
    <definedName name="hgjghj" localSheetId="1" hidden="1">{"total",#N/A,FALSE,"TOTAL $";"totalhl",#N/A,FALSE,"TOTAL $HL";"vol",#N/A,FALSE,"VOLUMEN";"xprod1",#N/A,FALSE,"X PROD";"xprod2",#N/A,FALSE,"X PROD";"finaño1",#N/A,FALSE,"FIN AÑO Meta";"finaño2",#N/A,FALSE,"FIN AÑO Meta"}</definedName>
    <definedName name="hgjghj" hidden="1">{"total",#N/A,FALSE,"TOTAL $";"totalhl",#N/A,FALSE,"TOTAL $HL";"vol",#N/A,FALSE,"VOLUMEN";"xprod1",#N/A,FALSE,"X PROD";"xprod2",#N/A,FALSE,"X PROD";"finaño1",#N/A,FALSE,"FIN AÑO Meta";"finaño2",#N/A,FALSE,"FIN AÑO Meta"}</definedName>
    <definedName name="hgjyghjy" localSheetId="1" hidden="1">{"DhVCV",#N/A,FALSE,"CRC";"DhTCL",#N/A,FALSE,"CRC";"dhERN",#N/A,FALSE,"Plan1";"DhINH",#N/A,FALSE,"Plan1";"dhDCT",#N/A,FALSE,"Plan1";"DhMGR",#N/A,FALSE,"Plan1";"DhTRG",#N/A,FALSE,"Plan1";"DhMRC",#N/A,FALSE,"Plan1";"DhSCR",#N/A,FALSE,"Plan1";"CAPAL2",#N/A,FALSE,"CAPAL2"}</definedName>
    <definedName name="hgjyghjy" hidden="1">{"DhVCV",#N/A,FALSE,"CRC";"DhTCL",#N/A,FALSE,"CRC";"dhERN",#N/A,FALSE,"Plan1";"DhINH",#N/A,FALSE,"Plan1";"dhDCT",#N/A,FALSE,"Plan1";"DhMGR",#N/A,FALSE,"Plan1";"DhTRG",#N/A,FALSE,"Plan1";"DhMRC",#N/A,FALSE,"Plan1";"DhSCR",#N/A,FALSE,"Plan1";"CAPAL2",#N/A,FALSE,"CAPAL2"}</definedName>
    <definedName name="High" localSheetId="1" hidden="1">{#N/A,#N/A,FALSE,"Banco de Dados"}</definedName>
    <definedName name="High" hidden="1">{#N/A,#N/A,FALSE,"Banco de Dados"}</definedName>
    <definedName name="hjaiau" hidden="1">#REF!</definedName>
    <definedName name="hjit" hidden="1">#REF!</definedName>
    <definedName name="hjkk" localSheetId="1" hidden="1">{"bs",#N/A,FALSE,"Consolidado";"cf",#N/A,FALSE,"Consolidado";"pl_hl",#N/A,FALSE,"Consolidado";"pl_us",#N/A,FALSE,"Consolidado";"Prem1",#N/A,FALSE,"Consolidado"}</definedName>
    <definedName name="hjkk" hidden="1">{"bs",#N/A,FALSE,"Consolidado";"cf",#N/A,FALSE,"Consolidado";"pl_hl",#N/A,FALSE,"Consolidado";"pl_us",#N/A,FALSE,"Consolidado";"Prem1",#N/A,FALSE,"Consolidado"}</definedName>
    <definedName name="hjnghjghj" localSheetId="1" hidden="1">{"'Janeiro'!$A$1:$I$153"}</definedName>
    <definedName name="hjnghjghj" localSheetId="10" hidden="1">{"'Janeiro'!$A$1:$I$153"}</definedName>
    <definedName name="hjnghjghj" hidden="1">{"'Janeiro'!$A$1:$I$153"}</definedName>
    <definedName name="hkhjk" localSheetId="1" hidden="1">{"Prenissas",#N/A,FALSE,"Consolidado (3)";"Lucros000",#N/A,FALSE,"Consolidado (3)";"LucrosHL",#N/A,FALSE,"Consolidado (3)";"Balanco",#N/A,FALSE,"Consolidado (3)";"FluxoC",#N/A,FALSE,"Consolidado (3)"}</definedName>
    <definedName name="hkhjk" hidden="1">{"Prenissas",#N/A,FALSE,"Consolidado (3)";"Lucros000",#N/A,FALSE,"Consolidado (3)";"LucrosHL",#N/A,FALSE,"Consolidado (3)";"Balanco",#N/A,FALSE,"Consolidado (3)";"FluxoC",#N/A,FALSE,"Consolidado (3)"}</definedName>
    <definedName name="hrewh" localSheetId="1" hidden="1">{"DhVCV",#N/A,FALSE,"CRC";"DhTCL",#N/A,FALSE,"CRC";"dhERN",#N/A,FALSE,"Plan1";"DhINH",#N/A,FALSE,"Plan1";"dhDCT",#N/A,FALSE,"Plan1";"DhMGR",#N/A,FALSE,"Plan1";"DhTRG",#N/A,FALSE,"Plan1";"DhMRC",#N/A,FALSE,"Plan1";"DhSCR",#N/A,FALSE,"Plan1";"CAPAL2",#N/A,FALSE,"CAPAL2"}</definedName>
    <definedName name="hrewh" hidden="1">{"DhVCV",#N/A,FALSE,"CRC";"DhTCL",#N/A,FALSE,"CRC";"dhERN",#N/A,FALSE,"Plan1";"DhINH",#N/A,FALSE,"Plan1";"dhDCT",#N/A,FALSE,"Plan1";"DhMGR",#N/A,FALSE,"Plan1";"DhTRG",#N/A,FALSE,"Plan1";"DhMRC",#N/A,FALSE,"Plan1";"DhSCR",#N/A,FALSE,"Plan1";"CAPAL2",#N/A,FALSE,"CAPAL2"}</definedName>
    <definedName name="hrhtrt" localSheetId="1" hidden="1">{"1DhPgAbs",#N/A,FALSE,"dHora";"2DhPgPerc",#N/A,FALSE,"dHora";"3DhPgAbsAcum",#N/A,FALSE,"dHora"}</definedName>
    <definedName name="hrhtrt" hidden="1">{"1DhPgAbs",#N/A,FALSE,"dHora";"2DhPgPerc",#N/A,FALSE,"dHora";"3DhPgAbsAcum",#N/A,FALSE,"dHora"}</definedName>
    <definedName name="hrtht"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hrtht"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hrthth"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hrthth"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hrwsghwer" localSheetId="1" hidden="1">{"DhVCV",#N/A,FALSE,"CRC";"DhTCL",#N/A,FALSE,"CRC";"dhERN",#N/A,FALSE,"Plan1";"DhINH",#N/A,FALSE,"Plan1";"dhDCT",#N/A,FALSE,"Plan1";"DhMGR",#N/A,FALSE,"Plan1";"DhTRG",#N/A,FALSE,"Plan1";"DhMRC",#N/A,FALSE,"Plan1";"DhSCR",#N/A,FALSE,"Plan1";"CAPAL2",#N/A,FALSE,"CAPAL2"}</definedName>
    <definedName name="hrwsghwer" hidden="1">{"DhVCV",#N/A,FALSE,"CRC";"DhTCL",#N/A,FALSE,"CRC";"dhERN",#N/A,FALSE,"Plan1";"DhINH",#N/A,FALSE,"Plan1";"dhDCT",#N/A,FALSE,"Plan1";"DhMGR",#N/A,FALSE,"Plan1";"DhTRG",#N/A,FALSE,"Plan1";"DhMRC",#N/A,FALSE,"Plan1";"DhSCR",#N/A,FALSE,"Plan1";"CAPAL2",#N/A,FALSE,"CAPAL2"}</definedName>
    <definedName name="HTML_CodePage" hidden="1">1252</definedName>
    <definedName name="HTML_Control" localSheetId="1" hidden="1">{"'Comercial'!$A$1:$K$258","'Comercial'!$A$1:$K$257"}</definedName>
    <definedName name="HTML_Control" localSheetId="10" hidden="1">{"'Comercial'!$A$1:$K$258","'Comercial'!$A$1:$K$257"}</definedName>
    <definedName name="HTML_Control" hidden="1">{"'Comercial'!$A$1:$K$258","'Comercial'!$A$1:$K$257"}</definedName>
    <definedName name="HTML_Control2" localSheetId="1" hidden="1">{"'171'!$A$1:$Z$50"}</definedName>
    <definedName name="HTML_Control2" localSheetId="10" hidden="1">{"'171'!$A$1:$Z$50"}</definedName>
    <definedName name="HTML_Control2" hidden="1">{"'171'!$A$1:$Z$50"}</definedName>
    <definedName name="HTML_Description" hidden="1">""</definedName>
    <definedName name="HTML_Email" hidden="1">""</definedName>
    <definedName name="HTML_Header" hidden="1">"Informações Comerciais"</definedName>
    <definedName name="HTML_LastUpdate" hidden="1">"27/10/99"</definedName>
    <definedName name="HTML_LineAfter" hidden="1">FALSE</definedName>
    <definedName name="HTML_LineBefore" hidden="1">FALSE</definedName>
    <definedName name="HTML_Name" hidden="1">"Adilson Z"</definedName>
    <definedName name="HTML_OBDlg2" hidden="1">TRUE</definedName>
    <definedName name="HTML_OBDlg4" hidden="1">TRUE</definedName>
    <definedName name="HTML_OS" hidden="1">0</definedName>
    <definedName name="HTML_PathFile" hidden="1">"D:\Cadastro Distribuidores\Comercial.htm"</definedName>
    <definedName name="HTML_Title" hidden="1">"Informações Comerciais"</definedName>
    <definedName name="HTML1_1" hidden="1">"'[CART0497.XLS]Ct Intranet'!$A$1:$M$31"</definedName>
    <definedName name="HTML1_10" hidden="1">""</definedName>
    <definedName name="HTML1_11" hidden="1">1</definedName>
    <definedName name="HTML1_12" hidden="1">"F:\ABRILNET\TRANSPOR\Ctplj.htm"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2_1" hidden="1">"'[CART0497.XLS]Ct Intranet'!$A$1:$M$63"</definedName>
    <definedName name="HTML2_10" hidden="1">""</definedName>
    <definedName name="HTML2_11" hidden="1">1</definedName>
    <definedName name="HTML2_12" hidden="1">"F:\ABRILNET\TRANSPOR\Ctplj.htm"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"'[CART0497.XLS]Ct Intranet'!$A$1:$M$61"</definedName>
    <definedName name="HTML3_10" hidden="1">""</definedName>
    <definedName name="HTML3_11" hidden="1">1</definedName>
    <definedName name="HTML3_12" hidden="1">"F:\ABRILNET\TRANSPOR\Ctplj.htm"</definedName>
    <definedName name="HTML3_2" hidden="1">1</definedName>
    <definedName name="HTML3_3" hidden="1">"Carta de Planejamento"</definedName>
    <definedName name="HTML3_4" hidden="1">"Carta de Planejamento"</definedName>
    <definedName name="HTML3_5" hidden="1">""</definedName>
    <definedName name="HTML3_6" hidden="1">-4146</definedName>
    <definedName name="HTML3_7" hidden="1">-4146</definedName>
    <definedName name="HTML3_8" hidden="1">""</definedName>
    <definedName name="HTML3_9" hidden="1">""</definedName>
    <definedName name="HTML4_1" hidden="1">"'[CART0497.XLS]Ct Intranet'!$A$1:$M$53"</definedName>
    <definedName name="HTML4_10" hidden="1">""</definedName>
    <definedName name="HTML4_11" hidden="1">1</definedName>
    <definedName name="HTML4_12" hidden="1">"F:\ABRILNET\TRANSPOR\ctplj.htm"</definedName>
    <definedName name="HTML4_2" hidden="1">1</definedName>
    <definedName name="HTML4_3" hidden="1">"Carta de Planejamento"</definedName>
    <definedName name="HTML4_4" hidden="1">"Carta de Planejamento"</definedName>
    <definedName name="HTML4_5" hidden="1">""</definedName>
    <definedName name="HTML4_6" hidden="1">-4146</definedName>
    <definedName name="HTML4_7" hidden="1">-4146</definedName>
    <definedName name="HTML4_8" hidden="1">""</definedName>
    <definedName name="HTML4_9" hidden="1">""</definedName>
    <definedName name="HTMLCount" hidden="1">4</definedName>
    <definedName name="htyhrht" localSheetId="1" hidden="1">{"'Janeiro'!$A$1:$I$153"}</definedName>
    <definedName name="htyhrht" localSheetId="10" hidden="1">{"'Janeiro'!$A$1:$I$153"}</definedName>
    <definedName name="htyhrht" hidden="1">{"'Janeiro'!$A$1:$I$153"}</definedName>
    <definedName name="htyhrth"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htyhrth"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htyurtyu"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htyurtyu"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huyju" hidden="1">#REF!</definedName>
    <definedName name="hyhty" hidden="1">#REF!</definedName>
    <definedName name="hythjytjh" localSheetId="1" hidden="1">{"'Janeiro'!$A$1:$I$153"}</definedName>
    <definedName name="hythjytjh" localSheetId="10" hidden="1">{"'Janeiro'!$A$1:$I$153"}</definedName>
    <definedName name="hythjytjh" hidden="1">{"'Janeiro'!$A$1:$I$153"}</definedName>
    <definedName name="hzdrfg" localSheetId="1" hidden="1">{#N/A,#N/A,FALSE,"Aging Summary";#N/A,#N/A,FALSE,"Ratio Analysis";#N/A,#N/A,FALSE,"Test 120 Day Accts";#N/A,#N/A,FALSE,"Tickmarks"}</definedName>
    <definedName name="hzdrfg" hidden="1">{#N/A,#N/A,FALSE,"Aging Summary";#N/A,#N/A,FALSE,"Ratio Analysis";#N/A,#N/A,FALSE,"Test 120 Day Accts";#N/A,#N/A,FALSE,"Tickmarks"}</definedName>
    <definedName name="i" localSheetId="1" hidden="1">{"'Comercial'!$A$1:$K$258","'Comercial'!$A$1:$K$257"}</definedName>
    <definedName name="i" localSheetId="10" hidden="1">{"'Comercial'!$A$1:$K$258","'Comercial'!$A$1:$K$257"}</definedName>
    <definedName name="i" hidden="1">{"'Comercial'!$A$1:$K$258","'Comercial'!$A$1:$K$257"}</definedName>
    <definedName name="iiyu" localSheetId="1" hidden="1">{"Prenissas",#N/A,FALSE,"Consolidado (3)";"Lucros000",#N/A,FALSE,"Consolidado (3)";"LucrosHL",#N/A,FALSE,"Consolidado (3)";"Balanco",#N/A,FALSE,"Consolidado (3)";"FluxoC",#N/A,FALSE,"Consolidado (3)"}</definedName>
    <definedName name="iiyu" hidden="1">{"Prenissas",#N/A,FALSE,"Consolidado (3)";"Lucros000",#N/A,FALSE,"Consolidado (3)";"LucrosHL",#N/A,FALSE,"Consolidado (3)";"Balanco",#N/A,FALSE,"Consolidado (3)";"FluxoC",#N/A,FALSE,"Consolidado (3)"}</definedName>
    <definedName name="imp" localSheetId="1" hidden="1">{#N/A,#N/A,FALSE,"Hoja1";#N/A,#N/A,FALSE,"Hoja2"}</definedName>
    <definedName name="imp" hidden="1">{#N/A,#N/A,FALSE,"Hoja1";#N/A,#N/A,FALSE,"Hoja2"}</definedName>
    <definedName name="IMPO" localSheetId="1" hidden="1">{#N/A,#N/A,FALSE,"Hoja1";#N/A,#N/A,FALSE,"Hoja2"}</definedName>
    <definedName name="IMPO" hidden="1">{#N/A,#N/A,FALSE,"Hoja1";#N/A,#N/A,FALSE,"Hoja2"}</definedName>
    <definedName name="INCE" hidden="1">#REF!</definedName>
    <definedName name="Info" hidden="1">#REF!</definedName>
    <definedName name="inter" localSheetId="1" hidden="1">{"'Janeiro'!$A$1:$I$153"}</definedName>
    <definedName name="inter" localSheetId="10" hidden="1">{"'Janeiro'!$A$1:$I$153"}</definedName>
    <definedName name="inter" hidden="1">{"'Janeiro'!$A$1:$I$153"}</definedName>
    <definedName name="Intimus" localSheetId="1" hidden="1">{"'Comercial'!$A$1:$K$258","'Comercial'!$A$1:$K$257"}</definedName>
    <definedName name="Intimus" localSheetId="10" hidden="1">{"'Comercial'!$A$1:$K$258","'Comercial'!$A$1:$K$257"}</definedName>
    <definedName name="Intimus" hidden="1">{"'Comercial'!$A$1:$K$258","'Comercial'!$A$1:$K$257"}</definedName>
    <definedName name="iui" localSheetId="1" hidden="1">{"total",#N/A,FALSE,"TOTAL $";"totalhl",#N/A,FALSE,"TOTAL $HL";"vol",#N/A,FALSE,"VOLUMEN";"xprod1",#N/A,FALSE,"X PROD";"xprod2",#N/A,FALSE,"X PROD";"finaño1",#N/A,FALSE,"FIN AÑO Meta";"finaño2",#N/A,FALSE,"FIN AÑO Meta"}</definedName>
    <definedName name="iui" hidden="1">{"total",#N/A,FALSE,"TOTAL $";"totalhl",#N/A,FALSE,"TOTAL $HL";"vol",#N/A,FALSE,"VOLUMEN";"xprod1",#N/A,FALSE,"X PROD";"xprod2",#N/A,FALSE,"X PROD";"finaño1",#N/A,FALSE,"FIN AÑO Meta";"finaño2",#N/A,FALSE,"FIN AÑO Meta"}</definedName>
    <definedName name="jam" hidden="1">#REF!</definedName>
    <definedName name="Janeiro" localSheetId="1" hidden="1">{"'Janeiro'!$A$1:$I$153"}</definedName>
    <definedName name="Janeiro" localSheetId="10" hidden="1">{"'Janeiro'!$A$1:$I$153"}</definedName>
    <definedName name="Janeiro" hidden="1">{"'Janeiro'!$A$1:$I$153"}</definedName>
    <definedName name="jghgg" localSheetId="1" hidden="1">{#N/A,#N/A,FALSE,"P.L.Full";#N/A,#N/A,FALSE,"P.L.Desc."}</definedName>
    <definedName name="jghgg" hidden="1">{#N/A,#N/A,FALSE,"P.L.Full";#N/A,#N/A,FALSE,"P.L.Desc."}</definedName>
    <definedName name="jgtyyt" localSheetId="1" hidden="1">{#N/A,#N/A,FALSE,"Hoja1";#N/A,#N/A,FALSE,"Hoja2"}</definedName>
    <definedName name="jgtyyt" hidden="1">{#N/A,#N/A,FALSE,"Hoja1";#N/A,#N/A,FALSE,"Hoja2"}</definedName>
    <definedName name="jhfjgvkljhbklj" localSheetId="1" hidden="1">{#N/A,#N/A,FALSE,"SP1-OUT";#N/A,#N/A,FALSE,"SP1-NOV";#N/A,#N/A,FALSE,"SANT-OUT";#N/A,#N/A,FALSE,"SANT-NOV";#N/A,#N/A,FALSE,"CAMP-OUT";#N/A,#N/A,FALSE,"CAMP-NOV";#N/A,#N/A,FALSE,"CRONO 1";#N/A,#N/A,FALSE,"CAPA"}</definedName>
    <definedName name="jhfjgvkljhbklj" hidden="1">{#N/A,#N/A,FALSE,"SP1-OUT";#N/A,#N/A,FALSE,"SP1-NOV";#N/A,#N/A,FALSE,"SANT-OUT";#N/A,#N/A,FALSE,"SANT-NOV";#N/A,#N/A,FALSE,"CAMP-OUT";#N/A,#N/A,FALSE,"CAMP-NOV";#N/A,#N/A,FALSE,"CRONO 1";#N/A,#N/A,FALSE,"CAPA"}</definedName>
    <definedName name="jhtyjteyj" localSheetId="1" hidden="1">{"DhVCV",#N/A,FALSE,"CRC";"DhTCL",#N/A,FALSE,"CRC";"dhERN",#N/A,FALSE,"Plan1";"DhINH",#N/A,FALSE,"Plan1";"dhDCT",#N/A,FALSE,"Plan1";"DhMGR",#N/A,FALSE,"Plan1";"DhTRG",#N/A,FALSE,"Plan1";"DhMRC",#N/A,FALSE,"Plan1";"DhSCR",#N/A,FALSE,"Plan1";"CAPAL2",#N/A,FALSE,"CAPAL2"}</definedName>
    <definedName name="jhtyjteyj" hidden="1">{"DhVCV",#N/A,FALSE,"CRC";"DhTCL",#N/A,FALSE,"CRC";"dhERN",#N/A,FALSE,"Plan1";"DhINH",#N/A,FALSE,"Plan1";"dhDCT",#N/A,FALSE,"Plan1";"DhMGR",#N/A,FALSE,"Plan1";"DhTRG",#N/A,FALSE,"Plan1";"DhMRC",#N/A,FALSE,"Plan1";"DhSCR",#N/A,FALSE,"Plan1";"CAPAL2",#N/A,FALSE,"CAPAL2"}</definedName>
    <definedName name="jhyjteyj" localSheetId="1" hidden="1">{"1DhPgAbs",#N/A,FALSE,"dHora";"2DhPgPerc",#N/A,FALSE,"dHora";"3DhPgAbsAcum",#N/A,FALSE,"dHora"}</definedName>
    <definedName name="jhyjteyj" hidden="1">{"1DhPgAbs",#N/A,FALSE,"dHora";"2DhPgPerc",#N/A,FALSE,"dHora";"3DhPgAbsAcum",#N/A,FALSE,"dHora"}</definedName>
    <definedName name="jhythrth" localSheetId="1" hidden="1">{"'Janeiro'!$A$1:$I$153"}</definedName>
    <definedName name="jhythrth" localSheetId="10" hidden="1">{"'Janeiro'!$A$1:$I$153"}</definedName>
    <definedName name="jhythrth" hidden="1">{"'Janeiro'!$A$1:$I$153"}</definedName>
    <definedName name="jhytjdtjh" localSheetId="1" hidden="1">{"DhVCV",#N/A,FALSE,"CRC";"DhTCL",#N/A,FALSE,"CRC";"dhERN",#N/A,FALSE,"Plan1";"DhINH",#N/A,FALSE,"Plan1";"dhDCT",#N/A,FALSE,"Plan1";"DhMGR",#N/A,FALSE,"Plan1";"DhTRG",#N/A,FALSE,"Plan1";"DhMRC",#N/A,FALSE,"Plan1";"DhSCR",#N/A,FALSE,"Plan1";"CAPAL2",#N/A,FALSE,"CAPAL2"}</definedName>
    <definedName name="jhytjdtjh" hidden="1">{"DhVCV",#N/A,FALSE,"CRC";"DhTCL",#N/A,FALSE,"CRC";"dhERN",#N/A,FALSE,"Plan1";"DhINH",#N/A,FALSE,"Plan1";"dhDCT",#N/A,FALSE,"Plan1";"DhMGR",#N/A,FALSE,"Plan1";"DhTRG",#N/A,FALSE,"Plan1";"DhMRC",#N/A,FALSE,"Plan1";"DhSCR",#N/A,FALSE,"Plan1";"CAPAL2",#N/A,FALSE,"CAPAL2"}</definedName>
    <definedName name="jhytjhytj" localSheetId="1" hidden="1">{"DhVCV",#N/A,FALSE,"CRC";"DhTCL",#N/A,FALSE,"CRC";"dhERN",#N/A,FALSE,"Plan1";"DhINH",#N/A,FALSE,"Plan1";"dhDCT",#N/A,FALSE,"Plan1";"DhMGR",#N/A,FALSE,"Plan1";"DhTRG",#N/A,FALSE,"Plan1";"DhMRC",#N/A,FALSE,"Plan1";"DhSCR",#N/A,FALSE,"Plan1";"CAPAL2",#N/A,FALSE,"CAPAL2"}</definedName>
    <definedName name="jhytjhytj" hidden="1">{"DhVCV",#N/A,FALSE,"CRC";"DhTCL",#N/A,FALSE,"CRC";"dhERN",#N/A,FALSE,"Plan1";"DhINH",#N/A,FALSE,"Plan1";"dhDCT",#N/A,FALSE,"Plan1";"DhMGR",#N/A,FALSE,"Plan1";"DhTRG",#N/A,FALSE,"Plan1";"DhMRC",#N/A,FALSE,"Plan1";"DhSCR",#N/A,FALSE,"Plan1";"CAPAL2",#N/A,FALSE,"CAPAL2"}</definedName>
    <definedName name="jjjj"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jjjj"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jljl" localSheetId="1" hidden="1">{"det (May)",#N/A,FALSE,"June";"sum (MAY YTD)",#N/A,FALSE,"June YTD"}</definedName>
    <definedName name="jljl" hidden="1">{"det (May)",#N/A,FALSE,"June";"sum (MAY YTD)",#N/A,FALSE,"June YTD"}</definedName>
    <definedName name="Jornal" localSheetId="1" hidden="1">{"'Tnet  Dnet_15_Mn1000'!$A$8:$F$178"}</definedName>
    <definedName name="Jornal" localSheetId="10" hidden="1">{"'Tnet  Dnet_15_Mn1000'!$A$8:$F$178"}</definedName>
    <definedName name="Jornal" hidden="1">{"'Tnet  Dnet_15_Mn1000'!$A$8:$F$178"}</definedName>
    <definedName name="jose3" localSheetId="1" hidden="1">{"'Janeiro'!$A$1:$I$153"}</definedName>
    <definedName name="jose3" localSheetId="10" hidden="1">{"'Janeiro'!$A$1:$I$153"}</definedName>
    <definedName name="jose3" hidden="1">{"'Janeiro'!$A$1:$I$153"}</definedName>
    <definedName name="jrescisão" localSheetId="1" hidden="1">{"'crono'!$U$12:$W$20"}</definedName>
    <definedName name="jrescisão" localSheetId="10" hidden="1">{"'crono'!$U$12:$W$20"}</definedName>
    <definedName name="jrescisão" hidden="1">{"'crono'!$U$12:$W$20"}</definedName>
    <definedName name="jtjtyj" localSheetId="1" hidden="1">{"'Janeiro'!$A$1:$I$153"}</definedName>
    <definedName name="jtjtyj" localSheetId="10" hidden="1">{"'Janeiro'!$A$1:$I$153"}</definedName>
    <definedName name="jtjtyj" hidden="1">{"'Janeiro'!$A$1:$I$153"}</definedName>
    <definedName name="jtyjtrh" localSheetId="1" hidden="1">{"DhVCV",#N/A,FALSE,"CRC";"DhTCL",#N/A,FALSE,"CRC";"dhERN",#N/A,FALSE,"Plan1";"DhINH",#N/A,FALSE,"Plan1";"dhDCT",#N/A,FALSE,"Plan1";"DhMGR",#N/A,FALSE,"Plan1";"DhTRG",#N/A,FALSE,"Plan1";"DhMRC",#N/A,FALSE,"Plan1";"DhSCR",#N/A,FALSE,"Plan1";"CAPAL2",#N/A,FALSE,"CAPAL2"}</definedName>
    <definedName name="jtyjtrh" hidden="1">{"DhVCV",#N/A,FALSE,"CRC";"DhTCL",#N/A,FALSE,"CRC";"dhERN",#N/A,FALSE,"Plan1";"DhINH",#N/A,FALSE,"Plan1";"dhDCT",#N/A,FALSE,"Plan1";"DhMGR",#N/A,FALSE,"Plan1";"DhTRG",#N/A,FALSE,"Plan1";"DhMRC",#N/A,FALSE,"Plan1";"DhSCR",#N/A,FALSE,"Plan1";"CAPAL2",#N/A,FALSE,"CAPAL2"}</definedName>
    <definedName name="jtyjty" localSheetId="1" hidden="1">{"1DhPgAbs",#N/A,FALSE,"dHora";"2DhPgPerc",#N/A,FALSE,"dHora";"3DhPgAbsAcum",#N/A,FALSE,"dHora"}</definedName>
    <definedName name="jtyjty" hidden="1">{"1DhPgAbs",#N/A,FALSE,"dHora";"2DhPgPerc",#N/A,FALSE,"dHora";"3DhPgAbsAcum",#N/A,FALSE,"dHora"}</definedName>
    <definedName name="jtyjtyj" localSheetId="1" hidden="1">{"1DhPgAbs",#N/A,FALSE,"dHora";"2DhPgPerc",#N/A,FALSE,"dHora";"3DhPgAbsAcum",#N/A,FALSE,"dHora"}</definedName>
    <definedName name="jtyjtyj" hidden="1">{"1DhPgAbs",#N/A,FALSE,"dHora";"2DhPgPerc",#N/A,FALSE,"dHora";"3DhPgAbsAcum",#N/A,FALSE,"dHora"}</definedName>
    <definedName name="julho" localSheetId="1" hidden="1">{"'Janeiro'!$A$1:$I$153"}</definedName>
    <definedName name="julho" localSheetId="10" hidden="1">{"'Janeiro'!$A$1:$I$153"}</definedName>
    <definedName name="julho" hidden="1">{"'Janeiro'!$A$1:$I$153"}</definedName>
    <definedName name="junho" localSheetId="1" hidden="1">{"'Janeiro'!$A$1:$I$153"}</definedName>
    <definedName name="junho" localSheetId="10" hidden="1">{"'Janeiro'!$A$1:$I$153"}</definedName>
    <definedName name="junho" hidden="1">{"'Janeiro'!$A$1:$I$153"}</definedName>
    <definedName name="JUNHO3" hidden="1">#REF!</definedName>
    <definedName name="juyjtyj" localSheetId="1" hidden="1">{"DhVCV",#N/A,FALSE,"CRC";"DhTCL",#N/A,FALSE,"CRC";"dhERN",#N/A,FALSE,"Plan1";"DhINH",#N/A,FALSE,"Plan1";"dhDCT",#N/A,FALSE,"Plan1";"DhMGR",#N/A,FALSE,"Plan1";"DhTRG",#N/A,FALSE,"Plan1";"DhMRC",#N/A,FALSE,"Plan1";"DhSCR",#N/A,FALSE,"Plan1";"CAPAL2",#N/A,FALSE,"CAPAL2"}</definedName>
    <definedName name="juyjtyj" hidden="1">{"DhVCV",#N/A,FALSE,"CRC";"DhTCL",#N/A,FALSE,"CRC";"dhERN",#N/A,FALSE,"Plan1";"DhINH",#N/A,FALSE,"Plan1";"dhDCT",#N/A,FALSE,"Plan1";"DhMGR",#N/A,FALSE,"Plan1";"DhTRG",#N/A,FALSE,"Plan1";"DhMRC",#N/A,FALSE,"Plan1";"DhSCR",#N/A,FALSE,"Plan1";"CAPAL2",#N/A,FALSE,"CAPAL2"}</definedName>
    <definedName name="jygjty" localSheetId="1" hidden="1">{"1DhPgAbs",#N/A,FALSE,"dHora";"2DhPgPerc",#N/A,FALSE,"dHora";"3DhPgAbsAcum",#N/A,FALSE,"dHora"}</definedName>
    <definedName name="jygjty" hidden="1">{"1DhPgAbs",#N/A,FALSE,"dHora";"2DhPgPerc",#N/A,FALSE,"dHora";"3DhPgAbsAcum",#N/A,FALSE,"dHora"}</definedName>
    <definedName name="jytjrurt" localSheetId="1" hidden="1">{"DhVCV",#N/A,FALSE,"CRC";"DhTCL",#N/A,FALSE,"CRC";"dhERN",#N/A,FALSE,"Plan1";"DhINH",#N/A,FALSE,"Plan1";"dhDCT",#N/A,FALSE,"Plan1";"DhMGR",#N/A,FALSE,"Plan1";"DhTRG",#N/A,FALSE,"Plan1";"DhMRC",#N/A,FALSE,"Plan1";"DhSCR",#N/A,FALSE,"Plan1";"CAPAL2",#N/A,FALSE,"CAPAL2"}</definedName>
    <definedName name="jytjrurt" hidden="1">{"DhVCV",#N/A,FALSE,"CRC";"DhTCL",#N/A,FALSE,"CRC";"dhERN",#N/A,FALSE,"Plan1";"DhINH",#N/A,FALSE,"Plan1";"dhDCT",#N/A,FALSE,"Plan1";"DhMGR",#N/A,FALSE,"Plan1";"DhTRG",#N/A,FALSE,"Plan1";"DhMRC",#N/A,FALSE,"Plan1";"DhSCR",#N/A,FALSE,"Plan1";"CAPAL2",#N/A,FALSE,"CAPAL2"}</definedName>
    <definedName name="jyujyuiju" localSheetId="1" hidden="1">{"'Janeiro'!$A$1:$I$153"}</definedName>
    <definedName name="jyujyuiju" localSheetId="10" hidden="1">{"'Janeiro'!$A$1:$I$153"}</definedName>
    <definedName name="jyujyuiju" hidden="1">{"'Janeiro'!$A$1:$I$153"}</definedName>
    <definedName name="kegs" localSheetId="1" hidden="1">{"det (May)",#N/A,FALSE,"June";"sum (MAY YTD)",#N/A,FALSE,"June YTD"}</definedName>
    <definedName name="kegs" hidden="1">{"det (May)",#N/A,FALSE,"June";"sum (MAY YTD)",#N/A,FALSE,"June YTD"}</definedName>
    <definedName name="klçkl" hidden="1">#REF!</definedName>
    <definedName name="KLKKLKÇL" hidden="1">'[5]Est.REV.'!#REF!</definedName>
    <definedName name="kuiku"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kuiku"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kuikuikvyu"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kuikuikvyu"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kyukuik" localSheetId="1" hidden="1">{"DhVCV",#N/A,FALSE,"CRC";"DhTCL",#N/A,FALSE,"CRC";"dhERN",#N/A,FALSE,"Plan1";"DhINH",#N/A,FALSE,"Plan1";"dhDCT",#N/A,FALSE,"Plan1";"DhMGR",#N/A,FALSE,"Plan1";"DhTRG",#N/A,FALSE,"Plan1";"DhMRC",#N/A,FALSE,"Plan1";"DhSCR",#N/A,FALSE,"Plan1";"CAPAL2",#N/A,FALSE,"CAPAL2"}</definedName>
    <definedName name="kyukuik" hidden="1">{"DhVCV",#N/A,FALSE,"CRC";"DhTCL",#N/A,FALSE,"CRC";"dhERN",#N/A,FALSE,"Plan1";"DhINH",#N/A,FALSE,"Plan1";"dhDCT",#N/A,FALSE,"Plan1";"DhMGR",#N/A,FALSE,"Plan1";"DhTRG",#N/A,FALSE,"Plan1";"DhMRC",#N/A,FALSE,"Plan1";"DhSCR",#N/A,FALSE,"Plan1";"CAPAL2",#N/A,FALSE,"CAPAL2"}</definedName>
    <definedName name="kyukyuik" localSheetId="1" hidden="1">{"1DhPgAbs",#N/A,FALSE,"dHora";"2DhPgPerc",#N/A,FALSE,"dHora";"3DhPgAbsAcum",#N/A,FALSE,"dHora"}</definedName>
    <definedName name="kyukyuik" hidden="1">{"1DhPgAbs",#N/A,FALSE,"dHora";"2DhPgPerc",#N/A,FALSE,"dHora";"3DhPgAbsAcum",#N/A,FALSE,"dHora"}</definedName>
    <definedName name="kyukyuk" localSheetId="1" hidden="1">{"'Janeiro'!$A$1:$I$153"}</definedName>
    <definedName name="kyukyuk" localSheetId="10" hidden="1">{"'Janeiro'!$A$1:$I$153"}</definedName>
    <definedName name="kyukyuk" hidden="1">{"'Janeiro'!$A$1:$I$153"}</definedName>
    <definedName name="kzjcbn" localSheetId="1" hidden="1">{#N/A,#N/A,FALSE,"SP1-OUT";#N/A,#N/A,FALSE,"SP1-NOV";#N/A,#N/A,FALSE,"SANT-OUT";#N/A,#N/A,FALSE,"SANT-NOV";#N/A,#N/A,FALSE,"CAMP-OUT";#N/A,#N/A,FALSE,"CAMP-NOV";#N/A,#N/A,FALSE,"CRONO 1";#N/A,#N/A,FALSE,"CAPA"}</definedName>
    <definedName name="kzjcbn" hidden="1">{#N/A,#N/A,FALSE,"SP1-OUT";#N/A,#N/A,FALSE,"SP1-NOV";#N/A,#N/A,FALSE,"SANT-OUT";#N/A,#N/A,FALSE,"SANT-NOV";#N/A,#N/A,FALSE,"CAMP-OUT";#N/A,#N/A,FALSE,"CAMP-NOV";#N/A,#N/A,FALSE,"CRONO 1";#N/A,#N/A,FALSE,"CAPA"}</definedName>
    <definedName name="LAURA"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LAURA" hidden="1">{"04-12brpr",#N/A,FALSE,"Total jan-dec";"05brpr",#N/A,FALSE,"Total jan-dec";"07brpr",#N/A,FALSE,"Total jan-dec";"01-12absdet",#N/A,FALSE,"Total jan-dec";"01-12abs",#N/A,FALSE,"Total jan-dec";"04-12abs",#N/A,FALSE,"Total jan-dec";"04-12absdet",#N/A,FALSE,"Total jan-dec";"01-12hl",#N/A,FALSE,"Total jan-dec";"04-12HL",#N/A,FALSE,"Total jan-dec"}</definedName>
    <definedName name="ld" hidden="1">#REF!</definedName>
    <definedName name="limcount" hidden="1">1</definedName>
    <definedName name="LISTA_OBJETIVOS">[13]apoio!$G$2:$G$13</definedName>
    <definedName name="ljk" localSheetId="1" hidden="1">{"total",#N/A,FALSE,"TOTAL $";"totalhl",#N/A,FALSE,"TOTAL $HL";"vol",#N/A,FALSE,"VOLUMEN";"xprod1",#N/A,FALSE,"X PROD";"xprod2",#N/A,FALSE,"X PROD";"finaño1",#N/A,FALSE,"FIN AÑO Meta";"finaño2",#N/A,FALSE,"FIN AÑO Meta"}</definedName>
    <definedName name="ljk" hidden="1">{"total",#N/A,FALSE,"TOTAL $";"totalhl",#N/A,FALSE,"TOTAL $HL";"vol",#N/A,FALSE,"VOLUMEN";"xprod1",#N/A,FALSE,"X PROD";"xprod2",#N/A,FALSE,"X PROD";"finaño1",#N/A,FALSE,"FIN AÑO Meta";"finaño2",#N/A,FALSE,"FIN AÑO Meta"}</definedName>
    <definedName name="lkjk" localSheetId="1" hidden="1">{"bs",#N/A,FALSE,"Consolidado";"cf",#N/A,FALSE,"Consolidado";"pl_hl",#N/A,FALSE,"Consolidado";"pl_us",#N/A,FALSE,"Consolidado";"Prem1",#N/A,FALSE,"Consolidado"}</definedName>
    <definedName name="lkjk" hidden="1">{"bs",#N/A,FALSE,"Consolidado";"cf",#N/A,FALSE,"Consolidado";"pl_hl",#N/A,FALSE,"Consolidado";"pl_us",#N/A,FALSE,"Consolidado";"Prem1",#N/A,FALSE,"Consolidado"}</definedName>
    <definedName name="llp" localSheetId="1"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llp"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lsl" localSheetId="1" hidden="1">{#N/A,#N/A,TRUE,"Ratios USD";#N/A,#N/A,TRUE,"Ratios R$";#N/A,#N/A,TRUE,"Equity Interests";#N/A,#N/A,TRUE,"Sensitivity Tables";#N/A,#N/A,TRUE,"WACC Sensitivity Table";#N/A,#N/A,TRUE,"WACC";#N/A,#N/A,TRUE,"FX RATES";#N/A,#N/A,TRUE,"TMIGFCF";#N/A,#N/A,TRUE,"TNORTEFCF";#N/A,#N/A,TRUE,"AmericellFCF";#N/A,#N/A,TRUE,"TeletFCF"}</definedName>
    <definedName name="lsl" hidden="1">{#N/A,#N/A,TRUE,"Ratios USD";#N/A,#N/A,TRUE,"Ratios R$";#N/A,#N/A,TRUE,"Equity Interests";#N/A,#N/A,TRUE,"Sensitivity Tables";#N/A,#N/A,TRUE,"WACC Sensitivity Table";#N/A,#N/A,TRUE,"WACC";#N/A,#N/A,TRUE,"FX RATES";#N/A,#N/A,TRUE,"TMIGFCF";#N/A,#N/A,TRUE,"TNORTEFCF";#N/A,#N/A,TRUE,"AmericellFCF";#N/A,#N/A,TRUE,"TeletFCF"}</definedName>
    <definedName name="merchan" hidden="1">#REF!</definedName>
    <definedName name="Metrô" hidden="1">#REF!</definedName>
    <definedName name="mila" localSheetId="1" hidden="1">{#N/A,#N/A,FALSE,"Banco de Dados"}</definedName>
    <definedName name="mila" hidden="1">{#N/A,#N/A,FALSE,"Banco de Dados"}</definedName>
    <definedName name="MIRIAM" localSheetId="1"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MIRIAM"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mkhgtd" localSheetId="1"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mkhgtd"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MM" localSheetId="1" hidden="1">{"'Tnet  Dnet_15_Mn1000'!$A$8:$F$178"}</definedName>
    <definedName name="MM" localSheetId="10" hidden="1">{"'Tnet  Dnet_15_Mn1000'!$A$8:$F$178"}</definedName>
    <definedName name="MM" hidden="1">{"'Tnet  Dnet_15_Mn1000'!$A$8:$F$178"}</definedName>
    <definedName name="mmm" hidden="1">#REF!</definedName>
    <definedName name="mn" localSheetId="1" hidden="1">{"'Janeiro'!$A$1:$I$153"}</definedName>
    <definedName name="mn" localSheetId="10" hidden="1">{"'Janeiro'!$A$1:$I$153"}</definedName>
    <definedName name="mn" hidden="1">{"'Janeiro'!$A$1:$I$153"}</definedName>
    <definedName name="mtv" localSheetId="1" hidden="1">{#N/A,#N/A,FALSE,"SP1-OUT";#N/A,#N/A,FALSE,"SP1-NOV";#N/A,#N/A,FALSE,"SANT-OUT";#N/A,#N/A,FALSE,"SANT-NOV";#N/A,#N/A,FALSE,"CAMP-OUT";#N/A,#N/A,FALSE,"CAMP-NOV";#N/A,#N/A,FALSE,"CRONO 1";#N/A,#N/A,FALSE,"CAPA"}</definedName>
    <definedName name="mtv" hidden="1">{#N/A,#N/A,FALSE,"SP1-OUT";#N/A,#N/A,FALSE,"SP1-NOV";#N/A,#N/A,FALSE,"SANT-OUT";#N/A,#N/A,FALSE,"SANT-NOV";#N/A,#N/A,FALSE,"CAMP-OUT";#N/A,#N/A,FALSE,"CAMP-NOV";#N/A,#N/A,FALSE,"CRONO 1";#N/A,#N/A,FALSE,"CAPA"}</definedName>
    <definedName name="N" hidden="1">#REF!</definedName>
    <definedName name="nao" localSheetId="1" hidden="1">{#N/A,#N/A,FALSE,"SP1-OUT";#N/A,#N/A,FALSE,"SP1-NOV";#N/A,#N/A,FALSE,"SANT-OUT";#N/A,#N/A,FALSE,"SANT-NOV";#N/A,#N/A,FALSE,"CAMP-OUT";#N/A,#N/A,FALSE,"CAMP-NOV";#N/A,#N/A,FALSE,"CRONO 1";#N/A,#N/A,FALSE,"CAPA"}</definedName>
    <definedName name="nao" hidden="1">{#N/A,#N/A,FALSE,"SP1-OUT";#N/A,#N/A,FALSE,"SP1-NOV";#N/A,#N/A,FALSE,"SANT-OUT";#N/A,#N/A,FALSE,"SANT-NOV";#N/A,#N/A,FALSE,"CAMP-OUT";#N/A,#N/A,FALSE,"CAMP-NOV";#N/A,#N/A,FALSE,"CRONO 1";#N/A,#N/A,FALSE,"CAPA"}</definedName>
    <definedName name="nbbnt" localSheetId="1" hidden="1">{#N/A,#N/A,FALSE,"Hoja1";#N/A,#N/A,FALSE,"Hoja2"}</definedName>
    <definedName name="nbbnt" hidden="1">{#N/A,#N/A,FALSE,"Hoja1";#N/A,#N/A,FALSE,"Hoja2"}</definedName>
    <definedName name="nbgfhygf" localSheetId="1" hidden="1">{"DhVCV",#N/A,FALSE,"CRC";"DhTCL",#N/A,FALSE,"CRC";"dhERN",#N/A,FALSE,"Plan1";"DhINH",#N/A,FALSE,"Plan1";"dhDCT",#N/A,FALSE,"Plan1";"DhMGR",#N/A,FALSE,"Plan1";"DhTRG",#N/A,FALSE,"Plan1";"DhMRC",#N/A,FALSE,"Plan1";"DhSCR",#N/A,FALSE,"Plan1";"CAPAL2",#N/A,FALSE,"CAPAL2"}</definedName>
    <definedName name="nbgfhygf" hidden="1">{"DhVCV",#N/A,FALSE,"CRC";"DhTCL",#N/A,FALSE,"CRC";"dhERN",#N/A,FALSE,"Plan1";"DhINH",#N/A,FALSE,"Plan1";"dhDCT",#N/A,FALSE,"Plan1";"DhMGR",#N/A,FALSE,"Plan1";"DhTRG",#N/A,FALSE,"Plan1";"DhMRC",#N/A,FALSE,"Plan1";"DhSCR",#N/A,FALSE,"Plan1";"CAPAL2",#N/A,FALSE,"CAPAL2"}</definedName>
    <definedName name="nbnbhgfg" localSheetId="1" hidden="1">{#N/A,#N/A,FALSE,"Hoja1";#N/A,#N/A,FALSE,"Hoja2"}</definedName>
    <definedName name="nbnbhgfg" hidden="1">{#N/A,#N/A,FALSE,"Hoja1";#N/A,#N/A,FALSE,"Hoja2"}</definedName>
    <definedName name="nbngfhgh" localSheetId="1" hidden="1">{#N/A,#N/A,FALSE,"Resumen";#N/A,#N/A,FALSE,"Full";#N/A,"Carabeer",FALSE,"Dscto.";#N/A,"Disbracentro",FALSE,"Dscto.";#N/A,"Andes",FALSE,"Dscto.";#N/A,"Mar Caribe",FALSE,"Dscto.";#N/A,"Río Beer",FALSE,"Dscto.";#N/A,#N/A,FALSE,"P.L.Full";#N/A,#N/A,FALSE,"P.L.Desc."}</definedName>
    <definedName name="nbngfhgh" hidden="1">{#N/A,#N/A,FALSE,"Resumen";#N/A,#N/A,FALSE,"Full";#N/A,"Carabeer",FALSE,"Dscto.";#N/A,"Disbracentro",FALSE,"Dscto.";#N/A,"Andes",FALSE,"Dscto.";#N/A,"Mar Caribe",FALSE,"Dscto.";#N/A,"Río Beer",FALSE,"Dscto.";#N/A,#N/A,FALSE,"P.L.Full";#N/A,#N/A,FALSE,"P.L.Desc."}</definedName>
    <definedName name="ndghfth" localSheetId="1" hidden="1">{"DhVCV",#N/A,FALSE,"CRC";"DhTCL",#N/A,FALSE,"CRC";"dhERN",#N/A,FALSE,"Plan1";"DhINH",#N/A,FALSE,"Plan1";"dhDCT",#N/A,FALSE,"Plan1";"DhMGR",#N/A,FALSE,"Plan1";"DhTRG",#N/A,FALSE,"Plan1";"DhMRC",#N/A,FALSE,"Plan1";"DhSCR",#N/A,FALSE,"Plan1";"CAPAL2",#N/A,FALSE,"CAPAL2"}</definedName>
    <definedName name="ndghfth" hidden="1">{"DhVCV",#N/A,FALSE,"CRC";"DhTCL",#N/A,FALSE,"CRC";"dhERN",#N/A,FALSE,"Plan1";"DhINH",#N/A,FALSE,"Plan1";"dhDCT",#N/A,FALSE,"Plan1";"DhMGR",#N/A,FALSE,"Plan1";"DhTRG",#N/A,FALSE,"Plan1";"DhMRC",#N/A,FALSE,"Plan1";"DhSCR",#N/A,FALSE,"Plan1";"CAPAL2",#N/A,FALSE,"CAPAL2"}</definedName>
    <definedName name="neide" localSheetId="1" hidden="1">{"'Janeiro'!$A$1:$I$153"}</definedName>
    <definedName name="neide" localSheetId="10" hidden="1">{"'Janeiro'!$A$1:$I$153"}</definedName>
    <definedName name="neide" hidden="1">{"'Janeiro'!$A$1:$I$153"}</definedName>
    <definedName name="neil" localSheetId="1" hidden="1">{"AUTONOMO_F_6",#N/A,FALSE,"RE1003"}</definedName>
    <definedName name="neil" hidden="1">{"AUTONOMO_F_6",#N/A,FALSE,"RE1003"}</definedName>
    <definedName name="NGHYJYT"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NGHYJYT"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NHGJTYHTR" localSheetId="1" hidden="1">{"DhVCV",#N/A,FALSE,"CRC";"DhTCL",#N/A,FALSE,"CRC";"dhERN",#N/A,FALSE,"Plan1";"DhINH",#N/A,FALSE,"Plan1";"dhDCT",#N/A,FALSE,"Plan1";"DhMGR",#N/A,FALSE,"Plan1";"DhTRG",#N/A,FALSE,"Plan1";"DhMRC",#N/A,FALSE,"Plan1";"DhSCR",#N/A,FALSE,"Plan1";"CAPAL2",#N/A,FALSE,"CAPAL2"}</definedName>
    <definedName name="NHGJTYHTR" hidden="1">{"DhVCV",#N/A,FALSE,"CRC";"DhTCL",#N/A,FALSE,"CRC";"dhERN",#N/A,FALSE,"Plan1";"DhINH",#N/A,FALSE,"Plan1";"dhDCT",#N/A,FALSE,"Plan1";"DhMGR",#N/A,FALSE,"Plan1";"DhTRG",#N/A,FALSE,"Plan1";"DhMRC",#N/A,FALSE,"Plan1";"DhSCR",#N/A,FALSE,"Plan1";"CAPAL2",#N/A,FALSE,"CAPAL2"}</definedName>
    <definedName name="nnnn" localSheetId="1" hidden="1">{"1DhPgAbs",#N/A,FALSE,"dHora";"2DhPgPerc",#N/A,FALSE,"dHora";"3DhPgAbsAcum",#N/A,FALSE,"dHora"}</definedName>
    <definedName name="nnnn" hidden="1">{"1DhPgAbs",#N/A,FALSE,"dHora";"2DhPgPerc",#N/A,FALSE,"dHora";"3DhPgAbsAcum",#N/A,FALSE,"dHora"}</definedName>
    <definedName name="novo" hidden="1">#REF!</definedName>
    <definedName name="ntyjrtj" localSheetId="1" hidden="1">{"DhVCV",#N/A,FALSE,"CRC";"DhTCL",#N/A,FALSE,"CRC";"dhERN",#N/A,FALSE,"Plan1";"DhINH",#N/A,FALSE,"Plan1";"dhDCT",#N/A,FALSE,"Plan1";"DhMGR",#N/A,FALSE,"Plan1";"DhTRG",#N/A,FALSE,"Plan1";"DhMRC",#N/A,FALSE,"Plan1";"DhSCR",#N/A,FALSE,"Plan1";"CAPAL2",#N/A,FALSE,"CAPAL2"}</definedName>
    <definedName name="ntyjrtj" hidden="1">{"DhVCV",#N/A,FALSE,"CRC";"DhTCL",#N/A,FALSE,"CRC";"dhERN",#N/A,FALSE,"Plan1";"DhINH",#N/A,FALSE,"Plan1";"dhDCT",#N/A,FALSE,"Plan1";"DhMGR",#N/A,FALSE,"Plan1";"DhTRG",#N/A,FALSE,"Plan1";"DhMRC",#N/A,FALSE,"Plan1";"DhSCR",#N/A,FALSE,"Plan1";"CAPAL2",#N/A,FALSE,"CAPAL2"}</definedName>
    <definedName name="nvnbvvb" localSheetId="1" hidden="1">{#N/A,#N/A,FALSE,"FIN AÑO"}</definedName>
    <definedName name="nvnbvvb" hidden="1">{#N/A,#N/A,FALSE,"FIN AÑO"}</definedName>
    <definedName name="nvnv" localSheetId="1" hidden="1">{"miles",#N/A,FALSE,"LUCROS E PERDAS (US$ 000)";"hl",#N/A,FALSE,"LUCROS E PERDAS (US$ 000)"}</definedName>
    <definedName name="nvnv" hidden="1">{"miles",#N/A,FALSE,"LUCROS E PERDAS (US$ 000)";"hl",#N/A,FALSE,"LUCROS E PERDAS (US$ 000)"}</definedName>
    <definedName name="OBZ" localSheetId="1" hidden="1">{#N/A,#N/A,FALSE,"ROTINA";#N/A,#N/A,FALSE,"ITENS";#N/A,#N/A,FALSE,"ACOMP"}</definedName>
    <definedName name="OBZ" hidden="1">{#N/A,#N/A,FALSE,"ROTINA";#N/A,#N/A,FALSE,"ITENS";#N/A,#N/A,FALSE,"ACOMP"}</definedName>
    <definedName name="oer" localSheetId="1"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oer"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oetrk" localSheetId="1"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oetrk"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oi" localSheetId="1" hidden="1">{"'Tnet  Dnet_15_Mn1000'!$A$8:$F$178"}</definedName>
    <definedName name="oi" localSheetId="10" hidden="1">{"'Tnet  Dnet_15_Mn1000'!$A$8:$F$178"}</definedName>
    <definedName name="oi" hidden="1">{"'Tnet  Dnet_15_Mn1000'!$A$8:$F$178"}</definedName>
    <definedName name="oiiuúih" hidden="1">#REF!</definedName>
    <definedName name="oipí" localSheetId="1" hidden="1">{#N/A,#N/A,TRUE,"EMITI";#N/A,#N/A,TRUE,"XEMITI"}</definedName>
    <definedName name="oipí" hidden="1">{#N/A,#N/A,TRUE,"EMITI";#N/A,#N/A,TRUE,"XEMITI"}</definedName>
    <definedName name="OIU" localSheetId="1" hidden="1">{"det (May)",#N/A,FALSE,"June";"sum (MAY YTD)",#N/A,FALSE,"June YTD"}</definedName>
    <definedName name="OIU" hidden="1">{"det (May)",#N/A,FALSE,"June";"sum (MAY YTD)",#N/A,FALSE,"June YTD"}</definedName>
    <definedName name="OLA" localSheetId="1" hidden="1">{"'Tnet  Dnet_15_Mn1000'!$A$8:$F$178"}</definedName>
    <definedName name="OLA" localSheetId="10" hidden="1">{"'Tnet  Dnet_15_Mn1000'!$A$8:$F$178"}</definedName>
    <definedName name="OLA" hidden="1">{"'Tnet  Dnet_15_Mn1000'!$A$8:$F$178"}</definedName>
    <definedName name="OMPO" localSheetId="1" hidden="1">{#N/A,#N/A,FALSE,"Hoja1";#N/A,#N/A,FALSE,"Hoja2"}</definedName>
    <definedName name="OMPO" hidden="1">{#N/A,#N/A,FALSE,"Hoja1";#N/A,#N/A,FALSE,"Hoja2"}</definedName>
    <definedName name="on" localSheetId="1" hidden="1">{"a_assump1",#N/A,FALSE,"BPlan 96-00 - Base";"a_assump2",#N/A,FALSE,"BPlan 96-00 - Base";"a_plus",#N/A,FALSE,"BPlan 96-00 - Base";"a_bs",#N/A,FALSE,"BPlan 96-00 - Base";"a_cf",#N/A,FALSE,"BPlan 96-00 - Base";"a_irrbase",#N/A,FALSE,"BPlan 96-00 - Base";"a_notes",#N/A,FALSE,"BPlan 96-00 - Base"}</definedName>
    <definedName name="on" hidden="1">{"a_assump1",#N/A,FALSE,"BPlan 96-00 - Base";"a_assump2",#N/A,FALSE,"BPlan 96-00 - Base";"a_plus",#N/A,FALSE,"BPlan 96-00 - Base";"a_bs",#N/A,FALSE,"BPlan 96-00 - Base";"a_cf",#N/A,FALSE,"BPlan 96-00 - Base";"a_irrbase",#N/A,FALSE,"BPlan 96-00 - Base";"a_notes",#N/A,FALSE,"BPlan 96-00 - Base"}</definedName>
    <definedName name="opcao" localSheetId="1" hidden="1">{#N/A,#N/A,FALSE,"SP1-OUT";#N/A,#N/A,FALSE,"SP1-NOV";#N/A,#N/A,FALSE,"SANT-OUT";#N/A,#N/A,FALSE,"SANT-NOV";#N/A,#N/A,FALSE,"CAMP-OUT";#N/A,#N/A,FALSE,"CAMP-NOV";#N/A,#N/A,FALSE,"CRONO 1";#N/A,#N/A,FALSE,"CAPA"}</definedName>
    <definedName name="opcao" hidden="1">{#N/A,#N/A,FALSE,"SP1-OUT";#N/A,#N/A,FALSE,"SP1-NOV";#N/A,#N/A,FALSE,"SANT-OUT";#N/A,#N/A,FALSE,"SANT-NOV";#N/A,#N/A,FALSE,"CAMP-OUT";#N/A,#N/A,FALSE,"CAMP-NOV";#N/A,#N/A,FALSE,"CRONO 1";#N/A,#N/A,FALSE,"CAPA"}</definedName>
    <definedName name="OPÇÃO" localSheetId="1" hidden="1">{#N/A,#N/A,FALSE,"SP1-OUT";#N/A,#N/A,FALSE,"SP1-NOV";#N/A,#N/A,FALSE,"SANT-OUT";#N/A,#N/A,FALSE,"SANT-NOV";#N/A,#N/A,FALSE,"CAMP-OUT";#N/A,#N/A,FALSE,"CAMP-NOV";#N/A,#N/A,FALSE,"CRONO 1";#N/A,#N/A,FALSE,"CAPA"}</definedName>
    <definedName name="OPÇÃO" hidden="1">{#N/A,#N/A,FALSE,"SP1-OUT";#N/A,#N/A,FALSE,"SP1-NOV";#N/A,#N/A,FALSE,"SANT-OUT";#N/A,#N/A,FALSE,"SANT-NOV";#N/A,#N/A,FALSE,"CAMP-OUT";#N/A,#N/A,FALSE,"CAMP-NOV";#N/A,#N/A,FALSE,"CRONO 1";#N/A,#N/A,FALSE,"CAPA"}</definedName>
    <definedName name="opçao3" localSheetId="1" hidden="1">{"DhVCV",#N/A,FALSE,"CRC";"DhTCL",#N/A,FALSE,"CRC";"dhERN",#N/A,FALSE,"Plan1";"DhINH",#N/A,FALSE,"Plan1";"dhDCT",#N/A,FALSE,"Plan1";"DhMGR",#N/A,FALSE,"Plan1";"DhTRG",#N/A,FALSE,"Plan1";"DhMRC",#N/A,FALSE,"Plan1";"DhSCR",#N/A,FALSE,"Plan1";"CAPAL2",#N/A,FALSE,"CAPAL2"}</definedName>
    <definedName name="opçao3" hidden="1">{"DhVCV",#N/A,FALSE,"CRC";"DhTCL",#N/A,FALSE,"CRC";"dhERN",#N/A,FALSE,"Plan1";"DhINH",#N/A,FALSE,"Plan1";"dhDCT",#N/A,FALSE,"Plan1";"DhMGR",#N/A,FALSE,"Plan1";"DhTRG",#N/A,FALSE,"Plan1";"DhMRC",#N/A,FALSE,"Plan1";"DhSCR",#N/A,FALSE,"Plan1";"CAPAL2",#N/A,FALSE,"CAPAL2"}</definedName>
    <definedName name="opções" localSheetId="1" hidden="1">{"'Janeiro'!$A$1:$I$153"}</definedName>
    <definedName name="opções" localSheetId="10" hidden="1">{"'Janeiro'!$A$1:$I$153"}</definedName>
    <definedName name="opções" hidden="1">{"'Janeiro'!$A$1:$I$153"}</definedName>
    <definedName name="Orçamento" localSheetId="1" hidden="1">{#N/A,#N/A,FALSE,"TOTAL"}</definedName>
    <definedName name="Orçamento" hidden="1">{#N/A,#N/A,FALSE,"TOTAL"}</definedName>
    <definedName name="Patricia" localSheetId="1" hidden="1">{"DhVCV",#N/A,FALSE,"CRC";"DhTCL",#N/A,FALSE,"CRC";"dhERN",#N/A,FALSE,"Plan1";"DhINH",#N/A,FALSE,"Plan1";"dhDCT",#N/A,FALSE,"Plan1";"DhMGR",#N/A,FALSE,"Plan1";"DhTRG",#N/A,FALSE,"Plan1";"DhMRC",#N/A,FALSE,"Plan1";"DhSCR",#N/A,FALSE,"Plan1";"CAPAL2",#N/A,FALSE,"CAPAL2"}</definedName>
    <definedName name="Patricia" hidden="1">{"DhVCV",#N/A,FALSE,"CRC";"DhTCL",#N/A,FALSE,"CRC";"dhERN",#N/A,FALSE,"Plan1";"DhINH",#N/A,FALSE,"Plan1";"dhDCT",#N/A,FALSE,"Plan1";"DhMGR",#N/A,FALSE,"Plan1";"DhTRG",#N/A,FALSE,"Plan1";"DhMRC",#N/A,FALSE,"Plan1";"DhSCR",#N/A,FALSE,"Plan1";"CAPAL2",#N/A,FALSE,"CAPAL2"}</definedName>
    <definedName name="PIs_11" hidden="1">#REF!</definedName>
    <definedName name="plan" localSheetId="1" hidden="1">{"'Tnet  Dnet_15_Mn1000'!$A$8:$F$178"}</definedName>
    <definedName name="plan" localSheetId="10" hidden="1">{"'Tnet  Dnet_15_Mn1000'!$A$8:$F$178"}</definedName>
    <definedName name="plan" hidden="1">{"'Tnet  Dnet_15_Mn1000'!$A$8:$F$178"}</definedName>
    <definedName name="Plan_Media_2000" localSheetId="1" hidden="1">{#N/A,#N/A,TRUE,"Año";#N/A,#N/A,TRUE,"Ene";#N/A,#N/A,TRUE,"Feb";#N/A,#N/A,TRUE,"Mar";#N/A,#N/A,TRUE,"Abr";#N/A,#N/A,TRUE,"May";#N/A,#N/A,TRUE,"Jun";#N/A,#N/A,TRUE,"Jul";#N/A,#N/A,TRUE,"Ago";#N/A,#N/A,TRUE,"Sep";#N/A,#N/A,TRUE,"Oct";#N/A,#N/A,TRUE,"Nov";#N/A,#N/A,TRUE,"Dic"}</definedName>
    <definedName name="Plan_Media_2000" hidden="1">{#N/A,#N/A,TRUE,"Año";#N/A,#N/A,TRUE,"Ene";#N/A,#N/A,TRUE,"Feb";#N/A,#N/A,TRUE,"Mar";#N/A,#N/A,TRUE,"Abr";#N/A,#N/A,TRUE,"May";#N/A,#N/A,TRUE,"Jun";#N/A,#N/A,TRUE,"Jul";#N/A,#N/A,TRUE,"Ago";#N/A,#N/A,TRUE,"Sep";#N/A,#N/A,TRUE,"Oct";#N/A,#N/A,TRUE,"Nov";#N/A,#N/A,TRUE,"Dic"}</definedName>
    <definedName name="POA" localSheetId="1" hidden="1">{"det (May)",#N/A,FALSE,"June";"sum (MAY YTD)",#N/A,FALSE,"June YTD"}</definedName>
    <definedName name="POA" hidden="1">{"det (May)",#N/A,FALSE,"June";"sum (MAY YTD)",#N/A,FALSE,"June YTD"}</definedName>
    <definedName name="Pos" localSheetId="1" hidden="1">{#N/A,#N/A,TRUE,"Ratios USD";#N/A,#N/A,TRUE,"Ratios R$";#N/A,#N/A,TRUE,"Equity Interests";#N/A,#N/A,TRUE,"Sensitivity Tables";#N/A,#N/A,TRUE,"WACC Sensitivity Table";#N/A,#N/A,TRUE,"WACC";#N/A,#N/A,TRUE,"FX RATES";#N/A,#N/A,TRUE,"TMIGFCF";#N/A,#N/A,TRUE,"TNORTEFCF";#N/A,#N/A,TRUE,"AmericellFCF";#N/A,#N/A,TRUE,"TeletFCF"}</definedName>
    <definedName name="Pos" hidden="1">{#N/A,#N/A,TRUE,"Ratios USD";#N/A,#N/A,TRUE,"Ratios R$";#N/A,#N/A,TRUE,"Equity Interests";#N/A,#N/A,TRUE,"Sensitivity Tables";#N/A,#N/A,TRUE,"WACC Sensitivity Table";#N/A,#N/A,TRUE,"WACC";#N/A,#N/A,TRUE,"FX RATES";#N/A,#N/A,TRUE,"TMIGFCF";#N/A,#N/A,TRUE,"TNORTEFCF";#N/A,#N/A,TRUE,"AmericellFCF";#N/A,#N/A,TRUE,"TeletFCF"}</definedName>
    <definedName name="premi" localSheetId="1" hidden="1">{"prem1",#N/A,FALSE,"Consolidado";"pl_us",#N/A,FALSE,"Consolidado";"pl_hl",#N/A,FALSE,"Consolidado";"bs",#N/A,FALSE,"Consolidado";"cf",#N/A,FALSE,"Consolidado"}</definedName>
    <definedName name="premi" hidden="1">{"prem1",#N/A,FALSE,"Consolidado";"pl_us",#N/A,FALSE,"Consolidado";"pl_hl",#N/A,FALSE,"Consolidado";"bs",#N/A,FALSE,"Consolidado";"cf",#N/A,FALSE,"Consolidado"}</definedName>
    <definedName name="premisas" localSheetId="1" hidden="1">{"prem1",#N/A,FALSE,"Consolidado";"pl_us",#N/A,FALSE,"Consolidado";"pl_hl",#N/A,FALSE,"Consolidado";"bs",#N/A,FALSE,"Consolidado";"cf",#N/A,FALSE,"Consolidado"}</definedName>
    <definedName name="premisas" hidden="1">{"prem1",#N/A,FALSE,"Consolidado";"pl_us",#N/A,FALSE,"Consolidado";"pl_hl",#N/A,FALSE,"Consolidado";"bs",#N/A,FALSE,"Consolidado";"cf",#N/A,FALSE,"Consolidado"}</definedName>
    <definedName name="prensa" hidden="1">[7]anarev!$Q$10:$Q$59</definedName>
    <definedName name="PRO" localSheetId="1" hidden="1">{"det (May)",#N/A,FALSE,"June";"sum (MAY YTD)",#N/A,FALSE,"June YTD"}</definedName>
    <definedName name="PRO" hidden="1">{"det (May)",#N/A,FALSE,"June";"sum (MAY YTD)",#N/A,FALSE,"June YTD"}</definedName>
    <definedName name="Produ" localSheetId="1" hidden="1">{#N/A,#N/A,FALSE,"SP1-OUT";#N/A,#N/A,FALSE,"SP1-NOV";#N/A,#N/A,FALSE,"SANT-OUT";#N/A,#N/A,FALSE,"SANT-NOV";#N/A,#N/A,FALSE,"CAMP-OUT";#N/A,#N/A,FALSE,"CAMP-NOV";#N/A,#N/A,FALSE,"CRONO 1";#N/A,#N/A,FALSE,"CAPA"}</definedName>
    <definedName name="Produ" hidden="1">{#N/A,#N/A,FALSE,"SP1-OUT";#N/A,#N/A,FALSE,"SP1-NOV";#N/A,#N/A,FALSE,"SANT-OUT";#N/A,#N/A,FALSE,"SANT-NOV";#N/A,#N/A,FALSE,"CAMP-OUT";#N/A,#N/A,FALSE,"CAMP-NOV";#N/A,#N/A,FALSE,"CRONO 1";#N/A,#N/A,FALSE,"CAPA"}</definedName>
    <definedName name="prog.TV" localSheetId="1" hidden="1">{"'crono'!$U$12:$W$20"}</definedName>
    <definedName name="prog.TV" localSheetId="10" hidden="1">{"'crono'!$U$12:$W$20"}</definedName>
    <definedName name="prog.TV" hidden="1">{"'crono'!$U$12:$W$20"}</definedName>
    <definedName name="Projetos" localSheetId="1" hidden="1">{#N/A,#N/A,FALSE,"ROTINA";#N/A,#N/A,FALSE,"ITENS";#N/A,#N/A,FALSE,"ACOMP"}</definedName>
    <definedName name="Projetos" hidden="1">{#N/A,#N/A,FALSE,"ROTINA";#N/A,#N/A,FALSE,"ITENS";#N/A,#N/A,FALSE,"ACOMP"}</definedName>
    <definedName name="q" hidden="1">#REF!</definedName>
    <definedName name="qawqw" localSheetId="1" hidden="1">{"CAP VOL",#N/A,FALSE,"CAPITAL";"CAP VAR",#N/A,FALSE,"CAPITAL";"CAP FIJ",#N/A,FALSE,"CAPITAL";"CAP CONS",#N/A,FALSE,"CAPITAL";"CAP DATA",#N/A,FALSE,"CAPITAL"}</definedName>
    <definedName name="qawqw" hidden="1">{"CAP VOL",#N/A,FALSE,"CAPITAL";"CAP VAR",#N/A,FALSE,"CAPITAL";"CAP FIJ",#N/A,FALSE,"CAPITAL";"CAP CONS",#N/A,FALSE,"CAPITAL";"CAP DATA",#N/A,FALSE,"CAPITAL"}</definedName>
    <definedName name="QQQ" hidden="1">'[1]PLMM-R$'!#REF!</definedName>
    <definedName name="radio" hidden="1">#REF!</definedName>
    <definedName name="rádio" hidden="1">#REF!</definedName>
    <definedName name="RATEIO" localSheetId="1" hidden="1">{"'Janeiro'!$A$1:$I$153"}</definedName>
    <definedName name="RATEIO" localSheetId="10" hidden="1">{"'Janeiro'!$A$1:$I$153"}</definedName>
    <definedName name="RATEIO" hidden="1">{"'Janeiro'!$A$1:$I$153"}</definedName>
    <definedName name="rcccc" hidden="1">#REF!</definedName>
    <definedName name="RD" hidden="1">#REF!</definedName>
    <definedName name="rdcontratos" localSheetId="1" hidden="1">{"'Janeiro'!$A$1:$I$153"}</definedName>
    <definedName name="rdcontratos" localSheetId="10" hidden="1">{"'Janeiro'!$A$1:$I$153"}</definedName>
    <definedName name="rdcontratos" hidden="1">{"'Janeiro'!$A$1:$I$153"}</definedName>
    <definedName name="rdger"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rdger"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reer" localSheetId="1" hidden="1">{"Cons_Occ_Lar",#N/A,FALSE,"márgenes";"Cen_met",#N/A,FALSE,"márgenes";"Ori_pl",#N/A,FALSE,"márgenes"}</definedName>
    <definedName name="reer" hidden="1">{"Cons_Occ_Lar",#N/A,FALSE,"márgenes";"Cen_met",#N/A,FALSE,"márgenes";"Ori_pl",#N/A,FALSE,"márgenes"}</definedName>
    <definedName name="Resumointernet" localSheetId="1" hidden="1">{"'Janeiro'!$A$1:$I$153"}</definedName>
    <definedName name="Resumointernet" localSheetId="10" hidden="1">{"'Janeiro'!$A$1:$I$153"}</definedName>
    <definedName name="Resumointernet" hidden="1">{"'Janeiro'!$A$1:$I$153"}</definedName>
    <definedName name="retretyer" localSheetId="1" hidden="1">{"DhVCV",#N/A,FALSE,"CRC";"DhTCL",#N/A,FALSE,"CRC";"dhERN",#N/A,FALSE,"Plan1";"DhINH",#N/A,FALSE,"Plan1";"dhDCT",#N/A,FALSE,"Plan1";"DhMGR",#N/A,FALSE,"Plan1";"DhTRG",#N/A,FALSE,"Plan1";"DhMRC",#N/A,FALSE,"Plan1";"DhSCR",#N/A,FALSE,"Plan1";"CAPAL2",#N/A,FALSE,"CAPAL2"}</definedName>
    <definedName name="retretyer" hidden="1">{"DhVCV",#N/A,FALSE,"CRC";"DhTCL",#N/A,FALSE,"CRC";"dhERN",#N/A,FALSE,"Plan1";"DhINH",#N/A,FALSE,"Plan1";"dhDCT",#N/A,FALSE,"Plan1";"DhMGR",#N/A,FALSE,"Plan1";"DhTRG",#N/A,FALSE,"Plan1";"DhMRC",#N/A,FALSE,"Plan1";"DhSCR",#N/A,FALSE,"Plan1";"CAPAL2",#N/A,FALSE,"CAPAL2"}</definedName>
    <definedName name="rev" hidden="1">#REF!</definedName>
    <definedName name="revcista" localSheetId="1" hidden="1">{#N/A,#N/A,TRUE,"EMTCI";#N/A,#N/A,TRUE,"MOTDI";#N/A,#N/A,TRUE,"EMITI"}</definedName>
    <definedName name="revcista" hidden="1">{#N/A,#N/A,TRUE,"EMTCI";#N/A,#N/A,TRUE,"MOTDI";#N/A,#N/A,TRUE,"EMITI"}</definedName>
    <definedName name="revisao" localSheetId="1" hidden="1">{#N/A,#N/A,FALSE,"SP1-OUT";#N/A,#N/A,FALSE,"SP1-NOV";#N/A,#N/A,FALSE,"SANT-OUT";#N/A,#N/A,FALSE,"SANT-NOV";#N/A,#N/A,FALSE,"CAMP-OUT";#N/A,#N/A,FALSE,"CAMP-NOV";#N/A,#N/A,FALSE,"CRONO 1";#N/A,#N/A,FALSE,"CAPA"}</definedName>
    <definedName name="revisao" hidden="1">{#N/A,#N/A,FALSE,"SP1-OUT";#N/A,#N/A,FALSE,"SP1-NOV";#N/A,#N/A,FALSE,"SANT-OUT";#N/A,#N/A,FALSE,"SANT-NOV";#N/A,#N/A,FALSE,"CAMP-OUT";#N/A,#N/A,FALSE,"CAMP-NOV";#N/A,#N/A,FALSE,"CRONO 1";#N/A,#N/A,FALSE,"CAPA"}</definedName>
    <definedName name="revisão" hidden="1">#REF!</definedName>
    <definedName name="Revista" hidden="1">#REF!</definedName>
    <definedName name="Revista1" hidden="1">#REF!</definedName>
    <definedName name="Revista2" localSheetId="1"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Revista2"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REWRETE" localSheetId="1" hidden="1">{#N/A,#N/A,FALSE,"CRONO 0";#N/A,#N/A,FALSE,"CRONO (4)";#N/A,#N/A,FALSE,"CRONO (3)";#N/A,#N/A,FALSE,"CRONO (2)";#N/A,#N/A,FALSE,"CRONO (1)"}</definedName>
    <definedName name="REWRETE" hidden="1">{#N/A,#N/A,FALSE,"CRONO 0";#N/A,#N/A,FALSE,"CRONO (4)";#N/A,#N/A,FALSE,"CRONO (3)";#N/A,#N/A,FALSE,"CRONO (2)";#N/A,#N/A,FALSE,"CRONO (1)"}</definedName>
    <definedName name="rewrwe" localSheetId="1" hidden="1">{"CAP VOL",#N/A,FALSE,"CAPITAL";"CAP VAR",#N/A,FALSE,"CAPITAL";"CAP FIJ",#N/A,FALSE,"CAPITAL";"CAP CONS",#N/A,FALSE,"CAPITAL";"CAP DATA",#N/A,FALSE,"CAPITAL"}</definedName>
    <definedName name="rewrwe" hidden="1">{"CAP VOL",#N/A,FALSE,"CAPITAL";"CAP VAR",#N/A,FALSE,"CAPITAL";"CAP FIJ",#N/A,FALSE,"CAPITAL";"CAP CONS",#N/A,FALSE,"CAPITAL";"CAP DATA",#N/A,FALSE,"CAPITAL"}</definedName>
    <definedName name="rewwrwr" localSheetId="1" hidden="1">{#N/A,"Carabeer",FALSE,"Dscto.";#N/A,"Disbracentro",FALSE,"Dscto.";#N/A,"Río Beer",FALSE,"Dscto.";#N/A,"Andes",FALSE,"Dscto."}</definedName>
    <definedName name="rewwrwr" hidden="1">{#N/A,"Carabeer",FALSE,"Dscto.";#N/A,"Disbracentro",FALSE,"Dscto.";#N/A,"Río Beer",FALSE,"Dscto.";#N/A,"Andes",FALSE,"Dscto."}</definedName>
    <definedName name="rfhtyrty" localSheetId="1" hidden="1">{"DhVCV",#N/A,FALSE,"CRC";"DhTCL",#N/A,FALSE,"CRC";"dhERN",#N/A,FALSE,"Plan1";"DhINH",#N/A,FALSE,"Plan1";"dhDCT",#N/A,FALSE,"Plan1";"DhMGR",#N/A,FALSE,"Plan1";"DhTRG",#N/A,FALSE,"Plan1";"DhMRC",#N/A,FALSE,"Plan1";"DhSCR",#N/A,FALSE,"Plan1";"CAPAL2",#N/A,FALSE,"CAPAL2"}</definedName>
    <definedName name="rfhtyrty" hidden="1">{"DhVCV",#N/A,FALSE,"CRC";"DhTCL",#N/A,FALSE,"CRC";"dhERN",#N/A,FALSE,"Plan1";"DhINH",#N/A,FALSE,"Plan1";"dhDCT",#N/A,FALSE,"Plan1";"DhMGR",#N/A,FALSE,"Plan1";"DhTRG",#N/A,FALSE,"Plan1";"DhMRC",#N/A,FALSE,"Plan1";"DhSCR",#N/A,FALSE,"Plan1";"CAPAL2",#N/A,FALSE,"CAPAL2"}</definedName>
    <definedName name="rgawregw" localSheetId="1" hidden="1">{"1DhPgAbs",#N/A,FALSE,"dHora";"2DhPgPerc",#N/A,FALSE,"dHora";"3DhPgAbsAcum",#N/A,FALSE,"dHora"}</definedName>
    <definedName name="rgawregw" hidden="1">{"1DhPgAbs",#N/A,FALSE,"dHora";"2DhPgPerc",#N/A,FALSE,"dHora";"3DhPgAbsAcum",#N/A,FALSE,"dHora"}</definedName>
    <definedName name="rgrege" localSheetId="1" hidden="1">{"1DhPgAbs",#N/A,FALSE,"dHora";"2DhPgPerc",#N/A,FALSE,"dHora";"3DhPgAbsAcum",#N/A,FALSE,"dHora"}</definedName>
    <definedName name="rgrege" hidden="1">{"1DhPgAbs",#N/A,FALSE,"dHora";"2DhPgPerc",#N/A,FALSE,"dHora";"3DhPgAbsAcum",#N/A,FALSE,"dHora"}</definedName>
    <definedName name="rhytyujty"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rhytyujty"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rrrrr" hidden="1">#REF!</definedName>
    <definedName name="rtwe4twe" localSheetId="1" hidden="1">{"DhVCV",#N/A,FALSE,"CRC";"DhTCL",#N/A,FALSE,"CRC";"dhERN",#N/A,FALSE,"Plan1";"DhINH",#N/A,FALSE,"Plan1";"dhDCT",#N/A,FALSE,"Plan1";"DhMGR",#N/A,FALSE,"Plan1";"DhTRG",#N/A,FALSE,"Plan1";"DhMRC",#N/A,FALSE,"Plan1";"DhSCR",#N/A,FALSE,"Plan1";"CAPAL2",#N/A,FALSE,"CAPAL2"}</definedName>
    <definedName name="rtwe4twe" hidden="1">{"DhVCV",#N/A,FALSE,"CRC";"DhTCL",#N/A,FALSE,"CRC";"dhERN",#N/A,FALSE,"Plan1";"DhINH",#N/A,FALSE,"Plan1";"dhDCT",#N/A,FALSE,"Plan1";"DhMGR",#N/A,FALSE,"Plan1";"DhTRG",#N/A,FALSE,"Plan1";"DhMRC",#N/A,FALSE,"Plan1";"DhSCR",#N/A,FALSE,"Plan1";"CAPAL2",#N/A,FALSE,"CAPAL2"}</definedName>
    <definedName name="rtyrty" localSheetId="1" hidden="1">{"'Janeiro'!$A$1:$I$153"}</definedName>
    <definedName name="rtyrty" localSheetId="10" hidden="1">{"'Janeiro'!$A$1:$I$153"}</definedName>
    <definedName name="rtyrty" hidden="1">{"'Janeiro'!$A$1:$I$153"}</definedName>
    <definedName name="s" localSheetId="1" hidden="1">{"'Comercial'!$A$1:$K$258","'Comercial'!$A$1:$K$257"}</definedName>
    <definedName name="s" localSheetId="10" hidden="1">{"'Comercial'!$A$1:$K$258","'Comercial'!$A$1:$K$257"}</definedName>
    <definedName name="s" hidden="1">{"'Comercial'!$A$1:$K$258","'Comercial'!$A$1:$K$257"}</definedName>
    <definedName name="saas" hidden="1">#REF!</definedName>
    <definedName name="sab" localSheetId="1" hidden="1">{#N/A,#N/A,FALSE,"Banco de Dados"}</definedName>
    <definedName name="sab" hidden="1">{#N/A,#N/A,FALSE,"Banco de Dados"}</definedName>
    <definedName name="saco" localSheetId="1" hidden="1">{#N/A,#N/A,FALSE,"Fone das Praças"}</definedName>
    <definedName name="saco" hidden="1">{#N/A,#N/A,FALSE,"Fone das Praças"}</definedName>
    <definedName name="safaf" localSheetId="1" hidden="1">{"a_assump1",#N/A,FALSE,"BPlan 96-00 - Base";"a_assump2",#N/A,FALSE,"BPlan 96-00 - Base";"a_plus",#N/A,FALSE,"BPlan 96-00 - Base";"a_bs",#N/A,FALSE,"BPlan 96-00 - Base";"a_cf",#N/A,FALSE,"BPlan 96-00 - Base";"a_irrbase",#N/A,FALSE,"BPlan 96-00 - Base";"a_notes",#N/A,FALSE,"BPlan 96-00 - Base"}</definedName>
    <definedName name="safaf" hidden="1">{"a_assump1",#N/A,FALSE,"BPlan 96-00 - Base";"a_assump2",#N/A,FALSE,"BPlan 96-00 - Base";"a_plus",#N/A,FALSE,"BPlan 96-00 - Base";"a_bs",#N/A,FALSE,"BPlan 96-00 - Base";"a_cf",#N/A,FALSE,"BPlan 96-00 - Base";"a_irrbase",#N/A,FALSE,"BPlan 96-00 - Base";"a_notes",#N/A,FALSE,"BPlan 96-00 - Base"}</definedName>
    <definedName name="SAPBEXdnldView" hidden="1">"3T2OASZOD2AT8MA4VJF8WYXXC"</definedName>
    <definedName name="SAPBEXrevision" hidden="1">1</definedName>
    <definedName name="SAPBEXsysID" hidden="1">"PBW"</definedName>
    <definedName name="SAPBEXwbID" hidden="1">"3W0TDU890NAHGAOQCMK5VDNLH"</definedName>
    <definedName name="scasc" hidden="1">#REF!</definedName>
    <definedName name="sdas" localSheetId="1" hidden="1">[0]!__p1</definedName>
    <definedName name="sdas" hidden="1">[0]!__p1</definedName>
    <definedName name="sddx" localSheetId="1" hidden="1">{"prem1",#N/A,FALSE,"Consolidado";"pl_us",#N/A,FALSE,"Consolidado";"pl_hl",#N/A,FALSE,"Consolidado";"bs",#N/A,FALSE,"Consolidado";"cf",#N/A,FALSE,"Consolidado"}</definedName>
    <definedName name="sddx" hidden="1">{"prem1",#N/A,FALSE,"Consolidado";"pl_us",#N/A,FALSE,"Consolidado";"pl_hl",#N/A,FALSE,"Consolidado";"bs",#N/A,FALSE,"Consolidado";"cf",#N/A,FALSE,"Consolidado"}</definedName>
    <definedName name="sdfasfa" hidden="1">#REF!</definedName>
    <definedName name="SDFS" hidden="1">'[3]Est.REV.'!#REF!</definedName>
    <definedName name="sdfsd" hidden="1">#REF!</definedName>
    <definedName name="sencount" hidden="1">1</definedName>
    <definedName name="serey" localSheetId="1" hidden="1">{#N/A,#N/A,FALSE,"TOTAL"}</definedName>
    <definedName name="serey" hidden="1">{#N/A,#N/A,FALSE,"TOTAL"}</definedName>
    <definedName name="sh" localSheetId="1" hidden="1">{#N/A,#N/A,FALSE,"TOTAL"}</definedName>
    <definedName name="sh" hidden="1">{#N/A,#N/A,FALSE,"TOTAL"}</definedName>
    <definedName name="slov"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slov" hidden="1">{"04-12brpr",#N/A,FALSE,"Total jan-dec";"05brpr",#N/A,FALSE,"Total jan-dec";"07brpr",#N/A,FALSE,"Total jan-dec";"01-12absdet",#N/A,FALSE,"Total jan-dec";"01-12abs",#N/A,FALSE,"Total jan-dec";"04-12abs",#N/A,FALSE,"Total jan-dec";"04-12absdet",#N/A,FALSE,"Total jan-dec";"01-12hl",#N/A,FALSE,"Total jan-dec";"04-12HL",#N/A,FALSE,"Total jan-dec"}</definedName>
    <definedName name="Soft" localSheetId="1" hidden="1">{"det (May)",#N/A,FALSE,"June";"sum (MAY YTD)",#N/A,FALSE,"June YTD"}</definedName>
    <definedName name="Soft" hidden="1">{"det (May)",#N/A,FALSE,"June";"sum (MAY YTD)",#N/A,FALSE,"June YTD"}</definedName>
    <definedName name="sol" hidden="1">#REF!</definedName>
    <definedName name="sol." hidden="1">#REF!</definedName>
    <definedName name="sort" localSheetId="1" hidden="1">{"'Comercial'!$A$1:$K$258","'Comercial'!$A$1:$K$257"}</definedName>
    <definedName name="sort" localSheetId="10" hidden="1">{"'Comercial'!$A$1:$K$258","'Comercial'!$A$1:$K$257"}</definedName>
    <definedName name="sort" hidden="1">{"'Comercial'!$A$1:$K$258","'Comercial'!$A$1:$K$257"}</definedName>
    <definedName name="sorte" localSheetId="1" hidden="1">{"'Comercial'!$A$1:$K$258","'Comercial'!$A$1:$K$257"}</definedName>
    <definedName name="sorte" localSheetId="10" hidden="1">{"'Comercial'!$A$1:$K$258","'Comercial'!$A$1:$K$257"}</definedName>
    <definedName name="sorte" hidden="1">{"'Comercial'!$A$1:$K$258","'Comercial'!$A$1:$K$257"}</definedName>
    <definedName name="Sorteio" localSheetId="1" hidden="1">{#N/A,#N/A,FALSE,"Fone das Praças"}</definedName>
    <definedName name="Sorteio" hidden="1">{#N/A,#N/A,FALSE,"Fone das Praças"}</definedName>
    <definedName name="sssss" hidden="1">#REF!</definedName>
    <definedName name="ssssssssssssss" localSheetId="1" hidden="1">{#N/A,#N/A,FALSE,"SP1-OUT";#N/A,#N/A,FALSE,"SP1-NOV";#N/A,#N/A,FALSE,"SANT-OUT";#N/A,#N/A,FALSE,"SANT-NOV";#N/A,#N/A,FALSE,"CAMP-OUT";#N/A,#N/A,FALSE,"CAMP-NOV";#N/A,#N/A,FALSE,"CRONO 1";#N/A,#N/A,FALSE,"CAPA"}</definedName>
    <definedName name="ssssssssssssss" hidden="1">{#N/A,#N/A,FALSE,"SP1-OUT";#N/A,#N/A,FALSE,"SP1-NOV";#N/A,#N/A,FALSE,"SANT-OUT";#N/A,#N/A,FALSE,"SANT-NOV";#N/A,#N/A,FALSE,"CAMP-OUT";#N/A,#N/A,FALSE,"CAMP-NOV";#N/A,#N/A,FALSE,"CRONO 1";#N/A,#N/A,FALSE,"CAPA"}</definedName>
    <definedName name="stella" localSheetId="1" hidden="1">{"det (May)",#N/A,FALSE,"June";"sum (MAY YTD)",#N/A,FALSE,"June YTD"}</definedName>
    <definedName name="stella" hidden="1">{"det (May)",#N/A,FALSE,"June";"sum (MAY YTD)",#N/A,FALSE,"June YTD"}</definedName>
    <definedName name="sust" localSheetId="1" hidden="1">{"'Comercial'!$A$1:$K$258","'Comercial'!$A$1:$K$257"}</definedName>
    <definedName name="sust" localSheetId="10" hidden="1">{"'Comercial'!$A$1:$K$258","'Comercial'!$A$1:$K$257"}</definedName>
    <definedName name="sust" hidden="1">{"'Comercial'!$A$1:$K$258","'Comercial'!$A$1:$K$257"}</definedName>
    <definedName name="sustent" localSheetId="1" hidden="1">{"'Comercial'!$A$1:$K$258","'Comercial'!$A$1:$K$257"}</definedName>
    <definedName name="sustent" localSheetId="10" hidden="1">{"'Comercial'!$A$1:$K$258","'Comercial'!$A$1:$K$257"}</definedName>
    <definedName name="sustent" hidden="1">{"'Comercial'!$A$1:$K$258","'Comercial'!$A$1:$K$257"}</definedName>
    <definedName name="SWOT" localSheetId="1" hidden="1">{#N/A,#N/A,FALSE,"ROTINA";#N/A,#N/A,FALSE,"ITENS";#N/A,#N/A,FALSE,"ACOMP"}</definedName>
    <definedName name="SWOT" hidden="1">{#N/A,#N/A,FALSE,"ROTINA";#N/A,#N/A,FALSE,"ITENS";#N/A,#N/A,FALSE,"ACOMP"}</definedName>
    <definedName name="sws" localSheetId="1" hidden="1">{#N/A,#N/A,FALSE,"Hoja1";#N/A,#N/A,FALSE,"Hoja2"}</definedName>
    <definedName name="sws" hidden="1">{#N/A,#N/A,FALSE,"Hoja1";#N/A,#N/A,FALSE,"Hoja2"}</definedName>
    <definedName name="sxsad" localSheetId="1" hidden="1">{#N/A,#N/A,FALSE,"Hoja1";#N/A,#N/A,FALSE,"Hoja2"}</definedName>
    <definedName name="sxsad" hidden="1">{#N/A,#N/A,FALSE,"Hoja1";#N/A,#N/A,FALSE,"Hoja2"}</definedName>
    <definedName name="test" localSheetId="1" hidden="1">{#N/A,#N/A,FALSE,"ROTINA";#N/A,#N/A,FALSE,"ITENS";#N/A,#N/A,FALSE,"ACOMP"}</definedName>
    <definedName name="test" hidden="1">{#N/A,#N/A,FALSE,"ROTINA";#N/A,#N/A,FALSE,"ITENS";#N/A,#N/A,FALSE,"ACOMP"}</definedName>
    <definedName name="teste" localSheetId="1" hidden="1">{"'Comercial'!$A$1:$K$258","'Comercial'!$A$1:$K$257"}</definedName>
    <definedName name="teste" localSheetId="10" hidden="1">{"'Comercial'!$A$1:$K$258","'Comercial'!$A$1:$K$257"}</definedName>
    <definedName name="teste" hidden="1">{"'Comercial'!$A$1:$K$258","'Comercial'!$A$1:$K$257"}</definedName>
    <definedName name="testes" localSheetId="1" hidden="1">{#N/A,#N/A,FALSE,"ROTINA";#N/A,#N/A,FALSE,"ITENS";#N/A,#N/A,FALSE,"ACOMP"}</definedName>
    <definedName name="testes" hidden="1">{#N/A,#N/A,FALSE,"ROTINA";#N/A,#N/A,FALSE,"ITENS";#N/A,#N/A,FALSE,"ACOMP"}</definedName>
    <definedName name="thgrtghrt" localSheetId="1" hidden="1">{"1DhPgAbs",#N/A,FALSE,"dHora";"2DhPgPerc",#N/A,FALSE,"dHora";"3DhPgAbsAcum",#N/A,FALSE,"dHora"}</definedName>
    <definedName name="thgrtghrt" hidden="1">{"1DhPgAbs",#N/A,FALSE,"dHora";"2DhPgPerc",#N/A,FALSE,"dHora";"3DhPgAbsAcum",#N/A,FALSE,"dHora"}</definedName>
    <definedName name="thiago" hidden="1">'[14]PLMM-R$'!#REF!</definedName>
    <definedName name="thtryty" localSheetId="1" hidden="1">{"'Janeiro'!$A$1:$I$153"}</definedName>
    <definedName name="thtryty" localSheetId="10" hidden="1">{"'Janeiro'!$A$1:$I$153"}</definedName>
    <definedName name="thtryty" hidden="1">{"'Janeiro'!$A$1:$I$153"}</definedName>
    <definedName name="_xlnm.Print_Titles" localSheetId="3">'RESUMO -ME'!$1:$9</definedName>
    <definedName name="trfgfd" localSheetId="1" hidden="1">{#N/A,#N/A,FALSE,"FIN AÑO"}</definedName>
    <definedName name="trfgfd" hidden="1">{#N/A,#N/A,FALSE,"FIN AÑO"}</definedName>
    <definedName name="trherh" localSheetId="1" hidden="1">{"1DhPgAbs",#N/A,FALSE,"dHora";"2DhPgPerc",#N/A,FALSE,"dHora";"3DhPgAbsAcum",#N/A,FALSE,"dHora"}</definedName>
    <definedName name="trherh" hidden="1">{"1DhPgAbs",#N/A,FALSE,"dHora";"2DhPgPerc",#N/A,FALSE,"dHora";"3DhPgAbsAcum",#N/A,FALSE,"dHora"}</definedName>
    <definedName name="trhgetrgr" localSheetId="1" hidden="1">{"DhVCV",#N/A,FALSE,"CRC";"DhTCL",#N/A,FALSE,"CRC";"dhERN",#N/A,FALSE,"Plan1";"DhINH",#N/A,FALSE,"Plan1";"dhDCT",#N/A,FALSE,"Plan1";"DhMGR",#N/A,FALSE,"Plan1";"DhTRG",#N/A,FALSE,"Plan1";"DhMRC",#N/A,FALSE,"Plan1";"DhSCR",#N/A,FALSE,"Plan1";"CAPAL2",#N/A,FALSE,"CAPAL2"}</definedName>
    <definedName name="trhgetrgr" hidden="1">{"DhVCV",#N/A,FALSE,"CRC";"DhTCL",#N/A,FALSE,"CRC";"dhERN",#N/A,FALSE,"Plan1";"DhINH",#N/A,FALSE,"Plan1";"dhDCT",#N/A,FALSE,"Plan1";"DhMGR",#N/A,FALSE,"Plan1";"DhTRG",#N/A,FALSE,"Plan1";"DhMRC",#N/A,FALSE,"Plan1";"DhSCR",#N/A,FALSE,"Plan1";"CAPAL2",#N/A,FALSE,"CAPAL2"}</definedName>
    <definedName name="trhrthgrt" localSheetId="1" hidden="1">{"1DhPgAbs",#N/A,FALSE,"dHora";"2DhPgPerc",#N/A,FALSE,"dHora";"3DhPgAbsAcum",#N/A,FALSE,"dHora"}</definedName>
    <definedName name="trhrthgrt" hidden="1">{"1DhPgAbs",#N/A,FALSE,"dHora";"2DhPgPerc",#N/A,FALSE,"dHora";"3DhPgAbsAcum",#N/A,FALSE,"dHora"}</definedName>
    <definedName name="trrr" localSheetId="1" hidden="1">{"prem1",#N/A,FALSE,"Consolidado";"pl_us",#N/A,FALSE,"Consolidado";"pl_hl",#N/A,FALSE,"Consolidado";"bs",#N/A,FALSE,"Consolidado";"cf",#N/A,FALSE,"Consolidado"}</definedName>
    <definedName name="trrr" hidden="1">{"prem1",#N/A,FALSE,"Consolidado";"pl_us",#N/A,FALSE,"Consolidado";"pl_hl",#N/A,FALSE,"Consolidado";"bs",#N/A,FALSE,"Consolidado";"cf",#N/A,FALSE,"Consolidado"}</definedName>
    <definedName name="TTT" hidden="1">#REF!</definedName>
    <definedName name="TTTTTT" hidden="1">#REF!</definedName>
    <definedName name="turyrty" localSheetId="1" hidden="1">{"1DhPgAbs",#N/A,FALSE,"dHora";"2DhPgPerc",#N/A,FALSE,"dHora";"3DhPgAbsAcum",#N/A,FALSE,"dHora"}</definedName>
    <definedName name="turyrty" hidden="1">{"1DhPgAbs",#N/A,FALSE,"dHora";"2DhPgPerc",#N/A,FALSE,"dHora";"3DhPgAbsAcum",#N/A,FALSE,"dHora"}</definedName>
    <definedName name="TVAZ" hidden="1">#REF!</definedName>
    <definedName name="tyhjrtyhre"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tyhjrtyhre"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tyjhtyhj"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tyjhtyhj"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tyjhythj" localSheetId="1" hidden="1">{"DhVCV",#N/A,FALSE,"CRC";"DhTCL",#N/A,FALSE,"CRC";"dhERN",#N/A,FALSE,"Plan1";"DhINH",#N/A,FALSE,"Plan1";"dhDCT",#N/A,FALSE,"Plan1";"DhMGR",#N/A,FALSE,"Plan1";"DhTRG",#N/A,FALSE,"Plan1";"DhMRC",#N/A,FALSE,"Plan1";"DhSCR",#N/A,FALSE,"Plan1";"CAPAL2",#N/A,FALSE,"CAPAL2"}</definedName>
    <definedName name="tyjhythj" hidden="1">{"DhVCV",#N/A,FALSE,"CRC";"DhTCL",#N/A,FALSE,"CRC";"dhERN",#N/A,FALSE,"Plan1";"DhINH",#N/A,FALSE,"Plan1";"dhDCT",#N/A,FALSE,"Plan1";"DhMGR",#N/A,FALSE,"Plan1";"DhTRG",#N/A,FALSE,"Plan1";"DhMRC",#N/A,FALSE,"Plan1";"DhSCR",#N/A,FALSE,"Plan1";"CAPAL2",#N/A,FALSE,"CAPAL2"}</definedName>
    <definedName name="tyrtyt" localSheetId="1" hidden="1">{"DhVCV",#N/A,FALSE,"CRC";"DhTCL",#N/A,FALSE,"CRC";"dhERN",#N/A,FALSE,"Plan1";"DhINH",#N/A,FALSE,"Plan1";"dhDCT",#N/A,FALSE,"Plan1";"DhMGR",#N/A,FALSE,"Plan1";"DhTRG",#N/A,FALSE,"Plan1";"DhMRC",#N/A,FALSE,"Plan1";"DhSCR",#N/A,FALSE,"Plan1";"CAPAL2",#N/A,FALSE,"CAPAL2"}</definedName>
    <definedName name="tyrtyt" hidden="1">{"DhVCV",#N/A,FALSE,"CRC";"DhTCL",#N/A,FALSE,"CRC";"dhERN",#N/A,FALSE,"Plan1";"DhINH",#N/A,FALSE,"Plan1";"dhDCT",#N/A,FALSE,"Plan1";"DhMGR",#N/A,FALSE,"Plan1";"DhTRG",#N/A,FALSE,"Plan1";"DhMRC",#N/A,FALSE,"Plan1";"DhSCR",#N/A,FALSE,"Plan1";"CAPAL2",#N/A,FALSE,"CAPAL2"}</definedName>
    <definedName name="ujtyjt"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ujtyjt"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UNI" hidden="1">#REF!</definedName>
    <definedName name="uuu" localSheetId="1" hidden="1">{"Acquiror Income Statement",#N/A,TRUE,"Acquiror";"Acquiror Balance Sheet",#N/A,TRUE,"Acquiror";"Acquiror Cash Flow",#N/A,TRUE,"Acquiror"}</definedName>
    <definedName name="uuu" hidden="1">{"Acquiror Income Statement",#N/A,TRUE,"Acquiror";"Acquiror Balance Sheet",#N/A,TRUE,"Acquiror";"Acquiror Cash Flow",#N/A,TRUE,"Acquiror"}</definedName>
    <definedName name="uybuhv" localSheetId="1" hidden="1">{"'Janeiro'!$A$1:$I$153"}</definedName>
    <definedName name="uybuhv" localSheetId="10" hidden="1">{"'Janeiro'!$A$1:$I$153"}</definedName>
    <definedName name="uybuhv" hidden="1">{"'Janeiro'!$A$1:$I$153"}</definedName>
    <definedName name="uyjtyjty"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uyjtyjty"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vbcvb" localSheetId="1" hidden="1">{#N/A,#N/A,FALSE,"P.L.Full";#N/A,#N/A,FALSE,"P.L.Desc."}</definedName>
    <definedName name="vbcvb" hidden="1">{#N/A,#N/A,FALSE,"P.L.Full";#N/A,#N/A,FALSE,"P.L.Desc."}</definedName>
    <definedName name="vbcvbcv" localSheetId="1" hidden="1">{"CAP VOL",#N/A,FALSE,"CAPITAL";"CAP VAR",#N/A,FALSE,"CAPITAL";"CAP FIJ",#N/A,FALSE,"CAPITAL";"CAP CONS",#N/A,FALSE,"CAPITAL";"CAP DATA",#N/A,FALSE,"CAPITAL"}</definedName>
    <definedName name="vbcvbcv" hidden="1">{"CAP VOL",#N/A,FALSE,"CAPITAL";"CAP VAR",#N/A,FALSE,"CAPITAL";"CAP FIJ",#N/A,FALSE,"CAPITAL";"CAP CONS",#N/A,FALSE,"CAPITAL";"CAP DATA",#N/A,FALSE,"CAPITAL"}</definedName>
    <definedName name="vbfdgdfr" localSheetId="1" hidden="1">{"1DhPgAbs",#N/A,FALSE,"dHora";"2DhPgPerc",#N/A,FALSE,"dHora";"3DhPgAbsAcum",#N/A,FALSE,"dHora"}</definedName>
    <definedName name="vbfdgdfr" hidden="1">{"1DhPgAbs",#N/A,FALSE,"dHora";"2DhPgPerc",#N/A,FALSE,"dHora";"3DhPgAbsAcum",#N/A,FALSE,"dHora"}</definedName>
    <definedName name="vbfgdrfg" localSheetId="1" hidden="1">{"1DhPgAbs",#N/A,FALSE,"dHora";"2DhPgPerc",#N/A,FALSE,"dHora";"3DhPgAbsAcum",#N/A,FALSE,"dHora"}</definedName>
    <definedName name="vbfgdrfg" hidden="1">{"1DhPgAbs",#N/A,FALSE,"dHora";"2DhPgPerc",#N/A,FALSE,"dHora";"3DhPgAbsAcum",#N/A,FALSE,"dHora"}</definedName>
    <definedName name="vbfhtdfh" localSheetId="1" hidden="1">{"DhVCV",#N/A,FALSE,"CRC";"DhTCL",#N/A,FALSE,"CRC";"dhERN",#N/A,FALSE,"Plan1";"DhINH",#N/A,FALSE,"Plan1";"dhDCT",#N/A,FALSE,"Plan1";"DhMGR",#N/A,FALSE,"Plan1";"DhTRG",#N/A,FALSE,"Plan1";"DhMRC",#N/A,FALSE,"Plan1";"DhSCR",#N/A,FALSE,"Plan1";"CAPAL2",#N/A,FALSE,"CAPAL2"}</definedName>
    <definedName name="vbfhtdfh" hidden="1">{"DhVCV",#N/A,FALSE,"CRC";"DhTCL",#N/A,FALSE,"CRC";"dhERN",#N/A,FALSE,"Plan1";"DhINH",#N/A,FALSE,"Plan1";"dhDCT",#N/A,FALSE,"Plan1";"DhMGR",#N/A,FALSE,"Plan1";"DhTRG",#N/A,FALSE,"Plan1";"DhMRC",#N/A,FALSE,"Plan1";"DhSCR",#N/A,FALSE,"Plan1";"CAPAL2",#N/A,FALSE,"CAPAL2"}</definedName>
    <definedName name="VBFTHGRTY" localSheetId="1" hidden="1">{"1DhPgAbs",#N/A,FALSE,"dHora";"2DhPgPerc",#N/A,FALSE,"dHora";"3DhPgAbsAcum",#N/A,FALSE,"dHora"}</definedName>
    <definedName name="VBFTHGRTY" hidden="1">{"1DhPgAbs",#N/A,FALSE,"dHora";"2DhPgPerc",#N/A,FALSE,"dHora";"3DhPgAbsAcum",#N/A,FALSE,"dHora"}</definedName>
    <definedName name="vbnbvn" localSheetId="1"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vbnbvn"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vbnfghnf"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vbnfghnf"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vcbdfghdfg" localSheetId="1" hidden="1">{"DhVCV",#N/A,FALSE,"CRC";"DhTCL",#N/A,FALSE,"CRC";"dhERN",#N/A,FALSE,"Plan1";"DhINH",#N/A,FALSE,"Plan1";"dhDCT",#N/A,FALSE,"Plan1";"DhMGR",#N/A,FALSE,"Plan1";"DhTRG",#N/A,FALSE,"Plan1";"DhMRC",#N/A,FALSE,"Plan1";"DhSCR",#N/A,FALSE,"Plan1";"CAPAL2",#N/A,FALSE,"CAPAL2"}</definedName>
    <definedName name="vcbdfghdfg" hidden="1">{"DhVCV",#N/A,FALSE,"CRC";"DhTCL",#N/A,FALSE,"CRC";"dhERN",#N/A,FALSE,"Plan1";"DhINH",#N/A,FALSE,"Plan1";"dhDCT",#N/A,FALSE,"Plan1";"DhMGR",#N/A,FALSE,"Plan1";"DhTRG",#N/A,FALSE,"Plan1";"DhMRC",#N/A,FALSE,"Plan1";"DhSCR",#N/A,FALSE,"Plan1";"CAPAL2",#N/A,FALSE,"CAPAL2"}</definedName>
    <definedName name="vcvccv" localSheetId="1" hidden="1">{"miles",#N/A,FALSE,"LUCROS E PERDAS (US$ 000)";"hl",#N/A,FALSE,"LUCROS E PERDAS (US$ 000)"}</definedName>
    <definedName name="vcvccv" hidden="1">{"miles",#N/A,FALSE,"LUCROS E PERDAS (US$ 000)";"hl",#N/A,FALSE,"LUCROS E PERDAS (US$ 000)"}</definedName>
    <definedName name="vcxbcbbnv" localSheetId="1" hidden="1">{#N/A,#N/A,FALSE,"Hoja1";#N/A,#N/A,FALSE,"Hoja2"}</definedName>
    <definedName name="vcxbcbbnv" hidden="1">{#N/A,#N/A,FALSE,"Hoja1";#N/A,#N/A,FALSE,"Hoja2"}</definedName>
    <definedName name="vcxvcxvx" localSheetId="1" hidden="1">{#N/A,#N/A,FALSE,"RGD$";#N/A,#N/A,FALSE,"BG$";#N/A,#N/A,FALSE,"FC$"}</definedName>
    <definedName name="vcxvcxvx" hidden="1">{#N/A,#N/A,FALSE,"RGD$";#N/A,#N/A,FALSE,"BG$";#N/A,#N/A,FALSE,"FC$"}</definedName>
    <definedName name="vcxxcvxc" localSheetId="1" hidden="1">{#N/A,#N/A,FALSE,"PRECIO FULL";#N/A,#N/A,FALSE,"LARA";#N/A,#N/A,FALSE,"CARACAS";#N/A,#N/A,FALSE,"DISBRACENTRO";#N/A,#N/A,FALSE,"ANDES";#N/A,#N/A,FALSE,"MAR CARIBE";#N/A,#N/A,FALSE,"RIO BEER";#N/A,#N/A,FALSE,"DISBRAH"}</definedName>
    <definedName name="vcxxcvxc" hidden="1">{#N/A,#N/A,FALSE,"PRECIO FULL";#N/A,#N/A,FALSE,"LARA";#N/A,#N/A,FALSE,"CARACAS";#N/A,#N/A,FALSE,"DISBRACENTRO";#N/A,#N/A,FALSE,"ANDES";#N/A,#N/A,FALSE,"MAR CARIBE";#N/A,#N/A,FALSE,"RIO BEER";#N/A,#N/A,FALSE,"DISBRAH"}</definedName>
    <definedName name="vdfrgr" localSheetId="1" hidden="1">{"'Janeiro'!$A$1:$I$153"}</definedName>
    <definedName name="vdfrgr" localSheetId="10" hidden="1">{"'Janeiro'!$A$1:$I$153"}</definedName>
    <definedName name="vdfrgr" hidden="1">{"'Janeiro'!$A$1:$I$153"}</definedName>
    <definedName name="vdsfews" localSheetId="1" hidden="1">{"'Janeiro'!$A$1:$I$153"}</definedName>
    <definedName name="vdsfews" localSheetId="10" hidden="1">{"'Janeiro'!$A$1:$I$153"}</definedName>
    <definedName name="vdsfews" hidden="1">{"'Janeiro'!$A$1:$I$153"}</definedName>
    <definedName name="vergwe" localSheetId="1" hidden="1">{"1DhPgAbs",#N/A,FALSE,"dHora";"2DhPgPerc",#N/A,FALSE,"dHora";"3DhPgAbsAcum",#N/A,FALSE,"dHora"}</definedName>
    <definedName name="vergwe" hidden="1">{"1DhPgAbs",#N/A,FALSE,"dHora";"2DhPgPerc",#N/A,FALSE,"dHora";"3DhPgAbsAcum",#N/A,FALSE,"dHora"}</definedName>
    <definedName name="vfsdf" hidden="1">#REF!</definedName>
    <definedName name="vhytjuyj" localSheetId="1" hidden="1">{"'Janeiro'!$A$1:$I$153"}</definedName>
    <definedName name="vhytjuyj" localSheetId="10" hidden="1">{"'Janeiro'!$A$1:$I$153"}</definedName>
    <definedName name="vhytjuyj" hidden="1">{"'Janeiro'!$A$1:$I$153"}</definedName>
    <definedName name="vitorio" localSheetId="1" hidden="1">{"'crono'!$U$12:$W$20"}</definedName>
    <definedName name="vitorio" localSheetId="10" hidden="1">{"'crono'!$U$12:$W$20"}</definedName>
    <definedName name="vitorio" hidden="1">{"'crono'!$U$12:$W$20"}</definedName>
    <definedName name="vsdetfr"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vsdetfr"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vsdfew" localSheetId="1" hidden="1">{"'Janeiro'!$A$1:$I$153"}</definedName>
    <definedName name="vsdfew" localSheetId="10" hidden="1">{"'Janeiro'!$A$1:$I$153"}</definedName>
    <definedName name="vsdfew" hidden="1">{"'Janeiro'!$A$1:$I$153"}</definedName>
    <definedName name="vsefwet"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vsefwet"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vxcvgdfsg" localSheetId="1" hidden="1">{"'Janeiro'!$A$1:$I$153"}</definedName>
    <definedName name="vxcvgdfsg" localSheetId="10" hidden="1">{"'Janeiro'!$A$1:$I$153"}</definedName>
    <definedName name="vxcvgdfsg" hidden="1">{"'Janeiro'!$A$1:$I$153"}</definedName>
    <definedName name="vxvxcx" localSheetId="1" hidden="1">{"Cons_Occ_Lar",#N/A,FALSE,"márgenes";"Cen_met",#N/A,FALSE,"márgenes";"Ori_pl",#N/A,FALSE,"márgenes"}</definedName>
    <definedName name="vxvxcx" hidden="1">{"Cons_Occ_Lar",#N/A,FALSE,"márgenes";"Cen_met",#N/A,FALSE,"márgenes";"Ori_pl",#N/A,FALSE,"márgenes"}</definedName>
    <definedName name="wa" localSheetId="1" hidden="1">{#N/A,#N/A,FALSE,"SP1-OUT";#N/A,#N/A,FALSE,"SP1-NOV";#N/A,#N/A,FALSE,"SANT-OUT";#N/A,#N/A,FALSE,"SANT-NOV";#N/A,#N/A,FALSE,"CAMP-OUT";#N/A,#N/A,FALSE,"CAMP-NOV";#N/A,#N/A,FALSE,"CRONO 1";#N/A,#N/A,FALSE,"CAPA"}</definedName>
    <definedName name="wa" hidden="1">{#N/A,#N/A,FALSE,"SP1-OUT";#N/A,#N/A,FALSE,"SP1-NOV";#N/A,#N/A,FALSE,"SANT-OUT";#N/A,#N/A,FALSE,"SANT-NOV";#N/A,#N/A,FALSE,"CAMP-OUT";#N/A,#N/A,FALSE,"CAMP-NOV";#N/A,#N/A,FALSE,"CRONO 1";#N/A,#N/A,FALSE,"CAPA"}</definedName>
    <definedName name="waefawerf"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waefawerf"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wefwaef" localSheetId="1" hidden="1">{"1DhPgAbs",#N/A,FALSE,"dHora";"2DhPgPerc",#N/A,FALSE,"dHora";"3DhPgAbsAcum",#N/A,FALSE,"dHora"}</definedName>
    <definedName name="wefwaef" hidden="1">{"1DhPgAbs",#N/A,FALSE,"dHora";"2DhPgPerc",#N/A,FALSE,"dHora";"3DhPgAbsAcum",#N/A,FALSE,"dHora"}</definedName>
    <definedName name="wewrew" localSheetId="1" hidden="1">{#N/A,#N/A,FALSE,"Hoja1";#N/A,#N/A,FALSE,"Hoja2"}</definedName>
    <definedName name="wewrew" hidden="1">{#N/A,#N/A,FALSE,"Hoja1";#N/A,#N/A,FALSE,"Hoja2"}</definedName>
    <definedName name="wr" localSheetId="1" hidden="1">{"B-S",#N/A,FALSE,"AFF-99"}</definedName>
    <definedName name="wr" hidden="1">{"B-S",#N/A,FALSE,"AFF-99"}</definedName>
    <definedName name="wrn.2000Base." localSheetId="1" hidden="1">{"a_assump1",#N/A,FALSE,"BPlan 96-00 - Base";"a_assump2",#N/A,FALSE,"BPlan 96-00 - Base";"a_plus",#N/A,FALSE,"BPlan 96-00 - Base";"a_bs",#N/A,FALSE,"BPlan 96-00 - Base";"a_cf",#N/A,FALSE,"BPlan 96-00 - Base";"a_irrbase",#N/A,FALSE,"BPlan 96-00 - Base";"a_notes",#N/A,FALSE,"BPlan 96-00 - Base"}</definedName>
    <definedName name="wrn.2000Base." hidden="1">{"a_assump1",#N/A,FALSE,"BPlan 96-00 - Base";"a_assump2",#N/A,FALSE,"BPlan 96-00 - Base";"a_plus",#N/A,FALSE,"BPlan 96-00 - Base";"a_bs",#N/A,FALSE,"BPlan 96-00 - Base";"a_cf",#N/A,FALSE,"BPlan 96-00 - Base";"a_irrbase",#N/A,FALSE,"BPlan 96-00 - Base";"a_notes",#N/A,FALSE,"BPlan 96-00 - Base"}</definedName>
    <definedName name="wrn.3" localSheetId="1" hidden="1">{#N/A,#N/A,TRUE,"EMTCI";#N/A,#N/A,TRUE,"MOTDI";#N/A,#N/A,TRUE,"EMITI"}</definedName>
    <definedName name="wrn.3" hidden="1">{#N/A,#N/A,TRUE,"EMTCI";#N/A,#N/A,TRUE,"MOTDI";#N/A,#N/A,TRUE,"EMITI"}</definedName>
    <definedName name="wrn.3._.TC._.EXPORT._.SHEETS." localSheetId="1" hidden="1">{#N/A,#N/A,TRUE,"XEMTCI";#N/A,#N/A,TRUE,"XMOTDI";#N/A,#N/A,TRUE,"XEMITI"}</definedName>
    <definedName name="wrn.3._.TC._.EXPORT._.SHEETS." hidden="1">{#N/A,#N/A,TRUE,"XEMTCI";#N/A,#N/A,TRUE,"XMOTDI";#N/A,#N/A,TRUE,"XEMITI"}</definedName>
    <definedName name="wrn.3._.TC._.MAIN._.SHEETS." localSheetId="1" hidden="1">{#N/A,#N/A,TRUE,"EMTCI";#N/A,#N/A,TRUE,"MOTDI";#N/A,#N/A,TRUE,"EMITI"}</definedName>
    <definedName name="wrn.3._.TC._.MAIN._.SHEETS." hidden="1">{#N/A,#N/A,TRUE,"EMTCI";#N/A,#N/A,TRUE,"MOTDI";#N/A,#N/A,TRUE,"EMITI"}</definedName>
    <definedName name="wrn.Acquiror._.Financial._.Statements." localSheetId="1" hidden="1">{"Acquiror Income Statement",#N/A,TRUE,"Acquiror";"Acquiror Balance Sheet",#N/A,TRUE,"Acquiror";"Acquiror Cash Flow",#N/A,TRUE,"Acquiror"}</definedName>
    <definedName name="wrn.Acquiror._.Financial._.Statements." hidden="1">{"Acquiror Income Statement",#N/A,TRUE,"Acquiror";"Acquiror Balance Sheet",#N/A,TRUE,"Acquiror";"Acquiror Cash Flow",#N/A,TRUE,"Acquiror"}</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{#N/A,#N/A,FALSE,"DCF";#N/A,#N/A,FALSE,"WACC";#N/A,#N/A,FALSE,"Sales_EBIT";#N/A,#N/A,FALSE,"Capex_Depreciation";#N/A,#N/A,FALSE,"WC";#N/A,#N/A,FALSE,"Interest";#N/A,#N/A,FALSE,"Assumptions"}</definedName>
    <definedName name="wrn.ALL." hidden="1">{#N/A,#N/A,FALSE,"DCF";#N/A,#N/A,FALSE,"WACC";#N/A,#N/A,FALSE,"Sales_EBIT";#N/A,#N/A,FALSE,"Capex_Depreciation";#N/A,#N/A,FALSE,"WC";#N/A,#N/A,FALSE,"Interest";#N/A,#N/A,FALSE,"Assumptions"}</definedName>
    <definedName name="wrn.All._.Financial._.Statements." localSheetId="1" hidden="1">{"Consolidated Income Statement",#N/A,TRUE,"Deal";"Consolidated Balance Sheet",#N/A,TRUE,"Deal";"Consolidated Cash Flow",#N/A,TRUE,"Deal";"Target Income Statement",#N/A,TRUE,"Target";"Target Balance Sheet",#N/A,TRUE,"Target";"Target Cash Flow",#N/A,TRUE,"Target";"Acquiror Income Statement",#N/A,TRUE,"Acquiror";"Acquiror Balance Sheet",#N/A,TRUE,"Acquiror";"Acquiror Cash Flow",#N/A,TRUE,"Acquiror"}</definedName>
    <definedName name="wrn.All._.Financial._.Statements." hidden="1">{"Consolidated Income Statement",#N/A,TRUE,"Deal";"Consolidated Balance Sheet",#N/A,TRUE,"Deal";"Consolidated Cash Flow",#N/A,TRUE,"Deal";"Target Income Statement",#N/A,TRUE,"Target";"Target Balance Sheet",#N/A,TRUE,"Target";"Target Cash Flow",#N/A,TRUE,"Target";"Acquiror Income Statement",#N/A,TRUE,"Acquiror";"Acquiror Balance Sheet",#N/A,TRUE,"Acquiror";"Acquiror Cash Flow",#N/A,TRUE,"Acquiror"}</definedName>
    <definedName name="wrn.aug" localSheetId="1" hidden="1">{"det (May)",#N/A,FALSE,"June";"sum (MAY YTD)",#N/A,FALSE,"June YTD"}</definedName>
    <definedName name="wrn.aug" hidden="1">{"det (May)",#N/A,FALSE,"June";"sum (MAY YTD)",#N/A,FALSE,"June YTD"}</definedName>
    <definedName name="wrn.augyt" localSheetId="1" hidden="1">{"det (May)",#N/A,FALSE,"June";"sum (MAY YTD)",#N/A,FALSE,"June YTD"}</definedName>
    <definedName name="wrn.augyt" hidden="1">{"det (May)",#N/A,FALSE,"June";"sum (MAY YTD)",#N/A,FALSE,"June YTD"}</definedName>
    <definedName name="wrn.augYTD" localSheetId="1" hidden="1">{"det (May)",#N/A,FALSE,"June";"sum (MAY YTD)",#N/A,FALSE,"June YTD"}</definedName>
    <definedName name="wrn.augYTD" hidden="1">{"det (May)",#N/A,FALSE,"June";"sum (MAY YTD)",#N/A,FALSE,"June YTD"}</definedName>
    <definedName name="wrn.BALANCE._.PARA._.LUIZ._.CLAUDIO." localSheetId="1" hidden="1">{#N/A,#N/A,FALSE,"Hoja1";#N/A,#N/A,FALSE,"Hoja2"}</definedName>
    <definedName name="wrn.BALANCE._.PARA._.LUIZ._.CLAUDIO." hidden="1">{#N/A,#N/A,FALSE,"Hoja1";#N/A,#N/A,FALSE,"Hoja2"}</definedName>
    <definedName name="wrn.BATIDA_LUCRO_BRUTO." localSheetId="1" hidden="1">{"BATIDA_LB",#N/A,FALSE,"RE1003"}</definedName>
    <definedName name="wrn.BATIDA_LUCRO_BRUTO." hidden="1">{"BATIDA_LB",#N/A,FALSE,"RE1003"}</definedName>
    <definedName name="wrn.BD_CONTABIL." localSheetId="1" hidden="1">{#N/A,#N/A,FALSE,"Banco de Dados"}</definedName>
    <definedName name="wrn.BD_CONTABIL." hidden="1">{#N/A,#N/A,FALSE,"Banco de Dados"}</definedName>
    <definedName name="wrn.BD_HISTORICAL." localSheetId="1" hidden="1">{#N/A,#N/A,FALSE,"Banco de Dados"}</definedName>
    <definedName name="wrn.BD_HISTORICAL." hidden="1">{#N/A,#N/A,FALSE,"Banco de Dados"}</definedName>
    <definedName name="wrn.brol."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wrn.brol." hidden="1">{"04-12brpr",#N/A,FALSE,"Total jan-dec";"05brpr",#N/A,FALSE,"Total jan-dec";"07brpr",#N/A,FALSE,"Total jan-dec";"01-12absdet",#N/A,FALSE,"Total jan-dec";"01-12abs",#N/A,FALSE,"Total jan-dec";"04-12abs",#N/A,FALSE,"Total jan-dec";"04-12absdet",#N/A,FALSE,"Total jan-dec";"01-12hl",#N/A,FALSE,"Total jan-dec";"04-12HL",#N/A,FALSE,"Total jan-dec"}</definedName>
    <definedName name="wrn.BS." localSheetId="1" hidden="1">{"B-S",#N/A,FALSE,"AFF-99"}</definedName>
    <definedName name="wrn.BS." hidden="1">{"B-S",#N/A,FALSE,"AFF-99"}</definedName>
    <definedName name="wrn.bs2" localSheetId="1" hidden="1">{"B-S",#N/A,FALSE,"AFF-99"}</definedName>
    <definedName name="wrn.bs2" hidden="1">{"B-S",#N/A,FALSE,"AFF-99"}</definedName>
    <definedName name="wrn.business." localSheetId="1" hidden="1">{"miles",#N/A,FALSE,"LUCROS E PERDAS (US$ 000)";"hl",#N/A,FALSE,"LUCROS E PERDAS (US$ 000)"}</definedName>
    <definedName name="wrn.business." hidden="1">{"miles",#N/A,FALSE,"LUCROS E PERDAS (US$ 000)";"hl",#N/A,FALSE,"LUCROS E PERDAS (US$ 000)"}</definedName>
    <definedName name="wrn.CAPA_COMPLETA." localSheetId="1" hidden="1">{"CAPA_MES_FOL_01",#N/A,FALSE,"RE1003";"CAPA_MES_FOL_02",#N/A,FALSE,"RE1003";"CAPA_ACU_FOL_01",#N/A,FALSE,"RE1003";"CAPA_ACU_FOL_02",#N/A,FALSE,"RE1003"}</definedName>
    <definedName name="wrn.CAPA_COMPLETA." hidden="1">{"CAPA_MES_FOL_01",#N/A,FALSE,"RE1003";"CAPA_MES_FOL_02",#N/A,FALSE,"RE1003";"CAPA_ACU_FOL_01",#N/A,FALSE,"RE1003";"CAPA_ACU_FOL_02",#N/A,FALSE,"RE1003"}</definedName>
    <definedName name="wrn.CAPA_FOLHA_01." localSheetId="1" hidden="1">{"CAPA_MES_FOL_01",#N/A,FALSE,"RE1003"}</definedName>
    <definedName name="wrn.CAPA_FOLHA_01." hidden="1">{"CAPA_MES_FOL_01",#N/A,FALSE,"RE1003"}</definedName>
    <definedName name="wrn.CAPA_FOLHA_02." localSheetId="1" hidden="1">{"CAPA_MES_FOL_02",#N/A,FALSE,"RE1003"}</definedName>
    <definedName name="wrn.CAPA_FOLHA_02." hidden="1">{"CAPA_MES_FOL_02",#N/A,FALSE,"RE1003"}</definedName>
    <definedName name="wrn.CAPA_FOLHA_03." localSheetId="1" hidden="1">{"CAPA_ACU_FOL_01",#N/A,FALSE,"RE1003"}</definedName>
    <definedName name="wrn.CAPA_FOLHA_03." hidden="1">{"CAPA_ACU_FOL_01",#N/A,FALSE,"RE1003"}</definedName>
    <definedName name="wrn.CAPA_FOLHA_04." localSheetId="1" hidden="1">{"CAPA_ACU_FOL_02",#N/A,FALSE,"RE1003"}</definedName>
    <definedName name="wrn.CAPA_FOLHA_04." hidden="1">{"CAPA_ACU_FOL_02",#N/A,FALSE,"RE1003"}</definedName>
    <definedName name="wrn.CAPITAL._.TODO." localSheetId="1" hidden="1">{"CAP VOL",#N/A,FALSE,"CAPITAL";"CAP VAR",#N/A,FALSE,"CAPITAL";"CAP FIJ",#N/A,FALSE,"CAPITAL";"CAP CONS",#N/A,FALSE,"CAPITAL";"CAP DATA",#N/A,FALSE,"CAPITAL"}</definedName>
    <definedName name="wrn.CAPITAL._.TODO." hidden="1">{"CAP VOL",#N/A,FALSE,"CAPITAL";"CAP VAR",#N/A,FALSE,"CAPITAL";"CAP FIJ",#N/A,FALSE,"CAPITAL";"CAP CONS",#N/A,FALSE,"CAPITAL";"CAP DATA",#N/A,FALSE,"CAPITAL"}</definedName>
    <definedName name="wrn.CON_DESCUENTO." localSheetId="1" hidden="1">{#N/A,"Carabeer",FALSE,"Dscto.";#N/A,"Disbracentro",FALSE,"Dscto.";#N/A,"Río Beer",FALSE,"Dscto.";#N/A,"Andes",FALSE,"Dscto."}</definedName>
    <definedName name="wrn.CON_DESCUENTO." hidden="1">{#N/A,"Carabeer",FALSE,"Dscto.";#N/A,"Disbracentro",FALSE,"Dscto.";#N/A,"Río Beer",FALSE,"Dscto.";#N/A,"Andes",FALSE,"Dscto."}</definedName>
    <definedName name="wrn.Consolidated._.Financial._.Statements." localSheetId="1" hidden="1">{"Consolidated Income Statement",#N/A,FALSE,"Deal";"Consolidated Balance Sheet",#N/A,FALSE,"Deal";"Consolidated Cash Flow",#N/A,FALSE,"Deal"}</definedName>
    <definedName name="wrn.Consolidated._.Financial._.Statements." hidden="1">{"Consolidated Income Statement",#N/A,FALSE,"Deal";"Consolidated Balance Sheet",#N/A,FALSE,"Deal";"Consolidated Cash Flow",#N/A,FALSE,"Deal"}</definedName>
    <definedName name="wrn.Contribution._.Margin." localSheetId="1" hidden="1">{"Contribution Margin",#N/A,TRUE,"Product Summary";"GAAP Reconciliation",#N/A,TRUE,"Product Summary";"Existing Products Contribution Margin Roll",#N/A,TRUE,"Product Roll1";"New Products Contracted Contribution Roll",#N/A,TRUE,"Product Roll2";"New Products Not Contracted Contrib Roll 1",#N/A,TRUE,"Product Roll3";"New Products Not Contracted Contrib Roll 2",#N/A,TRUE,"Product Roll3";"New Products Not Contracted Contrib Roll 3",#N/A,TRUE,"Product Roll3";"New Products Not Contracted Contrib Roll 4",#N/A,TRUE,"Product Roll3"}</definedName>
    <definedName name="wrn.Contribution._.Margin." hidden="1">{"Contribution Margin",#N/A,TRUE,"Product Summary";"GAAP Reconciliation",#N/A,TRUE,"Product Summary";"Existing Products Contribution Margin Roll",#N/A,TRUE,"Product Roll1";"New Products Contracted Contribution Roll",#N/A,TRUE,"Product Roll2";"New Products Not Contracted Contrib Roll 1",#N/A,TRUE,"Product Roll3";"New Products Not Contracted Contrib Roll 2",#N/A,TRUE,"Product Roll3";"New Products Not Contracted Contrib Roll 3",#N/A,TRUE,"Product Roll3";"New Products Not Contracted Contrib Roll 4",#N/A,TRUE,"Product Roll3"}</definedName>
    <definedName name="wrn.DCFEpervier." localSheetId="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HOR._.ESTAÇÕES._.L._.2._.até._.JUN98." localSheetId="1" hidden="1">{"DhVCV",#N/A,FALSE,"CRC";"DhTCL",#N/A,FALSE,"CRC";"dhERN",#N/A,FALSE,"Plan1";"DhINH",#N/A,FALSE,"Plan1";"dhDCT",#N/A,FALSE,"Plan1";"DhMGR",#N/A,FALSE,"Plan1";"DhTRG",#N/A,FALSE,"Plan1";"DhMRC",#N/A,FALSE,"Plan1";"DhSCR",#N/A,FALSE,"Plan1";"CAPAL2",#N/A,FALSE,"CAPAL2"}</definedName>
    <definedName name="wrn.DHOR._.ESTAÇÕES._.L._.2._.até._.JUN98." hidden="1">{"DhVCV",#N/A,FALSE,"CRC";"DhTCL",#N/A,FALSE,"CRC";"dhERN",#N/A,FALSE,"Plan1";"DhINH",#N/A,FALSE,"Plan1";"dhDCT",#N/A,FALSE,"Plan1";"DhMGR",#N/A,FALSE,"Plan1";"DhTRG",#N/A,FALSE,"Plan1";"DhMRC",#N/A,FALSE,"Plan1";"DhSCR",#N/A,FALSE,"Plan1";"CAPAL2",#N/A,FALSE,"CAPAL2"}</definedName>
    <definedName name="wrn.DHOR._.ESTAÇÕES._.L1._.até._.JUN98."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wrn.DHOR._.ESTAÇÕES._.L1._.até._.JUN98."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wrn.dhou98" localSheetId="1" hidden="1">{"1DhPgAbs",#N/A,FALSE,"dHora";"2DhPgPerc",#N/A,FALSE,"dHora";"3DhPgAbsAcum",#N/A,FALSE,"dHora"}</definedName>
    <definedName name="wrn.dhou98" hidden="1">{"1DhPgAbs",#N/A,FALSE,"dHora";"2DhPgPerc",#N/A,FALSE,"dHora";"3DhPgAbsAcum",#N/A,FALSE,"dHora"}</definedName>
    <definedName name="wrn.DhOut98." localSheetId="1" hidden="1">{"1DhPgAbs",#N/A,FALSE,"dHora";"2DhPgPerc",#N/A,FALSE,"dHora";"3DhPgAbsAcum",#N/A,FALSE,"dHora"}</definedName>
    <definedName name="wrn.DhOut98." hidden="1">{"1DhPgAbs",#N/A,FALSE,"dHora";"2DhPgPerc",#N/A,FALSE,"dHora";"3DhPgAbsAcum",#N/A,FALSE,"dHora"}</definedName>
    <definedName name="wrn.Diário._.GDD." localSheetId="1" hidden="1">{#N/A,#N/A,FALSE,"CAPA";#N/A,#N/A,FALSE,"RTPR 3";#N/A,#N/A,FALSE,"RTVL Reunião";#N/A,#N/A,FALSE,"TTV 1_1"}</definedName>
    <definedName name="wrn.Diário._.GDD." hidden="1">{#N/A,#N/A,FALSE,"CAPA";#N/A,#N/A,FALSE,"RTPR 3";#N/A,#N/A,FALSE,"RTVL Reunião";#N/A,#N/A,FALSE,"TTV 1_1"}</definedName>
    <definedName name="wrn.DIRETRIZ." localSheetId="1" hidden="1">{#N/A,#N/A,FALSE,"ROTINA";#N/A,#N/A,FALSE,"ITENS";#N/A,#N/A,FALSE,"ACOMP"}</definedName>
    <definedName name="wrn.DIRETRIZ." hidden="1">{#N/A,#N/A,FALSE,"ROTINA";#N/A,#N/A,FALSE,"ITENS";#N/A,#N/A,FALSE,"ACOMP"}</definedName>
    <definedName name="wrn.DLP_DIVISIONAL." localSheetId="1" hidden="1">{"DLP_FOL_01",#N/A,FALSE,"RE1003";"DLP_FOL_02",#N/A,FALSE,"RE1003";"DLP_FOL_03",#N/A,FALSE,"RE1003";"DLP_FOL_04",#N/A,FALSE,"RE1003";"DLP_FOL_05",#N/A,FALSE,"RE1003";"DLP_FOL_06",#N/A,FALSE,"RE1003";"DLP_FOL_07",#N/A,FALSE,"RE1003";"DLP_FOL_08",#N/A,FALSE,"RE1003";"DLP_FOL_09",#N/A,FALSE,"RE1003";"DLP_FOL_10",#N/A,FALSE,"RE1003";"DLP_FOL_11",#N/A,FALSE,"RE1003";"DLP_FOL_12",#N/A,FALSE,"RE1003";"DLP_FOL_13",#N/A,FALSE,"RE1003";"DLP_FOL_14",#N/A,FALSE,"RE1003"}</definedName>
    <definedName name="wrn.DLP_DIVISIONAL." hidden="1">{"DLP_FOL_01",#N/A,FALSE,"RE1003";"DLP_FOL_02",#N/A,FALSE,"RE1003";"DLP_FOL_03",#N/A,FALSE,"RE1003";"DLP_FOL_04",#N/A,FALSE,"RE1003";"DLP_FOL_05",#N/A,FALSE,"RE1003";"DLP_FOL_06",#N/A,FALSE,"RE1003";"DLP_FOL_07",#N/A,FALSE,"RE1003";"DLP_FOL_08",#N/A,FALSE,"RE1003";"DLP_FOL_09",#N/A,FALSE,"RE1003";"DLP_FOL_10",#N/A,FALSE,"RE1003";"DLP_FOL_11",#N/A,FALSE,"RE1003";"DLP_FOL_12",#N/A,FALSE,"RE1003";"DLP_FOL_13",#N/A,FALSE,"RE1003";"DLP_FOL_14",#N/A,FALSE,"RE1003"}</definedName>
    <definedName name="wrn.DLP_FOLHA_01." localSheetId="1" hidden="1">{"DLP_FOL_01",#N/A,FALSE,"RE1003"}</definedName>
    <definedName name="wrn.DLP_FOLHA_01." hidden="1">{"DLP_FOL_01",#N/A,FALSE,"RE1003"}</definedName>
    <definedName name="wrn.DLP_FOLHA_02." localSheetId="1" hidden="1">{"DLP_FOL_02",#N/A,FALSE,"RE1003"}</definedName>
    <definedName name="wrn.DLP_FOLHA_02." hidden="1">{"DLP_FOL_02",#N/A,FALSE,"RE1003"}</definedName>
    <definedName name="wrn.DLP_FOLHA_03." localSheetId="1" hidden="1">{"DLP_FOL_03",#N/A,FALSE,"RE1003"}</definedName>
    <definedName name="wrn.DLP_FOLHA_03." hidden="1">{"DLP_FOL_03",#N/A,FALSE,"RE1003"}</definedName>
    <definedName name="wrn.DLP_FOLHA_04." localSheetId="1" hidden="1">{"DLP_FOL_04",#N/A,FALSE,"RE1003"}</definedName>
    <definedName name="wrn.DLP_FOLHA_04." hidden="1">{"DLP_FOL_04",#N/A,FALSE,"RE1003"}</definedName>
    <definedName name="wrn.DLP_FOLHA_05." localSheetId="1" hidden="1">{"DLP_FOL_05",#N/A,FALSE,"RE1003"}</definedName>
    <definedName name="wrn.DLP_FOLHA_05." hidden="1">{"DLP_FOL_05",#N/A,FALSE,"RE1003"}</definedName>
    <definedName name="wrn.DLP_FOLHA_06." localSheetId="1" hidden="1">{"DLP_FOL_06",#N/A,FALSE,"RE1003"}</definedName>
    <definedName name="wrn.DLP_FOLHA_06." hidden="1">{"DLP_FOL_06",#N/A,FALSE,"RE1003"}</definedName>
    <definedName name="wrn.DLP_FOLHA_08." localSheetId="1" hidden="1">{"DLP_FOL_08",#N/A,FALSE,"RE1003"}</definedName>
    <definedName name="wrn.DLP_FOLHA_08." hidden="1">{"DLP_FOL_08",#N/A,FALSE,"RE1003"}</definedName>
    <definedName name="wrn.DLP_FOLHA_09." localSheetId="1" hidden="1">{"DLP_FOL_09",#N/A,FALSE,"RE1003"}</definedName>
    <definedName name="wrn.DLP_FOLHA_09." hidden="1">{"DLP_FOL_09",#N/A,FALSE,"RE1003"}</definedName>
    <definedName name="wrn.DLP_FOLHA_10." localSheetId="1" hidden="1">{"DLP_FOL_10",#N/A,FALSE,"RE1003"}</definedName>
    <definedName name="wrn.DLP_FOLHA_10." hidden="1">{"DLP_FOL_10",#N/A,FALSE,"RE1003"}</definedName>
    <definedName name="wrn.DLP_FOLHA_11." localSheetId="1" hidden="1">{"DLP_FOL_11",#N/A,FALSE,"RE1003"}</definedName>
    <definedName name="wrn.DLP_FOLHA_11." hidden="1">{"DLP_FOL_11",#N/A,FALSE,"RE1003"}</definedName>
    <definedName name="wrn.DLP_FOLHA_12." localSheetId="1" hidden="1">{"DLP_FOL_12",#N/A,FALSE,"RE1003"}</definedName>
    <definedName name="wrn.DLP_FOLHA_12." hidden="1">{"DLP_FOL_12",#N/A,FALSE,"RE1003"}</definedName>
    <definedName name="wrn.DLP_FOLHA_13." localSheetId="1" hidden="1">{"DLP_FOL_13",#N/A,FALSE,"RE1003"}</definedName>
    <definedName name="wrn.DLP_FOLHA_13." hidden="1">{"DLP_FOL_13",#N/A,FALSE,"RE1003"}</definedName>
    <definedName name="wrn.DLP_FOLHA_14." localSheetId="1" hidden="1">{"DLP_FOL_14",#N/A,FALSE,"RE1003"}</definedName>
    <definedName name="wrn.DLP_FOLHA_14." hidden="1">{"DLP_FOL_14",#N/A,FALSE,"RE1003"}</definedName>
    <definedName name="wrn.DLPs._.DFCs." localSheetId="1" hidden="1">{"E002 D.L.P. Geral",#N/A,FALSE,"Ajuste";"E003 D.L.P. Produção Própria",#N/A,FALSE,"Ajuste";"E012 D.F.C. Produção Própria",#N/A,FALSE,"Resumo";"E007 D.L.P. Venda Fabricante",#N/A,FALSE,"Ajuste";"E017 D.F.C. Venda Fabricante",#N/A,FALSE,"Resumo-VF";"E009 D.L.P. VF Terceiro",#N/A,FALSE,"Ajuste";"E021 D.F.C. Venda Fabricante Terceiros",#N/A,FALSE,"Resumo-VFT";"E006 D.L.P. Revenda PFC",#N/A,FALSE,"Ajuste";"E014 D.F.C. Revenda PFC",#N/A,FALSE,"Ajuste";"E008 D.L.P. Produtos de Revenda",#N/A,FALSE,"Ajuste"}</definedName>
    <definedName name="wrn.DLPs._.DFCs." hidden="1">{"E002 D.L.P. Geral",#N/A,FALSE,"Ajuste";"E003 D.L.P. Produção Própria",#N/A,FALSE,"Ajuste";"E012 D.F.C. Produção Própria",#N/A,FALSE,"Resumo";"E007 D.L.P. Venda Fabricante",#N/A,FALSE,"Ajuste";"E017 D.F.C. Venda Fabricante",#N/A,FALSE,"Resumo-VF";"E009 D.L.P. VF Terceiro",#N/A,FALSE,"Ajuste";"E021 D.F.C. Venda Fabricante Terceiros",#N/A,FALSE,"Resumo-VFT";"E006 D.L.P. Revenda PFC",#N/A,FALSE,"Ajuste";"E014 D.F.C. Revenda PFC",#N/A,FALSE,"Ajuste";"E008 D.L.P. Produtos de Revenda",#N/A,FALSE,"Ajuste"}</definedName>
    <definedName name="wrn.DOC_TRAB_COMPLETO." localSheetId="1" hidden="1">{"AUTONOMO_F_1",#N/A,FALSE,"RE1003";"AUTONOMO_F_2",#N/A,FALSE,"RE1003";"AUTONOMO_F_3",#N/A,FALSE,"RE1003";"AUTONOMO_F_4",#N/A,FALSE,"RE1003";"AUTONOMO_F_5",#N/A,FALSE,"RE1003";"AUTONOMO_F_6",#N/A,FALSE,"RE1003"}</definedName>
    <definedName name="wrn.DOC_TRAB_COMPLETO." hidden="1">{"AUTONOMO_F_1",#N/A,FALSE,"RE1003";"AUTONOMO_F_2",#N/A,FALSE,"RE1003";"AUTONOMO_F_3",#N/A,FALSE,"RE1003";"AUTONOMO_F_4",#N/A,FALSE,"RE1003";"AUTONOMO_F_5",#N/A,FALSE,"RE1003";"AUTONOMO_F_6",#N/A,FALSE,"RE1003"}</definedName>
    <definedName name="wrn.DOC_TRAB_FOLHA_01." localSheetId="1" hidden="1">{"AUTONOMO_F_1",#N/A,FALSE,"RE1003"}</definedName>
    <definedName name="wrn.DOC_TRAB_FOLHA_01." hidden="1">{"AUTONOMO_F_1",#N/A,FALSE,"RE1003"}</definedName>
    <definedName name="wrn.DOC_TRAB_FOLHA_02." localSheetId="1" hidden="1">{"AUTONOMO_F_2",#N/A,FALSE,"RE1003"}</definedName>
    <definedName name="wrn.DOC_TRAB_FOLHA_02." hidden="1">{"AUTONOMO_F_2",#N/A,FALSE,"RE1003"}</definedName>
    <definedName name="wrn.DOC_TRAB_FOLHA_03." localSheetId="1" hidden="1">{"AUTONOMO_F_3",#N/A,FALSE,"RE1003"}</definedName>
    <definedName name="wrn.DOC_TRAB_FOLHA_03." hidden="1">{"AUTONOMO_F_3",#N/A,FALSE,"RE1003"}</definedName>
    <definedName name="wrn.DOC_TRAB_FOLHA_04." localSheetId="1" hidden="1">{"AUTONOMO_F_4",#N/A,FALSE,"RE1003"}</definedName>
    <definedName name="wrn.DOC_TRAB_FOLHA_04." hidden="1">{"AUTONOMO_F_4",#N/A,FALSE,"RE1003"}</definedName>
    <definedName name="wrn.DOC_TRAB_FOLHA_05." localSheetId="1" hidden="1">{"AUTONOMO_F_5",#N/A,FALSE,"RE1003"}</definedName>
    <definedName name="wrn.DOC_TRAB_FOLHA_05." hidden="1">{"AUTONOMO_F_5",#N/A,FALSE,"RE1003"}</definedName>
    <definedName name="wrn.DOC_TRAB_FOLHA_06." localSheetId="1" hidden="1">{"AUTONOMO_F_6",#N/A,FALSE,"RE1003"}</definedName>
    <definedName name="wrn.DOC_TRAB_FOLHA_06." hidden="1">{"AUTONOMO_F_6",#N/A,FALSE,"RE1003"}</definedName>
    <definedName name="wrn.EMITI._.XMITI._.ONLY." localSheetId="1" hidden="1">{#N/A,#N/A,TRUE,"EMITI";#N/A,#N/A,TRUE,"XEMITI"}</definedName>
    <definedName name="wrn.EMITI._.XMITI._.ONLY." hidden="1">{#N/A,#N/A,TRUE,"EMITI";#N/A,#N/A,TRUE,"XEMITI"}</definedName>
    <definedName name="wrn.EMTCI._.XEMTCI._.ONLY." localSheetId="1" hidden="1">{#N/A,#N/A,TRUE,"EMTCI";#N/A,#N/A,TRUE,"XEMTCI"}</definedName>
    <definedName name="wrn.EMTCI._.XEMTCI._.ONLY." hidden="1">{#N/A,#N/A,TRUE,"EMTCI";#N/A,#N/A,TRUE,"XEMTCI"}</definedName>
    <definedName name="wrn.IMP01." localSheetId="1" hidden="1">{#N/A,#N/A,FALSE,"PREVISÃO DE VENDAS"}</definedName>
    <definedName name="wrn.IMP01." hidden="1">{#N/A,#N/A,FALSE,"PREVISÃO DE VENDAS"}</definedName>
    <definedName name="wrn.IMP02." localSheetId="1" hidden="1">{"IMP02",#N/A,FALSE,"PREVISÃO DE VENDAS"}</definedName>
    <definedName name="wrn.IMP02." hidden="1">{"IMP02",#N/A,FALSE,"PREVISÃO DE VENDAS"}</definedName>
    <definedName name="wrn.IMP03." localSheetId="1" hidden="1">{"IMP03",#N/A,FALSE,"PREVISÃO DE VENDAS"}</definedName>
    <definedName name="wrn.IMP03." hidden="1">{"IMP03",#N/A,FALSE,"PREVISÃO DE VENDAS"}</definedName>
    <definedName name="wrn.IMPRESION." localSheetId="1" hidden="1">{#N/A,#N/A,FALSE,"Hoja1";#N/A,#N/A,FALSE,"Hoja2"}</definedName>
    <definedName name="wrn.IMPRESION." hidden="1">{#N/A,#N/A,FALSE,"Hoja1";#N/A,#N/A,FALSE,"Hoja2"}</definedName>
    <definedName name="wrn.June." localSheetId="1" hidden="1">{"det (May)",#N/A,FALSE,"June";"sum (MAY YTD)",#N/A,FALSE,"June YTD"}</definedName>
    <definedName name="wrn.June." hidden="1">{"det (May)",#N/A,FALSE,"June";"sum (MAY YTD)",#N/A,FALSE,"June YTD"}</definedName>
    <definedName name="wrn.main._.page." localSheetId="1" hidden="1">{"main page",#N/A,FALSE,"VENTAS"}</definedName>
    <definedName name="wrn.main._.page." hidden="1">{"main page",#N/A,FALSE,"VENTAS"}</definedName>
    <definedName name="wrn.MARG." localSheetId="1" hidden="1">{"Cons_Occ_Lar",#N/A,FALSE,"márgenes";"Cen_met",#N/A,FALSE,"márgenes";"Ori_pl",#N/A,FALSE,"márgenes"}</definedName>
    <definedName name="wrn.MARG." hidden="1">{"Cons_Occ_Lar",#N/A,FALSE,"márgenes";"Cen_met",#N/A,FALSE,"márgenes";"Ori_pl",#N/A,FALSE,"márgenes"}</definedName>
    <definedName name="wrn.Metas96." localSheetId="1" hidden="1">{"Prenissas",#N/A,FALSE,"Consolidado (3)";"Lucros000",#N/A,FALSE,"Consolidado (3)";"LucrosHL",#N/A,FALSE,"Consolidado (3)";"Balanco",#N/A,FALSE,"Consolidado (3)";"FluxoC",#N/A,FALSE,"Consolidado (3)"}</definedName>
    <definedName name="wrn.Metas96." hidden="1">{"Prenissas",#N/A,FALSE,"Consolidado (3)";"Lucros000",#N/A,FALSE,"Consolidado (3)";"LucrosHL",#N/A,FALSE,"Consolidado (3)";"Balanco",#N/A,FALSE,"Consolidado (3)";"FluxoC",#N/A,FALSE,"Consolidado (3)"}</definedName>
    <definedName name="wrn.Model." localSheetId="1"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wrn.Model."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wrn.MOTDI._.XMOTDI._.ONLY." localSheetId="1" hidden="1">{#N/A,#N/A,FALSE,"MOTDI";#N/A,#N/A,FALSE,"XMOTDI"}</definedName>
    <definedName name="wrn.MOTDI._.XMOTDI._.ONLY." hidden="1">{#N/A,#N/A,FALSE,"MOTDI";#N/A,#N/A,FALSE,"XMOTDI"}</definedName>
    <definedName name="wrn.Orçamento._.Geral." localSheetId="1" hidden="1">{"E001 Geração de Caixa Geral",#N/A,FALSE,"Ajuste";"E002 D.L.P. Geral",#N/A,FALSE,"Ajuste";"E003 D.L.P. Produção Própria",#N/A,FALSE,"Ajuste";"E004 Análise Orçamentária",#N/A,FALSE,"Ajuste";"E005 Instrumentos Análise Financeira",#N/A,FALSE,"Ajuste";"E006 D.L.P. Revenda PFC",#N/A,FALSE,"Ajuste";"E007 D.L.P. Venda Fabricante",#N/A,FALSE,"Ajuste";"E008 D.L.P. Produtos de Revenda",#N/A,FALSE,"Ajuste";"E009 D.L.P. VF Terceiro",#N/A,FALSE,"Ajuste";"E010 Previsão CF Produção Própria",#N/A,FALSE,"Pr.CxF";"E011 Preço Médio Produção Própria",#N/A,FALSE,"PrMédio";"E012 D.F.C. Produção Própria",#N/A,FALSE,"Resumo";"E013.01 Custo Produção Própria",#N/A,FALSE,"Vendas";"E013.02 Custo Produção Própria",#N/A,FALSE,"Vendas";"E013.03 Custo Produção Própria",#N/A,FALSE,"Vendas";"E013.04 Custo Produção Própria",#N/A,FALSE,"Vendas";"E013.05 Custo Produção Própria",#N/A,FALSE,"Vendas";"E013.06 Custo Produção Própria",#N/A,FALSE,"Vendas";"E013.07 Custo Produção Própria",#N/A,FALSE,"Vendas";"E013.08 Custo Produção Própria",#N/A,FALSE,"Vendas";"E013.09 Custo Produção Própria",#N/A,FALSE,"Vendas";"E013.10 Custo Produção Própria",#N/A,FALSE,"Vendas";"E013.11 Custo Produção Própria",#N/A,FALSE,"Vendas";"E013.12 Custo Produção Própria",#N/A,FALSE,"Vendas";"E014 D.F.C. Revenda PFC",#N/A,FALSE,"Ajuste";"E015 Previsão CF Venda Fabricante",#N/A,FALSE,"Pr.CxF-VF";"E016 Preço Médio VF",#N/A,FALSE,"PrMédio-VF";"E017 D.F.C. Venda Fabricante",#N/A,FALSE,"Resumo-VF";"E018.01 Custo Venda Fabricante",#N/A,FALSE,"Vendas Fab.";"E018.02 Custo Venda Fabricante",#N/A,FALSE,"Vendas Fab.";"E018.03 Custo Venda Fabricante",#N/A,FALSE,"Vendas Fab.";"E018.04 Custo Venda Fabricante",#N/A,FALSE,"Vendas Fab.";"E018.05 Custo Venda Fabricante",#N/A,FALSE,"Vendas Fab.";"E018.06 Custo Venda Fabricante",#N/A,FALSE,"Vendas Fab.";"E018.07 Custo Venda Fabricante",#N/A,FALSE,"Vendas Fab.";"E018.08 Custo Venda Fabricante",#N/A,FALSE,"Vendas Fab.";"E018.09 Custo Venda Fabricante",#N/A,FALSE,"Vendas Fab.";"E018.10 Custo Venda Fabricante",#N/A,FALSE,"Vendas Fab.";"E018.11 Custo Venda Fabricante",#N/A,FALSE,"Vendas Fab.";"E018.12 Custo Venda Fabricante",#N/A,FALSE,"Vendas Fab.";"E019 Previsão CF VFT",#N/A,FALSE,"Pr.CxF-VFT";"E020 Preço Médio VFT",#N/A,FALSE,"PrMédio-VFT";"E021 D.F.C. Venda Fabricante Terceiros",#N/A,FALSE,"Resumo-VFT";"E022.01 Custos VFT",#N/A,FALSE,"Vendas F. Terc.";"E022.02 Custos VFT",#N/A,FALSE,"Vendas F. Terc.";"E022.03 Custos VFT",#N/A,FALSE,"Vendas F. Terc.";"E022.04 Custos VFT",#N/A,FALSE,"Vendas F. Terc.";"E022.05 Custos VFT",#N/A,FALSE,"Vendas F. Terc.";"E022.06 Custos VFT",#N/A,FALSE,"Vendas F. Terc.";"E022.07 Custos VFT",#N/A,FALSE,"Vendas F. Terc.";"E022.08 Custos VFT",#N/A,FALSE,"Vendas F. Terc.";"E022.09 Custos VFT",#N/A,FALSE,"Vendas F. Terc.";"E022.10 Custos VFT",#N/A,FALSE,"Vendas F. Terc.";"E022.11 Custos VFT",#N/A,FALSE,"Vendas F. Terc.";"E022.12 Custos VFT",#N/A,FALSE,"Vendas F. Terc.";"E023 Despesas Por Centro de Custo",#N/A,FALSE,"Ajuste";"E024 Folha de Pagamento",#N/A,FALSE,"Folha";"E025 Previsão Vendas Produto Revenda",#N/A,FALSE,"Revenda";"E026 Preço de Custo Revenda",#N/A,FALSE,"Revenda";"E027 D.C. Revenda",#N/A,FALSE,"Revenda";"E028 Preço de Venda Revenda",#N/A,FALSE,"Revenda";"E029 D.F. Revenda",#N/A,FALSE,"Revenda";"E030 Impostos Revenda",#N/A,FALSE,"Revenda";"E031 D. Impostos Revenda",#N/A,FALSE,"Revenda";"E032 Despesas Revenda",#N/A,FALSE,"Revenda";"E033 Folha de Pagamento Revenda",#N/A,FALSE,"Revenda"}</definedName>
    <definedName name="wrn.Orçamento._.Geral." hidden="1">{"E001 Geração de Caixa Geral",#N/A,FALSE,"Ajuste";"E002 D.L.P. Geral",#N/A,FALSE,"Ajuste";"E003 D.L.P. Produção Própria",#N/A,FALSE,"Ajuste";"E004 Análise Orçamentária",#N/A,FALSE,"Ajuste";"E005 Instrumentos Análise Financeira",#N/A,FALSE,"Ajuste";"E006 D.L.P. Revenda PFC",#N/A,FALSE,"Ajuste";"E007 D.L.P. Venda Fabricante",#N/A,FALSE,"Ajuste";"E008 D.L.P. Produtos de Revenda",#N/A,FALSE,"Ajuste";"E009 D.L.P. VF Terceiro",#N/A,FALSE,"Ajuste";"E010 Previsão CF Produção Própria",#N/A,FALSE,"Pr.CxF";"E011 Preço Médio Produção Própria",#N/A,FALSE,"PrMédio";"E012 D.F.C. Produção Própria",#N/A,FALSE,"Resumo";"E013.01 Custo Produção Própria",#N/A,FALSE,"Vendas";"E013.02 Custo Produção Própria",#N/A,FALSE,"Vendas";"E013.03 Custo Produção Própria",#N/A,FALSE,"Vendas";"E013.04 Custo Produção Própria",#N/A,FALSE,"Vendas";"E013.05 Custo Produção Própria",#N/A,FALSE,"Vendas";"E013.06 Custo Produção Própria",#N/A,FALSE,"Vendas";"E013.07 Custo Produção Própria",#N/A,FALSE,"Vendas";"E013.08 Custo Produção Própria",#N/A,FALSE,"Vendas";"E013.09 Custo Produção Própria",#N/A,FALSE,"Vendas";"E013.10 Custo Produção Própria",#N/A,FALSE,"Vendas";"E013.11 Custo Produção Própria",#N/A,FALSE,"Vendas";"E013.12 Custo Produção Própria",#N/A,FALSE,"Vendas";"E014 D.F.C. Revenda PFC",#N/A,FALSE,"Ajuste";"E015 Previsão CF Venda Fabricante",#N/A,FALSE,"Pr.CxF-VF";"E016 Preço Médio VF",#N/A,FALSE,"PrMédio-VF";"E017 D.F.C. Venda Fabricante",#N/A,FALSE,"Resumo-VF";"E018.01 Custo Venda Fabricante",#N/A,FALSE,"Vendas Fab.";"E018.02 Custo Venda Fabricante",#N/A,FALSE,"Vendas Fab.";"E018.03 Custo Venda Fabricante",#N/A,FALSE,"Vendas Fab.";"E018.04 Custo Venda Fabricante",#N/A,FALSE,"Vendas Fab.";"E018.05 Custo Venda Fabricante",#N/A,FALSE,"Vendas Fab.";"E018.06 Custo Venda Fabricante",#N/A,FALSE,"Vendas Fab.";"E018.07 Custo Venda Fabricante",#N/A,FALSE,"Vendas Fab.";"E018.08 Custo Venda Fabricante",#N/A,FALSE,"Vendas Fab.";"E018.09 Custo Venda Fabricante",#N/A,FALSE,"Vendas Fab.";"E018.10 Custo Venda Fabricante",#N/A,FALSE,"Vendas Fab.";"E018.11 Custo Venda Fabricante",#N/A,FALSE,"Vendas Fab.";"E018.12 Custo Venda Fabricante",#N/A,FALSE,"Vendas Fab.";"E019 Previsão CF VFT",#N/A,FALSE,"Pr.CxF-VFT";"E020 Preço Médio VFT",#N/A,FALSE,"PrMédio-VFT";"E021 D.F.C. Venda Fabricante Terceiros",#N/A,FALSE,"Resumo-VFT";"E022.01 Custos VFT",#N/A,FALSE,"Vendas F. Terc.";"E022.02 Custos VFT",#N/A,FALSE,"Vendas F. Terc.";"E022.03 Custos VFT",#N/A,FALSE,"Vendas F. Terc.";"E022.04 Custos VFT",#N/A,FALSE,"Vendas F. Terc.";"E022.05 Custos VFT",#N/A,FALSE,"Vendas F. Terc.";"E022.06 Custos VFT",#N/A,FALSE,"Vendas F. Terc.";"E022.07 Custos VFT",#N/A,FALSE,"Vendas F. Terc.";"E022.08 Custos VFT",#N/A,FALSE,"Vendas F. Terc.";"E022.09 Custos VFT",#N/A,FALSE,"Vendas F. Terc.";"E022.10 Custos VFT",#N/A,FALSE,"Vendas F. Terc.";"E022.11 Custos VFT",#N/A,FALSE,"Vendas F. Terc.";"E022.12 Custos VFT",#N/A,FALSE,"Vendas F. Terc.";"E023 Despesas Por Centro de Custo",#N/A,FALSE,"Ajuste";"E024 Folha de Pagamento",#N/A,FALSE,"Folha";"E025 Previsão Vendas Produto Revenda",#N/A,FALSE,"Revenda";"E026 Preço de Custo Revenda",#N/A,FALSE,"Revenda";"E027 D.C. Revenda",#N/A,FALSE,"Revenda";"E028 Preço de Venda Revenda",#N/A,FALSE,"Revenda";"E029 D.F. Revenda",#N/A,FALSE,"Revenda";"E030 Impostos Revenda",#N/A,FALSE,"Revenda";"E031 D. Impostos Revenda",#N/A,FALSE,"Revenda";"E032 Despesas Revenda",#N/A,FALSE,"Revenda";"E033 Folha de Pagamento Revenda",#N/A,FALSE,"Revenda"}</definedName>
    <definedName name="wrn.ORÇAMENTO._.RCSA." localSheetId="1" hidden="1">{"E001 - GERAÇÃO DE CAIXA GERAL",#N/A,FALSE,"Ajuste";"E002 - DLP GERAL",#N/A,FALSE,"Ajuste"}</definedName>
    <definedName name="wrn.ORÇAMENTO._.RCSA." hidden="1">{"E001 - GERAÇÃO DE CAIXA GERAL",#N/A,FALSE,"Ajuste";"E002 - DLP GERAL",#N/A,FALSE,"Ajuste"}</definedName>
    <definedName name="wrn.PL." localSheetId="1" hidden="1">{"P&amp;L",#N/A,FALSE,"AFF-99"}</definedName>
    <definedName name="wrn.PL." hidden="1">{"P&amp;L",#N/A,FALSE,"AFF-99"}</definedName>
    <definedName name="wrn.Print." localSheetId="1" hidden="1">{#N/A,#N/A,TRUE,"Ratios USD";#N/A,#N/A,TRUE,"Ratios R$";#N/A,#N/A,TRUE,"Equity Interests";#N/A,#N/A,TRUE,"Sensitivity Tables";#N/A,#N/A,TRUE,"WACC Sensitivity Table";#N/A,#N/A,TRUE,"WACC";#N/A,#N/A,TRUE,"FX RATES";#N/A,#N/A,TRUE,"TMIGFCF";#N/A,#N/A,TRUE,"TNORTEFCF";#N/A,#N/A,TRUE,"AmericellFCF";#N/A,#N/A,TRUE,"TeletFCF"}</definedName>
    <definedName name="wrn.Print." hidden="1">{#N/A,#N/A,TRUE,"Ratios USD";#N/A,#N/A,TRUE,"Ratios R$";#N/A,#N/A,TRUE,"Equity Interests";#N/A,#N/A,TRUE,"Sensitivity Tables";#N/A,#N/A,TRUE,"WACC Sensitivity Table";#N/A,#N/A,TRUE,"WACC";#N/A,#N/A,TRUE,"FX RATES";#N/A,#N/A,TRUE,"TMIGFCF";#N/A,#N/A,TRUE,"TNORTEFCF";#N/A,#N/A,TRUE,"AmericellFCF";#N/A,#N/A,TRUE,"TeletFCF"}</definedName>
    <definedName name="wrn.Product._.Detail." localSheetId="1" hidden="1">{"Title Page",#N/A,TRUE,"Product Summary";"Product Summary",#N/A,TRUE,"Product Summary";"Other Products",#N/A,TRUE,"Other Products";"Title Page Existing Products",#N/A,TRUE,"Product Roll1";"Existing Products Revenue Roll",#N/A,TRUE,"Product Roll1";"Existing Products COGS Roll",#N/A,TRUE,"Product Roll1";"Product Build",#N/A,TRUE,"Product1";"Product IMS",#N/A,TRUE,"Product1";"Product Build",#N/A,TRUE,"Product2";"Product IMS",#N/A,TRUE,"Product2";"Product Build",#N/A,TRUE,"Product3";"Product IMS",#N/A,TRUE,"Product3";"Product Build",#N/A,TRUE,"Product4";"Product IMS",#N/A,TRUE,"Product4";"Product Build",#N/A,TRUE,"Product5";"Product IMS",#N/A,TRUE,"Product5";"Product Build",#N/A,TRUE,"Product6";"Product IMS",#N/A,TRUE,"Product6";"Title Page New Products",#N/A,TRUE,"Product Roll2";"New Products Contracted Roll",#N/A,TRUE,"Product Roll2";"Product Build",#N/A,TRUE,"Product7";"Product IMS",#N/A,TRUE,"Product7";"Product Build",#N/A,TRUE,"Product8";"Product IMS",#N/A,TRUE,"Product8";"Product Build",#N/A,TRUE,"Product9";"Product IMS",#N/A,TRUE,"Product9";"New Products Title Page",#N/A,TRUE,"Product Roll3";"Nre Products Not Contracted Revenue Roll",#N/A,TRUE,"Product Roll3";"New Products Not Contracted COGS Roll",#N/A,TRUE,"Product Roll3";"New Products Not Contracted Royalty Roll",#N/A,TRUE,"Product Roll3";"Product Build",#N/A,TRUE,"Product10";"Product IMS",#N/A,TRUE,"Product10";"Product Build",#N/A,TRUE,"Product11";"Product IMS",#N/A,TRUE,"Product11";"Product Build",#N/A,TRUE,"Product12";"Product IMS",#N/A,TRUE,"Product12";"Product Build",#N/A,TRUE,"Product13";"Product IMS",#N/A,TRUE,"Product13";"Product Build",#N/A,TRUE,"Product14";"Product IMS",#N/A,TRUE,"Product14";"Product Build",#N/A,TRUE,"Product15";"Product IMS",#N/A,TRUE,"Product15";"Product Build",#N/A,TRUE,"Product16";"Product IMS",#N/A,TRUE,"Product16";"Product Build",#N/A,TRUE,"Product17";"Product IMS",#N/A,TRUE,"Product17";"Product Build",#N/A,TRUE,"Product18";"Product IMS",#N/A,TRUE,"Product18";"Product Build",#N/A,TRUE,"Product19";"Product IMS",#N/A,TRUE,"Product19";"Product Build",#N/A,TRUE,"Product20";"Product IMS",#N/A,TRUE,"Product20";"Product Build",#N/A,TRUE,"Product21";"Product IMS",#N/A,TRUE,"Product21";"Product Build",#N/A,TRUE,"Product22";"Product IMS",#N/A,TRUE,"Product22";"Product Build",#N/A,TRUE,"Product23";"Product IMS",#N/A,TRUE,"Product23";"Product Build",#N/A,TRUE,"Product24";"Product IMS",#N/A,TRUE,"Product24";"Product Build",#N/A,TRUE,"Product25";"Product IMS",#N/A,TRUE,"Product25";"Product Build",#N/A,TRUE,"Product26";"Product IMS",#N/A,TRUE,"Product26";"Product Build",#N/A,TRUE,"Product27";"Product IMS",#N/A,TRUE,"Product27";"Product Build",#N/A,TRUE,"Product28";"Product IMS",#N/A,TRUE,"Product28";"Product Build",#N/A,TRUE,"Product29";"Product IMS",#N/A,TRUE,"Product29";"Product Build",#N/A,TRUE,"Product30";"Product IMS",#N/A,TRUE,"Product30";"Product Build",#N/A,TRUE,"Product31";"Product IMS",#N/A,TRUE,"Product31"}</definedName>
    <definedName name="wrn.Product._.Detail." hidden="1">{"Title Page",#N/A,TRUE,"Product Summary";"Product Summary",#N/A,TRUE,"Product Summary";"Other Products",#N/A,TRUE,"Other Products";"Title Page Existing Products",#N/A,TRUE,"Product Roll1";"Existing Products Revenue Roll",#N/A,TRUE,"Product Roll1";"Existing Products COGS Roll",#N/A,TRUE,"Product Roll1";"Product Build",#N/A,TRUE,"Product1";"Product IMS",#N/A,TRUE,"Product1";"Product Build",#N/A,TRUE,"Product2";"Product IMS",#N/A,TRUE,"Product2";"Product Build",#N/A,TRUE,"Product3";"Product IMS",#N/A,TRUE,"Product3";"Product Build",#N/A,TRUE,"Product4";"Product IMS",#N/A,TRUE,"Product4";"Product Build",#N/A,TRUE,"Product5";"Product IMS",#N/A,TRUE,"Product5";"Product Build",#N/A,TRUE,"Product6";"Product IMS",#N/A,TRUE,"Product6";"Title Page New Products",#N/A,TRUE,"Product Roll2";"New Products Contracted Roll",#N/A,TRUE,"Product Roll2";"Product Build",#N/A,TRUE,"Product7";"Product IMS",#N/A,TRUE,"Product7";"Product Build",#N/A,TRUE,"Product8";"Product IMS",#N/A,TRUE,"Product8";"Product Build",#N/A,TRUE,"Product9";"Product IMS",#N/A,TRUE,"Product9";"New Products Title Page",#N/A,TRUE,"Product Roll3";"Nre Products Not Contracted Revenue Roll",#N/A,TRUE,"Product Roll3";"New Products Not Contracted COGS Roll",#N/A,TRUE,"Product Roll3";"New Products Not Contracted Royalty Roll",#N/A,TRUE,"Product Roll3";"Product Build",#N/A,TRUE,"Product10";"Product IMS",#N/A,TRUE,"Product10";"Product Build",#N/A,TRUE,"Product11";"Product IMS",#N/A,TRUE,"Product11";"Product Build",#N/A,TRUE,"Product12";"Product IMS",#N/A,TRUE,"Product12";"Product Build",#N/A,TRUE,"Product13";"Product IMS",#N/A,TRUE,"Product13";"Product Build",#N/A,TRUE,"Product14";"Product IMS",#N/A,TRUE,"Product14";"Product Build",#N/A,TRUE,"Product15";"Product IMS",#N/A,TRUE,"Product15";"Product Build",#N/A,TRUE,"Product16";"Product IMS",#N/A,TRUE,"Product16";"Product Build",#N/A,TRUE,"Product17";"Product IMS",#N/A,TRUE,"Product17";"Product Build",#N/A,TRUE,"Product18";"Product IMS",#N/A,TRUE,"Product18";"Product Build",#N/A,TRUE,"Product19";"Product IMS",#N/A,TRUE,"Product19";"Product Build",#N/A,TRUE,"Product20";"Product IMS",#N/A,TRUE,"Product20";"Product Build",#N/A,TRUE,"Product21";"Product IMS",#N/A,TRUE,"Product21";"Product Build",#N/A,TRUE,"Product22";"Product IMS",#N/A,TRUE,"Product22";"Product Build",#N/A,TRUE,"Product23";"Product IMS",#N/A,TRUE,"Product23";"Product Build",#N/A,TRUE,"Product24";"Product IMS",#N/A,TRUE,"Product24";"Product Build",#N/A,TRUE,"Product25";"Product IMS",#N/A,TRUE,"Product25";"Product Build",#N/A,TRUE,"Product26";"Product IMS",#N/A,TRUE,"Product26";"Product Build",#N/A,TRUE,"Product27";"Product IMS",#N/A,TRUE,"Product27";"Product Build",#N/A,TRUE,"Product28";"Product IMS",#N/A,TRUE,"Product28";"Product Build",#N/A,TRUE,"Product29";"Product IMS",#N/A,TRUE,"Product29";"Product Build",#N/A,TRUE,"Product30";"Product IMS",#N/A,TRUE,"Product30";"Product Build",#N/A,TRUE,"Product31";"Product IMS",#N/A,TRUE,"Product31"}</definedName>
    <definedName name="wrn.REAL." localSheetId="1" hidden="1">{"Real",#N/A,FALSE,"CONSOLIDADO";"Real",#N/A,FALSE,"OCCIDENTE";"Real",#N/A,FALSE,"LARA";"Real",#N/A,FALSE,"CENTRO";"Real",#N/A,FALSE,"METROPOLITANA";"Real",#N/A,FALSE,"ORIENTE";"Real",#N/A,FALSE,"Pto.libre"}</definedName>
    <definedName name="wrn.REAL." hidden="1">{"Real",#N/A,FALSE,"CONSOLIDADO";"Real",#N/A,FALSE,"OCCIDENTE";"Real",#N/A,FALSE,"LARA";"Real",#N/A,FALSE,"CENTRO";"Real",#N/A,FALSE,"METROPOLITANA";"Real",#N/A,FALSE,"ORIENTE";"Real",#N/A,FALSE,"Pto.libre"}</definedName>
    <definedName name="wrn.REL." localSheetId="1" hidden="1">{#N/A,#N/A,FALSE,"SP1-OUT";#N/A,#N/A,FALSE,"SP1-NOV";#N/A,#N/A,FALSE,"SANT-OUT";#N/A,#N/A,FALSE,"SANT-NOV";#N/A,#N/A,FALSE,"CAMP-OUT";#N/A,#N/A,FALSE,"CAMP-NOV";#N/A,#N/A,FALSE,"CRONO 1";#N/A,#N/A,FALSE,"CAPA"}</definedName>
    <definedName name="wrn.REL." hidden="1">{#N/A,#N/A,FALSE,"SP1-OUT";#N/A,#N/A,FALSE,"SP1-NOV";#N/A,#N/A,FALSE,"SANT-OUT";#N/A,#N/A,FALSE,"SANT-NOV";#N/A,#N/A,FALSE,"CAMP-OUT";#N/A,#N/A,FALSE,"CAMP-NOV";#N/A,#N/A,FALSE,"CRONO 1";#N/A,#N/A,FALSE,"CAPA"}</definedName>
    <definedName name="wrn.RELAT." localSheetId="1" hidden="1">{#N/A,#N/A,FALSE,"CRONO 0";#N/A,#N/A,FALSE,"CRONO (4)";#N/A,#N/A,FALSE,"CRONO (3)";#N/A,#N/A,FALSE,"CRONO (2)";#N/A,#N/A,FALSE,"CRONO (1)"}</definedName>
    <definedName name="wrn.RELAT." hidden="1">{#N/A,#N/A,FALSE,"CRONO 0";#N/A,#N/A,FALSE,"CRONO (4)";#N/A,#N/A,FALSE,"CRONO (3)";#N/A,#N/A,FALSE,"CRONO (2)";#N/A,#N/A,FALSE,"CRONO (1)"}</definedName>
    <definedName name="wrn.Reporte._.1." localSheetId="1" hidden="1">{#N/A,#N/A,FALSE,"PRECIO FULL";#N/A,#N/A,FALSE,"LARA";#N/A,#N/A,FALSE,"CARACAS";#N/A,#N/A,FALSE,"DISBRACENTRO";#N/A,#N/A,FALSE,"ANDES";#N/A,#N/A,FALSE,"MAR CARIBE";#N/A,#N/A,FALSE,"RIO BEER";#N/A,#N/A,FALSE,"DISBRAH"}</definedName>
    <definedName name="wrn.Reporte._.1." hidden="1">{#N/A,#N/A,FALSE,"PRECIO FULL";#N/A,#N/A,FALSE,"LARA";#N/A,#N/A,FALSE,"CARACAS";#N/A,#N/A,FALSE,"DISBRACENTRO";#N/A,#N/A,FALSE,"ANDES";#N/A,#N/A,FALSE,"MAR CARIBE";#N/A,#N/A,FALSE,"RIO BEER";#N/A,#N/A,FALSE,"DISBRAH"}</definedName>
    <definedName name="wrn.RESUMEN." localSheetId="1" hidden="1">{"RESUMEN",#N/A,FALSE,"RESUMEN";"RESUMEN_MARG",#N/A,FALSE,"RESUMEN"}</definedName>
    <definedName name="wrn.RESUMEN." hidden="1">{"RESUMEN",#N/A,FALSE,"RESUMEN";"RESUMEN_MARG",#N/A,FALSE,"RESUMEN"}</definedName>
    <definedName name="wrn.RGD_BG_FC." localSheetId="1" hidden="1">{#N/A,#N/A,FALSE,"RGD$";#N/A,#N/A,FALSE,"BG$";#N/A,#N/A,FALSE,"FC$"}</definedName>
    <definedName name="wrn.RGD_BG_FC." hidden="1">{#N/A,#N/A,FALSE,"RGD$";#N/A,#N/A,FALSE,"BG$";#N/A,#N/A,FALSE,"FC$"}</definedName>
    <definedName name="wrn.Synergies." localSheetId="1" hidden="1">{"Synergies",#N/A,TRUE,"Product Summary";"Existing Products Contracted Synergies",#N/A,TRUE,"Product Roll1";"Existing Products Contracted Synergies 3",#N/A,TRUE,"Product Roll1";"Existing Products Contracted Synergies 2",#N/A,TRUE,"Product Roll1";"New Products Contracted Synergies",#N/A,TRUE,"Product Roll2";"New Products Not Contracted Synergies 2",#N/A,TRUE,"Product Roll3";"New Products Not Contracted Synergies",#N/A,TRUE,"Product Roll3";"New Products Not Contracted Synergies 3",#N/A,TRUE,"Product Roll3"}</definedName>
    <definedName name="wrn.Synergies." hidden="1">{"Synergies",#N/A,TRUE,"Product Summary";"Existing Products Contracted Synergies",#N/A,TRUE,"Product Roll1";"Existing Products Contracted Synergies 3",#N/A,TRUE,"Product Roll1";"Existing Products Contracted Synergies 2",#N/A,TRUE,"Product Roll1";"New Products Contracted Synergies",#N/A,TRUE,"Product Roll2";"New Products Not Contracted Synergies 2",#N/A,TRUE,"Product Roll3";"New Products Not Contracted Synergies",#N/A,TRUE,"Product Roll3";"New Products Not Contracted Synergies 3",#N/A,TRUE,"Product Roll3"}</definedName>
    <definedName name="wrn.Tabla._.PL." localSheetId="1" hidden="1">{#N/A,#N/A,FALSE,"P.L.Full";#N/A,#N/A,FALSE,"P.L.Desc."}</definedName>
    <definedName name="wrn.Tabla._.PL." hidden="1">{#N/A,#N/A,FALSE,"P.L.Full";#N/A,#N/A,FALSE,"P.L.Desc."}</definedName>
    <definedName name="wrn.Target._.Financial._.Statements." localSheetId="1" hidden="1">{"Target Income Statement",#N/A,FALSE,"Target";"Target Balance Sheet",#N/A,FALSE,"Target";"Target Cash Flow",#N/A,FALSE,"Target"}</definedName>
    <definedName name="wrn.Target._.Financial._.Statements." hidden="1">{"Target Income Statement",#N/A,FALSE,"Target";"Target Balance Sheet",#N/A,FALSE,"Target";"Target Cash Flow",#N/A,FALSE,"Target"}</definedName>
    <definedName name="wrn.Telet." localSheetId="1" hidden="1">{#N/A,#N/A,FALSE,"Valuation Summary";#N/A,#N/A,FALSE,"BT IS";#N/A,#N/A,FALSE,"BT CF";#N/A,#N/A,FALSE,"BT BS";#N/A,#N/A,FALSE,"BT FCF";#N/A,#N/A,FALSE,"BT Model";#N/A,#N/A,FALSE,"BT Finance"}</definedName>
    <definedName name="wrn.Telet." hidden="1">{#N/A,#N/A,FALSE,"Valuation Summary";#N/A,#N/A,FALSE,"BT IS";#N/A,#N/A,FALSE,"BT CF";#N/A,#N/A,FALSE,"BT BS";#N/A,#N/A,FALSE,"BT FCF";#N/A,#N/A,FALSE,"BT Model";#N/A,#N/A,FALSE,"BT Finance"}</definedName>
    <definedName name="wrn.TEND." localSheetId="1"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wrn.TEND."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wrn.Tend2000." localSheetId="1" hidden="1">{"bs",#N/A,FALSE,"Consolidado";"cf",#N/A,FALSE,"Consolidado";"pl_hl",#N/A,FALSE,"Consolidado";"pl_us",#N/A,FALSE,"Consolidado";"Prem1",#N/A,FALSE,"Consolidado"}</definedName>
    <definedName name="wrn.Tend2000." hidden="1">{"bs",#N/A,FALSE,"Consolidado";"cf",#N/A,FALSE,"Consolidado";"pl_hl",#N/A,FALSE,"Consolidado";"pl_us",#N/A,FALSE,"Consolidado";"Prem1",#N/A,FALSE,"Consolidado"}</definedName>
    <definedName name="wrn.Tendencia._.Año." localSheetId="1" hidden="1">{#N/A,#N/A,FALSE,"FIN AÑO"}</definedName>
    <definedName name="wrn.Tendencia._.Año." hidden="1">{#N/A,#N/A,FALSE,"FIN AÑO"}</definedName>
    <definedName name="wrn.Teste." localSheetId="1" hidden="1">{#N/A,#N/A,FALSE,"Fone das Praças"}</definedName>
    <definedName name="wrn.Teste." hidden="1">{#N/A,#N/A,FALSE,"Fone das Praças"}</definedName>
    <definedName name="wrn.Todas._.las._.tablas." localSheetId="1" hidden="1">{#N/A,#N/A,FALSE,"Resumen";#N/A,#N/A,FALSE,"Full";#N/A,"Carabeer",FALSE,"Dscto.";#N/A,"Disbracentro",FALSE,"Dscto.";#N/A,"Andes",FALSE,"Dscto.";#N/A,"Mar Caribe",FALSE,"Dscto.";#N/A,"Río Beer",FALSE,"Dscto.";#N/A,#N/A,FALSE,"P.L.Full";#N/A,#N/A,FALSE,"P.L.Desc."}</definedName>
    <definedName name="wrn.Todas._.las._.tablas." hidden="1">{#N/A,#N/A,FALSE,"Resumen";#N/A,#N/A,FALSE,"Full";#N/A,"Carabeer",FALSE,"Dscto.";#N/A,"Disbracentro",FALSE,"Dscto.";#N/A,"Andes",FALSE,"Dscto.";#N/A,"Mar Caribe",FALSE,"Dscto.";#N/A,"Río Beer",FALSE,"Dscto.";#N/A,#N/A,FALSE,"P.L.Full";#N/A,#N/A,FALSE,"P.L.Desc."}</definedName>
    <definedName name="wrn.total." localSheetId="1" hidden="1">{#N/A,#N/A,TRUE,"Ano";#N/A,#N/A,TRUE,"Ene";#N/A,#N/A,TRUE,"Feb";#N/A,#N/A,TRUE,"Mar";#N/A,#N/A,TRUE,"Abr";#N/A,#N/A,TRUE,"May";#N/A,#N/A,TRUE,"Jun";#N/A,#N/A,TRUE,"Jul";#N/A,#N/A,TRUE,"Ago";#N/A,#N/A,TRUE,"Sep";#N/A,#N/A,TRUE,"Oct";#N/A,#N/A,TRUE,"Nov";#N/A,#N/A,TRUE,"Dic"}</definedName>
    <definedName name="wrn.total." hidden="1">{#N/A,#N/A,TRUE,"Ano";#N/A,#N/A,TRUE,"Ene";#N/A,#N/A,TRUE,"Feb";#N/A,#N/A,TRUE,"Mar";#N/A,#N/A,TRUE,"Abr";#N/A,#N/A,TRUE,"May";#N/A,#N/A,TRUE,"Jun";#N/A,#N/A,TRUE,"Jul";#N/A,#N/A,TRUE,"Ago";#N/A,#N/A,TRUE,"Sep";#N/A,#N/A,TRUE,"Oct";#N/A,#N/A,TRUE,"Nov";#N/A,#N/A,TRUE,"Dic"}</definedName>
    <definedName name="wrn.Transaction._.Overview." localSheetId="1" hidden="1">{"Transaction Summary",#N/A,FALSE,"Deal";"Accretion Dilution Analysis",#N/A,FALSE,"Deal";"Accretion Dilution Sensitivity",#N/A,FALSE,"Deal";"Pre Tax Synergies Sensitivity",#N/A,FALSE,"Deal";"Consolidated Income Statement",#N/A,FALSE,"Deal";"Contribution Analysis",#N/A,FALSE,"Deal"}</definedName>
    <definedName name="wrn.Transaction._.Overview." hidden="1">{"Transaction Summary",#N/A,FALSE,"Deal";"Accretion Dilution Analysis",#N/A,FALSE,"Deal";"Accretion Dilution Sensitivity",#N/A,FALSE,"Deal";"Pre Tax Synergies Sensitivity",#N/A,FALSE,"Deal";"Consolidated Income Statement",#N/A,FALSE,"Deal";"Contribution Analysis",#N/A,FALSE,"Deal"}</definedName>
    <definedName name="wrn.tudo." localSheetId="1" hidden="1">{"prem1",#N/A,FALSE,"Consolidado";"pl_us",#N/A,FALSE,"Consolidado";"pl_hl",#N/A,FALSE,"Consolidado";"bs",#N/A,FALSE,"Consolidado";"cf",#N/A,FALSE,"Consolidado"}</definedName>
    <definedName name="wrn.tudo." hidden="1">{"prem1",#N/A,FALSE,"Consolidado";"pl_us",#N/A,FALSE,"Consolidado";"pl_hl",#N/A,FALSE,"Consolidado";"bs",#N/A,FALSE,"Consolidado";"cf",#N/A,FALSE,"Consolidado"}</definedName>
    <definedName name="wrn.VIP." localSheetId="1" hidden="1">{"total",#N/A,FALSE,"TOTAL $";"totalhl",#N/A,FALSE,"TOTAL $HL";"vol",#N/A,FALSE,"VOLUMEN";"xprod1",#N/A,FALSE,"X PROD";"xprod2",#N/A,FALSE,"X PROD";"finaño1",#N/A,FALSE,"FIN AÑO Meta";"finaño2",#N/A,FALSE,"FIN AÑO Meta"}</definedName>
    <definedName name="wrn.VIP." hidden="1">{"total",#N/A,FALSE,"TOTAL $";"totalhl",#N/A,FALSE,"TOTAL $HL";"vol",#N/A,FALSE,"VOLUMEN";"xprod1",#N/A,FALSE,"X PROD";"xprod2",#N/A,FALSE,"X PROD";"finaño1",#N/A,FALSE,"FIN AÑO Meta";"finaño2",#N/A,FALSE,"FIN AÑO Meta"}</definedName>
    <definedName name="wrn1.aug" localSheetId="1" hidden="1">{"det (May)",#N/A,FALSE,"June";"sum (MAY YTD)",#N/A,FALSE,"June YTD"}</definedName>
    <definedName name="wrn1.aug" hidden="1">{"det (May)",#N/A,FALSE,"June";"sum (MAY YTD)",#N/A,FALSE,"June YTD"}</definedName>
    <definedName name="wrn1.augtyd" localSheetId="1" hidden="1">{"det (May)",#N/A,FALSE,"June";"sum (MAY YTD)",#N/A,FALSE,"June YTD"}</definedName>
    <definedName name="wrn1.augtyd" hidden="1">{"det (May)",#N/A,FALSE,"June";"sum (MAY YTD)",#N/A,FALSE,"June YTD"}</definedName>
    <definedName name="wrn1.augyt" localSheetId="1" hidden="1">{"det (May)",#N/A,FALSE,"June";"sum (MAY YTD)",#N/A,FALSE,"June YTD"}</definedName>
    <definedName name="wrn1.augyt" hidden="1">{"det (May)",#N/A,FALSE,"June";"sum (MAY YTD)",#N/A,FALSE,"June YTD"}</definedName>
    <definedName name="wrn1.brol"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wrn1.brol" hidden="1">{"04-12brpr",#N/A,FALSE,"Total jan-dec";"05brpr",#N/A,FALSE,"Total jan-dec";"07brpr",#N/A,FALSE,"Total jan-dec";"01-12absdet",#N/A,FALSE,"Total jan-dec";"01-12abs",#N/A,FALSE,"Total jan-dec";"04-12abs",#N/A,FALSE,"Total jan-dec";"04-12absdet",#N/A,FALSE,"Total jan-dec";"01-12hl",#N/A,FALSE,"Total jan-dec";"04-12HL",#N/A,FALSE,"Total jan-dec"}</definedName>
    <definedName name="wrn1.june" localSheetId="1" hidden="1">{"det (May)",#N/A,FALSE,"June";"sum (MAY YTD)",#N/A,FALSE,"June YTD"}</definedName>
    <definedName name="wrn1.june" hidden="1">{"det (May)",#N/A,FALSE,"June";"sum (MAY YTD)",#N/A,FALSE,"June YTD"}</definedName>
    <definedName name="wrn2.brol"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wrn2.brol" hidden="1">{"04-12brpr",#N/A,FALSE,"Total jan-dec";"05brpr",#N/A,FALSE,"Total jan-dec";"07brpr",#N/A,FALSE,"Total jan-dec";"01-12absdet",#N/A,FALSE,"Total jan-dec";"01-12abs",#N/A,FALSE,"Total jan-dec";"04-12abs",#N/A,FALSE,"Total jan-dec";"04-12absdet",#N/A,FALSE,"Total jan-dec";"01-12hl",#N/A,FALSE,"Total jan-dec";"04-12HL",#N/A,FALSE,"Total jan-dec"}</definedName>
    <definedName name="wrn2.june" localSheetId="1" hidden="1">{"det (May)",#N/A,FALSE,"June";"sum (MAY YTD)",#N/A,FALSE,"June YTD"}</definedName>
    <definedName name="wrn2.june" hidden="1">{"det (May)",#N/A,FALSE,"June";"sum (MAY YTD)",#N/A,FALSE,"June YTD"}</definedName>
    <definedName name="wrt" localSheetId="1" hidden="1">{"main page",#N/A,FALSE,"VENTAS"}</definedName>
    <definedName name="wrt" hidden="1">{"main page",#N/A,FALSE,"VENTAS"}</definedName>
    <definedName name="wwwwwwwwwwwwwwwwwwwww" localSheetId="1" hidden="1">{#N/A,#N/A,TRUE,"EMITI";#N/A,#N/A,TRUE,"XEMITI"}</definedName>
    <definedName name="wwwwwwwwwwwwwwwwwwwww" hidden="1">{#N/A,#N/A,TRUE,"EMITI";#N/A,#N/A,TRUE,"XEMITI"}</definedName>
    <definedName name="xcvdsgds" localSheetId="1" hidden="1">{"DhVCV",#N/A,FALSE,"CRC";"DhTCL",#N/A,FALSE,"CRC";"dhERN",#N/A,FALSE,"Plan1";"DhINH",#N/A,FALSE,"Plan1";"dhDCT",#N/A,FALSE,"Plan1";"DhMGR",#N/A,FALSE,"Plan1";"DhTRG",#N/A,FALSE,"Plan1";"DhMRC",#N/A,FALSE,"Plan1";"DhSCR",#N/A,FALSE,"Plan1";"CAPAL2",#N/A,FALSE,"CAPAL2"}</definedName>
    <definedName name="xcvdsgds" hidden="1">{"DhVCV",#N/A,FALSE,"CRC";"DhTCL",#N/A,FALSE,"CRC";"dhERN",#N/A,FALSE,"Plan1";"DhINH",#N/A,FALSE,"Plan1";"dhDCT",#N/A,FALSE,"Plan1";"DhMGR",#N/A,FALSE,"Plan1";"DhTRG",#N/A,FALSE,"Plan1";"DhMRC",#N/A,FALSE,"Plan1";"DhSCR",#N/A,FALSE,"Plan1";"CAPAL2",#N/A,FALSE,"CAPAL2"}</definedName>
    <definedName name="xcxc" localSheetId="1" hidden="1">{#N/A,#N/A,FALSE,"Hoja1";#N/A,#N/A,FALSE,"Hoja2"}</definedName>
    <definedName name="xcxc" hidden="1">{#N/A,#N/A,FALSE,"Hoja1";#N/A,#N/A,FALSE,"Hoja2"}</definedName>
    <definedName name="xcxxc" localSheetId="1" hidden="1">{"CAP VOL",#N/A,FALSE,"CAPITAL";"CAP VAR",#N/A,FALSE,"CAPITAL";"CAP FIJ",#N/A,FALSE,"CAPITAL";"CAP CONS",#N/A,FALSE,"CAPITAL";"CAP DATA",#N/A,FALSE,"CAPITAL"}</definedName>
    <definedName name="xcxxc" hidden="1">{"CAP VOL",#N/A,FALSE,"CAPITAL";"CAP VAR",#N/A,FALSE,"CAPITAL";"CAP FIJ",#N/A,FALSE,"CAPITAL";"CAP CONS",#N/A,FALSE,"CAPITAL";"CAP DATA",#N/A,FALSE,"CAPITAL"}</definedName>
    <definedName name="xdgfewt" localSheetId="1" hidden="1">{"'Janeiro'!$A$1:$I$153"}</definedName>
    <definedName name="xdgfewt" localSheetId="10" hidden="1">{"'Janeiro'!$A$1:$I$153"}</definedName>
    <definedName name="xdgfewt" hidden="1">{"'Janeiro'!$A$1:$I$153"}</definedName>
    <definedName name="xuva" localSheetId="1" hidden="1">{"'Janeiro'!$A$1:$I$153"}</definedName>
    <definedName name="xuva" localSheetId="10" hidden="1">{"'Janeiro'!$A$1:$I$153"}</definedName>
    <definedName name="xuva" hidden="1">{"'Janeiro'!$A$1:$I$153"}</definedName>
    <definedName name="xxxxxx" localSheetId="1" hidden="1">{#N/A,#N/A,FALSE,"Banco de Dados"}</definedName>
    <definedName name="xxxxxx" hidden="1">{#N/A,#N/A,FALSE,"Banco de Dados"}</definedName>
    <definedName name="xxxxxxxxxxxxx" hidden="1">#REF!</definedName>
    <definedName name="xzzx" localSheetId="1" hidden="1">{"miles",#N/A,FALSE,"LUCROS E PERDAS (US$ 000)";"hl",#N/A,FALSE,"LUCROS E PERDAS (US$ 000)"}</definedName>
    <definedName name="xzzx" hidden="1">{"miles",#N/A,FALSE,"LUCROS E PERDAS (US$ 000)";"hl",#N/A,FALSE,"LUCROS E PERDAS (US$ 000)"}</definedName>
    <definedName name="y" localSheetId="1" hidden="1">{#N/A,#N/A,TRUE,"Ratios USD";#N/A,#N/A,TRUE,"Ratios R$";#N/A,#N/A,TRUE,"Equity Interests";#N/A,#N/A,TRUE,"Sensitivity Tables";#N/A,#N/A,TRUE,"WACC Sensitivity Table";#N/A,#N/A,TRUE,"WACC";#N/A,#N/A,TRUE,"FX RATES";#N/A,#N/A,TRUE,"TMIGFCF";#N/A,#N/A,TRUE,"TNORTEFCF";#N/A,#N/A,TRUE,"AmericellFCF";#N/A,#N/A,TRUE,"TeletFCF"}</definedName>
    <definedName name="y" hidden="1">{#N/A,#N/A,TRUE,"Ratios USD";#N/A,#N/A,TRUE,"Ratios R$";#N/A,#N/A,TRUE,"Equity Interests";#N/A,#N/A,TRUE,"Sensitivity Tables";#N/A,#N/A,TRUE,"WACC Sensitivity Table";#N/A,#N/A,TRUE,"WACC";#N/A,#N/A,TRUE,"FX RATES";#N/A,#N/A,TRUE,"TMIGFCF";#N/A,#N/A,TRUE,"TNORTEFCF";#N/A,#N/A,TRUE,"AmericellFCF";#N/A,#N/A,TRUE,"TeletFCF"}</definedName>
    <definedName name="ygwygiuwegw" localSheetId="1"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ygwygiuwegw"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yjhtyhjte" localSheetId="1" hidden="1">{"DhVCV",#N/A,FALSE,"CRC";"DhTCL",#N/A,FALSE,"CRC";"dhERN",#N/A,FALSE,"Plan1";"DhINH",#N/A,FALSE,"Plan1";"dhDCT",#N/A,FALSE,"Plan1";"DhMGR",#N/A,FALSE,"Plan1";"DhTRG",#N/A,FALSE,"Plan1";"DhMRC",#N/A,FALSE,"Plan1";"DhSCR",#N/A,FALSE,"Plan1";"CAPAL2",#N/A,FALSE,"CAPAL2"}</definedName>
    <definedName name="yjhtyhjte" hidden="1">{"DhVCV",#N/A,FALSE,"CRC";"DhTCL",#N/A,FALSE,"CRC";"dhERN",#N/A,FALSE,"Plan1";"DhINH",#N/A,FALSE,"Plan1";"dhDCT",#N/A,FALSE,"Plan1";"DhMGR",#N/A,FALSE,"Plan1";"DhTRG",#N/A,FALSE,"Plan1";"DhMRC",#N/A,FALSE,"Plan1";"DhSCR",#N/A,FALSE,"Plan1";"CAPAL2",#N/A,FALSE,"CAPAL2"}</definedName>
    <definedName name="yjjyuyj"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yjjyuyj"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yjrtjhrt" localSheetId="1" hidden="1">{"1DhPgAbs",#N/A,FALSE,"dHora";"2DhPgPerc",#N/A,FALSE,"dHora";"3DhPgAbsAcum",#N/A,FALSE,"dHora"}</definedName>
    <definedName name="yjrtjhrt" hidden="1">{"1DhPgAbs",#N/A,FALSE,"dHora";"2DhPgPerc",#N/A,FALSE,"dHora";"3DhPgAbsAcum",#N/A,FALSE,"dHora"}</definedName>
    <definedName name="yjtyju" localSheetId="1" hidden="1">{"DhVCV",#N/A,FALSE,"CRC";"DhTCL",#N/A,FALSE,"CRC";"dhERN",#N/A,FALSE,"Plan1";"DhINH",#N/A,FALSE,"Plan1";"dhDCT",#N/A,FALSE,"Plan1";"DhMGR",#N/A,FALSE,"Plan1";"DhTRG",#N/A,FALSE,"Plan1";"DhMRC",#N/A,FALSE,"Plan1";"DhSCR",#N/A,FALSE,"Plan1";"CAPAL2",#N/A,FALSE,"CAPAL2"}</definedName>
    <definedName name="yjtyju" hidden="1">{"DhVCV",#N/A,FALSE,"CRC";"DhTCL",#N/A,FALSE,"CRC";"dhERN",#N/A,FALSE,"Plan1";"DhINH",#N/A,FALSE,"Plan1";"dhDCT",#N/A,FALSE,"Plan1";"DhMGR",#N/A,FALSE,"Plan1";"DhTRG",#N/A,FALSE,"Plan1";"DhMRC",#N/A,FALSE,"Plan1";"DhSCR",#N/A,FALSE,"Plan1";"CAPAL2",#N/A,FALSE,"CAPAL2"}</definedName>
    <definedName name="ykjry" hidden="1">#REF!</definedName>
    <definedName name="yreyter" localSheetId="1" hidden="1">{"bs",#N/A,FALSE,"Consolidado";"cf",#N/A,FALSE,"Consolidado";"pl_hl",#N/A,FALSE,"Consolidado";"pl_us",#N/A,FALSE,"Consolidado";"Prem1",#N/A,FALSE,"Consolidado"}</definedName>
    <definedName name="yreyter" hidden="1">{"bs",#N/A,FALSE,"Consolidado";"cf",#N/A,FALSE,"Consolidado";"pl_hl",#N/A,FALSE,"Consolidado";"pl_us",#N/A,FALSE,"Consolidado";"Prem1",#N/A,FALSE,"Consolidado"}</definedName>
    <definedName name="ytjtyj" localSheetId="1" hidden="1">{"'Janeiro'!$A$1:$I$153"}</definedName>
    <definedName name="ytjtyj" localSheetId="10" hidden="1">{"'Janeiro'!$A$1:$I$153"}</definedName>
    <definedName name="ytjtyj" hidden="1">{"'Janeiro'!$A$1:$I$153"}</definedName>
    <definedName name="ytjtyjher5" localSheetId="1" hidden="1">{"1DhPgAbs",#N/A,FALSE,"dHora";"2DhPgPerc",#N/A,FALSE,"dHora";"3DhPgAbsAcum",#N/A,FALSE,"dHora"}</definedName>
    <definedName name="ytjtyjher5" hidden="1">{"1DhPgAbs",#N/A,FALSE,"dHora";"2DhPgPerc",#N/A,FALSE,"dHora";"3DhPgAbsAcum",#N/A,FALSE,"dHora"}</definedName>
    <definedName name="ytjuyjuy" localSheetId="1" hidden="1">{"'Janeiro'!$A$1:$I$153"}</definedName>
    <definedName name="ytjuyjuy" localSheetId="10" hidden="1">{"'Janeiro'!$A$1:$I$153"}</definedName>
    <definedName name="ytjuyjuy" hidden="1">{"'Janeiro'!$A$1:$I$153"}</definedName>
    <definedName name="yuiyuiu" localSheetId="1" hidden="1">{"1DhPgAbs",#N/A,FALSE,"dHora";"2DhPgPerc",#N/A,FALSE,"dHora";"3DhPgAbsAcum",#N/A,FALSE,"dHora"}</definedName>
    <definedName name="yuiyuiu" hidden="1">{"1DhPgAbs",#N/A,FALSE,"dHora";"2DhPgPerc",#N/A,FALSE,"dHora";"3DhPgAbsAcum",#N/A,FALSE,"dHora"}</definedName>
    <definedName name="yujtyu" localSheetId="1"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yujtyu" hidden="1">{"dhBTF",#N/A,FALSE,"ABSOLUTO";"dhFLA",#N/A,FALSE,"ABSOLUTO";"DhLMC",#N/A,FALSE,"ABSOLUTO";"dhCTT",#N/A,FALSE,"ABSOLUTO";"dhGLR",#N/A,FALSE,"ABSOLUTO";"dhCNL",#N/A,FALSE,"ABSOLUTO";"dhCRC",#N/A,FALSE,"ABSOLUTO";"DhURG",#N/A,FALSE,"ABSOLUTO";"DhPVG",#N/A,FALSE,"ABSOLUTO";"dhCTR",#N/A,FALSE,"ABSOLUTO";"DhPOZ",#N/A,FALSE,"ABSOLUTO";"dhESA",#N/A,FALSE,"ABSOLUTO";"dhAFP",#N/A,FALSE,"ABSOLUTO";"DhSFX",#N/A,FALSE,"ABSOLUTO";"DhSPN",#N/A,FALSE,"ABSOLUTO";"SisL1L2",#N/A,FALSE,"ABSOLUTO"}</definedName>
    <definedName name="Z_B9D99722_57E2_11D8_A692_009027579BC2_.wvu.Rows" hidden="1">#REF!,#REF!,#REF!,#REF!,#REF!,#REF!,#REF!,#REF!,#REF!</definedName>
    <definedName name="Z_BDB4B167_E3AA_11D7_8D7A_00B0D08F20DC_.wvu.PrintArea" hidden="1">#REF!</definedName>
    <definedName name="Z_DEE952E1_FD1C_11D4_ADB1_00D0B74E2E7F_.wvu.Rows" hidden="1">#REF!</definedName>
    <definedName name="zcczxz" localSheetId="1" hidden="1">{"bs",#N/A,FALSE,"Consolidado";"cf",#N/A,FALSE,"Consolidado";"pl_hl",#N/A,FALSE,"Consolidado";"pl_us",#N/A,FALSE,"Consolidado";"Prem1",#N/A,FALSE,"Consolidado"}</definedName>
    <definedName name="zcczxz" hidden="1">{"bs",#N/A,FALSE,"Consolidado";"cf",#N/A,FALSE,"Consolidado";"pl_hl",#N/A,FALSE,"Consolidado";"pl_us",#N/A,FALSE,"Consolidado";"Prem1",#N/A,FALSE,"Consolidado"}</definedName>
    <definedName name="zeljka" localSheetId="1" hidden="1">{"det (May)",#N/A,FALSE,"June";"sum (MAY YTD)",#N/A,FALSE,"June YTD"}</definedName>
    <definedName name="zeljka" hidden="1">{"det (May)",#N/A,FALSE,"June";"sum (MAY YTD)",#N/A,FALSE,"June YTD"}</definedName>
    <definedName name="zeljka1" localSheetId="1" hidden="1">{"det (May)",#N/A,FALSE,"June";"sum (MAY YTD)",#N/A,FALSE,"June YTD"}</definedName>
    <definedName name="zeljka1" hidden="1">{"det (May)",#N/A,FALSE,"June";"sum (MAY YTD)",#N/A,FALSE,"June YTD"}</definedName>
    <definedName name="zeljka2"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zeljka2" hidden="1">{"04-12brpr",#N/A,FALSE,"Total jan-dec";"05brpr",#N/A,FALSE,"Total jan-dec";"07brpr",#N/A,FALSE,"Total jan-dec";"01-12absdet",#N/A,FALSE,"Total jan-dec";"01-12abs",#N/A,FALSE,"Total jan-dec";"04-12abs",#N/A,FALSE,"Total jan-dec";"04-12absdet",#N/A,FALSE,"Total jan-dec";"01-12hl",#N/A,FALSE,"Total jan-dec";"04-12HL",#N/A,FALSE,"Total jan-dec"}</definedName>
    <definedName name="zeljka3" localSheetId="1" hidden="1">{"det (May)",#N/A,FALSE,"June";"sum (MAY YTD)",#N/A,FALSE,"June YTD"}</definedName>
    <definedName name="zeljka3" hidden="1">{"det (May)",#N/A,FALSE,"June";"sum (MAY YTD)",#N/A,FALSE,"June YTD"}</definedName>
    <definedName name="zfdhu6rkvd8u6o5" localSheetId="1" hidden="1">{"'Janeiro'!$A$1:$I$153"}</definedName>
    <definedName name="zfdhu6rkvd8u6o5" localSheetId="10" hidden="1">{"'Janeiro'!$A$1:$I$153"}</definedName>
    <definedName name="zfdhu6rkvd8u6o5" hidden="1">{"'Janeiro'!$A$1:$I$153"}</definedName>
    <definedName name="zrhdf" localSheetId="1" hidden="1">{#N/A,#N/A,FALSE,"Aging Summary";#N/A,#N/A,FALSE,"Ratio Analysis";#N/A,#N/A,FALSE,"Test 120 Day Accts";#N/A,#N/A,FALSE,"Tickmarks"}</definedName>
    <definedName name="zrhdf" hidden="1">{#N/A,#N/A,FALSE,"Aging Summary";#N/A,#N/A,FALSE,"Ratio Analysis";#N/A,#N/A,FALSE,"Test 120 Day Accts";#N/A,#N/A,FALSE,"Tickmarks"}</definedName>
    <definedName name="ааа" localSheetId="1" hidden="1">{"det (May)",#N/A,FALSE,"June";"sum (MAY YTD)",#N/A,FALSE,"June YTD"}</definedName>
    <definedName name="ааа" hidden="1">{"det (May)",#N/A,FALSE,"June";"sum (MAY YTD)",#N/A,FALSE,"June YTD"}</definedName>
    <definedName name="ввв" localSheetId="1" hidden="1">{"det (May)",#N/A,FALSE,"June";"sum (MAY YTD)",#N/A,FALSE,"June YTD"}</definedName>
    <definedName name="ввв" hidden="1">{"det (May)",#N/A,FALSE,"June";"sum (MAY YTD)",#N/A,FALSE,"June YTD"}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4" i="97" l="1"/>
  <c r="AJ14" i="97"/>
  <c r="D37" i="98"/>
  <c r="D38" i="98"/>
  <c r="D39" i="98"/>
  <c r="D40" i="98"/>
  <c r="D41" i="98"/>
  <c r="D42" i="98"/>
  <c r="D43" i="98"/>
  <c r="D44" i="98"/>
  <c r="D45" i="98"/>
  <c r="D46" i="98"/>
  <c r="D47" i="98"/>
  <c r="D48" i="98"/>
  <c r="D49" i="98"/>
  <c r="D50" i="98"/>
  <c r="AE20" i="85"/>
  <c r="AD20" i="85"/>
  <c r="AE19" i="85"/>
  <c r="AD19" i="85"/>
  <c r="AE18" i="85"/>
  <c r="AD18" i="85"/>
  <c r="AE17" i="85"/>
  <c r="AD17" i="85"/>
  <c r="AC139" i="84"/>
  <c r="AB139" i="84"/>
  <c r="AC138" i="84"/>
  <c r="AB138" i="84"/>
  <c r="AC136" i="84"/>
  <c r="AB136" i="84"/>
  <c r="AC135" i="84"/>
  <c r="AB135" i="84"/>
  <c r="AC134" i="84"/>
  <c r="AB134" i="84"/>
  <c r="AC133" i="84"/>
  <c r="AB133" i="84"/>
  <c r="AC132" i="84"/>
  <c r="AB132" i="84"/>
  <c r="AC127" i="84"/>
  <c r="AB127" i="84"/>
  <c r="AC124" i="84"/>
  <c r="AB124" i="84"/>
  <c r="AC117" i="84"/>
  <c r="AB117" i="84"/>
  <c r="AC97" i="84"/>
  <c r="AB97" i="84"/>
  <c r="AC96" i="84"/>
  <c r="AB96" i="84"/>
  <c r="AC95" i="84"/>
  <c r="AB95" i="84"/>
  <c r="AC94" i="84"/>
  <c r="AB94" i="84"/>
  <c r="AC93" i="84"/>
  <c r="AB93" i="84"/>
  <c r="AC92" i="84"/>
  <c r="AB92" i="84"/>
  <c r="AC91" i="84"/>
  <c r="AB91" i="84"/>
  <c r="AC90" i="84"/>
  <c r="AB90" i="84"/>
  <c r="AC89" i="84"/>
  <c r="AB89" i="84"/>
  <c r="AC88" i="84"/>
  <c r="AB88" i="84"/>
  <c r="AC87" i="84"/>
  <c r="AB87" i="84"/>
  <c r="AC86" i="84"/>
  <c r="AB86" i="84"/>
  <c r="AC85" i="84"/>
  <c r="AB85" i="84"/>
  <c r="AC76" i="84"/>
  <c r="AB76" i="84"/>
  <c r="AC75" i="84"/>
  <c r="AB75" i="84"/>
  <c r="AC74" i="84"/>
  <c r="AB74" i="84"/>
  <c r="AC73" i="84"/>
  <c r="AB73" i="84"/>
  <c r="H54" i="83"/>
  <c r="G54" i="83"/>
  <c r="AB11" i="98"/>
  <c r="U127" i="84"/>
  <c r="T127" i="84"/>
  <c r="Z22" i="84" l="1"/>
  <c r="T22" i="84"/>
  <c r="W22" i="84" s="1"/>
  <c r="R22" i="84"/>
  <c r="AA22" i="84" s="1"/>
  <c r="N22" i="84"/>
  <c r="T21" i="84"/>
  <c r="W21" i="84" s="1"/>
  <c r="R21" i="84"/>
  <c r="AA21" i="84" s="1"/>
  <c r="N21" i="84"/>
  <c r="AA20" i="84"/>
  <c r="T20" i="84"/>
  <c r="W20" i="84" s="1"/>
  <c r="R20" i="84"/>
  <c r="N20" i="84"/>
  <c r="T19" i="84"/>
  <c r="U19" i="84" s="1"/>
  <c r="X19" i="84" s="1"/>
  <c r="T18" i="84"/>
  <c r="W18" i="84" s="1"/>
  <c r="T17" i="84"/>
  <c r="W17" i="84" s="1"/>
  <c r="T16" i="84"/>
  <c r="T15" i="84"/>
  <c r="T14" i="84"/>
  <c r="Z19" i="84"/>
  <c r="R19" i="84"/>
  <c r="AA19" i="84" s="1"/>
  <c r="N19" i="84"/>
  <c r="R18" i="84"/>
  <c r="AA18" i="84" s="1"/>
  <c r="N18" i="84"/>
  <c r="U17" i="84"/>
  <c r="X17" i="84" s="1"/>
  <c r="R17" i="84"/>
  <c r="AA17" i="84" s="1"/>
  <c r="N17" i="84"/>
  <c r="W53" i="84"/>
  <c r="U53" i="84"/>
  <c r="X53" i="84" s="1"/>
  <c r="Y53" i="84" s="1"/>
  <c r="R53" i="84"/>
  <c r="AA53" i="84" s="1"/>
  <c r="N53" i="84"/>
  <c r="U52" i="84"/>
  <c r="X52" i="84" s="1"/>
  <c r="Y52" i="84" s="1"/>
  <c r="W52" i="84"/>
  <c r="R52" i="84"/>
  <c r="AA52" i="84" s="1"/>
  <c r="N52" i="84"/>
  <c r="R11" i="96"/>
  <c r="R13" i="96"/>
  <c r="R15" i="96"/>
  <c r="R17" i="96"/>
  <c r="T17" i="96" s="1"/>
  <c r="R19" i="96"/>
  <c r="R21" i="96"/>
  <c r="B22" i="98"/>
  <c r="B30" i="98"/>
  <c r="B28" i="98"/>
  <c r="F56" i="98"/>
  <c r="E56" i="98"/>
  <c r="F55" i="98"/>
  <c r="E55" i="98"/>
  <c r="F54" i="98"/>
  <c r="E54" i="98"/>
  <c r="U30" i="98"/>
  <c r="AL29" i="98"/>
  <c r="AK29" i="98"/>
  <c r="AI29" i="98"/>
  <c r="AF29" i="98"/>
  <c r="AH29" i="98" s="1"/>
  <c r="AB29" i="98"/>
  <c r="AB30" i="98" s="1"/>
  <c r="V29" i="98"/>
  <c r="V30" i="98" s="1"/>
  <c r="U28" i="98"/>
  <c r="AL27" i="98"/>
  <c r="AK27" i="98"/>
  <c r="AI27" i="98"/>
  <c r="AH27" i="98"/>
  <c r="AJ27" i="98" s="1"/>
  <c r="AF27" i="98"/>
  <c r="AB27" i="98"/>
  <c r="V27" i="98"/>
  <c r="AL26" i="98"/>
  <c r="AK26" i="98"/>
  <c r="AI26" i="98"/>
  <c r="AF26" i="98"/>
  <c r="AH26" i="98" s="1"/>
  <c r="AJ26" i="98" s="1"/>
  <c r="AB26" i="98"/>
  <c r="V26" i="98"/>
  <c r="AL25" i="98"/>
  <c r="AK25" i="98"/>
  <c r="AI25" i="98"/>
  <c r="AF25" i="98"/>
  <c r="AH25" i="98" s="1"/>
  <c r="AB25" i="98"/>
  <c r="V25" i="98"/>
  <c r="U24" i="98"/>
  <c r="AL23" i="98"/>
  <c r="AK23" i="98"/>
  <c r="AI23" i="98"/>
  <c r="AF23" i="98"/>
  <c r="AH23" i="98" s="1"/>
  <c r="AB23" i="98"/>
  <c r="AB24" i="98" s="1"/>
  <c r="V23" i="98"/>
  <c r="V24" i="98" s="1"/>
  <c r="U22" i="98"/>
  <c r="AL21" i="98"/>
  <c r="AK21" i="98"/>
  <c r="AI21" i="98"/>
  <c r="AF21" i="98"/>
  <c r="AH21" i="98" s="1"/>
  <c r="AJ21" i="98" s="1"/>
  <c r="AB21" i="98"/>
  <c r="V21" i="98"/>
  <c r="AL20" i="98"/>
  <c r="AK20" i="98"/>
  <c r="AI20" i="98"/>
  <c r="AF20" i="98"/>
  <c r="AH20" i="98" s="1"/>
  <c r="AB20" i="98"/>
  <c r="V20" i="98"/>
  <c r="U19" i="98"/>
  <c r="B19" i="98"/>
  <c r="AL18" i="98"/>
  <c r="AK18" i="98"/>
  <c r="AI18" i="98"/>
  <c r="AF18" i="98"/>
  <c r="AH18" i="98" s="1"/>
  <c r="V18" i="98"/>
  <c r="AL17" i="98"/>
  <c r="AK17" i="98"/>
  <c r="AI17" i="98"/>
  <c r="AF17" i="98"/>
  <c r="AH17" i="98" s="1"/>
  <c r="AJ17" i="98" s="1"/>
  <c r="V17" i="98"/>
  <c r="AL16" i="98"/>
  <c r="AK16" i="98"/>
  <c r="AI16" i="98"/>
  <c r="AF16" i="98"/>
  <c r="AH16" i="98" s="1"/>
  <c r="AB16" i="98"/>
  <c r="V16" i="98"/>
  <c r="AL15" i="98"/>
  <c r="AK15" i="98"/>
  <c r="AI15" i="98"/>
  <c r="AF15" i="98"/>
  <c r="AH15" i="98" s="1"/>
  <c r="AB15" i="98"/>
  <c r="V15" i="98"/>
  <c r="U14" i="98"/>
  <c r="AL13" i="98"/>
  <c r="AK13" i="98"/>
  <c r="AI13" i="98"/>
  <c r="AF13" i="98"/>
  <c r="AB13" i="98"/>
  <c r="AB14" i="98" s="1"/>
  <c r="V13" i="98"/>
  <c r="V14" i="98" s="1"/>
  <c r="U12" i="98"/>
  <c r="AF11" i="98"/>
  <c r="AH11" i="98" s="1"/>
  <c r="AB12" i="98"/>
  <c r="V11" i="98"/>
  <c r="V12" i="98" s="1"/>
  <c r="AH28" i="98" l="1"/>
  <c r="V28" i="98"/>
  <c r="AB28" i="98"/>
  <c r="AH13" i="98"/>
  <c r="AH14" i="98" s="1"/>
  <c r="V19" i="98"/>
  <c r="U20" i="84"/>
  <c r="X20" i="84" s="1"/>
  <c r="Y20" i="84" s="1"/>
  <c r="U22" i="84"/>
  <c r="X22" i="84" s="1"/>
  <c r="U21" i="84"/>
  <c r="X21" i="84" s="1"/>
  <c r="W19" i="84"/>
  <c r="Y17" i="84"/>
  <c r="AC17" i="84"/>
  <c r="AB17" i="84"/>
  <c r="Y19" i="84"/>
  <c r="U18" i="84"/>
  <c r="X18" i="84" s="1"/>
  <c r="AB19" i="98"/>
  <c r="V22" i="98"/>
  <c r="AB22" i="98"/>
  <c r="AI28" i="98"/>
  <c r="U32" i="98"/>
  <c r="E43" i="98"/>
  <c r="G60" i="83"/>
  <c r="E48" i="98"/>
  <c r="H59" i="83" s="1"/>
  <c r="G55" i="83"/>
  <c r="E40" i="98"/>
  <c r="E49" i="98"/>
  <c r="H60" i="83" s="1"/>
  <c r="G53" i="83"/>
  <c r="AJ16" i="98"/>
  <c r="E39" i="98" s="1"/>
  <c r="H53" i="83" s="1"/>
  <c r="AH24" i="98"/>
  <c r="AJ23" i="98"/>
  <c r="AJ24" i="98" s="1"/>
  <c r="AH30" i="98"/>
  <c r="AJ29" i="98"/>
  <c r="AJ30" i="98" s="1"/>
  <c r="AH19" i="98"/>
  <c r="AJ15" i="98"/>
  <c r="G52" i="83"/>
  <c r="AI11" i="98"/>
  <c r="AJ11" i="98" s="1"/>
  <c r="D36" i="98"/>
  <c r="G50" i="83" s="1"/>
  <c r="AH12" i="98"/>
  <c r="AL11" i="98"/>
  <c r="AK11" i="98"/>
  <c r="AH22" i="98"/>
  <c r="AJ20" i="98"/>
  <c r="AJ22" i="98" s="1"/>
  <c r="AJ13" i="98"/>
  <c r="AJ18" i="98"/>
  <c r="E41" i="98" s="1"/>
  <c r="H55" i="83" s="1"/>
  <c r="AJ25" i="98"/>
  <c r="AJ28" i="98" s="1"/>
  <c r="G57" i="83"/>
  <c r="G61" i="83"/>
  <c r="E44" i="98"/>
  <c r="H57" i="83" s="1"/>
  <c r="E45" i="98"/>
  <c r="G51" i="83"/>
  <c r="G58" i="83"/>
  <c r="E47" i="98"/>
  <c r="G56" i="83"/>
  <c r="G59" i="83"/>
  <c r="V32" i="98" l="1"/>
  <c r="AB32" i="98"/>
  <c r="AC20" i="84"/>
  <c r="AB20" i="84"/>
  <c r="Y21" i="84"/>
  <c r="AC22" i="84"/>
  <c r="AB22" i="84"/>
  <c r="Y22" i="84"/>
  <c r="AB18" i="84"/>
  <c r="Y18" i="84"/>
  <c r="AC18" i="84"/>
  <c r="G62" i="83"/>
  <c r="AJ19" i="98"/>
  <c r="E38" i="98"/>
  <c r="H52" i="83" s="1"/>
  <c r="AH32" i="98"/>
  <c r="AM30" i="98" s="1"/>
  <c r="E36" i="98"/>
  <c r="H50" i="83" s="1"/>
  <c r="AJ12" i="98"/>
  <c r="E50" i="98"/>
  <c r="H61" i="83" s="1"/>
  <c r="AJ14" i="98"/>
  <c r="E37" i="98"/>
  <c r="H51" i="83" s="1"/>
  <c r="E42" i="98"/>
  <c r="H56" i="83" s="1"/>
  <c r="D51" i="98"/>
  <c r="E46" i="98"/>
  <c r="H58" i="83" s="1"/>
  <c r="AJ32" i="98" l="1"/>
  <c r="AM24" i="98"/>
  <c r="AM12" i="98"/>
  <c r="AM22" i="98"/>
  <c r="E51" i="98"/>
  <c r="AM19" i="98"/>
  <c r="AM28" i="98"/>
  <c r="AM14" i="98"/>
  <c r="AM32" i="98" l="1"/>
  <c r="W16" i="84"/>
  <c r="W15" i="84"/>
  <c r="W14" i="84"/>
  <c r="Z16" i="84"/>
  <c r="R16" i="84"/>
  <c r="AA16" i="84" s="1"/>
  <c r="N16" i="84"/>
  <c r="R15" i="84"/>
  <c r="AA15" i="84" s="1"/>
  <c r="N15" i="84"/>
  <c r="R14" i="84"/>
  <c r="N14" i="84"/>
  <c r="U14" i="84" l="1"/>
  <c r="X14" i="84" s="1"/>
  <c r="U15" i="84"/>
  <c r="X15" i="84" s="1"/>
  <c r="U16" i="84"/>
  <c r="X16" i="84" s="1"/>
  <c r="AA14" i="84"/>
  <c r="AB14" i="84" l="1"/>
  <c r="Y14" i="84"/>
  <c r="AC14" i="84"/>
  <c r="Y15" i="84"/>
  <c r="Y16" i="84"/>
  <c r="D35" i="96" l="1"/>
  <c r="Q18" i="13"/>
  <c r="L26" i="4" a="1"/>
  <c r="L26" i="4" s="1"/>
  <c r="H26" i="4"/>
  <c r="G26" i="4"/>
  <c r="F26" i="4"/>
  <c r="D26" i="4"/>
  <c r="AA57" i="84"/>
  <c r="W57" i="84"/>
  <c r="U57" i="84"/>
  <c r="X57" i="84" s="1"/>
  <c r="R57" i="84"/>
  <c r="N57" i="84"/>
  <c r="P120" i="84"/>
  <c r="AA119" i="84"/>
  <c r="W119" i="84"/>
  <c r="U119" i="84"/>
  <c r="X119" i="84" s="1"/>
  <c r="E26" i="4" s="1"/>
  <c r="R119" i="84"/>
  <c r="R120" i="84" s="1"/>
  <c r="N119" i="84"/>
  <c r="U121" i="84"/>
  <c r="P122" i="84"/>
  <c r="AA121" i="84"/>
  <c r="W121" i="84"/>
  <c r="R121" i="84"/>
  <c r="R122" i="84" s="1"/>
  <c r="N121" i="84"/>
  <c r="L25" i="4" a="1"/>
  <c r="L25" i="4" s="1"/>
  <c r="G25" i="4"/>
  <c r="F25" i="4"/>
  <c r="E25" i="4"/>
  <c r="D25" i="4"/>
  <c r="L18" i="4" a="1"/>
  <c r="L18" i="4" s="1"/>
  <c r="G18" i="4"/>
  <c r="F18" i="4"/>
  <c r="D18" i="4"/>
  <c r="H13" i="4"/>
  <c r="H15" i="4"/>
  <c r="H19" i="4"/>
  <c r="H22" i="4"/>
  <c r="R27" i="96"/>
  <c r="T27" i="96" s="1"/>
  <c r="W27" i="96" s="1"/>
  <c r="H25" i="4" s="1"/>
  <c r="R25" i="96"/>
  <c r="T25" i="96" s="1"/>
  <c r="W25" i="96" s="1"/>
  <c r="R23" i="96"/>
  <c r="T23" i="96" s="1"/>
  <c r="W23" i="96" s="1"/>
  <c r="H18" i="4" s="1"/>
  <c r="L24" i="96"/>
  <c r="Z23" i="96"/>
  <c r="V23" i="96"/>
  <c r="N23" i="96"/>
  <c r="Z21" i="96"/>
  <c r="V21" i="96"/>
  <c r="T21" i="96"/>
  <c r="W21" i="96" s="1"/>
  <c r="H21" i="4" s="1"/>
  <c r="N21" i="96"/>
  <c r="R22" i="96"/>
  <c r="L22" i="96"/>
  <c r="L26" i="96"/>
  <c r="Z25" i="96"/>
  <c r="V25" i="96"/>
  <c r="N25" i="96"/>
  <c r="L28" i="96"/>
  <c r="Z27" i="96"/>
  <c r="V27" i="96"/>
  <c r="N27" i="96"/>
  <c r="R24" i="96" l="1"/>
  <c r="F36" i="96"/>
  <c r="G23" i="83" s="1"/>
  <c r="R28" i="96"/>
  <c r="R26" i="96"/>
  <c r="D36" i="96"/>
  <c r="J26" i="4"/>
  <c r="K26" i="4" s="1"/>
  <c r="Y57" i="84"/>
  <c r="X120" i="84"/>
  <c r="AC119" i="84"/>
  <c r="AB119" i="84"/>
  <c r="Y119" i="84"/>
  <c r="Y120" i="84" s="1"/>
  <c r="X121" i="84"/>
  <c r="J25" i="4"/>
  <c r="K25" i="4" s="1"/>
  <c r="W24" i="96"/>
  <c r="X24" i="96" s="1"/>
  <c r="AC23" i="96"/>
  <c r="AB23" i="96"/>
  <c r="AB24" i="96" s="1"/>
  <c r="AA23" i="96"/>
  <c r="X23" i="96"/>
  <c r="AC21" i="96"/>
  <c r="AB21" i="96"/>
  <c r="AB22" i="96" s="1"/>
  <c r="AA21" i="96"/>
  <c r="X21" i="96"/>
  <c r="W22" i="96"/>
  <c r="X22" i="96" s="1"/>
  <c r="AC25" i="96"/>
  <c r="AA25" i="96"/>
  <c r="X25" i="96"/>
  <c r="AB25" i="96"/>
  <c r="AB26" i="96" s="1"/>
  <c r="W26" i="96"/>
  <c r="X26" i="96" s="1"/>
  <c r="AC27" i="96"/>
  <c r="AB27" i="96"/>
  <c r="AB28" i="96" s="1"/>
  <c r="AA27" i="96"/>
  <c r="X27" i="96"/>
  <c r="W28" i="96"/>
  <c r="X28" i="96" s="1"/>
  <c r="G36" i="96" l="1"/>
  <c r="H23" i="83" s="1"/>
  <c r="X122" i="84"/>
  <c r="F156" i="84"/>
  <c r="G30" i="83" s="1"/>
  <c r="E18" i="4"/>
  <c r="J18" i="4" s="1"/>
  <c r="K18" i="4" s="1"/>
  <c r="Y121" i="84"/>
  <c r="Y122" i="84" s="1"/>
  <c r="T20" i="85" l="1"/>
  <c r="T19" i="85"/>
  <c r="T18" i="85"/>
  <c r="T17" i="85"/>
  <c r="T11" i="85"/>
  <c r="AA17" i="86"/>
  <c r="W17" i="86"/>
  <c r="U17" i="86"/>
  <c r="X17" i="86" s="1"/>
  <c r="R17" i="86"/>
  <c r="R18" i="86" s="1"/>
  <c r="H11" i="4"/>
  <c r="AA15" i="86"/>
  <c r="W15" i="86"/>
  <c r="U15" i="86"/>
  <c r="R15" i="86"/>
  <c r="N15" i="86"/>
  <c r="AD17" i="86" l="1"/>
  <c r="AC17" i="86"/>
  <c r="X15" i="86"/>
  <c r="Y15" i="86" s="1"/>
  <c r="Y17" i="86"/>
  <c r="AC15" i="86" l="1"/>
  <c r="AD15" i="86"/>
  <c r="W139" i="84"/>
  <c r="R139" i="84"/>
  <c r="AA139" i="84" s="1"/>
  <c r="N139" i="84"/>
  <c r="W138" i="84"/>
  <c r="R138" i="84"/>
  <c r="U138" i="84" s="1"/>
  <c r="X138" i="84" s="1"/>
  <c r="N138" i="84"/>
  <c r="W137" i="84"/>
  <c r="R137" i="84"/>
  <c r="U137" i="84" s="1"/>
  <c r="X137" i="84" s="1"/>
  <c r="N137" i="84"/>
  <c r="W136" i="84"/>
  <c r="R136" i="84"/>
  <c r="AA136" i="84" s="1"/>
  <c r="N136" i="84"/>
  <c r="W135" i="84"/>
  <c r="R135" i="84"/>
  <c r="AA135" i="84" s="1"/>
  <c r="N135" i="84"/>
  <c r="W134" i="84"/>
  <c r="R134" i="84"/>
  <c r="U134" i="84" s="1"/>
  <c r="X134" i="84" s="1"/>
  <c r="N134" i="84"/>
  <c r="W133" i="84"/>
  <c r="R133" i="84"/>
  <c r="U133" i="84" s="1"/>
  <c r="X133" i="84" s="1"/>
  <c r="N133" i="84"/>
  <c r="W132" i="84"/>
  <c r="R132" i="84"/>
  <c r="U132" i="84" s="1"/>
  <c r="X132" i="84" s="1"/>
  <c r="N132" i="84"/>
  <c r="W127" i="84"/>
  <c r="R127" i="84"/>
  <c r="D167" i="84" s="1"/>
  <c r="N127" i="84"/>
  <c r="W112" i="84"/>
  <c r="R112" i="84"/>
  <c r="U112" i="84" s="1"/>
  <c r="X112" i="84" s="1"/>
  <c r="N112" i="84"/>
  <c r="W111" i="84"/>
  <c r="R111" i="84"/>
  <c r="AA111" i="84" s="1"/>
  <c r="N111" i="84"/>
  <c r="AA97" i="84"/>
  <c r="W97" i="84"/>
  <c r="R97" i="84"/>
  <c r="U97" i="84" s="1"/>
  <c r="X97" i="84" s="1"/>
  <c r="N97" i="84"/>
  <c r="AA96" i="84"/>
  <c r="W96" i="84"/>
  <c r="R96" i="84"/>
  <c r="U96" i="84" s="1"/>
  <c r="X96" i="84" s="1"/>
  <c r="N96" i="84"/>
  <c r="AA95" i="84"/>
  <c r="W95" i="84"/>
  <c r="R95" i="84"/>
  <c r="U95" i="84" s="1"/>
  <c r="X95" i="84" s="1"/>
  <c r="N95" i="84"/>
  <c r="AA94" i="84"/>
  <c r="W94" i="84"/>
  <c r="R94" i="84"/>
  <c r="U94" i="84" s="1"/>
  <c r="X94" i="84" s="1"/>
  <c r="N94" i="84"/>
  <c r="AA93" i="84"/>
  <c r="W93" i="84"/>
  <c r="R93" i="84"/>
  <c r="U93" i="84" s="1"/>
  <c r="X93" i="84" s="1"/>
  <c r="N93" i="84"/>
  <c r="AA92" i="84"/>
  <c r="W92" i="84"/>
  <c r="R92" i="84"/>
  <c r="U92" i="84" s="1"/>
  <c r="X92" i="84" s="1"/>
  <c r="N92" i="84"/>
  <c r="AA91" i="84"/>
  <c r="W91" i="84"/>
  <c r="R91" i="84"/>
  <c r="U91" i="84" s="1"/>
  <c r="X91" i="84" s="1"/>
  <c r="N91" i="84"/>
  <c r="AA90" i="84"/>
  <c r="W90" i="84"/>
  <c r="R90" i="84"/>
  <c r="U90" i="84" s="1"/>
  <c r="X90" i="84" s="1"/>
  <c r="N90" i="84"/>
  <c r="AA89" i="84"/>
  <c r="W89" i="84"/>
  <c r="R89" i="84"/>
  <c r="U89" i="84" s="1"/>
  <c r="X89" i="84" s="1"/>
  <c r="N89" i="84"/>
  <c r="AA88" i="84"/>
  <c r="W88" i="84"/>
  <c r="R88" i="84"/>
  <c r="U88" i="84" s="1"/>
  <c r="X88" i="84" s="1"/>
  <c r="N88" i="84"/>
  <c r="AA87" i="84"/>
  <c r="W87" i="84"/>
  <c r="R87" i="84"/>
  <c r="U87" i="84" s="1"/>
  <c r="X87" i="84" s="1"/>
  <c r="N87" i="84"/>
  <c r="AA86" i="84"/>
  <c r="W86" i="84"/>
  <c r="R86" i="84"/>
  <c r="U86" i="84" s="1"/>
  <c r="X86" i="84" s="1"/>
  <c r="N86" i="84"/>
  <c r="AA85" i="84"/>
  <c r="W85" i="84"/>
  <c r="R85" i="84"/>
  <c r="U85" i="84" s="1"/>
  <c r="X85" i="84" s="1"/>
  <c r="N85" i="84"/>
  <c r="P118" i="84"/>
  <c r="W81" i="84"/>
  <c r="R81" i="84"/>
  <c r="U81" i="84" s="1"/>
  <c r="X81" i="84" s="1"/>
  <c r="N81" i="84"/>
  <c r="W80" i="84"/>
  <c r="R80" i="84"/>
  <c r="U80" i="84" s="1"/>
  <c r="X80" i="84" s="1"/>
  <c r="N80" i="84"/>
  <c r="W79" i="84"/>
  <c r="R79" i="84"/>
  <c r="U79" i="84" s="1"/>
  <c r="X79" i="84" s="1"/>
  <c r="N79" i="84"/>
  <c r="W78" i="84"/>
  <c r="R78" i="84"/>
  <c r="AA78" i="84" s="1"/>
  <c r="N78" i="84"/>
  <c r="W77" i="84"/>
  <c r="R77" i="84"/>
  <c r="U77" i="84" s="1"/>
  <c r="X77" i="84" s="1"/>
  <c r="N77" i="84"/>
  <c r="W76" i="84"/>
  <c r="R76" i="84"/>
  <c r="U76" i="84" s="1"/>
  <c r="X76" i="84" s="1"/>
  <c r="N76" i="84"/>
  <c r="W75" i="84"/>
  <c r="R75" i="84"/>
  <c r="U75" i="84" s="1"/>
  <c r="X75" i="84" s="1"/>
  <c r="N75" i="84"/>
  <c r="W74" i="84"/>
  <c r="R74" i="84"/>
  <c r="AA74" i="84" s="1"/>
  <c r="N74" i="84"/>
  <c r="W73" i="84"/>
  <c r="R73" i="84"/>
  <c r="U73" i="84" s="1"/>
  <c r="X73" i="84" s="1"/>
  <c r="N73" i="84"/>
  <c r="W72" i="84"/>
  <c r="Q72" i="84"/>
  <c r="R72" i="84" s="1"/>
  <c r="N72" i="84"/>
  <c r="W71" i="84"/>
  <c r="Q71" i="84"/>
  <c r="R71" i="84" s="1"/>
  <c r="N71" i="84"/>
  <c r="W70" i="84"/>
  <c r="Q70" i="84"/>
  <c r="R70" i="84" s="1"/>
  <c r="U70" i="84" s="1"/>
  <c r="X70" i="84" s="1"/>
  <c r="N70" i="84"/>
  <c r="W69" i="84"/>
  <c r="Q69" i="84"/>
  <c r="R69" i="84" s="1"/>
  <c r="N69" i="84"/>
  <c r="W68" i="84"/>
  <c r="Q68" i="84"/>
  <c r="R68" i="84" s="1"/>
  <c r="AA68" i="84" s="1"/>
  <c r="N68" i="84"/>
  <c r="W67" i="84"/>
  <c r="Q67" i="84"/>
  <c r="R67" i="84" s="1"/>
  <c r="AA67" i="84" s="1"/>
  <c r="N67" i="84"/>
  <c r="W66" i="84"/>
  <c r="Q66" i="84"/>
  <c r="R66" i="84" s="1"/>
  <c r="N66" i="84"/>
  <c r="D43" i="96"/>
  <c r="E43" i="96" s="1"/>
  <c r="D42" i="96"/>
  <c r="E42" i="96" s="1"/>
  <c r="D41" i="96"/>
  <c r="E41" i="96" s="1"/>
  <c r="D37" i="96"/>
  <c r="R20" i="96"/>
  <c r="L20" i="96"/>
  <c r="Z19" i="96"/>
  <c r="V19" i="96"/>
  <c r="T19" i="96"/>
  <c r="W19" i="96" s="1"/>
  <c r="H23" i="4" s="1"/>
  <c r="N19" i="96"/>
  <c r="R18" i="96"/>
  <c r="L18" i="96"/>
  <c r="Z17" i="96"/>
  <c r="V17" i="96"/>
  <c r="W17" i="96"/>
  <c r="H12" i="4" s="1"/>
  <c r="N17" i="96"/>
  <c r="R16" i="96"/>
  <c r="L16" i="96"/>
  <c r="Z15" i="96"/>
  <c r="V15" i="96"/>
  <c r="T15" i="96"/>
  <c r="W15" i="96" s="1"/>
  <c r="H16" i="4" s="1"/>
  <c r="N15" i="96"/>
  <c r="R14" i="96"/>
  <c r="L14" i="96"/>
  <c r="Z13" i="96"/>
  <c r="V13" i="96"/>
  <c r="T13" i="96"/>
  <c r="W13" i="96" s="1"/>
  <c r="H24" i="4" s="1"/>
  <c r="N13" i="96"/>
  <c r="R12" i="96"/>
  <c r="L12" i="96"/>
  <c r="Z11" i="96"/>
  <c r="V11" i="96"/>
  <c r="T11" i="96"/>
  <c r="W11" i="96" s="1"/>
  <c r="N11" i="96"/>
  <c r="W13" i="86"/>
  <c r="R13" i="86"/>
  <c r="AA13" i="86" s="1"/>
  <c r="N13" i="86"/>
  <c r="Z22" i="13"/>
  <c r="N22" i="13"/>
  <c r="V20" i="13"/>
  <c r="T20" i="13"/>
  <c r="R20" i="13"/>
  <c r="Z20" i="13" s="1"/>
  <c r="N20" i="13"/>
  <c r="V19" i="13"/>
  <c r="T19" i="13"/>
  <c r="F30" i="13" s="1"/>
  <c r="R19" i="13"/>
  <c r="Z19" i="13" s="1"/>
  <c r="N19" i="13"/>
  <c r="V17" i="13"/>
  <c r="R17" i="13"/>
  <c r="T17" i="13" s="1"/>
  <c r="W17" i="13" s="1"/>
  <c r="N17" i="13"/>
  <c r="V16" i="13"/>
  <c r="R16" i="13"/>
  <c r="T16" i="13" s="1"/>
  <c r="W16" i="13" s="1"/>
  <c r="N16" i="13"/>
  <c r="V15" i="13"/>
  <c r="R15" i="13"/>
  <c r="Z15" i="13" s="1"/>
  <c r="N15" i="13"/>
  <c r="V14" i="13"/>
  <c r="R14" i="13"/>
  <c r="Z14" i="13" s="1"/>
  <c r="N14" i="13"/>
  <c r="V13" i="13"/>
  <c r="R13" i="13"/>
  <c r="T13" i="13" s="1"/>
  <c r="N13" i="13"/>
  <c r="V12" i="13"/>
  <c r="R12" i="13"/>
  <c r="T12" i="13" s="1"/>
  <c r="W12" i="13" s="1"/>
  <c r="N12" i="13"/>
  <c r="V11" i="13"/>
  <c r="R11" i="13"/>
  <c r="N11" i="13"/>
  <c r="F160" i="84" l="1"/>
  <c r="G34" i="83" s="1"/>
  <c r="W20" i="13"/>
  <c r="G31" i="13" s="1"/>
  <c r="F31" i="13"/>
  <c r="F32" i="13"/>
  <c r="T23" i="13"/>
  <c r="Z11" i="13"/>
  <c r="H27" i="4"/>
  <c r="F35" i="96"/>
  <c r="AB20" i="13"/>
  <c r="AA127" i="84"/>
  <c r="E167" i="84" s="1"/>
  <c r="D158" i="84"/>
  <c r="X127" i="84"/>
  <c r="X20" i="13"/>
  <c r="W13" i="13"/>
  <c r="AB19" i="13"/>
  <c r="W19" i="13"/>
  <c r="AB22" i="13"/>
  <c r="AC19" i="13"/>
  <c r="AC22" i="13"/>
  <c r="AB21" i="13"/>
  <c r="R18" i="13"/>
  <c r="U139" i="84"/>
  <c r="X139" i="84" s="1"/>
  <c r="Y139" i="84" s="1"/>
  <c r="AA137" i="84"/>
  <c r="AA134" i="84"/>
  <c r="U135" i="84"/>
  <c r="X135" i="84" s="1"/>
  <c r="Y135" i="84" s="1"/>
  <c r="AA138" i="84"/>
  <c r="AA133" i="84"/>
  <c r="X13" i="96"/>
  <c r="W18" i="96"/>
  <c r="X18" i="96" s="1"/>
  <c r="W12" i="96"/>
  <c r="X12" i="96" s="1"/>
  <c r="AC11" i="96"/>
  <c r="X11" i="96"/>
  <c r="G35" i="96" s="1"/>
  <c r="AB11" i="96"/>
  <c r="AB12" i="96" s="1"/>
  <c r="R29" i="96"/>
  <c r="L29" i="96"/>
  <c r="E36" i="96" s="1"/>
  <c r="Y137" i="84"/>
  <c r="Y132" i="84"/>
  <c r="Y134" i="84"/>
  <c r="Y133" i="84"/>
  <c r="Y138" i="84"/>
  <c r="U136" i="84"/>
  <c r="X136" i="84" s="1"/>
  <c r="AA132" i="84"/>
  <c r="U111" i="84"/>
  <c r="X111" i="84" s="1"/>
  <c r="F164" i="84" s="1"/>
  <c r="G38" i="83" s="1"/>
  <c r="AA80" i="84"/>
  <c r="AA112" i="84"/>
  <c r="AA81" i="84"/>
  <c r="AA73" i="84"/>
  <c r="Y112" i="84"/>
  <c r="AA76" i="84"/>
  <c r="AA77" i="84"/>
  <c r="Y86" i="84"/>
  <c r="Y89" i="84"/>
  <c r="Y88" i="84"/>
  <c r="Y95" i="84"/>
  <c r="Y91" i="84"/>
  <c r="Y92" i="84"/>
  <c r="Y94" i="84"/>
  <c r="Y85" i="84"/>
  <c r="Y87" i="84"/>
  <c r="Y90" i="84"/>
  <c r="Y93" i="84"/>
  <c r="Y96" i="84"/>
  <c r="Y97" i="84"/>
  <c r="Y80" i="84"/>
  <c r="Y76" i="84"/>
  <c r="U72" i="84"/>
  <c r="X72" i="84" s="1"/>
  <c r="Y72" i="84" s="1"/>
  <c r="AA72" i="84"/>
  <c r="Y77" i="84"/>
  <c r="Y79" i="84"/>
  <c r="Y73" i="84"/>
  <c r="U66" i="84"/>
  <c r="AA66" i="84"/>
  <c r="Y75" i="84"/>
  <c r="Y81" i="84"/>
  <c r="U74" i="84"/>
  <c r="X74" i="84" s="1"/>
  <c r="U78" i="84"/>
  <c r="X78" i="84" s="1"/>
  <c r="AA75" i="84"/>
  <c r="AA79" i="84"/>
  <c r="AB79" i="84" s="1"/>
  <c r="AA71" i="84"/>
  <c r="U71" i="84"/>
  <c r="X71" i="84" s="1"/>
  <c r="Y70" i="84"/>
  <c r="U69" i="84"/>
  <c r="X69" i="84" s="1"/>
  <c r="AA69" i="84"/>
  <c r="U68" i="84"/>
  <c r="X68" i="84" s="1"/>
  <c r="AA70" i="84"/>
  <c r="U67" i="84"/>
  <c r="X67" i="84" s="1"/>
  <c r="W16" i="96"/>
  <c r="X16" i="96" s="1"/>
  <c r="AC15" i="96"/>
  <c r="AB15" i="96"/>
  <c r="AB16" i="96" s="1"/>
  <c r="AA15" i="96"/>
  <c r="X15" i="96"/>
  <c r="W20" i="96"/>
  <c r="X20" i="96" s="1"/>
  <c r="AC19" i="96"/>
  <c r="AB19" i="96"/>
  <c r="AB20" i="96" s="1"/>
  <c r="AA19" i="96"/>
  <c r="X19" i="96"/>
  <c r="AA11" i="96"/>
  <c r="AA13" i="96"/>
  <c r="AC13" i="96"/>
  <c r="X17" i="96"/>
  <c r="W14" i="96"/>
  <c r="X14" i="96" s="1"/>
  <c r="AB17" i="96"/>
  <c r="AB18" i="96" s="1"/>
  <c r="AB13" i="96"/>
  <c r="AB14" i="96" s="1"/>
  <c r="AC17" i="96"/>
  <c r="T29" i="96"/>
  <c r="AA17" i="96"/>
  <c r="Z29" i="96"/>
  <c r="U13" i="86"/>
  <c r="X13" i="86" s="1"/>
  <c r="AC20" i="13"/>
  <c r="X19" i="13"/>
  <c r="X21" i="13" s="1"/>
  <c r="Z12" i="13"/>
  <c r="Z16" i="13"/>
  <c r="Z13" i="13"/>
  <c r="Z17" i="13"/>
  <c r="X16" i="13"/>
  <c r="X12" i="13"/>
  <c r="X17" i="13"/>
  <c r="T11" i="13"/>
  <c r="T15" i="13"/>
  <c r="W15" i="13" s="1"/>
  <c r="T14" i="13"/>
  <c r="W14" i="13" s="1"/>
  <c r="F159" i="84" l="1"/>
  <c r="G33" i="83" s="1"/>
  <c r="Y127" i="84"/>
  <c r="G30" i="13"/>
  <c r="G15" i="83" s="1"/>
  <c r="W21" i="13"/>
  <c r="G29" i="13"/>
  <c r="G14" i="83" s="1"/>
  <c r="T18" i="13"/>
  <c r="F28" i="13"/>
  <c r="X22" i="13"/>
  <c r="X23" i="13" s="1"/>
  <c r="G32" i="13"/>
  <c r="G17" i="83" s="1"/>
  <c r="W23" i="13"/>
  <c r="Y13" i="86"/>
  <c r="AD13" i="86"/>
  <c r="AC13" i="86"/>
  <c r="F29" i="13"/>
  <c r="H22" i="83"/>
  <c r="G37" i="96"/>
  <c r="H31" i="13"/>
  <c r="I31" i="13" s="1"/>
  <c r="G16" i="83"/>
  <c r="G22" i="83"/>
  <c r="F37" i="96"/>
  <c r="W29" i="96"/>
  <c r="X29" i="96" s="1"/>
  <c r="F168" i="84"/>
  <c r="G42" i="83" s="1"/>
  <c r="G167" i="84"/>
  <c r="H167" i="84" s="1"/>
  <c r="F167" i="84"/>
  <c r="G41" i="83" s="1"/>
  <c r="E158" i="84"/>
  <c r="X66" i="84"/>
  <c r="G158" i="84" s="1"/>
  <c r="H158" i="84" s="1"/>
  <c r="X13" i="13"/>
  <c r="AB13" i="13"/>
  <c r="E35" i="96"/>
  <c r="Z18" i="13"/>
  <c r="AC79" i="84"/>
  <c r="AC118" i="84"/>
  <c r="H28" i="4"/>
  <c r="Y111" i="84"/>
  <c r="Y136" i="84"/>
  <c r="AC72" i="84"/>
  <c r="AB72" i="84"/>
  <c r="AB67" i="84"/>
  <c r="AC67" i="84"/>
  <c r="AC69" i="84"/>
  <c r="AB69" i="84"/>
  <c r="Y78" i="84"/>
  <c r="AC68" i="84"/>
  <c r="AB68" i="84"/>
  <c r="AB71" i="84"/>
  <c r="AC71" i="84"/>
  <c r="AC70" i="84"/>
  <c r="AB70" i="84"/>
  <c r="Y74" i="84"/>
  <c r="Y67" i="84"/>
  <c r="Y68" i="84"/>
  <c r="Y69" i="84"/>
  <c r="Y71" i="84"/>
  <c r="E37" i="96"/>
  <c r="AB14" i="13"/>
  <c r="AC14" i="13"/>
  <c r="AB12" i="13"/>
  <c r="AC17" i="13"/>
  <c r="AB17" i="13"/>
  <c r="AC16" i="13"/>
  <c r="AB16" i="13"/>
  <c r="AC15" i="13"/>
  <c r="AB15" i="13"/>
  <c r="W11" i="13"/>
  <c r="AC13" i="13"/>
  <c r="AC12" i="13"/>
  <c r="X15" i="13"/>
  <c r="X14" i="13"/>
  <c r="G28" i="13" l="1"/>
  <c r="G13" i="83" s="1"/>
  <c r="H13" i="83" s="1"/>
  <c r="W18" i="13"/>
  <c r="W24" i="13" s="1"/>
  <c r="I167" i="84"/>
  <c r="H41" i="83"/>
  <c r="H32" i="83"/>
  <c r="AC66" i="84"/>
  <c r="F158" i="84"/>
  <c r="G32" i="83" s="1"/>
  <c r="AB66" i="84"/>
  <c r="Y66" i="84"/>
  <c r="AB11" i="13"/>
  <c r="AB18" i="13" s="1"/>
  <c r="AC11" i="13"/>
  <c r="X11" i="13"/>
  <c r="X18" i="13" l="1"/>
  <c r="X24" i="13" s="1"/>
  <c r="I158" i="84"/>
  <c r="T101" i="84"/>
  <c r="W101" i="84" s="1"/>
  <c r="T100" i="84"/>
  <c r="W100" i="84" s="1"/>
  <c r="T99" i="84"/>
  <c r="W99" i="84" s="1"/>
  <c r="T98" i="84"/>
  <c r="U98" i="84" s="1"/>
  <c r="X98" i="84" s="1"/>
  <c r="AA101" i="84"/>
  <c r="R101" i="84"/>
  <c r="N101" i="84"/>
  <c r="AA100" i="84"/>
  <c r="R100" i="84"/>
  <c r="N100" i="84"/>
  <c r="AA99" i="84"/>
  <c r="R99" i="84"/>
  <c r="N99" i="84"/>
  <c r="AA98" i="84"/>
  <c r="R98" i="84"/>
  <c r="N98" i="84"/>
  <c r="T126" i="84"/>
  <c r="W126" i="84" s="1"/>
  <c r="R126" i="84"/>
  <c r="N126" i="84"/>
  <c r="T124" i="84"/>
  <c r="U124" i="84" s="1"/>
  <c r="X124" i="84" s="1"/>
  <c r="T123" i="84"/>
  <c r="U123" i="84" s="1"/>
  <c r="X123" i="84" s="1"/>
  <c r="P125" i="84"/>
  <c r="AA124" i="84"/>
  <c r="R124" i="84"/>
  <c r="N124" i="84"/>
  <c r="AA123" i="84"/>
  <c r="R123" i="84"/>
  <c r="N123" i="84"/>
  <c r="T106" i="84"/>
  <c r="W106" i="84" s="1"/>
  <c r="T105" i="84"/>
  <c r="U105" i="84" s="1"/>
  <c r="X105" i="84" s="1"/>
  <c r="T110" i="84"/>
  <c r="W110" i="84" s="1"/>
  <c r="T109" i="84"/>
  <c r="W109" i="84" s="1"/>
  <c r="T108" i="84"/>
  <c r="W108" i="84" s="1"/>
  <c r="T107" i="84"/>
  <c r="W107" i="84" s="1"/>
  <c r="AA106" i="84"/>
  <c r="R106" i="84"/>
  <c r="N106" i="84"/>
  <c r="AA105" i="84"/>
  <c r="R105" i="84"/>
  <c r="N105" i="84"/>
  <c r="AA110" i="84"/>
  <c r="R110" i="84"/>
  <c r="N110" i="84"/>
  <c r="AA109" i="84"/>
  <c r="R109" i="84"/>
  <c r="N109" i="84"/>
  <c r="AA108" i="84"/>
  <c r="R108" i="84"/>
  <c r="N108" i="84"/>
  <c r="AA107" i="84"/>
  <c r="R107" i="84"/>
  <c r="N107" i="84"/>
  <c r="T61" i="84"/>
  <c r="T60" i="84"/>
  <c r="T59" i="84"/>
  <c r="T58" i="84"/>
  <c r="T55" i="84"/>
  <c r="T54" i="84"/>
  <c r="T29" i="84"/>
  <c r="W140" i="84"/>
  <c r="R140" i="84"/>
  <c r="AA140" i="84" s="1"/>
  <c r="N140" i="84"/>
  <c r="W102" i="84"/>
  <c r="R102" i="84"/>
  <c r="U102" i="84" s="1"/>
  <c r="X102" i="84" s="1"/>
  <c r="Y102" i="84" s="1"/>
  <c r="N102" i="84"/>
  <c r="Z25" i="85"/>
  <c r="W25" i="85"/>
  <c r="R25" i="85"/>
  <c r="AB25" i="85" s="1"/>
  <c r="N25" i="85"/>
  <c r="Z24" i="85"/>
  <c r="W24" i="85"/>
  <c r="R24" i="85"/>
  <c r="AB24" i="85" s="1"/>
  <c r="N24" i="85"/>
  <c r="Z23" i="85"/>
  <c r="R23" i="85"/>
  <c r="AB23" i="85" s="1"/>
  <c r="Z22" i="85"/>
  <c r="R22" i="85"/>
  <c r="T16" i="85"/>
  <c r="U16" i="85" s="1"/>
  <c r="X16" i="85" s="1"/>
  <c r="T15" i="85"/>
  <c r="W15" i="85" s="1"/>
  <c r="T14" i="85"/>
  <c r="W14" i="85" s="1"/>
  <c r="T13" i="85"/>
  <c r="W13" i="85" s="1"/>
  <c r="T12" i="85"/>
  <c r="W12" i="85" s="1"/>
  <c r="R12" i="85"/>
  <c r="AB12" i="85" s="1"/>
  <c r="R13" i="85"/>
  <c r="AB13" i="85" s="1"/>
  <c r="R14" i="85"/>
  <c r="AB14" i="85" s="1"/>
  <c r="R15" i="85"/>
  <c r="AB15" i="85" s="1"/>
  <c r="R16" i="85"/>
  <c r="AB16" i="85" s="1"/>
  <c r="N14" i="85"/>
  <c r="N13" i="85"/>
  <c r="N12" i="85"/>
  <c r="N15" i="85"/>
  <c r="N16" i="85"/>
  <c r="AB22" i="85" l="1"/>
  <c r="R26" i="85"/>
  <c r="R125" i="84"/>
  <c r="AB121" i="84"/>
  <c r="AC121" i="84"/>
  <c r="AC137" i="84"/>
  <c r="AB137" i="84"/>
  <c r="U100" i="84"/>
  <c r="X100" i="84" s="1"/>
  <c r="Y100" i="84" s="1"/>
  <c r="AB98" i="84"/>
  <c r="AC98" i="84"/>
  <c r="Y98" i="84"/>
  <c r="W98" i="84"/>
  <c r="U99" i="84"/>
  <c r="X99" i="84" s="1"/>
  <c r="U101" i="84"/>
  <c r="X101" i="84" s="1"/>
  <c r="U126" i="84"/>
  <c r="X126" i="84" s="1"/>
  <c r="X128" i="84" s="1"/>
  <c r="AA126" i="84"/>
  <c r="U109" i="84"/>
  <c r="X109" i="84" s="1"/>
  <c r="AB109" i="84" s="1"/>
  <c r="X125" i="84"/>
  <c r="W123" i="84"/>
  <c r="Y124" i="84"/>
  <c r="AC123" i="84"/>
  <c r="AB123" i="84"/>
  <c r="Y123" i="84"/>
  <c r="W124" i="84"/>
  <c r="U110" i="84"/>
  <c r="X110" i="84" s="1"/>
  <c r="Y110" i="84" s="1"/>
  <c r="U108" i="84"/>
  <c r="X108" i="84" s="1"/>
  <c r="AC108" i="84" s="1"/>
  <c r="U107" i="84"/>
  <c r="X107" i="84" s="1"/>
  <c r="W105" i="84"/>
  <c r="Y105" i="84"/>
  <c r="AC105" i="84"/>
  <c r="AB105" i="84"/>
  <c r="U106" i="84"/>
  <c r="X106" i="84" s="1"/>
  <c r="F162" i="84" s="1"/>
  <c r="G36" i="83" s="1"/>
  <c r="U140" i="84"/>
  <c r="X140" i="84" s="1"/>
  <c r="Y140" i="84" s="1"/>
  <c r="AA102" i="84"/>
  <c r="U23" i="85"/>
  <c r="X23" i="85" s="1"/>
  <c r="AE23" i="85" s="1"/>
  <c r="U24" i="85"/>
  <c r="X24" i="85" s="1"/>
  <c r="U25" i="85"/>
  <c r="X25" i="85" s="1"/>
  <c r="AE25" i="85" s="1"/>
  <c r="U22" i="85"/>
  <c r="X22" i="85" s="1"/>
  <c r="W23" i="85"/>
  <c r="W22" i="85"/>
  <c r="U14" i="85"/>
  <c r="X14" i="85" s="1"/>
  <c r="U13" i="85"/>
  <c r="X13" i="85" s="1"/>
  <c r="U12" i="85"/>
  <c r="X12" i="85" s="1"/>
  <c r="U15" i="85"/>
  <c r="X15" i="85" s="1"/>
  <c r="Y16" i="85"/>
  <c r="AE16" i="85"/>
  <c r="W16" i="85"/>
  <c r="F161" i="84" l="1"/>
  <c r="G35" i="83" s="1"/>
  <c r="AC107" i="84"/>
  <c r="F163" i="84"/>
  <c r="G37" i="83" s="1"/>
  <c r="Y126" i="84"/>
  <c r="F166" i="84"/>
  <c r="G40" i="83" s="1"/>
  <c r="AB100" i="84"/>
  <c r="AC100" i="84"/>
  <c r="Y125" i="84"/>
  <c r="AD23" i="85"/>
  <c r="Y23" i="85"/>
  <c r="AC101" i="84"/>
  <c r="AB101" i="84"/>
  <c r="Y101" i="84"/>
  <c r="AC99" i="84"/>
  <c r="AB99" i="84"/>
  <c r="Y99" i="84"/>
  <c r="AC106" i="84"/>
  <c r="Y106" i="84"/>
  <c r="AB106" i="84"/>
  <c r="Y108" i="84"/>
  <c r="AB108" i="84"/>
  <c r="Y107" i="84"/>
  <c r="AB107" i="84"/>
  <c r="AC109" i="84"/>
  <c r="Y109" i="84"/>
  <c r="AE22" i="85"/>
  <c r="X26" i="85"/>
  <c r="AD22" i="85"/>
  <c r="Y22" i="85"/>
  <c r="AD25" i="85"/>
  <c r="Y25" i="85"/>
  <c r="AD24" i="85"/>
  <c r="Y24" i="85"/>
  <c r="AE24" i="85"/>
  <c r="AE14" i="85"/>
  <c r="AD14" i="85"/>
  <c r="Y14" i="85"/>
  <c r="AE12" i="85"/>
  <c r="AD12" i="85"/>
  <c r="Y12" i="85"/>
  <c r="Y13" i="85"/>
  <c r="AE13" i="85"/>
  <c r="AD13" i="85"/>
  <c r="AE15" i="85"/>
  <c r="AD15" i="85"/>
  <c r="Y15" i="85"/>
  <c r="Q143" i="84"/>
  <c r="Q142" i="84"/>
  <c r="Q141" i="84"/>
  <c r="AD26" i="85" l="1"/>
  <c r="Y26" i="85"/>
  <c r="U49" i="84"/>
  <c r="Q49" i="84"/>
  <c r="U48" i="84"/>
  <c r="Q48" i="84"/>
  <c r="U11" i="84"/>
  <c r="T11" i="86" l="1"/>
  <c r="U11" i="86" s="1"/>
  <c r="U20" i="86" s="1"/>
  <c r="R34" i="84" l="1"/>
  <c r="U34" i="84" s="1"/>
  <c r="W45" i="84"/>
  <c r="R45" i="84"/>
  <c r="U45" i="84" s="1"/>
  <c r="X45" i="84" s="1"/>
  <c r="N45" i="84"/>
  <c r="W44" i="84"/>
  <c r="R44" i="84"/>
  <c r="U44" i="84" s="1"/>
  <c r="X44" i="84" s="1"/>
  <c r="N44" i="84"/>
  <c r="W43" i="84"/>
  <c r="R43" i="84"/>
  <c r="U43" i="84" s="1"/>
  <c r="X43" i="84" s="1"/>
  <c r="N43" i="84"/>
  <c r="W42" i="84"/>
  <c r="R42" i="84"/>
  <c r="U42" i="84" s="1"/>
  <c r="X42" i="84" s="1"/>
  <c r="N42" i="84"/>
  <c r="W41" i="84"/>
  <c r="R41" i="84"/>
  <c r="U41" i="84" s="1"/>
  <c r="X41" i="84" s="1"/>
  <c r="AC41" i="84" s="1"/>
  <c r="N41" i="84"/>
  <c r="W40" i="84"/>
  <c r="R40" i="84"/>
  <c r="U40" i="84" s="1"/>
  <c r="X40" i="84" s="1"/>
  <c r="N40" i="84"/>
  <c r="W39" i="84"/>
  <c r="R39" i="84"/>
  <c r="U39" i="84" s="1"/>
  <c r="X39" i="84" s="1"/>
  <c r="N39" i="84"/>
  <c r="W38" i="84"/>
  <c r="R38" i="84"/>
  <c r="U38" i="84" s="1"/>
  <c r="X38" i="84" s="1"/>
  <c r="N38" i="84"/>
  <c r="AB42" i="84" l="1"/>
  <c r="AC42" i="84"/>
  <c r="AC45" i="84"/>
  <c r="AB45" i="84"/>
  <c r="AB41" i="84"/>
  <c r="Y43" i="84"/>
  <c r="AC43" i="84"/>
  <c r="AB43" i="84"/>
  <c r="AB44" i="84"/>
  <c r="Y44" i="84"/>
  <c r="AC44" i="84"/>
  <c r="Y45" i="84"/>
  <c r="Y42" i="84"/>
  <c r="Y41" i="84"/>
  <c r="Y40" i="84"/>
  <c r="AC40" i="84"/>
  <c r="AB40" i="84"/>
  <c r="Y38" i="84"/>
  <c r="AC38" i="84"/>
  <c r="AB38" i="84"/>
  <c r="AC39" i="84"/>
  <c r="AB39" i="84"/>
  <c r="Y39" i="84"/>
  <c r="D20" i="1" l="1"/>
  <c r="D39" i="85"/>
  <c r="E39" i="85" s="1"/>
  <c r="D40" i="85"/>
  <c r="E40" i="85" s="1"/>
  <c r="D41" i="85"/>
  <c r="E41" i="85" s="1"/>
  <c r="D189" i="84"/>
  <c r="E189" i="84" s="1"/>
  <c r="D188" i="84"/>
  <c r="E188" i="84" s="1"/>
  <c r="D190" i="84"/>
  <c r="E190" i="84" s="1"/>
  <c r="C33" i="86"/>
  <c r="D33" i="86" s="1"/>
  <c r="C34" i="86"/>
  <c r="D34" i="86" s="1"/>
  <c r="C32" i="86"/>
  <c r="D32" i="86" s="1"/>
  <c r="C38" i="13"/>
  <c r="D38" i="13" s="1"/>
  <c r="C39" i="13"/>
  <c r="D39" i="13" s="1"/>
  <c r="C37" i="13"/>
  <c r="D37" i="13" s="1"/>
  <c r="D166" i="84" l="1"/>
  <c r="U17" i="85"/>
  <c r="R48" i="84"/>
  <c r="N48" i="84"/>
  <c r="N49" i="84"/>
  <c r="R49" i="84"/>
  <c r="W49" i="84"/>
  <c r="Q13" i="84"/>
  <c r="Q12" i="84"/>
  <c r="Q11" i="84"/>
  <c r="Q29" i="84"/>
  <c r="R7" i="97"/>
  <c r="G7" i="97"/>
  <c r="AC80" i="84" l="1"/>
  <c r="AB80" i="84"/>
  <c r="AC81" i="84"/>
  <c r="AB81" i="84"/>
  <c r="AA49" i="84"/>
  <c r="W48" i="84"/>
  <c r="AA48" i="84"/>
  <c r="X49" i="84"/>
  <c r="H7" i="97"/>
  <c r="I7" i="97" s="1"/>
  <c r="J7" i="97" s="1"/>
  <c r="K7" i="97" s="1"/>
  <c r="L7" i="97" s="1"/>
  <c r="M7" i="97" s="1"/>
  <c r="N7" i="97" s="1"/>
  <c r="O7" i="97" s="1"/>
  <c r="P7" i="97" s="1"/>
  <c r="S7" i="97"/>
  <c r="T7" i="97" s="1"/>
  <c r="U7" i="97" s="1"/>
  <c r="V7" i="97" s="1"/>
  <c r="W7" i="97" s="1"/>
  <c r="X7" i="97" s="1"/>
  <c r="Y7" i="97" s="1"/>
  <c r="Z7" i="97" s="1"/>
  <c r="AA7" i="97" s="1"/>
  <c r="AB7" i="97" s="1"/>
  <c r="AC7" i="97" s="1"/>
  <c r="AD7" i="97" s="1"/>
  <c r="AE7" i="97" s="1"/>
  <c r="AF7" i="97" s="1"/>
  <c r="AG7" i="97" s="1"/>
  <c r="AH7" i="97" s="1"/>
  <c r="AI7" i="97" s="1"/>
  <c r="X11" i="86"/>
  <c r="W11" i="86"/>
  <c r="G166" i="84" l="1"/>
  <c r="H166" i="84" s="1"/>
  <c r="H40" i="83" s="1"/>
  <c r="E166" i="84"/>
  <c r="Y49" i="84"/>
  <c r="X48" i="84"/>
  <c r="I166" i="84" l="1"/>
  <c r="Y48" i="84"/>
  <c r="AC48" i="84"/>
  <c r="AB48" i="84"/>
  <c r="W104" i="84" l="1"/>
  <c r="R104" i="84"/>
  <c r="U104" i="84" s="1"/>
  <c r="X104" i="84" s="1"/>
  <c r="N104" i="84"/>
  <c r="W103" i="84"/>
  <c r="R103" i="84"/>
  <c r="U103" i="84" s="1"/>
  <c r="X103" i="84" s="1"/>
  <c r="N103" i="84"/>
  <c r="W24" i="84"/>
  <c r="R24" i="84"/>
  <c r="N24" i="84"/>
  <c r="W13" i="84"/>
  <c r="X13" i="84"/>
  <c r="R13" i="84"/>
  <c r="AA13" i="84" s="1"/>
  <c r="N13" i="84"/>
  <c r="AC13" i="84" l="1"/>
  <c r="AB13" i="84"/>
  <c r="AA24" i="84"/>
  <c r="U24" i="84"/>
  <c r="X24" i="84" s="1"/>
  <c r="AA104" i="84"/>
  <c r="Y103" i="84"/>
  <c r="Y104" i="84"/>
  <c r="AA103" i="84"/>
  <c r="Y13" i="84"/>
  <c r="L59" i="83"/>
  <c r="L57" i="83"/>
  <c r="L51" i="83"/>
  <c r="L50" i="83"/>
  <c r="AC16" i="84" l="1"/>
  <c r="AB16" i="84"/>
  <c r="AB24" i="84"/>
  <c r="Y24" i="84"/>
  <c r="AC24" i="84"/>
  <c r="E164" i="84"/>
  <c r="W47" i="84"/>
  <c r="W46" i="84"/>
  <c r="R47" i="84"/>
  <c r="U47" i="84" s="1"/>
  <c r="X47" i="84" s="1"/>
  <c r="Y47" i="84" s="1"/>
  <c r="R46" i="84"/>
  <c r="N47" i="84"/>
  <c r="N46" i="84"/>
  <c r="W37" i="84"/>
  <c r="R37" i="84"/>
  <c r="N37" i="84"/>
  <c r="W36" i="84"/>
  <c r="R36" i="84"/>
  <c r="N36" i="84"/>
  <c r="R35" i="84"/>
  <c r="W35" i="84"/>
  <c r="N35" i="84"/>
  <c r="W64" i="84"/>
  <c r="U64" i="84"/>
  <c r="X64" i="84" s="1"/>
  <c r="Y64" i="84" s="1"/>
  <c r="R64" i="84"/>
  <c r="AA64" i="84" s="1"/>
  <c r="N64" i="84"/>
  <c r="U63" i="84"/>
  <c r="X63" i="84" s="1"/>
  <c r="Y63" i="84" s="1"/>
  <c r="W63" i="84"/>
  <c r="R63" i="84"/>
  <c r="AA63" i="84" s="1"/>
  <c r="N63" i="84"/>
  <c r="W62" i="84"/>
  <c r="U62" i="84"/>
  <c r="R62" i="84"/>
  <c r="N62" i="84"/>
  <c r="W55" i="84"/>
  <c r="U55" i="84"/>
  <c r="X55" i="84" s="1"/>
  <c r="Y55" i="84" s="1"/>
  <c r="R55" i="84"/>
  <c r="AA55" i="84" s="1"/>
  <c r="N55" i="84"/>
  <c r="W54" i="84"/>
  <c r="U54" i="84"/>
  <c r="X54" i="84" s="1"/>
  <c r="Y54" i="84" s="1"/>
  <c r="R54" i="84"/>
  <c r="AA54" i="84" s="1"/>
  <c r="N54" i="84"/>
  <c r="W61" i="84"/>
  <c r="U61" i="84"/>
  <c r="X61" i="84" s="1"/>
  <c r="Y61" i="84" s="1"/>
  <c r="R61" i="84"/>
  <c r="AA61" i="84" s="1"/>
  <c r="N61" i="84"/>
  <c r="W60" i="84"/>
  <c r="U60" i="84"/>
  <c r="X60" i="84" s="1"/>
  <c r="Y60" i="84" s="1"/>
  <c r="R60" i="84"/>
  <c r="AA60" i="84" s="1"/>
  <c r="N60" i="84"/>
  <c r="W59" i="84"/>
  <c r="U59" i="84"/>
  <c r="X59" i="84" s="1"/>
  <c r="Y59" i="84" s="1"/>
  <c r="R59" i="84"/>
  <c r="AA59" i="84" s="1"/>
  <c r="N59" i="84"/>
  <c r="W58" i="84"/>
  <c r="U58" i="84"/>
  <c r="X58" i="84" s="1"/>
  <c r="Y58" i="84" s="1"/>
  <c r="R58" i="84"/>
  <c r="AA58" i="84" s="1"/>
  <c r="N58" i="84"/>
  <c r="AA62" i="84" l="1"/>
  <c r="X62" i="84"/>
  <c r="AC57" i="84"/>
  <c r="AB57" i="84"/>
  <c r="Y62" i="84"/>
  <c r="D164" i="84"/>
  <c r="U46" i="84"/>
  <c r="U36" i="84"/>
  <c r="X36" i="84" s="1"/>
  <c r="U37" i="84"/>
  <c r="X37" i="84" s="1"/>
  <c r="U35" i="84"/>
  <c r="X35" i="84" s="1"/>
  <c r="AC37" i="84" l="1"/>
  <c r="AB37" i="84"/>
  <c r="X46" i="84"/>
  <c r="AC36" i="84"/>
  <c r="AB36" i="84"/>
  <c r="AC35" i="84"/>
  <c r="AB35" i="84"/>
  <c r="Y36" i="84"/>
  <c r="Y37" i="84"/>
  <c r="Y35" i="84"/>
  <c r="G164" i="84" l="1"/>
  <c r="H164" i="84" s="1"/>
  <c r="H38" i="83" s="1"/>
  <c r="F155" i="84"/>
  <c r="G29" i="83" s="1"/>
  <c r="AJ13" i="97"/>
  <c r="D75" i="83"/>
  <c r="E75" i="83"/>
  <c r="Y46" i="84"/>
  <c r="I164" i="84" l="1"/>
  <c r="AK13" i="97" l="1"/>
  <c r="H62" i="83"/>
  <c r="E35" i="85"/>
  <c r="G35" i="85" l="1"/>
  <c r="H35" i="85" l="1"/>
  <c r="H46" i="83" s="1"/>
  <c r="G46" i="83"/>
  <c r="D35" i="85"/>
  <c r="W29" i="84" l="1"/>
  <c r="U29" i="84"/>
  <c r="X29" i="84" s="1"/>
  <c r="F153" i="84" s="1"/>
  <c r="G27" i="83" s="1"/>
  <c r="R29" i="84"/>
  <c r="AA29" i="84" s="1"/>
  <c r="N29" i="84"/>
  <c r="AC21" i="84" l="1"/>
  <c r="AB21" i="84"/>
  <c r="Y29" i="84"/>
  <c r="G155" i="84"/>
  <c r="H155" i="84" s="1"/>
  <c r="H29" i="83" s="1"/>
  <c r="F35" i="85"/>
  <c r="I35" i="85" s="1"/>
  <c r="AA117" i="84"/>
  <c r="AA116" i="84"/>
  <c r="AA115" i="84"/>
  <c r="AA114" i="84"/>
  <c r="AA113" i="84"/>
  <c r="E159" i="84" s="1"/>
  <c r="W117" i="84"/>
  <c r="W116" i="84"/>
  <c r="W115" i="84"/>
  <c r="W114" i="84"/>
  <c r="W113" i="84"/>
  <c r="R113" i="84"/>
  <c r="R114" i="84"/>
  <c r="U114" i="84" s="1"/>
  <c r="X114" i="84" s="1"/>
  <c r="R115" i="84"/>
  <c r="U115" i="84" s="1"/>
  <c r="X115" i="84" s="1"/>
  <c r="Y115" i="84" s="1"/>
  <c r="R116" i="84"/>
  <c r="U116" i="84" s="1"/>
  <c r="X116" i="84" s="1"/>
  <c r="Y116" i="84" s="1"/>
  <c r="R117" i="84"/>
  <c r="U117" i="84" s="1"/>
  <c r="N117" i="84"/>
  <c r="N116" i="84"/>
  <c r="N115" i="84"/>
  <c r="N114" i="84"/>
  <c r="N113" i="84"/>
  <c r="P65" i="84"/>
  <c r="U113" i="84" l="1"/>
  <c r="D159" i="84"/>
  <c r="AC112" i="84"/>
  <c r="AB112" i="84"/>
  <c r="AB111" i="84"/>
  <c r="AC111" i="84"/>
  <c r="AB104" i="84"/>
  <c r="AC104" i="84"/>
  <c r="Y65" i="84"/>
  <c r="D163" i="84"/>
  <c r="Y114" i="84"/>
  <c r="AC114" i="84"/>
  <c r="AB114" i="84"/>
  <c r="E163" i="84"/>
  <c r="X117" i="84"/>
  <c r="AC115" i="84"/>
  <c r="AB115" i="84"/>
  <c r="AC116" i="84"/>
  <c r="AB116" i="84"/>
  <c r="G163" i="84" l="1"/>
  <c r="H163" i="84" s="1"/>
  <c r="X113" i="84"/>
  <c r="F165" i="84" s="1"/>
  <c r="G39" i="83" s="1"/>
  <c r="G168" i="84"/>
  <c r="H168" i="84" s="1"/>
  <c r="H42" i="83" s="1"/>
  <c r="D25" i="86"/>
  <c r="E25" i="86"/>
  <c r="Y117" i="84"/>
  <c r="F25" i="86"/>
  <c r="G25" i="86"/>
  <c r="H25" i="86" l="1"/>
  <c r="H19" i="83" s="1"/>
  <c r="G19" i="83"/>
  <c r="I163" i="84"/>
  <c r="H37" i="83"/>
  <c r="G159" i="84"/>
  <c r="H159" i="84" s="1"/>
  <c r="Y113" i="84"/>
  <c r="AC113" i="84"/>
  <c r="AB113" i="84"/>
  <c r="I25" i="86"/>
  <c r="R11" i="86"/>
  <c r="N11" i="86"/>
  <c r="I159" i="84" l="1"/>
  <c r="H33" i="83"/>
  <c r="AA11" i="86"/>
  <c r="AA20" i="86" s="1"/>
  <c r="AD11" i="86" l="1"/>
  <c r="AC11" i="86"/>
  <c r="Y11" i="86"/>
  <c r="E162" i="84" l="1"/>
  <c r="D162" i="84"/>
  <c r="G162" i="84" l="1"/>
  <c r="H162" i="84" s="1"/>
  <c r="W27" i="84"/>
  <c r="W11" i="84"/>
  <c r="X11" i="84"/>
  <c r="P84" i="84"/>
  <c r="I162" i="84" l="1"/>
  <c r="H36" i="83"/>
  <c r="D27" i="86"/>
  <c r="E27" i="86"/>
  <c r="E161" i="84"/>
  <c r="D161" i="84"/>
  <c r="G161" i="84" l="1"/>
  <c r="H161" i="84" s="1"/>
  <c r="H35" i="83" s="1"/>
  <c r="F27" i="86"/>
  <c r="G27" i="86" l="1"/>
  <c r="I161" i="84"/>
  <c r="H27" i="86" l="1"/>
  <c r="G21" i="83"/>
  <c r="P30" i="84"/>
  <c r="I27" i="86" l="1"/>
  <c r="H21" i="83"/>
  <c r="AC30" i="84"/>
  <c r="X65" i="84"/>
  <c r="R65" i="84"/>
  <c r="E22" i="4"/>
  <c r="E20" i="4"/>
  <c r="E17" i="4"/>
  <c r="E14" i="4"/>
  <c r="E12" i="4"/>
  <c r="B6" i="84"/>
  <c r="B5" i="84"/>
  <c r="B4" i="84"/>
  <c r="W83" i="84"/>
  <c r="U83" i="84"/>
  <c r="X83" i="84" s="1"/>
  <c r="Y83" i="84" s="1"/>
  <c r="R83" i="84"/>
  <c r="AA83" i="84" s="1"/>
  <c r="N83" i="84"/>
  <c r="W82" i="84"/>
  <c r="U82" i="84"/>
  <c r="R82" i="84"/>
  <c r="N82" i="84"/>
  <c r="P144" i="84"/>
  <c r="W143" i="84"/>
  <c r="U143" i="84"/>
  <c r="X143" i="84" s="1"/>
  <c r="R143" i="84"/>
  <c r="AA143" i="84" s="1"/>
  <c r="N143" i="84"/>
  <c r="W142" i="84"/>
  <c r="U142" i="84"/>
  <c r="X142" i="84" s="1"/>
  <c r="R142" i="84"/>
  <c r="AA142" i="84" s="1"/>
  <c r="N142" i="84"/>
  <c r="W141" i="84"/>
  <c r="U141" i="84"/>
  <c r="R141" i="84"/>
  <c r="AA141" i="84" s="1"/>
  <c r="N141" i="84"/>
  <c r="U131" i="84"/>
  <c r="X131" i="84" s="1"/>
  <c r="Y131" i="84" s="1"/>
  <c r="R131" i="84"/>
  <c r="AA131" i="84" s="1"/>
  <c r="N131" i="84"/>
  <c r="U130" i="84"/>
  <c r="X130" i="84" s="1"/>
  <c r="Y130" i="84" s="1"/>
  <c r="R130" i="84"/>
  <c r="AA130" i="84" s="1"/>
  <c r="N130" i="84"/>
  <c r="U129" i="84"/>
  <c r="X129" i="84" s="1"/>
  <c r="R129" i="84"/>
  <c r="N129" i="84"/>
  <c r="P128" i="84"/>
  <c r="P56" i="84"/>
  <c r="W51" i="84"/>
  <c r="R51" i="84"/>
  <c r="U51" i="84" s="1"/>
  <c r="X51" i="84" s="1"/>
  <c r="Y51" i="84" s="1"/>
  <c r="N51" i="84"/>
  <c r="W50" i="84"/>
  <c r="R50" i="84"/>
  <c r="U50" i="84" s="1"/>
  <c r="X50" i="84" s="1"/>
  <c r="Y50" i="84" s="1"/>
  <c r="N50" i="84"/>
  <c r="W34" i="84"/>
  <c r="N34" i="84"/>
  <c r="P33" i="84"/>
  <c r="W32" i="84"/>
  <c r="R32" i="84"/>
  <c r="U32" i="84" s="1"/>
  <c r="N32" i="84"/>
  <c r="W31" i="84"/>
  <c r="R31" i="84"/>
  <c r="N31" i="84"/>
  <c r="W28" i="84"/>
  <c r="R28" i="84"/>
  <c r="U28" i="84" s="1"/>
  <c r="N28" i="84"/>
  <c r="R27" i="84"/>
  <c r="U27" i="84" s="1"/>
  <c r="N27" i="84"/>
  <c r="P26" i="84"/>
  <c r="Z25" i="84"/>
  <c r="W25" i="84"/>
  <c r="R25" i="84"/>
  <c r="N25" i="84"/>
  <c r="W23" i="84"/>
  <c r="R23" i="84"/>
  <c r="U23" i="84" s="1"/>
  <c r="X23" i="84" s="1"/>
  <c r="N23" i="84"/>
  <c r="W12" i="84"/>
  <c r="X12" i="84"/>
  <c r="R12" i="84"/>
  <c r="AA12" i="84" s="1"/>
  <c r="N12" i="84"/>
  <c r="R11" i="84"/>
  <c r="N11" i="84"/>
  <c r="G15" i="4"/>
  <c r="E26" i="86"/>
  <c r="D26" i="86"/>
  <c r="R12" i="86"/>
  <c r="D157" i="84" l="1"/>
  <c r="X141" i="84"/>
  <c r="F150" i="84" s="1"/>
  <c r="D150" i="84"/>
  <c r="AA82" i="84"/>
  <c r="AB77" i="84" s="1"/>
  <c r="D156" i="84"/>
  <c r="X82" i="84"/>
  <c r="F157" i="84" s="1"/>
  <c r="G31" i="83" s="1"/>
  <c r="AB78" i="84"/>
  <c r="AC78" i="84"/>
  <c r="Y142" i="84"/>
  <c r="AC142" i="84"/>
  <c r="AB142" i="84"/>
  <c r="Y143" i="84"/>
  <c r="AC143" i="84"/>
  <c r="AB143" i="84"/>
  <c r="AC141" i="84"/>
  <c r="AB141" i="84"/>
  <c r="AC12" i="84"/>
  <c r="AB12" i="84"/>
  <c r="D165" i="84"/>
  <c r="AA25" i="84"/>
  <c r="U25" i="84"/>
  <c r="X25" i="84" s="1"/>
  <c r="F151" i="84" s="1"/>
  <c r="G25" i="83" s="1"/>
  <c r="AA23" i="84"/>
  <c r="D24" i="86"/>
  <c r="E24" i="86"/>
  <c r="X28" i="84"/>
  <c r="Y28" i="84" s="1"/>
  <c r="X32" i="84"/>
  <c r="Y32" i="84" s="1"/>
  <c r="AA31" i="84"/>
  <c r="U31" i="84"/>
  <c r="X31" i="84" s="1"/>
  <c r="Y31" i="84" s="1"/>
  <c r="E19" i="4"/>
  <c r="R84" i="84"/>
  <c r="R14" i="86"/>
  <c r="R16" i="86"/>
  <c r="R20" i="86" s="1"/>
  <c r="D160" i="84"/>
  <c r="AA27" i="84"/>
  <c r="R30" i="84"/>
  <c r="AC65" i="84"/>
  <c r="AA32" i="84"/>
  <c r="D168" i="84"/>
  <c r="E155" i="84"/>
  <c r="D153" i="84"/>
  <c r="P145" i="84"/>
  <c r="AA28" i="84"/>
  <c r="D155" i="84"/>
  <c r="D152" i="84"/>
  <c r="D151" i="84"/>
  <c r="AA50" i="84"/>
  <c r="D154" i="84"/>
  <c r="R33" i="84"/>
  <c r="R26" i="84"/>
  <c r="AA51" i="84"/>
  <c r="W131" i="84"/>
  <c r="R144" i="84"/>
  <c r="W130" i="84"/>
  <c r="W129" i="84"/>
  <c r="AA11" i="84"/>
  <c r="X34" i="84"/>
  <c r="F154" i="84" s="1"/>
  <c r="G28" i="83" s="1"/>
  <c r="Y12" i="84"/>
  <c r="Y129" i="84"/>
  <c r="Y82" i="84"/>
  <c r="R128" i="84"/>
  <c r="AA129" i="84"/>
  <c r="R118" i="84"/>
  <c r="R56" i="84"/>
  <c r="X27" i="84"/>
  <c r="Y11" i="84"/>
  <c r="X12" i="86"/>
  <c r="F26" i="86"/>
  <c r="F152" i="84" l="1"/>
  <c r="G26" i="83" s="1"/>
  <c r="Y141" i="84"/>
  <c r="AC19" i="84"/>
  <c r="AB19" i="84"/>
  <c r="AC15" i="84"/>
  <c r="AB15" i="84"/>
  <c r="G24" i="83"/>
  <c r="AC77" i="84"/>
  <c r="G156" i="84"/>
  <c r="H156" i="84" s="1"/>
  <c r="G157" i="84"/>
  <c r="H157" i="84" s="1"/>
  <c r="E157" i="84"/>
  <c r="E156" i="84"/>
  <c r="AC84" i="84"/>
  <c r="AC120" i="84" s="1"/>
  <c r="AC122" i="84" s="1"/>
  <c r="G24" i="86"/>
  <c r="AC110" i="84"/>
  <c r="AB110" i="84"/>
  <c r="AC23" i="84"/>
  <c r="G152" i="84"/>
  <c r="H152" i="84" s="1"/>
  <c r="H26" i="83" s="1"/>
  <c r="AB34" i="84"/>
  <c r="AC103" i="84"/>
  <c r="AB103" i="84"/>
  <c r="AB23" i="84"/>
  <c r="Y25" i="84"/>
  <c r="AB25" i="84"/>
  <c r="AC25" i="84"/>
  <c r="E150" i="84"/>
  <c r="AC11" i="84"/>
  <c r="AB11" i="84"/>
  <c r="G151" i="84"/>
  <c r="H151" i="84" s="1"/>
  <c r="H25" i="83" s="1"/>
  <c r="X84" i="84"/>
  <c r="G150" i="84"/>
  <c r="AB49" i="84"/>
  <c r="AC49" i="84"/>
  <c r="G165" i="84"/>
  <c r="H165" i="84" s="1"/>
  <c r="H39" i="83" s="1"/>
  <c r="E165" i="84"/>
  <c r="E154" i="84"/>
  <c r="AC34" i="84"/>
  <c r="E153" i="84"/>
  <c r="F24" i="86"/>
  <c r="G16" i="4"/>
  <c r="Y12" i="86"/>
  <c r="X16" i="86"/>
  <c r="AC125" i="84"/>
  <c r="E160" i="84"/>
  <c r="E152" i="84"/>
  <c r="E168" i="84"/>
  <c r="E151" i="84"/>
  <c r="R145" i="84"/>
  <c r="E13" i="4"/>
  <c r="I155" i="84"/>
  <c r="D169" i="84"/>
  <c r="AA145" i="84"/>
  <c r="Y84" i="84"/>
  <c r="X30" i="84"/>
  <c r="Y34" i="84"/>
  <c r="G23" i="4"/>
  <c r="G13" i="4"/>
  <c r="D28" i="86"/>
  <c r="F169" i="84" l="1"/>
  <c r="H24" i="86"/>
  <c r="H18" i="83" s="1"/>
  <c r="G18" i="83"/>
  <c r="Y16" i="86"/>
  <c r="I157" i="84"/>
  <c r="H31" i="83"/>
  <c r="I156" i="84"/>
  <c r="H30" i="83"/>
  <c r="AC144" i="84"/>
  <c r="I24" i="86"/>
  <c r="I152" i="84"/>
  <c r="X26" i="84"/>
  <c r="X144" i="84"/>
  <c r="G12" i="4"/>
  <c r="G26" i="86"/>
  <c r="I151" i="84"/>
  <c r="G154" i="84"/>
  <c r="H154" i="84" s="1"/>
  <c r="G153" i="84"/>
  <c r="H153" i="84" s="1"/>
  <c r="H150" i="84"/>
  <c r="H24" i="83" s="1"/>
  <c r="I165" i="84"/>
  <c r="E24" i="4"/>
  <c r="AC26" i="84"/>
  <c r="Y23" i="84"/>
  <c r="G19" i="4"/>
  <c r="G21" i="4"/>
  <c r="AC56" i="84"/>
  <c r="F28" i="86"/>
  <c r="X14" i="86"/>
  <c r="Y14" i="86" s="1"/>
  <c r="G11" i="4"/>
  <c r="X18" i="86"/>
  <c r="Y18" i="86" s="1"/>
  <c r="E169" i="84"/>
  <c r="X118" i="84"/>
  <c r="E16" i="4"/>
  <c r="E28" i="86"/>
  <c r="E27" i="4"/>
  <c r="X56" i="84"/>
  <c r="I168" i="84"/>
  <c r="U145" i="84"/>
  <c r="E21" i="4"/>
  <c r="Y56" i="84"/>
  <c r="Y118" i="84"/>
  <c r="Y27" i="84"/>
  <c r="Y30" i="84" s="1"/>
  <c r="G24" i="4"/>
  <c r="G27" i="4"/>
  <c r="X20" i="86" l="1"/>
  <c r="Y20" i="86" s="1"/>
  <c r="H26" i="86"/>
  <c r="G20" i="83"/>
  <c r="I153" i="84"/>
  <c r="H27" i="83"/>
  <c r="I154" i="84"/>
  <c r="H28" i="83"/>
  <c r="G28" i="86"/>
  <c r="Y26" i="84"/>
  <c r="I150" i="84"/>
  <c r="AC33" i="84"/>
  <c r="AC128" i="84"/>
  <c r="E11" i="4"/>
  <c r="Y144" i="84"/>
  <c r="E15" i="4"/>
  <c r="G160" i="84"/>
  <c r="H160" i="84" s="1"/>
  <c r="Y128" i="84"/>
  <c r="I26" i="86" l="1"/>
  <c r="H20" i="83"/>
  <c r="I160" i="84"/>
  <c r="H34" i="83"/>
  <c r="H28" i="86"/>
  <c r="G169" i="84"/>
  <c r="E23" i="4"/>
  <c r="E28" i="4" s="1"/>
  <c r="X33" i="84"/>
  <c r="X145" i="84" s="1"/>
  <c r="Y33" i="84"/>
  <c r="Y145" i="84" s="1"/>
  <c r="H169" i="84" l="1"/>
  <c r="F12" i="4" l="1"/>
  <c r="F13" i="4"/>
  <c r="F15" i="4"/>
  <c r="F19" i="4"/>
  <c r="F24" i="4"/>
  <c r="F11" i="4"/>
  <c r="D13" i="4"/>
  <c r="D15" i="4"/>
  <c r="D19" i="4"/>
  <c r="D21" i="4"/>
  <c r="D24" i="4"/>
  <c r="D27" i="4"/>
  <c r="L19" i="4" a="1"/>
  <c r="L15" i="4" a="1"/>
  <c r="G28" i="4" l="1"/>
  <c r="J15" i="4" l="1"/>
  <c r="K15" i="4" s="1"/>
  <c r="B6" i="85" l="1"/>
  <c r="B5" i="85"/>
  <c r="B4" i="85"/>
  <c r="B6" i="13" l="1"/>
  <c r="B5" i="13"/>
  <c r="B4" i="13"/>
  <c r="Z20" i="85"/>
  <c r="W20" i="85"/>
  <c r="R20" i="85"/>
  <c r="AB20" i="85" s="1"/>
  <c r="N20" i="85"/>
  <c r="Z19" i="85"/>
  <c r="W19" i="85"/>
  <c r="R19" i="85"/>
  <c r="AB19" i="85" s="1"/>
  <c r="Z18" i="85"/>
  <c r="W18" i="85"/>
  <c r="R18" i="85"/>
  <c r="AB18" i="85" s="1"/>
  <c r="N18" i="85"/>
  <c r="Z17" i="85"/>
  <c r="W17" i="85"/>
  <c r="R17" i="85"/>
  <c r="AB17" i="85" s="1"/>
  <c r="AD16" i="85" s="1"/>
  <c r="N17" i="85"/>
  <c r="Z11" i="85"/>
  <c r="W11" i="85"/>
  <c r="R11" i="85"/>
  <c r="N11" i="85"/>
  <c r="Q23" i="13"/>
  <c r="R21" i="85" l="1"/>
  <c r="R27" i="85" s="1"/>
  <c r="AB11" i="85"/>
  <c r="J13" i="4"/>
  <c r="K13" i="4" s="1"/>
  <c r="J19" i="4"/>
  <c r="K19" i="4" s="1"/>
  <c r="D32" i="85"/>
  <c r="E32" i="85"/>
  <c r="F27" i="4"/>
  <c r="D34" i="85"/>
  <c r="E33" i="85"/>
  <c r="U19" i="85"/>
  <c r="X19" i="85" s="1"/>
  <c r="Y19" i="85" s="1"/>
  <c r="U18" i="85"/>
  <c r="X18" i="85" s="1"/>
  <c r="Y18" i="85" s="1"/>
  <c r="D33" i="85"/>
  <c r="X17" i="85"/>
  <c r="U11" i="85"/>
  <c r="U20" i="85"/>
  <c r="X20" i="85" s="1"/>
  <c r="Y20" i="85" s="1"/>
  <c r="Q21" i="13"/>
  <c r="Q24" i="13" s="1"/>
  <c r="H29" i="13"/>
  <c r="T21" i="13"/>
  <c r="T24" i="13" s="1"/>
  <c r="R23" i="13"/>
  <c r="U27" i="85" l="1"/>
  <c r="Y17" i="85"/>
  <c r="G33" i="85"/>
  <c r="I29" i="13"/>
  <c r="E34" i="85"/>
  <c r="D12" i="4"/>
  <c r="J12" i="4" s="1"/>
  <c r="J27" i="4"/>
  <c r="K27" i="4" s="1"/>
  <c r="F33" i="85"/>
  <c r="D36" i="85"/>
  <c r="R21" i="13"/>
  <c r="R24" i="13" s="1"/>
  <c r="F32" i="85"/>
  <c r="X11" i="85"/>
  <c r="F34" i="85"/>
  <c r="AB27" i="85"/>
  <c r="J24" i="4"/>
  <c r="K24" i="4" s="1"/>
  <c r="AB23" i="13"/>
  <c r="Z21" i="13"/>
  <c r="H30" i="13"/>
  <c r="Z23" i="13"/>
  <c r="H33" i="85" l="1"/>
  <c r="H44" i="83" s="1"/>
  <c r="G44" i="83"/>
  <c r="G32" i="85"/>
  <c r="AD11" i="85"/>
  <c r="F16" i="4"/>
  <c r="G34" i="85"/>
  <c r="I30" i="13"/>
  <c r="Y11" i="85"/>
  <c r="Y21" i="85" s="1"/>
  <c r="K12" i="4"/>
  <c r="E36" i="85"/>
  <c r="F21" i="4"/>
  <c r="J21" i="4" s="1"/>
  <c r="K21" i="4" s="1"/>
  <c r="D23" i="4"/>
  <c r="D11" i="4"/>
  <c r="F23" i="4"/>
  <c r="F36" i="85"/>
  <c r="X21" i="85"/>
  <c r="AE11" i="85"/>
  <c r="AD21" i="85"/>
  <c r="I33" i="85" l="1"/>
  <c r="H32" i="85"/>
  <c r="H43" i="83" s="1"/>
  <c r="G43" i="83"/>
  <c r="H34" i="85"/>
  <c r="G45" i="83"/>
  <c r="I32" i="85"/>
  <c r="F28" i="4"/>
  <c r="G36" i="85"/>
  <c r="H36" i="85"/>
  <c r="D74" i="83"/>
  <c r="H14" i="83"/>
  <c r="H15" i="83"/>
  <c r="J23" i="4"/>
  <c r="K23" i="4" s="1"/>
  <c r="X27" i="85"/>
  <c r="J11" i="4"/>
  <c r="I34" i="85" l="1"/>
  <c r="H45" i="83"/>
  <c r="G47" i="83"/>
  <c r="G65" i="83" s="1"/>
  <c r="H17" i="83"/>
  <c r="H16" i="83"/>
  <c r="K11" i="4"/>
  <c r="H47" i="83" l="1"/>
  <c r="I41" i="83" s="1"/>
  <c r="Y27" i="85"/>
  <c r="B6" i="4"/>
  <c r="B5" i="4"/>
  <c r="B4" i="4"/>
  <c r="C7" i="83" l="1"/>
  <c r="C6" i="83"/>
  <c r="C5" i="83"/>
  <c r="B4" i="96" l="1"/>
  <c r="B4" i="98"/>
  <c r="B5" i="96"/>
  <c r="B5" i="98"/>
  <c r="B6" i="96"/>
  <c r="B6" i="98"/>
  <c r="B4" i="97"/>
  <c r="B3" i="97"/>
  <c r="B5" i="86"/>
  <c r="B4" i="86"/>
  <c r="B6" i="86"/>
  <c r="I61" i="83" l="1"/>
  <c r="I60" i="83"/>
  <c r="I52" i="83"/>
  <c r="I59" i="83"/>
  <c r="I51" i="83"/>
  <c r="I50" i="83"/>
  <c r="I58" i="83"/>
  <c r="I57" i="83"/>
  <c r="I56" i="83"/>
  <c r="I55" i="83"/>
  <c r="I54" i="83"/>
  <c r="I53" i="83"/>
  <c r="I62" i="83" l="1"/>
  <c r="J67" i="83"/>
  <c r="L12" i="4" l="1" a="1"/>
  <c r="L27" i="4" l="1" a="1"/>
  <c r="L23" i="4" a="1"/>
  <c r="L16" i="4" a="1"/>
  <c r="L11" i="4" a="1"/>
  <c r="L13" i="4" a="1"/>
  <c r="L24" i="4" a="1"/>
  <c r="I11" i="4" a="1"/>
  <c r="L21" i="4" a="1"/>
  <c r="B6" i="33" l="1"/>
  <c r="B5" i="33"/>
  <c r="B4" i="33"/>
  <c r="B6" i="32"/>
  <c r="B5" i="32"/>
  <c r="B4" i="32"/>
  <c r="X16" i="32" l="1"/>
  <c r="S16" i="32"/>
  <c r="O16" i="32"/>
  <c r="K16" i="32"/>
  <c r="X15" i="32"/>
  <c r="S15" i="32"/>
  <c r="O15" i="32"/>
  <c r="Q15" i="32" s="1"/>
  <c r="K15" i="32"/>
  <c r="AX13" i="33"/>
  <c r="AT13" i="33"/>
  <c r="AV13" i="33" s="1"/>
  <c r="X14" i="32"/>
  <c r="S14" i="32"/>
  <c r="O14" i="32"/>
  <c r="Q14" i="32" s="1"/>
  <c r="K14" i="32"/>
  <c r="AX14" i="33"/>
  <c r="AT14" i="33"/>
  <c r="AV14" i="33" s="1"/>
  <c r="AX12" i="33"/>
  <c r="AT12" i="33"/>
  <c r="AV12" i="33" s="1"/>
  <c r="AX11" i="33"/>
  <c r="AT11" i="33"/>
  <c r="AN10" i="33"/>
  <c r="AO10" i="33" s="1"/>
  <c r="AP10" i="33" s="1"/>
  <c r="AQ10" i="33" s="1"/>
  <c r="AR10" i="33" s="1"/>
  <c r="AS10" i="33" s="1"/>
  <c r="M10" i="33"/>
  <c r="N10" i="33" s="1"/>
  <c r="O10" i="33" s="1"/>
  <c r="P10" i="33" s="1"/>
  <c r="Q10" i="33" s="1"/>
  <c r="R10" i="33" s="1"/>
  <c r="S10" i="33" s="1"/>
  <c r="T10" i="33" s="1"/>
  <c r="U10" i="33" s="1"/>
  <c r="V10" i="33" s="1"/>
  <c r="W10" i="33" s="1"/>
  <c r="X10" i="33" s="1"/>
  <c r="Y10" i="33" s="1"/>
  <c r="Z10" i="33" s="1"/>
  <c r="AA10" i="33" s="1"/>
  <c r="AB10" i="33" s="1"/>
  <c r="AC10" i="33" s="1"/>
  <c r="AD10" i="33" s="1"/>
  <c r="AE10" i="33" s="1"/>
  <c r="AF10" i="33" s="1"/>
  <c r="AG10" i="33" s="1"/>
  <c r="AH10" i="33" s="1"/>
  <c r="AI10" i="33" s="1"/>
  <c r="AJ10" i="33" s="1"/>
  <c r="AK10" i="33" s="1"/>
  <c r="AL10" i="33" s="1"/>
  <c r="D54" i="32"/>
  <c r="X17" i="32"/>
  <c r="S17" i="32"/>
  <c r="O17" i="32"/>
  <c r="Q17" i="32" s="1"/>
  <c r="K17" i="32"/>
  <c r="X13" i="32"/>
  <c r="S13" i="32"/>
  <c r="O13" i="32"/>
  <c r="Q13" i="32" s="1"/>
  <c r="K13" i="32"/>
  <c r="X12" i="32"/>
  <c r="S12" i="32"/>
  <c r="O12" i="32"/>
  <c r="K12" i="32"/>
  <c r="R8" i="32"/>
  <c r="S8" i="32" s="1"/>
  <c r="O8" i="32"/>
  <c r="M8" i="32"/>
  <c r="T16" i="32" l="1"/>
  <c r="AA16" i="32" s="1"/>
  <c r="AY13" i="33"/>
  <c r="AZ13" i="33" s="1"/>
  <c r="T15" i="32"/>
  <c r="AA15" i="32" s="1"/>
  <c r="U15" i="32"/>
  <c r="Z15" i="32"/>
  <c r="Q16" i="32"/>
  <c r="T12" i="32"/>
  <c r="AA12" i="32" s="1"/>
  <c r="T14" i="32"/>
  <c r="Z14" i="32" s="1"/>
  <c r="O18" i="32"/>
  <c r="T13" i="32"/>
  <c r="Z13" i="32" s="1"/>
  <c r="Q12" i="32"/>
  <c r="AY12" i="33"/>
  <c r="AZ12" i="33" s="1"/>
  <c r="AT15" i="33"/>
  <c r="AY11" i="33"/>
  <c r="AY14" i="33"/>
  <c r="AZ14" i="33" s="1"/>
  <c r="AV11" i="33"/>
  <c r="AV15" i="33" s="1"/>
  <c r="T17" i="32"/>
  <c r="AA17" i="32" s="1"/>
  <c r="AA14" i="32" l="1"/>
  <c r="AA18" i="32" s="1"/>
  <c r="AA13" i="32"/>
  <c r="Z16" i="32"/>
  <c r="U16" i="32"/>
  <c r="U14" i="32"/>
  <c r="U13" i="32"/>
  <c r="Q18" i="32"/>
  <c r="U12" i="32"/>
  <c r="T18" i="32"/>
  <c r="U18" i="32" s="1"/>
  <c r="Z17" i="32"/>
  <c r="AY15" i="33"/>
  <c r="AZ15" i="33" s="1"/>
  <c r="AZ11" i="33"/>
  <c r="U17" i="32"/>
  <c r="Z24" i="13" l="1"/>
  <c r="H28" i="13" l="1"/>
  <c r="D16" i="4"/>
  <c r="D28" i="4" s="1"/>
  <c r="H32" i="13"/>
  <c r="I32" i="13" s="1"/>
  <c r="F33" i="13"/>
  <c r="D28" i="13" s="1"/>
  <c r="E30" i="13"/>
  <c r="AB24" i="13"/>
  <c r="E28" i="13" l="1"/>
  <c r="E31" i="13"/>
  <c r="D31" i="13"/>
  <c r="D32" i="13"/>
  <c r="D30" i="13"/>
  <c r="E29" i="13"/>
  <c r="E32" i="13"/>
  <c r="D29" i="13"/>
  <c r="G33" i="13"/>
  <c r="AJ11" i="97" s="1"/>
  <c r="H33" i="13"/>
  <c r="I28" i="13"/>
  <c r="E74" i="83"/>
  <c r="J16" i="4"/>
  <c r="E33" i="13" l="1"/>
  <c r="D33" i="13"/>
  <c r="D73" i="83"/>
  <c r="D76" i="83" s="1"/>
  <c r="AJ10" i="97"/>
  <c r="AJ16" i="97" s="1"/>
  <c r="AK11" i="97"/>
  <c r="J28" i="4"/>
  <c r="K16" i="4"/>
  <c r="K28" i="4" s="1"/>
  <c r="E73" i="83"/>
  <c r="E76" i="83" s="1"/>
  <c r="N26" i="4" l="1"/>
  <c r="N18" i="4"/>
  <c r="N25" i="4"/>
  <c r="D16" i="1"/>
  <c r="AK10" i="97"/>
  <c r="AK16" i="97" s="1"/>
  <c r="AK20" i="97" s="1"/>
  <c r="N19" i="4"/>
  <c r="N15" i="4"/>
  <c r="N23" i="4"/>
  <c r="N11" i="4"/>
  <c r="N13" i="4"/>
  <c r="N24" i="4"/>
  <c r="N27" i="4"/>
  <c r="N21" i="4"/>
  <c r="N16" i="4"/>
  <c r="N12" i="4"/>
  <c r="G67" i="83" l="1"/>
  <c r="I29" i="83"/>
  <c r="H65" i="83"/>
  <c r="I28" i="83"/>
  <c r="I36" i="83"/>
  <c r="I37" i="83"/>
  <c r="I27" i="83"/>
  <c r="I46" i="83"/>
  <c r="I45" i="83"/>
  <c r="I35" i="83"/>
  <c r="I38" i="83"/>
  <c r="I39" i="83"/>
  <c r="I43" i="83"/>
  <c r="I44" i="83"/>
  <c r="I42" i="83"/>
  <c r="I40" i="83"/>
  <c r="I14" i="83"/>
  <c r="I15" i="83"/>
  <c r="I18" i="83"/>
  <c r="I16" i="83"/>
  <c r="I17" i="83"/>
  <c r="I13" i="83"/>
  <c r="I33" i="83"/>
  <c r="I30" i="83"/>
  <c r="I21" i="83"/>
  <c r="I25" i="83"/>
  <c r="I20" i="83"/>
  <c r="I32" i="83"/>
  <c r="I31" i="83"/>
  <c r="I26" i="83"/>
  <c r="I24" i="83"/>
  <c r="I23" i="83"/>
  <c r="I19" i="83"/>
  <c r="I34" i="83"/>
  <c r="I22" i="83"/>
  <c r="N28" i="4"/>
  <c r="J62" i="83" l="1"/>
  <c r="J47" i="83"/>
  <c r="I47" i="83"/>
  <c r="J13" i="83"/>
  <c r="J41" i="83"/>
  <c r="D18" i="1"/>
  <c r="D22" i="1" s="1"/>
  <c r="J29" i="83"/>
  <c r="J61" i="83"/>
  <c r="J55" i="83"/>
  <c r="J54" i="83"/>
  <c r="J53" i="83"/>
  <c r="J60" i="83"/>
  <c r="J52" i="83"/>
  <c r="J59" i="83"/>
  <c r="J51" i="83"/>
  <c r="J50" i="83"/>
  <c r="J58" i="83"/>
  <c r="J57" i="83"/>
  <c r="J56" i="83"/>
  <c r="J28" i="83"/>
  <c r="J27" i="83"/>
  <c r="J45" i="83"/>
  <c r="J46" i="83"/>
  <c r="J14" i="83"/>
  <c r="J15" i="83"/>
  <c r="J35" i="83"/>
  <c r="J25" i="83"/>
  <c r="J16" i="83"/>
  <c r="J17" i="83"/>
  <c r="J31" i="83"/>
  <c r="J38" i="83"/>
  <c r="J39" i="83"/>
  <c r="J43" i="83"/>
  <c r="J44" i="83"/>
  <c r="J40" i="83"/>
  <c r="J37" i="83"/>
  <c r="J42" i="83"/>
  <c r="J36" i="83"/>
  <c r="H67" i="83"/>
  <c r="J26" i="83"/>
  <c r="J30" i="83"/>
  <c r="J32" i="83"/>
  <c r="J24" i="83"/>
  <c r="J18" i="83"/>
  <c r="J19" i="83"/>
  <c r="J20" i="83"/>
  <c r="J21" i="83"/>
  <c r="J33" i="83"/>
  <c r="J22" i="83"/>
  <c r="J34" i="83"/>
  <c r="J23" i="83"/>
  <c r="AM13" i="97"/>
  <c r="AM10" i="97"/>
  <c r="H73" i="83" l="1"/>
  <c r="H75" i="83"/>
  <c r="I75" i="83" s="1"/>
  <c r="H74" i="83"/>
  <c r="I74" i="83" s="1"/>
  <c r="AM11" i="97"/>
  <c r="AM14" i="97"/>
  <c r="AM18" i="97"/>
  <c r="AM16" i="97"/>
  <c r="I73" i="83" l="1"/>
  <c r="H76" i="83"/>
  <c r="AM20" i="97"/>
  <c r="G76" i="83" l="1"/>
  <c r="L27" i="4" l="1"/>
  <c r="L24" i="4"/>
  <c r="L23" i="4"/>
  <c r="L21" i="4"/>
  <c r="L19" i="4"/>
  <c r="L16" i="4"/>
  <c r="L15" i="4"/>
  <c r="L13" i="4"/>
  <c r="L12" i="4"/>
  <c r="L11" i="4"/>
  <c r="I11" i="4"/>
  <c r="L28" i="4" l="1"/>
  <c r="M25" i="4" l="1"/>
  <c r="M26" i="4"/>
  <c r="M21" i="4"/>
  <c r="M18" i="4"/>
  <c r="M12" i="4"/>
  <c r="M23" i="4"/>
  <c r="M27" i="4"/>
  <c r="M16" i="4"/>
  <c r="M19" i="4"/>
  <c r="M13" i="4"/>
  <c r="M15" i="4"/>
  <c r="M24" i="4"/>
  <c r="M11" i="4"/>
  <c r="M28"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6">
    <bk>
      <extLst>
        <ext uri="{3e2802c4-a4d2-4d8b-9148-e3be6c30e623}">
          <xlrd:rvb i="0"/>
        </ext>
      </extLst>
    </bk>
    <bk>
      <extLst>
        <ext uri="{3e2802c4-a4d2-4d8b-9148-e3be6c30e623}">
          <xlrd:rvb i="11"/>
        </ext>
      </extLst>
    </bk>
    <bk>
      <extLst>
        <ext uri="{3e2802c4-a4d2-4d8b-9148-e3be6c30e623}">
          <xlrd:rvb i="13"/>
        </ext>
      </extLst>
    </bk>
    <bk>
      <extLst>
        <ext uri="{3e2802c4-a4d2-4d8b-9148-e3be6c30e623}">
          <xlrd:rvb i="22"/>
        </ext>
      </extLst>
    </bk>
    <bk>
      <extLst>
        <ext uri="{3e2802c4-a4d2-4d8b-9148-e3be6c30e623}">
          <xlrd:rvb i="24"/>
        </ext>
      </extLst>
    </bk>
    <bk>
      <extLst>
        <ext uri="{3e2802c4-a4d2-4d8b-9148-e3be6c30e623}">
          <xlrd:rvb i="33"/>
        </ext>
      </extLst>
    </bk>
    <bk>
      <extLst>
        <ext uri="{3e2802c4-a4d2-4d8b-9148-e3be6c30e623}">
          <xlrd:rvb i="35"/>
        </ext>
      </extLst>
    </bk>
    <bk>
      <extLst>
        <ext uri="{3e2802c4-a4d2-4d8b-9148-e3be6c30e623}">
          <xlrd:rvb i="44"/>
        </ext>
      </extLst>
    </bk>
    <bk>
      <extLst>
        <ext uri="{3e2802c4-a4d2-4d8b-9148-e3be6c30e623}">
          <xlrd:rvb i="46"/>
        </ext>
      </extLst>
    </bk>
    <bk>
      <extLst>
        <ext uri="{3e2802c4-a4d2-4d8b-9148-e3be6c30e623}">
          <xlrd:rvb i="54"/>
        </ext>
      </extLst>
    </bk>
    <bk>
      <extLst>
        <ext uri="{3e2802c4-a4d2-4d8b-9148-e3be6c30e623}">
          <xlrd:rvb i="56"/>
        </ext>
      </extLst>
    </bk>
    <bk>
      <extLst>
        <ext uri="{3e2802c4-a4d2-4d8b-9148-e3be6c30e623}">
          <xlrd:rvb i="66"/>
        </ext>
      </extLst>
    </bk>
    <bk>
      <extLst>
        <ext uri="{3e2802c4-a4d2-4d8b-9148-e3be6c30e623}">
          <xlrd:rvb i="68"/>
        </ext>
      </extLst>
    </bk>
    <bk>
      <extLst>
        <ext uri="{3e2802c4-a4d2-4d8b-9148-e3be6c30e623}">
          <xlrd:rvb i="78"/>
        </ext>
      </extLst>
    </bk>
    <bk>
      <extLst>
        <ext uri="{3e2802c4-a4d2-4d8b-9148-e3be6c30e623}">
          <xlrd:rvb i="80"/>
        </ext>
      </extLst>
    </bk>
    <bk>
      <extLst>
        <ext uri="{3e2802c4-a4d2-4d8b-9148-e3be6c30e623}">
          <xlrd:rvb i="90"/>
        </ext>
      </extLst>
    </bk>
    <bk>
      <extLst>
        <ext uri="{3e2802c4-a4d2-4d8b-9148-e3be6c30e623}">
          <xlrd:rvb i="92"/>
        </ext>
      </extLst>
    </bk>
    <bk>
      <extLst>
        <ext uri="{3e2802c4-a4d2-4d8b-9148-e3be6c30e623}">
          <xlrd:rvb i="101"/>
        </ext>
      </extLst>
    </bk>
    <bk>
      <extLst>
        <ext uri="{3e2802c4-a4d2-4d8b-9148-e3be6c30e623}">
          <xlrd:rvb i="103"/>
        </ext>
      </extLst>
    </bk>
    <bk>
      <extLst>
        <ext uri="{3e2802c4-a4d2-4d8b-9148-e3be6c30e623}">
          <xlrd:rvb i="113"/>
        </ext>
      </extLst>
    </bk>
    <bk>
      <extLst>
        <ext uri="{3e2802c4-a4d2-4d8b-9148-e3be6c30e623}">
          <xlrd:rvb i="115"/>
        </ext>
      </extLst>
    </bk>
    <bk>
      <extLst>
        <ext uri="{3e2802c4-a4d2-4d8b-9148-e3be6c30e623}">
          <xlrd:rvb i="124"/>
        </ext>
      </extLst>
    </bk>
    <bk>
      <extLst>
        <ext uri="{3e2802c4-a4d2-4d8b-9148-e3be6c30e623}">
          <xlrd:rvb i="126"/>
        </ext>
      </extLst>
    </bk>
    <bk>
      <extLst>
        <ext uri="{3e2802c4-a4d2-4d8b-9148-e3be6c30e623}">
          <xlrd:rvb i="135"/>
        </ext>
      </extLst>
    </bk>
    <bk>
      <extLst>
        <ext uri="{3e2802c4-a4d2-4d8b-9148-e3be6c30e623}">
          <xlrd:rvb i="137"/>
        </ext>
      </extLst>
    </bk>
    <bk>
      <extLst>
        <ext uri="{3e2802c4-a4d2-4d8b-9148-e3be6c30e623}">
          <xlrd:rvb i="146"/>
        </ext>
      </extLst>
    </bk>
  </futureMetadata>
  <cellMetadata count="1">
    <bk>
      <rc t="1" v="0"/>
    </bk>
  </cellMetadata>
  <valueMetadata count="2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valueMetadata>
</metadata>
</file>

<file path=xl/sharedStrings.xml><?xml version="1.0" encoding="utf-8"?>
<sst xmlns="http://schemas.openxmlformats.org/spreadsheetml/2006/main" count="3102" uniqueCount="699">
  <si>
    <t>PLANO DE MÍDIA</t>
  </si>
  <si>
    <t>CLIENTE</t>
  </si>
  <si>
    <t>:</t>
  </si>
  <si>
    <t>CAMPANHA</t>
  </si>
  <si>
    <t>PERÍODO</t>
  </si>
  <si>
    <t>AÇÃO MIDIAWEB</t>
  </si>
  <si>
    <t>TIPO DE CAMPANHA</t>
  </si>
  <si>
    <t>UTILIDADE PÚBLICA</t>
  </si>
  <si>
    <t>VERSÃO</t>
  </si>
  <si>
    <t>TOTAL NEGOCIADO (100%)</t>
  </si>
  <si>
    <t>DATA</t>
  </si>
  <si>
    <t>MEIO</t>
  </si>
  <si>
    <t>FORMATO</t>
  </si>
  <si>
    <t>VALOR TABELA</t>
  </si>
  <si>
    <t>VALOR DESEMBOLSO 95%</t>
  </si>
  <si>
    <t>MÍDIA EXTERIOR</t>
  </si>
  <si>
    <t>DOOH</t>
  </si>
  <si>
    <t>INTERNET</t>
  </si>
  <si>
    <t>TOTAL GERAL</t>
  </si>
  <si>
    <t>RESUMO DE VERBA</t>
  </si>
  <si>
    <t>TIPO</t>
  </si>
  <si>
    <t>PRAÇA</t>
  </si>
  <si>
    <t>% MEIO</t>
  </si>
  <si>
    <t>% CAMPANHA</t>
  </si>
  <si>
    <t>REPRESENTANTE</t>
  </si>
  <si>
    <t>RJ</t>
  </si>
  <si>
    <t>METRÔ</t>
  </si>
  <si>
    <t>SP</t>
  </si>
  <si>
    <t>MG</t>
  </si>
  <si>
    <t>DF</t>
  </si>
  <si>
    <t>PAINEL ELETRÔNICO</t>
  </si>
  <si>
    <t>MOSAICO</t>
  </si>
  <si>
    <t>TERMINAL RODOVIÁRIO</t>
  </si>
  <si>
    <t>BA</t>
  </si>
  <si>
    <t>CE</t>
  </si>
  <si>
    <t>RESUMO DE VERBA - MÍDIA EXTERIOR</t>
  </si>
  <si>
    <t>PRAÇA / MEIO</t>
  </si>
  <si>
    <t>TOTAL POR PRAÇA</t>
  </si>
  <si>
    <t>PARTICIPAÇÃO</t>
  </si>
  <si>
    <t>PAINEL</t>
  </si>
  <si>
    <t>TERM. ROD.</t>
  </si>
  <si>
    <t>REGIÃO SUDESTE</t>
  </si>
  <si>
    <t>SÃO PAULO</t>
  </si>
  <si>
    <t>RIO DE JANEIRO</t>
  </si>
  <si>
    <t>BELO HORIZONTE</t>
  </si>
  <si>
    <t>REGIÃO CENTRO OESTE</t>
  </si>
  <si>
    <t>BRASÍLIA</t>
  </si>
  <si>
    <t>REGIÃO SUL</t>
  </si>
  <si>
    <t>CURITIBA</t>
  </si>
  <si>
    <t>PR</t>
  </si>
  <si>
    <t>REGIÃO NORDESTE</t>
  </si>
  <si>
    <t>FORTALEZA</t>
  </si>
  <si>
    <t>SALVADOR</t>
  </si>
  <si>
    <t>TOTAL</t>
  </si>
  <si>
    <t>VALOR NEGOCIADO</t>
  </si>
  <si>
    <t>INICIAL</t>
  </si>
  <si>
    <t>FINAL</t>
  </si>
  <si>
    <t>Q</t>
  </si>
  <si>
    <t>S</t>
  </si>
  <si>
    <t>D</t>
  </si>
  <si>
    <t>T</t>
  </si>
  <si>
    <t>UNITÁRIO 30"</t>
  </si>
  <si>
    <t>UNITÁRIO</t>
  </si>
  <si>
    <t>TOTAL 100%</t>
  </si>
  <si>
    <t>ID. SECOM</t>
  </si>
  <si>
    <t>UF</t>
  </si>
  <si>
    <t>TT. INS.</t>
  </si>
  <si>
    <t>DESC. %</t>
  </si>
  <si>
    <t>FAIXA HORÁRIA</t>
  </si>
  <si>
    <t>MUNICÍPIO VEICULAÇÃO</t>
  </si>
  <si>
    <t>CÓD. MUNICÍPIO</t>
  </si>
  <si>
    <t>POPULAÇÃO</t>
  </si>
  <si>
    <t>NOME FANTASIA</t>
  </si>
  <si>
    <t>PRX</t>
  </si>
  <si>
    <t>CUSTO TABELA</t>
  </si>
  <si>
    <t>% DESC. PUP.</t>
  </si>
  <si>
    <t>CUSTO NEGOCIADO</t>
  </si>
  <si>
    <t>CUSTO DESEMBOLSO 95%</t>
  </si>
  <si>
    <t>INÍCIO</t>
  </si>
  <si>
    <t>FIM</t>
  </si>
  <si>
    <t>PE</t>
  </si>
  <si>
    <t>RECIFE</t>
  </si>
  <si>
    <t/>
  </si>
  <si>
    <t>OBSERVAÇÃO:</t>
  </si>
  <si>
    <t>AC</t>
  </si>
  <si>
    <t>RIO BRANCO</t>
  </si>
  <si>
    <t>MA</t>
  </si>
  <si>
    <t>ABRIL 2022</t>
  </si>
  <si>
    <t>A DEFINIR</t>
  </si>
  <si>
    <t>IDENTIFICADOR SISTEMA</t>
  </si>
  <si>
    <t>CÓD MUNICÍPIO</t>
  </si>
  <si>
    <t>VEÍCULO</t>
  </si>
  <si>
    <t>AMBIENTE</t>
  </si>
  <si>
    <t>PERÍODO DE VEICULAÇÃO</t>
  </si>
  <si>
    <t>MATERIAL</t>
  </si>
  <si>
    <t>QTD. INS DIA</t>
  </si>
  <si>
    <t>COBERTURA (FLUXO)</t>
  </si>
  <si>
    <t>IMPACTO PERÍODO</t>
  </si>
  <si>
    <t>FONTE</t>
  </si>
  <si>
    <t>CPM</t>
  </si>
  <si>
    <t>CPI</t>
  </si>
  <si>
    <t>RENTABILIDADE</t>
  </si>
  <si>
    <t>TOTAL DE DIAS</t>
  </si>
  <si>
    <t>15"</t>
  </si>
  <si>
    <t>PRÓPRIA</t>
  </si>
  <si>
    <t>ELETROMIDIA</t>
  </si>
  <si>
    <t>POR INSERÇÃO</t>
  </si>
  <si>
    <t>-</t>
  </si>
  <si>
    <t>TOTAL - SÃO PAULO</t>
  </si>
  <si>
    <t>DIRETO</t>
  </si>
  <si>
    <t>TOTAL - RIO DE JANEIRO</t>
  </si>
  <si>
    <t>TOTAL - DISTRITO FEDERAL</t>
  </si>
  <si>
    <t>TOTAL - MINAS GERAIS</t>
  </si>
  <si>
    <t>TOTAL - CEARÁ</t>
  </si>
  <si>
    <t>TOTAL - BAHIA</t>
  </si>
  <si>
    <t>LOCAL</t>
  </si>
  <si>
    <t>TIPO DE COMPRA</t>
  </si>
  <si>
    <t>CIRCUITO</t>
  </si>
  <si>
    <t>METRO/TREM</t>
  </si>
  <si>
    <t>DIA</t>
  </si>
  <si>
    <t>10"</t>
  </si>
  <si>
    <t>TOTAL - BRASÍLIA</t>
  </si>
  <si>
    <t>OBSERVAÇÕES:</t>
  </si>
  <si>
    <t>PROGRAMAÇÃO - DOOH PAINEL ELETRÔNICO</t>
  </si>
  <si>
    <t>VIAS DE ALTO FLUXO</t>
  </si>
  <si>
    <t>POR TELA</t>
  </si>
  <si>
    <t>PROGRAMAÇÃO - DOOH TERMINAL RODOVIÁRIO</t>
  </si>
  <si>
    <t>MÍDIA EM TERMINAL DE ÔNIBUS/RODOVIÁRIA/TRÊM</t>
  </si>
  <si>
    <t>GESTÃO</t>
  </si>
  <si>
    <t>MIDI</t>
  </si>
  <si>
    <t>CÓDIGO MIDIACAD</t>
  </si>
  <si>
    <t>CÓD MUNICIPIO</t>
  </si>
  <si>
    <t>MAIO 2022</t>
  </si>
  <si>
    <t>TOTAL INTERNET</t>
  </si>
  <si>
    <t>MARANHÃO</t>
  </si>
  <si>
    <t>MENSAL PROPORCIONAL</t>
  </si>
  <si>
    <t xml:space="preserve">PROGRAMAÇÃO - CARRO SOM - PROJETO </t>
  </si>
  <si>
    <t>TOTAL - TOCANTINS</t>
  </si>
  <si>
    <t>COMUNIDADE</t>
  </si>
  <si>
    <t>QUANTIDADE DE CARROS</t>
  </si>
  <si>
    <t>QTD. HORAS CARRO/DIA</t>
  </si>
  <si>
    <t>TT. HORAS</t>
  </si>
  <si>
    <t>COMUNIDADE DOOR</t>
  </si>
  <si>
    <t>CARRO DE SOM</t>
  </si>
  <si>
    <t>RUA</t>
  </si>
  <si>
    <t>VEÍCULO/IBGE</t>
  </si>
  <si>
    <t>TOTAL CARRO SOM</t>
  </si>
  <si>
    <t xml:space="preserve">CARRO SOM NAS COMUNIDADES </t>
  </si>
  <si>
    <t>1 HORA POR 15 DIAS</t>
  </si>
  <si>
    <t xml:space="preserve">PROGRAMAÇÃO - RÁDIOS COMUNITÁRIAS - PROJETO </t>
  </si>
  <si>
    <t>IA % IBOPE</t>
  </si>
  <si>
    <t>IA # IBOPE</t>
  </si>
  <si>
    <t xml:space="preserve">RÁDIO COMUNITÁRIA </t>
  </si>
  <si>
    <t xml:space="preserve">RÁDIOS COMUNITÁRIAS BONIFICADAS </t>
  </si>
  <si>
    <t>GESTÃO PUBLICIDADE</t>
  </si>
  <si>
    <t xml:space="preserve">10 INSERÇÕES/DIA </t>
  </si>
  <si>
    <t>COBERTURA PERÍODO (FLUXO)</t>
  </si>
  <si>
    <t>COBERTURA PERÍODO(FLUXO)</t>
  </si>
  <si>
    <t>STREET MÍDIA</t>
  </si>
  <si>
    <t>DADOS DE IMPACTO</t>
  </si>
  <si>
    <t>VALOR NEGOCIADO 100%</t>
  </si>
  <si>
    <t>RENTABILIDADE %</t>
  </si>
  <si>
    <t>TT. INS.PERÍODO</t>
  </si>
  <si>
    <t>QTD DE COTAS CONTRATADAS</t>
  </si>
  <si>
    <t>QTD DE FACES</t>
  </si>
  <si>
    <t>QUANT. DE FACES</t>
  </si>
  <si>
    <t>POR FACE</t>
  </si>
  <si>
    <t>PROGRAMAÇÃO - DOOH MOBILIÁRIO URBANO</t>
  </si>
  <si>
    <t>MUB DIGITAL</t>
  </si>
  <si>
    <t>VALOR 100%</t>
  </si>
  <si>
    <t>QTD DE INSERÇÕES</t>
  </si>
  <si>
    <t>PROGRAMAÇÃO - DOOH METRÔ</t>
  </si>
  <si>
    <t>DUE MIDIA</t>
  </si>
  <si>
    <t>TOTAL - PARANÁ</t>
  </si>
  <si>
    <t>55 MÍDIA</t>
  </si>
  <si>
    <t>MIDIA MAIS</t>
  </si>
  <si>
    <t>BIGROUP</t>
  </si>
  <si>
    <t xml:space="preserve">* ENDEREÇOS DOS PAINÉIS PONTO Z: </t>
  </si>
  <si>
    <t xml:space="preserve">Avenida Professor Othon Gama D'eça, 596 - Centro </t>
  </si>
  <si>
    <t>Rodovia SC - 401, 5500 - Saco Grande - Sentido Beira Mar/ Norte da Ilha</t>
  </si>
  <si>
    <t>Rodovia SC - 401, 5500  - Saco Grande - Sentido  Norte da Ilha/ Beira Mar</t>
  </si>
  <si>
    <t>Av. Presidente Kennedy, 148 - São José, SC - Sentido Capoeiras/ Centro de São José</t>
  </si>
  <si>
    <t>Av. Afonso Delambert Neto, 740 -Sentido Centro/Lagoa da Conceição</t>
  </si>
  <si>
    <t>Rodovia SC - 401, 4190 - High Tech,  Sentido beira Mar/ Norte da Ilha</t>
  </si>
  <si>
    <t>Av. Madre Benvenuta, 1168 - Sentido Centro/ Lagoa da Conceição</t>
  </si>
  <si>
    <t>Av. Madre Benvenuta, 1168 - Sentido Lagoa da Conceição/ Centro</t>
  </si>
  <si>
    <t>Rua Eng. Max de Souza, 933 - Sentido Coqueiros/ Centro</t>
  </si>
  <si>
    <t>R. Lauro Linhares, 1115 - Trindade - Sentido Centro/ UFSC</t>
  </si>
  <si>
    <t xml:space="preserve">BR-282, KM05 - via expressa -  Sentido bairro /  Centro </t>
  </si>
  <si>
    <t>Rodoviá Maurídio Sirotsky Sobrinhoh - Sentido Jurerê/ Canajurê</t>
  </si>
  <si>
    <t>PLAN PAINÉIS</t>
  </si>
  <si>
    <t>DUE V</t>
  </si>
  <si>
    <t>URBAN +</t>
  </si>
  <si>
    <t>MEDIA MEGAS</t>
  </si>
  <si>
    <t>Circuito 11 Estações</t>
  </si>
  <si>
    <t>MUB</t>
  </si>
  <si>
    <t>DESTAKE</t>
  </si>
  <si>
    <t>G2</t>
  </si>
  <si>
    <t>LED MAIS</t>
  </si>
  <si>
    <t>AV. SANTOS DUMONT (PROXIMO AO ASSAI ATACADISTA)</t>
  </si>
  <si>
    <t>AV. PRINCESA ISABEL (PROXIMO A PIZZA HUT)</t>
  </si>
  <si>
    <t>AV. DOM LUÍS ESQ. R. BARBOSA DE FREITAS PROX. SHOPPING ALDEOTA</t>
  </si>
  <si>
    <t>AV. SANTOS DUMONT ESQ. COM A AV. VIRGÍLIO TÁVORA</t>
  </si>
  <si>
    <t>AV. IGUAÇU 4399, ESQ. COM RUA ARTHUR BERNARDES - TERRENO DA SOUQ</t>
  </si>
  <si>
    <t>RODOVIA JOÃO LEOPOLDO JACOMEL 12627 RETENÇÃO DE SINALEIRO - ESQ. COM AV. MARINGÁ SENT. PINHAIS</t>
  </si>
  <si>
    <t>MOBILAPA</t>
  </si>
  <si>
    <t>COMBO DIGITAL -  Circuito Monitores, Circuito Totens, Circuito Relógios, Circuito Standart, Circuito Premium.</t>
  </si>
  <si>
    <t>TERMINAL AEROPORTO</t>
  </si>
  <si>
    <t>TERMINAL RETIRO</t>
  </si>
  <si>
    <t>TERMINAL ACESSO NORTE</t>
  </si>
  <si>
    <t>TERMINAL PIRAJÁ</t>
  </si>
  <si>
    <t>MIDIALAND</t>
  </si>
  <si>
    <t>TERM. RODOVIÁRIO</t>
  </si>
  <si>
    <t>SHARE POPULAÇÃO</t>
  </si>
  <si>
    <t>ALTERNAMIDIA</t>
  </si>
  <si>
    <t>MOBTV</t>
  </si>
  <si>
    <t>ESTAÇÃO PRAÇA DO RELÓGIO</t>
  </si>
  <si>
    <t>ESTAÇÃO BRT GAMA</t>
  </si>
  <si>
    <t>ESTAÇÃO BRT SANTA MARIA</t>
  </si>
  <si>
    <t>DS MIDIA</t>
  </si>
  <si>
    <t>TRAFFIC LED</t>
  </si>
  <si>
    <t>EPAR (DF047) SAIDA DO AEROPORTO, SENTIDO LAGO SUL E AREA CENTRAL DE BRASILIA, PROXIMO AO BALAO</t>
  </si>
  <si>
    <t>EPDB (DF025), PRÓXIMO AO GILBERTO SALOMÃO, SENTIDO HOSPITAL DAHER</t>
  </si>
  <si>
    <t>EPAR (DF047) SENTIDO CHEGANDO AO AEROPORTO INTERNACIONAL DE BRASILIA</t>
  </si>
  <si>
    <t>EPAR (DF047) SENTIDO AEROPORTO PARA AREA CENTRAL DE BRASILIA, ANTES DO ACESSO AO TUNEL</t>
  </si>
  <si>
    <t>(DF051) SENTIDO GUARÁ PARA ASA SUL NO ACESSO AO ZOOLÓGICO</t>
  </si>
  <si>
    <t>EPIA SUL (DF003) SENTIDO SIA PARA O PARKSHOPPING NA ENTRADA PARA O CARREFOUR E SHOPPING</t>
  </si>
  <si>
    <t>EPIG SENTIDO SUDOESTE PARA O SAI, ALTURA DA OCTOGONAL ANTES DO VIADUTO DE ACESSO A EPIA</t>
  </si>
  <si>
    <t>EAGLE PUBLICITY</t>
  </si>
  <si>
    <t>TOTAL -BAHIA</t>
  </si>
  <si>
    <t>TOTAL - PERNAMBUCO</t>
  </si>
  <si>
    <t>WE SUPER OOH</t>
  </si>
  <si>
    <t>Av. Conselheiro Rosa e Silva, 212</t>
  </si>
  <si>
    <t>Av. 17 de Agosto, 823</t>
  </si>
  <si>
    <t>Rua Ernesto de Paula Santos esquina com a Av. Engenheiro Domingos Ferreira, 4140</t>
  </si>
  <si>
    <t xml:space="preserve">MINISTÉRIO DA EDUCAÇÃO </t>
  </si>
  <si>
    <t>#EXTERNO.CONFIDENCIAL</t>
  </si>
  <si>
    <t xml:space="preserve">MIDIA EXTERIOR DIGITAL </t>
  </si>
  <si>
    <t xml:space="preserve">TOTAL MIDIA EXTERIOR DIGITAL </t>
  </si>
  <si>
    <t>INOVADOR DIGITAL</t>
  </si>
  <si>
    <t>REDE SOCIAL</t>
  </si>
  <si>
    <t>VALOR TOTAL 100%</t>
  </si>
  <si>
    <t>TOTAL GERAL DE MÍDIA</t>
  </si>
  <si>
    <t xml:space="preserve">TOTAL GERAL DE PRODUÇÃO </t>
  </si>
  <si>
    <t>JULHO</t>
  </si>
  <si>
    <t>INS</t>
  </si>
  <si>
    <t>TOTAL PRODUÇÃO</t>
  </si>
  <si>
    <t>TOTAL MÍDIA (94,5%) + PRODUÇÃO</t>
  </si>
  <si>
    <t>GOIÂNIA</t>
  </si>
  <si>
    <t>VALOR 95%</t>
  </si>
  <si>
    <t>VALOR TOTAL 95%</t>
  </si>
  <si>
    <t>GO</t>
  </si>
  <si>
    <t>REGIÃO NORTE</t>
  </si>
  <si>
    <t>AM</t>
  </si>
  <si>
    <t>DESEMBOLSO 95%</t>
  </si>
  <si>
    <t>NÃO INFORMADO</t>
  </si>
  <si>
    <t>MANAUS</t>
  </si>
  <si>
    <t>,</t>
  </si>
  <si>
    <t>TOTAL - AMAZONAS</t>
  </si>
  <si>
    <t>Assis Chateaubriand semáforo</t>
  </si>
  <si>
    <t>v. Mutirão semáforo Av.Portugal,</t>
  </si>
  <si>
    <t>Av.T-7,semáforo em frente ao
SupermercadoTatico</t>
  </si>
  <si>
    <t xml:space="preserve">Av. T-63 esquina com a Av. T-04, 933 </t>
  </si>
  <si>
    <t xml:space="preserve">Av. 85, 1969 </t>
  </si>
  <si>
    <t xml:space="preserve">Av. T-1 esquina com a Av. T-55 </t>
  </si>
  <si>
    <t>TOTAL - GOIÂNIA</t>
  </si>
  <si>
    <t>TOTAL DESEMBOLSO (95%)</t>
  </si>
  <si>
    <t>PAINEL DE LED</t>
  </si>
  <si>
    <t>STREET</t>
  </si>
  <si>
    <t>PLUREX</t>
  </si>
  <si>
    <t>BI GROUP</t>
  </si>
  <si>
    <t>BANCA DIGITAL</t>
  </si>
  <si>
    <t>Av. Raja Gabaglia, 4697 - Santa Lúcia</t>
  </si>
  <si>
    <t>Av. Raja Gabaglia, 1595 - Luxemburgo</t>
  </si>
  <si>
    <t>Av. Barão Homem de Melo, 2184 - Estóril</t>
  </si>
  <si>
    <t>Via Expressa/Tereza Cristina, 3535 - Calafate</t>
  </si>
  <si>
    <t>Av. Cristiano Machado, 3411 - União</t>
  </si>
  <si>
    <t>DMIDIA</t>
  </si>
  <si>
    <t>Av. Dom Pedro I, 1705 - Santa Branca</t>
  </si>
  <si>
    <t>Av. Dom Pedro II, 3715 - Padre Eustaquio</t>
  </si>
  <si>
    <t>THE LED</t>
  </si>
  <si>
    <t>PONTE RIO-NITEROI</t>
  </si>
  <si>
    <t>RIO VERDE</t>
  </si>
  <si>
    <t>MEDIA WALL FORTALEZA - COTA PREMIUM</t>
  </si>
  <si>
    <t>VISUPLAC</t>
  </si>
  <si>
    <t>LEDME</t>
  </si>
  <si>
    <t>THE VOICE</t>
  </si>
  <si>
    <t>AGENCIA MAJESTIC DOOH</t>
  </si>
  <si>
    <t>Localizado na QL 13-sentido Pontao-Lago Sul</t>
  </si>
  <si>
    <t>AVENIDA PISTTÃO SUL TAGUATINGA</t>
  </si>
  <si>
    <t>AV. ARAUCARIAS AGUAS CLARAS</t>
  </si>
  <si>
    <t>SAMAMBAIA SUL DF</t>
  </si>
  <si>
    <t>EM FRENTE  A RODOVIÁRIA DE PLANALTINA</t>
  </si>
  <si>
    <t>RUA MAUA, 452, ANEXO AO ESTADIO MAJOR ANTONIO COUTO PEREIRA</t>
  </si>
  <si>
    <t>EPTG, SENTIDO SIA PARA TAGUATINGA, ANTES DA ENTRADA DO GUARÁ</t>
  </si>
  <si>
    <t>PISTÃO SUL, SAÍDA DA EPTG FRENTE AO CONDOMÍNIO PENÍSULA</t>
  </si>
  <si>
    <t>EPAA SENTIDO SETOR MILITAR URBANO PARA O AUTODROMO</t>
  </si>
  <si>
    <t>(DF003) EPIA SUL FRENTE AO PARKSHOOPPING SENTIDO SIA</t>
  </si>
  <si>
    <t>Av. André Araújo - Pátio da TV Band</t>
  </si>
  <si>
    <t>Av. Djalma Batista - Próximo ao
amazonas Shopping e Arena da Amazônia</t>
  </si>
  <si>
    <t>Av. Efigênio Salles - No Clube da AOB</t>
  </si>
  <si>
    <t>Rua Maceió - Pátio da Comemore</t>
  </si>
  <si>
    <t>Av. Virgílio Távora próximo a
esquina da Av. Dom Luiz Face voltada para a
Av. Dom Luiz</t>
  </si>
  <si>
    <t>Av. Santos Dumont com Av. Rui
Barbosa (Mc Donalds)</t>
  </si>
  <si>
    <t>NORDESTE MIDIA EXTERIOR DIGITAL</t>
  </si>
  <si>
    <t>AV. WASHINGTON SOARES 2380 - ENGENHEIRO LUCIANO CAVALCANTE</t>
  </si>
  <si>
    <t>AV. RUI BARBOSA 2212 - JOAQUIM TÁVORA</t>
  </si>
  <si>
    <t>FERNANDO KERN</t>
  </si>
  <si>
    <t>NACIONAL</t>
  </si>
  <si>
    <t>GAMES</t>
  </si>
  <si>
    <t>WI-FI</t>
  </si>
  <si>
    <t>CONECTA BRASIL</t>
  </si>
  <si>
    <t>REDE DE VÍDEO</t>
  </si>
  <si>
    <t>REDE DE CONTEÚDO</t>
  </si>
  <si>
    <t>TIK TOK</t>
  </si>
  <si>
    <t>META</t>
  </si>
  <si>
    <t>PI</t>
  </si>
  <si>
    <t>CALIA</t>
  </si>
  <si>
    <t>n/a</t>
  </si>
  <si>
    <t>BADOOCDN.COM</t>
  </si>
  <si>
    <t>[P]</t>
  </si>
  <si>
    <t>Orkut</t>
  </si>
  <si>
    <t>[M]</t>
  </si>
  <si>
    <t>PIXIV.NET</t>
  </si>
  <si>
    <t>500PX.COM</t>
  </si>
  <si>
    <t>GOODREADS.COM</t>
  </si>
  <si>
    <t>[C]</t>
  </si>
  <si>
    <t>PIXIESET.COM</t>
  </si>
  <si>
    <t>BEBEE.COM</t>
  </si>
  <si>
    <t>GRAPHCOMMENT.COM</t>
  </si>
  <si>
    <t>UNSPLASH.COM</t>
  </si>
  <si>
    <t>VerticalScope</t>
  </si>
  <si>
    <t>BEHANCE.NET</t>
  </si>
  <si>
    <t>LETTERBOXD.COM</t>
  </si>
  <si>
    <t>Google+</t>
  </si>
  <si>
    <t>CHANGE.ORG</t>
  </si>
  <si>
    <t>VK.COM</t>
  </si>
  <si>
    <t>DEVIANTART.COM</t>
  </si>
  <si>
    <t>ODNOKLASSNIKI.RU</t>
  </si>
  <si>
    <t>VAKINHA.COM.BR</t>
  </si>
  <si>
    <t>TUMBLR.COM*</t>
  </si>
  <si>
    <t>BADOO.COM</t>
  </si>
  <si>
    <t>Zangi Messenger (Mobile App)</t>
  </si>
  <si>
    <t>LIFE360.COM</t>
  </si>
  <si>
    <t>Kwai Lite - mais simples (Mobile App)</t>
  </si>
  <si>
    <t>Snapchat, Inc</t>
  </si>
  <si>
    <t>Linkedin</t>
  </si>
  <si>
    <t>Reddit</t>
  </si>
  <si>
    <t>Google Meet (Google Duo) (Mobile App)</t>
  </si>
  <si>
    <t>X (formerly Twitter)</t>
  </si>
  <si>
    <t>Kuaishou Technology</t>
  </si>
  <si>
    <t>Pinterest</t>
  </si>
  <si>
    <t>Bytedance Inc.</t>
  </si>
  <si>
    <t>Facebook And Messenger</t>
  </si>
  <si>
    <t>INSTAGRAM.COM</t>
  </si>
  <si>
    <t>Social Media - Social Networking</t>
  </si>
  <si>
    <t>Subcategory</t>
  </si>
  <si>
    <t xml:space="preserve">Total Internet : Total Audience  </t>
  </si>
  <si>
    <t>Data Alerts</t>
  </si>
  <si>
    <t>Total Visits (000)</t>
  </si>
  <si>
    <t>Total Views (MM)</t>
  </si>
  <si>
    <t>% Reach</t>
  </si>
  <si>
    <t>Total Unique Visitors/Viewers (000)</t>
  </si>
  <si>
    <t>Mobile</t>
  </si>
  <si>
    <t>Desktop</t>
  </si>
  <si>
    <t>Desktop and Mobile</t>
  </si>
  <si>
    <t>Social</t>
  </si>
  <si>
    <t>Total Digital Population</t>
  </si>
  <si>
    <t>Entity</t>
  </si>
  <si>
    <t>Social Media Measurement</t>
  </si>
  <si>
    <t>Status</t>
  </si>
  <si>
    <t>Entity Type</t>
  </si>
  <si>
    <t>Row</t>
  </si>
  <si>
    <t>BAIHIVE</t>
  </si>
  <si>
    <t>MOB</t>
  </si>
  <si>
    <t>MLA MIDIA</t>
  </si>
  <si>
    <t>ERNESTO PAULA SANTOS Nº 867 - RECIFE</t>
  </si>
  <si>
    <t>AV. DOMINGOS FERREIRA Nº1537 - RECIFE</t>
  </si>
  <si>
    <t>PROGRAMAÇÃO - DOOH ESTABELECIMENTOS</t>
  </si>
  <si>
    <t>QUANT.</t>
  </si>
  <si>
    <t>LOTÉRICAS</t>
  </si>
  <si>
    <t>MIDIA EM LOTERICA</t>
  </si>
  <si>
    <t>INSERÇÕES</t>
  </si>
  <si>
    <t>INSIGHT</t>
  </si>
  <si>
    <t>INSIGHT MIDIA</t>
  </si>
  <si>
    <t>OBSERVAÇÕES: NÃO HÁ VEICULAÇÃO AOS DOMINGOS</t>
  </si>
  <si>
    <t>VEICULO</t>
  </si>
  <si>
    <t>AGENCIA</t>
  </si>
  <si>
    <t>DE BRITO</t>
  </si>
  <si>
    <t>ESTABELECIMENTOS</t>
  </si>
  <si>
    <t>CRONOGRAMA DE VEICULAÇÃO</t>
  </si>
  <si>
    <t>MERCADO</t>
  </si>
  <si>
    <t>PERÍODO DETALHADO DE VEICULAÇÃO</t>
  </si>
  <si>
    <t>JUNHO 2026 - 06/2026</t>
  </si>
  <si>
    <t>VALOR TOTAL NEGOCIADO
100%</t>
  </si>
  <si>
    <t>PART.
MEIO %</t>
  </si>
  <si>
    <t>10" - 15"</t>
  </si>
  <si>
    <t>DIVERSOS</t>
  </si>
  <si>
    <t>TOTAL MÍDIA</t>
  </si>
  <si>
    <t>TOTAL PREVISTO PARA PRODUÇÃO DE MÍDIA</t>
  </si>
  <si>
    <t>AV. GOV. AGAMENON MAGALHÃES Nº2656 - RECIFE</t>
  </si>
  <si>
    <t>VIA L4 SUL PRÓXIMO A UNIEURO SENTIDO PLANO PILOTO</t>
  </si>
  <si>
    <t>DF 009, APÓS A PONTE DO BRAGUETO, ENTRADA PARA O LAGO NORTE</t>
  </si>
  <si>
    <t>Av. Bezerra de Menezes, 2576</t>
  </si>
  <si>
    <r>
      <t>*</t>
    </r>
    <r>
      <rPr>
        <b/>
        <sz val="12"/>
        <color rgb="FF000000"/>
        <rFont val="Calibri"/>
        <family val="2"/>
      </rPr>
      <t>GRUPO CORUJA:</t>
    </r>
    <r>
      <rPr>
        <sz val="12"/>
        <color rgb="FF000000"/>
        <rFont val="Calibri"/>
        <family val="2"/>
      </rPr>
      <t xml:space="preserve"> Desconto de 62,52% excepcional para essa campanha. Não deve gerar histórico de descontos.</t>
    </r>
  </si>
  <si>
    <t>LED ESTAÇÃO CENTRAL DESEMBARQUE</t>
  </si>
  <si>
    <t>LED ESTAÇÃO CENTRAL EMBARQUE</t>
  </si>
  <si>
    <t>AGÊNCIA</t>
  </si>
  <si>
    <t>RATEIO %</t>
  </si>
  <si>
    <t>META RATEIO</t>
  </si>
  <si>
    <t>META RATEIO %</t>
  </si>
  <si>
    <t>SA</t>
  </si>
  <si>
    <t>SA PROPAGANDA</t>
  </si>
  <si>
    <t>CNPJ</t>
  </si>
  <si>
    <t>44.472.500/0001-00</t>
  </si>
  <si>
    <t>05.806.588/0001-99</t>
  </si>
  <si>
    <t>10.929.279/0001-46</t>
  </si>
  <si>
    <t>27.865.757/0091-50</t>
  </si>
  <si>
    <t>02.306.218/0001-02</t>
  </si>
  <si>
    <t>30.307.086/0001-60</t>
  </si>
  <si>
    <t>07.923.942/0001-90</t>
  </si>
  <si>
    <t>18.796.645/0001-48</t>
  </si>
  <si>
    <t>18.619.705/0001-57</t>
  </si>
  <si>
    <t>42.317.692/0001-46</t>
  </si>
  <si>
    <t>21.445.921/0001-38</t>
  </si>
  <si>
    <t>06.154.881/0001-81</t>
  </si>
  <si>
    <t>12.291.445/0001-57</t>
  </si>
  <si>
    <t>23.177.071/0001-60</t>
  </si>
  <si>
    <t>28.507.808/0001-89</t>
  </si>
  <si>
    <t>52.008.394/0001-28</t>
  </si>
  <si>
    <t>08.755.659/0001-60</t>
  </si>
  <si>
    <t>13.517.365/0001-30</t>
  </si>
  <si>
    <t>01.547.186/0001-66</t>
  </si>
  <si>
    <t>48.306.123/0001-81</t>
  </si>
  <si>
    <t>13.045.189/0005-70</t>
  </si>
  <si>
    <t>63.697.907/0001-71</t>
  </si>
  <si>
    <t>35.798.903/0001-44</t>
  </si>
  <si>
    <t>AV BARÃO DE STUDART, 81- MEIRELES</t>
  </si>
  <si>
    <t>AV JULIO ABREU, 291, MEIRELES</t>
  </si>
  <si>
    <t>RUA ILDEFONSO ALBANO, 2260 - ALDEOTA</t>
  </si>
  <si>
    <t>AV BARÃO DE STUDART, 100 - MEIRELES</t>
  </si>
  <si>
    <t>AV DOM MANUEL, 1110 - CENTRO</t>
  </si>
  <si>
    <t>AV SARGENTO HERMÍNIO SAMPAIO, 1176 - MONTE CASTELO</t>
  </si>
  <si>
    <t>AV WASHINGTON SOARES,4370B - EDSON QUEIROZ</t>
  </si>
  <si>
    <t xml:space="preserve">AV BEZERRA DE MENEZES, 2113 - PARUQELÂNDIA </t>
  </si>
  <si>
    <t>AV ANTONIO SALES, 3202 - DIONÍSIO TORRES</t>
  </si>
  <si>
    <t>AV. VIRGÍLIO TÁVORA, 1090 - ALDEOTA</t>
  </si>
  <si>
    <t>AV. EUSÉBIO DE QUEIROZ, 4985 - PRAÇA EUSÉBIO</t>
  </si>
  <si>
    <t>AV. DOUTOR SILAS MUNGUBA, 450 - PARANGABA</t>
  </si>
  <si>
    <t>MEGA PAINEL DE  LED 3D</t>
  </si>
  <si>
    <t>PAINEL DE  LED</t>
  </si>
  <si>
    <t>Embarque, sentido Plano Piloto</t>
  </si>
  <si>
    <t>Embarque, sentido Plano Piloto/Taguatinga/Ceilândia/Samambaia</t>
  </si>
  <si>
    <t xml:space="preserve">diversos (verificar endereços abaixo) </t>
  </si>
  <si>
    <t>AV AFONSO PENA, 1005 - CENTRO</t>
  </si>
  <si>
    <t>AV. AFONSO PENA, 1709 - FUNCIONÁRIOS</t>
  </si>
  <si>
    <t>ALVARES CABRAL, 17 - CENTRO</t>
  </si>
  <si>
    <t>AV. AMAZONAS, 1837 - SANTO AGOSTINHO</t>
  </si>
  <si>
    <t>AV CRISTIANO MACHADO, 11936 - JULIANA</t>
  </si>
  <si>
    <t>AV CRISTIANO MACHADO.2320 - CIDADE NOVA</t>
  </si>
  <si>
    <t>AV CRISTÁVÃO COLOMBO, 277 - SAVASSI</t>
  </si>
  <si>
    <t>AV DO CONTORNO, 1343 - FLORESTA</t>
  </si>
  <si>
    <t>AV DO CONTORNO, 3946 - SANTA EFIGÊNIA</t>
  </si>
  <si>
    <t>AV DO CONTORNO, 6846 - LOURDES</t>
  </si>
  <si>
    <t>AV DOS BANDEIRANTES, 60, SION</t>
  </si>
  <si>
    <t>AV FRANCISCO SALES, 898 - SANTA EFIGÊNIA</t>
  </si>
  <si>
    <t>AV IZABEL BUENO, 1417 - JARAGUÁ</t>
  </si>
  <si>
    <t>AV JOÃO PINHEIRO, 611 - BOA VIAGEM</t>
  </si>
  <si>
    <t>AV  PADRE PEDRO PINTO , 714 - VENDA NOVA</t>
  </si>
  <si>
    <t>AV. PORTUGAL, 2549 - SANTA EFIGÊNIA</t>
  </si>
  <si>
    <t>AV PROFESSOR ALFREDO BALENA, 596 - SANTA EFIGÊNIA</t>
  </si>
  <si>
    <t>AV PROFESSOR MÁRIO WERNECK, 1511 - BURITIS</t>
  </si>
  <si>
    <t>AV PRUDENTE DE MORAIS, 397 = SANTO ANTONIO</t>
  </si>
  <si>
    <t>AV RAJA GABAGLIA,  220  - GUTIERFRES</t>
  </si>
  <si>
    <t>AV RAJA GABAGLIA, 1668 - LUXEMBURGO</t>
  </si>
  <si>
    <t>AV SEBASTIÃO BRITO, 473 - DONA CLARA</t>
  </si>
  <si>
    <t>AV TERESA CRISTINA, 1430 - PADRE EUSTÁQUIO</t>
  </si>
  <si>
    <t xml:space="preserve">PRAÇA MILTON CAMPOS, 217 - SERRA </t>
  </si>
  <si>
    <t xml:space="preserve">RUA ANTONIO DE ALBUQUERQUE, 831 - SAVASSI </t>
  </si>
  <si>
    <t>RUA  CEARÁ, 66 - SANTA EFIGÊNIA</t>
  </si>
  <si>
    <t>RUA DOS TAMOIOS, 442 - CENTRO</t>
  </si>
  <si>
    <t>RUA GONÇALVES DIAS, 2316 - LOURDES</t>
  </si>
  <si>
    <t>RUA JOSÉ BRANDÃO, 267 - BARREIRO</t>
  </si>
  <si>
    <t>RUA PACIFICO MASCARENHAS, 14 - SANTA EFIGÊNIA</t>
  </si>
  <si>
    <t>RUA PADRE ODORICO, 6 - SÃO PEDRO</t>
  </si>
  <si>
    <t>RUA RIO GRANDE DO SUL, 758 - BARRO PRETO</t>
  </si>
  <si>
    <t>LSITA DE BANCAS</t>
  </si>
  <si>
    <t>CIRCUITO EMPIRE STATE</t>
  </si>
  <si>
    <t>ALL 7 MIDIA</t>
  </si>
  <si>
    <t>48.754.566/0001-35</t>
  </si>
  <si>
    <t>CIRCUITO DIGITAL - ACESSO NORTE</t>
  </si>
  <si>
    <t>CIRCUITO DIGITAL - PIRAJÁ</t>
  </si>
  <si>
    <t>CIRCUITO DIGITAL - ÁGUAS CLARAS</t>
  </si>
  <si>
    <t>CIRCUITO DIGITAL - MUSSURUNGA</t>
  </si>
  <si>
    <t>CIRCUITO DIGITAL - AEROPORTO</t>
  </si>
  <si>
    <t>ONBUS</t>
  </si>
  <si>
    <t>10.491.859/0001-02</t>
  </si>
  <si>
    <t xml:space="preserve">TERMINAL PAULO PORTELA - TESTEIRA </t>
  </si>
  <si>
    <t>TERMINAL CAMPO GRANDE - TESTEIRA DUPLA DIGITAL</t>
  </si>
  <si>
    <t>TERMINAL CAMPO GRANDE - MEGA AEREA</t>
  </si>
  <si>
    <t>TERMINAL ALVORADA - CIRCUITO SEQUENCIAL ALVORADA - 6 PICOLES / 1 AEREO</t>
  </si>
  <si>
    <t>QS 410 CONJUTNO L LOTE 1 LOJA 03 - SAMAMBAIA NORTE - DF</t>
  </si>
  <si>
    <t>AV. JAMEL CECILIO, SEMAFORO EM FRENTE AO FLAMBOYANT SHOPPING, SETOR JARDIM GOIAS</t>
  </si>
  <si>
    <t>BRASILIA CEILÄNDIA SUL QNN 30</t>
  </si>
  <si>
    <t>BRASILIA EPTG KM 65</t>
  </si>
  <si>
    <t>AVENIDA MAXTEIXEIRA,EMFRENTE  ACAA-HOME CENTER</t>
  </si>
  <si>
    <t>AVENIDAAUTAZMIRIM,EM  FRENTEANORTEAUTOPEÇAS-AUTAZ MIRIM</t>
  </si>
  <si>
    <t>AVENIDATANCREDONEVES, EMFRENTEAOLIFE PARQUE 10</t>
  </si>
  <si>
    <t>AVENIDA DE MORAIS ESQUINA COM RUACARLOS GOMES SENTIDOBAIRRO COBETURA:CIDADE JARDIM,SANTOANTÔNIO,  LUXEMBURGOE SANTALÚCIA</t>
  </si>
  <si>
    <t>COBERTURA:PAMPULHA,OUROPRETOE CASTELO</t>
  </si>
  <si>
    <t>ANUNCIART</t>
  </si>
  <si>
    <t>02.683.230/0001-28</t>
  </si>
  <si>
    <t>AEROPORTO APÓS O BALÃO DO AEROPORTO NO ACESSO AO PLANO PILOTO SENTIDO AEROPORTO/ EIXÃO SUL.</t>
  </si>
  <si>
    <t>LAGO NORTE EPTT ANTES DA PONTE DO BRAGUETO NO ACESSO AO LAGO</t>
  </si>
  <si>
    <t>EPIA SUL ACESSO A ESTRUTURAL E PARKSHOPPING.</t>
  </si>
  <si>
    <t>Balão do Taquari, DF 003, KM 2.132, Lado E</t>
  </si>
  <si>
    <t>UNIVERSO BR DOOH</t>
  </si>
  <si>
    <t xml:space="preserve">SCES Trecho 2, sentido AABB, 3ª ponte </t>
  </si>
  <si>
    <t>Setor de Clubes Sul, saída Bodyteck, Shop. Beira Lago</t>
  </si>
  <si>
    <t>50.608.858/0001-01</t>
  </si>
  <si>
    <t>TOTAL - SÁO PAULO</t>
  </si>
  <si>
    <t>Pres. Kennedy, 455. Vila dos Remedios</t>
  </si>
  <si>
    <t>Av. Juscelino Kibitschek, 983, Itaim Bibi</t>
  </si>
  <si>
    <t>ALTO IMPACTO</t>
  </si>
  <si>
    <t>12.834.638/0001-07</t>
  </si>
  <si>
    <t>Av. Nossa Senhora de Copacabana, 706. esq. R. Sta Clara.</t>
  </si>
  <si>
    <t>DF-009 (Entrada do Lago Norte)</t>
  </si>
  <si>
    <t>DF-075 (Saída principal EPNB)</t>
  </si>
  <si>
    <t>DF-011 (EPIG/EPTG)</t>
  </si>
  <si>
    <t>DF-047 (Acesso ao Eixão Sul) - The Curve 2D</t>
  </si>
  <si>
    <t>53.565.965/0001-98</t>
  </si>
  <si>
    <t>DE 16/07 A17/07</t>
  </si>
  <si>
    <t xml:space="preserve">ELETROMÍDIA - TV MINUTO </t>
  </si>
  <si>
    <t>Metrô SP - Circuito Interno De Trem Completo</t>
  </si>
  <si>
    <t>Metrô Rio - Circuito Completo</t>
  </si>
  <si>
    <t>DOORS</t>
  </si>
  <si>
    <t xml:space="preserve">Avenida Raja Gabáglia, 350 - Circulo Militar, próximo a avenida do contorno - Duplo sentido - Belo Horizonte - MG </t>
  </si>
  <si>
    <t xml:space="preserve">Avenida Raja Gabáglia, 1.201 - Proximo ao hospital Madre Tereza, Sentido Diamond Mall - Belo Horizonte - MG </t>
  </si>
  <si>
    <t>Av. Afonso Pena, 3.328 - Na Praça Milton Campos, Esq. Com Avenida do Contorno– Belo Horizonte - MG</t>
  </si>
  <si>
    <t>Avenida Prudente de Morais, 697 – Esq. com Rua Carlos Gomes, Sentido Bairro – Belo  Horizonte - MG</t>
  </si>
  <si>
    <t>Avenida Cristiano Machado, 4101 – Em Frente ao Minas Shopping – Sentido Centro – Belo Horizonte - MG</t>
  </si>
  <si>
    <t>Avenida Presidente Carlos Luz, 4213 – Ao lado da Usiminas e em frente a UFMG, Sentido Pampulha – Belo Horizonte - MG</t>
  </si>
  <si>
    <t>Avenida dos Andradas, 3520 – Santa Efigênia, próximo ao  Shopping Boulevard – Belo Horizonte - MG</t>
  </si>
  <si>
    <t>Avenida Presidente Carlos Luz, 1205 – Em frente ao Cemitério da Paz, Sentido Centro – Belo Horizonte -  MG</t>
  </si>
  <si>
    <t>Avenida Antônio Carlos, 1694 – Próximo ao Hospital Belo Horizonte, Sentido Centro  – Belo Horizonte - MG</t>
  </si>
  <si>
    <t>DF 085 no km 9,400 Lado D, no trecho rodoviário 085EDF0050 – 7.200 – 11.200 DUP -ENTR. DF -079 (EPVP – ENTR. BR – 251/DF -001 (EPCT)</t>
  </si>
  <si>
    <t>DF 003 no km 13,409 Lado D, no trecho rodoviário 003EDF0110 – 13.300 – 14.400 – DUP ENTR. EIXO MONUMENTAL – ENTR. DF-095 (EPCL)</t>
  </si>
  <si>
    <t xml:space="preserve">Av. 87 C/ Rua 132, Semáforo ao Lado da Faculdade Universo, Divisa com Setor Marista, Sentido Shopping Flamboyat - Goiânia - GO </t>
  </si>
  <si>
    <t>Av Assis Chateaubriand esquina Rua 9, Setor Oeste - Goiânia – GO</t>
  </si>
  <si>
    <t>Av Mutirão esquina Av T-9, Setor Bueno. - Goiânia – GO</t>
  </si>
  <si>
    <t>Av Jamel Cecílio em frente ao Shopping Flamboyant. - Goiânia – GO</t>
  </si>
  <si>
    <t>Av. T-63 esquina com Av. T-05 - Goiânia - GO</t>
  </si>
  <si>
    <t>Av. 85 esquina com Av. Edmundo Pinheiro (Campo do Goiás) - Goiânia - GO</t>
  </si>
  <si>
    <t>Av. Igualdade (Praça da Igualdade), Setor Garavelo – Aparecida de Goiânia – GO</t>
  </si>
  <si>
    <t>Av. Rio Verde em frente ao Buriti Shopping  – Aparecida de Goiânia - GO</t>
  </si>
  <si>
    <t>JULHO DE 2026</t>
  </si>
  <si>
    <t>V1</t>
  </si>
  <si>
    <t>15/07/2026</t>
  </si>
  <si>
    <t xml:space="preserve">ELETROMIDIA </t>
  </si>
  <si>
    <t>Abrigos São Paulo</t>
  </si>
  <si>
    <t>TOTAL - PARA</t>
  </si>
  <si>
    <t>PA</t>
  </si>
  <si>
    <t>BELEM</t>
  </si>
  <si>
    <t>TOTAL - CEARA</t>
  </si>
  <si>
    <t>SÃO LUIS</t>
  </si>
  <si>
    <t>TOTAL - MARANHAO</t>
  </si>
  <si>
    <t>TOTAL - PARANA</t>
  </si>
  <si>
    <t>BEEP MIDIA</t>
  </si>
  <si>
    <t>42.448.723/0001-06</t>
  </si>
  <si>
    <t>FIES 2026</t>
  </si>
  <si>
    <t>URB</t>
  </si>
  <si>
    <t>PAINEIS DE LEDS BELEM - VEJA LOCAIS ABAIXO</t>
  </si>
  <si>
    <t>TOTAL - PIAUI</t>
  </si>
  <si>
    <t>TERESINA</t>
  </si>
  <si>
    <t>PAINEL DE LED TERESINA - AV, FREI SERAFIM - DIAMANTES LINGERIE</t>
  </si>
  <si>
    <t>PAINEIS DE LEDS MANAUS</t>
  </si>
  <si>
    <t>pi</t>
  </si>
  <si>
    <t>BO GROUP</t>
  </si>
  <si>
    <t>PE, CE, DF, SP, BA, PR</t>
  </si>
  <si>
    <t>PA, RJ, MA</t>
  </si>
  <si>
    <t>PE, CE, GO</t>
  </si>
  <si>
    <t>PE, DF</t>
  </si>
  <si>
    <t>PR, BA, CE, DF, GO</t>
  </si>
  <si>
    <t>PR, CE, AM</t>
  </si>
  <si>
    <t>AM, PI, PA</t>
  </si>
  <si>
    <t>AM, MG, GO</t>
  </si>
  <si>
    <t>MG, GO</t>
  </si>
  <si>
    <t>DF, SP</t>
  </si>
  <si>
    <t>PLAN PAINEIS</t>
  </si>
  <si>
    <t>INTELICOM</t>
  </si>
  <si>
    <t>Av. Conselheiro Aguiar acesso Shopping -Pina</t>
  </si>
  <si>
    <t>Av. Conselheiro Rosa e Silva - Aflitos</t>
  </si>
  <si>
    <t>Av. Abdias de Carvalho - Madalena</t>
  </si>
  <si>
    <t>DF, SP, BA, RJ, CE, PR, PE, AM, MG, GO, PA, PI, MA</t>
  </si>
  <si>
    <t>PROGRAMAÇÃO - INTERNET</t>
  </si>
  <si>
    <t>ID VEÍCULO</t>
  </si>
  <si>
    <t>SITUAÇÃO</t>
  </si>
  <si>
    <t>AÇÃO</t>
  </si>
  <si>
    <t>CATEGORIA</t>
  </si>
  <si>
    <t>CANAL/
SEGMENTAÇÃO</t>
  </si>
  <si>
    <t>DIMENSÃO</t>
  </si>
  <si>
    <t>OBJETIVO</t>
  </si>
  <si>
    <t>KPIS</t>
  </si>
  <si>
    <t>ADSERVER</t>
  </si>
  <si>
    <t>TIPO DE TAGUEAMENTO</t>
  </si>
  <si>
    <t>SECUNDAGEM COMPRADA</t>
  </si>
  <si>
    <t>AUDITORIA DE TERCEIROS</t>
  </si>
  <si>
    <t>QTD.</t>
  </si>
  <si>
    <t>TOTAL EXECUTADO</t>
  </si>
  <si>
    <t>IMPRESSÕES ESTIMADAS POR DIÁRIA</t>
  </si>
  <si>
    <t>VISIBILIDADE
%</t>
  </si>
  <si>
    <t>INVENTÁRIO PERÍODO</t>
  </si>
  <si>
    <t>NEG. %</t>
  </si>
  <si>
    <t>ABATIMENTO</t>
  </si>
  <si>
    <t>HONORÁRIO
(13%)</t>
  </si>
  <si>
    <t>VALOR DESEMBOLSO</t>
  </si>
  <si>
    <t>LÍQUIDO PLATAFORMA (SEM IMPOSTO)</t>
  </si>
  <si>
    <t>Impostos (ISS 2,9% + 9,25% Pis/Cofins)</t>
  </si>
  <si>
    <t>% 
VEÍCULO</t>
  </si>
  <si>
    <t>OBSERVAÇÕES</t>
  </si>
  <si>
    <t>CONTATO</t>
  </si>
  <si>
    <t>VIEWABILITY %</t>
  </si>
  <si>
    <t>VIEWABILITY/
BRAND SAFETY</t>
  </si>
  <si>
    <t>13.347.016/0001-17</t>
  </si>
  <si>
    <t>EM APROVAÇÃO</t>
  </si>
  <si>
    <t>BR</t>
  </si>
  <si>
    <t>FACEBOOK/INSTAGRAM
AS 25+</t>
  </si>
  <si>
    <t>POST</t>
  </si>
  <si>
    <t>RECONHECIMENTO</t>
  </si>
  <si>
    <t>VIEWABILITY - BRANDSAFETY - CTR - FREQUENCIA</t>
  </si>
  <si>
    <t>Não</t>
  </si>
  <si>
    <t>N/A</t>
  </si>
  <si>
    <t>16/07 A 17/07/2026</t>
  </si>
  <si>
    <t>27.415.911/0001-36</t>
  </si>
  <si>
    <t xml:space="preserve">AS 25+
</t>
  </si>
  <si>
    <t>INFEED AD</t>
  </si>
  <si>
    <t xml:space="preserve">TOTAL REDES SOCIAIS </t>
  </si>
  <si>
    <t>NEWCOM</t>
  </si>
  <si>
    <t>46.698.419/0001-60</t>
  </si>
  <si>
    <t>AS 18+</t>
  </si>
  <si>
    <t>Display IAB</t>
  </si>
  <si>
    <t>300x250 
320x50 
320x480</t>
  </si>
  <si>
    <t>ALCANCE</t>
  </si>
  <si>
    <t>CPMA | ALCANCE</t>
  </si>
  <si>
    <t>Sim</t>
  </si>
  <si>
    <t>63.529.585/0001-51</t>
  </si>
  <si>
    <t>728x90 
300x250 
320x100
300x600</t>
  </si>
  <si>
    <t xml:space="preserve">ZAP MEDIA </t>
  </si>
  <si>
    <t>33.401.925/0001-01</t>
  </si>
  <si>
    <t>300x250
300x600
728x90
320x480</t>
  </si>
  <si>
    <t>ADZEP</t>
  </si>
  <si>
    <t>970X90
728X90
320X100
320X50</t>
  </si>
  <si>
    <t xml:space="preserve">RANGE </t>
  </si>
  <si>
    <t>44.579.378/0001-67</t>
  </si>
  <si>
    <t xml:space="preserve">VÍDEO </t>
  </si>
  <si>
    <t>640x480
480x640</t>
  </si>
  <si>
    <t>VIEW COMPLETO</t>
  </si>
  <si>
    <t>CPV</t>
  </si>
  <si>
    <t xml:space="preserve">SIMPLEADS </t>
  </si>
  <si>
    <t>26.775.512/0001-13</t>
  </si>
  <si>
    <t>AS 18+ | Brasil  Estudantes, Ensino Médio,  ENEM, Ensino Superior Privado, Universidades e Faculdades,  Financiamento Estudantil, FIES,  Sem diploma de ensino superior,  Renda familiar de até 3 salários mínimos per capita, Notícias e atualidades.</t>
  </si>
  <si>
    <t xml:space="preserve">BannerSimpleAds - Vídeo até 30" </t>
  </si>
  <si>
    <t>1920x1080</t>
  </si>
  <si>
    <t>CITTAMOBI</t>
  </si>
  <si>
    <t>46.868.302/0001-87</t>
  </si>
  <si>
    <t>Banner Previsão</t>
  </si>
  <si>
    <t>320 x 50</t>
  </si>
  <si>
    <t xml:space="preserve">MOOVIT </t>
  </si>
  <si>
    <t>TOTAL APP MOBILIDADE</t>
  </si>
  <si>
    <t xml:space="preserve">YOU TARGET </t>
  </si>
  <si>
    <t>35.373.693/0001-42</t>
  </si>
  <si>
    <t xml:space="preserve"> Vídeo até 30"</t>
  </si>
  <si>
    <t xml:space="preserve">MITCH SMART </t>
  </si>
  <si>
    <t>22.295.219/0001-06</t>
  </si>
  <si>
    <t xml:space="preserve"> Infeed / Vídeos de até 60 segundos</t>
  </si>
  <si>
    <t>1080x1550</t>
  </si>
  <si>
    <t>MFAY WI-FI</t>
  </si>
  <si>
    <t>34.866.355/0001-80</t>
  </si>
  <si>
    <t xml:space="preserve">TRIPLE A GAMES </t>
  </si>
  <si>
    <t>44.292.443/0001-79</t>
  </si>
  <si>
    <t xml:space="preserve">Gamer ads </t>
  </si>
  <si>
    <t>320x50
320x480</t>
  </si>
  <si>
    <t xml:space="preserve">INTERNET </t>
  </si>
  <si>
    <t>APP DE MOBILIDADE</t>
  </si>
  <si>
    <t>SAO PAULO</t>
  </si>
  <si>
    <t>17.104.815/0001-13</t>
  </si>
  <si>
    <t>PAINEIS DE LEDS FORTALEZA</t>
  </si>
  <si>
    <t>PAINEL DE FORTALEZA - Av. Washington Soares - Empena Iguatemi Bosque</t>
  </si>
  <si>
    <t>Av. Conselheiro Rosa e Silva - Tamarineira</t>
  </si>
  <si>
    <t>Av. 17 de Agosto - Casa Forte</t>
  </si>
  <si>
    <t>Av. Conselheiro Aguiar  - Avenida</t>
  </si>
  <si>
    <t>Av. Engenheiro Domingos - Avenida</t>
  </si>
  <si>
    <t>Av. Gov. Agamenon - Ilha do \leite</t>
  </si>
  <si>
    <t>Av. Eng. Abdias de Carvalho - Avenida</t>
  </si>
  <si>
    <t>CPC</t>
  </si>
  <si>
    <t xml:space="preserve">CLIQUES NO LINK </t>
  </si>
  <si>
    <t xml:space="preserve">TRAFÉGO </t>
  </si>
  <si>
    <t>MÍDIA MINDS</t>
  </si>
  <si>
    <t>62.378.681/0001-83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</si>
</sst>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8">
    <numFmt numFmtId="7" formatCode="&quot;R$&quot;\ #,##0.00;\-&quot;R$&quot;\ #,##0.00"/>
    <numFmt numFmtId="41" formatCode="_-* #,##0_-;\-* #,##0_-;_-* &quot;-&quot;_-;_-@_-"/>
    <numFmt numFmtId="44" formatCode="_-&quot;R$&quot;\ * #,##0.00_-;\-&quot;R$&quot;\ * #,##0.00_-;_-&quot;R$&quot;\ * &quot;-&quot;??_-;_-@_-"/>
    <numFmt numFmtId="43" formatCode="_-* #,##0.00_-;\-* #,##0.00_-;_-* &quot;-&quot;??_-;_-@_-"/>
    <numFmt numFmtId="164" formatCode="_-&quot;R$&quot;* #,##0.00_-;\-&quot;R$&quot;* #,##0.00_-;_-&quot;R$&quot;* &quot;-&quot;??_-;_-@_-"/>
    <numFmt numFmtId="165" formatCode="&quot;R$&quot;\ #,##0.00"/>
    <numFmt numFmtId="166" formatCode="_-&quot;R$&quot;\ * #,##0.00_-;\-&quot;R$&quot;\ * #,##0.00_-;_-&quot;R$&quot;\ * &quot;-&quot;??_-;_-@"/>
    <numFmt numFmtId="167" formatCode="0.0%"/>
    <numFmt numFmtId="168" formatCode="_-&quot;R$&quot;* #,##0.00_-;\-&quot;R$&quot;* #,##0.00_-;_-&quot;R$&quot;* &quot;-&quot;??_-;_-@"/>
    <numFmt numFmtId="169" formatCode="_-&quot;R$&quot;\ * #,##0.000_-;\-&quot;R$&quot;\ * #,##0.000_-;_-&quot;R$&quot;\ * &quot;-&quot;??_-;_-@"/>
    <numFmt numFmtId="170" formatCode="[$-416]d\-mmm"/>
    <numFmt numFmtId="171" formatCode="_-* #,##0_-;\-* #,##0_-;_-* &quot;-&quot;??_-;_-@"/>
    <numFmt numFmtId="172" formatCode="_-&quot;R$&quot;* #,##0.000_-;\-&quot;R$&quot;* #,##0.000_-;_-&quot;R$&quot;* &quot;-&quot;??_-;_-@"/>
    <numFmt numFmtId="173" formatCode="dd/mm/yy;@"/>
    <numFmt numFmtId="174" formatCode="_(&quot;R$ &quot;* #,##0.00_);_(&quot;R$ &quot;* \(#,##0.00\);_(&quot;R$ &quot;* &quot;-&quot;??_);_(@_)"/>
    <numFmt numFmtId="175" formatCode="_([$€]* #,##0.00_);_([$€]* \(#,##0.00\);_([$€]* &quot;-&quot;??_);_(@_)"/>
    <numFmt numFmtId="176" formatCode="&quot;$&quot;#,##0_);\(&quot;$&quot;#,##0\)"/>
    <numFmt numFmtId="177" formatCode="_(&quot;$&quot;* #,##0_);_(&quot;$&quot;* \(#,##0\);_(&quot;$&quot;* &quot;-&quot;_);_(@_)"/>
    <numFmt numFmtId="178" formatCode="_(&quot;$&quot;* #,##0.00_);_(&quot;$&quot;* \(#,##0.00\);_(&quot;$&quot;* &quot;-&quot;??_);_(@_)"/>
    <numFmt numFmtId="179" formatCode="0.00_)"/>
    <numFmt numFmtId="180" formatCode="_-* #,##0\ _F_-;\-* #,##0\ _F_-;_-* &quot;-&quot;\ _F_-;_-@_-"/>
    <numFmt numFmtId="181" formatCode="0.0000&quot;  &quot;"/>
    <numFmt numFmtId="182" formatCode="0.00000&quot;  &quot;"/>
    <numFmt numFmtId="183" formatCode="m/d/yy\ hh:mm"/>
    <numFmt numFmtId="184" formatCode="_(* #,##0_);_(* \(#,##0\);_(* &quot;-&quot;???_);_(@_)"/>
    <numFmt numFmtId="185" formatCode="_(* #,##0.0000_);_(* \(#,##0.0000\);_(* &quot;-&quot;????_);_(@_)"/>
    <numFmt numFmtId="186" formatCode="_(* #,##0.000_);_(* \(#,##0.000\);_(* &quot;-&quot;????_);_(@_)"/>
    <numFmt numFmtId="187" formatCode="_(* #,##0.00_);_(* \(#,##0.00\);_(* &quot;-&quot;????_);_(@_)"/>
    <numFmt numFmtId="188" formatCode="_(* #,##0.0_);_(* \(#,##0.0\);_(* &quot;-&quot;????_);_(@_)"/>
    <numFmt numFmtId="189" formatCode="#,##0\ &quot;FB&quot;;[Red]\-#,##0\ &quot;FB&quot;"/>
    <numFmt numFmtId="190" formatCode="0.0"/>
    <numFmt numFmtId="191" formatCode="_(&quot;R$&quot;\ * #,##0.00_);_(&quot;R$&quot;\ * \(#,##0.00\);_(&quot;R$&quot;\ * &quot;-&quot;??_);_(@_)"/>
    <numFmt numFmtId="192" formatCode="&quot;$&quot;#,##0.00000000_);[Red]\(&quot;$&quot;#,##0.00000000\)"/>
    <numFmt numFmtId="193" formatCode="_-* #,##0\ _E_s_c_._-;\-* #,##0\ _E_s_c_._-;_-* &quot;-&quot;\ _E_s_c_._-;_-@_-"/>
    <numFmt numFmtId="194" formatCode="#,##0;\-#,##0;&quot;---&quot;"/>
    <numFmt numFmtId="195" formatCode="#,###,;\-#,###,"/>
    <numFmt numFmtId="196" formatCode="&quot;f.&quot;\ #,##0_-;[Red]&quot;f.&quot;\ #,##0\-"/>
    <numFmt numFmtId="197" formatCode="&quot;f.&quot;\ #,##0.00_-;[Red]&quot;f.&quot;\ #,##0.00\-"/>
    <numFmt numFmtId="198" formatCode="#,##0;[Red]#,##0&quot;-&quot;"/>
    <numFmt numFmtId="199" formatCode="#,##0.00;[Red]#,##0.00&quot;-&quot;"/>
    <numFmt numFmtId="200" formatCode="dd/mm"/>
    <numFmt numFmtId="201" formatCode="_(* #,##0.00_);_(* \(#,##0.00\);_(* &quot;-&quot;??_);_(@_)"/>
    <numFmt numFmtId="202" formatCode="#,##0.0"/>
    <numFmt numFmtId="203" formatCode="#,##0.000"/>
    <numFmt numFmtId="204" formatCode="0;[Red]0"/>
    <numFmt numFmtId="205" formatCode="#,##0;[Red]#,##0"/>
    <numFmt numFmtId="206" formatCode="#,##0_ ;\-#,##0\ "/>
    <numFmt numFmtId="207" formatCode="#,##0.00;[Red]#,##0.00"/>
    <numFmt numFmtId="208" formatCode="[hh]\:mm\:ss"/>
    <numFmt numFmtId="209" formatCode="0.0000%"/>
    <numFmt numFmtId="210" formatCode="#,"/>
    <numFmt numFmtId="211" formatCode="#,##0.0000"/>
    <numFmt numFmtId="212" formatCode="_ * #,##0_ ;_ * \-#,##0_ ;_ * &quot;-&quot;_ ;_ @_ "/>
    <numFmt numFmtId="213" formatCode="_ * #,##0.00_ ;_ * \-#,##0.00_ ;_ * &quot;-&quot;??_ ;_ @_ "/>
    <numFmt numFmtId="214" formatCode="#,##0;\(#,##0\)"/>
    <numFmt numFmtId="215" formatCode="\$#,##0.00;\(\$#,##0.00\)"/>
    <numFmt numFmtId="216" formatCode="\$#,##0;\(\$#,##0\)"/>
    <numFmt numFmtId="217" formatCode="_-* #,##0.00\ &quot;€&quot;_-;\-* #,##0.00\ &quot;€&quot;_-;_-* &quot;-&quot;??\ &quot;€&quot;_-;_-@_-"/>
    <numFmt numFmtId="218" formatCode="General_)"/>
    <numFmt numFmtId="219" formatCode="&quot; &quot;#,##0.00&quot; &quot;;&quot;-&quot;#,##0.00&quot; &quot;;&quot; -&quot;#&quot; &quot;;&quot; &quot;@&quot; &quot;"/>
    <numFmt numFmtId="220" formatCode="&quot; &quot;[$R$-416]&quot; &quot;#,##0.00&quot; &quot;;&quot;-&quot;[$R$-416]&quot; &quot;#,##0.00&quot; &quot;;&quot; &quot;[$R$-416]&quot; -&quot;#&quot; &quot;;&quot; &quot;@&quot; &quot;"/>
    <numFmt numFmtId="221" formatCode="_(* #,##0_);_(* \(#,##0\);_(* &quot;-&quot;??_);_(@_)"/>
    <numFmt numFmtId="222" formatCode="_(&quot;R$ &quot;* #,##0.00_);_(&quot;R$ &quot;* \(#,##0.00\);_(&quot;R$ &quot;* \-??_);_(@_)"/>
    <numFmt numFmtId="223" formatCode="_-* #,##0.00_-;\-* #,##0.00_-;_-* \-??_-;_-@_-"/>
    <numFmt numFmtId="224" formatCode="_(* #,##0.00_);_(* \(#,##0.00\);_(* \-??_);_(@_)"/>
    <numFmt numFmtId="225" formatCode="&quot;R$&quot;#,##0.00_);[Red]\(&quot;R$&quot;#,##0.00\)"/>
    <numFmt numFmtId="226" formatCode="#,##0_ ;[Red]\-#,##0\ "/>
    <numFmt numFmtId="227" formatCode="_-* #,##0_-;\-* #,##0_-;_-* &quot;-&quot;??_-;_-@_-"/>
  </numFmts>
  <fonts count="22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rgb="FFFF0000"/>
      <name val="Calibri"/>
      <family val="2"/>
    </font>
    <font>
      <sz val="10"/>
      <color theme="1"/>
      <name val="Calibri"/>
      <family val="2"/>
    </font>
    <font>
      <b/>
      <sz val="16"/>
      <color theme="1"/>
      <name val="Calibri"/>
      <family val="2"/>
    </font>
    <font>
      <b/>
      <sz val="10"/>
      <color theme="1"/>
      <name val="Calibri"/>
      <family val="2"/>
    </font>
    <font>
      <b/>
      <sz val="10"/>
      <color rgb="FF000000"/>
      <name val="Calibri"/>
      <family val="2"/>
    </font>
    <font>
      <b/>
      <sz val="12"/>
      <color theme="1"/>
      <name val="Calibri"/>
      <family val="2"/>
    </font>
    <font>
      <b/>
      <sz val="10"/>
      <color theme="0"/>
      <name val="Calibri"/>
      <family val="2"/>
    </font>
    <font>
      <sz val="11"/>
      <color rgb="FFFF0000"/>
      <name val="Calibri"/>
      <family val="2"/>
    </font>
    <font>
      <sz val="11"/>
      <color rgb="FF000000"/>
      <name val="Calibri"/>
      <family val="2"/>
    </font>
    <font>
      <sz val="11"/>
      <color theme="1"/>
      <name val="Calibri"/>
      <family val="2"/>
    </font>
    <font>
      <b/>
      <sz val="11"/>
      <color theme="1"/>
      <name val="Calibri"/>
      <family val="2"/>
    </font>
    <font>
      <sz val="10"/>
      <color rgb="FF000000"/>
      <name val="Calibri"/>
      <family val="2"/>
    </font>
    <font>
      <b/>
      <sz val="11"/>
      <color rgb="FF000000"/>
      <name val="Calibri"/>
      <family val="2"/>
    </font>
    <font>
      <sz val="11"/>
      <color theme="1"/>
      <name val="Arial"/>
      <family val="2"/>
    </font>
    <font>
      <sz val="11"/>
      <color theme="1"/>
      <name val="Calibri"/>
      <family val="2"/>
      <scheme val="minor"/>
    </font>
    <font>
      <sz val="12"/>
      <color rgb="FFFF0000"/>
      <name val="Calibri"/>
      <family val="2"/>
    </font>
    <font>
      <b/>
      <sz val="12"/>
      <color rgb="FFFF0000"/>
      <name val="Calibri"/>
      <family val="2"/>
    </font>
    <font>
      <sz val="11"/>
      <color rgb="FF000000"/>
      <name val="Calibri"/>
      <family val="2"/>
    </font>
    <font>
      <b/>
      <sz val="11"/>
      <color rgb="FF000000"/>
      <name val="Calibri"/>
      <family val="2"/>
    </font>
    <font>
      <b/>
      <sz val="12"/>
      <color rgb="FF000000"/>
      <name val="Calibri"/>
      <family val="2"/>
    </font>
    <font>
      <sz val="10"/>
      <color rgb="FF000000"/>
      <name val="Calibri"/>
      <family val="2"/>
    </font>
    <font>
      <b/>
      <sz val="10"/>
      <color rgb="FF000000"/>
      <name val="Calibri"/>
      <family val="2"/>
    </font>
    <font>
      <b/>
      <sz val="18"/>
      <color rgb="FF000000"/>
      <name val="Calibri"/>
      <family val="2"/>
    </font>
    <font>
      <sz val="12"/>
      <color rgb="FF000000"/>
      <name val="Calibri"/>
      <family val="2"/>
    </font>
    <font>
      <sz val="10"/>
      <color rgb="FF000000"/>
      <name val="Trebuchet MS"/>
      <family val="2"/>
    </font>
    <font>
      <b/>
      <sz val="12"/>
      <color theme="1"/>
      <name val="Calibri"/>
      <family val="2"/>
    </font>
    <font>
      <sz val="11"/>
      <name val="Calibri"/>
      <family val="2"/>
    </font>
    <font>
      <sz val="11"/>
      <color theme="1"/>
      <name val="Trebuchet MS"/>
      <family val="2"/>
    </font>
    <font>
      <sz val="12"/>
      <color theme="1"/>
      <name val="Calibri"/>
      <family val="2"/>
    </font>
    <font>
      <b/>
      <sz val="12"/>
      <color rgb="FF000000"/>
      <name val="Trebuchet MS"/>
      <family val="2"/>
    </font>
    <font>
      <sz val="12"/>
      <name val="Calibri"/>
      <family val="2"/>
    </font>
    <font>
      <sz val="10"/>
      <name val="Calibri"/>
      <family val="2"/>
    </font>
    <font>
      <b/>
      <sz val="10"/>
      <color rgb="FFFFFFFF"/>
      <name val="Calibri"/>
      <family val="2"/>
    </font>
    <font>
      <sz val="10"/>
      <color rgb="FFFF0000"/>
      <name val="Calibri"/>
      <family val="2"/>
    </font>
    <font>
      <sz val="10"/>
      <color theme="0"/>
      <name val="Calibri"/>
      <family val="2"/>
    </font>
    <font>
      <b/>
      <sz val="10"/>
      <name val="Calibri"/>
      <family val="2"/>
    </font>
    <font>
      <b/>
      <sz val="20"/>
      <color theme="1"/>
      <name val="Calibri"/>
      <family val="2"/>
    </font>
    <font>
      <sz val="10"/>
      <color rgb="FFC00000"/>
      <name val="Calibri"/>
      <family val="2"/>
    </font>
    <font>
      <b/>
      <sz val="16"/>
      <color rgb="FF000000"/>
      <name val="Calibri"/>
      <family val="2"/>
    </font>
    <font>
      <sz val="11"/>
      <color theme="1"/>
      <name val="Calibri"/>
      <family val="2"/>
      <scheme val="minor"/>
    </font>
    <font>
      <b/>
      <u/>
      <sz val="8"/>
      <name val="Calibri"/>
      <family val="2"/>
    </font>
    <font>
      <sz val="11"/>
      <color theme="1"/>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name val="Arial"/>
      <family val="2"/>
    </font>
    <font>
      <b/>
      <sz val="9"/>
      <color indexed="64"/>
      <name val="Arial"/>
      <family val="2"/>
    </font>
    <font>
      <sz val="9"/>
      <color indexed="64"/>
      <name val="Arial"/>
      <family val="2"/>
    </font>
    <font>
      <sz val="11"/>
      <color theme="1"/>
      <name val="Calibri"/>
      <family val="2"/>
      <scheme val="minor"/>
    </font>
    <font>
      <sz val="12"/>
      <color theme="1"/>
      <name val="Calibri"/>
      <family val="2"/>
      <scheme val="minor"/>
    </font>
    <font>
      <b/>
      <sz val="16"/>
      <color rgb="FF808080"/>
      <name val="Calibri"/>
      <family val="2"/>
    </font>
    <font>
      <sz val="16"/>
      <color theme="1"/>
      <name val="Calibri"/>
      <family val="2"/>
      <scheme val="minor"/>
    </font>
    <font>
      <b/>
      <sz val="16"/>
      <color theme="1"/>
      <name val="Calibri"/>
      <family val="2"/>
      <scheme val="minor"/>
    </font>
    <font>
      <b/>
      <sz val="16"/>
      <name val="Calibri"/>
      <family val="2"/>
      <scheme val="minor"/>
    </font>
    <font>
      <b/>
      <sz val="16"/>
      <color rgb="FF000000"/>
      <name val="Calibri"/>
      <family val="2"/>
      <scheme val="minor"/>
    </font>
    <font>
      <b/>
      <sz val="16"/>
      <color theme="0"/>
      <name val="Calibri"/>
      <family val="2"/>
      <scheme val="minor"/>
    </font>
    <font>
      <sz val="16"/>
      <name val="Calibri"/>
      <family val="2"/>
      <scheme val="minor"/>
    </font>
    <font>
      <b/>
      <sz val="12"/>
      <color theme="0"/>
      <name val="Calibri"/>
      <family val="2"/>
      <scheme val="minor"/>
    </font>
    <font>
      <sz val="10"/>
      <color rgb="FF000000"/>
      <name val="Calibri"/>
      <family val="2"/>
      <scheme val="minor"/>
    </font>
    <font>
      <sz val="11"/>
      <color rgb="FF000000"/>
      <name val="Calibri"/>
      <family val="2"/>
      <scheme val="minor"/>
    </font>
    <font>
      <u/>
      <sz val="11"/>
      <color theme="10"/>
      <name val="Calibri"/>
      <family val="2"/>
      <scheme val="minor"/>
    </font>
    <font>
      <sz val="10"/>
      <color indexed="8"/>
      <name val="MS Sans Serif"/>
    </font>
    <font>
      <sz val="10"/>
      <color indexed="8"/>
      <name val="MS Sans Serif"/>
      <family val="2"/>
    </font>
    <font>
      <sz val="10"/>
      <name val="Arial"/>
      <family val="2"/>
    </font>
    <font>
      <sz val="10"/>
      <name val="BERNHARD"/>
    </font>
    <font>
      <sz val="10"/>
      <name val="Helv"/>
    </font>
    <font>
      <sz val="10"/>
      <name val="MS Serif"/>
      <family val="1"/>
    </font>
    <font>
      <sz val="10"/>
      <name val="Courier"/>
      <family val="3"/>
    </font>
    <font>
      <sz val="10"/>
      <color indexed="8"/>
      <name val="Arial"/>
      <family val="2"/>
    </font>
    <font>
      <sz val="12"/>
      <color indexed="24"/>
      <name val="Arial"/>
      <family val="2"/>
    </font>
    <font>
      <b/>
      <sz val="18"/>
      <color indexed="24"/>
      <name val="Arial"/>
      <family val="2"/>
    </font>
    <font>
      <b/>
      <sz val="12"/>
      <color indexed="24"/>
      <name val="Arial"/>
      <family val="2"/>
    </font>
    <font>
      <sz val="10"/>
      <color indexed="16"/>
      <name val="MS Serif"/>
      <family val="1"/>
    </font>
    <font>
      <u/>
      <sz val="10"/>
      <color indexed="36"/>
      <name val="Arial"/>
      <family val="2"/>
    </font>
    <font>
      <sz val="8"/>
      <name val="Arial"/>
      <family val="2"/>
    </font>
    <font>
      <b/>
      <sz val="12"/>
      <name val="Arial"/>
      <family val="2"/>
    </font>
    <font>
      <u/>
      <sz val="10"/>
      <color indexed="12"/>
      <name val="Arial"/>
      <family val="2"/>
    </font>
    <font>
      <sz val="10"/>
      <name val="MS Sans Serif"/>
      <family val="2"/>
    </font>
    <font>
      <i/>
      <sz val="11"/>
      <name val="Arial"/>
      <family val="2"/>
    </font>
    <font>
      <b/>
      <i/>
      <sz val="9"/>
      <name val="Arial"/>
      <family val="2"/>
    </font>
    <font>
      <b/>
      <sz val="9"/>
      <name val="Arial"/>
      <family val="2"/>
    </font>
    <font>
      <u/>
      <sz val="7.5"/>
      <color indexed="12"/>
      <name val="Arial"/>
      <family val="2"/>
    </font>
    <font>
      <sz val="7"/>
      <name val="Small Fonts"/>
      <family val="2"/>
    </font>
    <font>
      <b/>
      <i/>
      <sz val="16"/>
      <name val="Helv"/>
    </font>
    <font>
      <b/>
      <sz val="17.05"/>
      <color indexed="18"/>
      <name val="Arial"/>
      <family val="2"/>
    </font>
    <font>
      <sz val="8"/>
      <name val="Helv"/>
    </font>
    <font>
      <b/>
      <sz val="8"/>
      <name val="YRGaramond"/>
      <family val="1"/>
    </font>
    <font>
      <b/>
      <sz val="8"/>
      <color indexed="8"/>
      <name val="Helv"/>
    </font>
    <font>
      <sz val="11"/>
      <color indexed="8"/>
      <name val="Calibri"/>
      <family val="2"/>
    </font>
    <font>
      <sz val="12"/>
      <name val="Times New Roman"/>
      <family val="1"/>
    </font>
    <font>
      <sz val="8"/>
      <color indexed="8"/>
      <name val="Arial"/>
      <family val="2"/>
    </font>
    <font>
      <b/>
      <sz val="20"/>
      <name val="Geneva"/>
    </font>
    <font>
      <b/>
      <sz val="10"/>
      <name val="MS Sans Serif"/>
      <family val="2"/>
    </font>
    <font>
      <sz val="9"/>
      <name val="Geneva"/>
    </font>
    <font>
      <sz val="8"/>
      <name val="MS Sans Serif"/>
      <family val="2"/>
    </font>
    <font>
      <sz val="10"/>
      <color rgb="FF000000"/>
      <name val="Arial"/>
      <family val="2"/>
    </font>
    <font>
      <sz val="11"/>
      <color indexed="8"/>
      <name val="Calibri"/>
      <family val="2"/>
      <scheme val="minor"/>
    </font>
    <font>
      <u/>
      <sz val="10"/>
      <color theme="10"/>
      <name val="Arial"/>
      <family val="2"/>
    </font>
    <font>
      <b/>
      <sz val="12"/>
      <color theme="1"/>
      <name val="Calibri"/>
      <family val="2"/>
      <scheme val="minor"/>
    </font>
    <font>
      <sz val="11"/>
      <color theme="1"/>
      <name val="Calibri"/>
      <family val="2"/>
      <scheme val="minor"/>
    </font>
    <font>
      <sz val="16"/>
      <color theme="1"/>
      <name val="Calibri"/>
      <family val="2"/>
    </font>
    <font>
      <b/>
      <sz val="12"/>
      <color theme="0"/>
      <name val="Calibri"/>
      <family val="2"/>
    </font>
    <font>
      <sz val="11"/>
      <color theme="1"/>
      <name val="Calibri"/>
      <family val="2"/>
      <scheme val="minor"/>
    </font>
    <font>
      <sz val="12"/>
      <color rgb="FF000000"/>
      <name val="Calibri"/>
      <family val="2"/>
      <scheme val="minor"/>
    </font>
    <font>
      <sz val="9"/>
      <color indexed="2"/>
      <name val="Arial"/>
      <family val="2"/>
    </font>
    <font>
      <b/>
      <sz val="9"/>
      <color indexed="2"/>
      <name val="Arial"/>
      <family val="2"/>
    </font>
    <font>
      <sz val="8"/>
      <name val="MS Sans Serif"/>
      <charset val="1"/>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sz val="8"/>
      <color indexed="39"/>
      <name val="Arial"/>
      <family val="2"/>
    </font>
    <font>
      <sz val="8"/>
      <color indexed="12"/>
      <name val="Helv"/>
    </font>
    <font>
      <sz val="10"/>
      <name val="Geneva"/>
      <family val="2"/>
    </font>
    <font>
      <sz val="12"/>
      <name val="Arial"/>
      <family val="2"/>
    </font>
    <font>
      <u/>
      <sz val="10"/>
      <color indexed="20"/>
      <name val="Arial"/>
      <family val="2"/>
    </font>
    <font>
      <b/>
      <sz val="20"/>
      <name val="Geneva"/>
      <family val="2"/>
    </font>
    <font>
      <u/>
      <sz val="7.5"/>
      <color indexed="36"/>
      <name val="Arial"/>
      <family val="2"/>
    </font>
    <font>
      <sz val="8"/>
      <color indexed="8"/>
      <name val="Helv"/>
    </font>
    <font>
      <sz val="10"/>
      <color indexed="20"/>
      <name val="Times New Roman"/>
      <family val="1"/>
    </font>
    <font>
      <sz val="10"/>
      <color indexed="10"/>
      <name val="MS Sans Serif"/>
      <family val="2"/>
    </font>
    <font>
      <sz val="1"/>
      <color indexed="18"/>
      <name val="Courier"/>
      <family val="3"/>
    </font>
    <font>
      <b/>
      <sz val="8"/>
      <name val="Arial"/>
      <family val="2"/>
    </font>
    <font>
      <sz val="9"/>
      <name val="Geneva"/>
      <family val="2"/>
    </font>
    <font>
      <sz val="8"/>
      <color rgb="FF000000"/>
      <name val="Arial"/>
      <family val="2"/>
    </font>
    <font>
      <sz val="8"/>
      <color rgb="FF0000FF"/>
      <name val="Arial"/>
      <family val="2"/>
    </font>
    <font>
      <sz val="10"/>
      <name val="Roboto"/>
    </font>
    <font>
      <b/>
      <sz val="11"/>
      <color indexed="8"/>
      <name val="Calibri"/>
      <family val="2"/>
    </font>
    <font>
      <sz val="8"/>
      <color indexed="8"/>
      <name val="Century Gothic"/>
      <family val="2"/>
    </font>
    <font>
      <sz val="11"/>
      <color indexed="8"/>
      <name val="Calibri"/>
      <family val="2"/>
      <charset val="1"/>
    </font>
    <font>
      <sz val="10"/>
      <name val="Helvetica"/>
      <family val="2"/>
    </font>
    <font>
      <sz val="12"/>
      <name val="¹ÙÅÁÃ¼"/>
      <family val="1"/>
    </font>
    <font>
      <sz val="8"/>
      <color indexed="12"/>
      <name val="Helvetica"/>
      <family val="2"/>
    </font>
    <font>
      <sz val="10"/>
      <name val="Times New Roman"/>
      <family val="1"/>
    </font>
    <font>
      <sz val="7"/>
      <name val="Palatino"/>
      <family val="1"/>
    </font>
    <font>
      <sz val="8"/>
      <color indexed="8"/>
      <name val="Helvetica"/>
      <family val="2"/>
    </font>
    <font>
      <sz val="10"/>
      <name val="Verdana"/>
      <family val="2"/>
    </font>
    <font>
      <sz val="14"/>
      <name val="–¾’©"/>
      <family val="3"/>
    </font>
    <font>
      <sz val="8"/>
      <name val="Helvetica"/>
      <family val="2"/>
    </font>
    <font>
      <b/>
      <u/>
      <sz val="7"/>
      <color indexed="8"/>
      <name val="Arial"/>
      <family val="2"/>
    </font>
    <font>
      <sz val="8"/>
      <color indexed="9"/>
      <name val="Arial"/>
      <family val="2"/>
    </font>
    <font>
      <b/>
      <sz val="8"/>
      <color indexed="8"/>
      <name val="Helvetica"/>
      <family val="2"/>
    </font>
    <font>
      <sz val="8"/>
      <name val="Arial Narrow"/>
      <family val="2"/>
    </font>
    <font>
      <sz val="8"/>
      <color indexed="8"/>
      <name val="Arial Narrow"/>
      <family val="2"/>
    </font>
    <font>
      <b/>
      <i/>
      <u/>
      <sz val="10"/>
      <color indexed="9"/>
      <name val="Times New Roman"/>
      <family val="1"/>
    </font>
    <font>
      <i/>
      <sz val="8"/>
      <color indexed="9"/>
      <name val="Times New Roman"/>
      <family val="1"/>
    </font>
    <font>
      <sz val="12"/>
      <color indexed="8"/>
      <name val="Arial"/>
      <family val="2"/>
    </font>
    <font>
      <i/>
      <sz val="12"/>
      <color rgb="FF7F7F7F"/>
      <name val="Calibri"/>
      <family val="2"/>
      <scheme val="minor"/>
    </font>
    <font>
      <u/>
      <sz val="11"/>
      <color theme="10"/>
      <name val="Arial"/>
      <family val="2"/>
    </font>
    <font>
      <sz val="10"/>
      <color rgb="FF000000"/>
      <name val="Times New Roman"/>
      <family val="1"/>
    </font>
    <font>
      <sz val="11"/>
      <color rgb="FF9C6500"/>
      <name val="Calibri"/>
      <family val="2"/>
      <scheme val="minor"/>
    </font>
    <font>
      <b/>
      <sz val="18"/>
      <color theme="3"/>
      <name val="Calibri"/>
      <family val="2"/>
      <scheme val="major"/>
    </font>
    <font>
      <u/>
      <sz val="11"/>
      <color theme="10"/>
      <name val="Calibri"/>
      <family val="2"/>
    </font>
    <font>
      <u/>
      <sz val="11"/>
      <color indexed="12"/>
      <name val="Calibri"/>
      <family val="2"/>
    </font>
    <font>
      <sz val="11"/>
      <color indexed="8"/>
      <name val="Trebuchet MS"/>
      <family val="2"/>
    </font>
    <font>
      <sz val="10"/>
      <name val="Arial"/>
      <family val="2"/>
      <charset val="1"/>
    </font>
    <font>
      <sz val="11"/>
      <color rgb="FF000000"/>
      <name val="Calibri"/>
      <family val="2"/>
      <charset val="1"/>
    </font>
    <font>
      <sz val="10"/>
      <name val="Tahoma"/>
      <family val="2"/>
    </font>
    <font>
      <b/>
      <sz val="16"/>
      <color theme="0"/>
      <name val="Calibri"/>
      <family val="2"/>
    </font>
    <font>
      <sz val="16"/>
      <name val="Calibri"/>
      <family val="2"/>
    </font>
    <font>
      <b/>
      <sz val="14"/>
      <color rgb="FF808080"/>
      <name val="Calibri"/>
      <family val="2"/>
    </font>
    <font>
      <sz val="11"/>
      <name val="Calibri"/>
      <family val="2"/>
      <scheme val="minor"/>
    </font>
    <font>
      <b/>
      <sz val="18"/>
      <color theme="3"/>
      <name val="Calibri"/>
      <family val="2"/>
      <scheme val="minor"/>
    </font>
    <font>
      <b/>
      <sz val="10"/>
      <color theme="1"/>
      <name val="Calibri"/>
      <family val="2"/>
      <scheme val="minor"/>
    </font>
    <font>
      <sz val="10"/>
      <color theme="1"/>
      <name val="Calibri"/>
      <family val="2"/>
      <scheme val="minor"/>
    </font>
    <font>
      <b/>
      <sz val="9"/>
      <color theme="0"/>
      <name val="Calibri"/>
      <family val="2"/>
      <scheme val="minor"/>
    </font>
    <font>
      <b/>
      <sz val="9"/>
      <color rgb="FFFFFFFF"/>
      <name val="Calibri"/>
      <family val="2"/>
      <scheme val="minor"/>
    </font>
    <font>
      <b/>
      <sz val="9"/>
      <color rgb="FFFFFFFF"/>
      <name val="Calibri"/>
      <family val="2"/>
    </font>
    <font>
      <b/>
      <sz val="9"/>
      <color rgb="FFFF0000"/>
      <name val="Calibri"/>
      <family val="2"/>
      <scheme val="minor"/>
    </font>
    <font>
      <sz val="9"/>
      <name val="Calibri"/>
      <family val="2"/>
    </font>
    <font>
      <sz val="9"/>
      <color theme="1"/>
      <name val="Calibri"/>
      <family val="2"/>
      <scheme val="minor"/>
    </font>
    <font>
      <sz val="9"/>
      <name val="Calibri"/>
      <family val="2"/>
      <scheme val="minor"/>
    </font>
    <font>
      <b/>
      <sz val="9"/>
      <color theme="1"/>
      <name val="Calibri"/>
      <family val="2"/>
      <scheme val="minor"/>
    </font>
    <font>
      <sz val="9"/>
      <color rgb="FFFF0000"/>
      <name val="Calibri"/>
      <family val="2"/>
      <scheme val="minor"/>
    </font>
    <font>
      <b/>
      <sz val="9"/>
      <name val="Calibri"/>
      <family val="2"/>
      <scheme val="minor"/>
    </font>
    <font>
      <sz val="10"/>
      <color theme="1"/>
      <name val="Arial"/>
      <family val="2"/>
    </font>
    <font>
      <sz val="14"/>
      <color theme="1"/>
      <name val="Calibri"/>
      <family val="2"/>
      <scheme val="minor"/>
    </font>
  </fonts>
  <fills count="124">
    <fill>
      <patternFill patternType="none"/>
    </fill>
    <fill>
      <patternFill patternType="gray125"/>
    </fill>
    <fill>
      <patternFill patternType="solid">
        <fgColor theme="0"/>
        <bgColor theme="0"/>
      </patternFill>
    </fill>
    <fill>
      <patternFill patternType="solid">
        <fgColor rgb="FF3F3F3F"/>
        <bgColor rgb="FF3F3F3F"/>
      </patternFill>
    </fill>
    <fill>
      <patternFill patternType="solid">
        <fgColor rgb="FFD8D8D8"/>
        <bgColor rgb="FFD8D8D8"/>
      </patternFill>
    </fill>
    <fill>
      <patternFill patternType="solid">
        <fgColor rgb="FFBFBFBF"/>
        <bgColor rgb="FFBFBFBF"/>
      </patternFill>
    </fill>
    <fill>
      <patternFill patternType="solid">
        <fgColor rgb="FF7F7F7F"/>
        <bgColor rgb="FF7F7F7F"/>
      </patternFill>
    </fill>
    <fill>
      <patternFill patternType="solid">
        <fgColor rgb="FFFFFF00"/>
        <bgColor rgb="FFFFFF00"/>
      </patternFill>
    </fill>
    <fill>
      <patternFill patternType="solid">
        <fgColor rgb="FFFFFFFF"/>
        <bgColor rgb="FFFFFFFF"/>
      </patternFill>
    </fill>
    <fill>
      <patternFill patternType="solid">
        <fgColor theme="0" tint="-0.499984740745262"/>
        <bgColor indexed="64"/>
      </patternFill>
    </fill>
    <fill>
      <patternFill patternType="solid">
        <fgColor theme="0"/>
        <bgColor theme="1"/>
      </patternFill>
    </fill>
    <fill>
      <patternFill patternType="solid">
        <fgColor theme="0"/>
        <bgColor indexed="64"/>
      </patternFill>
    </fill>
    <fill>
      <patternFill patternType="solid">
        <fgColor rgb="FF002060"/>
        <bgColor rgb="FF3F3F3F"/>
      </patternFill>
    </fill>
    <fill>
      <patternFill patternType="solid">
        <fgColor rgb="FF002060"/>
        <bgColor indexed="64"/>
      </patternFill>
    </fill>
    <fill>
      <patternFill patternType="solid">
        <fgColor theme="4" tint="0.79998168889431442"/>
        <bgColor indexed="64"/>
      </patternFill>
    </fill>
    <fill>
      <patternFill patternType="solid">
        <fgColor theme="4" tint="0.39997558519241921"/>
        <bgColor rgb="FFBFBFBF"/>
      </patternFill>
    </fill>
    <fill>
      <patternFill patternType="solid">
        <fgColor rgb="FF002060"/>
        <bgColor theme="1"/>
      </patternFill>
    </fill>
    <fill>
      <patternFill patternType="solid">
        <fgColor theme="0"/>
        <bgColor rgb="FFBFBFBF"/>
      </patternFill>
    </fill>
    <fill>
      <patternFill patternType="solid">
        <fgColor theme="0"/>
        <bgColor rgb="FF3F3F3F"/>
      </patternFill>
    </fill>
    <fill>
      <patternFill patternType="solid">
        <fgColor theme="0"/>
        <bgColor rgb="FF595959"/>
      </patternFill>
    </fill>
    <fill>
      <patternFill patternType="solid">
        <fgColor rgb="FF002060"/>
        <bgColor rgb="FF595959"/>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97D"/>
        <bgColor theme="1"/>
      </patternFill>
    </fill>
    <fill>
      <patternFill patternType="solid">
        <fgColor rgb="FF1F497D"/>
        <bgColor indexed="64"/>
      </patternFill>
    </fill>
    <fill>
      <patternFill patternType="solid">
        <fgColor theme="0" tint="-0.249977111117893"/>
        <bgColor indexed="64"/>
      </patternFill>
    </fill>
    <fill>
      <patternFill patternType="solid">
        <fgColor theme="0" tint="-0.249977111117893"/>
        <bgColor rgb="FFD0CECE"/>
      </patternFill>
    </fill>
    <fill>
      <patternFill patternType="solid">
        <fgColor theme="0" tint="-0.249977111117893"/>
        <bgColor rgb="FFBFBFBF"/>
      </patternFill>
    </fill>
    <fill>
      <patternFill patternType="solid">
        <fgColor theme="4" tint="0.59999389629810485"/>
        <bgColor indexed="64"/>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mediumGray">
        <fgColor indexed="22"/>
      </patternFill>
    </fill>
    <fill>
      <patternFill patternType="solid">
        <fgColor theme="9" tint="0.59999389629810485"/>
        <bgColor indexed="64"/>
      </patternFill>
    </fill>
    <fill>
      <patternFill patternType="solid">
        <fgColor rgb="FFBBE9F6"/>
        <bgColor indexed="64"/>
      </patternFill>
    </fill>
    <fill>
      <patternFill patternType="solid">
        <fgColor rgb="FFFDDBA3"/>
        <bgColor indexed="64"/>
      </patternFill>
    </fill>
    <fill>
      <patternFill patternType="solid">
        <fgColor rgb="FFE9F3BB"/>
        <bgColor indexed="64"/>
      </patternFill>
    </fill>
    <fill>
      <patternFill patternType="solid">
        <fgColor rgb="FFA3C2FD"/>
        <bgColor indexed="64"/>
      </patternFill>
    </fill>
    <fill>
      <patternFill patternType="solid">
        <fgColor rgb="FFFF9999"/>
        <bgColor indexed="64"/>
      </patternFill>
    </fill>
    <fill>
      <patternFill patternType="solid">
        <fgColor theme="7" tint="0.59999389629810485"/>
        <bgColor indexed="64"/>
      </patternFill>
    </fill>
    <fill>
      <patternFill patternType="solid">
        <fgColor theme="4" tint="0.39997558519241921"/>
        <bgColor rgb="FF3A3838"/>
      </patternFill>
    </fill>
    <fill>
      <patternFill patternType="solid">
        <fgColor theme="0"/>
        <bgColor rgb="FF3A3838"/>
      </patternFill>
    </fill>
    <fill>
      <patternFill patternType="solid">
        <fgColor rgb="FF002060"/>
        <bgColor rgb="FFBFBFBF"/>
      </patternFill>
    </fill>
    <fill>
      <patternFill patternType="solid">
        <fgColor theme="4" tint="0.39997558519241921"/>
        <bgColor theme="1"/>
      </patternFill>
    </fill>
    <fill>
      <patternFill patternType="solid">
        <fgColor theme="4" tint="0.39997558519241921"/>
        <bgColor rgb="FF000000"/>
      </patternFill>
    </fill>
    <fill>
      <patternFill patternType="solid">
        <fgColor rgb="FF002060"/>
        <bgColor rgb="FF000000"/>
      </patternFill>
    </fill>
    <fill>
      <patternFill patternType="solid">
        <fgColor theme="4" tint="-0.499984740745262"/>
        <bgColor indexed="64"/>
      </patternFill>
    </fill>
    <fill>
      <patternFill patternType="solid">
        <fgColor theme="1"/>
        <bgColor indexed="64"/>
      </patternFill>
    </fill>
    <fill>
      <patternFill patternType="solid">
        <fgColor rgb="FFF8F8FF"/>
        <bgColor indexed="64"/>
      </patternFill>
    </fill>
    <fill>
      <patternFill patternType="solid">
        <fgColor indexed="4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0C0C0"/>
        <bgColor indexed="64"/>
      </patternFill>
    </fill>
    <fill>
      <patternFill patternType="solid">
        <fgColor rgb="FFFFFFCC"/>
        <bgColor indexed="64"/>
      </patternFill>
    </fill>
    <fill>
      <patternFill patternType="solid">
        <fgColor rgb="FFCCFFFF"/>
        <bgColor indexed="64"/>
      </patternFill>
    </fill>
    <fill>
      <patternFill patternType="solid">
        <fgColor rgb="FFFFFFFF"/>
        <bgColor indexed="64"/>
      </patternFill>
    </fill>
    <fill>
      <patternFill patternType="solid">
        <fgColor indexed="9"/>
        <bgColor indexed="24"/>
      </patternFill>
    </fill>
    <fill>
      <patternFill patternType="solid">
        <fgColor indexed="63"/>
        <bgColor indexed="64"/>
      </patternFill>
    </fill>
    <fill>
      <patternFill patternType="solid">
        <fgColor indexed="21"/>
        <bgColor indexed="64"/>
      </patternFill>
    </fill>
    <fill>
      <patternFill patternType="solid">
        <fgColor indexed="43"/>
        <bgColor indexed="64"/>
      </patternFill>
    </fill>
    <fill>
      <patternFill patternType="solid">
        <fgColor indexed="15"/>
        <bgColor indexed="64"/>
      </patternFill>
    </fill>
    <fill>
      <patternFill patternType="solid">
        <fgColor indexed="8"/>
        <bgColor indexed="64"/>
      </patternFill>
    </fill>
    <fill>
      <patternFill patternType="solid">
        <fgColor indexed="16"/>
        <bgColor indexed="64"/>
      </patternFill>
    </fill>
    <fill>
      <patternFill patternType="gray125">
        <fgColor indexed="8"/>
      </patternFill>
    </fill>
    <fill>
      <patternFill patternType="solid">
        <fgColor indexed="38"/>
        <bgColor indexed="64"/>
      </patternFill>
    </fill>
    <fill>
      <patternFill patternType="solid">
        <fgColor indexed="23"/>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1F497D"/>
        <bgColor rgb="FF1F497D"/>
      </patternFill>
    </fill>
    <fill>
      <patternFill patternType="solid">
        <fgColor rgb="FF1F497D"/>
        <bgColor rgb="FF000000"/>
      </patternFill>
    </fill>
    <fill>
      <patternFill patternType="solid">
        <fgColor rgb="FF548235"/>
        <bgColor rgb="FF000000"/>
      </patternFill>
    </fill>
    <fill>
      <patternFill patternType="solid">
        <fgColor theme="2" tint="-9.9978637043366805E-2"/>
        <bgColor indexed="64"/>
      </patternFill>
    </fill>
    <fill>
      <patternFill patternType="solid">
        <fgColor rgb="FFFFFF00"/>
        <bgColor indexed="64"/>
      </patternFill>
    </fill>
    <fill>
      <patternFill patternType="solid">
        <fgColor rgb="FFFFC000"/>
        <bgColor indexed="64"/>
      </patternFill>
    </fill>
  </fills>
  <borders count="265">
    <border>
      <left/>
      <right/>
      <top/>
      <bottom/>
      <diagonal/>
    </border>
    <border>
      <left/>
      <right/>
      <top/>
      <bottom/>
      <diagonal/>
    </border>
    <border>
      <left/>
      <right/>
      <top/>
      <bottom style="hair">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theme="1"/>
      </left>
      <right style="thin">
        <color theme="1"/>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theme="1"/>
      </top>
      <bottom style="thin">
        <color theme="1"/>
      </bottom>
      <diagonal/>
    </border>
    <border>
      <left style="thin">
        <color indexed="64"/>
      </left>
      <right/>
      <top style="thin">
        <color indexed="64"/>
      </top>
      <bottom style="thin">
        <color indexed="64"/>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theme="0"/>
      </right>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theme="0"/>
      </left>
      <right style="thin">
        <color theme="0"/>
      </right>
      <top style="thin">
        <color theme="0"/>
      </top>
      <bottom/>
      <diagonal/>
    </border>
    <border>
      <left style="thin">
        <color theme="0"/>
      </left>
      <right style="thin">
        <color rgb="FF000000"/>
      </right>
      <top style="thin">
        <color theme="0"/>
      </top>
      <bottom style="thin">
        <color rgb="FF000000"/>
      </bottom>
      <diagonal/>
    </border>
    <border>
      <left style="thin">
        <color rgb="FF000000"/>
      </left>
      <right style="thin">
        <color theme="0"/>
      </right>
      <top style="thin">
        <color rgb="FF000000"/>
      </top>
      <bottom/>
      <diagonal/>
    </border>
    <border>
      <left style="thin">
        <color theme="0"/>
      </left>
      <right style="thin">
        <color theme="0"/>
      </right>
      <top style="thin">
        <color rgb="FF000000"/>
      </top>
      <bottom/>
      <diagonal/>
    </border>
    <border>
      <left style="thin">
        <color theme="0"/>
      </left>
      <right style="thin">
        <color rgb="FF000000"/>
      </right>
      <top style="thin">
        <color rgb="FF000000"/>
      </top>
      <bottom/>
      <diagonal/>
    </border>
    <border>
      <left style="thin">
        <color rgb="FF000000"/>
      </left>
      <right style="thin">
        <color theme="0"/>
      </right>
      <top/>
      <bottom style="thin">
        <color rgb="FF000000"/>
      </bottom>
      <diagonal/>
    </border>
    <border>
      <left style="thin">
        <color theme="0"/>
      </left>
      <right style="thin">
        <color theme="0"/>
      </right>
      <top/>
      <bottom style="thin">
        <color rgb="FF000000"/>
      </bottom>
      <diagonal/>
    </border>
    <border>
      <left style="thin">
        <color theme="0"/>
      </left>
      <right style="thin">
        <color rgb="FF000000"/>
      </right>
      <top/>
      <bottom style="thin">
        <color rgb="FF000000"/>
      </bottom>
      <diagonal/>
    </border>
    <border>
      <left style="thin">
        <color theme="0"/>
      </left>
      <right style="thin">
        <color theme="0"/>
      </right>
      <top style="thin">
        <color rgb="FF000000"/>
      </top>
      <bottom style="thin">
        <color rgb="FF000000"/>
      </bottom>
      <diagonal/>
    </border>
    <border>
      <left style="thin">
        <color theme="0"/>
      </left>
      <right style="thin">
        <color rgb="FF000000"/>
      </right>
      <top style="thin">
        <color rgb="FF000000"/>
      </top>
      <bottom style="thin">
        <color rgb="FF000000"/>
      </bottom>
      <diagonal/>
    </border>
    <border>
      <left/>
      <right style="thin">
        <color theme="0"/>
      </right>
      <top style="thin">
        <color rgb="FF000000"/>
      </top>
      <bottom style="thin">
        <color rgb="FF000000"/>
      </bottom>
      <diagonal/>
    </border>
    <border>
      <left style="thin">
        <color rgb="FF000000"/>
      </left>
      <right style="thin">
        <color theme="0"/>
      </right>
      <top/>
      <bottom/>
      <diagonal/>
    </border>
    <border>
      <left style="thin">
        <color theme="0"/>
      </left>
      <right style="thin">
        <color theme="0"/>
      </right>
      <top/>
      <bottom/>
      <diagonal/>
    </border>
    <border>
      <left style="thin">
        <color theme="0"/>
      </left>
      <right style="thin">
        <color rgb="FF00000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right/>
      <top style="thin">
        <color rgb="FF000000"/>
      </top>
      <bottom style="thin">
        <color theme="0"/>
      </bottom>
      <diagonal/>
    </border>
    <border>
      <left style="thin">
        <color theme="0"/>
      </left>
      <right style="thin">
        <color theme="0"/>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right style="thin">
        <color indexed="64"/>
      </right>
      <top/>
      <bottom/>
      <diagonal/>
    </border>
    <border>
      <left style="thin">
        <color theme="0"/>
      </left>
      <right style="thin">
        <color theme="0"/>
      </right>
      <top style="thin">
        <color indexed="64"/>
      </top>
      <bottom/>
      <diagonal/>
    </border>
    <border>
      <left style="thin">
        <color theme="0"/>
      </left>
      <right/>
      <top style="thin">
        <color indexed="64"/>
      </top>
      <bottom style="thin">
        <color theme="0"/>
      </bottom>
      <diagonal/>
    </border>
    <border>
      <left/>
      <right style="thin">
        <color theme="0"/>
      </right>
      <top style="thin">
        <color indexed="64"/>
      </top>
      <bottom style="thin">
        <color theme="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diagonalDown="1">
      <left/>
      <right/>
      <top/>
      <bottom/>
      <diagonal/>
    </border>
    <border>
      <left/>
      <right style="thin">
        <color rgb="FF000000"/>
      </right>
      <top style="thin">
        <color rgb="FF000000"/>
      </top>
      <bottom style="thin">
        <color theme="0"/>
      </bottom>
      <diagonal/>
    </border>
    <border>
      <left/>
      <right style="thin">
        <color rgb="FF000000"/>
      </right>
      <top style="thin">
        <color theme="0"/>
      </top>
      <bottom style="thin">
        <color rgb="FF000000"/>
      </bottom>
      <diagonal/>
    </border>
    <border>
      <left/>
      <right/>
      <top style="thin">
        <color theme="0"/>
      </top>
      <bottom/>
      <diagonal/>
    </border>
    <border>
      <left style="thin">
        <color indexed="64"/>
      </left>
      <right style="hair">
        <color indexed="64"/>
      </right>
      <top/>
      <bottom style="hair">
        <color indexed="64"/>
      </bottom>
      <diagonal/>
    </border>
    <border>
      <left/>
      <right style="thin">
        <color indexed="64"/>
      </right>
      <top style="hair">
        <color rgb="FF000000"/>
      </top>
      <bottom style="hair">
        <color rgb="FF000000"/>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hair">
        <color auto="1"/>
      </bottom>
      <diagonal/>
    </border>
    <border>
      <left style="thin">
        <color indexed="64"/>
      </left>
      <right style="thin">
        <color indexed="64"/>
      </right>
      <top style="hair">
        <color auto="1"/>
      </top>
      <bottom style="hair">
        <color auto="1"/>
      </bottom>
      <diagonal/>
    </border>
    <border>
      <left/>
      <right style="thin">
        <color indexed="64"/>
      </right>
      <top style="thin">
        <color indexed="64"/>
      </top>
      <bottom style="thin">
        <color rgb="FF000000"/>
      </bottom>
      <diagonal/>
    </border>
    <border>
      <left style="hair">
        <color auto="1"/>
      </left>
      <right style="hair">
        <color auto="1"/>
      </right>
      <top style="hair">
        <color auto="1"/>
      </top>
      <bottom style="hair">
        <color auto="1"/>
      </bottom>
      <diagonal/>
    </border>
    <border>
      <left/>
      <right style="thin">
        <color indexed="64"/>
      </right>
      <top style="thin">
        <color rgb="FF000000"/>
      </top>
      <bottom style="thin">
        <color indexed="64"/>
      </bottom>
      <diagonal/>
    </border>
    <border>
      <left style="thin">
        <color indexed="64"/>
      </left>
      <right style="hair">
        <color auto="1"/>
      </right>
      <top style="thin">
        <color indexed="64"/>
      </top>
      <bottom style="thin">
        <color indexed="64"/>
      </bottom>
      <diagonal/>
    </border>
    <border>
      <left style="hair">
        <color auto="1"/>
      </left>
      <right style="thin">
        <color indexed="64"/>
      </right>
      <top style="thin">
        <color indexed="64"/>
      </top>
      <bottom style="thin">
        <color indexed="64"/>
      </bottom>
      <diagonal/>
    </border>
    <border>
      <left style="hair">
        <color auto="1"/>
      </left>
      <right style="hair">
        <color auto="1"/>
      </right>
      <top style="thin">
        <color indexed="64"/>
      </top>
      <bottom style="thin">
        <color indexed="64"/>
      </bottom>
      <diagonal/>
    </border>
    <border>
      <left style="hair">
        <color indexed="64"/>
      </left>
      <right style="thin">
        <color indexed="64"/>
      </right>
      <top/>
      <bottom style="hair">
        <color indexed="64"/>
      </bottom>
      <diagonal/>
    </border>
    <border>
      <left/>
      <right style="thin">
        <color indexed="64"/>
      </right>
      <top/>
      <bottom style="hair">
        <color rgb="FF000000"/>
      </bottom>
      <diagonal/>
    </border>
    <border>
      <left style="thin">
        <color indexed="64"/>
      </left>
      <right/>
      <top/>
      <bottom/>
      <diagonal/>
    </border>
    <border>
      <left style="thin">
        <color indexed="64"/>
      </left>
      <right/>
      <top style="thin">
        <color indexed="64"/>
      </top>
      <bottom/>
      <diagonal/>
    </border>
    <border>
      <left style="thin">
        <color theme="0"/>
      </left>
      <right/>
      <top style="thin">
        <color rgb="FF000000"/>
      </top>
      <bottom style="thin">
        <color theme="0"/>
      </bottom>
      <diagonal/>
    </border>
    <border>
      <left/>
      <right style="thin">
        <color theme="0"/>
      </right>
      <top style="thin">
        <color rgb="FF000000"/>
      </top>
      <bottom style="thin">
        <color theme="0"/>
      </bottom>
      <diagonal/>
    </border>
    <border>
      <left/>
      <right/>
      <top/>
      <bottom style="thin">
        <color theme="0"/>
      </bottom>
      <diagonal/>
    </border>
    <border>
      <left style="dashed">
        <color indexed="64"/>
      </left>
      <right style="dashed">
        <color indexed="64"/>
      </right>
      <top style="dashed">
        <color indexed="64"/>
      </top>
      <bottom style="dashed">
        <color indexed="64"/>
      </bottom>
      <diagonal/>
    </border>
    <border>
      <left/>
      <right/>
      <top style="medium">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double">
        <color indexed="64"/>
      </top>
      <bottom style="double">
        <color indexed="64"/>
      </bottom>
      <diagonal/>
    </border>
    <border>
      <left/>
      <right/>
      <top style="thin">
        <color indexed="64"/>
      </top>
      <bottom style="double">
        <color indexed="64"/>
      </bottom>
      <diagonal/>
    </border>
    <border>
      <left style="hair">
        <color theme="0"/>
      </left>
      <right style="hair">
        <color theme="0"/>
      </right>
      <top style="thin">
        <color theme="0"/>
      </top>
      <bottom style="hair">
        <color theme="0"/>
      </bottom>
      <diagonal/>
    </border>
    <border>
      <left style="thin">
        <color theme="0"/>
      </left>
      <right/>
      <top style="thin">
        <color theme="0"/>
      </top>
      <bottom style="thin">
        <color rgb="FF000000"/>
      </bottom>
      <diagonal/>
    </border>
    <border>
      <left style="hair">
        <color theme="0"/>
      </left>
      <right style="hair">
        <color theme="0"/>
      </right>
      <top style="hair">
        <color theme="0"/>
      </top>
      <bottom style="thin">
        <color rgb="FF000000"/>
      </bottom>
      <diagonal/>
    </border>
    <border>
      <left/>
      <right style="hair">
        <color rgb="FF000000"/>
      </right>
      <top/>
      <bottom/>
      <diagonal/>
    </border>
    <border>
      <left style="thin">
        <color auto="1"/>
      </left>
      <right style="thin">
        <color auto="1"/>
      </right>
      <top style="thin">
        <color rgb="FF000000"/>
      </top>
      <bottom style="thin">
        <color rgb="FF000000"/>
      </bottom>
      <diagonal/>
    </border>
    <border>
      <left style="thin">
        <color indexed="23"/>
      </left>
      <right style="thin">
        <color indexed="23"/>
      </right>
      <top style="thin">
        <color indexed="23"/>
      </top>
      <bottom style="thin">
        <color indexed="23"/>
      </bottom>
      <diagonal/>
    </border>
    <border>
      <left/>
      <right/>
      <top/>
      <bottom style="thin">
        <color indexed="23"/>
      </bottom>
      <diagonal/>
    </border>
    <border>
      <left/>
      <right/>
      <top style="thin">
        <color indexed="23"/>
      </top>
      <bottom/>
      <diagonal/>
    </border>
    <border>
      <left style="dotted">
        <color indexed="64"/>
      </left>
      <right style="dotted">
        <color indexed="64"/>
      </right>
      <top style="dotted">
        <color indexed="64"/>
      </top>
      <bottom style="dotted">
        <color indexed="64"/>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bottom style="thin">
        <color rgb="FF000000"/>
      </bottom>
      <diagonal/>
    </border>
    <border>
      <left style="dotted">
        <color rgb="FF000000"/>
      </left>
      <right style="dotted">
        <color rgb="FF000000"/>
      </right>
      <top style="dotted">
        <color rgb="FF000000"/>
      </top>
      <bottom style="dotted">
        <color rgb="FF000000"/>
      </bottom>
      <diagonal/>
    </border>
    <border>
      <left/>
      <right/>
      <top style="thin">
        <color indexed="62"/>
      </top>
      <bottom style="double">
        <color indexed="62"/>
      </bottom>
      <diagonal/>
    </border>
    <border>
      <left style="thin">
        <color indexed="64"/>
      </left>
      <right style="thin">
        <color indexed="64"/>
      </right>
      <top/>
      <bottom style="thin">
        <color auto="1"/>
      </bottom>
      <diagonal/>
    </border>
    <border>
      <left style="thin">
        <color indexed="64"/>
      </left>
      <right style="thin">
        <color indexed="64"/>
      </right>
      <top style="thin">
        <color indexed="64"/>
      </top>
      <bottom/>
      <diagonal/>
    </border>
    <border>
      <left/>
      <right style="double">
        <color auto="1"/>
      </right>
      <top/>
      <bottom style="double">
        <color auto="1"/>
      </bottom>
      <diagonal/>
    </border>
    <border>
      <left style="double">
        <color auto="1"/>
      </left>
      <right style="double">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indexed="8"/>
      </left>
      <right style="thin">
        <color indexed="8"/>
      </right>
      <top/>
      <bottom/>
      <diagonal/>
    </border>
    <border>
      <left style="double">
        <color auto="1"/>
      </left>
      <right style="double">
        <color auto="1"/>
      </right>
      <top/>
      <bottom/>
      <diagonal/>
    </border>
    <border>
      <left style="thin">
        <color indexed="21"/>
      </left>
      <right style="thin">
        <color indexed="21"/>
      </right>
      <top/>
      <bottom/>
      <diagonal/>
    </border>
    <border>
      <left style="double">
        <color auto="1"/>
      </left>
      <right style="double">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ck">
        <color auto="1"/>
      </left>
      <right style="medium">
        <color auto="1"/>
      </right>
      <top style="thin">
        <color auto="1"/>
      </top>
      <bottom style="thin">
        <color auto="1"/>
      </bottom>
      <diagonal/>
    </border>
    <border>
      <left style="double">
        <color auto="1"/>
      </left>
      <right style="double">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auto="1"/>
      </left>
      <right style="medium">
        <color auto="1"/>
      </right>
      <top style="thin">
        <color auto="1"/>
      </top>
      <bottom style="thin">
        <color auto="1"/>
      </bottom>
      <diagonal/>
    </border>
    <border>
      <left style="double">
        <color auto="1"/>
      </left>
      <right style="double">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ck">
        <color auto="1"/>
      </left>
      <right style="medium">
        <color auto="1"/>
      </right>
      <top style="thin">
        <color auto="1"/>
      </top>
      <bottom style="thin">
        <color auto="1"/>
      </bottom>
      <diagonal/>
    </border>
    <border>
      <left style="double">
        <color auto="1"/>
      </left>
      <right style="double">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ck">
        <color auto="1"/>
      </left>
      <right style="medium">
        <color auto="1"/>
      </right>
      <top style="thin">
        <color auto="1"/>
      </top>
      <bottom style="thin">
        <color auto="1"/>
      </bottom>
      <diagonal/>
    </border>
    <border>
      <left style="double">
        <color auto="1"/>
      </left>
      <right style="double">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auto="1"/>
      </left>
      <right style="medium">
        <color auto="1"/>
      </right>
      <top style="thin">
        <color auto="1"/>
      </top>
      <bottom style="thin">
        <color auto="1"/>
      </bottom>
      <diagonal/>
    </border>
    <border>
      <left style="double">
        <color auto="1"/>
      </left>
      <right style="double">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indexed="21"/>
      </left>
      <right style="thin">
        <color indexed="21"/>
      </right>
      <top/>
      <bottom/>
      <diagonal/>
    </border>
    <border>
      <left style="thin">
        <color auto="1"/>
      </left>
      <right style="thin">
        <color auto="1"/>
      </right>
      <top/>
      <bottom/>
      <diagonal/>
    </border>
    <border>
      <left style="thin">
        <color indexed="64"/>
      </left>
      <right/>
      <top/>
      <bottom/>
      <diagonal/>
    </border>
    <border>
      <left style="thin">
        <color indexed="21"/>
      </left>
      <right style="thin">
        <color indexed="21"/>
      </right>
      <top/>
      <bottom/>
      <diagonal/>
    </border>
    <border>
      <left style="thin">
        <color auto="1"/>
      </left>
      <right style="thin">
        <color auto="1"/>
      </right>
      <top/>
      <bottom/>
      <diagonal/>
    </border>
    <border>
      <left style="thin">
        <color indexed="64"/>
      </left>
      <right/>
      <top/>
      <bottom/>
      <diagonal/>
    </border>
    <border>
      <left style="thin">
        <color indexed="21"/>
      </left>
      <right style="thin">
        <color indexed="21"/>
      </right>
      <top/>
      <bottom/>
      <diagonal/>
    </border>
    <border>
      <left style="thin">
        <color auto="1"/>
      </left>
      <right style="thin">
        <color auto="1"/>
      </right>
      <top/>
      <bottom/>
      <diagonal/>
    </border>
    <border>
      <left style="thin">
        <color indexed="64"/>
      </left>
      <right/>
      <top/>
      <bottom/>
      <diagonal/>
    </border>
    <border>
      <left style="thin">
        <color indexed="21"/>
      </left>
      <right style="thin">
        <color indexed="21"/>
      </right>
      <top/>
      <bottom/>
      <diagonal/>
    </border>
    <border>
      <left style="thin">
        <color auto="1"/>
      </left>
      <right style="thin">
        <color auto="1"/>
      </right>
      <top/>
      <bottom/>
      <diagonal/>
    </border>
    <border>
      <left style="thin">
        <color indexed="64"/>
      </left>
      <right/>
      <top/>
      <bottom/>
      <diagonal/>
    </border>
    <border>
      <left style="thin">
        <color indexed="21"/>
      </left>
      <right style="thin">
        <color indexed="21"/>
      </right>
      <top/>
      <bottom/>
      <diagonal/>
    </border>
    <border>
      <left style="thin">
        <color auto="1"/>
      </left>
      <right style="thin">
        <color auto="1"/>
      </right>
      <top/>
      <bottom/>
      <diagonal/>
    </border>
    <border>
      <left style="thin">
        <color indexed="64"/>
      </left>
      <right/>
      <top/>
      <bottom/>
      <diagonal/>
    </border>
    <border>
      <left style="thin">
        <color indexed="21"/>
      </left>
      <right style="thin">
        <color indexed="21"/>
      </right>
      <top/>
      <bottom/>
      <diagonal/>
    </border>
    <border>
      <left style="thin">
        <color auto="1"/>
      </left>
      <right style="thin">
        <color auto="1"/>
      </right>
      <top/>
      <bottom/>
      <diagonal/>
    </border>
    <border>
      <left style="thin">
        <color indexed="64"/>
      </left>
      <right/>
      <top/>
      <bottom/>
      <diagonal/>
    </border>
    <border>
      <left style="thin">
        <color indexed="21"/>
      </left>
      <right style="thin">
        <color indexed="21"/>
      </right>
      <top/>
      <bottom/>
      <diagonal/>
    </border>
    <border>
      <left style="thin">
        <color auto="1"/>
      </left>
      <right style="thin">
        <color auto="1"/>
      </right>
      <top/>
      <bottom/>
      <diagonal/>
    </border>
    <border>
      <left style="thin">
        <color indexed="64"/>
      </left>
      <right/>
      <top/>
      <bottom/>
      <diagonal/>
    </border>
    <border>
      <left style="thin">
        <color indexed="21"/>
      </left>
      <right style="thin">
        <color indexed="21"/>
      </right>
      <top/>
      <bottom/>
      <diagonal/>
    </border>
    <border>
      <left style="thin">
        <color auto="1"/>
      </left>
      <right style="thin">
        <color auto="1"/>
      </right>
      <top/>
      <bottom/>
      <diagonal/>
    </border>
    <border>
      <left style="thin">
        <color indexed="64"/>
      </left>
      <right/>
      <top/>
      <bottom/>
      <diagonal/>
    </border>
    <border>
      <left style="thin">
        <color indexed="21"/>
      </left>
      <right style="thin">
        <color indexed="21"/>
      </right>
      <top/>
      <bottom/>
      <diagonal/>
    </border>
    <border>
      <left style="thin">
        <color auto="1"/>
      </left>
      <right style="thin">
        <color auto="1"/>
      </right>
      <top/>
      <bottom/>
      <diagonal/>
    </border>
    <border>
      <left style="thin">
        <color indexed="64"/>
      </left>
      <right/>
      <top/>
      <bottom/>
      <diagonal/>
    </border>
    <border>
      <left style="thin">
        <color indexed="21"/>
      </left>
      <right style="thin">
        <color indexed="21"/>
      </right>
      <top/>
      <bottom/>
      <diagonal/>
    </border>
    <border>
      <left style="thin">
        <color auto="1"/>
      </left>
      <right style="thin">
        <color auto="1"/>
      </right>
      <top/>
      <bottom/>
      <diagonal/>
    </border>
    <border>
      <left style="thin">
        <color indexed="64"/>
      </left>
      <right/>
      <top/>
      <bottom/>
      <diagonal/>
    </border>
    <border>
      <left style="thin">
        <color indexed="21"/>
      </left>
      <right style="thin">
        <color indexed="21"/>
      </right>
      <top/>
      <bottom/>
      <diagonal/>
    </border>
    <border>
      <left style="thin">
        <color auto="1"/>
      </left>
      <right style="thin">
        <color auto="1"/>
      </right>
      <top/>
      <bottom/>
      <diagonal/>
    </border>
    <border>
      <left style="thin">
        <color auto="1"/>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theme="0"/>
      </left>
      <right/>
      <top/>
      <bottom style="thin">
        <color theme="0"/>
      </bottom>
      <diagonal/>
    </border>
    <border>
      <left/>
      <right style="thin">
        <color theme="0"/>
      </right>
      <top/>
      <bottom style="thin">
        <color theme="0"/>
      </bottom>
      <diagonal/>
    </border>
    <border>
      <left style="thin">
        <color indexed="64"/>
      </left>
      <right style="thin">
        <color rgb="FF000000"/>
      </right>
      <top style="thin">
        <color indexed="64"/>
      </top>
      <bottom/>
      <diagonal/>
    </border>
    <border>
      <left style="thin">
        <color rgb="FF000000"/>
      </left>
      <right style="thin">
        <color indexed="64"/>
      </right>
      <top style="thin">
        <color rgb="FF000000"/>
      </top>
      <bottom/>
      <diagonal/>
    </border>
    <border>
      <left/>
      <right/>
      <top style="thin">
        <color indexed="64"/>
      </top>
      <bottom/>
      <diagonal/>
    </border>
    <border>
      <left style="thin">
        <color auto="1"/>
      </left>
      <right style="thin">
        <color rgb="FF000000"/>
      </right>
      <top/>
      <bottom/>
      <diagonal/>
    </border>
    <border>
      <left style="thin">
        <color rgb="FF000000"/>
      </left>
      <right style="thin">
        <color indexed="64"/>
      </right>
      <top/>
      <bottom/>
      <diagonal/>
    </border>
    <border>
      <left style="thin">
        <color indexed="64"/>
      </left>
      <right/>
      <top/>
      <bottom style="thin">
        <color indexed="64"/>
      </bottom>
      <diagonal/>
    </border>
    <border>
      <left style="thin">
        <color indexed="64"/>
      </left>
      <right style="thin">
        <color indexed="64"/>
      </right>
      <top/>
      <bottom style="hair">
        <color indexed="64"/>
      </bottom>
      <diagonal/>
    </border>
    <border>
      <left style="thin">
        <color auto="1"/>
      </left>
      <right/>
      <top/>
      <bottom style="hair">
        <color indexed="64"/>
      </bottom>
      <diagonal/>
    </border>
    <border>
      <left style="hair">
        <color auto="1"/>
      </left>
      <right style="hair">
        <color auto="1"/>
      </right>
      <top/>
      <bottom style="hair">
        <color auto="1"/>
      </bottom>
      <diagonal/>
    </border>
    <border>
      <left/>
      <right style="thin">
        <color auto="1"/>
      </right>
      <top/>
      <bottom style="hair">
        <color indexed="64"/>
      </bottom>
      <diagonal/>
    </border>
    <border>
      <left style="thin">
        <color indexed="64"/>
      </left>
      <right style="thin">
        <color indexed="64"/>
      </right>
      <top style="thin">
        <color indexed="64"/>
      </top>
      <bottom style="hair">
        <color indexed="64"/>
      </bottom>
      <diagonal/>
    </border>
    <border>
      <left style="thin">
        <color auto="1"/>
      </left>
      <right/>
      <top style="thin">
        <color indexed="64"/>
      </top>
      <bottom style="hair">
        <color indexed="64"/>
      </bottom>
      <diagonal/>
    </border>
    <border>
      <left/>
      <right style="thin">
        <color auto="1"/>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top style="hair">
        <color indexed="64"/>
      </top>
      <bottom style="hair">
        <color indexed="64"/>
      </bottom>
      <diagonal/>
    </border>
    <border>
      <left/>
      <right style="thin">
        <color auto="1"/>
      </right>
      <top style="hair">
        <color indexed="64"/>
      </top>
      <bottom style="hair">
        <color indexed="64"/>
      </bottom>
      <diagonal/>
    </border>
    <border>
      <left style="thin">
        <color auto="1"/>
      </left>
      <right/>
      <top style="hair">
        <color indexed="64"/>
      </top>
      <bottom style="thin">
        <color indexed="64"/>
      </bottom>
      <diagonal/>
    </border>
    <border>
      <left/>
      <right style="thin">
        <color auto="1"/>
      </right>
      <top style="hair">
        <color indexed="64"/>
      </top>
      <bottom style="thin">
        <color indexed="64"/>
      </bottom>
      <diagonal/>
    </border>
    <border>
      <left style="thin">
        <color indexed="64"/>
      </left>
      <right style="thin">
        <color theme="0"/>
      </right>
      <top style="thin">
        <color indexed="64"/>
      </top>
      <bottom style="thin">
        <color indexed="64"/>
      </bottom>
      <diagonal/>
    </border>
  </borders>
  <cellStyleXfs count="50494">
    <xf numFmtId="0" fontId="0" fillId="0" borderId="0"/>
    <xf numFmtId="44" fontId="35" fillId="0" borderId="0" applyFont="0" applyFill="0" applyBorder="0" applyAlignment="0" applyProtection="0"/>
    <xf numFmtId="0" fontId="20" fillId="0" borderId="23" applyAlignment="0"/>
    <xf numFmtId="0" fontId="30" fillId="0" borderId="23"/>
    <xf numFmtId="0" fontId="35" fillId="0" borderId="23"/>
    <xf numFmtId="164" fontId="35" fillId="0" borderId="23" applyFont="0" applyFill="0" applyBorder="0" applyAlignment="0" applyProtection="0"/>
    <xf numFmtId="0" fontId="19" fillId="0" borderId="23"/>
    <xf numFmtId="164" fontId="19" fillId="0" borderId="23" applyFont="0" applyFill="0" applyBorder="0" applyAlignment="0" applyProtection="0"/>
    <xf numFmtId="0" fontId="19" fillId="0" borderId="23"/>
    <xf numFmtId="9" fontId="34" fillId="0" borderId="23" applyFont="0" applyFill="0" applyBorder="0" applyAlignment="0" applyProtection="0"/>
    <xf numFmtId="44" fontId="19" fillId="0" borderId="23" applyFont="0" applyFill="0" applyBorder="0" applyAlignment="0" applyProtection="0"/>
    <xf numFmtId="0" fontId="18" fillId="0" borderId="23"/>
    <xf numFmtId="0" fontId="60" fillId="0" borderId="23"/>
    <xf numFmtId="0" fontId="18" fillId="0" borderId="23"/>
    <xf numFmtId="0" fontId="18" fillId="0" borderId="23"/>
    <xf numFmtId="0" fontId="18" fillId="0" borderId="23"/>
    <xf numFmtId="44" fontId="18" fillId="0" borderId="23" applyFont="0" applyFill="0" applyBorder="0" applyAlignment="0" applyProtection="0"/>
    <xf numFmtId="9" fontId="18" fillId="0" borderId="23" applyFont="0" applyFill="0" applyBorder="0" applyAlignment="0" applyProtection="0"/>
    <xf numFmtId="0" fontId="17" fillId="0" borderId="23"/>
    <xf numFmtId="0" fontId="29" fillId="0" borderId="23" applyNumberFormat="0" applyFont="0" applyBorder="0" applyProtection="0"/>
    <xf numFmtId="0" fontId="17" fillId="0" borderId="23"/>
    <xf numFmtId="9" fontId="60" fillId="0" borderId="0" applyFont="0" applyFill="0" applyBorder="0" applyAlignment="0" applyProtection="0"/>
    <xf numFmtId="0" fontId="16" fillId="0" borderId="23"/>
    <xf numFmtId="44" fontId="16" fillId="0" borderId="23" applyFont="0" applyFill="0" applyBorder="0" applyAlignment="0" applyProtection="0"/>
    <xf numFmtId="9" fontId="16" fillId="0" borderId="23" applyFont="0" applyFill="0" applyBorder="0" applyAlignment="0" applyProtection="0"/>
    <xf numFmtId="0" fontId="15" fillId="0" borderId="23"/>
    <xf numFmtId="0" fontId="15" fillId="0" borderId="23"/>
    <xf numFmtId="44" fontId="15" fillId="0" borderId="23" applyFont="0" applyFill="0" applyBorder="0" applyAlignment="0" applyProtection="0"/>
    <xf numFmtId="0" fontId="15" fillId="0" borderId="23"/>
    <xf numFmtId="9" fontId="15" fillId="0" borderId="23" applyFont="0" applyFill="0" applyBorder="0" applyAlignment="0" applyProtection="0"/>
    <xf numFmtId="0" fontId="60" fillId="0" borderId="23"/>
    <xf numFmtId="0" fontId="14" fillId="0" borderId="23"/>
    <xf numFmtId="44" fontId="14" fillId="0" borderId="23" applyFont="0" applyFill="0" applyBorder="0" applyAlignment="0" applyProtection="0"/>
    <xf numFmtId="0" fontId="14" fillId="0" borderId="23"/>
    <xf numFmtId="9" fontId="14" fillId="0" borderId="23" applyFont="0" applyFill="0" applyBorder="0" applyAlignment="0" applyProtection="0"/>
    <xf numFmtId="0" fontId="14" fillId="0" borderId="23"/>
    <xf numFmtId="0" fontId="13" fillId="0" borderId="23"/>
    <xf numFmtId="44" fontId="13" fillId="0" borderId="23" applyFont="0" applyFill="0" applyBorder="0" applyAlignment="0" applyProtection="0"/>
    <xf numFmtId="0" fontId="13" fillId="0" borderId="23"/>
    <xf numFmtId="0" fontId="13" fillId="0" borderId="23"/>
    <xf numFmtId="9" fontId="13" fillId="0" borderId="23" applyFont="0" applyFill="0" applyBorder="0" applyAlignment="0" applyProtection="0"/>
    <xf numFmtId="0" fontId="13" fillId="0" borderId="23"/>
    <xf numFmtId="0" fontId="12" fillId="0" borderId="23"/>
    <xf numFmtId="0" fontId="12" fillId="0" borderId="23"/>
    <xf numFmtId="0" fontId="64" fillId="0" borderId="73" applyNumberFormat="0" applyFill="0" applyAlignment="0" applyProtection="0"/>
    <xf numFmtId="0" fontId="65" fillId="0" borderId="74" applyNumberFormat="0" applyFill="0" applyAlignment="0" applyProtection="0"/>
    <xf numFmtId="0" fontId="66" fillId="0" borderId="75" applyNumberFormat="0" applyFill="0" applyAlignment="0" applyProtection="0"/>
    <xf numFmtId="0" fontId="70" fillId="24" borderId="76" applyNumberFormat="0" applyAlignment="0" applyProtection="0"/>
    <xf numFmtId="0" fontId="71" fillId="25" borderId="77" applyNumberFormat="0" applyAlignment="0" applyProtection="0"/>
    <xf numFmtId="0" fontId="72" fillId="25" borderId="76" applyNumberFormat="0" applyAlignment="0" applyProtection="0"/>
    <xf numFmtId="0" fontId="73" fillId="0" borderId="78" applyNumberFormat="0" applyFill="0" applyAlignment="0" applyProtection="0"/>
    <xf numFmtId="0" fontId="74" fillId="26" borderId="79" applyNumberFormat="0" applyAlignment="0" applyProtection="0"/>
    <xf numFmtId="0" fontId="77" fillId="0" borderId="81" applyNumberFormat="0" applyFill="0" applyAlignment="0" applyProtection="0"/>
    <xf numFmtId="0" fontId="11" fillId="0" borderId="23"/>
    <xf numFmtId="44" fontId="11" fillId="0" borderId="23" applyFont="0" applyFill="0" applyBorder="0" applyAlignment="0" applyProtection="0"/>
    <xf numFmtId="0" fontId="11" fillId="0" borderId="23"/>
    <xf numFmtId="44" fontId="11" fillId="0" borderId="23" applyFont="0" applyFill="0" applyBorder="0" applyAlignment="0" applyProtection="0"/>
    <xf numFmtId="0" fontId="11" fillId="0" borderId="23"/>
    <xf numFmtId="0" fontId="11" fillId="0" borderId="23"/>
    <xf numFmtId="0" fontId="63" fillId="0" borderId="23" applyNumberFormat="0" applyFill="0" applyBorder="0" applyAlignment="0" applyProtection="0"/>
    <xf numFmtId="0" fontId="66" fillId="0" borderId="23" applyNumberFormat="0" applyFill="0" applyBorder="0" applyAlignment="0" applyProtection="0"/>
    <xf numFmtId="0" fontId="67" fillId="21" borderId="23" applyNumberFormat="0" applyBorder="0" applyAlignment="0" applyProtection="0"/>
    <xf numFmtId="0" fontId="68" fillId="22" borderId="23" applyNumberFormat="0" applyBorder="0" applyAlignment="0" applyProtection="0"/>
    <xf numFmtId="0" fontId="69" fillId="23" borderId="23" applyNumberFormat="0" applyBorder="0" applyAlignment="0" applyProtection="0"/>
    <xf numFmtId="0" fontId="75" fillId="0" borderId="23" applyNumberFormat="0" applyFill="0" applyBorder="0" applyAlignment="0" applyProtection="0"/>
    <xf numFmtId="0" fontId="11" fillId="27" borderId="80" applyNumberFormat="0" applyFont="0" applyAlignment="0" applyProtection="0"/>
    <xf numFmtId="0" fontId="76" fillId="0" borderId="23" applyNumberFormat="0" applyFill="0" applyBorder="0" applyAlignment="0" applyProtection="0"/>
    <xf numFmtId="0" fontId="78" fillId="28" borderId="23" applyNumberFormat="0" applyBorder="0" applyAlignment="0" applyProtection="0"/>
    <xf numFmtId="0" fontId="11" fillId="29" borderId="23" applyNumberFormat="0" applyBorder="0" applyAlignment="0" applyProtection="0"/>
    <xf numFmtId="0" fontId="11" fillId="30" borderId="23" applyNumberFormat="0" applyBorder="0" applyAlignment="0" applyProtection="0"/>
    <xf numFmtId="0" fontId="11" fillId="31" borderId="23" applyNumberFormat="0" applyBorder="0" applyAlignment="0" applyProtection="0"/>
    <xf numFmtId="0" fontId="78" fillId="32" borderId="23" applyNumberFormat="0" applyBorder="0" applyAlignment="0" applyProtection="0"/>
    <xf numFmtId="0" fontId="11" fillId="33" borderId="23" applyNumberFormat="0" applyBorder="0" applyAlignment="0" applyProtection="0"/>
    <xf numFmtId="0" fontId="11" fillId="34" borderId="23" applyNumberFormat="0" applyBorder="0" applyAlignment="0" applyProtection="0"/>
    <xf numFmtId="0" fontId="11" fillId="35" borderId="23" applyNumberFormat="0" applyBorder="0" applyAlignment="0" applyProtection="0"/>
    <xf numFmtId="0" fontId="78" fillId="36" borderId="23" applyNumberFormat="0" applyBorder="0" applyAlignment="0" applyProtection="0"/>
    <xf numFmtId="0" fontId="11" fillId="37" borderId="23" applyNumberFormat="0" applyBorder="0" applyAlignment="0" applyProtection="0"/>
    <xf numFmtId="0" fontId="11" fillId="38" borderId="23" applyNumberFormat="0" applyBorder="0" applyAlignment="0" applyProtection="0"/>
    <xf numFmtId="0" fontId="11" fillId="39" borderId="23" applyNumberFormat="0" applyBorder="0" applyAlignment="0" applyProtection="0"/>
    <xf numFmtId="0" fontId="78" fillId="40" borderId="23" applyNumberFormat="0" applyBorder="0" applyAlignment="0" applyProtection="0"/>
    <xf numFmtId="0" fontId="11" fillId="41" borderId="23" applyNumberFormat="0" applyBorder="0" applyAlignment="0" applyProtection="0"/>
    <xf numFmtId="0" fontId="11" fillId="42" borderId="23" applyNumberFormat="0" applyBorder="0" applyAlignment="0" applyProtection="0"/>
    <xf numFmtId="0" fontId="11" fillId="43" borderId="23" applyNumberFormat="0" applyBorder="0" applyAlignment="0" applyProtection="0"/>
    <xf numFmtId="0" fontId="78" fillId="44" borderId="23" applyNumberFormat="0" applyBorder="0" applyAlignment="0" applyProtection="0"/>
    <xf numFmtId="0" fontId="11" fillId="45" borderId="23" applyNumberFormat="0" applyBorder="0" applyAlignment="0" applyProtection="0"/>
    <xf numFmtId="0" fontId="11" fillId="46" borderId="23" applyNumberFormat="0" applyBorder="0" applyAlignment="0" applyProtection="0"/>
    <xf numFmtId="0" fontId="11" fillId="47" borderId="23" applyNumberFormat="0" applyBorder="0" applyAlignment="0" applyProtection="0"/>
    <xf numFmtId="0" fontId="78" fillId="48" borderId="23" applyNumberFormat="0" applyBorder="0" applyAlignment="0" applyProtection="0"/>
    <xf numFmtId="0" fontId="11" fillId="49" borderId="23" applyNumberFormat="0" applyBorder="0" applyAlignment="0" applyProtection="0"/>
    <xf numFmtId="0" fontId="11" fillId="50" borderId="23" applyNumberFormat="0" applyBorder="0" applyAlignment="0" applyProtection="0"/>
    <xf numFmtId="0" fontId="11" fillId="51" borderId="23" applyNumberFormat="0" applyBorder="0" applyAlignment="0" applyProtection="0"/>
    <xf numFmtId="0" fontId="62" fillId="0" borderId="23"/>
    <xf numFmtId="44" fontId="11" fillId="0" borderId="23" applyFont="0" applyFill="0" applyBorder="0" applyAlignment="0" applyProtection="0"/>
    <xf numFmtId="0" fontId="11" fillId="0" borderId="23" applyAlignment="0"/>
    <xf numFmtId="0" fontId="11" fillId="0" borderId="23"/>
    <xf numFmtId="164" fontId="11" fillId="0" borderId="23" applyFont="0" applyFill="0" applyBorder="0" applyAlignment="0" applyProtection="0"/>
    <xf numFmtId="0" fontId="11" fillId="0" borderId="23"/>
    <xf numFmtId="164" fontId="11" fillId="0" borderId="23" applyFont="0" applyFill="0" applyBorder="0" applyAlignment="0" applyProtection="0"/>
    <xf numFmtId="0" fontId="11" fillId="0" borderId="23"/>
    <xf numFmtId="44" fontId="11" fillId="0" borderId="23" applyFont="0" applyFill="0" applyBorder="0" applyAlignment="0" applyProtection="0"/>
    <xf numFmtId="0" fontId="11" fillId="0" borderId="23"/>
    <xf numFmtId="0" fontId="11" fillId="0" borderId="23"/>
    <xf numFmtId="0" fontId="11" fillId="0" borderId="23"/>
    <xf numFmtId="9" fontId="11" fillId="0" borderId="23" applyFont="0" applyFill="0" applyBorder="0" applyAlignment="0" applyProtection="0"/>
    <xf numFmtId="0" fontId="11" fillId="0" borderId="23"/>
    <xf numFmtId="0" fontId="11" fillId="0" borderId="23"/>
    <xf numFmtId="0" fontId="11" fillId="0" borderId="23"/>
    <xf numFmtId="44" fontId="11" fillId="0" borderId="23" applyFont="0" applyFill="0" applyBorder="0" applyAlignment="0" applyProtection="0"/>
    <xf numFmtId="9" fontId="11" fillId="0" borderId="23" applyFont="0" applyFill="0" applyBorder="0" applyAlignment="0" applyProtection="0"/>
    <xf numFmtId="0" fontId="11" fillId="0" borderId="23"/>
    <xf numFmtId="0" fontId="11" fillId="0" borderId="23"/>
    <xf numFmtId="44" fontId="11" fillId="0" borderId="23" applyFont="0" applyFill="0" applyBorder="0" applyAlignment="0" applyProtection="0"/>
    <xf numFmtId="0" fontId="11" fillId="0" borderId="23"/>
    <xf numFmtId="9" fontId="11" fillId="0" borderId="23" applyFont="0" applyFill="0" applyBorder="0" applyAlignment="0" applyProtection="0"/>
    <xf numFmtId="0" fontId="11" fillId="0" borderId="23"/>
    <xf numFmtId="44" fontId="11" fillId="0" borderId="23" applyFont="0" applyFill="0" applyBorder="0" applyAlignment="0" applyProtection="0"/>
    <xf numFmtId="9" fontId="11" fillId="0" borderId="23" applyFont="0" applyFill="0" applyBorder="0" applyAlignment="0" applyProtection="0"/>
    <xf numFmtId="0" fontId="11" fillId="0" borderId="23"/>
    <xf numFmtId="0" fontId="11" fillId="0" borderId="23"/>
    <xf numFmtId="0" fontId="11" fillId="0" borderId="23"/>
    <xf numFmtId="0" fontId="11" fillId="0" borderId="23"/>
    <xf numFmtId="9" fontId="11" fillId="0" borderId="23" applyFont="0" applyFill="0" applyBorder="0" applyAlignment="0" applyProtection="0"/>
    <xf numFmtId="0" fontId="11" fillId="0" borderId="23"/>
    <xf numFmtId="0" fontId="11" fillId="0" borderId="23"/>
    <xf numFmtId="0" fontId="11" fillId="0" borderId="23"/>
    <xf numFmtId="0" fontId="10" fillId="0" borderId="23"/>
    <xf numFmtId="44" fontId="10" fillId="0" borderId="23" applyFont="0" applyFill="0" applyBorder="0" applyAlignment="0" applyProtection="0"/>
    <xf numFmtId="9" fontId="10" fillId="0" borderId="23" applyFont="0" applyFill="0" applyBorder="0" applyAlignment="0" applyProtection="0"/>
    <xf numFmtId="0" fontId="10" fillId="0" borderId="23"/>
    <xf numFmtId="9" fontId="10" fillId="0" borderId="23" applyFont="0" applyFill="0" applyBorder="0" applyAlignment="0" applyProtection="0"/>
    <xf numFmtId="0" fontId="10" fillId="0" borderId="23"/>
    <xf numFmtId="0" fontId="10" fillId="0" borderId="23"/>
    <xf numFmtId="9" fontId="10" fillId="0" borderId="23" applyFont="0" applyFill="0" applyBorder="0" applyAlignment="0" applyProtection="0"/>
    <xf numFmtId="0" fontId="79" fillId="0" borderId="23"/>
    <xf numFmtId="0" fontId="80" fillId="0" borderId="83">
      <alignment horizontal="left"/>
    </xf>
    <xf numFmtId="0" fontId="81" fillId="0" borderId="83">
      <alignment horizontal="left" wrapText="1"/>
    </xf>
    <xf numFmtId="0" fontId="79" fillId="0" borderId="23"/>
    <xf numFmtId="0" fontId="80" fillId="0" borderId="83">
      <alignment horizontal="left"/>
    </xf>
    <xf numFmtId="0" fontId="81" fillId="0" borderId="83">
      <alignment horizontal="left" wrapText="1"/>
    </xf>
    <xf numFmtId="0" fontId="82" fillId="0" borderId="23"/>
    <xf numFmtId="44" fontId="9" fillId="0" borderId="23" applyFont="0" applyFill="0" applyBorder="0" applyAlignment="0" applyProtection="0"/>
    <xf numFmtId="0" fontId="9" fillId="0" borderId="23"/>
    <xf numFmtId="9" fontId="9" fillId="0" borderId="23" applyFont="0" applyFill="0" applyBorder="0" applyAlignment="0" applyProtection="0"/>
    <xf numFmtId="0" fontId="9" fillId="0" borderId="23"/>
    <xf numFmtId="44" fontId="9" fillId="0" borderId="23" applyFont="0" applyFill="0" applyBorder="0" applyAlignment="0" applyProtection="0"/>
    <xf numFmtId="0" fontId="9" fillId="0" borderId="23"/>
    <xf numFmtId="0" fontId="9" fillId="0" borderId="23"/>
    <xf numFmtId="0" fontId="34" fillId="0" borderId="23"/>
    <xf numFmtId="0" fontId="29" fillId="0" borderId="23"/>
    <xf numFmtId="0" fontId="93" fillId="0" borderId="23"/>
    <xf numFmtId="0" fontId="94" fillId="0" borderId="23" applyNumberFormat="0" applyFill="0" applyBorder="0" applyAlignment="0" applyProtection="0"/>
    <xf numFmtId="0" fontId="95" fillId="0" borderId="23"/>
    <xf numFmtId="0" fontId="123" fillId="0" borderId="23" applyNumberFormat="0" applyFill="0" applyBorder="0" applyAlignment="0" applyProtection="0"/>
    <xf numFmtId="49" fontId="124" fillId="58" borderId="29" applyProtection="0">
      <alignment horizontal="left" vertical="top"/>
    </xf>
    <xf numFmtId="49" fontId="124" fillId="58" borderId="31" applyProtection="0">
      <alignment horizontal="left" vertical="top"/>
    </xf>
    <xf numFmtId="49" fontId="124" fillId="58" borderId="82" applyProtection="0">
      <alignment horizontal="left" vertical="top" wrapText="1"/>
    </xf>
    <xf numFmtId="49" fontId="124" fillId="58" borderId="66" applyProtection="0">
      <alignment horizontal="left" vertical="top" wrapText="1"/>
    </xf>
    <xf numFmtId="49" fontId="124" fillId="58" borderId="29" applyProtection="0">
      <alignment horizontal="right"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left" vertical="top"/>
    </xf>
    <xf numFmtId="49" fontId="124" fillId="58" borderId="29" applyProtection="0">
      <alignment horizontal="left" vertical="top"/>
    </xf>
    <xf numFmtId="4" fontId="124" fillId="59" borderId="105" applyProtection="0">
      <alignment horizontal="right" vertical="top"/>
    </xf>
    <xf numFmtId="4" fontId="124" fillId="59" borderId="105" applyProtection="0">
      <alignment horizontal="right" vertical="top"/>
    </xf>
    <xf numFmtId="4" fontId="124" fillId="60" borderId="105" applyProtection="0">
      <alignment horizontal="right" vertical="top"/>
    </xf>
    <xf numFmtId="189" fontId="97" fillId="0" borderId="23" applyFill="0" applyBorder="0" applyAlignment="0"/>
    <xf numFmtId="181" fontId="97" fillId="0" borderId="23" applyFill="0" applyBorder="0" applyAlignment="0"/>
    <xf numFmtId="182" fontId="97" fillId="0" borderId="23" applyFill="0" applyBorder="0" applyAlignment="0"/>
    <xf numFmtId="183" fontId="97" fillId="0" borderId="23" applyFill="0" applyBorder="0" applyAlignment="0"/>
    <xf numFmtId="184" fontId="97" fillId="0" borderId="23" applyFill="0" applyBorder="0" applyAlignment="0"/>
    <xf numFmtId="189" fontId="97" fillId="0" borderId="23" applyFill="0" applyBorder="0" applyAlignment="0"/>
    <xf numFmtId="185" fontId="97" fillId="0" borderId="23" applyFill="0" applyBorder="0" applyAlignment="0"/>
    <xf numFmtId="181" fontId="97" fillId="0" borderId="23" applyFill="0" applyBorder="0" applyAlignment="0"/>
    <xf numFmtId="193" fontId="97" fillId="0" borderId="23" applyFont="0" applyFill="0" applyBorder="0" applyAlignment="0" applyProtection="0"/>
    <xf numFmtId="189" fontId="97" fillId="0" borderId="23" applyFont="0" applyFill="0" applyBorder="0" applyAlignment="0" applyProtection="0"/>
    <xf numFmtId="192" fontId="97" fillId="0" borderId="23" applyFont="0" applyFill="0" applyBorder="0" applyAlignment="0" applyProtection="0"/>
    <xf numFmtId="0" fontId="98" fillId="0" borderId="23"/>
    <xf numFmtId="0" fontId="99" fillId="0" borderId="23"/>
    <xf numFmtId="0" fontId="97" fillId="0" borderId="23"/>
    <xf numFmtId="0" fontId="98" fillId="0" borderId="23"/>
    <xf numFmtId="0" fontId="99" fillId="0" borderId="23"/>
    <xf numFmtId="0" fontId="97" fillId="0" borderId="23"/>
    <xf numFmtId="0" fontId="100" fillId="0" borderId="23" applyNumberFormat="0" applyAlignment="0">
      <alignment horizontal="left"/>
    </xf>
    <xf numFmtId="0" fontId="101" fillId="0" borderId="23" applyNumberFormat="0" applyAlignment="0"/>
    <xf numFmtId="177" fontId="97" fillId="0" borderId="23" applyFont="0" applyFill="0" applyBorder="0" applyAlignment="0" applyProtection="0"/>
    <xf numFmtId="181" fontId="97" fillId="0" borderId="23" applyFont="0" applyFill="0" applyBorder="0" applyAlignment="0" applyProtection="0"/>
    <xf numFmtId="178" fontId="97" fillId="0" borderId="23" applyFont="0" applyFill="0" applyBorder="0" applyAlignment="0" applyProtection="0"/>
    <xf numFmtId="200" fontId="123" fillId="0" borderId="23"/>
    <xf numFmtId="16" fontId="123" fillId="0" borderId="23"/>
    <xf numFmtId="17" fontId="123" fillId="0" borderId="23"/>
    <xf numFmtId="14" fontId="102" fillId="0" borderId="23" applyFill="0" applyBorder="0" applyAlignment="0"/>
    <xf numFmtId="0" fontId="103" fillId="0" borderId="23" applyNumberFormat="0" applyFill="0" applyBorder="0" applyAlignment="0" applyProtection="0"/>
    <xf numFmtId="0" fontId="104" fillId="0" borderId="23" applyNumberFormat="0" applyFill="0" applyBorder="0" applyAlignment="0" applyProtection="0"/>
    <xf numFmtId="0" fontId="105" fillId="0" borderId="23" applyNumberFormat="0" applyFill="0" applyBorder="0" applyAlignment="0" applyProtection="0"/>
    <xf numFmtId="189" fontId="97" fillId="0" borderId="23" applyFill="0" applyBorder="0" applyAlignment="0"/>
    <xf numFmtId="181" fontId="97" fillId="0" borderId="23" applyFill="0" applyBorder="0" applyAlignment="0"/>
    <xf numFmtId="189" fontId="97" fillId="0" borderId="23" applyFill="0" applyBorder="0" applyAlignment="0"/>
    <xf numFmtId="185" fontId="97" fillId="0" borderId="23" applyFill="0" applyBorder="0" applyAlignment="0"/>
    <xf numFmtId="181" fontId="97" fillId="0" borderId="23" applyFill="0" applyBorder="0" applyAlignment="0"/>
    <xf numFmtId="0" fontId="106" fillId="0" borderId="23" applyNumberFormat="0" applyAlignment="0">
      <alignment horizontal="left"/>
    </xf>
    <xf numFmtId="0" fontId="96" fillId="0" borderId="23" applyNumberFormat="0" applyFill="0" applyBorder="0" applyAlignment="0" applyProtection="0"/>
    <xf numFmtId="175" fontId="97" fillId="0" borderId="23" applyFont="0" applyFill="0" applyBorder="0" applyAlignment="0" applyProtection="0"/>
    <xf numFmtId="2" fontId="103" fillId="0" borderId="23" applyFill="0" applyBorder="0" applyAlignment="0" applyProtection="0"/>
    <xf numFmtId="4" fontId="103" fillId="0" borderId="23" applyFill="0" applyBorder="0" applyAlignment="0" applyProtection="0"/>
    <xf numFmtId="0" fontId="107" fillId="0" borderId="23" applyNumberFormat="0" applyFill="0" applyBorder="0" applyAlignment="0" applyProtection="0">
      <alignment vertical="top"/>
      <protection locked="0"/>
    </xf>
    <xf numFmtId="38" fontId="108" fillId="58" borderId="23" applyNumberFormat="0" applyBorder="0" applyAlignment="0" applyProtection="0"/>
    <xf numFmtId="0" fontId="109" fillId="0" borderId="106" applyNumberFormat="0" applyAlignment="0" applyProtection="0">
      <alignment horizontal="left" vertical="center"/>
    </xf>
    <xf numFmtId="0" fontId="109" fillId="0" borderId="82">
      <alignment horizontal="left" vertical="center"/>
    </xf>
    <xf numFmtId="0" fontId="125" fillId="0" borderId="23"/>
    <xf numFmtId="0" fontId="110" fillId="0" borderId="23" applyNumberFormat="0" applyFill="0" applyBorder="0" applyAlignment="0" applyProtection="0">
      <alignment vertical="top"/>
      <protection locked="0"/>
    </xf>
    <xf numFmtId="0" fontId="101" fillId="0" borderId="23"/>
    <xf numFmtId="10" fontId="108" fillId="59" borderId="29" applyNumberFormat="0" applyBorder="0" applyAlignment="0" applyProtection="0"/>
    <xf numFmtId="198" fontId="111" fillId="0" borderId="23" applyFont="0" applyFill="0" applyBorder="0" applyAlignment="0" applyProtection="0"/>
    <xf numFmtId="199" fontId="111" fillId="0" borderId="23" applyFont="0" applyFill="0" applyBorder="0" applyAlignment="0" applyProtection="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195" fontId="113" fillId="0" borderId="107" applyFont="0" applyFill="0" applyBorder="0" applyAlignment="0" applyProtection="0">
      <alignment horizontal="center"/>
    </xf>
    <xf numFmtId="194" fontId="114" fillId="0" borderId="108" applyFont="0" applyFill="0" applyBorder="0" applyAlignment="0" applyProtection="0">
      <alignment horizontal="center"/>
    </xf>
    <xf numFmtId="0" fontId="115" fillId="0" borderId="23" applyNumberFormat="0" applyFill="0" applyBorder="0" applyAlignment="0" applyProtection="0">
      <alignment vertical="top"/>
      <protection locked="0"/>
    </xf>
    <xf numFmtId="189" fontId="97" fillId="0" borderId="23" applyFill="0" applyBorder="0" applyAlignment="0"/>
    <xf numFmtId="181" fontId="97" fillId="0" borderId="23" applyFill="0" applyBorder="0" applyAlignment="0"/>
    <xf numFmtId="189" fontId="97" fillId="0" borderId="23" applyFill="0" applyBorder="0" applyAlignment="0"/>
    <xf numFmtId="185" fontId="97" fillId="0" borderId="23" applyFill="0" applyBorder="0" applyAlignment="0"/>
    <xf numFmtId="181" fontId="97" fillId="0" borderId="23" applyFill="0" applyBorder="0" applyAlignment="0"/>
    <xf numFmtId="41" fontId="97" fillId="0" borderId="23" applyFont="0" applyFill="0" applyBorder="0" applyAlignment="0" applyProtection="0"/>
    <xf numFmtId="43" fontId="97" fillId="0" borderId="23" applyFont="0" applyFill="0" applyBorder="0" applyAlignment="0" applyProtection="0"/>
    <xf numFmtId="180" fontId="97" fillId="0" borderId="23" applyFont="0" applyFill="0" applyBorder="0" applyAlignment="0" applyProtection="0"/>
    <xf numFmtId="177" fontId="97" fillId="0" borderId="23" applyFont="0" applyFill="0" applyBorder="0" applyAlignment="0" applyProtection="0"/>
    <xf numFmtId="174" fontId="97" fillId="0" borderId="23" applyFont="0" applyFill="0" applyBorder="0" applyAlignment="0" applyProtection="0"/>
    <xf numFmtId="182" fontId="111" fillId="0" borderId="23" applyFont="0" applyFill="0" applyBorder="0" applyAlignment="0" applyProtection="0"/>
    <xf numFmtId="182" fontId="111" fillId="0" borderId="23" applyFont="0" applyFill="0" applyBorder="0" applyAlignment="0" applyProtection="0"/>
    <xf numFmtId="174" fontId="122" fillId="0" borderId="23" applyFont="0" applyFill="0" applyBorder="0" applyAlignment="0" applyProtection="0"/>
    <xf numFmtId="174" fontId="122" fillId="0" borderId="23" applyFont="0" applyFill="0" applyBorder="0" applyAlignment="0" applyProtection="0"/>
    <xf numFmtId="177" fontId="97" fillId="0" borderId="23" applyFont="0" applyFill="0" applyBorder="0" applyAlignment="0" applyProtection="0"/>
    <xf numFmtId="177" fontId="97" fillId="0" borderId="23" applyFont="0" applyFill="0" applyBorder="0" applyAlignment="0" applyProtection="0"/>
    <xf numFmtId="178" fontId="97" fillId="0" borderId="23" applyFont="0" applyFill="0" applyBorder="0" applyAlignment="0" applyProtection="0"/>
    <xf numFmtId="190" fontId="97" fillId="0" borderId="23" applyFill="0" applyBorder="0" applyAlignment="0" applyProtection="0"/>
    <xf numFmtId="37" fontId="116" fillId="0" borderId="23"/>
    <xf numFmtId="179" fontId="117" fillId="0" borderId="23"/>
    <xf numFmtId="0" fontId="102" fillId="0" borderId="23"/>
    <xf numFmtId="0" fontId="97" fillId="0" borderId="23"/>
    <xf numFmtId="0" fontId="29" fillId="0" borderId="23"/>
    <xf numFmtId="0" fontId="8" fillId="0" borderId="23"/>
    <xf numFmtId="0" fontId="122" fillId="0" borderId="23"/>
    <xf numFmtId="0" fontId="29" fillId="0" borderId="23"/>
    <xf numFmtId="0" fontId="96" fillId="0" borderId="23"/>
    <xf numFmtId="0" fontId="96" fillId="0" borderId="23"/>
    <xf numFmtId="0" fontId="96" fillId="0" borderId="23"/>
    <xf numFmtId="0" fontId="97" fillId="0" borderId="23"/>
    <xf numFmtId="0" fontId="29" fillId="0" borderId="23"/>
    <xf numFmtId="0" fontId="29" fillId="0" borderId="23"/>
    <xf numFmtId="0" fontId="97" fillId="0" borderId="23"/>
    <xf numFmtId="0" fontId="96" fillId="0" borderId="23"/>
    <xf numFmtId="0" fontId="111" fillId="0" borderId="23"/>
    <xf numFmtId="0" fontId="111" fillId="0" borderId="23"/>
    <xf numFmtId="0" fontId="96" fillId="0" borderId="23"/>
    <xf numFmtId="0" fontId="128" fillId="0" borderId="23" applyAlignment="0">
      <alignment vertical="top" wrapText="1"/>
      <protection locked="0"/>
    </xf>
    <xf numFmtId="0" fontId="96" fillId="0" borderId="23"/>
    <xf numFmtId="0" fontId="97" fillId="0" borderId="23"/>
    <xf numFmtId="0" fontId="97" fillId="0" borderId="23"/>
    <xf numFmtId="0" fontId="97" fillId="0" borderId="23"/>
    <xf numFmtId="0" fontId="29" fillId="0" borderId="23"/>
    <xf numFmtId="0" fontId="96" fillId="0" borderId="23"/>
    <xf numFmtId="0" fontId="96" fillId="0" borderId="23"/>
    <xf numFmtId="0" fontId="96" fillId="0" borderId="23"/>
    <xf numFmtId="0" fontId="96" fillId="0" borderId="23"/>
    <xf numFmtId="0" fontId="122" fillId="0" borderId="23"/>
    <xf numFmtId="0" fontId="97" fillId="0" borderId="23" applyBorder="0"/>
    <xf numFmtId="0" fontId="96" fillId="0" borderId="23"/>
    <xf numFmtId="0" fontId="96" fillId="0" borderId="23"/>
    <xf numFmtId="0" fontId="96" fillId="0" borderId="23"/>
    <xf numFmtId="184" fontId="97" fillId="0" borderId="23" applyFont="0" applyFill="0" applyBorder="0" applyAlignment="0" applyProtection="0"/>
    <xf numFmtId="188" fontId="97" fillId="0" borderId="23" applyFont="0" applyFill="0" applyBorder="0" applyAlignment="0" applyProtection="0"/>
    <xf numFmtId="10" fontId="97" fillId="0" borderId="23" applyFont="0" applyFill="0" applyBorder="0" applyAlignment="0" applyProtection="0"/>
    <xf numFmtId="9" fontId="111" fillId="0" borderId="23" applyFont="0" applyFill="0" applyBorder="0" applyAlignment="0" applyProtection="0">
      <alignment vertical="top"/>
    </xf>
    <xf numFmtId="9" fontId="97" fillId="0" borderId="23" applyFont="0" applyFill="0" applyBorder="0" applyAlignment="0" applyProtection="0"/>
    <xf numFmtId="9" fontId="122" fillId="0" borderId="23" applyFont="0" applyFill="0" applyBorder="0" applyAlignment="0" applyProtection="0"/>
    <xf numFmtId="9" fontId="97" fillId="0" borderId="23" applyFont="0" applyFill="0" applyBorder="0" applyAlignment="0" applyProtection="0"/>
    <xf numFmtId="9" fontId="97" fillId="0" borderId="23" applyFont="0" applyFill="0" applyBorder="0" applyAlignment="0" applyProtection="0"/>
    <xf numFmtId="9" fontId="97" fillId="0" borderId="23" applyFont="0" applyFill="0" applyBorder="0" applyAlignment="0" applyProtection="0"/>
    <xf numFmtId="9" fontId="97" fillId="0" borderId="23" applyFont="0" applyFill="0" applyBorder="0" applyAlignment="0" applyProtection="0"/>
    <xf numFmtId="9" fontId="97" fillId="0" borderId="23" applyFont="0" applyFill="0" applyBorder="0" applyAlignment="0" applyProtection="0"/>
    <xf numFmtId="9" fontId="97" fillId="0" borderId="23" applyFont="0" applyFill="0" applyBorder="0" applyAlignment="0" applyProtection="0"/>
    <xf numFmtId="0" fontId="118" fillId="0" borderId="23" applyNumberFormat="0" applyFill="0" applyBorder="0" applyProtection="0">
      <alignment horizontal="center" vertical="center"/>
    </xf>
    <xf numFmtId="10" fontId="103" fillId="0" borderId="23" applyFill="0" applyBorder="0" applyAlignment="0" applyProtection="0"/>
    <xf numFmtId="189" fontId="97" fillId="0" borderId="23" applyFill="0" applyBorder="0" applyAlignment="0"/>
    <xf numFmtId="189" fontId="97" fillId="0" borderId="23" applyFill="0" applyBorder="0" applyAlignment="0"/>
    <xf numFmtId="190" fontId="97" fillId="0" borderId="23" applyFill="0" applyBorder="0" applyAlignment="0"/>
    <xf numFmtId="190" fontId="97" fillId="0" borderId="23" applyFill="0" applyBorder="0" applyAlignment="0"/>
    <xf numFmtId="190" fontId="97" fillId="0" borderId="23" applyFill="0" applyBorder="0" applyAlignment="0"/>
    <xf numFmtId="190" fontId="97" fillId="0" borderId="23" applyFill="0" applyBorder="0" applyAlignment="0"/>
    <xf numFmtId="181" fontId="97" fillId="0" borderId="23" applyFill="0" applyBorder="0" applyAlignment="0"/>
    <xf numFmtId="189" fontId="97" fillId="0" borderId="23" applyFill="0" applyBorder="0" applyAlignment="0"/>
    <xf numFmtId="185" fontId="97" fillId="0" borderId="23" applyFill="0" applyBorder="0" applyAlignment="0"/>
    <xf numFmtId="181" fontId="97" fillId="0" borderId="23" applyFill="0" applyBorder="0" applyAlignment="0"/>
    <xf numFmtId="0" fontId="111" fillId="0" borderId="23" applyNumberFormat="0" applyFont="0" applyFill="0" applyBorder="0" applyAlignment="0" applyProtection="0">
      <alignment horizontal="left"/>
    </xf>
    <xf numFmtId="15" fontId="111" fillId="0" borderId="23" applyFont="0" applyFill="0" applyBorder="0" applyAlignment="0" applyProtection="0"/>
    <xf numFmtId="4" fontId="111" fillId="0" borderId="23" applyFont="0" applyFill="0" applyBorder="0" applyAlignment="0" applyProtection="0"/>
    <xf numFmtId="0" fontId="126" fillId="0" borderId="109">
      <alignment horizontal="center"/>
    </xf>
    <xf numFmtId="3" fontId="111" fillId="0" borderId="23" applyFont="0" applyFill="0" applyBorder="0" applyAlignment="0" applyProtection="0"/>
    <xf numFmtId="0" fontId="111" fillId="61" borderId="23" applyNumberFormat="0" applyFont="0" applyBorder="0" applyAlignment="0" applyProtection="0"/>
    <xf numFmtId="14" fontId="119" fillId="0" borderId="23" applyNumberFormat="0" applyFill="0" applyBorder="0" applyAlignment="0" applyProtection="0">
      <alignment horizontal="left"/>
    </xf>
    <xf numFmtId="38" fontId="111"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0" fontId="111" fillId="0" borderId="23" applyFont="0" applyFill="0" applyBorder="0" applyAlignment="0" applyProtection="0"/>
    <xf numFmtId="40" fontId="111"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176" fontId="120" fillId="0" borderId="110" applyNumberFormat="0" applyFont="0" applyBorder="0"/>
    <xf numFmtId="175" fontId="120" fillId="0" borderId="110" applyNumberFormat="0" applyFont="0" applyBorder="0"/>
    <xf numFmtId="0" fontId="111" fillId="0" borderId="23"/>
    <xf numFmtId="40" fontId="121" fillId="0" borderId="23" applyBorder="0">
      <alignment horizontal="right"/>
    </xf>
    <xf numFmtId="49" fontId="102" fillId="0" borderId="23" applyFill="0" applyBorder="0" applyAlignment="0"/>
    <xf numFmtId="186" fontId="97" fillId="0" borderId="23" applyFill="0" applyBorder="0" applyAlignment="0"/>
    <xf numFmtId="187" fontId="97" fillId="0" borderId="23" applyFill="0" applyBorder="0" applyAlignment="0"/>
    <xf numFmtId="0" fontId="103" fillId="0" borderId="111" applyNumberFormat="0" applyFill="0" applyAlignment="0" applyProtection="0"/>
    <xf numFmtId="196" fontId="111" fillId="0" borderId="23" applyFont="0" applyFill="0" applyBorder="0" applyAlignment="0" applyProtection="0"/>
    <xf numFmtId="197" fontId="111" fillId="0" borderId="23" applyFont="0" applyFill="0" applyBorder="0" applyAlignment="0" applyProtection="0"/>
    <xf numFmtId="191" fontId="97" fillId="0" borderId="23" applyFont="0" applyFill="0" applyBorder="0" applyAlignment="0" applyProtection="0"/>
    <xf numFmtId="9" fontId="127" fillId="0" borderId="23" applyFont="0" applyFill="0" applyBorder="0" applyAlignment="0" applyProtection="0"/>
    <xf numFmtId="0" fontId="8" fillId="0" borderId="23"/>
    <xf numFmtId="0" fontId="95" fillId="0" borderId="23"/>
    <xf numFmtId="0" fontId="7" fillId="0" borderId="23"/>
    <xf numFmtId="0" fontId="7" fillId="0" borderId="23"/>
    <xf numFmtId="9" fontId="7" fillId="0" borderId="23" applyFont="0" applyFill="0" applyBorder="0" applyAlignment="0" applyProtection="0"/>
    <xf numFmtId="43" fontId="7" fillId="0" borderId="23" applyFont="0" applyFill="0" applyBorder="0" applyAlignment="0" applyProtection="0"/>
    <xf numFmtId="0" fontId="7" fillId="0" borderId="23"/>
    <xf numFmtId="43" fontId="7" fillId="0" borderId="23" applyFont="0" applyFill="0" applyBorder="0" applyAlignment="0" applyProtection="0"/>
    <xf numFmtId="0" fontId="7" fillId="0" borderId="23"/>
    <xf numFmtId="9" fontId="7" fillId="0" borderId="23" applyFont="0" applyFill="0" applyBorder="0" applyAlignment="0" applyProtection="0"/>
    <xf numFmtId="43" fontId="7" fillId="0" borderId="23" applyFont="0" applyFill="0" applyBorder="0" applyAlignment="0" applyProtection="0"/>
    <xf numFmtId="0" fontId="7" fillId="0" borderId="23"/>
    <xf numFmtId="0" fontId="129" fillId="0" borderId="23"/>
    <xf numFmtId="43" fontId="7" fillId="0" borderId="23" applyFont="0" applyFill="0" applyBorder="0" applyAlignment="0" applyProtection="0"/>
    <xf numFmtId="0" fontId="7" fillId="0" borderId="23"/>
    <xf numFmtId="43" fontId="129" fillId="0" borderId="23" applyFont="0" applyFill="0" applyBorder="0" applyAlignment="0" applyProtection="0"/>
    <xf numFmtId="9" fontId="129" fillId="0" borderId="23" applyFont="0" applyFill="0" applyBorder="0" applyAlignment="0" applyProtection="0"/>
    <xf numFmtId="44" fontId="7" fillId="0" borderId="23" applyFont="0" applyFill="0" applyBorder="0" applyAlignment="0" applyProtection="0"/>
    <xf numFmtId="0" fontId="130" fillId="0" borderId="23"/>
    <xf numFmtId="0" fontId="7" fillId="0" borderId="23"/>
    <xf numFmtId="43" fontId="130" fillId="0" borderId="23" applyFont="0" applyFill="0" applyBorder="0" applyAlignment="0" applyProtection="0"/>
    <xf numFmtId="9" fontId="130" fillId="0" borderId="23" applyFont="0" applyFill="0" applyBorder="0" applyAlignment="0" applyProtection="0"/>
    <xf numFmtId="0" fontId="131" fillId="0" borderId="23" applyNumberFormat="0" applyFill="0" applyBorder="0" applyAlignment="0" applyProtection="0"/>
    <xf numFmtId="0" fontId="94" fillId="0" borderId="23" applyNumberFormat="0" applyFill="0" applyBorder="0" applyAlignment="0" applyProtection="0"/>
    <xf numFmtId="0" fontId="7" fillId="0" borderId="23"/>
    <xf numFmtId="0" fontId="129" fillId="0" borderId="23"/>
    <xf numFmtId="0" fontId="129" fillId="0" borderId="23"/>
    <xf numFmtId="0" fontId="129" fillId="0" borderId="23"/>
    <xf numFmtId="0" fontId="7" fillId="0" borderId="23"/>
    <xf numFmtId="44" fontId="129" fillId="0" borderId="23" applyFont="0" applyFill="0" applyBorder="0" applyAlignment="0" applyProtection="0"/>
    <xf numFmtId="9" fontId="129" fillId="0" borderId="23" applyFont="0" applyFill="0" applyBorder="0" applyAlignment="0" applyProtection="0"/>
    <xf numFmtId="43" fontId="7" fillId="0" borderId="23" applyFont="0" applyFill="0" applyBorder="0" applyAlignment="0" applyProtection="0"/>
    <xf numFmtId="43" fontId="7" fillId="0" borderId="23" applyFont="0" applyFill="0" applyBorder="0" applyAlignment="0" applyProtection="0"/>
    <xf numFmtId="43" fontId="7" fillId="0" borderId="23" applyFont="0" applyFill="0" applyBorder="0" applyAlignment="0" applyProtection="0"/>
    <xf numFmtId="43" fontId="7" fillId="0" borderId="23" applyFont="0" applyFill="0" applyBorder="0" applyAlignment="0" applyProtection="0"/>
    <xf numFmtId="43" fontId="129" fillId="0" borderId="23" applyFont="0" applyFill="0" applyBorder="0" applyAlignment="0" applyProtection="0"/>
    <xf numFmtId="44" fontId="7" fillId="0" borderId="23" applyFont="0" applyFill="0" applyBorder="0" applyAlignment="0" applyProtection="0"/>
    <xf numFmtId="43" fontId="130" fillId="0" borderId="23" applyFont="0" applyFill="0" applyBorder="0" applyAlignment="0" applyProtection="0"/>
    <xf numFmtId="44" fontId="129" fillId="0" borderId="23" applyFont="0" applyFill="0" applyBorder="0" applyAlignment="0" applyProtection="0"/>
    <xf numFmtId="0" fontId="7" fillId="0" borderId="23"/>
    <xf numFmtId="0" fontId="6" fillId="0" borderId="23"/>
    <xf numFmtId="9" fontId="6" fillId="0" borderId="23" applyFont="0" applyFill="0" applyBorder="0" applyAlignment="0" applyProtection="0"/>
    <xf numFmtId="0" fontId="128" fillId="0" borderId="23" applyAlignment="0">
      <alignment vertical="top" wrapText="1"/>
      <protection locked="0"/>
    </xf>
    <xf numFmtId="164" fontId="6" fillId="0" borderId="23" applyFont="0" applyFill="0" applyBorder="0" applyAlignment="0" applyProtection="0"/>
    <xf numFmtId="201" fontId="6" fillId="0" borderId="23" applyFont="0" applyFill="0" applyBorder="0" applyAlignment="0" applyProtection="0"/>
    <xf numFmtId="0" fontId="6" fillId="0" borderId="23"/>
    <xf numFmtId="0" fontId="6" fillId="0" borderId="23"/>
    <xf numFmtId="44" fontId="6" fillId="0" borderId="23" applyFont="0" applyFill="0" applyBorder="0" applyAlignment="0" applyProtection="0"/>
    <xf numFmtId="9" fontId="6" fillId="0" borderId="23" applyFont="0" applyFill="0" applyBorder="0" applyAlignment="0" applyProtection="0"/>
    <xf numFmtId="0" fontId="6" fillId="0" borderId="23"/>
    <xf numFmtId="0" fontId="6" fillId="0" borderId="23"/>
    <xf numFmtId="0" fontId="5" fillId="0" borderId="23"/>
    <xf numFmtId="44" fontId="5" fillId="0" borderId="23" applyFont="0" applyFill="0" applyBorder="0" applyAlignment="0" applyProtection="0"/>
    <xf numFmtId="0" fontId="133" fillId="0" borderId="23"/>
    <xf numFmtId="44" fontId="4" fillId="0" borderId="23" applyFont="0" applyFill="0" applyBorder="0" applyAlignment="0" applyProtection="0"/>
    <xf numFmtId="0" fontId="3" fillId="0" borderId="23"/>
    <xf numFmtId="44" fontId="3" fillId="0" borderId="23" applyFont="0" applyFill="0" applyBorder="0" applyAlignment="0" applyProtection="0"/>
    <xf numFmtId="0" fontId="3" fillId="0" borderId="23" applyAlignment="0"/>
    <xf numFmtId="0" fontId="3" fillId="0" borderId="23"/>
    <xf numFmtId="164" fontId="3" fillId="0" borderId="23" applyFont="0" applyFill="0" applyBorder="0" applyAlignment="0" applyProtection="0"/>
    <xf numFmtId="0" fontId="3" fillId="0" borderId="23"/>
    <xf numFmtId="164" fontId="3" fillId="0" borderId="23" applyFont="0" applyFill="0" applyBorder="0" applyAlignment="0" applyProtection="0"/>
    <xf numFmtId="0" fontId="3" fillId="0" borderId="23"/>
    <xf numFmtId="44" fontId="3" fillId="0" borderId="23" applyFont="0" applyFill="0" applyBorder="0" applyAlignment="0" applyProtection="0"/>
    <xf numFmtId="0" fontId="3" fillId="0" borderId="23"/>
    <xf numFmtId="0" fontId="3" fillId="0" borderId="23"/>
    <xf numFmtId="0" fontId="3" fillId="0" borderId="23"/>
    <xf numFmtId="0" fontId="3" fillId="0" borderId="23"/>
    <xf numFmtId="0" fontId="3" fillId="0" borderId="23"/>
    <xf numFmtId="44" fontId="3" fillId="0" borderId="23" applyFont="0" applyFill="0" applyBorder="0" applyAlignment="0" applyProtection="0"/>
    <xf numFmtId="9" fontId="3" fillId="0" borderId="23" applyFont="0" applyFill="0" applyBorder="0" applyAlignment="0" applyProtection="0"/>
    <xf numFmtId="0" fontId="3" fillId="0" borderId="23"/>
    <xf numFmtId="0" fontId="3" fillId="0" borderId="23"/>
    <xf numFmtId="9" fontId="3" fillId="0" borderId="23" applyFont="0" applyFill="0" applyBorder="0" applyAlignment="0" applyProtection="0"/>
    <xf numFmtId="0" fontId="3" fillId="0" borderId="23"/>
    <xf numFmtId="44" fontId="3" fillId="0" borderId="23" applyFont="0" applyFill="0" applyBorder="0" applyAlignment="0" applyProtection="0"/>
    <xf numFmtId="9" fontId="3" fillId="0" borderId="23" applyFont="0" applyFill="0" applyBorder="0" applyAlignment="0" applyProtection="0"/>
    <xf numFmtId="0" fontId="3" fillId="0" borderId="23"/>
    <xf numFmtId="0" fontId="3" fillId="0" borderId="23"/>
    <xf numFmtId="44" fontId="3" fillId="0" borderId="23" applyFont="0" applyFill="0" applyBorder="0" applyAlignment="0" applyProtection="0"/>
    <xf numFmtId="0" fontId="3" fillId="0" borderId="23"/>
    <xf numFmtId="9" fontId="3" fillId="0" borderId="23" applyFont="0" applyFill="0" applyBorder="0" applyAlignment="0" applyProtection="0"/>
    <xf numFmtId="0" fontId="3" fillId="0" borderId="23"/>
    <xf numFmtId="0" fontId="3" fillId="0" borderId="23"/>
    <xf numFmtId="44" fontId="3" fillId="0" borderId="23" applyFont="0" applyFill="0" applyBorder="0" applyAlignment="0" applyProtection="0"/>
    <xf numFmtId="0" fontId="3" fillId="0" borderId="23"/>
    <xf numFmtId="9" fontId="3" fillId="0" borderId="23" applyFont="0" applyFill="0" applyBorder="0" applyAlignment="0" applyProtection="0"/>
    <xf numFmtId="0" fontId="3" fillId="0" borderId="23"/>
    <xf numFmtId="0" fontId="3" fillId="0" borderId="23"/>
    <xf numFmtId="44" fontId="3" fillId="0" borderId="23" applyFont="0" applyFill="0" applyBorder="0" applyAlignment="0" applyProtection="0"/>
    <xf numFmtId="0" fontId="3" fillId="0" borderId="23"/>
    <xf numFmtId="0" fontId="3" fillId="0" borderId="23"/>
    <xf numFmtId="9" fontId="3" fillId="0" borderId="23" applyFont="0" applyFill="0" applyBorder="0" applyAlignment="0" applyProtection="0"/>
    <xf numFmtId="0" fontId="3" fillId="0" borderId="23"/>
    <xf numFmtId="0" fontId="3" fillId="0" borderId="23"/>
    <xf numFmtId="0" fontId="3" fillId="0" borderId="23"/>
    <xf numFmtId="0" fontId="3" fillId="0" borderId="23"/>
    <xf numFmtId="44" fontId="3" fillId="0" borderId="23" applyFont="0" applyFill="0" applyBorder="0" applyAlignment="0" applyProtection="0"/>
    <xf numFmtId="0" fontId="3" fillId="0" borderId="23"/>
    <xf numFmtId="44" fontId="3" fillId="0" borderId="23" applyFont="0" applyFill="0" applyBorder="0" applyAlignment="0" applyProtection="0"/>
    <xf numFmtId="0" fontId="3" fillId="0" borderId="23"/>
    <xf numFmtId="0" fontId="3" fillId="0" borderId="23"/>
    <xf numFmtId="0" fontId="3" fillId="27" borderId="80" applyNumberFormat="0" applyFont="0" applyAlignment="0" applyProtection="0"/>
    <xf numFmtId="0" fontId="3" fillId="29" borderId="23" applyNumberFormat="0" applyBorder="0" applyAlignment="0" applyProtection="0"/>
    <xf numFmtId="0" fontId="3" fillId="30" borderId="23" applyNumberFormat="0" applyBorder="0" applyAlignment="0" applyProtection="0"/>
    <xf numFmtId="0" fontId="3" fillId="31" borderId="23" applyNumberFormat="0" applyBorder="0" applyAlignment="0" applyProtection="0"/>
    <xf numFmtId="0" fontId="3" fillId="33" borderId="23" applyNumberFormat="0" applyBorder="0" applyAlignment="0" applyProtection="0"/>
    <xf numFmtId="0" fontId="3" fillId="34" borderId="23" applyNumberFormat="0" applyBorder="0" applyAlignment="0" applyProtection="0"/>
    <xf numFmtId="0" fontId="3" fillId="35" borderId="23" applyNumberFormat="0" applyBorder="0" applyAlignment="0" applyProtection="0"/>
    <xf numFmtId="0" fontId="3" fillId="37" borderId="23" applyNumberFormat="0" applyBorder="0" applyAlignment="0" applyProtection="0"/>
    <xf numFmtId="0" fontId="3" fillId="38" borderId="23" applyNumberFormat="0" applyBorder="0" applyAlignment="0" applyProtection="0"/>
    <xf numFmtId="0" fontId="3" fillId="39" borderId="23" applyNumberFormat="0" applyBorder="0" applyAlignment="0" applyProtection="0"/>
    <xf numFmtId="0" fontId="3" fillId="41" borderId="23" applyNumberFormat="0" applyBorder="0" applyAlignment="0" applyProtection="0"/>
    <xf numFmtId="0" fontId="3" fillId="42" borderId="23" applyNumberFormat="0" applyBorder="0" applyAlignment="0" applyProtection="0"/>
    <xf numFmtId="0" fontId="3" fillId="43" borderId="23" applyNumberFormat="0" applyBorder="0" applyAlignment="0" applyProtection="0"/>
    <xf numFmtId="0" fontId="3" fillId="45" borderId="23" applyNumberFormat="0" applyBorder="0" applyAlignment="0" applyProtection="0"/>
    <xf numFmtId="0" fontId="3" fillId="46" borderId="23" applyNumberFormat="0" applyBorder="0" applyAlignment="0" applyProtection="0"/>
    <xf numFmtId="0" fontId="3" fillId="47" borderId="23" applyNumberFormat="0" applyBorder="0" applyAlignment="0" applyProtection="0"/>
    <xf numFmtId="0" fontId="3" fillId="49" borderId="23" applyNumberFormat="0" applyBorder="0" applyAlignment="0" applyProtection="0"/>
    <xf numFmtId="0" fontId="3" fillId="50" borderId="23" applyNumberFormat="0" applyBorder="0" applyAlignment="0" applyProtection="0"/>
    <xf numFmtId="0" fontId="3" fillId="51" borderId="23" applyNumberFormat="0" applyBorder="0" applyAlignment="0" applyProtection="0"/>
    <xf numFmtId="0" fontId="3" fillId="0" borderId="23"/>
    <xf numFmtId="44" fontId="3" fillId="0" borderId="23" applyFont="0" applyFill="0" applyBorder="0" applyAlignment="0" applyProtection="0"/>
    <xf numFmtId="0" fontId="3" fillId="0" borderId="23" applyAlignment="0"/>
    <xf numFmtId="0" fontId="3" fillId="0" borderId="23"/>
    <xf numFmtId="164" fontId="3" fillId="0" borderId="23" applyFont="0" applyFill="0" applyBorder="0" applyAlignment="0" applyProtection="0"/>
    <xf numFmtId="0" fontId="3" fillId="0" borderId="23"/>
    <xf numFmtId="164" fontId="3" fillId="0" borderId="23" applyFont="0" applyFill="0" applyBorder="0" applyAlignment="0" applyProtection="0"/>
    <xf numFmtId="0" fontId="3" fillId="0" borderId="23"/>
    <xf numFmtId="44" fontId="3" fillId="0" borderId="23" applyFont="0" applyFill="0" applyBorder="0" applyAlignment="0" applyProtection="0"/>
    <xf numFmtId="0" fontId="3" fillId="0" borderId="23"/>
    <xf numFmtId="0" fontId="3" fillId="0" borderId="23"/>
    <xf numFmtId="0" fontId="3" fillId="0" borderId="23"/>
    <xf numFmtId="9" fontId="3" fillId="0" borderId="23" applyFont="0" applyFill="0" applyBorder="0" applyAlignment="0" applyProtection="0"/>
    <xf numFmtId="0" fontId="3" fillId="0" borderId="23"/>
    <xf numFmtId="0" fontId="3" fillId="0" borderId="23"/>
    <xf numFmtId="0" fontId="3" fillId="0" borderId="23"/>
    <xf numFmtId="44" fontId="3" fillId="0" borderId="23" applyFont="0" applyFill="0" applyBorder="0" applyAlignment="0" applyProtection="0"/>
    <xf numFmtId="9" fontId="3" fillId="0" borderId="23" applyFont="0" applyFill="0" applyBorder="0" applyAlignment="0" applyProtection="0"/>
    <xf numFmtId="0" fontId="3" fillId="0" borderId="23"/>
    <xf numFmtId="0" fontId="3" fillId="0" borderId="23"/>
    <xf numFmtId="44" fontId="3" fillId="0" borderId="23" applyFont="0" applyFill="0" applyBorder="0" applyAlignment="0" applyProtection="0"/>
    <xf numFmtId="0" fontId="3" fillId="0" borderId="23"/>
    <xf numFmtId="9" fontId="3" fillId="0" borderId="23" applyFont="0" applyFill="0" applyBorder="0" applyAlignment="0" applyProtection="0"/>
    <xf numFmtId="0" fontId="3" fillId="0" borderId="23"/>
    <xf numFmtId="44" fontId="3" fillId="0" borderId="23" applyFont="0" applyFill="0" applyBorder="0" applyAlignment="0" applyProtection="0"/>
    <xf numFmtId="9" fontId="3" fillId="0" borderId="23" applyFont="0" applyFill="0" applyBorder="0" applyAlignment="0" applyProtection="0"/>
    <xf numFmtId="0" fontId="3" fillId="0" borderId="23"/>
    <xf numFmtId="0" fontId="3" fillId="0" borderId="23"/>
    <xf numFmtId="0" fontId="3" fillId="0" borderId="23"/>
    <xf numFmtId="0" fontId="3" fillId="0" borderId="23"/>
    <xf numFmtId="9" fontId="3" fillId="0" borderId="23" applyFont="0" applyFill="0" applyBorder="0" applyAlignment="0" applyProtection="0"/>
    <xf numFmtId="0" fontId="3" fillId="0" borderId="23"/>
    <xf numFmtId="0" fontId="3" fillId="0" borderId="23"/>
    <xf numFmtId="0" fontId="3" fillId="0" borderId="23"/>
    <xf numFmtId="0" fontId="3" fillId="0" borderId="23"/>
    <xf numFmtId="44" fontId="3" fillId="0" borderId="23" applyFont="0" applyFill="0" applyBorder="0" applyAlignment="0" applyProtection="0"/>
    <xf numFmtId="9" fontId="3" fillId="0" borderId="23" applyFont="0" applyFill="0" applyBorder="0" applyAlignment="0" applyProtection="0"/>
    <xf numFmtId="0" fontId="3" fillId="0" borderId="23"/>
    <xf numFmtId="9" fontId="3" fillId="0" borderId="23" applyFont="0" applyFill="0" applyBorder="0" applyAlignment="0" applyProtection="0"/>
    <xf numFmtId="0" fontId="3" fillId="0" borderId="23"/>
    <xf numFmtId="0" fontId="3" fillId="0" borderId="23"/>
    <xf numFmtId="9" fontId="3" fillId="0" borderId="23" applyFont="0" applyFill="0" applyBorder="0" applyAlignment="0" applyProtection="0"/>
    <xf numFmtId="0" fontId="3" fillId="0" borderId="23"/>
    <xf numFmtId="44" fontId="3" fillId="0" borderId="23" applyFont="0" applyFill="0" applyBorder="0" applyAlignment="0" applyProtection="0"/>
    <xf numFmtId="0" fontId="3" fillId="0" borderId="23"/>
    <xf numFmtId="9" fontId="3" fillId="0" borderId="23" applyFont="0" applyFill="0" applyBorder="0" applyAlignment="0" applyProtection="0"/>
    <xf numFmtId="0" fontId="3" fillId="0" borderId="23"/>
    <xf numFmtId="44" fontId="3" fillId="0" borderId="23" applyFont="0" applyFill="0" applyBorder="0" applyAlignment="0" applyProtection="0"/>
    <xf numFmtId="0" fontId="3" fillId="0" borderId="23"/>
    <xf numFmtId="0" fontId="3" fillId="0" borderId="23"/>
    <xf numFmtId="0" fontId="3" fillId="0" borderId="23"/>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3" fillId="0" borderId="23"/>
    <xf numFmtId="0" fontId="3" fillId="0" borderId="23"/>
    <xf numFmtId="0" fontId="3" fillId="0" borderId="23"/>
    <xf numFmtId="9" fontId="3" fillId="0" borderId="23" applyFont="0" applyFill="0" applyBorder="0" applyAlignment="0" applyProtection="0"/>
    <xf numFmtId="43" fontId="3" fillId="0" borderId="23" applyFont="0" applyFill="0" applyBorder="0" applyAlignment="0" applyProtection="0"/>
    <xf numFmtId="0" fontId="3" fillId="0" borderId="23"/>
    <xf numFmtId="43" fontId="3" fillId="0" borderId="23" applyFont="0" applyFill="0" applyBorder="0" applyAlignment="0" applyProtection="0"/>
    <xf numFmtId="0" fontId="3" fillId="0" borderId="23"/>
    <xf numFmtId="9" fontId="3" fillId="0" borderId="23" applyFont="0" applyFill="0" applyBorder="0" applyAlignment="0" applyProtection="0"/>
    <xf numFmtId="43" fontId="3" fillId="0" borderId="23" applyFont="0" applyFill="0" applyBorder="0" applyAlignment="0" applyProtection="0"/>
    <xf numFmtId="0" fontId="3" fillId="0" borderId="23"/>
    <xf numFmtId="43" fontId="3" fillId="0" borderId="23" applyFont="0" applyFill="0" applyBorder="0" applyAlignment="0" applyProtection="0"/>
    <xf numFmtId="0" fontId="3" fillId="0" borderId="23"/>
    <xf numFmtId="43" fontId="129" fillId="0" borderId="23" applyFont="0" applyFill="0" applyBorder="0" applyAlignment="0" applyProtection="0"/>
    <xf numFmtId="44" fontId="3" fillId="0" borderId="23" applyFont="0" applyFill="0" applyBorder="0" applyAlignment="0" applyProtection="0"/>
    <xf numFmtId="0" fontId="3" fillId="0" borderId="23"/>
    <xf numFmtId="43" fontId="130" fillId="0" borderId="23" applyFont="0" applyFill="0" applyBorder="0" applyAlignment="0" applyProtection="0"/>
    <xf numFmtId="0" fontId="3" fillId="0" borderId="23"/>
    <xf numFmtId="0" fontId="3" fillId="0" borderId="23"/>
    <xf numFmtId="44" fontId="129" fillId="0" borderId="23" applyFont="0" applyFill="0" applyBorder="0" applyAlignment="0" applyProtection="0"/>
    <xf numFmtId="43" fontId="3" fillId="0" borderId="23" applyFont="0" applyFill="0" applyBorder="0" applyAlignment="0" applyProtection="0"/>
    <xf numFmtId="43" fontId="3" fillId="0" borderId="23" applyFont="0" applyFill="0" applyBorder="0" applyAlignment="0" applyProtection="0"/>
    <xf numFmtId="43" fontId="3" fillId="0" borderId="23" applyFont="0" applyFill="0" applyBorder="0" applyAlignment="0" applyProtection="0"/>
    <xf numFmtId="43" fontId="3" fillId="0" borderId="23" applyFont="0" applyFill="0" applyBorder="0" applyAlignment="0" applyProtection="0"/>
    <xf numFmtId="43" fontId="129" fillId="0" borderId="23" applyFont="0" applyFill="0" applyBorder="0" applyAlignment="0" applyProtection="0"/>
    <xf numFmtId="44" fontId="3" fillId="0" borderId="23" applyFont="0" applyFill="0" applyBorder="0" applyAlignment="0" applyProtection="0"/>
    <xf numFmtId="43" fontId="130" fillId="0" borderId="23" applyFont="0" applyFill="0" applyBorder="0" applyAlignment="0" applyProtection="0"/>
    <xf numFmtId="44" fontId="129" fillId="0" borderId="23" applyFont="0" applyFill="0" applyBorder="0" applyAlignment="0" applyProtection="0"/>
    <xf numFmtId="0" fontId="3" fillId="0" borderId="23"/>
    <xf numFmtId="0" fontId="3" fillId="0" borderId="23"/>
    <xf numFmtId="9" fontId="3" fillId="0" borderId="23" applyFont="0" applyFill="0" applyBorder="0" applyAlignment="0" applyProtection="0"/>
    <xf numFmtId="164" fontId="3" fillId="0" borderId="23" applyFont="0" applyFill="0" applyBorder="0" applyAlignment="0" applyProtection="0"/>
    <xf numFmtId="43" fontId="3" fillId="0" borderId="23" applyFont="0" applyFill="0" applyBorder="0" applyAlignment="0" applyProtection="0"/>
    <xf numFmtId="0" fontId="3" fillId="0" borderId="23"/>
    <xf numFmtId="0" fontId="3" fillId="0" borderId="23"/>
    <xf numFmtId="44" fontId="3" fillId="0" borderId="23" applyFont="0" applyFill="0" applyBorder="0" applyAlignment="0" applyProtection="0"/>
    <xf numFmtId="9" fontId="3" fillId="0" borderId="23" applyFont="0" applyFill="0" applyBorder="0" applyAlignment="0" applyProtection="0"/>
    <xf numFmtId="0" fontId="3" fillId="0" borderId="23"/>
    <xf numFmtId="0" fontId="3" fillId="0" borderId="23"/>
    <xf numFmtId="0" fontId="3" fillId="0" borderId="23"/>
    <xf numFmtId="44" fontId="3" fillId="0" borderId="23" applyFont="0" applyFill="0" applyBorder="0" applyAlignment="0" applyProtection="0"/>
    <xf numFmtId="0" fontId="3" fillId="0" borderId="23"/>
    <xf numFmtId="44" fontId="3" fillId="0" borderId="23" applyFont="0" applyFill="0" applyBorder="0" applyAlignment="0" applyProtection="0"/>
    <xf numFmtId="0" fontId="136" fillId="0" borderId="23"/>
    <xf numFmtId="44" fontId="2" fillId="0" borderId="23" applyFont="0" applyFill="0" applyBorder="0" applyAlignment="0" applyProtection="0"/>
    <xf numFmtId="0" fontId="2" fillId="0" borderId="23" applyAlignment="0"/>
    <xf numFmtId="0" fontId="2" fillId="0" borderId="23"/>
    <xf numFmtId="164" fontId="2" fillId="0" borderId="23" applyFont="0" applyFill="0" applyBorder="0" applyAlignment="0" applyProtection="0"/>
    <xf numFmtId="0" fontId="2" fillId="0" borderId="23"/>
    <xf numFmtId="164" fontId="2" fillId="0" borderId="23" applyFont="0" applyFill="0" applyBorder="0" applyAlignment="0" applyProtection="0"/>
    <xf numFmtId="0" fontId="2" fillId="0" borderId="23"/>
    <xf numFmtId="44" fontId="2" fillId="0" borderId="23" applyFont="0" applyFill="0" applyBorder="0" applyAlignment="0" applyProtection="0"/>
    <xf numFmtId="0" fontId="29" fillId="0" borderId="23" applyNumberFormat="0" applyFont="0" applyBorder="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0" fontId="2" fillId="0" borderId="23"/>
    <xf numFmtId="0" fontId="34" fillId="0" borderId="23"/>
    <xf numFmtId="0" fontId="29" fillId="0" borderId="23"/>
    <xf numFmtId="0" fontId="34" fillId="0" borderId="23"/>
    <xf numFmtId="0" fontId="2" fillId="0" borderId="23"/>
    <xf numFmtId="0" fontId="34"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applyAlignment="0"/>
    <xf numFmtId="0" fontId="2" fillId="0" borderId="23"/>
    <xf numFmtId="164" fontId="2" fillId="0" borderId="23" applyFont="0" applyFill="0" applyBorder="0" applyAlignment="0" applyProtection="0"/>
    <xf numFmtId="0" fontId="2" fillId="0" borderId="23"/>
    <xf numFmtId="16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34" fillId="0" borderId="23"/>
    <xf numFmtId="0" fontId="2" fillId="0" borderId="23"/>
    <xf numFmtId="164" fontId="34" fillId="0" borderId="23" applyFont="0" applyFill="0" applyBorder="0" applyAlignment="0" applyProtection="0"/>
    <xf numFmtId="0" fontId="2" fillId="0" borderId="23"/>
    <xf numFmtId="0" fontId="2" fillId="0" borderId="23"/>
    <xf numFmtId="0" fontId="2" fillId="0" borderId="23"/>
    <xf numFmtId="0" fontId="30" fillId="0" borderId="23"/>
    <xf numFmtId="44" fontId="2" fillId="0" borderId="23" applyFont="0" applyFill="0" applyBorder="0" applyAlignment="0" applyProtection="0"/>
    <xf numFmtId="164" fontId="34" fillId="0" borderId="23" applyFont="0" applyFill="0" applyBorder="0" applyAlignment="0" applyProtection="0"/>
    <xf numFmtId="44" fontId="2" fillId="0" borderId="23" applyFont="0" applyFill="0" applyBorder="0" applyAlignment="0" applyProtection="0"/>
    <xf numFmtId="0" fontId="83" fillId="0" borderId="23"/>
    <xf numFmtId="0" fontId="34" fillId="0" borderId="23"/>
    <xf numFmtId="44" fontId="2" fillId="0" borderId="23" applyFont="0" applyFill="0" applyBorder="0" applyAlignment="0" applyProtection="0"/>
    <xf numFmtId="0" fontId="97" fillId="0" borderId="23"/>
    <xf numFmtId="9" fontId="97" fillId="0" borderId="23" applyFont="0" applyFill="0" applyBorder="0" applyAlignment="0" applyProtection="0"/>
    <xf numFmtId="0" fontId="2" fillId="0" borderId="23"/>
    <xf numFmtId="44" fontId="2" fillId="0" borderId="23" applyFont="0" applyFill="0" applyBorder="0" applyAlignment="0" applyProtection="0"/>
    <xf numFmtId="0" fontId="97" fillId="0" borderId="23" applyAlignment="0">
      <alignment vertical="top" wrapText="1"/>
      <protection locked="0"/>
    </xf>
    <xf numFmtId="0" fontId="2" fillId="0" borderId="23"/>
    <xf numFmtId="0" fontId="92" fillId="0" borderId="23"/>
    <xf numFmtId="9"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9"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0" fontId="29" fillId="0" borderId="23" applyNumberFormat="0" applyFont="0" applyBorder="0" applyProtection="0"/>
    <xf numFmtId="0" fontId="2" fillId="0" borderId="23"/>
    <xf numFmtId="0" fontId="2" fillId="0" borderId="23"/>
    <xf numFmtId="0" fontId="2" fillId="0" borderId="23"/>
    <xf numFmtId="0" fontId="2" fillId="0" borderId="23"/>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3"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80" fillId="0" borderId="83">
      <alignment horizontal="left"/>
    </xf>
    <xf numFmtId="0" fontId="81" fillId="0" borderId="83">
      <alignment horizontal="left" wrapText="1"/>
    </xf>
    <xf numFmtId="0" fontId="79" fillId="0" borderId="23"/>
    <xf numFmtId="0" fontId="80" fillId="77" borderId="117">
      <alignment horizontal="center" vertical="center" wrapText="1"/>
    </xf>
    <xf numFmtId="0" fontId="80" fillId="0" borderId="23">
      <alignment horizontal="left" vertical="center" wrapText="1"/>
    </xf>
    <xf numFmtId="0" fontId="81" fillId="0" borderId="118">
      <alignment horizontal="left" vertical="center" wrapText="1"/>
    </xf>
    <xf numFmtId="0" fontId="81" fillId="0" borderId="119">
      <alignment horizontal="left" vertical="center" wrapText="1"/>
    </xf>
    <xf numFmtId="0" fontId="81" fillId="0" borderId="118">
      <alignment horizontal="right" vertical="center"/>
    </xf>
    <xf numFmtId="0" fontId="139" fillId="0" borderId="83">
      <alignment horizontal="left"/>
    </xf>
    <xf numFmtId="0" fontId="138" fillId="0" borderId="83">
      <alignment horizontal="left" wrapText="1"/>
    </xf>
    <xf numFmtId="0" fontId="2" fillId="0" borderId="23"/>
    <xf numFmtId="9" fontId="2" fillId="0" borderId="23" applyFont="0" applyFill="0" applyBorder="0" applyAlignment="0" applyProtection="0"/>
    <xf numFmtId="0" fontId="79" fillId="0" borderId="23"/>
    <xf numFmtId="0" fontId="80" fillId="0" borderId="83">
      <alignment horizontal="left"/>
    </xf>
    <xf numFmtId="0" fontId="81" fillId="0" borderId="83">
      <alignment horizontal="left" wrapText="1"/>
    </xf>
    <xf numFmtId="0" fontId="92" fillId="0" borderId="23"/>
    <xf numFmtId="43"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49" fontId="124" fillId="58" borderId="29" applyProtection="0">
      <alignment horizontal="left" vertical="top"/>
    </xf>
    <xf numFmtId="44" fontId="129" fillId="0" borderId="23" applyFont="0" applyFill="0" applyBorder="0" applyAlignment="0" applyProtection="0"/>
    <xf numFmtId="0" fontId="29" fillId="0" borderId="23"/>
    <xf numFmtId="0" fontId="29" fillId="0" borderId="23"/>
    <xf numFmtId="9" fontId="9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164" fontId="2" fillId="0" borderId="23" applyFont="0" applyFill="0" applyBorder="0" applyAlignment="0" applyProtection="0"/>
    <xf numFmtId="0" fontId="2" fillId="0" borderId="23"/>
    <xf numFmtId="0" fontId="2" fillId="0" borderId="23"/>
    <xf numFmtId="0" fontId="2" fillId="0" borderId="23"/>
    <xf numFmtId="0" fontId="97"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0" fontId="140" fillId="0" borderId="23" applyAlignment="0">
      <alignment vertical="top" wrapText="1"/>
      <protection locked="0"/>
    </xf>
    <xf numFmtId="9" fontId="2" fillId="0" borderId="23" applyFont="0" applyFill="0" applyBorder="0" applyAlignment="0" applyProtection="0"/>
    <xf numFmtId="16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9" fillId="0" borderId="23"/>
    <xf numFmtId="0" fontId="2" fillId="0" borderId="23"/>
    <xf numFmtId="0" fontId="2" fillId="0" borderId="23"/>
    <xf numFmtId="0" fontId="2" fillId="0" borderId="23"/>
    <xf numFmtId="0" fontId="97" fillId="0" borderId="23"/>
    <xf numFmtId="0" fontId="2" fillId="0" borderId="23"/>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164" fontId="2" fillId="0" borderId="23" applyFont="0" applyFill="0" applyBorder="0" applyAlignment="0" applyProtection="0"/>
    <xf numFmtId="0" fontId="29" fillId="0" borderId="23"/>
    <xf numFmtId="0" fontId="34" fillId="0" borderId="23"/>
    <xf numFmtId="43" fontId="34"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164" fontId="2" fillId="0" borderId="23" applyFont="0" applyFill="0" applyBorder="0" applyAlignment="0" applyProtection="0"/>
    <xf numFmtId="0" fontId="34" fillId="0" borderId="23"/>
    <xf numFmtId="44" fontId="2" fillId="0" borderId="23" applyFont="0" applyFill="0" applyBorder="0" applyAlignment="0" applyProtection="0"/>
    <xf numFmtId="0" fontId="2" fillId="0" borderId="23" applyAlignment="0"/>
    <xf numFmtId="0" fontId="2" fillId="0" borderId="23"/>
    <xf numFmtId="0" fontId="2" fillId="0" borderId="23"/>
    <xf numFmtId="0" fontId="2" fillId="0" borderId="23"/>
    <xf numFmtId="0" fontId="2" fillId="0" borderId="23"/>
    <xf numFmtId="0" fontId="2" fillId="0" borderId="23"/>
    <xf numFmtId="9" fontId="2" fillId="0" borderId="23" applyFont="0" applyFill="0" applyBorder="0" applyAlignment="0" applyProtection="0"/>
    <xf numFmtId="0" fontId="79" fillId="0" borderId="23"/>
    <xf numFmtId="0" fontId="2" fillId="0" borderId="23"/>
    <xf numFmtId="0" fontId="2" fillId="0" borderId="23"/>
    <xf numFmtId="0" fontId="47" fillId="0" borderId="23"/>
    <xf numFmtId="43" fontId="34" fillId="0" borderId="23" applyFont="0" applyFill="0" applyBorder="0" applyAlignment="0" applyProtection="0"/>
    <xf numFmtId="0" fontId="79" fillId="0" borderId="23"/>
    <xf numFmtId="0" fontId="80" fillId="0" borderId="83">
      <alignment horizontal="left"/>
    </xf>
    <xf numFmtId="0" fontId="81" fillId="0" borderId="83">
      <alignment horizontal="left" wrapText="1"/>
    </xf>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79" fillId="0" borderId="23"/>
    <xf numFmtId="0" fontId="80" fillId="0" borderId="83">
      <alignment horizontal="left"/>
    </xf>
    <xf numFmtId="0" fontId="81" fillId="0" borderId="83">
      <alignment horizontal="left" wrapText="1"/>
    </xf>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16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164"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43" fontId="34"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0" fontId="2" fillId="0" borderId="23"/>
    <xf numFmtId="0" fontId="2" fillId="0" borderId="23"/>
    <xf numFmtId="0" fontId="2" fillId="0" borderId="23"/>
    <xf numFmtId="9"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49" fontId="124" fillId="58" borderId="65" applyProtection="0">
      <alignment horizontal="left" vertical="top"/>
    </xf>
    <xf numFmtId="44" fontId="2" fillId="0" borderId="23" applyFont="0" applyFill="0" applyBorder="0" applyAlignment="0" applyProtection="0"/>
    <xf numFmtId="9" fontId="2" fillId="0" borderId="23" applyFont="0" applyFill="0" applyBorder="0" applyAlignment="0" applyProtection="0"/>
    <xf numFmtId="49" fontId="124" fillId="58" borderId="131" applyProtection="0">
      <alignment horizontal="left" vertical="top" wrapText="1"/>
    </xf>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164" fontId="2" fillId="0" borderId="23" applyFont="0" applyFill="0" applyBorder="0" applyAlignment="0" applyProtection="0"/>
    <xf numFmtId="0" fontId="2" fillId="0" borderId="23"/>
    <xf numFmtId="0" fontId="2" fillId="0" borderId="23"/>
    <xf numFmtId="0" fontId="2" fillId="0" borderId="23"/>
    <xf numFmtId="49" fontId="124" fillId="58" borderId="128" applyProtection="0">
      <alignment horizontal="center" vertical="top"/>
    </xf>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9" fontId="124" fillId="58" borderId="29" applyProtection="0">
      <alignment horizontal="center" vertical="top"/>
    </xf>
    <xf numFmtId="9" fontId="2" fillId="0" borderId="23" applyFont="0" applyFill="0" applyBorder="0" applyAlignment="0" applyProtection="0"/>
    <xf numFmtId="16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9" fontId="124" fillId="58" borderId="29" applyProtection="0">
      <alignment horizontal="center" vertical="top"/>
    </xf>
    <xf numFmtId="0" fontId="2" fillId="0" borderId="23"/>
    <xf numFmtId="0" fontId="2" fillId="0" borderId="23"/>
    <xf numFmtId="49" fontId="124" fillId="58" borderId="128" applyProtection="0">
      <alignment horizontal="left" vertical="top"/>
    </xf>
    <xf numFmtId="0" fontId="2" fillId="0" borderId="23"/>
    <xf numFmtId="0" fontId="2" fillId="0" borderId="23"/>
    <xf numFmtId="0" fontId="2" fillId="0" borderId="23"/>
    <xf numFmtId="49" fontId="124" fillId="58" borderId="128" applyProtection="0">
      <alignment horizontal="left" vertical="top"/>
    </xf>
    <xf numFmtId="0" fontId="2" fillId="0" borderId="23"/>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164" fontId="2" fillId="0" borderId="23" applyFont="0" applyFill="0" applyBorder="0" applyAlignment="0" applyProtection="0"/>
    <xf numFmtId="49" fontId="124" fillId="58" borderId="65" applyProtection="0">
      <alignment horizontal="right" vertical="top"/>
    </xf>
    <xf numFmtId="49" fontId="124" fillId="58" borderId="130" applyProtection="0">
      <alignment horizontal="left" vertical="top" wrapText="1"/>
    </xf>
    <xf numFmtId="43" fontId="34"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164" fontId="2" fillId="0" borderId="23" applyFont="0" applyFill="0" applyBorder="0" applyAlignment="0" applyProtection="0"/>
    <xf numFmtId="49" fontId="124" fillId="58" borderId="29"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29" applyProtection="0">
      <alignment horizontal="right" vertical="top"/>
    </xf>
    <xf numFmtId="44" fontId="2" fillId="0" borderId="23" applyFont="0" applyFill="0" applyBorder="0" applyAlignment="0" applyProtection="0"/>
    <xf numFmtId="0" fontId="2" fillId="0" borderId="23" applyAlignment="0"/>
    <xf numFmtId="0" fontId="2" fillId="0" borderId="23"/>
    <xf numFmtId="0" fontId="2" fillId="0" borderId="23"/>
    <xf numFmtId="0" fontId="2" fillId="0" borderId="23"/>
    <xf numFmtId="0" fontId="2" fillId="0" borderId="23"/>
    <xf numFmtId="0" fontId="2" fillId="0" borderId="23"/>
    <xf numFmtId="9" fontId="2" fillId="0" borderId="23" applyFont="0" applyFill="0" applyBorder="0" applyAlignment="0" applyProtection="0"/>
    <xf numFmtId="49" fontId="124" fillId="58" borderId="29" applyProtection="0">
      <alignment horizontal="left" vertical="top"/>
    </xf>
    <xf numFmtId="0" fontId="2" fillId="0" borderId="23"/>
    <xf numFmtId="0" fontId="2" fillId="0" borderId="23"/>
    <xf numFmtId="49" fontId="124" fillId="58" borderId="29" applyProtection="0">
      <alignment horizontal="left" vertical="top"/>
    </xf>
    <xf numFmtId="43" fontId="34" fillId="0" borderId="23" applyFont="0" applyFill="0" applyBorder="0" applyAlignment="0" applyProtection="0"/>
    <xf numFmtId="49" fontId="124" fillId="58" borderId="29" applyProtection="0">
      <alignment horizontal="center" vertical="top"/>
    </xf>
    <xf numFmtId="49" fontId="124" fillId="58" borderId="131" applyProtection="0">
      <alignment horizontal="left" vertical="top" wrapText="1"/>
    </xf>
    <xf numFmtId="49" fontId="124" fillId="58" borderId="128" applyProtection="0">
      <alignment horizontal="right" vertical="top"/>
    </xf>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xf numFmtId="0" fontId="2" fillId="0" borderId="23"/>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164" fontId="2" fillId="0" borderId="23" applyFont="0" applyFill="0" applyBorder="0" applyAlignment="0" applyProtection="0"/>
    <xf numFmtId="49" fontId="124" fillId="58" borderId="128" applyProtection="0">
      <alignment horizontal="left" vertical="top"/>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164" fontId="2" fillId="0" borderId="23" applyFont="0" applyFill="0" applyBorder="0" applyAlignment="0" applyProtection="0"/>
    <xf numFmtId="49" fontId="124" fillId="58" borderId="128" applyProtection="0">
      <alignment horizontal="left" vertical="top"/>
    </xf>
    <xf numFmtId="49" fontId="124" fillId="58" borderId="66"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67"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3" fontId="2" fillId="0" borderId="23" applyFont="0" applyFill="0" applyBorder="0" applyAlignment="0" applyProtection="0"/>
    <xf numFmtId="49" fontId="124" fillId="58" borderId="128" applyProtection="0">
      <alignment horizontal="left" vertical="top"/>
    </xf>
    <xf numFmtId="43" fontId="2" fillId="0" borderId="23" applyFont="0" applyFill="0" applyBorder="0" applyAlignment="0" applyProtection="0"/>
    <xf numFmtId="49" fontId="124" fillId="58" borderId="128" applyProtection="0">
      <alignment horizontal="left" vertical="top"/>
    </xf>
    <xf numFmtId="49" fontId="124" fillId="58" borderId="128" applyProtection="0">
      <alignment horizontal="center" vertical="top"/>
    </xf>
    <xf numFmtId="164" fontId="2" fillId="0" borderId="23" applyFont="0" applyFill="0" applyBorder="0" applyAlignment="0" applyProtection="0"/>
    <xf numFmtId="49" fontId="124" fillId="58" borderId="66" applyProtection="0">
      <alignment horizontal="left" vertical="top" wrapText="1"/>
    </xf>
    <xf numFmtId="49" fontId="124" fillId="58" borderId="82" applyProtection="0">
      <alignment horizontal="left" vertical="top" wrapText="1"/>
    </xf>
    <xf numFmtId="43" fontId="34" fillId="0" borderId="23" applyFont="0" applyFill="0" applyBorder="0" applyAlignment="0" applyProtection="0"/>
    <xf numFmtId="164" fontId="34" fillId="0" borderId="23" applyFont="0" applyFill="0" applyBorder="0" applyAlignment="0" applyProtection="0"/>
    <xf numFmtId="49" fontId="124" fillId="58" borderId="128" applyProtection="0">
      <alignment horizontal="left" vertical="top"/>
    </xf>
    <xf numFmtId="43" fontId="2" fillId="0" borderId="23" applyFont="0" applyFill="0" applyBorder="0" applyAlignment="0" applyProtection="0"/>
    <xf numFmtId="49" fontId="124" fillId="58" borderId="66" applyProtection="0">
      <alignment horizontal="left" vertical="top" wrapText="1"/>
    </xf>
    <xf numFmtId="49" fontId="124" fillId="58" borderId="128" applyProtection="0">
      <alignment horizontal="left" vertical="top"/>
    </xf>
    <xf numFmtId="43" fontId="2" fillId="0" borderId="23" applyFont="0" applyFill="0" applyBorder="0" applyAlignment="0" applyProtection="0"/>
    <xf numFmtId="164" fontId="2" fillId="0" borderId="23" applyFont="0" applyFill="0" applyBorder="0" applyAlignment="0" applyProtection="0"/>
    <xf numFmtId="49" fontId="124" fillId="58" borderId="67" applyProtection="0">
      <alignment horizontal="left" vertical="top"/>
    </xf>
    <xf numFmtId="49" fontId="124" fillId="58" borderId="67"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center" vertical="top"/>
    </xf>
    <xf numFmtId="0" fontId="2" fillId="0" borderId="23"/>
    <xf numFmtId="49" fontId="124" fillId="58" borderId="128" applyProtection="0">
      <alignment horizontal="left" vertical="top"/>
    </xf>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128" applyProtection="0">
      <alignment horizontal="left" vertical="top"/>
    </xf>
    <xf numFmtId="0" fontId="2" fillId="0" borderId="23"/>
    <xf numFmtId="0" fontId="2" fillId="0" borderId="23"/>
    <xf numFmtId="0" fontId="2" fillId="0" borderId="23"/>
    <xf numFmtId="0" fontId="2" fillId="0" borderId="23"/>
    <xf numFmtId="49" fontId="124" fillId="58" borderId="128" applyProtection="0">
      <alignment horizontal="left" vertical="top"/>
    </xf>
    <xf numFmtId="44" fontId="2" fillId="0" borderId="23" applyFont="0" applyFill="0" applyBorder="0" applyAlignment="0" applyProtection="0"/>
    <xf numFmtId="0" fontId="2" fillId="0" borderId="23"/>
    <xf numFmtId="9" fontId="2" fillId="0" borderId="23" applyFont="0" applyFill="0" applyBorder="0" applyAlignment="0" applyProtection="0"/>
    <xf numFmtId="49" fontId="124" fillId="58" borderId="128" applyProtection="0">
      <alignment horizontal="center" vertical="top"/>
    </xf>
    <xf numFmtId="44" fontId="2" fillId="0" borderId="23" applyFont="0" applyFill="0" applyBorder="0" applyAlignment="0" applyProtection="0"/>
    <xf numFmtId="0" fontId="2" fillId="0" borderId="23"/>
    <xf numFmtId="0" fontId="97" fillId="0" borderId="23"/>
    <xf numFmtId="44" fontId="97" fillId="0" borderId="23" applyFont="0" applyFill="0" applyBorder="0" applyAlignment="0" applyProtection="0"/>
    <xf numFmtId="0" fontId="29" fillId="0" borderId="23"/>
    <xf numFmtId="44" fontId="2" fillId="0" borderId="23" applyFont="0" applyFill="0" applyBorder="0" applyAlignment="0" applyProtection="0"/>
    <xf numFmtId="43" fontId="2" fillId="0" borderId="23" applyFont="0" applyFill="0" applyBorder="0" applyAlignment="0" applyProtection="0"/>
    <xf numFmtId="0" fontId="97" fillId="0" borderId="23"/>
    <xf numFmtId="0" fontId="97" fillId="0" borderId="23" applyNumberFormat="0" applyFill="0" applyBorder="0" applyAlignment="0" applyProtection="0"/>
    <xf numFmtId="0" fontId="96" fillId="0" borderId="23" applyNumberFormat="0" applyFill="0" applyBorder="0" applyAlignment="0" applyProtection="0"/>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 fontId="124" fillId="78" borderId="120" applyProtection="0">
      <alignment horizontal="right" vertical="top"/>
    </xf>
    <xf numFmtId="4" fontId="124" fillId="60" borderId="120" applyProtection="0">
      <alignment horizontal="right" vertical="top"/>
    </xf>
    <xf numFmtId="49" fontId="124" fillId="58" borderId="29" applyProtection="0">
      <alignment horizontal="left" vertical="top"/>
    </xf>
    <xf numFmtId="4" fontId="156" fillId="59" borderId="120" applyProtection="0">
      <alignment horizontal="right" vertical="top"/>
    </xf>
    <xf numFmtId="4" fontId="124" fillId="59" borderId="120" applyProtection="0">
      <alignment horizontal="right" vertical="top"/>
    </xf>
    <xf numFmtId="208" fontId="156" fillId="59" borderId="120" applyProtection="0">
      <alignment horizontal="right" vertical="top"/>
    </xf>
    <xf numFmtId="208" fontId="156" fillId="59" borderId="120" applyProtection="0">
      <alignment horizontal="right" vertical="top"/>
    </xf>
    <xf numFmtId="4" fontId="156" fillId="59" borderId="120" applyProtection="0">
      <alignment horizontal="right" vertical="top"/>
    </xf>
    <xf numFmtId="49" fontId="124" fillId="58" borderId="31" applyProtection="0">
      <alignment horizontal="left" vertical="top"/>
    </xf>
    <xf numFmtId="49" fontId="124" fillId="58" borderId="31" applyProtection="0">
      <alignment horizontal="left" vertical="top"/>
    </xf>
    <xf numFmtId="49" fontId="124" fillId="58" borderId="31" applyProtection="0">
      <alignment horizontal="left"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0" fontId="122" fillId="79" borderId="23" applyNumberFormat="0" applyBorder="0" applyAlignment="0" applyProtection="0"/>
    <xf numFmtId="0" fontId="122" fillId="80" borderId="23" applyNumberFormat="0" applyBorder="0" applyAlignment="0" applyProtection="0"/>
    <xf numFmtId="0" fontId="122" fillId="81" borderId="23" applyNumberFormat="0" applyBorder="0" applyAlignment="0" applyProtection="0"/>
    <xf numFmtId="0" fontId="122" fillId="82" borderId="23" applyNumberFormat="0" applyBorder="0" applyAlignment="0" applyProtection="0"/>
    <xf numFmtId="0" fontId="122" fillId="83" borderId="23" applyNumberFormat="0" applyBorder="0" applyAlignment="0" applyProtection="0"/>
    <xf numFmtId="0" fontId="122" fillId="84" borderId="23" applyNumberFormat="0" applyBorder="0" applyAlignment="0" applyProtection="0"/>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65" applyProtection="0">
      <alignment horizontal="right" vertical="top"/>
    </xf>
    <xf numFmtId="49" fontId="124" fillId="58" borderId="65" applyProtection="0">
      <alignment horizontal="right" vertical="top"/>
    </xf>
    <xf numFmtId="4" fontId="124" fillId="60" borderId="120" applyProtection="0">
      <alignment horizontal="right" vertical="top"/>
    </xf>
    <xf numFmtId="4" fontId="124" fillId="60" borderId="120" applyProtection="0">
      <alignment horizontal="right" vertical="top"/>
    </xf>
    <xf numFmtId="4" fontId="124" fillId="60" borderId="120" applyProtection="0">
      <alignment horizontal="right"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 fontId="124" fillId="60" borderId="120" applyProtection="0">
      <alignment horizontal="right" vertical="top"/>
    </xf>
    <xf numFmtId="4" fontId="124" fillId="60" borderId="120" applyProtection="0">
      <alignment horizontal="right" vertical="top"/>
    </xf>
    <xf numFmtId="4" fontId="124" fillId="60" borderId="120" applyProtection="0">
      <alignment horizontal="right" vertical="top"/>
    </xf>
    <xf numFmtId="0" fontId="122" fillId="85" borderId="23" applyNumberFormat="0" applyBorder="0" applyAlignment="0" applyProtection="0"/>
    <xf numFmtId="0" fontId="122" fillId="86" borderId="23" applyNumberFormat="0" applyBorder="0" applyAlignment="0" applyProtection="0"/>
    <xf numFmtId="0" fontId="122" fillId="87" borderId="23" applyNumberFormat="0" applyBorder="0" applyAlignment="0" applyProtection="0"/>
    <xf numFmtId="0" fontId="122" fillId="82" borderId="23" applyNumberFormat="0" applyBorder="0" applyAlignment="0" applyProtection="0"/>
    <xf numFmtId="0" fontId="122" fillId="85" borderId="23" applyNumberFormat="0" applyBorder="0" applyAlignment="0" applyProtection="0"/>
    <xf numFmtId="0" fontId="122" fillId="88" borderId="23" applyNumberFormat="0" applyBorder="0" applyAlignment="0" applyProtection="0"/>
    <xf numFmtId="49" fontId="124" fillId="58" borderId="65" applyProtection="0">
      <alignment horizontal="right" vertical="top"/>
    </xf>
    <xf numFmtId="49" fontId="124" fillId="58" borderId="65" applyProtection="0">
      <alignment horizontal="right" vertical="top"/>
    </xf>
    <xf numFmtId="49" fontId="124" fillId="58" borderId="65" applyProtection="0">
      <alignment horizontal="right" vertical="top"/>
    </xf>
    <xf numFmtId="49" fontId="124" fillId="58" borderId="65" applyProtection="0">
      <alignment horizontal="right" vertical="top"/>
    </xf>
    <xf numFmtId="49" fontId="124" fillId="58" borderId="65" applyProtection="0">
      <alignment horizontal="right" vertical="top"/>
    </xf>
    <xf numFmtId="49" fontId="124" fillId="58" borderId="65" applyProtection="0">
      <alignment horizontal="right" vertical="top"/>
    </xf>
    <xf numFmtId="49" fontId="124" fillId="58" borderId="65" applyProtection="0">
      <alignment horizontal="right" vertical="top"/>
    </xf>
    <xf numFmtId="49" fontId="124" fillId="58" borderId="65"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65" applyProtection="0">
      <alignment horizontal="center" vertical="top"/>
    </xf>
    <xf numFmtId="49" fontId="124" fillId="58" borderId="65" applyProtection="0">
      <alignment horizontal="center"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65" applyProtection="0">
      <alignment horizontal="center" vertical="top"/>
    </xf>
    <xf numFmtId="49" fontId="124" fillId="58" borderId="65" applyProtection="0">
      <alignment horizontal="center" vertical="top"/>
    </xf>
    <xf numFmtId="49" fontId="124" fillId="58" borderId="65" applyProtection="0">
      <alignment horizontal="center" vertical="top"/>
    </xf>
    <xf numFmtId="49" fontId="124" fillId="58" borderId="29" applyProtection="0">
      <alignment horizontal="left" vertical="top"/>
    </xf>
    <xf numFmtId="49" fontId="124" fillId="58" borderId="29" applyProtection="0">
      <alignment horizontal="left" vertical="top"/>
    </xf>
    <xf numFmtId="4" fontId="124" fillId="78" borderId="120" applyProtection="0">
      <alignment horizontal="right" vertical="top"/>
    </xf>
    <xf numFmtId="4" fontId="124" fillId="78" borderId="120" applyProtection="0">
      <alignment horizontal="right" vertical="top"/>
    </xf>
    <xf numFmtId="4" fontId="124" fillId="78" borderId="120" applyProtection="0">
      <alignment horizontal="righ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 fontId="124" fillId="78" borderId="120" applyProtection="0">
      <alignment horizontal="right" vertical="top"/>
    </xf>
    <xf numFmtId="4" fontId="124" fillId="78" borderId="120" applyProtection="0">
      <alignment horizontal="right" vertical="top"/>
    </xf>
    <xf numFmtId="4" fontId="124" fillId="78" borderId="120" applyProtection="0">
      <alignment horizontal="righ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65" applyProtection="0">
      <alignment horizontal="left" vertical="top"/>
    </xf>
    <xf numFmtId="49" fontId="124" fillId="58" borderId="65" applyProtection="0">
      <alignment horizontal="left"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 fontId="124" fillId="60" borderId="120" applyProtection="0">
      <alignment horizontal="right" vertical="top"/>
    </xf>
    <xf numFmtId="4" fontId="124" fillId="60" borderId="120" applyProtection="0">
      <alignment horizontal="right" vertical="top"/>
    </xf>
    <xf numFmtId="0" fontId="155" fillId="89" borderId="23" applyNumberFormat="0" applyBorder="0" applyAlignment="0" applyProtection="0"/>
    <xf numFmtId="0" fontId="155" fillId="86" borderId="23" applyNumberFormat="0" applyBorder="0" applyAlignment="0" applyProtection="0"/>
    <xf numFmtId="0" fontId="155" fillId="87" borderId="23" applyNumberFormat="0" applyBorder="0" applyAlignment="0" applyProtection="0"/>
    <xf numFmtId="0" fontId="155" fillId="90" borderId="23" applyNumberFormat="0" applyBorder="0" applyAlignment="0" applyProtection="0"/>
    <xf numFmtId="0" fontId="155" fillId="91" borderId="23" applyNumberFormat="0" applyBorder="0" applyAlignment="0" applyProtection="0"/>
    <xf numFmtId="0" fontId="155" fillId="92" borderId="23" applyNumberFormat="0" applyBorder="0" applyAlignment="0" applyProtection="0"/>
    <xf numFmtId="49" fontId="124" fillId="58" borderId="31" applyProtection="0">
      <alignment horizontal="left" vertical="top"/>
    </xf>
    <xf numFmtId="49" fontId="124" fillId="58" borderId="31" applyProtection="0">
      <alignment horizontal="left" vertical="top"/>
    </xf>
    <xf numFmtId="49" fontId="124" fillId="58" borderId="31" applyProtection="0">
      <alignment horizontal="left" vertical="top"/>
    </xf>
    <xf numFmtId="49" fontId="124" fillId="58" borderId="29" applyProtection="0">
      <alignment horizontal="left" vertical="top"/>
    </xf>
    <xf numFmtId="49" fontId="124" fillId="58" borderId="29" applyProtection="0">
      <alignment horizontal="left" vertical="top"/>
    </xf>
    <xf numFmtId="4" fontId="124" fillId="60" borderId="120" applyProtection="0">
      <alignment horizontal="right" vertical="top"/>
    </xf>
    <xf numFmtId="4" fontId="124" fillId="60" borderId="120" applyProtection="0">
      <alignment horizontal="right" vertical="top"/>
    </xf>
    <xf numFmtId="4" fontId="124" fillId="60" borderId="120" applyProtection="0">
      <alignment horizontal="right" vertical="top"/>
    </xf>
    <xf numFmtId="4" fontId="124" fillId="60" borderId="120" applyProtection="0">
      <alignment horizontal="right" vertical="top"/>
    </xf>
    <xf numFmtId="4" fontId="124" fillId="60" borderId="120" applyProtection="0">
      <alignment horizontal="right" vertical="top"/>
    </xf>
    <xf numFmtId="4" fontId="124" fillId="60" borderId="120" applyProtection="0">
      <alignment horizontal="righ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 fontId="124" fillId="60" borderId="120" applyProtection="0">
      <alignment horizontal="right" vertical="top"/>
    </xf>
    <xf numFmtId="4" fontId="124" fillId="60" borderId="120" applyProtection="0">
      <alignment horizontal="right" vertical="top"/>
    </xf>
    <xf numFmtId="4" fontId="124" fillId="78" borderId="120" applyProtection="0">
      <alignment horizontal="right" vertical="top"/>
    </xf>
    <xf numFmtId="4" fontId="124" fillId="78" borderId="120" applyProtection="0">
      <alignment horizontal="righ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 fontId="124" fillId="59" borderId="105" applyProtection="0">
      <alignment horizontal="right" vertical="top"/>
    </xf>
    <xf numFmtId="4" fontId="124" fillId="78" borderId="120" applyProtection="0">
      <alignment horizontal="right" vertical="top"/>
    </xf>
    <xf numFmtId="4" fontId="124" fillId="78" borderId="120" applyProtection="0">
      <alignment horizontal="right" vertical="top"/>
    </xf>
    <xf numFmtId="4" fontId="124" fillId="78" borderId="120" applyProtection="0">
      <alignment horizontal="right" vertical="top"/>
    </xf>
    <xf numFmtId="4" fontId="124" fillId="78" borderId="120" applyProtection="0">
      <alignment horizontal="right" vertical="top"/>
    </xf>
    <xf numFmtId="4" fontId="124" fillId="78" borderId="120" applyProtection="0">
      <alignment horizontal="right" vertical="top"/>
    </xf>
    <xf numFmtId="4" fontId="124" fillId="78" borderId="120" applyProtection="0">
      <alignment horizontal="right" vertical="top"/>
    </xf>
    <xf numFmtId="49" fontId="124" fillId="58" borderId="29" applyProtection="0">
      <alignment horizontal="center" vertical="top"/>
    </xf>
    <xf numFmtId="49" fontId="124" fillId="58" borderId="29" applyProtection="0">
      <alignment horizontal="center" vertical="top"/>
    </xf>
    <xf numFmtId="4" fontId="124" fillId="60" borderId="120" applyProtection="0">
      <alignment horizontal="right" vertical="top"/>
    </xf>
    <xf numFmtId="4" fontId="124" fillId="60" borderId="120" applyProtection="0">
      <alignment horizontal="right" vertical="top"/>
    </xf>
    <xf numFmtId="4" fontId="124" fillId="60" borderId="120" applyProtection="0">
      <alignment horizontal="right" vertical="top"/>
    </xf>
    <xf numFmtId="4" fontId="124" fillId="78" borderId="120" applyProtection="0">
      <alignment horizontal="right" vertical="top"/>
    </xf>
    <xf numFmtId="4" fontId="124" fillId="78" borderId="120" applyProtection="0">
      <alignment horizontal="right" vertical="top"/>
    </xf>
    <xf numFmtId="4" fontId="124" fillId="60" borderId="120" applyProtection="0">
      <alignment horizontal="right" vertical="top"/>
    </xf>
    <xf numFmtId="4" fontId="124" fillId="60" borderId="120" applyProtection="0">
      <alignment horizontal="righ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60" borderId="120" applyProtection="0">
      <alignment horizontal="left" vertical="top"/>
    </xf>
    <xf numFmtId="49" fontId="124" fillId="60" borderId="120" applyProtection="0">
      <alignment horizontal="left" vertical="top"/>
    </xf>
    <xf numFmtId="4" fontId="124" fillId="78" borderId="120" applyProtection="0">
      <alignment horizontal="right" vertical="top"/>
    </xf>
    <xf numFmtId="4" fontId="124" fillId="78" borderId="120" applyProtection="0">
      <alignment horizontal="right" vertical="top"/>
    </xf>
    <xf numFmtId="4" fontId="124" fillId="78" borderId="120" applyProtection="0">
      <alignment horizontal="right" vertical="top"/>
    </xf>
    <xf numFmtId="4" fontId="156" fillId="59" borderId="120" applyProtection="0">
      <alignment horizontal="right" vertical="top"/>
    </xf>
    <xf numFmtId="4" fontId="156" fillId="59" borderId="120" applyProtection="0">
      <alignment horizontal="right" vertical="top"/>
    </xf>
    <xf numFmtId="4" fontId="124" fillId="78" borderId="120" applyProtection="0">
      <alignment horizontal="right" vertical="top"/>
    </xf>
    <xf numFmtId="4" fontId="124" fillId="78" borderId="120" applyProtection="0">
      <alignment horizontal="right" vertical="top"/>
    </xf>
    <xf numFmtId="0" fontId="155" fillId="93" borderId="23" applyNumberFormat="0" applyBorder="0" applyAlignment="0" applyProtection="0"/>
    <xf numFmtId="0" fontId="155" fillId="94" borderId="23" applyNumberFormat="0" applyBorder="0" applyAlignment="0" applyProtection="0"/>
    <xf numFmtId="0" fontId="155" fillId="95" borderId="23" applyNumberFormat="0" applyBorder="0" applyAlignment="0" applyProtection="0"/>
    <xf numFmtId="0" fontId="155" fillId="90" borderId="23" applyNumberFormat="0" applyBorder="0" applyAlignment="0" applyProtection="0"/>
    <xf numFmtId="0" fontId="155" fillId="91" borderId="23" applyNumberFormat="0" applyBorder="0" applyAlignment="0" applyProtection="0"/>
    <xf numFmtId="0" fontId="155" fillId="96" borderId="23" applyNumberFormat="0" applyBorder="0" applyAlignment="0" applyProtection="0"/>
    <xf numFmtId="0" fontId="157" fillId="0" borderId="68">
      <protection hidden="1"/>
    </xf>
    <xf numFmtId="0" fontId="158" fillId="97" borderId="68" applyNumberFormat="0" applyFont="0" applyBorder="0" applyAlignment="0" applyProtection="0">
      <protection hidden="1"/>
    </xf>
    <xf numFmtId="0" fontId="146" fillId="80" borderId="23" applyNumberFormat="0" applyBorder="0" applyAlignment="0" applyProtection="0"/>
    <xf numFmtId="0" fontId="97" fillId="0" borderId="23" applyFill="0" applyBorder="0" applyAlignment="0"/>
    <xf numFmtId="0" fontId="150" fillId="97" borderId="117" applyNumberFormat="0" applyAlignment="0" applyProtection="0"/>
    <xf numFmtId="0" fontId="152" fillId="98" borderId="121" applyNumberFormat="0" applyAlignment="0" applyProtection="0"/>
    <xf numFmtId="209" fontId="159" fillId="0" borderId="23"/>
    <xf numFmtId="209" fontId="159" fillId="0" borderId="23"/>
    <xf numFmtId="209" fontId="159" fillId="0" borderId="23"/>
    <xf numFmtId="209" fontId="159" fillId="0" borderId="23"/>
    <xf numFmtId="209" fontId="159" fillId="0" borderId="23"/>
    <xf numFmtId="209" fontId="159" fillId="0" borderId="23"/>
    <xf numFmtId="209" fontId="159" fillId="0" borderId="23"/>
    <xf numFmtId="209" fontId="159" fillId="0" borderId="23"/>
    <xf numFmtId="0" fontId="97" fillId="0" borderId="23"/>
    <xf numFmtId="0" fontId="154" fillId="0" borderId="23" applyNumberFormat="0" applyFill="0" applyBorder="0" applyAlignment="0" applyProtection="0"/>
    <xf numFmtId="0" fontId="160" fillId="0" borderId="23" applyNumberFormat="0" applyFill="0" applyBorder="0" applyAlignment="0" applyProtection="0">
      <alignment vertical="top"/>
      <protection locked="0"/>
    </xf>
    <xf numFmtId="0" fontId="145" fillId="81" borderId="23" applyNumberFormat="0" applyBorder="0" applyAlignment="0" applyProtection="0"/>
    <xf numFmtId="0" fontId="142" fillId="0" borderId="123" applyNumberFormat="0" applyFill="0" applyAlignment="0" applyProtection="0"/>
    <xf numFmtId="0" fontId="143" fillId="0" borderId="124" applyNumberFormat="0" applyFill="0" applyAlignment="0" applyProtection="0"/>
    <xf numFmtId="0" fontId="144" fillId="0" borderId="125" applyNumberFormat="0" applyFill="0" applyAlignment="0" applyProtection="0"/>
    <xf numFmtId="0" fontId="144" fillId="0" borderId="23" applyNumberFormat="0" applyFill="0" applyBorder="0" applyAlignment="0" applyProtection="0"/>
    <xf numFmtId="0" fontId="161" fillId="0" borderId="23"/>
    <xf numFmtId="0" fontId="110" fillId="0" borderId="23" applyNumberFormat="0" applyFill="0" applyBorder="0" applyAlignment="0" applyProtection="0">
      <alignment vertical="top"/>
      <protection locked="0"/>
    </xf>
    <xf numFmtId="0" fontId="162" fillId="0" borderId="23" applyNumberFormat="0" applyFill="0" applyBorder="0" applyAlignment="0" applyProtection="0">
      <alignment vertical="top"/>
      <protection locked="0"/>
    </xf>
    <xf numFmtId="0" fontId="110" fillId="0" borderId="23" applyNumberFormat="0" applyFill="0" applyBorder="0" applyAlignment="0" applyProtection="0">
      <alignment vertical="top"/>
      <protection locked="0"/>
    </xf>
    <xf numFmtId="0" fontId="148" fillId="84" borderId="117" applyNumberFormat="0" applyAlignment="0" applyProtection="0"/>
    <xf numFmtId="10" fontId="108" fillId="60" borderId="29" applyNumberFormat="0" applyBorder="0" applyAlignment="0" applyProtection="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51" fillId="0" borderId="122" applyNumberFormat="0" applyFill="0" applyAlignment="0" applyProtection="0"/>
    <xf numFmtId="0" fontId="163" fillId="0" borderId="68">
      <alignment horizontal="left"/>
      <protection locked="0"/>
    </xf>
    <xf numFmtId="0" fontId="164" fillId="0" borderId="23" applyBorder="0"/>
    <xf numFmtId="44" fontId="122" fillId="0" borderId="23" applyFont="0" applyFill="0" applyBorder="0" applyAlignment="0" applyProtection="0"/>
    <xf numFmtId="174" fontId="97" fillId="0" borderId="23" applyFont="0" applyFill="0" applyBorder="0" applyAlignment="0" applyProtection="0"/>
    <xf numFmtId="174" fontId="122" fillId="0" borderId="23" applyFont="0" applyFill="0" applyBorder="0" applyAlignment="0" applyProtection="0"/>
    <xf numFmtId="182" fontId="111" fillId="0" borderId="23" applyFont="0" applyFill="0" applyBorder="0" applyAlignment="0" applyProtection="0"/>
    <xf numFmtId="174" fontId="122" fillId="0" borderId="23" applyFont="0" applyFill="0" applyBorder="0" applyAlignment="0" applyProtection="0"/>
    <xf numFmtId="44" fontId="122" fillId="0" borderId="23" applyFont="0" applyFill="0" applyBorder="0" applyAlignment="0" applyProtection="0"/>
    <xf numFmtId="3" fontId="97" fillId="0" borderId="23" applyFont="0" applyFill="0" applyBorder="0" applyAlignment="0" applyProtection="0"/>
    <xf numFmtId="0" fontId="147" fillId="99" borderId="23" applyNumberFormat="0" applyBorder="0" applyAlignment="0" applyProtection="0"/>
    <xf numFmtId="0" fontId="97" fillId="0" borderId="23"/>
    <xf numFmtId="0" fontId="102" fillId="0" borderId="23"/>
    <xf numFmtId="0" fontId="122" fillId="0" borderId="23"/>
    <xf numFmtId="0" fontId="97" fillId="0" borderId="23"/>
    <xf numFmtId="0" fontId="97" fillId="0" borderId="23"/>
    <xf numFmtId="0" fontId="97" fillId="0" borderId="23"/>
    <xf numFmtId="0" fontId="97" fillId="0" borderId="23"/>
    <xf numFmtId="0" fontId="96" fillId="0" borderId="23"/>
    <xf numFmtId="0" fontId="122" fillId="0" borderId="23"/>
    <xf numFmtId="0" fontId="122" fillId="0" borderId="23"/>
    <xf numFmtId="0" fontId="122" fillId="0" borderId="23"/>
    <xf numFmtId="0" fontId="97" fillId="0" borderId="23"/>
    <xf numFmtId="0" fontId="96" fillId="0" borderId="23"/>
    <xf numFmtId="0" fontId="96" fillId="0" borderId="23"/>
    <xf numFmtId="0" fontId="122" fillId="0" borderId="23"/>
    <xf numFmtId="0" fontId="97" fillId="0" borderId="23" applyBorder="0"/>
    <xf numFmtId="0" fontId="97" fillId="100" borderId="126" applyNumberFormat="0" applyFont="0" applyAlignment="0" applyProtection="0"/>
    <xf numFmtId="0" fontId="149" fillId="97" borderId="127" applyNumberFormat="0" applyAlignment="0" applyProtection="0"/>
    <xf numFmtId="9" fontId="101" fillId="0" borderId="23"/>
    <xf numFmtId="9" fontId="122" fillId="0" borderId="23" applyFont="0" applyFill="0" applyBorder="0" applyAlignment="0" applyProtection="0"/>
    <xf numFmtId="9" fontId="97" fillId="0" borderId="23" applyFont="0" applyFill="0" applyBorder="0" applyAlignment="0" applyProtection="0"/>
    <xf numFmtId="9" fontId="122" fillId="0" borderId="23" applyFont="0" applyFill="0" applyBorder="0" applyAlignment="0" applyProtection="0"/>
    <xf numFmtId="9" fontId="97" fillId="0" borderId="23" applyFont="0" applyFill="0" applyBorder="0" applyAlignment="0" applyProtection="0"/>
    <xf numFmtId="9" fontId="97" fillId="0" borderId="23" applyFont="0" applyFill="0" applyBorder="0" applyAlignment="0" applyProtection="0"/>
    <xf numFmtId="189" fontId="97" fillId="0" borderId="23" applyFill="0" applyBorder="0" applyAlignment="0"/>
    <xf numFmtId="0" fontId="165" fillId="0" borderId="68" applyNumberFormat="0" applyFill="0" applyBorder="0" applyAlignment="0" applyProtection="0">
      <protection hidden="1"/>
    </xf>
    <xf numFmtId="210" fontId="166" fillId="0" borderId="23">
      <protection locked="0"/>
    </xf>
    <xf numFmtId="43" fontId="122"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141" fillId="0" borderId="23" applyNumberFormat="0" applyFill="0" applyBorder="0" applyAlignment="0" applyProtection="0"/>
    <xf numFmtId="0" fontId="119" fillId="97" borderId="68"/>
    <xf numFmtId="0" fontId="167" fillId="0" borderId="29">
      <alignment horizontal="center"/>
    </xf>
    <xf numFmtId="39" fontId="101" fillId="0" borderId="23"/>
    <xf numFmtId="3" fontId="97" fillId="0" borderId="23" applyFont="0" applyFill="0" applyBorder="0" applyAlignment="0" applyProtection="0"/>
    <xf numFmtId="0" fontId="153" fillId="0" borderId="23" applyNumberFormat="0" applyFill="0" applyBorder="0" applyAlignment="0" applyProtection="0"/>
    <xf numFmtId="9" fontId="168" fillId="0" borderId="23" applyFont="0" applyFill="0" applyBorder="0" applyAlignment="0" applyProtection="0"/>
    <xf numFmtId="44" fontId="2" fillId="0" borderId="23" applyFont="0" applyFill="0" applyBorder="0" applyAlignment="0" applyProtection="0"/>
    <xf numFmtId="49" fontId="124" fillId="58" borderId="29" applyProtection="0">
      <alignment horizontal="right" vertical="top"/>
    </xf>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122" fillId="0" borderId="23" applyFont="0" applyFill="0" applyBorder="0" applyAlignment="0" applyProtection="0"/>
    <xf numFmtId="44" fontId="122"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0" fontId="129" fillId="0" borderId="23"/>
    <xf numFmtId="164" fontId="129" fillId="0" borderId="23" applyFont="0" applyFill="0" applyBorder="0" applyAlignment="0" applyProtection="0"/>
    <xf numFmtId="43" fontId="2" fillId="0" borderId="23" applyFont="0" applyFill="0" applyBorder="0" applyAlignment="0" applyProtection="0"/>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7" applyProtection="0">
      <alignment horizontal="left" vertical="top"/>
    </xf>
    <xf numFmtId="49" fontId="124" fillId="58" borderId="66" applyProtection="0">
      <alignment horizontal="left" vertical="top" wrapText="1"/>
    </xf>
    <xf numFmtId="49" fontId="124" fillId="58" borderId="128" applyProtection="0">
      <alignment horizontal="center" vertical="top"/>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7" applyProtection="0">
      <alignment horizontal="left" vertical="top"/>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82"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130" applyProtection="0">
      <alignment horizontal="left" vertical="top" wrapText="1"/>
    </xf>
    <xf numFmtId="49" fontId="124" fillId="58" borderId="29" applyProtection="0">
      <alignment horizontal="left" vertical="top"/>
    </xf>
    <xf numFmtId="49" fontId="124" fillId="58" borderId="31" applyProtection="0">
      <alignment horizontal="left" vertical="top"/>
    </xf>
    <xf numFmtId="49" fontId="124" fillId="58" borderId="31" applyProtection="0">
      <alignment horizontal="left" vertical="top"/>
    </xf>
    <xf numFmtId="49" fontId="124" fillId="58" borderId="31" applyProtection="0">
      <alignment horizontal="left" vertical="top"/>
    </xf>
    <xf numFmtId="49" fontId="124" fillId="58" borderId="31" applyProtection="0">
      <alignment horizontal="left"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31" applyProtection="0">
      <alignment horizontal="left" vertical="top"/>
    </xf>
    <xf numFmtId="49" fontId="124" fillId="58" borderId="31" applyProtection="0">
      <alignment horizontal="left" vertical="top"/>
    </xf>
    <xf numFmtId="49" fontId="124" fillId="58" borderId="31"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29" applyProtection="0">
      <alignment horizontal="center" vertical="top"/>
    </xf>
    <xf numFmtId="49" fontId="124" fillId="58" borderId="29" applyProtection="0">
      <alignment horizontal="center" vertical="top"/>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0" fontId="150" fillId="97" borderId="117" applyNumberFormat="0" applyAlignment="0" applyProtection="0"/>
    <xf numFmtId="0" fontId="109" fillId="0" borderId="82">
      <alignment horizontal="left" vertical="center"/>
    </xf>
    <xf numFmtId="0" fontId="148" fillId="84" borderId="117" applyNumberFormat="0" applyAlignment="0" applyProtection="0"/>
    <xf numFmtId="10" fontId="108" fillId="60" borderId="29" applyNumberFormat="0" applyBorder="0" applyAlignment="0" applyProtection="0"/>
    <xf numFmtId="10" fontId="108" fillId="60" borderId="128" applyNumberFormat="0" applyBorder="0" applyAlignment="0" applyProtection="0"/>
    <xf numFmtId="0" fontId="148" fillId="84" borderId="117" applyNumberFormat="0" applyAlignment="0" applyProtection="0"/>
    <xf numFmtId="0" fontId="109" fillId="0" borderId="82">
      <alignment horizontal="left" vertical="center"/>
    </xf>
    <xf numFmtId="0" fontId="150" fillId="97" borderId="117"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194" fontId="114" fillId="0" borderId="108" applyFont="0" applyFill="0" applyBorder="0" applyAlignment="0" applyProtection="0">
      <alignment horizontal="center"/>
    </xf>
    <xf numFmtId="49" fontId="124" fillId="58" borderId="128" applyProtection="0">
      <alignment horizontal="center" vertical="top"/>
    </xf>
    <xf numFmtId="49" fontId="124" fillId="58" borderId="128" applyProtection="0">
      <alignment horizontal="left" vertical="top"/>
    </xf>
    <xf numFmtId="49" fontId="124" fillId="58" borderId="82" applyProtection="0">
      <alignment horizontal="left" vertical="top" wrapText="1"/>
    </xf>
    <xf numFmtId="49" fontId="124" fillId="58" borderId="66" applyProtection="0">
      <alignment horizontal="left" vertical="top" wrapText="1"/>
    </xf>
    <xf numFmtId="49" fontId="124" fillId="58" borderId="128" applyProtection="0">
      <alignment horizontal="left" vertical="top"/>
    </xf>
    <xf numFmtId="49" fontId="124" fillId="58" borderId="66" applyProtection="0">
      <alignment horizontal="left" vertical="top" wrapText="1"/>
    </xf>
    <xf numFmtId="49" fontId="124" fillId="58" borderId="128" applyProtection="0">
      <alignment horizontal="left"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97" fillId="100" borderId="126" applyNumberFormat="0" applyFont="0" applyAlignment="0" applyProtection="0"/>
    <xf numFmtId="0" fontId="149" fillId="97" borderId="127" applyNumberFormat="0" applyAlignment="0" applyProtection="0"/>
    <xf numFmtId="0" fontId="167" fillId="0" borderId="29">
      <alignment horizontal="center"/>
    </xf>
    <xf numFmtId="49" fontId="124" fillId="58" borderId="82" applyProtection="0">
      <alignment horizontal="left" vertical="top" wrapText="1"/>
    </xf>
    <xf numFmtId="49" fontId="124" fillId="58" borderId="66" applyProtection="0">
      <alignment horizontal="left" vertical="top" wrapText="1"/>
    </xf>
    <xf numFmtId="49" fontId="124" fillId="58" borderId="82" applyProtection="0">
      <alignment horizontal="left" vertical="top" wrapText="1"/>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66" applyProtection="0">
      <alignment horizontal="left" vertical="top" wrapText="1"/>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0" fontId="2" fillId="0" borderId="23"/>
    <xf numFmtId="0" fontId="2" fillId="0" borderId="23"/>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0" fontId="30" fillId="0" borderId="23"/>
    <xf numFmtId="0" fontId="2" fillId="0" borderId="23"/>
    <xf numFmtId="0" fontId="2" fillId="0" borderId="23"/>
    <xf numFmtId="9" fontId="34" fillId="0" borderId="23" applyFont="0" applyFill="0" applyBorder="0" applyAlignment="0" applyProtection="0"/>
    <xf numFmtId="44" fontId="2" fillId="0" borderId="23" applyFont="0" applyFill="0" applyBorder="0" applyAlignment="0" applyProtection="0"/>
    <xf numFmtId="0" fontId="29" fillId="0" borderId="23" applyNumberFormat="0" applyFont="0" applyBorder="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applyAlignment="0"/>
    <xf numFmtId="0" fontId="2" fillId="0" borderId="23"/>
    <xf numFmtId="16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49" fontId="124" fillId="58" borderId="65" applyProtection="0">
      <alignment horizontal="right" vertical="top"/>
    </xf>
    <xf numFmtId="0" fontId="2" fillId="0" borderId="23"/>
    <xf numFmtId="49" fontId="124" fillId="58" borderId="131" applyProtection="0">
      <alignment horizontal="left" vertical="top" wrapText="1"/>
    </xf>
    <xf numFmtId="0" fontId="2" fillId="0" borderId="23"/>
    <xf numFmtId="0" fontId="2" fillId="0" borderId="23"/>
    <xf numFmtId="0" fontId="30" fillId="0" borderId="23"/>
    <xf numFmtId="44" fontId="2" fillId="0" borderId="23" applyFont="0" applyFill="0" applyBorder="0" applyAlignment="0" applyProtection="0"/>
    <xf numFmtId="44" fontId="2" fillId="0" borderId="23" applyFont="0" applyFill="0" applyBorder="0" applyAlignment="0" applyProtection="0"/>
    <xf numFmtId="0" fontId="83" fillId="0" borderId="23"/>
    <xf numFmtId="0" fontId="34" fillId="0" borderId="23"/>
    <xf numFmtId="44" fontId="2" fillId="0" borderId="23" applyFont="0" applyFill="0" applyBorder="0" applyAlignment="0" applyProtection="0"/>
    <xf numFmtId="0" fontId="97" fillId="0" borderId="23"/>
    <xf numFmtId="49" fontId="124" fillId="58" borderId="29" applyProtection="0">
      <alignment horizontal="left" vertical="top"/>
    </xf>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49" fontId="124" fillId="58" borderId="128" applyProtection="0">
      <alignment horizontal="left" vertical="top"/>
    </xf>
    <xf numFmtId="0" fontId="2" fillId="0" borderId="23"/>
    <xf numFmtId="0" fontId="2" fillId="0" borderId="23"/>
    <xf numFmtId="0" fontId="2" fillId="0" borderId="23"/>
    <xf numFmtId="43" fontId="2" fillId="0" borderId="23" applyFont="0" applyFill="0" applyBorder="0" applyAlignment="0" applyProtection="0"/>
    <xf numFmtId="44" fontId="2" fillId="0" borderId="23" applyFont="0" applyFill="0" applyBorder="0" applyAlignment="0" applyProtection="0"/>
    <xf numFmtId="0" fontId="2" fillId="0" borderId="23"/>
    <xf numFmtId="43" fontId="2" fillId="0" borderId="23" applyFont="0" applyFill="0" applyBorder="0" applyAlignment="0" applyProtection="0"/>
    <xf numFmtId="44" fontId="2" fillId="0" borderId="23" applyFont="0" applyFill="0" applyBorder="0" applyAlignment="0" applyProtection="0"/>
    <xf numFmtId="0" fontId="2" fillId="0" borderId="23"/>
    <xf numFmtId="0" fontId="79" fillId="0" borderId="23"/>
    <xf numFmtId="0" fontId="80" fillId="77" borderId="117">
      <alignment horizontal="center" vertical="center" wrapText="1"/>
    </xf>
    <xf numFmtId="0" fontId="2" fillId="0" borderId="23"/>
    <xf numFmtId="0" fontId="81" fillId="0" borderId="118">
      <alignment horizontal="left" vertical="center" wrapText="1"/>
    </xf>
    <xf numFmtId="0" fontId="81" fillId="0" borderId="119">
      <alignment horizontal="left" vertical="center" wrapText="1"/>
    </xf>
    <xf numFmtId="0" fontId="81" fillId="0" borderId="118">
      <alignment horizontal="right" vertical="center"/>
    </xf>
    <xf numFmtId="49" fontId="124" fillId="58" borderId="130" applyProtection="0">
      <alignment horizontal="left" vertical="top" wrapText="1"/>
    </xf>
    <xf numFmtId="49" fontId="124" fillId="58" borderId="131" applyProtection="0">
      <alignment horizontal="left" vertical="top" wrapText="1"/>
    </xf>
    <xf numFmtId="0" fontId="2" fillId="0" borderId="23"/>
    <xf numFmtId="9" fontId="2" fillId="0" borderId="23" applyFont="0" applyFill="0" applyBorder="0" applyAlignment="0" applyProtection="0"/>
    <xf numFmtId="0" fontId="79" fillId="0" borderId="23"/>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49" fontId="124" fillId="58" borderId="128" applyProtection="0">
      <alignment horizontal="left" vertical="top"/>
    </xf>
    <xf numFmtId="44" fontId="129" fillId="0" borderId="23" applyFont="0" applyFill="0" applyBorder="0" applyAlignment="0" applyProtection="0"/>
    <xf numFmtId="0" fontId="29" fillId="0" borderId="23"/>
    <xf numFmtId="49" fontId="124" fillId="58" borderId="29" applyProtection="0">
      <alignment horizontal="center" vertical="top"/>
    </xf>
    <xf numFmtId="9" fontId="9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49" fontId="124" fillId="58" borderId="29" applyProtection="0">
      <alignment horizontal="left" vertical="top"/>
    </xf>
    <xf numFmtId="4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16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43"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0" fontId="2" fillId="0" borderId="23"/>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0" fontId="2" fillId="0" borderId="23" applyAlignment="0"/>
    <xf numFmtId="0" fontId="2" fillId="0" borderId="23"/>
    <xf numFmtId="49" fontId="124" fillId="58" borderId="29" applyProtection="0">
      <alignment horizontal="left" vertical="top"/>
    </xf>
    <xf numFmtId="0" fontId="2" fillId="0" borderId="23"/>
    <xf numFmtId="49" fontId="124" fillId="58" borderId="128" applyProtection="0">
      <alignment horizontal="left" vertical="top"/>
    </xf>
    <xf numFmtId="43" fontId="34" fillId="0" borderId="23" applyFont="0" applyFill="0" applyBorder="0" applyAlignment="0" applyProtection="0"/>
    <xf numFmtId="49" fontId="124" fillId="58" borderId="29" applyProtection="0">
      <alignment horizontal="left" vertical="top"/>
    </xf>
    <xf numFmtId="49" fontId="124" fillId="58" borderId="131" applyProtection="0">
      <alignment horizontal="left" vertical="top" wrapText="1"/>
    </xf>
    <xf numFmtId="49" fontId="124" fillId="58" borderId="128" applyProtection="0">
      <alignment horizontal="center" vertical="top"/>
    </xf>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0" fontId="79" fillId="0" borderId="23"/>
    <xf numFmtId="0" fontId="80" fillId="0" borderId="83">
      <alignment horizontal="left"/>
    </xf>
    <xf numFmtId="0" fontId="81" fillId="0" borderId="83">
      <alignment horizontal="left" wrapText="1"/>
    </xf>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164"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43" fontId="34"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79" fillId="0" borderId="23"/>
    <xf numFmtId="0" fontId="79" fillId="0" borderId="23"/>
    <xf numFmtId="0" fontId="80" fillId="0" borderId="83">
      <alignment horizontal="left"/>
    </xf>
    <xf numFmtId="0" fontId="81" fillId="0" borderId="83">
      <alignment horizontal="left" wrapText="1"/>
    </xf>
    <xf numFmtId="0" fontId="2" fillId="0" borderId="23"/>
    <xf numFmtId="0" fontId="2" fillId="0" borderId="23"/>
    <xf numFmtId="49" fontId="124" fillId="58" borderId="29" applyProtection="0">
      <alignment horizontal="left" vertical="top"/>
    </xf>
    <xf numFmtId="49" fontId="124" fillId="58" borderId="128" applyProtection="0">
      <alignment horizontal="left" vertical="top"/>
    </xf>
    <xf numFmtId="49" fontId="124" fillId="58" borderId="29" applyProtection="0">
      <alignment horizontal="left" vertical="top"/>
    </xf>
    <xf numFmtId="49" fontId="124" fillId="58" borderId="128" applyProtection="0">
      <alignment horizontal="center" vertical="top"/>
    </xf>
    <xf numFmtId="49" fontId="124" fillId="58" borderId="29" applyProtection="0">
      <alignment horizontal="right" vertical="top"/>
    </xf>
    <xf numFmtId="49" fontId="124" fillId="58" borderId="29" applyProtection="0">
      <alignment horizontal="left" vertical="top"/>
    </xf>
    <xf numFmtId="49" fontId="124" fillId="58" borderId="29" applyProtection="0">
      <alignment horizontal="center"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29" applyProtection="0">
      <alignment horizontal="left" vertical="top"/>
    </xf>
    <xf numFmtId="49" fontId="124" fillId="58" borderId="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5" applyProtection="0">
      <alignment horizontal="right" vertical="top"/>
    </xf>
    <xf numFmtId="49" fontId="124" fillId="58" borderId="128" applyProtection="0">
      <alignment horizontal="center" vertical="top"/>
    </xf>
    <xf numFmtId="49" fontId="124" fillId="58" borderId="29" applyProtection="0">
      <alignment horizontal="left" vertical="top"/>
    </xf>
    <xf numFmtId="49" fontId="124" fillId="58" borderId="129" applyProtection="0">
      <alignment horizontal="left" vertical="top"/>
    </xf>
    <xf numFmtId="49" fontId="124" fillId="58" borderId="131" applyProtection="0">
      <alignment horizontal="left" vertical="top" wrapText="1"/>
    </xf>
    <xf numFmtId="49" fontId="124" fillId="58" borderId="130" applyProtection="0">
      <alignment horizontal="left" vertical="top" wrapText="1"/>
    </xf>
    <xf numFmtId="49" fontId="124" fillId="58" borderId="29" applyProtection="0">
      <alignment horizontal="left" vertical="top"/>
    </xf>
    <xf numFmtId="49" fontId="124" fillId="58" borderId="29" applyProtection="0">
      <alignment horizontal="right" vertical="top"/>
    </xf>
    <xf numFmtId="49" fontId="124" fillId="58" borderId="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29"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31" applyProtection="0">
      <alignment horizontal="left" vertical="top" wrapText="1"/>
    </xf>
    <xf numFmtId="49" fontId="124" fillId="58" borderId="128" applyProtection="0">
      <alignment horizontal="left" vertical="top"/>
    </xf>
    <xf numFmtId="49" fontId="124" fillId="58" borderId="29" applyProtection="0">
      <alignment horizontal="left" vertical="top"/>
    </xf>
    <xf numFmtId="49" fontId="124" fillId="58" borderId="29" applyProtection="0">
      <alignment horizontal="center" vertical="top"/>
    </xf>
    <xf numFmtId="49" fontId="124" fillId="58" borderId="129" applyProtection="0">
      <alignment horizontal="left" vertical="top"/>
    </xf>
    <xf numFmtId="49" fontId="124" fillId="58" borderId="29"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29" applyProtection="0">
      <alignment horizontal="center" vertical="top"/>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5"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31"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29"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29"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29" applyProtection="0">
      <alignment horizontal="left" vertical="top"/>
    </xf>
    <xf numFmtId="0" fontId="2" fillId="0" borderId="23"/>
    <xf numFmtId="49" fontId="124" fillId="58" borderId="128"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29" applyProtection="0">
      <alignment horizontal="right" vertical="top"/>
    </xf>
    <xf numFmtId="49" fontId="124" fillId="58" borderId="128" applyProtection="0">
      <alignment horizontal="left" vertical="top"/>
    </xf>
    <xf numFmtId="49" fontId="124" fillId="58" borderId="128" applyProtection="0">
      <alignment horizontal="right" vertical="top"/>
    </xf>
    <xf numFmtId="49" fontId="124" fillId="58" borderId="131" applyProtection="0">
      <alignment horizontal="left" vertical="top" wrapText="1"/>
    </xf>
    <xf numFmtId="49" fontId="124" fillId="58" borderId="29"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29" applyProtection="0">
      <alignment horizontal="center" vertical="top"/>
    </xf>
    <xf numFmtId="49" fontId="124" fillId="58" borderId="29"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131"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center"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0" fontId="149" fillId="97" borderId="127" applyNumberFormat="0" applyAlignment="0" applyProtection="0"/>
    <xf numFmtId="49" fontId="124" fillId="58" borderId="128" applyProtection="0">
      <alignment horizontal="center" vertical="top"/>
    </xf>
    <xf numFmtId="49" fontId="124" fillId="58" borderId="128" applyProtection="0">
      <alignment horizontal="right" vertical="top"/>
    </xf>
    <xf numFmtId="49" fontId="124" fillId="58" borderId="128" applyProtection="0">
      <alignment horizontal="center" vertical="top"/>
    </xf>
    <xf numFmtId="49" fontId="124" fillId="58" borderId="128" applyProtection="0">
      <alignment horizontal="right" vertical="top"/>
    </xf>
    <xf numFmtId="49" fontId="124" fillId="58" borderId="130" applyProtection="0">
      <alignment horizontal="left" vertical="top" wrapText="1"/>
    </xf>
    <xf numFmtId="0" fontId="148" fillId="84" borderId="117"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9" applyProtection="0">
      <alignment horizontal="left" vertical="top"/>
    </xf>
    <xf numFmtId="49" fontId="124" fillId="58" borderId="128" applyProtection="0">
      <alignment horizontal="left" vertical="top"/>
    </xf>
    <xf numFmtId="0" fontId="2" fillId="0" borderId="23"/>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67" fillId="0" borderId="29">
      <alignment horizontal="center"/>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30" applyProtection="0">
      <alignment horizontal="left" vertical="top" wrapText="1"/>
    </xf>
    <xf numFmtId="49" fontId="124" fillId="58" borderId="131" applyProtection="0">
      <alignment horizontal="left" vertical="top" wrapText="1"/>
    </xf>
    <xf numFmtId="43" fontId="97" fillId="0" borderId="23" applyFont="0" applyFill="0" applyBorder="0" applyAlignment="0" applyProtection="0"/>
    <xf numFmtId="49" fontId="169" fillId="101" borderId="6">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center" vertical="top"/>
    </xf>
    <xf numFmtId="0" fontId="49" fillId="0" borderId="23"/>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65" applyProtection="0">
      <alignment horizontal="righ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49" fillId="97" borderId="127" applyNumberFormat="0" applyAlignment="0" applyProtection="0"/>
    <xf numFmtId="0" fontId="97" fillId="100" borderId="126" applyNumberFormat="0" applyFont="0" applyAlignment="0" applyProtection="0"/>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left" vertical="top"/>
    </xf>
    <xf numFmtId="0" fontId="47" fillId="0" borderId="23"/>
    <xf numFmtId="49" fontId="173"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22" fillId="81" borderId="23" applyNumberFormat="0" applyBorder="0" applyAlignment="0" applyProtection="0"/>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0" fontId="122" fillId="82" borderId="23" applyNumberFormat="0" applyBorder="0" applyAlignment="0" applyProtection="0"/>
    <xf numFmtId="0" fontId="122" fillId="83" borderId="23" applyNumberFormat="0" applyBorder="0" applyAlignment="0" applyProtection="0"/>
    <xf numFmtId="0" fontId="122" fillId="84" borderId="23" applyNumberFormat="0" applyBorder="0" applyAlignment="0" applyProtection="0"/>
    <xf numFmtId="0" fontId="122" fillId="85" borderId="23" applyNumberFormat="0" applyBorder="0" applyAlignment="0" applyProtection="0"/>
    <xf numFmtId="0" fontId="122" fillId="86" borderId="23" applyNumberFormat="0" applyBorder="0" applyAlignment="0" applyProtection="0"/>
    <xf numFmtId="0" fontId="122" fillId="87" borderId="23" applyNumberFormat="0" applyBorder="0" applyAlignment="0" applyProtection="0"/>
    <xf numFmtId="0" fontId="122" fillId="82" borderId="23" applyNumberFormat="0" applyBorder="0" applyAlignment="0" applyProtection="0"/>
    <xf numFmtId="0" fontId="122" fillId="85" borderId="23" applyNumberFormat="0" applyBorder="0" applyAlignment="0" applyProtection="0"/>
    <xf numFmtId="0" fontId="122" fillId="88" borderId="23" applyNumberFormat="0" applyBorder="0" applyAlignment="0" applyProtection="0"/>
    <xf numFmtId="49" fontId="173" fillId="58" borderId="29" applyProtection="0">
      <alignment horizontal="left" vertical="top"/>
    </xf>
    <xf numFmtId="0" fontId="149" fillId="97" borderId="127" applyNumberFormat="0" applyAlignment="0" applyProtection="0"/>
    <xf numFmtId="0" fontId="142" fillId="0" borderId="123" applyNumberFormat="0" applyFill="0" applyAlignment="0" applyProtection="0"/>
    <xf numFmtId="0" fontId="2" fillId="0" borderId="23"/>
    <xf numFmtId="0" fontId="140" fillId="0" borderId="23" applyAlignment="0">
      <alignment vertical="top" wrapText="1"/>
      <protection locked="0"/>
    </xf>
    <xf numFmtId="43" fontId="97" fillId="0" borderId="23" applyFont="0" applyFill="0" applyBorder="0" applyAlignment="0" applyProtection="0"/>
    <xf numFmtId="0" fontId="150" fillId="97" borderId="117" applyNumberFormat="0" applyAlignment="0" applyProtection="0"/>
    <xf numFmtId="0" fontId="150" fillId="97" borderId="117" applyNumberFormat="0" applyAlignment="0" applyProtection="0"/>
    <xf numFmtId="49" fontId="173" fillId="58" borderId="31" applyProtection="0">
      <alignment horizontal="left" vertical="top"/>
    </xf>
    <xf numFmtId="194" fontId="114" fillId="0" borderId="108" applyFont="0" applyFill="0" applyBorder="0" applyAlignment="0" applyProtection="0">
      <alignment horizontal="center"/>
    </xf>
    <xf numFmtId="0" fontId="150" fillId="97" borderId="117" applyNumberFormat="0" applyAlignment="0" applyProtection="0"/>
    <xf numFmtId="0" fontId="148" fillId="84" borderId="117" applyNumberFormat="0" applyAlignment="0" applyProtection="0"/>
    <xf numFmtId="0" fontId="97" fillId="100" borderId="126" applyNumberFormat="0" applyFont="0" applyAlignment="0" applyProtection="0"/>
    <xf numFmtId="0" fontId="148" fillId="84" borderId="117" applyNumberFormat="0" applyAlignment="0" applyProtection="0"/>
    <xf numFmtId="10" fontId="108" fillId="60" borderId="128" applyNumberFormat="0" applyBorder="0" applyAlignment="0" applyProtection="0"/>
    <xf numFmtId="0" fontId="149" fillId="97" borderId="127" applyNumberFormat="0" applyAlignment="0" applyProtection="0"/>
    <xf numFmtId="0" fontId="172" fillId="0" borderId="134" applyNumberFormat="0" applyFill="0" applyAlignment="0" applyProtection="0"/>
    <xf numFmtId="0" fontId="109" fillId="0" borderId="130">
      <alignment horizontal="left" vertical="center"/>
    </xf>
    <xf numFmtId="0" fontId="148" fillId="84" borderId="117" applyNumberFormat="0" applyAlignment="0" applyProtection="0"/>
    <xf numFmtId="10" fontId="108" fillId="60" borderId="128" applyNumberFormat="0" applyBorder="0" applyAlignment="0" applyProtection="0"/>
    <xf numFmtId="10" fontId="108" fillId="60" borderId="29" applyNumberFormat="0" applyBorder="0" applyAlignment="0" applyProtection="0"/>
    <xf numFmtId="0" fontId="148" fillId="84" borderId="117" applyNumberFormat="0" applyAlignment="0" applyProtection="0"/>
    <xf numFmtId="0" fontId="148" fillId="84" borderId="117" applyNumberFormat="0" applyAlignment="0" applyProtection="0"/>
    <xf numFmtId="0" fontId="109" fillId="0" borderId="130">
      <alignment horizontal="left" vertical="center"/>
    </xf>
    <xf numFmtId="0" fontId="109" fillId="0" borderId="130">
      <alignment horizontal="left" vertical="center"/>
    </xf>
    <xf numFmtId="194" fontId="114" fillId="0" borderId="108" applyFont="0" applyFill="0" applyBorder="0" applyAlignment="0" applyProtection="0">
      <alignment horizontal="center"/>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65" applyProtection="0">
      <alignment horizontal="left" vertical="top"/>
    </xf>
    <xf numFmtId="49" fontId="124" fillId="58" borderId="65" applyProtection="0">
      <alignment horizontal="left" vertical="top"/>
    </xf>
    <xf numFmtId="49" fontId="124" fillId="58" borderId="128" applyProtection="0">
      <alignment horizontal="center" vertical="top"/>
    </xf>
    <xf numFmtId="0" fontId="150" fillId="97" borderId="117" applyNumberFormat="0" applyAlignment="0" applyProtection="0"/>
    <xf numFmtId="49" fontId="124" fillId="58" borderId="128" applyProtection="0">
      <alignment horizontal="center" vertical="top"/>
    </xf>
    <xf numFmtId="208" fontId="169" fillId="103" borderId="133">
      <alignment horizontal="right" vertical="top"/>
    </xf>
    <xf numFmtId="49" fontId="124" fillId="58" borderId="128" applyProtection="0">
      <alignment horizontal="left" vertical="top"/>
    </xf>
    <xf numFmtId="49" fontId="124" fillId="58" borderId="128" applyProtection="0">
      <alignment horizontal="right" vertical="top"/>
    </xf>
    <xf numFmtId="49" fontId="124" fillId="58" borderId="65" applyProtection="0">
      <alignment horizontal="center" vertical="top"/>
    </xf>
    <xf numFmtId="49" fontId="124" fillId="58" borderId="128" applyProtection="0">
      <alignment horizontal="right" vertical="top"/>
    </xf>
    <xf numFmtId="49" fontId="124" fillId="58" borderId="130" applyProtection="0">
      <alignment horizontal="left" vertical="top" wrapText="1"/>
    </xf>
    <xf numFmtId="0" fontId="149" fillId="97" borderId="127"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194" fontId="114" fillId="0" borderId="108" applyFont="0" applyFill="0" applyBorder="0" applyAlignment="0" applyProtection="0">
      <alignment horizontal="center"/>
    </xf>
    <xf numFmtId="49" fontId="124" fillId="58" borderId="29" applyProtection="0">
      <alignment horizontal="center" vertical="top"/>
    </xf>
    <xf numFmtId="49" fontId="124" fillId="58" borderId="29" applyProtection="0">
      <alignment horizontal="center" vertical="top"/>
    </xf>
    <xf numFmtId="49" fontId="124" fillId="58" borderId="128" applyProtection="0">
      <alignment horizontal="left" vertical="top"/>
    </xf>
    <xf numFmtId="49" fontId="124" fillId="58" borderId="128" applyProtection="0">
      <alignment horizontal="center" vertical="top"/>
    </xf>
    <xf numFmtId="49" fontId="124" fillId="58" borderId="130" applyProtection="0">
      <alignment horizontal="left" vertical="top" wrapText="1"/>
    </xf>
    <xf numFmtId="49" fontId="124" fillId="58" borderId="130" applyProtection="0">
      <alignment horizontal="left" vertical="top" wrapText="1"/>
    </xf>
    <xf numFmtId="49" fontId="169" fillId="101" borderId="24">
      <alignment horizontal="left" vertical="top"/>
    </xf>
    <xf numFmtId="49" fontId="124" fillId="58" borderId="130" applyProtection="0">
      <alignment horizontal="left" vertical="top" wrapText="1"/>
    </xf>
    <xf numFmtId="49" fontId="124" fillId="58" borderId="29" applyProtection="0">
      <alignment horizontal="right" vertical="top"/>
    </xf>
    <xf numFmtId="49" fontId="124" fillId="58" borderId="29" applyProtection="0">
      <alignment horizontal="center" vertical="top"/>
    </xf>
    <xf numFmtId="49" fontId="124" fillId="58" borderId="29" applyProtection="0">
      <alignment horizontal="lef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24" fillId="58" borderId="65" applyProtection="0">
      <alignment horizontal="right" vertical="top"/>
    </xf>
    <xf numFmtId="49" fontId="124" fillId="58" borderId="65" applyProtection="0">
      <alignment horizontal="right" vertical="top"/>
    </xf>
    <xf numFmtId="49" fontId="124" fillId="58" borderId="130" applyProtection="0">
      <alignment horizontal="left" vertical="top" wrapText="1"/>
    </xf>
    <xf numFmtId="49" fontId="124" fillId="58" borderId="131" applyProtection="0">
      <alignment horizontal="left" vertical="top" wrapText="1"/>
    </xf>
    <xf numFmtId="49" fontId="124" fillId="58" borderId="29" applyProtection="0">
      <alignment horizontal="left" vertical="top"/>
    </xf>
    <xf numFmtId="49" fontId="124" fillId="58" borderId="130" applyProtection="0">
      <alignment horizontal="left" vertical="top" wrapText="1"/>
    </xf>
    <xf numFmtId="49" fontId="124" fillId="58" borderId="128" applyProtection="0">
      <alignment horizontal="left" vertical="top"/>
    </xf>
    <xf numFmtId="49" fontId="124" fillId="58" borderId="130" applyProtection="0">
      <alignment horizontal="left" vertical="top" wrapText="1"/>
    </xf>
    <xf numFmtId="49" fontId="124" fillId="58" borderId="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right" vertical="top"/>
    </xf>
    <xf numFmtId="49" fontId="124" fillId="58" borderId="130" applyProtection="0">
      <alignment horizontal="left" vertical="top" wrapText="1"/>
    </xf>
    <xf numFmtId="0" fontId="97" fillId="100" borderId="126" applyNumberFormat="0" applyFont="0" applyAlignment="0" applyProtection="0"/>
    <xf numFmtId="0" fontId="149" fillId="97" borderId="127" applyNumberFormat="0" applyAlignment="0" applyProtection="0"/>
    <xf numFmtId="49" fontId="124" fillId="58" borderId="131" applyProtection="0">
      <alignment horizontal="left" vertical="top" wrapText="1"/>
    </xf>
    <xf numFmtId="49" fontId="124" fillId="58" borderId="128" applyProtection="0">
      <alignment horizontal="right" vertical="top"/>
    </xf>
    <xf numFmtId="49" fontId="124" fillId="58" borderId="128" applyProtection="0">
      <alignment horizontal="center"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65" applyProtection="0">
      <alignment horizontal="righ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right" vertical="top"/>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center" vertical="top"/>
    </xf>
    <xf numFmtId="43" fontId="97" fillId="0" borderId="23" applyFont="0" applyFill="0" applyBorder="0" applyAlignment="0" applyProtection="0"/>
    <xf numFmtId="0" fontId="2" fillId="0" borderId="23"/>
    <xf numFmtId="49" fontId="124" fillId="58" borderId="128" applyProtection="0">
      <alignment horizontal="left"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lef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center" vertical="top"/>
    </xf>
    <xf numFmtId="49" fontId="124" fillId="58" borderId="29"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center"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29"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29"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50" fillId="97" borderId="117" applyNumberFormat="0" applyAlignment="0" applyProtection="0"/>
    <xf numFmtId="0" fontId="109" fillId="0" borderId="130">
      <alignment horizontal="left" vertical="center"/>
    </xf>
    <xf numFmtId="0" fontId="148" fillId="84" borderId="117" applyNumberFormat="0" applyAlignment="0" applyProtection="0"/>
    <xf numFmtId="10" fontId="108" fillId="60" borderId="128" applyNumberFormat="0" applyBorder="0" applyAlignment="0" applyProtection="0"/>
    <xf numFmtId="10" fontId="108" fillId="60" borderId="128" applyNumberFormat="0" applyBorder="0" applyAlignment="0" applyProtection="0"/>
    <xf numFmtId="0" fontId="148" fillId="84" borderId="117" applyNumberFormat="0" applyAlignment="0" applyProtection="0"/>
    <xf numFmtId="0" fontId="109" fillId="0" borderId="130">
      <alignment horizontal="left" vertical="center"/>
    </xf>
    <xf numFmtId="0" fontId="150" fillId="97" borderId="117"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194" fontId="114" fillId="0" borderId="108" applyFont="0" applyFill="0" applyBorder="0" applyAlignment="0" applyProtection="0">
      <alignment horizontal="center"/>
    </xf>
    <xf numFmtId="49" fontId="124" fillId="58" borderId="128" applyProtection="0">
      <alignment horizontal="center" vertical="top"/>
    </xf>
    <xf numFmtId="49" fontId="124" fillId="58" borderId="128" applyProtection="0">
      <alignment horizontal="left" vertical="top"/>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9" fontId="124" fillId="58" borderId="130"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97" fillId="100" borderId="126" applyNumberFormat="0" applyFont="0" applyAlignment="0" applyProtection="0"/>
    <xf numFmtId="49" fontId="124" fillId="58" borderId="128"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31" applyProtection="0">
      <alignment horizontal="left" vertical="top" wrapText="1"/>
    </xf>
    <xf numFmtId="0" fontId="167" fillId="0" borderId="128">
      <alignment horizontal="center"/>
    </xf>
    <xf numFmtId="49" fontId="124" fillId="58" borderId="128" applyProtection="0">
      <alignment horizontal="center" vertical="top"/>
    </xf>
    <xf numFmtId="49" fontId="124" fillId="58" borderId="128" applyProtection="0">
      <alignment horizontal="left" vertical="top"/>
    </xf>
    <xf numFmtId="49" fontId="124" fillId="58" borderId="65" applyProtection="0">
      <alignment horizontal="center" vertical="top"/>
    </xf>
    <xf numFmtId="49" fontId="124" fillId="58" borderId="128" applyProtection="0">
      <alignment horizontal="left" vertical="top"/>
    </xf>
    <xf numFmtId="49" fontId="124" fillId="58" borderId="29" applyProtection="0">
      <alignment horizontal="left" vertical="top"/>
    </xf>
    <xf numFmtId="49" fontId="124" fillId="58" borderId="65" applyProtection="0">
      <alignment horizontal="center" vertical="top"/>
    </xf>
    <xf numFmtId="49" fontId="124" fillId="58" borderId="29" applyProtection="0">
      <alignment horizontal="center" vertical="top"/>
    </xf>
    <xf numFmtId="49" fontId="124" fillId="58" borderId="29" applyProtection="0">
      <alignment horizontal="left" vertical="top"/>
    </xf>
    <xf numFmtId="49" fontId="124" fillId="58" borderId="29" applyProtection="0">
      <alignment horizontal="left" vertical="top"/>
    </xf>
    <xf numFmtId="43" fontId="97" fillId="0" borderId="23" applyFont="0" applyFill="0" applyBorder="0" applyAlignment="0" applyProtection="0"/>
    <xf numFmtId="49" fontId="124" fillId="58" borderId="128" applyProtection="0">
      <alignment horizontal="center" vertical="top"/>
    </xf>
    <xf numFmtId="49" fontId="124" fillId="58" borderId="65" applyProtection="0">
      <alignment horizontal="center" vertical="top"/>
    </xf>
    <xf numFmtId="49" fontId="124" fillId="58" borderId="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5" applyProtection="0">
      <alignment horizontal="center" vertical="top"/>
    </xf>
    <xf numFmtId="49" fontId="124" fillId="58" borderId="29" applyProtection="0">
      <alignment horizontal="left" vertical="top"/>
    </xf>
    <xf numFmtId="49" fontId="124" fillId="58" borderId="65" applyProtection="0">
      <alignment horizontal="center" vertical="top"/>
    </xf>
    <xf numFmtId="49" fontId="124" fillId="58" borderId="128" applyProtection="0">
      <alignment horizontal="left" vertical="top"/>
    </xf>
    <xf numFmtId="49" fontId="124" fillId="58" borderId="129" applyProtection="0">
      <alignment horizontal="left" vertical="top"/>
    </xf>
    <xf numFmtId="49" fontId="124" fillId="58" borderId="29" applyProtection="0">
      <alignment horizontal="center"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right" vertical="top"/>
    </xf>
    <xf numFmtId="49" fontId="124" fillId="58" borderId="29" applyProtection="0">
      <alignment horizontal="center"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128" applyProtection="0">
      <alignment horizontal="left" vertical="top"/>
    </xf>
    <xf numFmtId="43" fontId="97" fillId="0" borderId="23" applyFont="0" applyFill="0" applyBorder="0" applyAlignment="0" applyProtection="0"/>
    <xf numFmtId="49" fontId="124" fillId="58" borderId="65" applyProtection="0">
      <alignment horizontal="center" vertical="top"/>
    </xf>
    <xf numFmtId="49" fontId="124" fillId="58" borderId="29" applyProtection="0">
      <alignment horizontal="left" vertical="top"/>
    </xf>
    <xf numFmtId="49" fontId="124" fillId="58" borderId="29" applyProtection="0">
      <alignment horizontal="left" vertical="top"/>
    </xf>
    <xf numFmtId="49" fontId="124" fillId="58" borderId="128" applyProtection="0">
      <alignment horizontal="center" vertical="top"/>
    </xf>
    <xf numFmtId="49" fontId="124" fillId="58" borderId="29" applyProtection="0">
      <alignment horizontal="left" vertical="top"/>
    </xf>
    <xf numFmtId="49" fontId="124" fillId="58" borderId="29" applyProtection="0">
      <alignment horizontal="left" vertical="top"/>
    </xf>
    <xf numFmtId="49" fontId="124" fillId="58" borderId="128" applyProtection="0">
      <alignment horizontal="left" vertical="top"/>
    </xf>
    <xf numFmtId="49" fontId="124" fillId="58" borderId="29" applyProtection="0">
      <alignment horizontal="center" vertical="top"/>
    </xf>
    <xf numFmtId="49" fontId="124" fillId="58" borderId="129" applyProtection="0">
      <alignment horizontal="left" vertical="top"/>
    </xf>
    <xf numFmtId="49" fontId="124" fillId="58" borderId="29" applyProtection="0">
      <alignment horizontal="left" vertical="top"/>
    </xf>
    <xf numFmtId="49" fontId="124" fillId="58" borderId="128" applyProtection="0">
      <alignment horizontal="right" vertical="top"/>
    </xf>
    <xf numFmtId="49" fontId="124" fillId="58" borderId="128" applyProtection="0">
      <alignment horizontal="center" vertical="top"/>
    </xf>
    <xf numFmtId="49" fontId="124" fillId="58" borderId="29" applyProtection="0">
      <alignment horizontal="left" vertical="top"/>
    </xf>
    <xf numFmtId="49" fontId="124" fillId="58" borderId="128" applyProtection="0">
      <alignment horizontal="center"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right" vertical="top"/>
    </xf>
    <xf numFmtId="49" fontId="124" fillId="58" borderId="128" applyProtection="0">
      <alignment horizontal="right" vertical="top"/>
    </xf>
    <xf numFmtId="0" fontId="150" fillId="97" borderId="117" applyNumberFormat="0" applyAlignment="0" applyProtection="0"/>
    <xf numFmtId="49" fontId="124" fillId="58" borderId="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29" applyProtection="0">
      <alignment horizontal="right" vertical="top"/>
    </xf>
    <xf numFmtId="49" fontId="124" fillId="58" borderId="29" applyProtection="0">
      <alignment horizontal="center" vertical="top"/>
    </xf>
    <xf numFmtId="49" fontId="124" fillId="58" borderId="29"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right" vertical="top"/>
    </xf>
    <xf numFmtId="49" fontId="124" fillId="58" borderId="29" applyProtection="0">
      <alignment horizontal="center" vertical="top"/>
    </xf>
    <xf numFmtId="49" fontId="124" fillId="58" borderId="129" applyProtection="0">
      <alignment horizontal="left" vertical="top"/>
    </xf>
    <xf numFmtId="49" fontId="124" fillId="58" borderId="128" applyProtection="0">
      <alignment horizontal="left" vertical="top"/>
    </xf>
    <xf numFmtId="49" fontId="124" fillId="58" borderId="29" applyProtection="0">
      <alignment horizontal="right" vertical="top"/>
    </xf>
    <xf numFmtId="49" fontId="124" fillId="58" borderId="128" applyProtection="0">
      <alignment horizontal="left" vertical="top"/>
    </xf>
    <xf numFmtId="49" fontId="124" fillId="58" borderId="128" applyProtection="0">
      <alignment horizontal="center" vertical="top"/>
    </xf>
    <xf numFmtId="44" fontId="97" fillId="0" borderId="23" applyFont="0" applyFill="0" applyBorder="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29" applyProtection="0">
      <alignment horizontal="left" vertical="top"/>
    </xf>
    <xf numFmtId="49" fontId="124" fillId="58" borderId="65" applyProtection="0">
      <alignment horizontal="right" vertical="top"/>
    </xf>
    <xf numFmtId="49" fontId="124" fillId="58" borderId="29" applyProtection="0">
      <alignment horizontal="center" vertical="top"/>
    </xf>
    <xf numFmtId="49" fontId="124" fillId="58" borderId="130" applyProtection="0">
      <alignment horizontal="left" vertical="top" wrapText="1"/>
    </xf>
    <xf numFmtId="49" fontId="124" fillId="58" borderId="29" applyProtection="0">
      <alignment horizontal="center" vertical="top"/>
    </xf>
    <xf numFmtId="49" fontId="124" fillId="58" borderId="128" applyProtection="0">
      <alignment horizontal="left" vertical="top"/>
    </xf>
    <xf numFmtId="49" fontId="124" fillId="58" borderId="29" applyProtection="0">
      <alignment horizontal="left" vertical="top"/>
    </xf>
    <xf numFmtId="0" fontId="80" fillId="77" borderId="117">
      <alignment horizontal="center" vertical="center" wrapText="1"/>
    </xf>
    <xf numFmtId="0" fontId="81" fillId="0" borderId="119">
      <alignment horizontal="left" vertical="center" wrapText="1"/>
    </xf>
    <xf numFmtId="49" fontId="124" fillId="58" borderId="128" applyProtection="0">
      <alignment horizontal="left" vertical="top"/>
    </xf>
    <xf numFmtId="0" fontId="155" fillId="87" borderId="23" applyNumberFormat="0" applyBorder="0" applyAlignment="0" applyProtection="0"/>
    <xf numFmtId="49" fontId="124" fillId="58" borderId="128" applyProtection="0">
      <alignment horizontal="left" vertical="top"/>
    </xf>
    <xf numFmtId="49" fontId="124" fillId="58" borderId="29" applyProtection="0">
      <alignment horizontal="center" vertical="top"/>
    </xf>
    <xf numFmtId="49" fontId="124" fillId="58" borderId="128" applyProtection="0">
      <alignment horizontal="left" vertical="top"/>
    </xf>
    <xf numFmtId="49" fontId="124" fillId="58" borderId="29"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29" applyProtection="0">
      <alignment horizontal="left" vertical="top"/>
    </xf>
    <xf numFmtId="49" fontId="124" fillId="58" borderId="29" applyProtection="0">
      <alignment horizontal="center" vertical="top"/>
    </xf>
    <xf numFmtId="49" fontId="124" fillId="58" borderId="65" applyProtection="0">
      <alignment horizontal="right" vertical="top"/>
    </xf>
    <xf numFmtId="49" fontId="124" fillId="58" borderId="29" applyProtection="0">
      <alignment horizontal="center" vertical="top"/>
    </xf>
    <xf numFmtId="49" fontId="124" fillId="58" borderId="128" applyProtection="0">
      <alignment horizontal="left" vertical="top"/>
    </xf>
    <xf numFmtId="49" fontId="124" fillId="58" borderId="65" applyProtection="0">
      <alignment horizontal="right" vertical="top"/>
    </xf>
    <xf numFmtId="49" fontId="124" fillId="58" borderId="29" applyProtection="0">
      <alignment horizontal="right" vertical="top"/>
    </xf>
    <xf numFmtId="49" fontId="124" fillId="58" borderId="29" applyProtection="0">
      <alignment horizontal="left" vertical="top"/>
    </xf>
    <xf numFmtId="49" fontId="124" fillId="58" borderId="29" applyProtection="0">
      <alignment horizontal="right" vertical="top"/>
    </xf>
    <xf numFmtId="49" fontId="124" fillId="58" borderId="128" applyProtection="0">
      <alignment horizontal="left" vertical="top"/>
    </xf>
    <xf numFmtId="49" fontId="124" fillId="58" borderId="29" applyProtection="0">
      <alignment horizontal="center" vertical="top"/>
    </xf>
    <xf numFmtId="49" fontId="124" fillId="58" borderId="29" applyProtection="0">
      <alignment horizontal="center" vertical="top"/>
    </xf>
    <xf numFmtId="49" fontId="124" fillId="58" borderId="129" applyProtection="0">
      <alignment horizontal="left" vertical="top"/>
    </xf>
    <xf numFmtId="49" fontId="124" fillId="58" borderId="128" applyProtection="0">
      <alignment horizontal="center" vertical="top"/>
    </xf>
    <xf numFmtId="49" fontId="124" fillId="58" borderId="130" applyProtection="0">
      <alignment horizontal="left" vertical="top" wrapText="1"/>
    </xf>
    <xf numFmtId="49" fontId="124" fillId="58" borderId="65" applyProtection="0">
      <alignment horizontal="center" vertical="top"/>
    </xf>
    <xf numFmtId="49" fontId="124" fillId="58" borderId="128" applyProtection="0">
      <alignment horizontal="center" vertical="top"/>
    </xf>
    <xf numFmtId="49" fontId="124" fillId="58" borderId="29"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65" applyProtection="0">
      <alignment horizontal="right" vertical="top"/>
    </xf>
    <xf numFmtId="49" fontId="124" fillId="58" borderId="129" applyProtection="0">
      <alignment horizontal="left" vertical="top"/>
    </xf>
    <xf numFmtId="49" fontId="124" fillId="58" borderId="29" applyProtection="0">
      <alignment horizontal="left" vertical="top"/>
    </xf>
    <xf numFmtId="49" fontId="124" fillId="58" borderId="65" applyProtection="0">
      <alignment horizontal="right" vertical="top"/>
    </xf>
    <xf numFmtId="49" fontId="124" fillId="58" borderId="65" applyProtection="0">
      <alignment horizontal="center" vertical="top"/>
    </xf>
    <xf numFmtId="49" fontId="124" fillId="58" borderId="128" applyProtection="0">
      <alignment horizontal="left" vertical="top"/>
    </xf>
    <xf numFmtId="49" fontId="124" fillId="58" borderId="128" applyProtection="0">
      <alignment horizontal="center" vertical="top"/>
    </xf>
    <xf numFmtId="49" fontId="124" fillId="58" borderId="29" applyProtection="0">
      <alignment horizontal="left" vertical="top"/>
    </xf>
    <xf numFmtId="49" fontId="124" fillId="58" borderId="131" applyProtection="0">
      <alignment horizontal="left" vertical="top" wrapText="1"/>
    </xf>
    <xf numFmtId="49" fontId="124" fillId="58" borderId="129" applyProtection="0">
      <alignment horizontal="left" vertical="top"/>
    </xf>
    <xf numFmtId="49" fontId="124" fillId="58" borderId="128" applyProtection="0">
      <alignment horizontal="left" vertical="top"/>
    </xf>
    <xf numFmtId="0" fontId="148" fillId="84" borderId="117" applyNumberFormat="0" applyAlignment="0" applyProtection="0"/>
    <xf numFmtId="49" fontId="124" fillId="58" borderId="128" applyProtection="0">
      <alignment horizontal="left" vertical="top"/>
    </xf>
    <xf numFmtId="49" fontId="124" fillId="58" borderId="29" applyProtection="0">
      <alignment horizontal="left" vertical="top"/>
    </xf>
    <xf numFmtId="49" fontId="124" fillId="58" borderId="29" applyProtection="0">
      <alignment horizontal="right" vertical="top"/>
    </xf>
    <xf numFmtId="49" fontId="124" fillId="58" borderId="29" applyProtection="0">
      <alignment horizontal="left" vertical="top"/>
    </xf>
    <xf numFmtId="10" fontId="108" fillId="60" borderId="128" applyNumberFormat="0" applyBorder="0" applyAlignment="0" applyProtection="0"/>
    <xf numFmtId="49" fontId="124" fillId="58" borderId="128" applyProtection="0">
      <alignment horizontal="center" vertical="top"/>
    </xf>
    <xf numFmtId="49" fontId="124" fillId="58" borderId="65" applyProtection="0">
      <alignment horizontal="right" vertical="top"/>
    </xf>
    <xf numFmtId="49" fontId="124" fillId="58" borderId="29" applyProtection="0">
      <alignment horizontal="left" vertical="top"/>
    </xf>
    <xf numFmtId="0" fontId="2" fillId="0" borderId="23"/>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29" applyProtection="0">
      <alignment horizontal="left" vertical="top"/>
    </xf>
    <xf numFmtId="49" fontId="124" fillId="58" borderId="129" applyProtection="0">
      <alignment horizontal="left" vertical="top"/>
    </xf>
    <xf numFmtId="49" fontId="124" fillId="58" borderId="65" applyProtection="0">
      <alignment horizontal="right" vertical="top"/>
    </xf>
    <xf numFmtId="49" fontId="124" fillId="58" borderId="29" applyProtection="0">
      <alignment horizontal="left" vertical="top"/>
    </xf>
    <xf numFmtId="49" fontId="124" fillId="58" borderId="29" applyProtection="0">
      <alignment horizontal="left" vertical="top"/>
    </xf>
    <xf numFmtId="49" fontId="124" fillId="58" borderId="65" applyProtection="0">
      <alignment horizontal="right" vertical="top"/>
    </xf>
    <xf numFmtId="49" fontId="124" fillId="58" borderId="29" applyProtection="0">
      <alignment horizontal="left" vertical="top"/>
    </xf>
    <xf numFmtId="49" fontId="124" fillId="58" borderId="128" applyProtection="0">
      <alignment horizontal="left" vertical="top"/>
    </xf>
    <xf numFmtId="43" fontId="97" fillId="0" borderId="23" applyFont="0" applyFill="0" applyBorder="0" applyAlignment="0" applyProtection="0"/>
    <xf numFmtId="49" fontId="124" fillId="58" borderId="29" applyProtection="0">
      <alignment horizontal="right" vertical="top"/>
    </xf>
    <xf numFmtId="49" fontId="124" fillId="58" borderId="128" applyProtection="0">
      <alignment horizontal="right" vertical="top"/>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28" applyProtection="0">
      <alignment horizontal="left" vertical="top"/>
    </xf>
    <xf numFmtId="49" fontId="124" fillId="58" borderId="65" applyProtection="0">
      <alignment horizontal="right" vertical="top"/>
    </xf>
    <xf numFmtId="49" fontId="124" fillId="58" borderId="128" applyProtection="0">
      <alignment horizontal="left" vertical="top"/>
    </xf>
    <xf numFmtId="49" fontId="124" fillId="58" borderId="128" applyProtection="0">
      <alignment horizontal="right" vertical="top"/>
    </xf>
    <xf numFmtId="49" fontId="169" fillId="103" borderId="133">
      <alignment horizontal="right" vertical="top"/>
    </xf>
    <xf numFmtId="49" fontId="124" fillId="58" borderId="29" applyProtection="0">
      <alignment horizontal="left" vertical="top"/>
    </xf>
    <xf numFmtId="49" fontId="124" fillId="58" borderId="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29" applyProtection="0">
      <alignment horizontal="center" vertical="top"/>
    </xf>
    <xf numFmtId="49" fontId="124" fillId="58" borderId="29" applyProtection="0">
      <alignment horizontal="center"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0" fontId="150" fillId="97" borderId="117" applyNumberFormat="0" applyAlignment="0" applyProtection="0"/>
    <xf numFmtId="0" fontId="109" fillId="0" borderId="130">
      <alignment horizontal="left" vertical="center"/>
    </xf>
    <xf numFmtId="0" fontId="148" fillId="84" borderId="117" applyNumberFormat="0" applyAlignment="0" applyProtection="0"/>
    <xf numFmtId="10" fontId="108" fillId="60" borderId="29" applyNumberFormat="0" applyBorder="0" applyAlignment="0" applyProtection="0"/>
    <xf numFmtId="10" fontId="108" fillId="60" borderId="128" applyNumberFormat="0" applyBorder="0" applyAlignment="0" applyProtection="0"/>
    <xf numFmtId="0" fontId="148" fillId="84" borderId="117" applyNumberFormat="0" applyAlignment="0" applyProtection="0"/>
    <xf numFmtId="0" fontId="109" fillId="0" borderId="130">
      <alignment horizontal="left" vertical="center"/>
    </xf>
    <xf numFmtId="0" fontId="150" fillId="97" borderId="117"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194" fontId="114" fillId="0" borderId="108" applyFont="0" applyFill="0" applyBorder="0" applyAlignment="0" applyProtection="0">
      <alignment horizontal="center"/>
    </xf>
    <xf numFmtId="49" fontId="124" fillId="58" borderId="128" applyProtection="0">
      <alignment horizontal="center" vertical="top"/>
    </xf>
    <xf numFmtId="49" fontId="124" fillId="58" borderId="128" applyProtection="0">
      <alignment horizontal="left" vertical="top"/>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97" fillId="100" borderId="126" applyNumberFormat="0" applyFont="0" applyAlignment="0" applyProtection="0"/>
    <xf numFmtId="0" fontId="149" fillId="97" borderId="127" applyNumberFormat="0" applyAlignment="0" applyProtection="0"/>
    <xf numFmtId="0" fontId="167" fillId="0" borderId="29">
      <alignment horizontal="center"/>
    </xf>
    <xf numFmtId="49" fontId="124" fillId="58" borderId="130"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0" fontId="155" fillId="90" borderId="23" applyNumberFormat="0" applyBorder="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3" fontId="97" fillId="0" borderId="23" applyFont="0" applyFill="0" applyBorder="0" applyAlignment="0" applyProtection="0"/>
    <xf numFmtId="49" fontId="124" fillId="58" borderId="131" applyProtection="0">
      <alignment horizontal="left" vertical="top" wrapText="1"/>
    </xf>
    <xf numFmtId="0" fontId="167" fillId="0" borderId="128">
      <alignment horizontal="center"/>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5" applyProtection="0">
      <alignment horizontal="righ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0" fontId="155" fillId="94" borderId="23" applyNumberFormat="0" applyBorder="0" applyAlignment="0" applyProtection="0"/>
    <xf numFmtId="49" fontId="124" fillId="58" borderId="128" applyProtection="0">
      <alignment horizontal="right" vertical="top"/>
    </xf>
    <xf numFmtId="49" fontId="124" fillId="58" borderId="128" applyProtection="0">
      <alignment horizontal="center" vertical="top"/>
    </xf>
    <xf numFmtId="49" fontId="124" fillId="58" borderId="128" applyProtection="0">
      <alignment horizontal="left" vertical="top"/>
    </xf>
    <xf numFmtId="43" fontId="97" fillId="0" borderId="23" applyFont="0" applyFill="0" applyBorder="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0" fontId="97" fillId="100" borderId="126" applyNumberFormat="0" applyFont="0" applyAlignment="0" applyProtection="0"/>
    <xf numFmtId="49" fontId="124" fillId="58" borderId="130" applyProtection="0">
      <alignment horizontal="left" vertical="top" wrapText="1"/>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69" fillId="101" borderId="4">
      <alignment horizontal="left" vertical="top" indent="1"/>
    </xf>
    <xf numFmtId="49" fontId="124" fillId="58" borderId="128" applyProtection="0">
      <alignment horizontal="left" vertical="top"/>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0" fontId="80" fillId="77" borderId="117">
      <alignment horizontal="center" vertical="center" wrapText="1"/>
    </xf>
    <xf numFmtId="49" fontId="124" fillId="58" borderId="128" applyProtection="0">
      <alignment horizontal="left" vertical="top"/>
    </xf>
    <xf numFmtId="0" fontId="81" fillId="0" borderId="118">
      <alignment horizontal="left" vertical="center" wrapText="1"/>
    </xf>
    <xf numFmtId="0" fontId="81" fillId="0" borderId="119">
      <alignment horizontal="left" vertical="center" wrapText="1"/>
    </xf>
    <xf numFmtId="0" fontId="81" fillId="0" borderId="118">
      <alignment horizontal="right" vertical="center"/>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righ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righ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50" fillId="97" borderId="117" applyNumberFormat="0" applyAlignment="0" applyProtection="0"/>
    <xf numFmtId="49" fontId="124" fillId="58" borderId="129" applyProtection="0">
      <alignment horizontal="left" vertical="top"/>
    </xf>
    <xf numFmtId="49" fontId="124" fillId="58" borderId="65" applyProtection="0">
      <alignment horizontal="righ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31" applyProtection="0">
      <alignment horizontal="left" vertical="top" wrapText="1"/>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0" fontId="2" fillId="0" borderId="23"/>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28" applyProtection="0">
      <alignment horizontal="left" vertical="top"/>
    </xf>
    <xf numFmtId="49" fontId="124" fillId="58" borderId="130" applyProtection="0">
      <alignment horizontal="left" vertical="top" wrapText="1"/>
    </xf>
    <xf numFmtId="49" fontId="124" fillId="58" borderId="128" applyProtection="0">
      <alignment horizontal="center" vertical="top"/>
    </xf>
    <xf numFmtId="2" fontId="171" fillId="0" borderId="23"/>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0" fontId="153" fillId="0" borderId="23" applyNumberFormat="0" applyFill="0" applyBorder="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center" vertical="top"/>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50" fillId="97" borderId="117" applyNumberFormat="0" applyAlignment="0" applyProtection="0"/>
    <xf numFmtId="0" fontId="148" fillId="84" borderId="117" applyNumberFormat="0" applyAlignment="0" applyProtection="0"/>
    <xf numFmtId="10" fontId="108" fillId="60" borderId="128" applyNumberFormat="0" applyBorder="0" applyAlignment="0" applyProtection="0"/>
    <xf numFmtId="10" fontId="108" fillId="60" borderId="128" applyNumberFormat="0" applyBorder="0" applyAlignment="0" applyProtection="0"/>
    <xf numFmtId="0" fontId="148" fillId="84" borderId="117" applyNumberFormat="0" applyAlignment="0" applyProtection="0"/>
    <xf numFmtId="0" fontId="150" fillId="97" borderId="117"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194" fontId="114" fillId="0" borderId="108" applyFont="0" applyFill="0" applyBorder="0" applyAlignment="0" applyProtection="0">
      <alignment horizontal="center"/>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5" applyProtection="0">
      <alignment horizontal="righ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65" applyProtection="0">
      <alignment horizontal="right" vertical="top"/>
    </xf>
    <xf numFmtId="49" fontId="124" fillId="58" borderId="128" applyProtection="0">
      <alignment horizontal="center" vertical="top"/>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left" vertical="top"/>
    </xf>
    <xf numFmtId="0" fontId="155" fillId="95" borderId="23" applyNumberFormat="0" applyBorder="0" applyAlignment="0" applyProtection="0"/>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28" applyProtection="0">
      <alignment horizontal="left" vertical="top"/>
    </xf>
    <xf numFmtId="49" fontId="124" fillId="58" borderId="131" applyProtection="0">
      <alignment horizontal="left" vertical="top" wrapText="1"/>
    </xf>
    <xf numFmtId="49" fontId="124" fillId="58" borderId="129" applyProtection="0">
      <alignment horizontal="left" vertical="top"/>
    </xf>
    <xf numFmtId="44" fontId="97" fillId="0" borderId="23" applyFont="0" applyFill="0" applyBorder="0" applyAlignment="0" applyProtection="0"/>
    <xf numFmtId="49" fontId="124" fillId="58" borderId="128" applyProtection="0">
      <alignment horizontal="right" vertical="top"/>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left" vertical="top"/>
    </xf>
    <xf numFmtId="0" fontId="155" fillId="91" borderId="23" applyNumberFormat="0" applyBorder="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5"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0" fontId="2" fillId="0" borderId="23"/>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4" fontId="97" fillId="0" borderId="23" applyFont="0" applyFill="0" applyBorder="0" applyAlignment="0" applyProtection="0"/>
    <xf numFmtId="49" fontId="124" fillId="58" borderId="128" applyProtection="0">
      <alignment horizontal="center" vertical="top"/>
    </xf>
    <xf numFmtId="43" fontId="97" fillId="0" borderId="23" applyFont="0" applyFill="0" applyBorder="0" applyAlignment="0" applyProtection="0"/>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center" vertical="top"/>
    </xf>
    <xf numFmtId="49" fontId="124" fillId="58" borderId="128" applyProtection="0">
      <alignment horizontal="center" vertical="top"/>
    </xf>
    <xf numFmtId="49" fontId="124" fillId="58" borderId="65" applyProtection="0">
      <alignment horizontal="right" vertical="top"/>
    </xf>
    <xf numFmtId="0" fontId="80" fillId="77" borderId="117">
      <alignment horizontal="center" vertical="center" wrapText="1"/>
    </xf>
    <xf numFmtId="49" fontId="124" fillId="58" borderId="128" applyProtection="0">
      <alignment horizontal="left" vertical="top"/>
    </xf>
    <xf numFmtId="0" fontId="81" fillId="0" borderId="119">
      <alignment horizontal="left" vertical="center"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 fontId="169" fillId="102" borderId="133">
      <alignment horizontal="righ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65" applyProtection="0">
      <alignment horizontal="righ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52" fillId="98" borderId="121"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0" fontId="97" fillId="100" borderId="126" applyNumberFormat="0" applyFont="0" applyAlignment="0" applyProtection="0"/>
    <xf numFmtId="49" fontId="169" fillId="101" borderId="4">
      <alignment horizontal="left" vertical="top"/>
    </xf>
    <xf numFmtId="49" fontId="124" fillId="58" borderId="128" applyProtection="0">
      <alignment horizontal="left" vertical="top"/>
    </xf>
    <xf numFmtId="0" fontId="149" fillId="97" borderId="127" applyNumberFormat="0" applyAlignment="0" applyProtection="0"/>
    <xf numFmtId="49" fontId="124" fillId="58" borderId="128" applyProtection="0">
      <alignment horizontal="left" vertical="top"/>
    </xf>
    <xf numFmtId="49" fontId="124" fillId="58" borderId="131" applyProtection="0">
      <alignment horizontal="left" vertical="top" wrapText="1"/>
    </xf>
    <xf numFmtId="0" fontId="97" fillId="100" borderId="126" applyNumberFormat="0" applyFon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5"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50" fillId="97" borderId="117" applyNumberFormat="0" applyAlignment="0" applyProtection="0"/>
    <xf numFmtId="0" fontId="109" fillId="0" borderId="130">
      <alignment horizontal="left" vertical="center"/>
    </xf>
    <xf numFmtId="0" fontId="148" fillId="84" borderId="117" applyNumberFormat="0" applyAlignment="0" applyProtection="0"/>
    <xf numFmtId="10" fontId="108" fillId="60" borderId="128" applyNumberFormat="0" applyBorder="0" applyAlignment="0" applyProtection="0"/>
    <xf numFmtId="10" fontId="108" fillId="60" borderId="128" applyNumberFormat="0" applyBorder="0" applyAlignment="0" applyProtection="0"/>
    <xf numFmtId="0" fontId="148" fillId="84" borderId="117" applyNumberFormat="0" applyAlignment="0" applyProtection="0"/>
    <xf numFmtId="0" fontId="109" fillId="0" borderId="130">
      <alignment horizontal="left" vertical="center"/>
    </xf>
    <xf numFmtId="0" fontId="150" fillId="97" borderId="117"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194" fontId="114" fillId="0" borderId="108" applyFont="0" applyFill="0" applyBorder="0" applyAlignment="0" applyProtection="0">
      <alignment horizontal="center"/>
    </xf>
    <xf numFmtId="49" fontId="124" fillId="58" borderId="128" applyProtection="0">
      <alignment horizontal="center" vertical="top"/>
    </xf>
    <xf numFmtId="49" fontId="124" fillId="58" borderId="128" applyProtection="0">
      <alignment horizontal="left" vertical="top"/>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9" fontId="124" fillId="58" borderId="130"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9" fontId="124" fillId="58" borderId="128" applyProtection="0">
      <alignment horizontal="left" vertical="top"/>
    </xf>
    <xf numFmtId="49" fontId="124" fillId="58" borderId="128" applyProtection="0">
      <alignment horizontal="center" vertical="top"/>
    </xf>
    <xf numFmtId="43" fontId="2" fillId="0" borderId="23" applyFont="0" applyFill="0" applyBorder="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4" fontId="97" fillId="0" borderId="23" applyFont="0" applyFill="0" applyBorder="0" applyAlignment="0" applyProtection="0"/>
    <xf numFmtId="43" fontId="97" fillId="0" borderId="23" applyFont="0" applyFill="0" applyBorder="0" applyAlignment="0" applyProtection="0"/>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0" fontId="52" fillId="0" borderId="23"/>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0" fontId="80" fillId="77" borderId="117">
      <alignment horizontal="center" vertical="center" wrapText="1"/>
    </xf>
    <xf numFmtId="0" fontId="81" fillId="0" borderId="118">
      <alignment horizontal="left" vertical="center" wrapText="1"/>
    </xf>
    <xf numFmtId="0" fontId="81" fillId="0" borderId="119">
      <alignment horizontal="left" vertical="center" wrapText="1"/>
    </xf>
    <xf numFmtId="0" fontId="81" fillId="0" borderId="118">
      <alignment horizontal="right" vertical="center"/>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0" fontId="2" fillId="0" borderId="23"/>
    <xf numFmtId="49" fontId="124" fillId="58" borderId="128" applyProtection="0">
      <alignment horizontal="center" vertical="top"/>
    </xf>
    <xf numFmtId="0" fontId="128" fillId="0" borderId="23" applyAlignment="0">
      <alignment vertical="top" wrapText="1"/>
      <protection locked="0"/>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center" vertical="top"/>
    </xf>
    <xf numFmtId="43" fontId="97" fillId="0" borderId="23" applyFont="0" applyFill="0" applyBorder="0" applyAlignment="0" applyProtection="0"/>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right" vertical="top"/>
    </xf>
    <xf numFmtId="43" fontId="97" fillId="0" borderId="23" applyFont="0" applyFill="0" applyBorder="0" applyAlignment="0" applyProtection="0"/>
    <xf numFmtId="43" fontId="97" fillId="0" borderId="23" applyFont="0" applyFill="0" applyBorder="0" applyAlignment="0" applyProtection="0"/>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69" fillId="101" borderId="17">
      <alignment horizontal="left" vertical="top"/>
    </xf>
    <xf numFmtId="0" fontId="2" fillId="0" borderId="23"/>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left" vertical="top"/>
    </xf>
    <xf numFmtId="43" fontId="2" fillId="0" borderId="23" applyFont="0" applyFill="0" applyBorder="0" applyAlignment="0" applyProtection="0"/>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50" fillId="97" borderId="117"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69" fillId="101" borderId="7">
      <alignment horizontal="left" vertical="top" indent="1"/>
    </xf>
    <xf numFmtId="0" fontId="167" fillId="0" borderId="128">
      <alignment horizontal="center"/>
    </xf>
    <xf numFmtId="43" fontId="97" fillId="0" borderId="23" applyFont="0" applyFill="0" applyBorder="0" applyAlignment="0" applyProtection="0"/>
    <xf numFmtId="0" fontId="97" fillId="0" borderId="23"/>
    <xf numFmtId="0" fontId="2" fillId="0" borderId="23"/>
    <xf numFmtId="0" fontId="155" fillId="90" borderId="23" applyNumberFormat="0" applyBorder="0" applyAlignment="0" applyProtection="0"/>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69" fillId="101" borderId="9">
      <alignment horizontal="left" vertical="top" wrapText="1"/>
    </xf>
    <xf numFmtId="0" fontId="128" fillId="0" borderId="23" applyAlignment="0">
      <alignment vertical="top" wrapText="1"/>
      <protection locked="0"/>
    </xf>
    <xf numFmtId="49" fontId="124" fillId="58" borderId="128" applyProtection="0">
      <alignment horizontal="center" vertical="top"/>
    </xf>
    <xf numFmtId="49" fontId="124" fillId="58" borderId="128" applyProtection="0">
      <alignment horizontal="center" vertical="top"/>
    </xf>
    <xf numFmtId="0" fontId="97" fillId="0" borderId="23"/>
    <xf numFmtId="0" fontId="122" fillId="79" borderId="23" applyNumberFormat="0" applyBorder="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50" fillId="97" borderId="117" applyNumberFormat="0" applyAlignment="0" applyProtection="0"/>
    <xf numFmtId="0" fontId="148" fillId="84" borderId="117" applyNumberFormat="0" applyAlignment="0" applyProtection="0"/>
    <xf numFmtId="10" fontId="108" fillId="60" borderId="128" applyNumberFormat="0" applyBorder="0" applyAlignment="0" applyProtection="0"/>
    <xf numFmtId="10" fontId="108" fillId="60" borderId="128" applyNumberFormat="0" applyBorder="0" applyAlignment="0" applyProtection="0"/>
    <xf numFmtId="0" fontId="148" fillId="84" borderId="117" applyNumberFormat="0" applyAlignment="0" applyProtection="0"/>
    <xf numFmtId="0" fontId="150" fillId="97" borderId="117"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22" fillId="80" borderId="23" applyNumberFormat="0" applyBorder="0" applyAlignment="0" applyProtection="0"/>
    <xf numFmtId="203" fontId="173" fillId="59" borderId="29" applyProtection="0">
      <alignment horizontal="right" vertical="top"/>
    </xf>
    <xf numFmtId="9" fontId="97" fillId="0" borderId="23" applyFont="0" applyFill="0" applyBorder="0" applyAlignment="0" applyProtection="0"/>
    <xf numFmtId="49" fontId="124" fillId="58" borderId="128" applyProtection="0">
      <alignment horizontal="center" vertical="top"/>
    </xf>
    <xf numFmtId="49" fontId="124" fillId="58" borderId="128" applyProtection="0">
      <alignment horizontal="center" vertical="top"/>
    </xf>
    <xf numFmtId="43" fontId="97" fillId="0" borderId="23" applyFont="0" applyFill="0" applyBorder="0" applyAlignment="0" applyProtection="0"/>
    <xf numFmtId="0" fontId="97" fillId="0" borderId="23"/>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9" fontId="124" fillId="58" borderId="128" applyProtection="0">
      <alignment horizontal="left" vertical="top"/>
    </xf>
    <xf numFmtId="49" fontId="124" fillId="58" borderId="128" applyProtection="0">
      <alignment horizontal="left" vertical="top"/>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3" fontId="97" fillId="0" borderId="23" applyFont="0" applyFill="0" applyBorder="0" applyAlignment="0" applyProtection="0"/>
    <xf numFmtId="49" fontId="169" fillId="101" borderId="16">
      <alignment horizontal="left" vertical="top"/>
    </xf>
    <xf numFmtId="49" fontId="169" fillId="101" borderId="28">
      <alignment horizontal="left" vertical="top" wrapText="1"/>
    </xf>
    <xf numFmtId="0" fontId="143" fillId="0" borderId="124" applyNumberFormat="0" applyFill="0" applyAlignment="0" applyProtection="0"/>
    <xf numFmtId="49" fontId="169" fillId="102" borderId="133">
      <alignment horizontal="right" vertical="top"/>
    </xf>
    <xf numFmtId="0" fontId="80" fillId="77" borderId="117">
      <alignment horizontal="center" vertical="center" wrapText="1"/>
    </xf>
    <xf numFmtId="0" fontId="81" fillId="0" borderId="119">
      <alignment horizontal="left" vertical="center" wrapText="1"/>
    </xf>
    <xf numFmtId="49" fontId="124" fillId="58" borderId="128" applyProtection="0">
      <alignment horizontal="left" vertical="top"/>
    </xf>
    <xf numFmtId="9" fontId="97" fillId="0" borderId="23" applyFont="0" applyFill="0" applyBorder="0" applyAlignment="0" applyProtection="0"/>
    <xf numFmtId="0" fontId="140" fillId="0" borderId="23" applyAlignment="0">
      <alignment vertical="top" wrapText="1"/>
      <protection locked="0"/>
    </xf>
    <xf numFmtId="0" fontId="97" fillId="100" borderId="126" applyNumberFormat="0" applyFont="0" applyAlignment="0" applyProtection="0"/>
    <xf numFmtId="0" fontId="149" fillId="97" borderId="127" applyNumberFormat="0" applyAlignment="0" applyProtection="0"/>
    <xf numFmtId="0" fontId="150" fillId="97" borderId="117" applyNumberFormat="0" applyAlignment="0" applyProtection="0"/>
    <xf numFmtId="0" fontId="148" fillId="84" borderId="117" applyNumberFormat="0" applyAlignment="0" applyProtection="0"/>
    <xf numFmtId="0" fontId="148" fillId="84" borderId="117" applyNumberFormat="0" applyAlignment="0" applyProtection="0"/>
    <xf numFmtId="0" fontId="150" fillId="97" borderId="117" applyNumberFormat="0" applyAlignment="0" applyProtection="0"/>
    <xf numFmtId="194" fontId="114" fillId="0" borderId="108" applyFont="0" applyFill="0" applyBorder="0" applyAlignment="0" applyProtection="0">
      <alignment horizontal="center"/>
    </xf>
    <xf numFmtId="0" fontId="97" fillId="100" borderId="126" applyNumberFormat="0" applyFont="0" applyAlignment="0" applyProtection="0"/>
    <xf numFmtId="0" fontId="149" fillId="97" borderId="127" applyNumberFormat="0" applyAlignment="0" applyProtection="0"/>
    <xf numFmtId="0" fontId="52" fillId="0" borderId="23"/>
    <xf numFmtId="0" fontId="97" fillId="100" borderId="126" applyNumberFormat="0" applyFont="0" applyAlignment="0" applyProtection="0"/>
    <xf numFmtId="0" fontId="149" fillId="97" borderId="127" applyNumberFormat="0" applyAlignment="0" applyProtection="0"/>
    <xf numFmtId="0" fontId="52" fillId="0" borderId="23"/>
    <xf numFmtId="0" fontId="2" fillId="0" borderId="23"/>
    <xf numFmtId="0" fontId="154" fillId="0" borderId="23" applyNumberForma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155" fillId="92" borderId="23" applyNumberFormat="0" applyBorder="0" applyAlignment="0" applyProtection="0"/>
    <xf numFmtId="0" fontId="155" fillId="91" borderId="23" applyNumberFormat="0" applyBorder="0" applyAlignment="0" applyProtection="0"/>
    <xf numFmtId="0" fontId="144" fillId="0" borderId="125" applyNumberFormat="0" applyFill="0" applyAlignment="0" applyProtection="0"/>
    <xf numFmtId="43" fontId="97" fillId="0" borderId="23" applyFont="0" applyFill="0" applyBorder="0" applyAlignment="0" applyProtection="0"/>
    <xf numFmtId="0" fontId="97" fillId="0" borderId="23"/>
    <xf numFmtId="0" fontId="80" fillId="77" borderId="117">
      <alignment horizontal="center" vertical="center" wrapText="1"/>
    </xf>
    <xf numFmtId="0" fontId="97" fillId="0" borderId="23"/>
    <xf numFmtId="0" fontId="128" fillId="0" borderId="23" applyAlignment="0">
      <alignment vertical="top" wrapText="1"/>
      <protection locked="0"/>
    </xf>
    <xf numFmtId="0" fontId="81" fillId="0" borderId="119">
      <alignment horizontal="left" vertical="center" wrapText="1"/>
    </xf>
    <xf numFmtId="0" fontId="47" fillId="0" borderId="23"/>
    <xf numFmtId="0" fontId="172" fillId="0" borderId="134" applyNumberFormat="0" applyFill="0" applyAlignment="0" applyProtection="0"/>
    <xf numFmtId="0" fontId="155" fillId="96" borderId="23" applyNumberFormat="0" applyBorder="0" applyAlignment="0" applyProtection="0"/>
    <xf numFmtId="0" fontId="155" fillId="89" borderId="23" applyNumberFormat="0" applyBorder="0" applyAlignment="0" applyProtection="0"/>
    <xf numFmtId="0" fontId="144" fillId="0" borderId="23" applyNumberFormat="0" applyFill="0" applyBorder="0" applyAlignment="0" applyProtection="0"/>
    <xf numFmtId="0" fontId="148" fillId="84" borderId="117" applyNumberFormat="0" applyAlignment="0" applyProtection="0"/>
    <xf numFmtId="0" fontId="141" fillId="0" borderId="23" applyNumberFormat="0" applyFill="0" applyBorder="0" applyAlignment="0" applyProtection="0"/>
    <xf numFmtId="49" fontId="169" fillId="101" borderId="7">
      <alignment horizontal="left" vertical="top"/>
    </xf>
    <xf numFmtId="208" fontId="169" fillId="103" borderId="133">
      <alignment horizontal="right" vertical="top"/>
    </xf>
    <xf numFmtId="49" fontId="169" fillId="101" borderId="6">
      <alignment horizontal="left" vertical="top" wrapText="1" indent="1"/>
    </xf>
    <xf numFmtId="49" fontId="169" fillId="101" borderId="8">
      <alignment horizontal="left" vertical="top" wrapText="1"/>
    </xf>
    <xf numFmtId="49" fontId="170" fillId="104" borderId="133">
      <alignment horizontal="right" vertical="top"/>
    </xf>
    <xf numFmtId="208" fontId="169" fillId="102" borderId="133">
      <alignment horizontal="right" vertical="top"/>
    </xf>
    <xf numFmtId="49" fontId="169" fillId="101" borderId="5">
      <alignment horizontal="left" vertical="top"/>
    </xf>
    <xf numFmtId="208" fontId="170" fillId="104" borderId="133">
      <alignment horizontal="right" vertical="top"/>
    </xf>
    <xf numFmtId="0" fontId="155" fillId="93" borderId="23" applyNumberFormat="0" applyBorder="0" applyAlignment="0" applyProtection="0"/>
    <xf numFmtId="49" fontId="169" fillId="101" borderId="132">
      <alignment horizontal="left" vertical="top"/>
    </xf>
    <xf numFmtId="0" fontId="155" fillId="86" borderId="23" applyNumberFormat="0" applyBorder="0" applyAlignment="0" applyProtection="0"/>
    <xf numFmtId="4" fontId="170" fillId="104" borderId="133">
      <alignment horizontal="right" vertical="top"/>
    </xf>
    <xf numFmtId="0" fontId="151" fillId="0" borderId="122" applyNumberFormat="0" applyFill="0" applyAlignment="0" applyProtection="0"/>
    <xf numFmtId="0" fontId="150" fillId="97" borderId="117" applyNumberFormat="0" applyAlignment="0" applyProtection="0"/>
    <xf numFmtId="49" fontId="169" fillId="101" borderId="4">
      <alignment horizontal="left" vertical="top" indent="2"/>
    </xf>
    <xf numFmtId="4" fontId="169" fillId="103" borderId="133">
      <alignment horizontal="right" vertical="top"/>
    </xf>
    <xf numFmtId="0" fontId="145" fillId="81" borderId="23" applyNumberFormat="0" applyBorder="0" applyAlignment="0" applyProtection="0"/>
    <xf numFmtId="43"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63" fillId="0" borderId="23" applyNumberFormat="0" applyFill="0" applyBorder="0" applyAlignment="0" applyProtection="0"/>
    <xf numFmtId="0" fontId="66" fillId="0" borderId="23" applyNumberFormat="0" applyFill="0" applyBorder="0" applyAlignment="0" applyProtection="0"/>
    <xf numFmtId="0" fontId="67" fillId="21" borderId="23" applyNumberFormat="0" applyBorder="0" applyAlignment="0" applyProtection="0"/>
    <xf numFmtId="0" fontId="75" fillId="0" borderId="23" applyNumberFormat="0" applyFill="0" applyBorder="0" applyAlignment="0" applyProtection="0"/>
    <xf numFmtId="0" fontId="2" fillId="27" borderId="80" applyNumberFormat="0" applyFont="0" applyAlignment="0" applyProtection="0"/>
    <xf numFmtId="0" fontId="76" fillId="0" borderId="23" applyNumberFormat="0" applyFill="0" applyBorder="0" applyAlignment="0" applyProtection="0"/>
    <xf numFmtId="0" fontId="2" fillId="0" borderId="23"/>
    <xf numFmtId="0" fontId="78" fillId="28" borderId="23" applyNumberFormat="0" applyBorder="0" applyAlignment="0" applyProtection="0"/>
    <xf numFmtId="0" fontId="2" fillId="29" borderId="23" applyNumberFormat="0" applyBorder="0" applyAlignment="0" applyProtection="0"/>
    <xf numFmtId="0" fontId="2" fillId="30" borderId="23" applyNumberFormat="0" applyBorder="0" applyAlignment="0" applyProtection="0"/>
    <xf numFmtId="0" fontId="2" fillId="31" borderId="23" applyNumberFormat="0" applyBorder="0" applyAlignment="0" applyProtection="0"/>
    <xf numFmtId="0" fontId="78" fillId="32" borderId="23" applyNumberFormat="0" applyBorder="0" applyAlignment="0" applyProtection="0"/>
    <xf numFmtId="0" fontId="2" fillId="33" borderId="23" applyNumberFormat="0" applyBorder="0" applyAlignment="0" applyProtection="0"/>
    <xf numFmtId="0" fontId="2" fillId="34" borderId="23" applyNumberFormat="0" applyBorder="0" applyAlignment="0" applyProtection="0"/>
    <xf numFmtId="0" fontId="2" fillId="35" borderId="23" applyNumberFormat="0" applyBorder="0" applyAlignment="0" applyProtection="0"/>
    <xf numFmtId="0" fontId="78" fillId="36" borderId="23" applyNumberFormat="0" applyBorder="0" applyAlignment="0" applyProtection="0"/>
    <xf numFmtId="0" fontId="2" fillId="37" borderId="23" applyNumberFormat="0" applyBorder="0" applyAlignment="0" applyProtection="0"/>
    <xf numFmtId="0" fontId="2" fillId="38" borderId="23" applyNumberFormat="0" applyBorder="0" applyAlignment="0" applyProtection="0"/>
    <xf numFmtId="0" fontId="2" fillId="39" borderId="23" applyNumberFormat="0" applyBorder="0" applyAlignment="0" applyProtection="0"/>
    <xf numFmtId="0" fontId="78" fillId="40" borderId="23" applyNumberFormat="0" applyBorder="0" applyAlignment="0" applyProtection="0"/>
    <xf numFmtId="0" fontId="2" fillId="41" borderId="23" applyNumberFormat="0" applyBorder="0" applyAlignment="0" applyProtection="0"/>
    <xf numFmtId="0" fontId="2" fillId="42" borderId="23" applyNumberFormat="0" applyBorder="0" applyAlignment="0" applyProtection="0"/>
    <xf numFmtId="0" fontId="2" fillId="43" borderId="23" applyNumberFormat="0" applyBorder="0" applyAlignment="0" applyProtection="0"/>
    <xf numFmtId="0" fontId="78" fillId="44" borderId="23" applyNumberFormat="0" applyBorder="0" applyAlignment="0" applyProtection="0"/>
    <xf numFmtId="0" fontId="2" fillId="45" borderId="23" applyNumberFormat="0" applyBorder="0" applyAlignment="0" applyProtection="0"/>
    <xf numFmtId="0" fontId="2" fillId="46" borderId="23" applyNumberFormat="0" applyBorder="0" applyAlignment="0" applyProtection="0"/>
    <xf numFmtId="0" fontId="2" fillId="47" borderId="23" applyNumberFormat="0" applyBorder="0" applyAlignment="0" applyProtection="0"/>
    <xf numFmtId="0" fontId="78" fillId="48" borderId="23" applyNumberFormat="0" applyBorder="0" applyAlignment="0" applyProtection="0"/>
    <xf numFmtId="0" fontId="2" fillId="49" borderId="23" applyNumberFormat="0" applyBorder="0" applyAlignment="0" applyProtection="0"/>
    <xf numFmtId="0" fontId="2" fillId="50" borderId="23" applyNumberFormat="0" applyBorder="0" applyAlignment="0" applyProtection="0"/>
    <xf numFmtId="0" fontId="2" fillId="51" borderId="23" applyNumberFormat="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164"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16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164" fontId="2" fillId="0" borderId="23" applyFont="0" applyFill="0" applyBorder="0" applyAlignment="0" applyProtection="0"/>
    <xf numFmtId="43" fontId="34" fillId="0" borderId="23" applyFont="0" applyFill="0" applyBorder="0" applyAlignment="0" applyProtection="0"/>
    <xf numFmtId="0" fontId="2" fillId="0" borderId="23"/>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164" fontId="2" fillId="0" borderId="23" applyFont="0" applyFill="0" applyBorder="0" applyAlignment="0" applyProtection="0"/>
    <xf numFmtId="44" fontId="2" fillId="0" borderId="23" applyFont="0" applyFill="0" applyBorder="0" applyAlignment="0" applyProtection="0"/>
    <xf numFmtId="0" fontId="2" fillId="0" borderId="23" applyAlignment="0"/>
    <xf numFmtId="0" fontId="2" fillId="0" borderId="23"/>
    <xf numFmtId="0" fontId="2" fillId="0" borderId="23"/>
    <xf numFmtId="0" fontId="2" fillId="0" borderId="23"/>
    <xf numFmtId="0" fontId="2" fillId="0" borderId="23"/>
    <xf numFmtId="0" fontId="2" fillId="0" borderId="23"/>
    <xf numFmtId="9" fontId="2" fillId="0" borderId="23" applyFont="0" applyFill="0" applyBorder="0" applyAlignment="0" applyProtection="0"/>
    <xf numFmtId="0" fontId="2" fillId="0" borderId="23"/>
    <xf numFmtId="0" fontId="2" fillId="0" borderId="23"/>
    <xf numFmtId="43" fontId="34" fillId="0" borderId="23" applyFont="0" applyFill="0" applyBorder="0" applyAlignment="0" applyProtection="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xf numFmtId="0" fontId="2" fillId="0" borderId="23"/>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164" fontId="2" fillId="0" borderId="23" applyFont="0" applyFill="0" applyBorder="0" applyAlignment="0" applyProtection="0"/>
    <xf numFmtId="49" fontId="124" fillId="58" borderId="128" applyProtection="0">
      <alignment horizontal="left" vertical="top"/>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164" fontId="2" fillId="0" borderId="23" applyFont="0" applyFill="0" applyBorder="0" applyAlignment="0" applyProtection="0"/>
    <xf numFmtId="49" fontId="124" fillId="58" borderId="128" applyProtection="0">
      <alignment horizontal="left" vertical="top"/>
    </xf>
    <xf numFmtId="49" fontId="124" fillId="58" borderId="66"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67"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3" fontId="2" fillId="0" borderId="23" applyFont="0" applyFill="0" applyBorder="0" applyAlignment="0" applyProtection="0"/>
    <xf numFmtId="49" fontId="124" fillId="58" borderId="128" applyProtection="0">
      <alignment horizontal="left" vertical="top"/>
    </xf>
    <xf numFmtId="43" fontId="2" fillId="0" borderId="23" applyFont="0" applyFill="0" applyBorder="0" applyAlignment="0" applyProtection="0"/>
    <xf numFmtId="49" fontId="124" fillId="58" borderId="128" applyProtection="0">
      <alignment horizontal="left" vertical="top"/>
    </xf>
    <xf numFmtId="49" fontId="124" fillId="58" borderId="128" applyProtection="0">
      <alignment horizontal="center" vertical="top"/>
    </xf>
    <xf numFmtId="164" fontId="2" fillId="0" borderId="23" applyFont="0" applyFill="0" applyBorder="0" applyAlignment="0" applyProtection="0"/>
    <xf numFmtId="49" fontId="124" fillId="58" borderId="66" applyProtection="0">
      <alignment horizontal="left" vertical="top" wrapText="1"/>
    </xf>
    <xf numFmtId="49" fontId="124" fillId="58" borderId="82" applyProtection="0">
      <alignment horizontal="left" vertical="top" wrapText="1"/>
    </xf>
    <xf numFmtId="43" fontId="34" fillId="0" borderId="23" applyFont="0" applyFill="0" applyBorder="0" applyAlignment="0" applyProtection="0"/>
    <xf numFmtId="49" fontId="124" fillId="58" borderId="128" applyProtection="0">
      <alignment horizontal="left" vertical="top"/>
    </xf>
    <xf numFmtId="43" fontId="2" fillId="0" borderId="23" applyFont="0" applyFill="0" applyBorder="0" applyAlignment="0" applyProtection="0"/>
    <xf numFmtId="49" fontId="124" fillId="58" borderId="66" applyProtection="0">
      <alignment horizontal="left" vertical="top" wrapText="1"/>
    </xf>
    <xf numFmtId="49" fontId="124" fillId="58" borderId="128" applyProtection="0">
      <alignment horizontal="left" vertical="top"/>
    </xf>
    <xf numFmtId="43" fontId="2" fillId="0" borderId="23" applyFont="0" applyFill="0" applyBorder="0" applyAlignment="0" applyProtection="0"/>
    <xf numFmtId="164" fontId="2" fillId="0" borderId="23" applyFont="0" applyFill="0" applyBorder="0" applyAlignment="0" applyProtection="0"/>
    <xf numFmtId="49" fontId="124" fillId="58" borderId="67" applyProtection="0">
      <alignment horizontal="left" vertical="top"/>
    </xf>
    <xf numFmtId="49" fontId="124" fillId="58" borderId="67"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center" vertical="top"/>
    </xf>
    <xf numFmtId="0" fontId="2" fillId="0" borderId="23"/>
    <xf numFmtId="49" fontId="124" fillId="58" borderId="128" applyProtection="0">
      <alignment horizontal="left" vertical="top"/>
    </xf>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128" applyProtection="0">
      <alignment horizontal="left" vertical="top"/>
    </xf>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31" applyProtection="0">
      <alignment horizontal="left" vertical="top"/>
    </xf>
    <xf numFmtId="49" fontId="124" fillId="58" borderId="31" applyProtection="0">
      <alignment horizontal="left" vertical="top"/>
    </xf>
    <xf numFmtId="49" fontId="124" fillId="58" borderId="31" applyProtection="0">
      <alignment horizontal="left" vertical="top"/>
    </xf>
    <xf numFmtId="49" fontId="124" fillId="58" borderId="31" applyProtection="0">
      <alignment horizontal="left"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65"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31" applyProtection="0">
      <alignment horizontal="left" vertical="top"/>
    </xf>
    <xf numFmtId="49" fontId="124" fillId="58" borderId="31" applyProtection="0">
      <alignment horizontal="left" vertical="top"/>
    </xf>
    <xf numFmtId="49" fontId="124" fillId="58" borderId="31"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29" applyProtection="0">
      <alignment horizontal="center" vertical="top"/>
    </xf>
    <xf numFmtId="49" fontId="124" fillId="58" borderId="29" applyProtection="0">
      <alignment horizontal="center" vertical="top"/>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0" fontId="150" fillId="97" borderId="117" applyNumberFormat="0" applyAlignment="0" applyProtection="0"/>
    <xf numFmtId="0" fontId="109" fillId="0" borderId="82">
      <alignment horizontal="left" vertical="center"/>
    </xf>
    <xf numFmtId="0" fontId="148" fillId="84" borderId="117" applyNumberFormat="0" applyAlignment="0" applyProtection="0"/>
    <xf numFmtId="10" fontId="108" fillId="60" borderId="29" applyNumberFormat="0" applyBorder="0" applyAlignment="0" applyProtection="0"/>
    <xf numFmtId="44" fontId="2" fillId="0" borderId="23" applyFont="0" applyFill="0" applyBorder="0" applyAlignment="0" applyProtection="0"/>
    <xf numFmtId="44" fontId="122" fillId="0" borderId="23" applyFont="0" applyFill="0" applyBorder="0" applyAlignment="0" applyProtection="0"/>
    <xf numFmtId="44" fontId="122" fillId="0" borderId="23" applyFont="0" applyFill="0" applyBorder="0" applyAlignment="0" applyProtection="0"/>
    <xf numFmtId="0" fontId="97" fillId="100" borderId="126" applyNumberFormat="0" applyFont="0" applyAlignment="0" applyProtection="0"/>
    <xf numFmtId="0" fontId="149" fillId="97" borderId="127" applyNumberFormat="0" applyAlignment="0" applyProtection="0"/>
    <xf numFmtId="43" fontId="122"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167" fillId="0" borderId="29">
      <alignment horizontal="center"/>
    </xf>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122" fillId="0" borderId="23" applyFont="0" applyFill="0" applyBorder="0" applyAlignment="0" applyProtection="0"/>
    <xf numFmtId="44" fontId="122"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7" applyProtection="0">
      <alignment horizontal="left" vertical="top"/>
    </xf>
    <xf numFmtId="49" fontId="124" fillId="58" borderId="66" applyProtection="0">
      <alignment horizontal="left" vertical="top" wrapText="1"/>
    </xf>
    <xf numFmtId="49" fontId="124" fillId="58" borderId="128" applyProtection="0">
      <alignment horizontal="center" vertical="top"/>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7" applyProtection="0">
      <alignment horizontal="left" vertical="top"/>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82"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50" fillId="97" borderId="117" applyNumberFormat="0" applyAlignment="0" applyProtection="0"/>
    <xf numFmtId="0" fontId="109" fillId="0" borderId="82">
      <alignment horizontal="left" vertical="center"/>
    </xf>
    <xf numFmtId="0" fontId="148" fillId="84" borderId="117" applyNumberFormat="0" applyAlignment="0" applyProtection="0"/>
    <xf numFmtId="10" fontId="108" fillId="60" borderId="128" applyNumberFormat="0" applyBorder="0" applyAlignment="0" applyProtection="0"/>
    <xf numFmtId="10" fontId="108" fillId="60" borderId="128" applyNumberFormat="0" applyBorder="0" applyAlignment="0" applyProtection="0"/>
    <xf numFmtId="0" fontId="148" fillId="84" borderId="117" applyNumberFormat="0" applyAlignment="0" applyProtection="0"/>
    <xf numFmtId="0" fontId="109" fillId="0" borderId="82">
      <alignment horizontal="left" vertical="center"/>
    </xf>
    <xf numFmtId="0" fontId="150" fillId="97" borderId="117"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center" vertical="top"/>
    </xf>
    <xf numFmtId="49" fontId="124" fillId="58" borderId="128" applyProtection="0">
      <alignment horizontal="left" vertical="top"/>
    </xf>
    <xf numFmtId="49" fontId="124" fillId="58" borderId="82" applyProtection="0">
      <alignment horizontal="left" vertical="top" wrapText="1"/>
    </xf>
    <xf numFmtId="49" fontId="124" fillId="58" borderId="66" applyProtection="0">
      <alignment horizontal="left" vertical="top" wrapText="1"/>
    </xf>
    <xf numFmtId="49" fontId="124" fillId="58" borderId="128" applyProtection="0">
      <alignment horizontal="left" vertical="top"/>
    </xf>
    <xf numFmtId="49" fontId="124" fillId="58" borderId="66" applyProtection="0">
      <alignment horizontal="left" vertical="top" wrapText="1"/>
    </xf>
    <xf numFmtId="49" fontId="124" fillId="58" borderId="128" applyProtection="0">
      <alignment horizontal="left"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9" fontId="124" fillId="58" borderId="82" applyProtection="0">
      <alignment horizontal="left" vertical="top" wrapText="1"/>
    </xf>
    <xf numFmtId="49" fontId="124" fillId="58" borderId="66" applyProtection="0">
      <alignment horizontal="left" vertical="top" wrapText="1"/>
    </xf>
    <xf numFmtId="49" fontId="124" fillId="58" borderId="82" applyProtection="0">
      <alignment horizontal="left" vertical="top" wrapText="1"/>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66" applyProtection="0">
      <alignment horizontal="left" vertical="top" wrapText="1"/>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0" fontId="2" fillId="0" borderId="23"/>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applyAlignment="0"/>
    <xf numFmtId="0" fontId="2" fillId="0" borderId="23"/>
    <xf numFmtId="16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43" fontId="2" fillId="0" borderId="23" applyFont="0" applyFill="0" applyBorder="0" applyAlignment="0" applyProtection="0"/>
    <xf numFmtId="44" fontId="2" fillId="0" borderId="23" applyFont="0" applyFill="0" applyBorder="0" applyAlignment="0" applyProtection="0"/>
    <xf numFmtId="0" fontId="2" fillId="0" borderId="23"/>
    <xf numFmtId="43" fontId="2" fillId="0" borderId="23" applyFont="0" applyFill="0" applyBorder="0" applyAlignment="0" applyProtection="0"/>
    <xf numFmtId="44" fontId="2" fillId="0" borderId="23" applyFont="0" applyFill="0" applyBorder="0" applyAlignment="0" applyProtection="0"/>
    <xf numFmtId="0" fontId="2" fillId="0" borderId="23"/>
    <xf numFmtId="0" fontId="80" fillId="77" borderId="117">
      <alignment horizontal="center" vertical="center" wrapText="1"/>
    </xf>
    <xf numFmtId="0" fontId="81" fillId="0" borderId="118">
      <alignment horizontal="left" vertical="center" wrapText="1"/>
    </xf>
    <xf numFmtId="0" fontId="81" fillId="0" borderId="119">
      <alignment horizontal="left" vertical="center" wrapText="1"/>
    </xf>
    <xf numFmtId="0" fontId="81" fillId="0" borderId="118">
      <alignment horizontal="right" vertical="center"/>
    </xf>
    <xf numFmtId="0" fontId="2" fillId="0" borderId="23"/>
    <xf numFmtId="9"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49" fontId="124" fillId="58" borderId="128" applyProtection="0">
      <alignment horizontal="left" vertical="top"/>
    </xf>
    <xf numFmtId="44" fontId="129"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16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43"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0" fontId="2" fillId="0" borderId="23"/>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0" fontId="2" fillId="0" borderId="23" applyAlignment="0"/>
    <xf numFmtId="0" fontId="2" fillId="0" borderId="23"/>
    <xf numFmtId="0" fontId="2" fillId="0" borderId="23"/>
    <xf numFmtId="43" fontId="34"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164"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43" fontId="34"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applyAlignment="0"/>
    <xf numFmtId="0" fontId="2" fillId="0" borderId="23"/>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43"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79" fillId="0" borderId="23"/>
    <xf numFmtId="0" fontId="80" fillId="0" borderId="83">
      <alignment horizontal="left"/>
    </xf>
    <xf numFmtId="0" fontId="81" fillId="0" borderId="83">
      <alignment horizontal="left" wrapText="1"/>
    </xf>
    <xf numFmtId="0" fontId="34" fillId="0" borderId="23"/>
    <xf numFmtId="44" fontId="34" fillId="0" borderId="23" applyFont="0" applyFill="0" applyBorder="0" applyAlignment="0" applyProtection="0"/>
    <xf numFmtId="0" fontId="34"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43" fontId="2" fillId="0" borderId="23" applyFont="0" applyFill="0" applyBorder="0" applyAlignment="0" applyProtection="0"/>
    <xf numFmtId="9" fontId="2" fillId="0" borderId="23" applyFont="0" applyFill="0" applyBorder="0" applyAlignment="0" applyProtection="0"/>
    <xf numFmtId="0" fontId="2" fillId="0" borderId="23"/>
    <xf numFmtId="43"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9" fontId="2" fillId="0" borderId="23" applyFont="0" applyFill="0" applyBorder="0" applyAlignment="0" applyProtection="0"/>
    <xf numFmtId="0" fontId="79" fillId="0" borderId="23"/>
    <xf numFmtId="0" fontId="2" fillId="0" borderId="23"/>
    <xf numFmtId="0" fontId="2" fillId="0" borderId="23"/>
    <xf numFmtId="44" fontId="2" fillId="0" borderId="23" applyFont="0" applyFill="0" applyBorder="0" applyAlignment="0" applyProtection="0"/>
    <xf numFmtId="0" fontId="2" fillId="0" borderId="23" applyAlignment="0"/>
    <xf numFmtId="0" fontId="2" fillId="0" borderId="23"/>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164" fontId="97" fillId="0" borderId="23" applyFont="0" applyFill="0" applyBorder="0" applyAlignment="0" applyProtection="0"/>
    <xf numFmtId="9" fontId="2" fillId="0" borderId="23" applyFont="0" applyFill="0" applyBorder="0" applyAlignment="0" applyProtection="0"/>
    <xf numFmtId="16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16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16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164" fontId="2" fillId="0" borderId="23" applyFont="0" applyFill="0" applyBorder="0" applyAlignment="0" applyProtection="0"/>
    <xf numFmtId="43" fontId="34"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164" fontId="2" fillId="0" borderId="23" applyFont="0" applyFill="0" applyBorder="0" applyAlignment="0" applyProtection="0"/>
    <xf numFmtId="44" fontId="2" fillId="0" borderId="23" applyFont="0" applyFill="0" applyBorder="0" applyAlignment="0" applyProtection="0"/>
    <xf numFmtId="0" fontId="2" fillId="0" borderId="23" applyAlignment="0"/>
    <xf numFmtId="0" fontId="2" fillId="0" borderId="23"/>
    <xf numFmtId="0" fontId="2" fillId="0" borderId="23"/>
    <xf numFmtId="0" fontId="2" fillId="0" borderId="23"/>
    <xf numFmtId="0" fontId="2" fillId="0" borderId="23"/>
    <xf numFmtId="0" fontId="2" fillId="0" borderId="23"/>
    <xf numFmtId="9" fontId="2" fillId="0" borderId="23" applyFont="0" applyFill="0" applyBorder="0" applyAlignment="0" applyProtection="0"/>
    <xf numFmtId="0" fontId="2" fillId="0" borderId="23"/>
    <xf numFmtId="0" fontId="2" fillId="0" borderId="23"/>
    <xf numFmtId="43" fontId="34" fillId="0" borderId="23" applyFont="0" applyFill="0" applyBorder="0" applyAlignment="0" applyProtection="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xf numFmtId="0" fontId="2" fillId="0" borderId="23"/>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164" fontId="2" fillId="0" borderId="23" applyFont="0" applyFill="0" applyBorder="0" applyAlignment="0" applyProtection="0"/>
    <xf numFmtId="49" fontId="124" fillId="58" borderId="128" applyProtection="0">
      <alignment horizontal="left" vertical="top"/>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164" fontId="2" fillId="0" borderId="23" applyFont="0" applyFill="0" applyBorder="0" applyAlignment="0" applyProtection="0"/>
    <xf numFmtId="49" fontId="124" fillId="58" borderId="128" applyProtection="0">
      <alignment horizontal="left" vertical="top"/>
    </xf>
    <xf numFmtId="49" fontId="124" fillId="58" borderId="66"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67"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3" fontId="2" fillId="0" borderId="23" applyFont="0" applyFill="0" applyBorder="0" applyAlignment="0" applyProtection="0"/>
    <xf numFmtId="49" fontId="124" fillId="58" borderId="128" applyProtection="0">
      <alignment horizontal="left" vertical="top"/>
    </xf>
    <xf numFmtId="43" fontId="2" fillId="0" borderId="23" applyFont="0" applyFill="0" applyBorder="0" applyAlignment="0" applyProtection="0"/>
    <xf numFmtId="49" fontId="124" fillId="58" borderId="128" applyProtection="0">
      <alignment horizontal="left" vertical="top"/>
    </xf>
    <xf numFmtId="49" fontId="124" fillId="58" borderId="128" applyProtection="0">
      <alignment horizontal="center" vertical="top"/>
    </xf>
    <xf numFmtId="164" fontId="2" fillId="0" borderId="23" applyFont="0" applyFill="0" applyBorder="0" applyAlignment="0" applyProtection="0"/>
    <xf numFmtId="49" fontId="124" fillId="58" borderId="66" applyProtection="0">
      <alignment horizontal="left" vertical="top" wrapText="1"/>
    </xf>
    <xf numFmtId="49" fontId="124" fillId="58" borderId="82" applyProtection="0">
      <alignment horizontal="left" vertical="top" wrapText="1"/>
    </xf>
    <xf numFmtId="43" fontId="34" fillId="0" borderId="23" applyFont="0" applyFill="0" applyBorder="0" applyAlignment="0" applyProtection="0"/>
    <xf numFmtId="49" fontId="124" fillId="58" borderId="128" applyProtection="0">
      <alignment horizontal="left" vertical="top"/>
    </xf>
    <xf numFmtId="43" fontId="2" fillId="0" borderId="23" applyFont="0" applyFill="0" applyBorder="0" applyAlignment="0" applyProtection="0"/>
    <xf numFmtId="49" fontId="124" fillId="58" borderId="66" applyProtection="0">
      <alignment horizontal="left" vertical="top" wrapText="1"/>
    </xf>
    <xf numFmtId="49" fontId="124" fillId="58" borderId="128" applyProtection="0">
      <alignment horizontal="left" vertical="top"/>
    </xf>
    <xf numFmtId="43" fontId="2" fillId="0" borderId="23" applyFont="0" applyFill="0" applyBorder="0" applyAlignment="0" applyProtection="0"/>
    <xf numFmtId="164" fontId="2" fillId="0" borderId="23" applyFont="0" applyFill="0" applyBorder="0" applyAlignment="0" applyProtection="0"/>
    <xf numFmtId="49" fontId="124" fillId="58" borderId="67" applyProtection="0">
      <alignment horizontal="left" vertical="top"/>
    </xf>
    <xf numFmtId="49" fontId="124" fillId="58" borderId="67"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8" applyProtection="0">
      <alignment horizontal="center" vertical="top"/>
    </xf>
    <xf numFmtId="0" fontId="2" fillId="0" borderId="23"/>
    <xf numFmtId="49" fontId="124" fillId="58" borderId="128" applyProtection="0">
      <alignment horizontal="left" vertical="top"/>
    </xf>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128" applyProtection="0">
      <alignment horizontal="left" vertical="top"/>
    </xf>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65" applyProtection="0">
      <alignment horizontal="right"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0" fontId="150" fillId="97" borderId="117" applyNumberFormat="0" applyAlignment="0" applyProtection="0"/>
    <xf numFmtId="0" fontId="109" fillId="0" borderId="82">
      <alignment horizontal="left" vertical="center"/>
    </xf>
    <xf numFmtId="0" fontId="148" fillId="84" borderId="117" applyNumberFormat="0" applyAlignment="0" applyProtection="0"/>
    <xf numFmtId="44" fontId="122" fillId="0" borderId="23" applyFont="0" applyFill="0" applyBorder="0" applyAlignment="0" applyProtection="0"/>
    <xf numFmtId="44" fontId="122" fillId="0" borderId="23" applyFont="0" applyFill="0" applyBorder="0" applyAlignment="0" applyProtection="0"/>
    <xf numFmtId="0" fontId="97" fillId="100" borderId="126" applyNumberFormat="0" applyFont="0" applyAlignment="0" applyProtection="0"/>
    <xf numFmtId="0" fontId="149" fillId="97" borderId="127" applyNumberFormat="0" applyAlignment="0" applyProtection="0"/>
    <xf numFmtId="43" fontId="122"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122" fillId="0" borderId="23" applyFont="0" applyFill="0" applyBorder="0" applyAlignment="0" applyProtection="0"/>
    <xf numFmtId="44" fontId="122"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7" applyProtection="0">
      <alignment horizontal="left" vertical="top"/>
    </xf>
    <xf numFmtId="49" fontId="124" fillId="58" borderId="66" applyProtection="0">
      <alignment horizontal="left" vertical="top" wrapText="1"/>
    </xf>
    <xf numFmtId="49" fontId="124" fillId="58" borderId="128" applyProtection="0">
      <alignment horizontal="center" vertical="top"/>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7" applyProtection="0">
      <alignment horizontal="left" vertical="top"/>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82"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67"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50" fillId="97" borderId="117" applyNumberFormat="0" applyAlignment="0" applyProtection="0"/>
    <xf numFmtId="0" fontId="109" fillId="0" borderId="82">
      <alignment horizontal="left" vertical="center"/>
    </xf>
    <xf numFmtId="0" fontId="148" fillId="84" borderId="117" applyNumberFormat="0" applyAlignment="0" applyProtection="0"/>
    <xf numFmtId="10" fontId="108" fillId="60" borderId="128" applyNumberFormat="0" applyBorder="0" applyAlignment="0" applyProtection="0"/>
    <xf numFmtId="10" fontId="108" fillId="60" borderId="128" applyNumberFormat="0" applyBorder="0" applyAlignment="0" applyProtection="0"/>
    <xf numFmtId="0" fontId="148" fillId="84" borderId="117" applyNumberFormat="0" applyAlignment="0" applyProtection="0"/>
    <xf numFmtId="0" fontId="109" fillId="0" borderId="82">
      <alignment horizontal="left" vertical="center"/>
    </xf>
    <xf numFmtId="0" fontId="150" fillId="97" borderId="117"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center" vertical="top"/>
    </xf>
    <xf numFmtId="49" fontId="124" fillId="58" borderId="128" applyProtection="0">
      <alignment horizontal="left" vertical="top"/>
    </xf>
    <xf numFmtId="49" fontId="124" fillId="58" borderId="82" applyProtection="0">
      <alignment horizontal="left" vertical="top" wrapText="1"/>
    </xf>
    <xf numFmtId="49" fontId="124" fillId="58" borderId="66" applyProtection="0">
      <alignment horizontal="left" vertical="top" wrapText="1"/>
    </xf>
    <xf numFmtId="49" fontId="124" fillId="58" borderId="128" applyProtection="0">
      <alignment horizontal="left" vertical="top"/>
    </xf>
    <xf numFmtId="49" fontId="124" fillId="58" borderId="66" applyProtection="0">
      <alignment horizontal="left" vertical="top" wrapText="1"/>
    </xf>
    <xf numFmtId="49" fontId="124" fillId="58" borderId="128" applyProtection="0">
      <alignment horizontal="left" vertical="top"/>
    </xf>
    <xf numFmtId="49" fontId="124" fillId="58" borderId="82" applyProtection="0">
      <alignment horizontal="left" vertical="top" wrapText="1"/>
    </xf>
    <xf numFmtId="49" fontId="124" fillId="58" borderId="82" applyProtection="0">
      <alignment horizontal="left" vertical="top" wrapText="1"/>
    </xf>
    <xf numFmtId="49" fontId="124" fillId="58" borderId="82"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9" fontId="124" fillId="58" borderId="82" applyProtection="0">
      <alignment horizontal="left" vertical="top" wrapText="1"/>
    </xf>
    <xf numFmtId="49" fontId="124" fillId="58" borderId="66" applyProtection="0">
      <alignment horizontal="left" vertical="top" wrapText="1"/>
    </xf>
    <xf numFmtId="49" fontId="124" fillId="58" borderId="82" applyProtection="0">
      <alignment horizontal="left" vertical="top" wrapText="1"/>
    </xf>
    <xf numFmtId="49" fontId="124" fillId="58" borderId="66"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66" applyProtection="0">
      <alignment horizontal="left" vertical="top" wrapText="1"/>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0" fontId="2" fillId="0" borderId="23"/>
    <xf numFmtId="0" fontId="2" fillId="0" borderId="23"/>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applyAlignment="0"/>
    <xf numFmtId="0" fontId="2" fillId="0" borderId="23"/>
    <xf numFmtId="16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43" fontId="2" fillId="0" borderId="23" applyFont="0" applyFill="0" applyBorder="0" applyAlignment="0" applyProtection="0"/>
    <xf numFmtId="44" fontId="2" fillId="0" borderId="23" applyFont="0" applyFill="0" applyBorder="0" applyAlignment="0" applyProtection="0"/>
    <xf numFmtId="0" fontId="2" fillId="0" borderId="23"/>
    <xf numFmtId="43" fontId="2" fillId="0" borderId="23" applyFont="0" applyFill="0" applyBorder="0" applyAlignment="0" applyProtection="0"/>
    <xf numFmtId="44" fontId="2" fillId="0" borderId="23" applyFont="0" applyFill="0" applyBorder="0" applyAlignment="0" applyProtection="0"/>
    <xf numFmtId="0" fontId="2" fillId="0" borderId="23"/>
    <xf numFmtId="0" fontId="80" fillId="77" borderId="117">
      <alignment horizontal="center" vertical="center" wrapText="1"/>
    </xf>
    <xf numFmtId="0" fontId="81" fillId="0" borderId="118">
      <alignment horizontal="left" vertical="center" wrapText="1"/>
    </xf>
    <xf numFmtId="0" fontId="81" fillId="0" borderId="119">
      <alignment horizontal="left" vertical="center" wrapText="1"/>
    </xf>
    <xf numFmtId="0" fontId="81" fillId="0" borderId="118">
      <alignment horizontal="right" vertical="center"/>
    </xf>
    <xf numFmtId="0" fontId="2" fillId="0" borderId="23"/>
    <xf numFmtId="9"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49" fontId="124" fillId="58" borderId="128" applyProtection="0">
      <alignment horizontal="left" vertical="top"/>
    </xf>
    <xf numFmtId="44" fontId="129"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16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43"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0" fontId="2" fillId="0" borderId="23"/>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0" fontId="2" fillId="0" borderId="23" applyAlignment="0"/>
    <xf numFmtId="0" fontId="2" fillId="0" borderId="23"/>
    <xf numFmtId="0" fontId="2" fillId="0" borderId="23"/>
    <xf numFmtId="43" fontId="34"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164"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43" fontId="34"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9"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9"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49" fontId="124" fillId="58" borderId="128" applyProtection="0">
      <alignment horizontal="center" vertical="top"/>
    </xf>
    <xf numFmtId="44" fontId="2" fillId="0" borderId="23" applyFont="0" applyFill="0" applyBorder="0" applyAlignment="0" applyProtection="0"/>
    <xf numFmtId="9" fontId="2" fillId="0" borderId="23" applyFont="0" applyFill="0" applyBorder="0" applyAlignment="0" applyProtection="0"/>
    <xf numFmtId="49" fontId="124" fillId="58" borderId="128" applyProtection="0">
      <alignment horizontal="left" vertical="top"/>
    </xf>
    <xf numFmtId="0" fontId="2" fillId="0" borderId="23"/>
    <xf numFmtId="0" fontId="2" fillId="0" borderId="23"/>
    <xf numFmtId="9" fontId="2" fillId="0" borderId="23" applyFont="0" applyFill="0" applyBorder="0" applyAlignment="0" applyProtection="0"/>
    <xf numFmtId="49" fontId="124" fillId="58" borderId="128" applyProtection="0">
      <alignment horizontal="left" vertical="top"/>
    </xf>
    <xf numFmtId="44" fontId="2" fillId="0" borderId="23" applyFont="0" applyFill="0" applyBorder="0" applyAlignment="0" applyProtection="0"/>
    <xf numFmtId="16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9" fontId="124" fillId="58" borderId="128" applyProtection="0">
      <alignment horizontal="center" vertical="top"/>
    </xf>
    <xf numFmtId="9" fontId="2" fillId="0" borderId="23" applyFont="0" applyFill="0" applyBorder="0" applyAlignment="0" applyProtection="0"/>
    <xf numFmtId="164" fontId="2" fillId="0" borderId="23" applyFont="0" applyFill="0" applyBorder="0" applyAlignment="0" applyProtection="0"/>
    <xf numFmtId="49" fontId="124" fillId="58" borderId="128" applyProtection="0">
      <alignment horizontal="left" vertical="top"/>
    </xf>
    <xf numFmtId="0" fontId="2" fillId="0" borderId="23"/>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9" fontId="124" fillId="58" borderId="128" applyProtection="0">
      <alignment horizontal="left" vertical="top"/>
    </xf>
    <xf numFmtId="0" fontId="2" fillId="0" borderId="23"/>
    <xf numFmtId="0" fontId="2" fillId="0" borderId="23"/>
    <xf numFmtId="0" fontId="2" fillId="0" borderId="23"/>
    <xf numFmtId="0" fontId="2" fillId="0" borderId="23"/>
    <xf numFmtId="0" fontId="2" fillId="0" borderId="23"/>
    <xf numFmtId="49" fontId="124" fillId="58" borderId="128" applyProtection="0">
      <alignment horizontal="left" vertical="top"/>
    </xf>
    <xf numFmtId="0" fontId="2" fillId="0" borderId="23"/>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164" fontId="2" fillId="0" borderId="23" applyFont="0" applyFill="0" applyBorder="0" applyAlignment="0" applyProtection="0"/>
    <xf numFmtId="49" fontId="124" fillId="58" borderId="131" applyProtection="0">
      <alignment horizontal="left" vertical="top" wrapText="1"/>
    </xf>
    <xf numFmtId="49" fontId="124" fillId="58" borderId="128" applyProtection="0">
      <alignment horizontal="left" vertical="top"/>
    </xf>
    <xf numFmtId="43" fontId="34"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164" fontId="2" fillId="0" borderId="23" applyFont="0" applyFill="0" applyBorder="0" applyAlignment="0" applyProtection="0"/>
    <xf numFmtId="49" fontId="124" fillId="58" borderId="136" applyProtection="0">
      <alignment horizontal="left" vertical="top"/>
    </xf>
    <xf numFmtId="49" fontId="124" fillId="58" borderId="128" applyProtection="0">
      <alignment horizontal="left" vertical="top"/>
    </xf>
    <xf numFmtId="44" fontId="2" fillId="0" borderId="23" applyFont="0" applyFill="0" applyBorder="0" applyAlignment="0" applyProtection="0"/>
    <xf numFmtId="0" fontId="2" fillId="0" borderId="23" applyAlignment="0"/>
    <xf numFmtId="0" fontId="2" fillId="0" borderId="23"/>
    <xf numFmtId="0" fontId="2" fillId="0" borderId="23"/>
    <xf numFmtId="0" fontId="2" fillId="0" borderId="23"/>
    <xf numFmtId="0" fontId="2" fillId="0" borderId="23"/>
    <xf numFmtId="0" fontId="2" fillId="0" borderId="23"/>
    <xf numFmtId="9" fontId="2" fillId="0" borderId="23" applyFont="0" applyFill="0" applyBorder="0" applyAlignment="0" applyProtection="0"/>
    <xf numFmtId="0" fontId="2" fillId="0" borderId="23"/>
    <xf numFmtId="49" fontId="124" fillId="58" borderId="130" applyProtection="0">
      <alignment horizontal="left" vertical="top" wrapText="1"/>
    </xf>
    <xf numFmtId="0" fontId="2" fillId="0" borderId="23"/>
    <xf numFmtId="43" fontId="34" fillId="0" borderId="23" applyFont="0" applyFill="0" applyBorder="0" applyAlignment="0" applyProtection="0"/>
    <xf numFmtId="49" fontId="124" fillId="58" borderId="128" applyProtection="0">
      <alignment horizontal="left" vertical="top"/>
    </xf>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2" fillId="0" borderId="23"/>
    <xf numFmtId="0" fontId="2" fillId="0" borderId="23"/>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36" applyProtection="0">
      <alignment horizontal="left" vertical="top"/>
    </xf>
    <xf numFmtId="49" fontId="124" fillId="58" borderId="128" applyProtection="0">
      <alignment horizontal="left" vertical="top"/>
    </xf>
    <xf numFmtId="164" fontId="2" fillId="0" borderId="23" applyFont="0" applyFill="0" applyBorder="0" applyAlignment="0" applyProtection="0"/>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164" fontId="2" fillId="0" borderId="23" applyFont="0" applyFill="0" applyBorder="0" applyAlignment="0" applyProtection="0"/>
    <xf numFmtId="49" fontId="124" fillId="58" borderId="128" applyProtection="0">
      <alignment horizontal="left" vertical="top"/>
    </xf>
    <xf numFmtId="49" fontId="124" fillId="58" borderId="131" applyProtection="0">
      <alignment horizontal="left" vertical="top" wrapText="1"/>
    </xf>
    <xf numFmtId="49" fontId="124" fillId="58" borderId="136" applyProtection="0">
      <alignment horizontal="left" vertical="top"/>
    </xf>
    <xf numFmtId="49" fontId="124" fillId="58" borderId="128" applyProtection="0">
      <alignment horizontal="left" vertical="top"/>
    </xf>
    <xf numFmtId="49" fontId="124" fillId="58" borderId="128" applyProtection="0">
      <alignment horizontal="left" vertical="top"/>
    </xf>
    <xf numFmtId="43" fontId="2" fillId="0" borderId="23" applyFont="0" applyFill="0" applyBorder="0" applyAlignment="0" applyProtection="0"/>
    <xf numFmtId="49" fontId="124" fillId="58" borderId="128" applyProtection="0">
      <alignment horizontal="left" vertical="top"/>
    </xf>
    <xf numFmtId="43" fontId="2" fillId="0" borderId="23" applyFont="0" applyFill="0" applyBorder="0" applyAlignment="0" applyProtection="0"/>
    <xf numFmtId="49" fontId="124" fillId="58" borderId="128" applyProtection="0">
      <alignment horizontal="left" vertical="top"/>
    </xf>
    <xf numFmtId="164" fontId="2" fillId="0" borderId="23" applyFont="0" applyFill="0" applyBorder="0" applyAlignment="0" applyProtection="0"/>
    <xf numFmtId="49" fontId="124" fillId="58" borderId="131" applyProtection="0">
      <alignment horizontal="left" vertical="top" wrapText="1"/>
    </xf>
    <xf numFmtId="49" fontId="124" fillId="58" borderId="130" applyProtection="0">
      <alignment horizontal="left" vertical="top" wrapText="1"/>
    </xf>
    <xf numFmtId="43" fontId="34" fillId="0" borderId="23" applyFont="0" applyFill="0" applyBorder="0" applyAlignment="0" applyProtection="0"/>
    <xf numFmtId="49" fontId="124" fillId="58" borderId="128" applyProtection="0">
      <alignment horizontal="left" vertical="top"/>
    </xf>
    <xf numFmtId="49" fontId="124" fillId="58" borderId="131" applyProtection="0">
      <alignment horizontal="left" vertical="top" wrapText="1"/>
    </xf>
    <xf numFmtId="43" fontId="2" fillId="0" borderId="23" applyFont="0" applyFill="0" applyBorder="0" applyAlignment="0" applyProtection="0"/>
    <xf numFmtId="49" fontId="124" fillId="58" borderId="131" applyProtection="0">
      <alignment horizontal="left" vertical="top" wrapText="1"/>
    </xf>
    <xf numFmtId="49" fontId="124" fillId="58" borderId="136" applyProtection="0">
      <alignment horizontal="left" vertical="top"/>
    </xf>
    <xf numFmtId="43" fontId="2" fillId="0" borderId="23" applyFont="0" applyFill="0" applyBorder="0" applyAlignment="0" applyProtection="0"/>
    <xf numFmtId="164" fontId="2" fillId="0" borderId="23" applyFont="0" applyFill="0" applyBorder="0" applyAlignment="0" applyProtection="0"/>
    <xf numFmtId="49" fontId="124" fillId="58" borderId="136" applyProtection="0">
      <alignment horizontal="left" vertical="top"/>
    </xf>
    <xf numFmtId="49" fontId="124" fillId="58" borderId="136" applyProtection="0">
      <alignment horizontal="left" vertical="top"/>
    </xf>
    <xf numFmtId="49" fontId="124" fillId="58" borderId="65" applyProtection="0">
      <alignment horizontal="center" vertical="top"/>
    </xf>
    <xf numFmtId="49" fontId="124" fillId="58" borderId="65" applyProtection="0">
      <alignment horizontal="center" vertical="top"/>
    </xf>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128" applyProtection="0">
      <alignment horizontal="center" vertical="top"/>
    </xf>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49" fontId="124" fillId="58" borderId="128" applyProtection="0">
      <alignment horizontal="center" vertical="top"/>
    </xf>
    <xf numFmtId="44" fontId="2" fillId="0" borderId="23" applyFont="0" applyFill="0" applyBorder="0" applyAlignment="0" applyProtection="0"/>
    <xf numFmtId="0" fontId="2" fillId="0" borderId="23"/>
    <xf numFmtId="49" fontId="124" fillId="58" borderId="128" applyProtection="0">
      <alignment horizontal="left" vertical="top"/>
    </xf>
    <xf numFmtId="44" fontId="97" fillId="0" borderId="23" applyFont="0" applyFill="0" applyBorder="0" applyAlignment="0" applyProtection="0"/>
    <xf numFmtId="49" fontId="124" fillId="58" borderId="128" applyProtection="0">
      <alignment horizontal="left" vertical="top"/>
    </xf>
    <xf numFmtId="44" fontId="2" fillId="0" borderId="23" applyFont="0" applyFill="0" applyBorder="0" applyAlignment="0" applyProtection="0"/>
    <xf numFmtId="43" fontId="2" fillId="0" borderId="23" applyFont="0" applyFill="0" applyBorder="0" applyAlignment="0" applyProtection="0"/>
    <xf numFmtId="49" fontId="124" fillId="58" borderId="128" applyProtection="0">
      <alignment horizontal="righ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6" applyProtection="0">
      <alignment horizontal="left" vertical="top"/>
    </xf>
    <xf numFmtId="49" fontId="124" fillId="58" borderId="136" applyProtection="0">
      <alignment horizontal="left" vertical="top"/>
    </xf>
    <xf numFmtId="49" fontId="124" fillId="58" borderId="136" applyProtection="0">
      <alignment horizontal="left" vertical="top"/>
    </xf>
    <xf numFmtId="49" fontId="124" fillId="58" borderId="136" applyProtection="0">
      <alignment horizontal="left" vertical="top"/>
    </xf>
    <xf numFmtId="49" fontId="124" fillId="58" borderId="136" applyProtection="0">
      <alignment horizontal="left" vertical="top"/>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6"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28" applyProtection="0">
      <alignment horizontal="center" vertical="top"/>
    </xf>
    <xf numFmtId="49" fontId="124" fillId="58" borderId="136"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65" applyProtection="0">
      <alignment horizontal="right" vertical="top"/>
    </xf>
    <xf numFmtId="49" fontId="124" fillId="58" borderId="130" applyProtection="0">
      <alignment horizontal="left" vertical="top" wrapText="1"/>
    </xf>
    <xf numFmtId="49" fontId="124" fillId="58" borderId="65" applyProtection="0">
      <alignment horizontal="right" vertical="top"/>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6"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36"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5" applyProtection="0">
      <alignment horizontal="right" vertical="top"/>
    </xf>
    <xf numFmtId="49" fontId="124" fillId="58" borderId="135"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left" vertical="top"/>
    </xf>
    <xf numFmtId="49" fontId="124" fillId="58" borderId="131" applyProtection="0">
      <alignment horizontal="left" vertical="top" wrapText="1"/>
    </xf>
    <xf numFmtId="0" fontId="150" fillId="97" borderId="117" applyNumberFormat="0" applyAlignment="0" applyProtection="0"/>
    <xf numFmtId="49" fontId="124" fillId="58" borderId="135" applyProtection="0">
      <alignment horizontal="right" vertical="top"/>
    </xf>
    <xf numFmtId="49" fontId="124" fillId="58" borderId="135" applyProtection="0">
      <alignment horizontal="right" vertical="top"/>
    </xf>
    <xf numFmtId="49" fontId="124" fillId="58" borderId="135" applyProtection="0">
      <alignment horizontal="right" vertical="top"/>
    </xf>
    <xf numFmtId="49" fontId="124" fillId="58" borderId="135" applyProtection="0">
      <alignment horizontal="right" vertical="top"/>
    </xf>
    <xf numFmtId="49" fontId="124" fillId="58" borderId="135" applyProtection="0">
      <alignment horizontal="right" vertical="top"/>
    </xf>
    <xf numFmtId="49" fontId="124" fillId="58" borderId="135" applyProtection="0">
      <alignment horizontal="right" vertical="top"/>
    </xf>
    <xf numFmtId="49" fontId="124" fillId="58" borderId="135" applyProtection="0">
      <alignment horizontal="right" vertical="top"/>
    </xf>
    <xf numFmtId="49" fontId="124" fillId="58" borderId="135" applyProtection="0">
      <alignment horizontal="right" vertical="top"/>
    </xf>
    <xf numFmtId="49" fontId="124" fillId="58" borderId="135" applyProtection="0">
      <alignment horizontal="center" vertical="top"/>
    </xf>
    <xf numFmtId="49" fontId="124" fillId="58" borderId="135" applyProtection="0">
      <alignment horizontal="center" vertical="top"/>
    </xf>
    <xf numFmtId="0" fontId="109" fillId="0" borderId="130">
      <alignment horizontal="left" vertical="center"/>
    </xf>
    <xf numFmtId="49" fontId="124" fillId="58" borderId="135" applyProtection="0">
      <alignment horizontal="center" vertical="top"/>
    </xf>
    <xf numFmtId="49" fontId="124" fillId="58" borderId="135" applyProtection="0">
      <alignment horizontal="center" vertical="top"/>
    </xf>
    <xf numFmtId="49" fontId="124" fillId="58" borderId="135" applyProtection="0">
      <alignment horizontal="center" vertical="top"/>
    </xf>
    <xf numFmtId="49" fontId="124" fillId="58" borderId="135" applyProtection="0">
      <alignment horizontal="left" vertical="top"/>
    </xf>
    <xf numFmtId="49" fontId="124" fillId="58" borderId="135"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0" fontId="109" fillId="0" borderId="130">
      <alignment horizontal="left" vertical="center"/>
    </xf>
    <xf numFmtId="0" fontId="148" fillId="84" borderId="117" applyNumberFormat="0" applyAlignment="0" applyProtection="0"/>
    <xf numFmtId="0" fontId="148" fillId="84" borderId="117" applyNumberFormat="0" applyAlignment="0" applyProtection="0"/>
    <xf numFmtId="0" fontId="109" fillId="0" borderId="130">
      <alignment horizontal="left" vertical="center"/>
    </xf>
    <xf numFmtId="0" fontId="148" fillId="84" borderId="117" applyNumberFormat="0" applyAlignment="0" applyProtection="0"/>
    <xf numFmtId="0" fontId="109" fillId="0" borderId="130">
      <alignment horizontal="left" vertical="center"/>
    </xf>
    <xf numFmtId="0" fontId="150" fillId="97" borderId="117" applyNumberFormat="0" applyAlignment="0" applyProtection="0"/>
    <xf numFmtId="49" fontId="124" fillId="58" borderId="65" applyProtection="0">
      <alignment horizontal="center" vertical="top"/>
    </xf>
    <xf numFmtId="49" fontId="124" fillId="58" borderId="129"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0" fontId="97" fillId="100" borderId="126" applyNumberFormat="0" applyFont="0" applyAlignment="0" applyProtection="0"/>
    <xf numFmtId="0" fontId="149" fillId="97" borderId="127" applyNumberFormat="0" applyAlignment="0" applyProtection="0"/>
    <xf numFmtId="49" fontId="124" fillId="58" borderId="128" applyProtection="0">
      <alignment horizontal="center"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6"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6" applyProtection="0">
      <alignment horizontal="left" vertical="top"/>
    </xf>
    <xf numFmtId="49" fontId="124" fillId="58" borderId="131" applyProtection="0">
      <alignment horizontal="left" vertical="top" wrapText="1"/>
    </xf>
    <xf numFmtId="49" fontId="124" fillId="58" borderId="128" applyProtection="0">
      <alignment horizontal="center"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6"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6" applyProtection="0">
      <alignment horizontal="left" vertical="top"/>
    </xf>
    <xf numFmtId="49" fontId="124" fillId="58" borderId="136" applyProtection="0">
      <alignment horizontal="left" vertical="top"/>
    </xf>
    <xf numFmtId="49" fontId="124" fillId="58" borderId="136" applyProtection="0">
      <alignment horizontal="left" vertical="top"/>
    </xf>
    <xf numFmtId="49" fontId="124" fillId="58" borderId="136" applyProtection="0">
      <alignment horizontal="left" vertical="top"/>
    </xf>
    <xf numFmtId="49" fontId="124" fillId="58" borderId="136"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5"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6" applyProtection="0">
      <alignment horizontal="left" vertical="top"/>
    </xf>
    <xf numFmtId="49" fontId="124" fillId="58" borderId="136" applyProtection="0">
      <alignment horizontal="left" vertical="top"/>
    </xf>
    <xf numFmtId="49" fontId="124" fillId="58" borderId="136" applyProtection="0">
      <alignment horizontal="left" vertical="top"/>
    </xf>
    <xf numFmtId="49" fontId="124" fillId="58" borderId="136" applyProtection="0">
      <alignment horizontal="left" vertical="top"/>
    </xf>
    <xf numFmtId="49" fontId="124" fillId="58" borderId="136"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center" vertical="top"/>
    </xf>
    <xf numFmtId="0" fontId="149" fillId="97" borderId="127" applyNumberFormat="0" applyAlignment="0" applyProtection="0"/>
    <xf numFmtId="49" fontId="124" fillId="58" borderId="136"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30" applyProtection="0">
      <alignment horizontal="left" vertical="top" wrapText="1"/>
    </xf>
    <xf numFmtId="49" fontId="124" fillId="58" borderId="128" applyProtection="0">
      <alignment horizontal="center" vertical="top"/>
    </xf>
    <xf numFmtId="49" fontId="124" fillId="58" borderId="129" applyProtection="0">
      <alignment horizontal="left" vertical="top"/>
    </xf>
    <xf numFmtId="49" fontId="124" fillId="58" borderId="128" applyProtection="0">
      <alignment horizontal="left" vertical="top"/>
    </xf>
    <xf numFmtId="49" fontId="124" fillId="58" borderId="136" applyProtection="0">
      <alignment horizontal="left" vertical="top"/>
    </xf>
    <xf numFmtId="49" fontId="124" fillId="58" borderId="136" applyProtection="0">
      <alignment horizontal="left" vertical="top"/>
    </xf>
    <xf numFmtId="44" fontId="122" fillId="0" borderId="23" applyFont="0" applyFill="0" applyBorder="0" applyAlignment="0" applyProtection="0"/>
    <xf numFmtId="49" fontId="124" fillId="58" borderId="131" applyProtection="0">
      <alignment horizontal="left" vertical="top" wrapText="1"/>
    </xf>
    <xf numFmtId="49" fontId="124" fillId="58" borderId="128" applyProtection="0">
      <alignment horizontal="left" vertical="top"/>
    </xf>
    <xf numFmtId="44" fontId="122" fillId="0" borderId="23" applyFont="0" applyFill="0" applyBorder="0" applyAlignment="0" applyProtection="0"/>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36"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31" applyProtection="0">
      <alignment horizontal="left" vertical="top" wrapText="1"/>
    </xf>
    <xf numFmtId="49" fontId="124" fillId="58" borderId="136"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6"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36"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36"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30" applyProtection="0">
      <alignment horizontal="left" vertical="top" wrapText="1"/>
    </xf>
    <xf numFmtId="49" fontId="124" fillId="58" borderId="128" applyProtection="0">
      <alignment horizontal="center" vertical="top"/>
    </xf>
    <xf numFmtId="49" fontId="124" fillId="58" borderId="130" applyProtection="0">
      <alignment horizontal="left" vertical="top" wrapText="1"/>
    </xf>
    <xf numFmtId="49" fontId="124" fillId="58" borderId="131" applyProtection="0">
      <alignment horizontal="left" vertical="top" wrapText="1"/>
    </xf>
    <xf numFmtId="43" fontId="122" fillId="0" borderId="23" applyFont="0" applyFill="0" applyBorder="0" applyAlignment="0" applyProtection="0"/>
    <xf numFmtId="43" fontId="122" fillId="0" borderId="23" applyFont="0" applyFill="0" applyBorder="0" applyAlignment="0" applyProtection="0"/>
    <xf numFmtId="49" fontId="124" fillId="58" borderId="128" applyProtection="0">
      <alignment horizontal="center" vertical="top"/>
    </xf>
    <xf numFmtId="49" fontId="124" fillId="58" borderId="128" applyProtection="0">
      <alignment horizontal="right" vertical="top"/>
    </xf>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9" fontId="124" fillId="58" borderId="129" applyProtection="0">
      <alignment horizontal="left" vertical="top"/>
    </xf>
    <xf numFmtId="49" fontId="124" fillId="58" borderId="128" applyProtection="0">
      <alignment horizontal="center"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31" applyProtection="0">
      <alignment horizontal="left" vertical="top" wrapText="1"/>
    </xf>
    <xf numFmtId="49" fontId="124" fillId="58" borderId="128" applyProtection="0">
      <alignment horizontal="center" vertical="top"/>
    </xf>
    <xf numFmtId="49" fontId="124" fillId="58" borderId="129"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0" fontId="2" fillId="0" borderId="23"/>
    <xf numFmtId="44" fontId="2" fillId="0" borderId="23" applyFont="0" applyFill="0" applyBorder="0" applyAlignment="0" applyProtection="0"/>
    <xf numFmtId="49" fontId="124" fillId="58" borderId="128" applyProtection="0">
      <alignment horizontal="left" vertical="top"/>
    </xf>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122" fillId="0" borderId="23" applyFont="0" applyFill="0" applyBorder="0" applyAlignment="0" applyProtection="0"/>
    <xf numFmtId="44" fontId="122"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9" fontId="124" fillId="58" borderId="128" applyProtection="0">
      <alignment horizontal="left" vertical="top"/>
    </xf>
    <xf numFmtId="43" fontId="2" fillId="0" borderId="23" applyFont="0" applyFill="0" applyBorder="0" applyAlignment="0" applyProtection="0"/>
    <xf numFmtId="49" fontId="124" fillId="58" borderId="128" applyProtection="0">
      <alignment horizontal="left" vertical="top"/>
    </xf>
    <xf numFmtId="49" fontId="124" fillId="58" borderId="128" applyProtection="0">
      <alignment horizontal="righ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36" applyProtection="0">
      <alignment horizontal="left" vertical="top"/>
    </xf>
    <xf numFmtId="49" fontId="124" fillId="58" borderId="131" applyProtection="0">
      <alignment horizontal="left" vertical="top" wrapText="1"/>
    </xf>
    <xf numFmtId="49" fontId="124" fillId="58" borderId="128" applyProtection="0">
      <alignment horizontal="center"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36" applyProtection="0">
      <alignment horizontal="left" vertical="top"/>
    </xf>
    <xf numFmtId="49" fontId="124" fillId="58" borderId="131" applyProtection="0">
      <alignment horizontal="left" vertical="top" wrapText="1"/>
    </xf>
    <xf numFmtId="49" fontId="124" fillId="58" borderId="129"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center" vertical="top"/>
    </xf>
    <xf numFmtId="49" fontId="124" fillId="58" borderId="136" applyProtection="0">
      <alignment horizontal="left" vertical="top"/>
    </xf>
    <xf numFmtId="49" fontId="124" fillId="58" borderId="136" applyProtection="0">
      <alignment horizontal="left" vertical="top"/>
    </xf>
    <xf numFmtId="49" fontId="124" fillId="58" borderId="136" applyProtection="0">
      <alignment horizontal="left" vertical="top"/>
    </xf>
    <xf numFmtId="49" fontId="124" fillId="58" borderId="136" applyProtection="0">
      <alignment horizontal="left" vertical="top"/>
    </xf>
    <xf numFmtId="49" fontId="124" fillId="58" borderId="136" applyProtection="0">
      <alignment horizontal="left" vertical="top"/>
    </xf>
    <xf numFmtId="49" fontId="124" fillId="58" borderId="131"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6" applyProtection="0">
      <alignment horizontal="left" vertical="top"/>
    </xf>
    <xf numFmtId="49" fontId="124" fillId="58" borderId="136"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6"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30" applyProtection="0">
      <alignment horizontal="left" vertical="top" wrapText="1"/>
    </xf>
    <xf numFmtId="49" fontId="124" fillId="58" borderId="128" applyProtection="0">
      <alignment horizontal="center" vertical="top"/>
    </xf>
    <xf numFmtId="49" fontId="124" fillId="58" borderId="130"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center" vertical="top"/>
    </xf>
    <xf numFmtId="0" fontId="149" fillId="97" borderId="127" applyNumberFormat="0" applyAlignment="0" applyProtection="0"/>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6"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36"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0" fontId="109" fillId="0" borderId="130">
      <alignment horizontal="left" vertical="center"/>
    </xf>
    <xf numFmtId="0" fontId="109" fillId="0" borderId="130">
      <alignment horizontal="left" vertical="center"/>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0" fontId="148" fillId="84" borderId="117"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31" applyProtection="0">
      <alignment horizontal="left" vertical="top" wrapText="1"/>
    </xf>
    <xf numFmtId="0" fontId="97" fillId="100" borderId="126" applyNumberFormat="0" applyFont="0" applyAlignment="0" applyProtection="0"/>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65" applyProtection="0">
      <alignment horizontal="right" vertical="top"/>
    </xf>
    <xf numFmtId="0" fontId="2" fillId="0" borderId="23"/>
    <xf numFmtId="0" fontId="2" fillId="0" borderId="23"/>
    <xf numFmtId="0" fontId="2" fillId="0" borderId="23"/>
    <xf numFmtId="49" fontId="124" fillId="58" borderId="131" applyProtection="0">
      <alignment horizontal="left" vertical="top" wrapText="1"/>
    </xf>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9" fontId="124" fillId="58" borderId="128" applyProtection="0">
      <alignment horizontal="left" vertical="top"/>
    </xf>
    <xf numFmtId="0" fontId="2" fillId="0" borderId="23"/>
    <xf numFmtId="0" fontId="2" fillId="0" borderId="23"/>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applyAlignment="0"/>
    <xf numFmtId="0" fontId="2" fillId="0" borderId="23"/>
    <xf numFmtId="16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44" fontId="2" fillId="0" borderId="23" applyFont="0" applyFill="0" applyBorder="0" applyAlignment="0" applyProtection="0"/>
    <xf numFmtId="49" fontId="124" fillId="58" borderId="129" applyProtection="0">
      <alignment horizontal="left" vertical="top"/>
    </xf>
    <xf numFmtId="49" fontId="124" fillId="58" borderId="131" applyProtection="0">
      <alignment horizontal="left" vertical="top" wrapText="1"/>
    </xf>
    <xf numFmtId="44" fontId="2" fillId="0" borderId="23" applyFont="0" applyFill="0" applyBorder="0" applyAlignment="0" applyProtection="0"/>
    <xf numFmtId="49" fontId="124" fillId="58" borderId="128" applyProtection="0">
      <alignment horizontal="left" vertical="top"/>
    </xf>
    <xf numFmtId="0" fontId="2" fillId="0" borderId="23"/>
    <xf numFmtId="44" fontId="2" fillId="0" borderId="23" applyFont="0" applyFill="0" applyBorder="0" applyAlignment="0" applyProtection="0"/>
    <xf numFmtId="0" fontId="2" fillId="0" borderId="23"/>
    <xf numFmtId="49" fontId="124" fillId="58" borderId="128" applyProtection="0">
      <alignment horizontal="left" vertical="top"/>
    </xf>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43" fontId="2" fillId="0" borderId="23" applyFont="0" applyFill="0" applyBorder="0" applyAlignment="0" applyProtection="0"/>
    <xf numFmtId="44" fontId="2" fillId="0" borderId="23" applyFont="0" applyFill="0" applyBorder="0" applyAlignment="0" applyProtection="0"/>
    <xf numFmtId="0" fontId="2" fillId="0" borderId="23"/>
    <xf numFmtId="43" fontId="2" fillId="0" borderId="23" applyFont="0" applyFill="0" applyBorder="0" applyAlignment="0" applyProtection="0"/>
    <xf numFmtId="44" fontId="2" fillId="0" borderId="23" applyFont="0" applyFill="0" applyBorder="0" applyAlignment="0" applyProtection="0"/>
    <xf numFmtId="0" fontId="2" fillId="0" borderId="23"/>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0" fontId="2" fillId="0" borderId="23"/>
    <xf numFmtId="9" fontId="2" fillId="0" borderId="23" applyFont="0" applyFill="0" applyBorder="0" applyAlignment="0" applyProtection="0"/>
    <xf numFmtId="49" fontId="124" fillId="58" borderId="65" applyProtection="0">
      <alignment horizontal="right" vertical="top"/>
    </xf>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49" fontId="124" fillId="58" borderId="29" applyProtection="0">
      <alignment horizontal="left" vertical="top"/>
    </xf>
    <xf numFmtId="44" fontId="129" fillId="0" borderId="23" applyFont="0" applyFill="0" applyBorder="0" applyAlignment="0" applyProtection="0"/>
    <xf numFmtId="49" fontId="124" fillId="58" borderId="130" applyProtection="0">
      <alignment horizontal="left" vertical="top" wrapText="1"/>
    </xf>
    <xf numFmtId="49" fontId="124" fillId="58" borderId="130" applyProtection="0">
      <alignment horizontal="left" vertical="top" wrapText="1"/>
    </xf>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49" fontId="124" fillId="58" borderId="128" applyProtection="0">
      <alignment horizontal="center" vertical="top"/>
    </xf>
    <xf numFmtId="4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16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43"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0" fontId="2" fillId="0" borderId="23"/>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0" fontId="2" fillId="0" borderId="23" applyAlignment="0"/>
    <xf numFmtId="0" fontId="2" fillId="0" borderId="23"/>
    <xf numFmtId="49" fontId="124" fillId="58" borderId="128" applyProtection="0">
      <alignment horizontal="left" vertical="top"/>
    </xf>
    <xf numFmtId="0" fontId="2" fillId="0" borderId="23"/>
    <xf numFmtId="49" fontId="124" fillId="58" borderId="128" applyProtection="0">
      <alignment horizontal="left" vertical="top"/>
    </xf>
    <xf numFmtId="43" fontId="34"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9" fontId="124" fillId="58" borderId="136" applyProtection="0">
      <alignment horizontal="left" vertical="top"/>
    </xf>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164"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43" fontId="34"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49" fontId="124" fillId="58" borderId="136" applyProtection="0">
      <alignment horizontal="left" vertical="top"/>
    </xf>
    <xf numFmtId="0" fontId="2" fillId="0" borderId="23"/>
    <xf numFmtId="0" fontId="2" fillId="0" borderId="23"/>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50" fillId="97" borderId="117" applyNumberFormat="0" applyAlignment="0" applyProtection="0"/>
    <xf numFmtId="0" fontId="109" fillId="0" borderId="130">
      <alignment horizontal="left" vertical="center"/>
    </xf>
    <xf numFmtId="0" fontId="148" fillId="84" borderId="117" applyNumberFormat="0" applyAlignment="0" applyProtection="0"/>
    <xf numFmtId="10" fontId="108" fillId="60" borderId="128" applyNumberFormat="0" applyBorder="0" applyAlignment="0" applyProtection="0"/>
    <xf numFmtId="10" fontId="108" fillId="60" borderId="128" applyNumberFormat="0" applyBorder="0" applyAlignment="0" applyProtection="0"/>
    <xf numFmtId="0" fontId="148" fillId="84" borderId="117" applyNumberFormat="0" applyAlignment="0" applyProtection="0"/>
    <xf numFmtId="0" fontId="109" fillId="0" borderId="130">
      <alignment horizontal="left" vertical="center"/>
    </xf>
    <xf numFmtId="0" fontId="150" fillId="97" borderId="117"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center" vertical="top"/>
    </xf>
    <xf numFmtId="49" fontId="124" fillId="58" borderId="128" applyProtection="0">
      <alignment horizontal="left" vertical="top"/>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9" fontId="124" fillId="58" borderId="130"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9" fontId="124" fillId="58" borderId="128" applyProtection="0">
      <alignment horizontal="right" vertical="top"/>
    </xf>
    <xf numFmtId="49" fontId="124" fillId="58" borderId="128" applyProtection="0">
      <alignment horizontal="center"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left" vertical="top"/>
    </xf>
    <xf numFmtId="49" fontId="124" fillId="58" borderId="65" applyProtection="0">
      <alignment horizontal="righ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center" vertical="top"/>
    </xf>
    <xf numFmtId="49" fontId="124" fillId="58" borderId="131" applyProtection="0">
      <alignment horizontal="left" vertical="top" wrapText="1"/>
    </xf>
    <xf numFmtId="49" fontId="124" fillId="58" borderId="128" applyProtection="0">
      <alignment horizontal="center" vertical="top"/>
    </xf>
    <xf numFmtId="49" fontId="124" fillId="58" borderId="136"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left" vertical="top"/>
    </xf>
    <xf numFmtId="49" fontId="124" fillId="58" borderId="131" applyProtection="0">
      <alignment horizontal="left" vertical="top" wrapText="1"/>
    </xf>
    <xf numFmtId="49" fontId="124" fillId="58" borderId="136"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left" vertical="top"/>
    </xf>
    <xf numFmtId="49" fontId="124" fillId="58" borderId="128" applyProtection="0">
      <alignment horizontal="righ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36"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righ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right" vertical="top"/>
    </xf>
    <xf numFmtId="49" fontId="124" fillId="58" borderId="130" applyProtection="0">
      <alignment horizontal="left" vertical="top" wrapText="1"/>
    </xf>
    <xf numFmtId="0" fontId="80" fillId="77" borderId="117">
      <alignment horizontal="center" vertical="center" wrapText="1"/>
    </xf>
    <xf numFmtId="0" fontId="81" fillId="0" borderId="118">
      <alignment horizontal="left" vertical="center" wrapText="1"/>
    </xf>
    <xf numFmtId="0" fontId="81" fillId="0" borderId="119">
      <alignment horizontal="left" vertical="center" wrapText="1"/>
    </xf>
    <xf numFmtId="0" fontId="81" fillId="0" borderId="118">
      <alignment horizontal="right" vertical="center"/>
    </xf>
    <xf numFmtId="49" fontId="124" fillId="58" borderId="128" applyProtection="0">
      <alignment horizontal="right" vertical="top"/>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0" fontId="97" fillId="100" borderId="126" applyNumberFormat="0" applyFont="0" applyAlignment="0" applyProtection="0"/>
    <xf numFmtId="49" fontId="124" fillId="58" borderId="128" applyProtection="0">
      <alignment horizontal="center" vertical="top"/>
    </xf>
    <xf numFmtId="49" fontId="124" fillId="58" borderId="128" applyProtection="0">
      <alignment horizontal="left" vertical="top"/>
    </xf>
    <xf numFmtId="49" fontId="124" fillId="58" borderId="65" applyProtection="0">
      <alignment horizontal="righ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0" fontId="2" fillId="0" borderId="23"/>
    <xf numFmtId="49" fontId="124" fillId="58" borderId="128" applyProtection="0">
      <alignment horizontal="right" vertical="top"/>
    </xf>
    <xf numFmtId="49" fontId="124" fillId="58" borderId="128" applyProtection="0">
      <alignment horizontal="left" vertical="top"/>
    </xf>
    <xf numFmtId="49" fontId="124" fillId="58" borderId="65" applyProtection="0">
      <alignment horizontal="right" vertical="top"/>
    </xf>
    <xf numFmtId="49" fontId="124" fillId="58" borderId="130" applyProtection="0">
      <alignment horizontal="left" vertical="top" wrapText="1"/>
    </xf>
    <xf numFmtId="49" fontId="124" fillId="58" borderId="136"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6"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left" vertical="top"/>
    </xf>
    <xf numFmtId="49" fontId="124" fillId="58" borderId="131"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6"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65" applyProtection="0">
      <alignment horizontal="right" vertical="top"/>
    </xf>
    <xf numFmtId="49" fontId="124" fillId="58" borderId="128"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50" fillId="97" borderId="117" applyNumberFormat="0" applyAlignment="0" applyProtection="0"/>
    <xf numFmtId="0" fontId="109" fillId="0" borderId="130">
      <alignment horizontal="left" vertical="center"/>
    </xf>
    <xf numFmtId="0" fontId="148" fillId="84" borderId="117" applyNumberFormat="0" applyAlignment="0" applyProtection="0"/>
    <xf numFmtId="10" fontId="108" fillId="60" borderId="128" applyNumberFormat="0" applyBorder="0" applyAlignment="0" applyProtection="0"/>
    <xf numFmtId="10" fontId="108" fillId="60" borderId="128" applyNumberFormat="0" applyBorder="0" applyAlignment="0" applyProtection="0"/>
    <xf numFmtId="0" fontId="148" fillId="84" borderId="117" applyNumberFormat="0" applyAlignment="0" applyProtection="0"/>
    <xf numFmtId="0" fontId="109" fillId="0" borderId="130">
      <alignment horizontal="left" vertical="center"/>
    </xf>
    <xf numFmtId="0" fontId="150" fillId="97" borderId="117"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center" vertical="top"/>
    </xf>
    <xf numFmtId="49" fontId="124" fillId="58" borderId="128" applyProtection="0">
      <alignment horizontal="left" vertical="top"/>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9" fontId="124" fillId="58" borderId="130"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9" fontId="124" fillId="58" borderId="131" applyProtection="0">
      <alignment horizontal="left" vertical="top" wrapText="1"/>
    </xf>
    <xf numFmtId="49" fontId="124" fillId="58" borderId="128" applyProtection="0">
      <alignment horizontal="left" vertical="top"/>
    </xf>
    <xf numFmtId="49" fontId="124" fillId="58" borderId="131" applyProtection="0">
      <alignment horizontal="left" vertical="top" wrapText="1"/>
    </xf>
    <xf numFmtId="49" fontId="124" fillId="58" borderId="136"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65" applyProtection="0">
      <alignment horizontal="right" vertical="top"/>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30" applyProtection="0">
      <alignment horizontal="left" vertical="top" wrapText="1"/>
    </xf>
    <xf numFmtId="49" fontId="124" fillId="58" borderId="129" applyProtection="0">
      <alignment horizontal="left" vertical="top"/>
    </xf>
    <xf numFmtId="49" fontId="124" fillId="58" borderId="65" applyProtection="0">
      <alignment horizontal="center" vertical="top"/>
    </xf>
    <xf numFmtId="49" fontId="124" fillId="58" borderId="136"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80" fillId="77" borderId="117">
      <alignment horizontal="center" vertical="center" wrapText="1"/>
    </xf>
    <xf numFmtId="0" fontId="81" fillId="0" borderId="119">
      <alignment horizontal="left" vertical="center"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center" vertical="top"/>
    </xf>
    <xf numFmtId="49" fontId="124" fillId="58" borderId="131" applyProtection="0">
      <alignment horizontal="left" vertical="top" wrapText="1"/>
    </xf>
    <xf numFmtId="49" fontId="124" fillId="58" borderId="128" applyProtection="0">
      <alignment horizontal="left" vertical="top"/>
    </xf>
    <xf numFmtId="0" fontId="150" fillId="97" borderId="117" applyNumberFormat="0" applyAlignment="0" applyProtection="0"/>
    <xf numFmtId="49" fontId="124" fillId="58" borderId="65" applyProtection="0">
      <alignment horizontal="right" vertical="top"/>
    </xf>
    <xf numFmtId="49" fontId="124" fillId="58" borderId="131" applyProtection="0">
      <alignment horizontal="left" vertical="top" wrapText="1"/>
    </xf>
    <xf numFmtId="49" fontId="124" fillId="58" borderId="128" applyProtection="0">
      <alignment horizontal="left" vertical="top"/>
    </xf>
    <xf numFmtId="49" fontId="124" fillId="58" borderId="65" applyProtection="0">
      <alignment horizontal="right" vertical="top"/>
    </xf>
    <xf numFmtId="49" fontId="124" fillId="58" borderId="130" applyProtection="0">
      <alignment horizontal="left" vertical="top" wrapText="1"/>
    </xf>
    <xf numFmtId="49" fontId="124" fillId="58" borderId="65" applyProtection="0">
      <alignment horizontal="center" vertical="top"/>
    </xf>
    <xf numFmtId="49" fontId="124" fillId="58" borderId="130" applyProtection="0">
      <alignment horizontal="left" vertical="top" wrapText="1"/>
    </xf>
    <xf numFmtId="49" fontId="124" fillId="58" borderId="136" applyProtection="0">
      <alignment horizontal="left" vertical="top"/>
    </xf>
    <xf numFmtId="49" fontId="124" fillId="58" borderId="65" applyProtection="0">
      <alignment horizontal="left" vertical="top"/>
    </xf>
    <xf numFmtId="49" fontId="124" fillId="58" borderId="131" applyProtection="0">
      <alignment horizontal="left" vertical="top" wrapText="1"/>
    </xf>
    <xf numFmtId="49" fontId="124" fillId="58" borderId="65" applyProtection="0">
      <alignment horizontal="left" vertical="top"/>
    </xf>
    <xf numFmtId="0" fontId="2" fillId="0" borderId="23"/>
    <xf numFmtId="49" fontId="124" fillId="58" borderId="131"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36"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150" fillId="97" borderId="117" applyNumberFormat="0" applyAlignment="0" applyProtection="0"/>
    <xf numFmtId="0" fontId="109" fillId="0" borderId="130">
      <alignment horizontal="left" vertical="center"/>
    </xf>
    <xf numFmtId="0" fontId="148" fillId="84" borderId="117" applyNumberFormat="0" applyAlignment="0" applyProtection="0"/>
    <xf numFmtId="10" fontId="108" fillId="60" borderId="128" applyNumberFormat="0" applyBorder="0" applyAlignment="0" applyProtection="0"/>
    <xf numFmtId="10" fontId="108" fillId="60" borderId="128" applyNumberFormat="0" applyBorder="0" applyAlignment="0" applyProtection="0"/>
    <xf numFmtId="0" fontId="148" fillId="84" borderId="117" applyNumberFormat="0" applyAlignment="0" applyProtection="0"/>
    <xf numFmtId="0" fontId="109" fillId="0" borderId="130">
      <alignment horizontal="left" vertical="center"/>
    </xf>
    <xf numFmtId="0" fontId="150" fillId="97" borderId="117" applyNumberFormat="0" applyAlignment="0" applyProtection="0"/>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49" fontId="124" fillId="58" borderId="131" applyProtection="0">
      <alignment horizontal="left" vertical="top" wrapText="1"/>
    </xf>
    <xf numFmtId="49" fontId="124" fillId="58" borderId="131"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right" vertical="top"/>
    </xf>
    <xf numFmtId="49" fontId="124" fillId="58" borderId="128" applyProtection="0">
      <alignment horizontal="center" vertical="top"/>
    </xf>
    <xf numFmtId="49" fontId="124" fillId="58" borderId="128" applyProtection="0">
      <alignment horizontal="left" vertical="top"/>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31" applyProtection="0">
      <alignment horizontal="left" vertical="top" wrapText="1"/>
    </xf>
    <xf numFmtId="49" fontId="124" fillId="58" borderId="128" applyProtection="0">
      <alignment horizontal="left" vertical="top"/>
    </xf>
    <xf numFmtId="49" fontId="124" fillId="58" borderId="130" applyProtection="0">
      <alignment horizontal="left" vertical="top" wrapText="1"/>
    </xf>
    <xf numFmtId="49" fontId="124" fillId="58" borderId="130" applyProtection="0">
      <alignment horizontal="left" vertical="top" wrapText="1"/>
    </xf>
    <xf numFmtId="49" fontId="124" fillId="58" borderId="130" applyProtection="0">
      <alignment horizontal="left" vertical="top" wrapText="1"/>
    </xf>
    <xf numFmtId="49" fontId="124" fillId="58" borderId="128" applyProtection="0">
      <alignment horizontal="center" vertical="top"/>
    </xf>
    <xf numFmtId="49" fontId="124" fillId="58" borderId="128" applyProtection="0">
      <alignment horizontal="center" vertical="top"/>
    </xf>
    <xf numFmtId="49" fontId="124" fillId="58" borderId="128" applyProtection="0">
      <alignment horizontal="center" vertical="top"/>
    </xf>
    <xf numFmtId="49" fontId="124" fillId="58" borderId="129" applyProtection="0">
      <alignment horizontal="left" vertical="top"/>
    </xf>
    <xf numFmtId="49" fontId="124" fillId="58" borderId="129" applyProtection="0">
      <alignment horizontal="left" vertical="top"/>
    </xf>
    <xf numFmtId="49" fontId="124" fillId="58" borderId="128" applyProtection="0">
      <alignment horizontal="left" vertical="top"/>
    </xf>
    <xf numFmtId="49" fontId="124" fillId="58" borderId="128" applyProtection="0">
      <alignment horizontal="left" vertical="top"/>
    </xf>
    <xf numFmtId="49" fontId="124" fillId="58" borderId="128" applyProtection="0">
      <alignment horizontal="left" vertical="top"/>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49" fontId="124" fillId="58" borderId="130" applyProtection="0">
      <alignment horizontal="left" vertical="top" wrapText="1"/>
    </xf>
    <xf numFmtId="49" fontId="124" fillId="58" borderId="131" applyProtection="0">
      <alignment horizontal="left" vertical="top" wrapText="1"/>
    </xf>
    <xf numFmtId="49" fontId="124" fillId="58" borderId="130" applyProtection="0">
      <alignment horizontal="left" vertical="top" wrapText="1"/>
    </xf>
    <xf numFmtId="49" fontId="124" fillId="58" borderId="131" applyProtection="0">
      <alignment horizontal="left" vertical="top" wrapText="1"/>
    </xf>
    <xf numFmtId="49" fontId="124" fillId="58" borderId="128" applyProtection="0">
      <alignment horizontal="left" vertical="top"/>
    </xf>
    <xf numFmtId="49" fontId="124" fillId="58" borderId="128" applyProtection="0">
      <alignment horizontal="left" vertical="top"/>
    </xf>
    <xf numFmtId="49" fontId="124" fillId="58" borderId="131" applyProtection="0">
      <alignment horizontal="left" vertical="top" wrapText="1"/>
    </xf>
    <xf numFmtId="0" fontId="97" fillId="100" borderId="126" applyNumberFormat="0" applyFont="0" applyAlignment="0" applyProtection="0"/>
    <xf numFmtId="0" fontId="149" fillId="97" borderId="127" applyNumberFormat="0" applyAlignment="0" applyProtection="0"/>
    <xf numFmtId="0" fontId="167" fillId="0" borderId="128">
      <alignment horizontal="center"/>
    </xf>
    <xf numFmtId="0" fontId="80" fillId="77" borderId="117">
      <alignment horizontal="center" vertical="center" wrapText="1"/>
    </xf>
    <xf numFmtId="0" fontId="81" fillId="0" borderId="118">
      <alignment horizontal="left" vertical="center" wrapText="1"/>
    </xf>
    <xf numFmtId="0" fontId="81" fillId="0" borderId="119">
      <alignment horizontal="left" vertical="center" wrapText="1"/>
    </xf>
    <xf numFmtId="0" fontId="81" fillId="0" borderId="118">
      <alignment horizontal="right" vertical="center"/>
    </xf>
    <xf numFmtId="49" fontId="124" fillId="58" borderId="128" applyProtection="0">
      <alignment horizontal="left" vertical="top"/>
    </xf>
    <xf numFmtId="0" fontId="2" fillId="0" borderId="23"/>
    <xf numFmtId="164" fontId="2" fillId="0" borderId="23" applyFont="0" applyFill="0" applyBorder="0" applyAlignment="0" applyProtection="0"/>
    <xf numFmtId="9" fontId="2" fillId="0" borderId="23" applyFont="0" applyFill="0" applyBorder="0" applyAlignment="0" applyProtection="0"/>
    <xf numFmtId="164" fontId="2" fillId="0" borderId="23" applyFont="0" applyFill="0" applyBorder="0" applyAlignment="0" applyProtection="0"/>
    <xf numFmtId="0" fontId="29" fillId="0" borderId="23"/>
    <xf numFmtId="9" fontId="29" fillId="0" borderId="23" applyFont="0" applyFill="0" applyBorder="0" applyAlignment="0" applyProtection="0"/>
    <xf numFmtId="0" fontId="47" fillId="0" borderId="23"/>
    <xf numFmtId="43" fontId="97" fillId="0" borderId="23" applyFont="0" applyFill="0" applyBorder="0" applyAlignment="0" applyProtection="0"/>
    <xf numFmtId="0" fontId="2" fillId="0" borderId="23" applyAlignment="0"/>
    <xf numFmtId="0" fontId="97" fillId="0" borderId="23">
      <alignment wrapText="1"/>
    </xf>
    <xf numFmtId="0" fontId="2" fillId="27" borderId="80" applyNumberFormat="0" applyFont="0" applyAlignment="0" applyProtection="0"/>
    <xf numFmtId="0" fontId="2" fillId="29" borderId="23" applyNumberFormat="0" applyBorder="0" applyAlignment="0" applyProtection="0"/>
    <xf numFmtId="0" fontId="2" fillId="30" borderId="23" applyNumberFormat="0" applyBorder="0" applyAlignment="0" applyProtection="0"/>
    <xf numFmtId="0" fontId="2" fillId="33" borderId="23" applyNumberFormat="0" applyBorder="0" applyAlignment="0" applyProtection="0"/>
    <xf numFmtId="0" fontId="2" fillId="34" borderId="23" applyNumberFormat="0" applyBorder="0" applyAlignment="0" applyProtection="0"/>
    <xf numFmtId="0" fontId="2" fillId="37" borderId="23" applyNumberFormat="0" applyBorder="0" applyAlignment="0" applyProtection="0"/>
    <xf numFmtId="0" fontId="2" fillId="38" borderId="23" applyNumberFormat="0" applyBorder="0" applyAlignment="0" applyProtection="0"/>
    <xf numFmtId="0" fontId="2" fillId="41" borderId="23" applyNumberFormat="0" applyBorder="0" applyAlignment="0" applyProtection="0"/>
    <xf numFmtId="0" fontId="2" fillId="42" borderId="23" applyNumberFormat="0" applyBorder="0" applyAlignment="0" applyProtection="0"/>
    <xf numFmtId="0" fontId="2" fillId="45" borderId="23" applyNumberFormat="0" applyBorder="0" applyAlignment="0" applyProtection="0"/>
    <xf numFmtId="0" fontId="2" fillId="46" borderId="23" applyNumberFormat="0" applyBorder="0" applyAlignment="0" applyProtection="0"/>
    <xf numFmtId="0" fontId="2" fillId="49" borderId="23" applyNumberFormat="0" applyBorder="0" applyAlignment="0" applyProtection="0"/>
    <xf numFmtId="0" fontId="2" fillId="50" borderId="23" applyNumberFormat="0" applyBorder="0" applyAlignment="0" applyProtection="0"/>
    <xf numFmtId="164" fontId="29" fillId="0" borderId="23" applyFont="0" applyFill="0" applyBorder="0" applyAlignment="0" applyProtection="0"/>
    <xf numFmtId="0" fontId="2" fillId="0" borderId="23"/>
    <xf numFmtId="0" fontId="2" fillId="0" borderId="23"/>
    <xf numFmtId="0" fontId="97" fillId="0" borderId="23"/>
    <xf numFmtId="0" fontId="2" fillId="0" borderId="23"/>
    <xf numFmtId="9" fontId="97" fillId="0" borderId="23" applyFont="0" applyFill="0" applyBorder="0" applyAlignment="0" applyProtection="0"/>
    <xf numFmtId="0" fontId="102" fillId="101" borderId="29">
      <alignment horizontal="left" vertical="top"/>
    </xf>
    <xf numFmtId="0" fontId="102" fillId="101" borderId="82">
      <alignment horizontal="left" vertical="top"/>
    </xf>
    <xf numFmtId="3" fontId="102" fillId="104" borderId="105">
      <alignment horizontal="right" vertical="top"/>
    </xf>
    <xf numFmtId="211" fontId="102" fillId="104" borderId="105">
      <alignment horizontal="right" vertical="top"/>
    </xf>
    <xf numFmtId="0" fontId="47" fillId="0" borderId="23"/>
    <xf numFmtId="43" fontId="97" fillId="0" borderId="23" applyFont="0" applyFill="0" applyBorder="0" applyAlignment="0" applyProtection="0"/>
    <xf numFmtId="44" fontId="2" fillId="0" borderId="23" applyFont="0" applyFill="0" applyBorder="0" applyAlignment="0" applyProtection="0"/>
    <xf numFmtId="174" fontId="2" fillId="0" borderId="23" applyFont="0" applyFill="0" applyBorder="0" applyAlignment="0" applyProtection="0"/>
    <xf numFmtId="0" fontId="69" fillId="23" borderId="23" applyNumberFormat="0" applyBorder="0" applyAlignment="0" applyProtection="0"/>
    <xf numFmtId="0" fontId="2" fillId="31" borderId="23" applyNumberFormat="0" applyBorder="0" applyAlignment="0" applyProtection="0"/>
    <xf numFmtId="0" fontId="2" fillId="35" borderId="23" applyNumberFormat="0" applyBorder="0" applyAlignment="0" applyProtection="0"/>
    <xf numFmtId="0" fontId="2" fillId="39" borderId="23" applyNumberFormat="0" applyBorder="0" applyAlignment="0" applyProtection="0"/>
    <xf numFmtId="0" fontId="2" fillId="43" borderId="23" applyNumberFormat="0" applyBorder="0" applyAlignment="0" applyProtection="0"/>
    <xf numFmtId="0" fontId="2" fillId="47" borderId="23" applyNumberFormat="0" applyBorder="0" applyAlignment="0" applyProtection="0"/>
    <xf numFmtId="0" fontId="2" fillId="51" borderId="23" applyNumberFormat="0" applyBorder="0" applyAlignment="0" applyProtection="0"/>
    <xf numFmtId="43" fontId="2" fillId="0" borderId="23" applyFont="0" applyFill="0" applyBorder="0" applyAlignment="0" applyProtection="0"/>
    <xf numFmtId="0" fontId="93" fillId="0" borderId="23"/>
    <xf numFmtId="9" fontId="93" fillId="0" borderId="23" applyFont="0" applyFill="0" applyBorder="0" applyAlignment="0" applyProtection="0"/>
    <xf numFmtId="44" fontId="2" fillId="0" borderId="23" applyFont="0" applyFill="0" applyBorder="0" applyAlignment="0" applyProtection="0"/>
    <xf numFmtId="0" fontId="47" fillId="0" borderId="23"/>
    <xf numFmtId="0" fontId="47" fillId="0" borderId="23"/>
    <xf numFmtId="0" fontId="47" fillId="0" borderId="23"/>
    <xf numFmtId="0" fontId="47" fillId="0" borderId="23"/>
    <xf numFmtId="0" fontId="2" fillId="0" borderId="23"/>
    <xf numFmtId="0" fontId="97" fillId="0" borderId="23"/>
    <xf numFmtId="167" fontId="2" fillId="0" borderId="23"/>
    <xf numFmtId="0" fontId="79" fillId="0" borderId="23"/>
    <xf numFmtId="0" fontId="29" fillId="0" borderId="23"/>
    <xf numFmtId="44" fontId="2" fillId="0" borderId="23" applyFont="0" applyFill="0" applyBorder="0" applyAlignment="0" applyProtection="0"/>
    <xf numFmtId="0" fontId="2" fillId="0" borderId="23" applyAlignment="0"/>
    <xf numFmtId="0" fontId="174" fillId="0" borderId="23"/>
    <xf numFmtId="44" fontId="2" fillId="0" borderId="23" applyFont="0" applyFill="0" applyBorder="0" applyAlignment="0" applyProtection="0"/>
    <xf numFmtId="43" fontId="2" fillId="0" borderId="23" applyFont="0" applyFill="0" applyBorder="0" applyAlignment="0" applyProtection="0"/>
    <xf numFmtId="0" fontId="2" fillId="0" borderId="23" applyAlignment="0"/>
    <xf numFmtId="0" fontId="2" fillId="0" borderId="23" applyAlignment="0"/>
    <xf numFmtId="0" fontId="2" fillId="0" borderId="23" applyAlignment="0"/>
    <xf numFmtId="0" fontId="2" fillId="0" borderId="23" applyAlignment="0"/>
    <xf numFmtId="0" fontId="2" fillId="0" borderId="23" applyAlignment="0"/>
    <xf numFmtId="0" fontId="79" fillId="0" borderId="23"/>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applyAlignment="0"/>
    <xf numFmtId="44" fontId="2" fillId="0" borderId="23" applyFont="0" applyFill="0" applyBorder="0" applyAlignment="0" applyProtection="0"/>
    <xf numFmtId="0" fontId="2" fillId="0" borderId="23" applyAlignment="0"/>
    <xf numFmtId="0" fontId="2" fillId="0" borderId="23" applyAlignment="0"/>
    <xf numFmtId="0" fontId="2" fillId="0" borderId="23"/>
    <xf numFmtId="0" fontId="2" fillId="0" borderId="23"/>
    <xf numFmtId="0" fontId="137" fillId="0" borderId="23"/>
    <xf numFmtId="0" fontId="97" fillId="0" borderId="23">
      <alignment wrapText="1"/>
    </xf>
    <xf numFmtId="0" fontId="128" fillId="0" borderId="23" applyAlignment="0">
      <alignment vertical="top" wrapText="1"/>
      <protection locked="0"/>
    </xf>
    <xf numFmtId="0" fontId="97" fillId="0" borderId="23">
      <alignment wrapText="1"/>
    </xf>
    <xf numFmtId="0" fontId="97" fillId="0" borderId="23"/>
    <xf numFmtId="0" fontId="34" fillId="0" borderId="23"/>
    <xf numFmtId="44" fontId="2" fillId="0" borderId="23" applyFont="0" applyFill="0" applyBorder="0" applyAlignment="0" applyProtection="0"/>
    <xf numFmtId="0" fontId="29"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43" fontId="34" fillId="0" borderId="23" applyFont="0" applyFill="0" applyBorder="0" applyAlignment="0" applyProtection="0"/>
    <xf numFmtId="0" fontId="2" fillId="0" borderId="23"/>
    <xf numFmtId="0" fontId="2" fillId="0" borderId="23"/>
    <xf numFmtId="164"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34" fillId="0" borderId="23"/>
    <xf numFmtId="0" fontId="2" fillId="0" borderId="23"/>
    <xf numFmtId="0" fontId="34" fillId="0" borderId="23"/>
    <xf numFmtId="0" fontId="97" fillId="0" borderId="23"/>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2" fillId="0" borderId="23"/>
    <xf numFmtId="0" fontId="2" fillId="0" borderId="23" applyAlignment="0"/>
    <xf numFmtId="0" fontId="79" fillId="0" borderId="23"/>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0" fontId="47" fillId="0" borderId="23"/>
    <xf numFmtId="0" fontId="47" fillId="0" borderId="23"/>
    <xf numFmtId="0" fontId="47" fillId="0" borderId="23"/>
    <xf numFmtId="0" fontId="47" fillId="0" borderId="23"/>
    <xf numFmtId="0" fontId="47" fillId="0" borderId="23"/>
    <xf numFmtId="44" fontId="2" fillId="0" borderId="23" applyFont="0" applyFill="0" applyBorder="0" applyAlignment="0" applyProtection="0"/>
    <xf numFmtId="0" fontId="79" fillId="0" borderId="23"/>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0" fontId="47" fillId="0" borderId="23"/>
    <xf numFmtId="0" fontId="47" fillId="0" borderId="23"/>
    <xf numFmtId="0" fontId="47" fillId="0" borderId="23"/>
    <xf numFmtId="0" fontId="47" fillId="0" borderId="23"/>
    <xf numFmtId="0" fontId="47" fillId="0" borderId="23"/>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31" applyProtection="0">
      <alignment horizontal="left" vertical="top"/>
    </xf>
    <xf numFmtId="49" fontId="124" fillId="58" borderId="67" applyProtection="0">
      <alignment horizontal="left" vertical="top"/>
    </xf>
    <xf numFmtId="49" fontId="124" fillId="58" borderId="31" applyProtection="0">
      <alignment horizontal="left" vertical="top"/>
    </xf>
    <xf numFmtId="49" fontId="124" fillId="58" borderId="67" applyProtection="0">
      <alignment horizontal="left" vertical="top"/>
    </xf>
    <xf numFmtId="0" fontId="123" fillId="0" borderId="23" applyNumberFormat="0" applyFill="0" applyBorder="0" applyAlignment="0" applyProtection="0"/>
    <xf numFmtId="44" fontId="97" fillId="0" borderId="23" applyFont="0" applyFill="0" applyBorder="0" applyAlignment="0" applyProtection="0"/>
    <xf numFmtId="0" fontId="96" fillId="0" borderId="23" applyNumberFormat="0" applyFill="0" applyBorder="0" applyAlignment="0" applyProtection="0"/>
    <xf numFmtId="49" fontId="124" fillId="58" borderId="66" applyProtection="0">
      <alignment horizontal="left" vertical="top" wrapText="1"/>
    </xf>
    <xf numFmtId="49" fontId="124" fillId="58" borderId="66" applyProtection="0">
      <alignment horizontal="left" vertical="top" wrapText="1"/>
    </xf>
    <xf numFmtId="44" fontId="2" fillId="0" borderId="23" applyFont="0" applyFill="0" applyBorder="0" applyAlignment="0" applyProtection="0"/>
    <xf numFmtId="49" fontId="124" fillId="58" borderId="66" applyProtection="0">
      <alignment horizontal="left" vertical="top" wrapText="1"/>
    </xf>
    <xf numFmtId="49" fontId="124" fillId="58" borderId="65" applyProtection="0">
      <alignment horizontal="left" vertical="top"/>
    </xf>
    <xf numFmtId="49" fontId="124" fillId="58" borderId="65" applyProtection="0">
      <alignment horizontal="right" vertical="top"/>
    </xf>
    <xf numFmtId="49" fontId="124" fillId="58" borderId="82" applyProtection="0">
      <alignment horizontal="left" vertical="top" wrapText="1"/>
    </xf>
    <xf numFmtId="49" fontId="124" fillId="58" borderId="82" applyProtection="0">
      <alignment horizontal="left" vertical="top" wrapText="1"/>
    </xf>
    <xf numFmtId="4" fontId="124" fillId="60" borderId="120" applyProtection="0">
      <alignment horizontal="right" vertical="top"/>
    </xf>
    <xf numFmtId="4" fontId="124" fillId="60" borderId="120" applyProtection="0">
      <alignment horizontal="right" vertical="top"/>
    </xf>
    <xf numFmtId="49" fontId="124" fillId="58" borderId="82" applyProtection="0">
      <alignment horizontal="left" vertical="top" wrapText="1"/>
    </xf>
    <xf numFmtId="49" fontId="124" fillId="58" borderId="31" applyProtection="0">
      <alignment horizontal="left" vertical="top"/>
    </xf>
    <xf numFmtId="49" fontId="124" fillId="58" borderId="65" applyProtection="0">
      <alignment horizontal="center" vertical="top"/>
    </xf>
    <xf numFmtId="49" fontId="124" fillId="58" borderId="66" applyProtection="0">
      <alignment horizontal="left" vertical="top" wrapText="1"/>
    </xf>
    <xf numFmtId="49" fontId="124" fillId="58" borderId="65" applyProtection="0">
      <alignment horizontal="right" vertical="top"/>
    </xf>
    <xf numFmtId="49" fontId="124" fillId="58" borderId="65" applyProtection="0">
      <alignment horizontal="right" vertical="top"/>
    </xf>
    <xf numFmtId="49" fontId="124" fillId="58" borderId="66"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3" fontId="2" fillId="0" borderId="23" applyFont="0" applyFill="0" applyBorder="0" applyAlignment="0" applyProtection="0"/>
    <xf numFmtId="44" fontId="2" fillId="0" borderId="23" applyFont="0" applyFill="0" applyBorder="0" applyAlignment="0" applyProtection="0"/>
    <xf numFmtId="0" fontId="83" fillId="0" borderId="23"/>
    <xf numFmtId="49" fontId="124" fillId="58" borderId="66" applyProtection="0">
      <alignment horizontal="left" vertical="top" wrapText="1"/>
    </xf>
    <xf numFmtId="49" fontId="124" fillId="58" borderId="66" applyProtection="0">
      <alignment horizontal="left" vertical="top" wrapText="1"/>
    </xf>
    <xf numFmtId="174" fontId="97" fillId="0" borderId="23" applyFont="0" applyFill="0" applyBorder="0" applyAlignment="0" applyProtection="0"/>
    <xf numFmtId="44" fontId="2" fillId="0" borderId="23" applyFont="0" applyFill="0" applyBorder="0" applyAlignment="0" applyProtection="0"/>
    <xf numFmtId="49" fontId="124" fillId="58" borderId="66" applyProtection="0">
      <alignment horizontal="left" vertical="top" wrapText="1"/>
    </xf>
    <xf numFmtId="49" fontId="124" fillId="58" borderId="82" applyProtection="0">
      <alignment horizontal="left" vertical="top" wrapText="1"/>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 fontId="124" fillId="78" borderId="120" applyProtection="0">
      <alignment horizontal="right" vertical="top"/>
    </xf>
    <xf numFmtId="4" fontId="124" fillId="78" borderId="120" applyProtection="0">
      <alignment horizontal="righ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0" fontId="124" fillId="60" borderId="120" applyNumberFormat="0" applyProtection="0">
      <alignment horizontal="right" vertical="top"/>
    </xf>
    <xf numFmtId="4" fontId="124" fillId="60" borderId="120" applyProtection="0">
      <alignment horizontal="right" vertical="top"/>
    </xf>
    <xf numFmtId="4" fontId="124" fillId="60" borderId="120" applyProtection="0">
      <alignment horizontal="right" vertical="top"/>
    </xf>
    <xf numFmtId="4" fontId="156" fillId="59" borderId="120" applyProtection="0">
      <alignment horizontal="right" vertical="top"/>
    </xf>
    <xf numFmtId="4" fontId="124" fillId="60" borderId="120" applyProtection="0">
      <alignment horizontal="right" vertical="top"/>
    </xf>
    <xf numFmtId="49" fontId="124" fillId="58" borderId="82" applyProtection="0">
      <alignment horizontal="left" vertical="top" wrapText="1"/>
    </xf>
    <xf numFmtId="4" fontId="124" fillId="78" borderId="120" applyProtection="0">
      <alignment horizontal="right" vertical="top"/>
    </xf>
    <xf numFmtId="49" fontId="124" fillId="58" borderId="82" applyProtection="0">
      <alignment horizontal="left" vertical="top" wrapText="1"/>
    </xf>
    <xf numFmtId="4" fontId="124" fillId="78" borderId="120" applyProtection="0">
      <alignment horizontal="right" vertical="top"/>
    </xf>
    <xf numFmtId="49" fontId="124" fillId="58" borderId="66" applyProtection="0">
      <alignment horizontal="left" vertical="top" wrapText="1"/>
    </xf>
    <xf numFmtId="49" fontId="124" fillId="58" borderId="66" applyProtection="0">
      <alignment horizontal="left" vertical="top" wrapText="1"/>
    </xf>
    <xf numFmtId="0" fontId="124" fillId="78" borderId="120" applyNumberFormat="0" applyProtection="0">
      <alignment horizontal="right" vertical="top"/>
    </xf>
    <xf numFmtId="0" fontId="175" fillId="0" borderId="23"/>
    <xf numFmtId="0" fontId="176" fillId="0" borderId="23"/>
    <xf numFmtId="0" fontId="177" fillId="0" borderId="68">
      <protection hidden="1"/>
    </xf>
    <xf numFmtId="0" fontId="158" fillId="97" borderId="68" applyNumberFormat="0" applyFont="0" applyBorder="0" applyAlignment="0" applyProtection="0">
      <protection hidden="1"/>
    </xf>
    <xf numFmtId="212" fontId="176" fillId="0" borderId="23" applyFont="0" applyFill="0" applyBorder="0" applyAlignment="0" applyProtection="0"/>
    <xf numFmtId="213" fontId="176" fillId="0" borderId="23" applyFont="0" applyFill="0" applyBorder="0" applyAlignment="0" applyProtection="0"/>
    <xf numFmtId="0" fontId="176" fillId="0" borderId="23"/>
    <xf numFmtId="214" fontId="178" fillId="0" borderId="23"/>
    <xf numFmtId="0" fontId="175" fillId="0" borderId="23"/>
    <xf numFmtId="0" fontId="175" fillId="0" borderId="23"/>
    <xf numFmtId="0" fontId="97" fillId="0" borderId="23"/>
    <xf numFmtId="44" fontId="97" fillId="0" borderId="23" applyFont="0" applyFill="0" applyBorder="0" applyAlignment="0" applyProtection="0"/>
    <xf numFmtId="215" fontId="178" fillId="0" borderId="23"/>
    <xf numFmtId="41" fontId="97" fillId="0" borderId="23" applyFont="0" applyFill="0" applyBorder="0" applyAlignment="0" applyProtection="0"/>
    <xf numFmtId="43" fontId="97" fillId="0" borderId="23" applyFont="0" applyFill="0" applyBorder="0" applyAlignment="0" applyProtection="0"/>
    <xf numFmtId="216" fontId="178" fillId="0" borderId="23"/>
    <xf numFmtId="0" fontId="78" fillId="93" borderId="23" applyNumberFormat="0" applyBorder="0" applyAlignment="0" applyProtection="0"/>
    <xf numFmtId="0" fontId="109" fillId="0" borderId="82">
      <alignment horizontal="left" vertical="center"/>
    </xf>
    <xf numFmtId="0" fontId="161" fillId="0" borderId="23"/>
    <xf numFmtId="0" fontId="179" fillId="58" borderId="101" applyNumberFormat="0" applyFont="0" applyBorder="0" applyAlignment="0" applyProtection="0">
      <alignment vertical="top"/>
    </xf>
    <xf numFmtId="0" fontId="180" fillId="0" borderId="68">
      <alignment horizontal="left"/>
      <protection locked="0"/>
    </xf>
    <xf numFmtId="174" fontId="97" fillId="0" borderId="23" applyFont="0" applyFill="0" applyBorder="0" applyAlignment="0" applyProtection="0"/>
    <xf numFmtId="174" fontId="97" fillId="0" borderId="23" applyFont="0" applyFill="0" applyBorder="0" applyAlignment="0" applyProtection="0"/>
    <xf numFmtId="174" fontId="97" fillId="0" borderId="23" applyFont="0" applyFill="0" applyBorder="0" applyAlignment="0" applyProtection="0"/>
    <xf numFmtId="174" fontId="97" fillId="0" borderId="23" applyFont="0" applyFill="0" applyBorder="0" applyAlignment="0" applyProtection="0"/>
    <xf numFmtId="217" fontId="97" fillId="0" borderId="23" applyFont="0" applyFill="0" applyBorder="0" applyAlignment="0" applyProtection="0"/>
    <xf numFmtId="217" fontId="97" fillId="0" borderId="23" applyFont="0" applyFill="0" applyBorder="0" applyAlignment="0" applyProtection="0"/>
    <xf numFmtId="217" fontId="97" fillId="0" borderId="23" applyFont="0" applyFill="0" applyBorder="0" applyAlignment="0" applyProtection="0"/>
    <xf numFmtId="217" fontId="97" fillId="0" borderId="23" applyFont="0" applyFill="0" applyBorder="0" applyAlignment="0" applyProtection="0"/>
    <xf numFmtId="44" fontId="97" fillId="0" borderId="23" applyFont="0" applyFill="0" applyBorder="0" applyAlignment="0" applyProtection="0"/>
    <xf numFmtId="174" fontId="97" fillId="0" borderId="23" applyFont="0" applyFill="0" applyBorder="0" applyAlignment="0" applyProtection="0"/>
    <xf numFmtId="174" fontId="122" fillId="0" borderId="23" applyFont="0" applyFill="0" applyBorder="0" applyAlignment="0" applyProtection="0"/>
    <xf numFmtId="178" fontId="97" fillId="0" borderId="23" applyFont="0" applyFill="0" applyBorder="0" applyAlignment="0" applyProtection="0"/>
    <xf numFmtId="0" fontId="102" fillId="0" borderId="23"/>
    <xf numFmtId="0" fontId="2" fillId="0" borderId="23"/>
    <xf numFmtId="0" fontId="97" fillId="0" borderId="23"/>
    <xf numFmtId="0" fontId="97" fillId="0" borderId="23"/>
    <xf numFmtId="0" fontId="181" fillId="0" borderId="23"/>
    <xf numFmtId="0" fontId="122" fillId="0" borderId="23"/>
    <xf numFmtId="0" fontId="96" fillId="0" borderId="23"/>
    <xf numFmtId="0" fontId="96" fillId="0" borderId="23"/>
    <xf numFmtId="0" fontId="122" fillId="0" borderId="23"/>
    <xf numFmtId="0" fontId="97" fillId="0" borderId="23" applyBorder="0"/>
    <xf numFmtId="0" fontId="96" fillId="0" borderId="23"/>
    <xf numFmtId="0" fontId="178" fillId="0" borderId="23">
      <alignment horizontal="center" vertical="center"/>
    </xf>
    <xf numFmtId="40" fontId="182" fillId="0" borderId="23" applyFont="0" applyFill="0" applyBorder="0" applyAlignment="0" applyProtection="0"/>
    <xf numFmtId="38" fontId="182" fillId="0" borderId="23" applyFont="0" applyFill="0" applyBorder="0" applyAlignment="0" applyProtection="0"/>
    <xf numFmtId="9" fontId="97" fillId="0" borderId="23" applyFont="0" applyFill="0" applyBorder="0" applyAlignment="0" applyProtection="0"/>
    <xf numFmtId="9" fontId="122" fillId="0" borderId="23" applyFont="0" applyFill="0" applyBorder="0" applyAlignment="0" applyProtection="0"/>
    <xf numFmtId="9" fontId="97" fillId="0" borderId="23" applyFont="0" applyFill="0" applyBorder="0" applyAlignment="0" applyProtection="0"/>
    <xf numFmtId="9" fontId="97" fillId="0" borderId="23" applyFont="0" applyFill="0" applyBorder="0" applyAlignment="0" applyProtection="0"/>
    <xf numFmtId="0" fontId="159" fillId="105" borderId="93" applyNumberFormat="0" applyFont="0" applyFill="0" applyAlignment="0" applyProtection="0">
      <alignment horizontal="left" indent="1"/>
    </xf>
    <xf numFmtId="14" fontId="183" fillId="0" borderId="23" applyNumberFormat="0" applyFill="0" applyBorder="0" applyAlignment="0" applyProtection="0">
      <alignment horizontal="left"/>
    </xf>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218" fontId="175" fillId="0" borderId="23"/>
    <xf numFmtId="0" fontId="184" fillId="58" borderId="137">
      <alignment horizontal="right" vertical="center"/>
    </xf>
    <xf numFmtId="0" fontId="185" fillId="106" borderId="23">
      <alignment vertical="center"/>
    </xf>
    <xf numFmtId="40" fontId="186" fillId="0" borderId="23" applyBorder="0">
      <alignment horizontal="right"/>
    </xf>
    <xf numFmtId="0" fontId="187" fillId="107" borderId="138">
      <alignment horizontal="right" vertical="center"/>
    </xf>
    <xf numFmtId="0" fontId="188" fillId="60" borderId="29">
      <alignment vertical="center"/>
    </xf>
    <xf numFmtId="0" fontId="124" fillId="59" borderId="23">
      <alignment vertical="center"/>
    </xf>
    <xf numFmtId="0" fontId="188" fillId="108" borderId="29">
      <alignment vertical="center"/>
    </xf>
    <xf numFmtId="49" fontId="188" fillId="109" borderId="68">
      <alignment vertical="center"/>
    </xf>
    <xf numFmtId="0" fontId="189" fillId="110" borderId="139">
      <alignment horizontal="centerContinuous" vertical="center"/>
    </xf>
    <xf numFmtId="0" fontId="190" fillId="111" borderId="110">
      <alignment horizontal="centerContinuous" vertical="center"/>
    </xf>
    <xf numFmtId="0" fontId="183" fillId="97" borderId="68"/>
    <xf numFmtId="0" fontId="97" fillId="112" borderId="140"/>
    <xf numFmtId="43" fontId="97" fillId="0" borderId="23" applyFont="0" applyFill="0" applyBorder="0" applyAlignment="0" applyProtection="0"/>
    <xf numFmtId="178" fontId="97" fillId="0" borderId="23" applyFont="0" applyFill="0" applyBorder="0" applyAlignment="0" applyProtection="0"/>
    <xf numFmtId="177" fontId="97" fillId="0" borderId="23" applyFont="0" applyFill="0" applyBorder="0" applyAlignment="0" applyProtection="0"/>
    <xf numFmtId="178" fontId="97" fillId="0" borderId="23" applyFont="0" applyFill="0" applyBorder="0" applyAlignment="0" applyProtection="0"/>
    <xf numFmtId="0" fontId="187" fillId="58" borderId="138">
      <alignment horizontal="right" vertical="center"/>
    </xf>
    <xf numFmtId="0" fontId="187" fillId="58" borderId="141">
      <alignment horizontal="right" vertical="center"/>
      <protection locked="0"/>
    </xf>
    <xf numFmtId="0" fontId="187" fillId="59" borderId="141">
      <alignment horizontal="right" vertical="center"/>
      <protection locked="0"/>
    </xf>
    <xf numFmtId="0" fontId="159" fillId="105" borderId="93" applyNumberFormat="0" applyFont="0" applyFill="0" applyAlignment="0" applyProtection="0">
      <alignment horizontal="left" indent="1"/>
    </xf>
    <xf numFmtId="7" fontId="191" fillId="105" borderId="142" applyNumberFormat="0" applyFill="0" applyProtection="0">
      <protection locked="0"/>
    </xf>
    <xf numFmtId="0" fontId="167" fillId="113" borderId="82">
      <alignment vertical="center"/>
    </xf>
    <xf numFmtId="0" fontId="167" fillId="114" borderId="82">
      <alignment vertical="center"/>
    </xf>
    <xf numFmtId="0" fontId="108" fillId="114" borderId="23">
      <alignment vertical="center"/>
    </xf>
    <xf numFmtId="0" fontId="108" fillId="58" borderId="23">
      <alignment vertical="center"/>
    </xf>
    <xf numFmtId="9" fontId="168" fillId="0" borderId="23" applyFont="0" applyFill="0" applyBorder="0" applyAlignment="0" applyProtection="0"/>
    <xf numFmtId="0" fontId="192" fillId="0" borderId="23" applyNumberFormat="0" applyFill="0" applyBorder="0" applyAlignment="0" applyProtection="0"/>
    <xf numFmtId="0" fontId="97" fillId="0" borderId="23"/>
    <xf numFmtId="0" fontId="83" fillId="0" borderId="23"/>
    <xf numFmtId="43" fontId="83" fillId="0" borderId="23" applyFont="0" applyFill="0" applyBorder="0" applyAlignment="0" applyProtection="0"/>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0" fontId="83" fillId="0" borderId="23"/>
    <xf numFmtId="0" fontId="2" fillId="0" borderId="23" applyAlignment="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7" fontId="191" fillId="105" borderId="142" applyNumberFormat="0" applyFill="0" applyProtection="0">
      <protection locked="0"/>
    </xf>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0" fontId="29" fillId="0" borderId="23" applyNumberFormat="0" applyFont="0" applyBorder="0" applyProtection="0"/>
    <xf numFmtId="0" fontId="29" fillId="0" borderId="23" applyNumberFormat="0" applyFont="0" applyBorder="0" applyProtection="0"/>
    <xf numFmtId="0" fontId="29" fillId="0" borderId="23" applyNumberFormat="0" applyFont="0" applyBorder="0" applyProtection="0"/>
    <xf numFmtId="0" fontId="29" fillId="0" borderId="23" applyNumberFormat="0" applyFont="0" applyBorder="0" applyProtection="0"/>
    <xf numFmtId="0" fontId="29" fillId="0" borderId="23" applyNumberFormat="0" applyFont="0" applyBorder="0" applyProtection="0"/>
    <xf numFmtId="219" fontId="29"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9" fillId="0" borderId="23"/>
    <xf numFmtId="0" fontId="2" fillId="0" borderId="23"/>
    <xf numFmtId="0" fontId="2" fillId="0" borderId="23"/>
    <xf numFmtId="0" fontId="2" fillId="0" borderId="23"/>
    <xf numFmtId="220" fontId="29"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34" fillId="0" borderId="23"/>
    <xf numFmtId="0" fontId="2" fillId="0" borderId="23"/>
    <xf numFmtId="44" fontId="2"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9" fontId="2" fillId="0" borderId="23" applyFont="0" applyFill="0" applyBorder="0" applyAlignment="0" applyProtection="0"/>
    <xf numFmtId="44" fontId="34" fillId="0" borderId="23" applyFont="0" applyFill="0" applyBorder="0" applyAlignment="0" applyProtection="0"/>
    <xf numFmtId="164" fontId="2" fillId="0" borderId="23" applyFont="0" applyFill="0" applyBorder="0" applyAlignment="0" applyProtection="0"/>
    <xf numFmtId="9" fontId="34" fillId="0" borderId="23" applyFont="0" applyFill="0" applyBorder="0" applyAlignment="0" applyProtection="0"/>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43"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164" fontId="2" fillId="0" borderId="23" applyFont="0" applyFill="0" applyBorder="0" applyAlignment="0" applyProtection="0"/>
    <xf numFmtId="43" fontId="34" fillId="0" borderId="23" applyFont="0" applyFill="0" applyBorder="0" applyAlignment="0" applyProtection="0"/>
    <xf numFmtId="0" fontId="79" fillId="0" borderId="23"/>
    <xf numFmtId="0" fontId="80" fillId="0" borderId="83">
      <alignment horizontal="left"/>
    </xf>
    <xf numFmtId="0" fontId="81" fillId="0" borderId="83">
      <alignment horizontal="left" wrapText="1"/>
    </xf>
    <xf numFmtId="0" fontId="79" fillId="0" borderId="23"/>
    <xf numFmtId="0" fontId="80" fillId="0" borderId="83">
      <alignment horizontal="left"/>
    </xf>
    <xf numFmtId="0" fontId="81" fillId="0" borderId="83">
      <alignment horizontal="left" wrapText="1"/>
    </xf>
    <xf numFmtId="0" fontId="2" fillId="0" borderId="23"/>
    <xf numFmtId="0" fontId="47" fillId="0" borderId="23"/>
    <xf numFmtId="0" fontId="2" fillId="0" borderId="23"/>
    <xf numFmtId="164" fontId="2" fillId="0" borderId="23" applyFont="0" applyFill="0" applyBorder="0" applyAlignment="0" applyProtection="0"/>
    <xf numFmtId="0" fontId="34" fillId="0" borderId="23"/>
    <xf numFmtId="44" fontId="34" fillId="0" borderId="23" applyFont="0" applyFill="0" applyBorder="0" applyAlignment="0" applyProtection="0"/>
    <xf numFmtId="0" fontId="92" fillId="0" borderId="23"/>
    <xf numFmtId="0" fontId="34" fillId="0" borderId="23"/>
    <xf numFmtId="44" fontId="34"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0" fontId="34" fillId="0" borderId="23"/>
    <xf numFmtId="0" fontId="129" fillId="0" borderId="23"/>
    <xf numFmtId="0" fontId="34" fillId="0" borderId="23"/>
    <xf numFmtId="0" fontId="129" fillId="0" borderId="23"/>
    <xf numFmtId="0" fontId="129" fillId="0" borderId="23"/>
    <xf numFmtId="0" fontId="193" fillId="0" borderId="23" applyNumberFormat="0" applyFill="0" applyBorder="0" applyAlignment="0" applyProtection="0"/>
    <xf numFmtId="0" fontId="29" fillId="0" borderId="23"/>
    <xf numFmtId="0" fontId="193" fillId="0" borderId="23" applyNumberFormat="0" applyFill="0" applyBorder="0" applyAlignment="0" applyProtection="0"/>
    <xf numFmtId="43" fontId="34" fillId="0" borderId="23" applyFont="0" applyFill="0" applyBorder="0" applyAlignment="0" applyProtection="0"/>
    <xf numFmtId="0" fontId="83" fillId="0" borderId="23"/>
    <xf numFmtId="44" fontId="83" fillId="0" borderId="23" applyFont="0" applyFill="0" applyBorder="0" applyAlignment="0" applyProtection="0"/>
    <xf numFmtId="43" fontId="2" fillId="0" borderId="23" applyFont="0" applyFill="0" applyBorder="0" applyAlignment="0" applyProtection="0"/>
    <xf numFmtId="0" fontId="47" fillId="0" borderId="23"/>
    <xf numFmtId="0" fontId="47" fillId="0" borderId="23"/>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79" fillId="0" borderId="23"/>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142" applyNumberFormat="0" applyFill="0" applyProtection="0">
      <protection locked="0"/>
    </xf>
    <xf numFmtId="43" fontId="83" fillId="0" borderId="23" applyFont="0" applyFill="0" applyBorder="0" applyAlignment="0" applyProtection="0"/>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7" fontId="191" fillId="105" borderId="142" applyNumberFormat="0" applyFill="0" applyProtection="0">
      <protection locked="0"/>
    </xf>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0" fontId="79" fillId="0" borderId="23"/>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112" fillId="0" borderId="100"/>
    <xf numFmtId="0" fontId="112" fillId="0" borderId="100"/>
    <xf numFmtId="0" fontId="92" fillId="0" borderId="23"/>
    <xf numFmtId="0" fontId="92" fillId="0" borderId="23"/>
    <xf numFmtId="44" fontId="2" fillId="0" borderId="23" applyFont="0" applyFill="0" applyBorder="0" applyAlignment="0" applyProtection="0"/>
    <xf numFmtId="49" fontId="169" fillId="101" borderId="17">
      <alignment horizontal="left" vertical="top"/>
    </xf>
    <xf numFmtId="49" fontId="169" fillId="101" borderId="24">
      <alignment horizontal="left" vertical="top"/>
    </xf>
    <xf numFmtId="49" fontId="169" fillId="101" borderId="9">
      <alignment horizontal="left" vertical="top" wrapText="1"/>
    </xf>
    <xf numFmtId="49" fontId="169" fillId="101" borderId="7">
      <alignment horizontal="left" vertical="top"/>
    </xf>
    <xf numFmtId="49" fontId="169" fillId="101" borderId="6">
      <alignment horizontal="left" vertical="top" wrapText="1"/>
    </xf>
    <xf numFmtId="49" fontId="169" fillId="101" borderId="5">
      <alignment horizontal="left" vertical="top"/>
    </xf>
    <xf numFmtId="49" fontId="169" fillId="101" borderId="132">
      <alignment horizontal="left" vertical="top"/>
    </xf>
    <xf numFmtId="49" fontId="169" fillId="101" borderId="28">
      <alignment horizontal="left" vertical="top" wrapText="1"/>
    </xf>
    <xf numFmtId="49" fontId="169" fillId="101" borderId="8">
      <alignment horizontal="left" vertical="top" wrapText="1"/>
    </xf>
    <xf numFmtId="49" fontId="169" fillId="101" borderId="7">
      <alignment horizontal="left" vertical="top" indent="1"/>
    </xf>
    <xf numFmtId="0" fontId="2" fillId="0" borderId="23"/>
    <xf numFmtId="2" fontId="171" fillId="0" borderId="23"/>
    <xf numFmtId="43" fontId="97" fillId="0" borderId="23" applyFont="0" applyFill="0" applyBorder="0" applyAlignment="0" applyProtection="0"/>
    <xf numFmtId="43" fontId="2" fillId="0" borderId="23" applyFont="0" applyFill="0" applyBorder="0" applyAlignment="0" applyProtection="0"/>
    <xf numFmtId="0" fontId="2" fillId="0" borderId="23"/>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0" fontId="97" fillId="0" borderId="23"/>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0" fontId="128" fillId="0" borderId="23" applyAlignment="0">
      <alignment vertical="top" wrapText="1"/>
      <protection locked="0"/>
    </xf>
    <xf numFmtId="0" fontId="97" fillId="0" borderId="23"/>
    <xf numFmtId="0" fontId="97" fillId="0" borderId="23" applyAlignment="0">
      <alignment vertical="top" wrapText="1"/>
      <protection locked="0"/>
    </xf>
    <xf numFmtId="44" fontId="2" fillId="0" borderId="23" applyFont="0" applyFill="0" applyBorder="0" applyAlignment="0" applyProtection="0"/>
    <xf numFmtId="0" fontId="128" fillId="0" borderId="23" applyAlignment="0">
      <alignment vertical="top" wrapText="1"/>
      <protection locked="0"/>
    </xf>
    <xf numFmtId="0" fontId="97" fillId="0" borderId="23"/>
    <xf numFmtId="0" fontId="155" fillId="89" borderId="23" applyNumberFormat="0" applyBorder="0" applyAlignment="0" applyProtection="0"/>
    <xf numFmtId="0" fontId="155" fillId="86" borderId="23" applyNumberFormat="0" applyBorder="0" applyAlignment="0" applyProtection="0"/>
    <xf numFmtId="0" fontId="155" fillId="87" borderId="23" applyNumberFormat="0" applyBorder="0" applyAlignment="0" applyProtection="0"/>
    <xf numFmtId="0" fontId="155" fillId="90" borderId="23" applyNumberFormat="0" applyBorder="0" applyAlignment="0" applyProtection="0"/>
    <xf numFmtId="0" fontId="155" fillId="91" borderId="23" applyNumberFormat="0" applyBorder="0" applyAlignment="0" applyProtection="0"/>
    <xf numFmtId="0" fontId="155" fillId="92" borderId="23" applyNumberFormat="0" applyBorder="0" applyAlignment="0" applyProtection="0"/>
    <xf numFmtId="0" fontId="150" fillId="97" borderId="117" applyNumberFormat="0" applyAlignment="0" applyProtection="0"/>
    <xf numFmtId="0" fontId="155" fillId="93" borderId="23" applyNumberFormat="0" applyBorder="0" applyAlignment="0" applyProtection="0"/>
    <xf numFmtId="0" fontId="148" fillId="84" borderId="117" applyNumberFormat="0" applyAlignment="0" applyProtection="0"/>
    <xf numFmtId="0" fontId="97" fillId="100" borderId="126" applyNumberFormat="0" applyFont="0" applyAlignment="0" applyProtection="0"/>
    <xf numFmtId="0" fontId="149" fillId="97" borderId="127" applyNumberFormat="0" applyAlignment="0" applyProtection="0"/>
    <xf numFmtId="0" fontId="154" fillId="0" borderId="23" applyNumberFormat="0" applyFill="0" applyBorder="0" applyAlignment="0" applyProtection="0"/>
    <xf numFmtId="0" fontId="172" fillId="0" borderId="134" applyNumberFormat="0" applyFill="0" applyAlignment="0" applyProtection="0"/>
    <xf numFmtId="43" fontId="97" fillId="0" borderId="23" applyFont="0" applyFill="0" applyBorder="0" applyAlignment="0" applyProtection="0"/>
    <xf numFmtId="43" fontId="2" fillId="0" borderId="23" applyFont="0" applyFill="0" applyBorder="0" applyAlignment="0" applyProtection="0"/>
    <xf numFmtId="0" fontId="2" fillId="0" borderId="23"/>
    <xf numFmtId="0" fontId="2" fillId="0" borderId="23"/>
    <xf numFmtId="0" fontId="2" fillId="0" borderId="23" applyAlignment="0"/>
    <xf numFmtId="0" fontId="2" fillId="0" borderId="23"/>
    <xf numFmtId="0" fontId="83" fillId="0" borderId="23"/>
    <xf numFmtId="0" fontId="92" fillId="0" borderId="23"/>
    <xf numFmtId="0" fontId="92" fillId="0" borderId="23"/>
    <xf numFmtId="0" fontId="92" fillId="0" borderId="23"/>
    <xf numFmtId="44" fontId="2" fillId="0" borderId="23" applyFont="0" applyFill="0" applyBorder="0" applyAlignment="0" applyProtection="0"/>
    <xf numFmtId="0" fontId="79" fillId="0" borderId="23"/>
    <xf numFmtId="0" fontId="93" fillId="0" borderId="23"/>
    <xf numFmtId="44" fontId="2" fillId="0" borderId="23" applyFont="0" applyFill="0" applyBorder="0" applyAlignment="0" applyProtection="0"/>
    <xf numFmtId="0" fontId="47" fillId="0" borderId="23"/>
    <xf numFmtId="0" fontId="102" fillId="101" borderId="29">
      <alignment horizontal="left" vertical="top"/>
    </xf>
    <xf numFmtId="0" fontId="102" fillId="101" borderId="82">
      <alignment horizontal="left" vertical="top"/>
    </xf>
    <xf numFmtId="0" fontId="47" fillId="0" borderId="23"/>
    <xf numFmtId="0" fontId="47" fillId="0" borderId="23"/>
    <xf numFmtId="49" fontId="124" fillId="58" borderId="153" applyProtection="0">
      <alignment horizontal="center" vertical="top"/>
    </xf>
    <xf numFmtId="49" fontId="124" fillId="58" borderId="153" applyProtection="0">
      <alignment horizontal="left" vertical="top"/>
    </xf>
    <xf numFmtId="49" fontId="124" fillId="58" borderId="152" applyProtection="0">
      <alignment horizontal="left" vertical="top" wrapText="1"/>
    </xf>
    <xf numFmtId="43" fontId="97" fillId="0" borderId="23" applyFont="0" applyFill="0" applyBorder="0" applyAlignment="0" applyProtection="0"/>
    <xf numFmtId="49" fontId="124" fillId="58" borderId="153" applyProtection="0">
      <alignment horizontal="left" vertical="top"/>
    </xf>
    <xf numFmtId="49" fontId="124" fillId="58" borderId="153" applyProtection="0">
      <alignment horizontal="center" vertical="top"/>
    </xf>
    <xf numFmtId="49" fontId="124" fillId="58" borderId="153" applyProtection="0">
      <alignment horizontal="left" vertical="top"/>
    </xf>
    <xf numFmtId="49" fontId="124" fillId="58" borderId="153" applyProtection="0">
      <alignment horizontal="left" vertical="top"/>
    </xf>
    <xf numFmtId="49" fontId="124" fillId="58" borderId="152" applyProtection="0">
      <alignment horizontal="left" vertical="top" wrapText="1"/>
    </xf>
    <xf numFmtId="49" fontId="124" fillId="58" borderId="154" applyProtection="0">
      <alignment horizontal="left" vertical="top" wrapText="1"/>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9" fontId="124" fillId="58" borderId="152" applyProtection="0">
      <alignment horizontal="left" vertical="top" wrapText="1"/>
    </xf>
    <xf numFmtId="49" fontId="124" fillId="58" borderId="153" applyProtection="0">
      <alignment horizontal="center" vertical="top"/>
    </xf>
    <xf numFmtId="44" fontId="2" fillId="0" borderId="23" applyFont="0" applyFill="0" applyBorder="0" applyAlignment="0" applyProtection="0"/>
    <xf numFmtId="49" fontId="124" fillId="58" borderId="152" applyProtection="0">
      <alignment horizontal="left" vertical="top" wrapText="1"/>
    </xf>
    <xf numFmtId="44" fontId="2" fillId="0" borderId="23" applyFont="0" applyFill="0" applyBorder="0" applyAlignment="0" applyProtection="0"/>
    <xf numFmtId="43" fontId="2" fillId="0" borderId="23" applyFont="0" applyFill="0" applyBorder="0" applyAlignment="0" applyProtection="0"/>
    <xf numFmtId="49" fontId="124" fillId="58" borderId="153" applyProtection="0">
      <alignment horizontal="left" vertical="top"/>
    </xf>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151" applyProtection="0">
      <alignment horizontal="left" vertical="top"/>
    </xf>
    <xf numFmtId="49" fontId="124" fillId="58" borderId="153" applyProtection="0">
      <alignment horizontal="center" vertical="top"/>
    </xf>
    <xf numFmtId="49" fontId="124" fillId="58" borderId="150" applyProtection="0">
      <alignment horizontal="left" vertical="top"/>
    </xf>
    <xf numFmtId="44" fontId="2" fillId="0" borderId="23" applyFont="0" applyFill="0" applyBorder="0" applyAlignment="0" applyProtection="0"/>
    <xf numFmtId="49" fontId="124" fillId="58" borderId="153" applyProtection="0">
      <alignment horizontal="left" vertical="top"/>
    </xf>
    <xf numFmtId="44" fontId="2" fillId="0" borderId="23" applyFont="0" applyFill="0" applyBorder="0" applyAlignment="0" applyProtection="0"/>
    <xf numFmtId="44" fontId="2" fillId="0" borderId="23" applyFont="0" applyFill="0" applyBorder="0" applyAlignment="0" applyProtection="0"/>
    <xf numFmtId="49" fontId="124" fillId="58" borderId="153" applyProtection="0">
      <alignment horizontal="left" vertical="top"/>
    </xf>
    <xf numFmtId="44" fontId="2" fillId="0" borderId="23" applyFont="0" applyFill="0" applyBorder="0" applyAlignment="0" applyProtection="0"/>
    <xf numFmtId="43" fontId="34" fillId="0" borderId="23" applyFont="0" applyFill="0" applyBorder="0" applyAlignment="0" applyProtection="0"/>
    <xf numFmtId="49" fontId="124" fillId="58" borderId="152" applyProtection="0">
      <alignment horizontal="left" vertical="top" wrapText="1"/>
    </xf>
    <xf numFmtId="44" fontId="2" fillId="0" borderId="23" applyFont="0" applyFill="0" applyBorder="0" applyAlignment="0" applyProtection="0"/>
    <xf numFmtId="49" fontId="124" fillId="58" borderId="153" applyProtection="0">
      <alignment horizontal="left" vertical="top"/>
    </xf>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9" fontId="124" fillId="58" borderId="153" applyProtection="0">
      <alignment horizontal="left" vertical="top"/>
    </xf>
    <xf numFmtId="44" fontId="2" fillId="0" borderId="23" applyFont="0" applyFill="0" applyBorder="0" applyAlignment="0" applyProtection="0"/>
    <xf numFmtId="49" fontId="124" fillId="58" borderId="153" applyProtection="0">
      <alignment horizontal="left" vertical="top"/>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31" applyProtection="0">
      <alignment horizontal="left" vertical="top"/>
    </xf>
    <xf numFmtId="49" fontId="124" fillId="58" borderId="29" applyProtection="0">
      <alignment horizontal="left" vertical="top"/>
    </xf>
    <xf numFmtId="49" fontId="124" fillId="58" borderId="31" applyProtection="0">
      <alignment horizontal="left" vertical="top"/>
    </xf>
    <xf numFmtId="49" fontId="124" fillId="58" borderId="67" applyProtection="0">
      <alignment horizontal="left" vertical="top"/>
    </xf>
    <xf numFmtId="49" fontId="124" fillId="58" borderId="31" applyProtection="0">
      <alignment horizontal="left" vertical="top"/>
    </xf>
    <xf numFmtId="49" fontId="124" fillId="58" borderId="67" applyProtection="0">
      <alignment horizontal="left" vertical="top"/>
    </xf>
    <xf numFmtId="44" fontId="97" fillId="0" borderId="23" applyFont="0" applyFill="0" applyBorder="0" applyAlignment="0" applyProtection="0"/>
    <xf numFmtId="49" fontId="124" fillId="58" borderId="29" applyProtection="0">
      <alignment horizontal="left" vertical="top"/>
    </xf>
    <xf numFmtId="49" fontId="124" fillId="58" borderId="66"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9" fontId="124" fillId="58" borderId="66" applyProtection="0">
      <alignment horizontal="left" vertical="top" wrapText="1"/>
    </xf>
    <xf numFmtId="49" fontId="124" fillId="58" borderId="29" applyProtection="0">
      <alignment horizontal="left" vertical="top"/>
    </xf>
    <xf numFmtId="44" fontId="2" fillId="0" borderId="23" applyFont="0" applyFill="0" applyBorder="0" applyAlignment="0" applyProtection="0"/>
    <xf numFmtId="49" fontId="124" fillId="58" borderId="66" applyProtection="0">
      <alignment horizontal="left" vertical="top" wrapText="1"/>
    </xf>
    <xf numFmtId="49" fontId="124" fillId="58" borderId="31" applyProtection="0">
      <alignment horizontal="left" vertical="top"/>
    </xf>
    <xf numFmtId="49" fontId="124" fillId="58" borderId="82" applyProtection="0">
      <alignment horizontal="left" vertical="top" wrapText="1"/>
    </xf>
    <xf numFmtId="49" fontId="124" fillId="58" borderId="82" applyProtection="0">
      <alignment horizontal="left" vertical="top" wrapText="1"/>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82" applyProtection="0">
      <alignment horizontal="left" vertical="top" wrapText="1"/>
    </xf>
    <xf numFmtId="49" fontId="124" fillId="58" borderId="31" applyProtection="0">
      <alignment horizontal="left" vertical="top"/>
    </xf>
    <xf numFmtId="49" fontId="124" fillId="58" borderId="31" applyProtection="0">
      <alignment horizontal="lef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3" fontId="2" fillId="0" borderId="23" applyFont="0" applyFill="0" applyBorder="0" applyAlignment="0" applyProtection="0"/>
    <xf numFmtId="49" fontId="124" fillId="58" borderId="29" applyProtection="0">
      <alignment horizontal="left" vertical="top"/>
    </xf>
    <xf numFmtId="44" fontId="2" fillId="0" borderId="23" applyFont="0" applyFill="0" applyBorder="0" applyAlignment="0" applyProtection="0"/>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66" applyProtection="0">
      <alignment horizontal="left" vertical="top" wrapText="1"/>
    </xf>
    <xf numFmtId="49" fontId="124" fillId="58" borderId="66" applyProtection="0">
      <alignment horizontal="left" vertical="top" wrapText="1"/>
    </xf>
    <xf numFmtId="49" fontId="124" fillId="58" borderId="153" applyProtection="0">
      <alignment horizontal="left" vertical="top"/>
    </xf>
    <xf numFmtId="44" fontId="2" fillId="0" borderId="23" applyFont="0" applyFill="0" applyBorder="0" applyAlignment="0" applyProtection="0"/>
    <xf numFmtId="49" fontId="124" fillId="58" borderId="29" applyProtection="0">
      <alignment horizontal="left" vertical="top"/>
    </xf>
    <xf numFmtId="49" fontId="124" fillId="58" borderId="66"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82" applyProtection="0">
      <alignment horizontal="left" vertical="top" wrapText="1"/>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9" fontId="124" fillId="58" borderId="29" applyProtection="0">
      <alignment horizontal="left" vertical="top"/>
    </xf>
    <xf numFmtId="44" fontId="2" fillId="0" borderId="23" applyFont="0" applyFill="0" applyBorder="0" applyAlignment="0" applyProtection="0"/>
    <xf numFmtId="49" fontId="124" fillId="58" borderId="29" applyProtection="0">
      <alignment horizontal="left" vertical="top"/>
    </xf>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29" applyProtection="0">
      <alignment horizontal="left" vertical="top"/>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left" vertical="top"/>
    </xf>
    <xf numFmtId="49" fontId="124" fillId="58" borderId="29" applyProtection="0">
      <alignment horizontal="right" vertical="top"/>
    </xf>
    <xf numFmtId="49" fontId="124" fillId="58" borderId="29" applyProtection="0">
      <alignment horizontal="righ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center" vertical="top"/>
    </xf>
    <xf numFmtId="49" fontId="124" fillId="58" borderId="29" applyProtection="0">
      <alignment horizontal="left" vertical="top"/>
    </xf>
    <xf numFmtId="49" fontId="124" fillId="58" borderId="29" applyProtection="0">
      <alignment horizontal="center" vertical="top"/>
    </xf>
    <xf numFmtId="49" fontId="124" fillId="58" borderId="29" applyProtection="0">
      <alignment horizontal="center" vertical="top"/>
    </xf>
    <xf numFmtId="49" fontId="124" fillId="58" borderId="31" applyProtection="0">
      <alignment horizontal="left" vertical="top"/>
    </xf>
    <xf numFmtId="49" fontId="124" fillId="58" borderId="31"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49" fontId="124" fillId="58" borderId="82" applyProtection="0">
      <alignment horizontal="left" vertical="top" wrapText="1"/>
    </xf>
    <xf numFmtId="49" fontId="124" fillId="58" borderId="82" applyProtection="0">
      <alignment horizontal="left" vertical="top" wrapText="1"/>
    </xf>
    <xf numFmtId="49" fontId="124" fillId="58" borderId="66" applyProtection="0">
      <alignment horizontal="left" vertical="top" wrapText="1"/>
    </xf>
    <xf numFmtId="49" fontId="124" fillId="58" borderId="66" applyProtection="0">
      <alignment horizontal="left" vertical="top" wrapText="1"/>
    </xf>
    <xf numFmtId="49" fontId="124" fillId="58" borderId="29" applyProtection="0">
      <alignment horizontal="left" vertical="top"/>
    </xf>
    <xf numFmtId="49" fontId="124" fillId="58" borderId="29" applyProtection="0">
      <alignment horizontal="left" vertical="top"/>
    </xf>
    <xf numFmtId="49" fontId="124" fillId="58" borderId="29" applyProtection="0">
      <alignment horizontal="left" vertical="top"/>
    </xf>
    <xf numFmtId="10" fontId="108" fillId="60" borderId="153" applyNumberFormat="0" applyBorder="0" applyAlignment="0" applyProtection="0"/>
    <xf numFmtId="44" fontId="97" fillId="0" borderId="23" applyFont="0" applyFill="0" applyBorder="0" applyAlignment="0" applyProtection="0"/>
    <xf numFmtId="49" fontId="124" fillId="58" borderId="154" applyProtection="0">
      <alignment horizontal="left" vertical="top" wrapText="1"/>
    </xf>
    <xf numFmtId="49" fontId="124" fillId="58" borderId="154" applyProtection="0">
      <alignment horizontal="left" vertical="top" wrapText="1"/>
    </xf>
    <xf numFmtId="49" fontId="124" fillId="58" borderId="153" applyProtection="0">
      <alignment horizontal="left" vertical="top"/>
    </xf>
    <xf numFmtId="0" fontId="109" fillId="0" borderId="82">
      <alignment horizontal="left" vertical="center"/>
    </xf>
    <xf numFmtId="10" fontId="108" fillId="60" borderId="29" applyNumberFormat="0" applyBorder="0" applyAlignment="0" applyProtection="0"/>
    <xf numFmtId="49" fontId="124" fillId="58" borderId="153" applyProtection="0">
      <alignment horizontal="left" vertical="top"/>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194" fontId="114" fillId="0" borderId="108" applyFont="0" applyFill="0" applyBorder="0" applyAlignment="0" applyProtection="0">
      <alignment horizontal="center"/>
    </xf>
    <xf numFmtId="49" fontId="124" fillId="58" borderId="151" applyProtection="0">
      <alignment horizontal="left" vertical="top"/>
    </xf>
    <xf numFmtId="49" fontId="124" fillId="58" borderId="151" applyProtection="0">
      <alignment horizontal="left" vertical="top"/>
    </xf>
    <xf numFmtId="49" fontId="124" fillId="58" borderId="153" applyProtection="0">
      <alignment horizontal="center" vertical="top"/>
    </xf>
    <xf numFmtId="0" fontId="179" fillId="58" borderId="101" applyNumberFormat="0" applyFont="0" applyBorder="0" applyAlignment="0" applyProtection="0">
      <alignment vertical="top"/>
    </xf>
    <xf numFmtId="49" fontId="124" fillId="58" borderId="153" applyProtection="0">
      <alignment horizontal="center" vertical="top"/>
    </xf>
    <xf numFmtId="49" fontId="124" fillId="58" borderId="153" applyProtection="0">
      <alignment horizontal="left" vertical="top"/>
    </xf>
    <xf numFmtId="49" fontId="124" fillId="58" borderId="153" applyProtection="0">
      <alignment horizontal="center" vertical="top"/>
    </xf>
    <xf numFmtId="49" fontId="124" fillId="58" borderId="153" applyProtection="0">
      <alignment horizontal="center" vertical="top"/>
    </xf>
    <xf numFmtId="49" fontId="124" fillId="58" borderId="153" applyProtection="0">
      <alignment horizontal="left" vertical="top"/>
    </xf>
    <xf numFmtId="49" fontId="124" fillId="58" borderId="153" applyProtection="0">
      <alignment horizontal="right" vertical="top"/>
    </xf>
    <xf numFmtId="49" fontId="124" fillId="58" borderId="153" applyProtection="0">
      <alignment horizontal="right" vertical="top"/>
    </xf>
    <xf numFmtId="49" fontId="124" fillId="58" borderId="153" applyProtection="0">
      <alignment horizontal="right" vertical="top"/>
    </xf>
    <xf numFmtId="49" fontId="124" fillId="58" borderId="153" applyProtection="0">
      <alignment horizontal="left" vertical="top"/>
    </xf>
    <xf numFmtId="49" fontId="124" fillId="58" borderId="153" applyProtection="0">
      <alignment horizontal="right" vertical="top"/>
    </xf>
    <xf numFmtId="44" fontId="97" fillId="0" borderId="23" applyFont="0" applyFill="0" applyBorder="0" applyAlignment="0" applyProtection="0"/>
    <xf numFmtId="49" fontId="124" fillId="58" borderId="153" applyProtection="0">
      <alignment horizontal="right" vertical="top"/>
    </xf>
    <xf numFmtId="49" fontId="124" fillId="58" borderId="153" applyProtection="0">
      <alignment horizontal="right" vertical="top"/>
    </xf>
    <xf numFmtId="49" fontId="124" fillId="58" borderId="153" applyProtection="0">
      <alignment horizontal="left" vertical="top"/>
    </xf>
    <xf numFmtId="49" fontId="124" fillId="58" borderId="153" applyProtection="0">
      <alignment horizontal="left" vertical="top"/>
    </xf>
    <xf numFmtId="49" fontId="124" fillId="58" borderId="153" applyProtection="0">
      <alignment horizontal="left" vertical="top"/>
    </xf>
    <xf numFmtId="49" fontId="124" fillId="58" borderId="153" applyProtection="0">
      <alignment horizontal="left" vertical="top"/>
    </xf>
    <xf numFmtId="49" fontId="124" fillId="58" borderId="154" applyProtection="0">
      <alignment horizontal="left" vertical="top" wrapText="1"/>
    </xf>
    <xf numFmtId="49" fontId="124" fillId="58" borderId="152" applyProtection="0">
      <alignment horizontal="left" vertical="top" wrapText="1"/>
    </xf>
    <xf numFmtId="49" fontId="124" fillId="58" borderId="152" applyProtection="0">
      <alignment horizontal="left" vertical="top" wrapText="1"/>
    </xf>
    <xf numFmtId="49" fontId="124" fillId="58" borderId="153" applyProtection="0">
      <alignment horizontal="left" vertical="top"/>
    </xf>
    <xf numFmtId="49" fontId="124" fillId="58" borderId="150" applyProtection="0">
      <alignment horizontal="left" vertical="top"/>
    </xf>
    <xf numFmtId="0" fontId="102" fillId="101" borderId="154">
      <alignment horizontal="left" vertical="top"/>
    </xf>
    <xf numFmtId="0" fontId="102" fillId="101" borderId="153">
      <alignment horizontal="left" vertical="top"/>
    </xf>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187" fillId="107" borderId="143">
      <alignment horizontal="right" vertical="center"/>
    </xf>
    <xf numFmtId="0" fontId="188" fillId="60" borderId="29">
      <alignment vertical="center"/>
    </xf>
    <xf numFmtId="0" fontId="188" fillId="108" borderId="29">
      <alignment vertical="center"/>
    </xf>
    <xf numFmtId="0" fontId="189" fillId="110" borderId="144">
      <alignment horizontal="centerContinuous" vertical="center"/>
    </xf>
    <xf numFmtId="0" fontId="167" fillId="0" borderId="29">
      <alignment horizontal="center"/>
    </xf>
    <xf numFmtId="43" fontId="97" fillId="0" borderId="23" applyFont="0" applyFill="0" applyBorder="0" applyAlignment="0" applyProtection="0"/>
    <xf numFmtId="0" fontId="187" fillId="58" borderId="143">
      <alignment horizontal="right" vertical="center"/>
    </xf>
    <xf numFmtId="7" fontId="191" fillId="105" borderId="142" applyNumberFormat="0" applyFill="0" applyProtection="0">
      <protection locked="0"/>
    </xf>
    <xf numFmtId="0" fontId="167" fillId="113" borderId="82">
      <alignment vertical="center"/>
    </xf>
    <xf numFmtId="0" fontId="167" fillId="114" borderId="82">
      <alignment vertical="center"/>
    </xf>
    <xf numFmtId="49" fontId="124" fillId="58" borderId="153" applyProtection="0">
      <alignment horizontal="left" vertical="top"/>
    </xf>
    <xf numFmtId="43" fontId="83" fillId="0" borderId="23" applyFont="0" applyFill="0" applyBorder="0" applyAlignment="0" applyProtection="0"/>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7" fontId="191" fillId="105" borderId="142" applyNumberFormat="0" applyFill="0" applyProtection="0">
      <protection locked="0"/>
    </xf>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49" fontId="124" fillId="58" borderId="153" applyProtection="0">
      <alignment horizontal="center" vertical="top"/>
    </xf>
    <xf numFmtId="44" fontId="2" fillId="0" borderId="23" applyFont="0" applyFill="0" applyBorder="0" applyAlignment="0" applyProtection="0"/>
    <xf numFmtId="44" fontId="2" fillId="0" borderId="23" applyFont="0" applyFill="0" applyBorder="0" applyAlignment="0" applyProtection="0"/>
    <xf numFmtId="49" fontId="124" fillId="58" borderId="153" applyProtection="0">
      <alignment horizontal="left" vertical="top"/>
    </xf>
    <xf numFmtId="49" fontId="124" fillId="58" borderId="153" applyProtection="0">
      <alignment horizontal="left" vertical="top"/>
    </xf>
    <xf numFmtId="49" fontId="124" fillId="58" borderId="153" applyProtection="0">
      <alignment horizontal="center" vertical="top"/>
    </xf>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9" fontId="124" fillId="58" borderId="153" applyProtection="0">
      <alignment horizontal="left" vertical="top"/>
    </xf>
    <xf numFmtId="44" fontId="2" fillId="0" borderId="23" applyFont="0" applyFill="0" applyBorder="0" applyAlignment="0" applyProtection="0"/>
    <xf numFmtId="49" fontId="124" fillId="58" borderId="153" applyProtection="0">
      <alignment horizontal="left" vertical="top"/>
    </xf>
    <xf numFmtId="49" fontId="124" fillId="58" borderId="154" applyProtection="0">
      <alignment horizontal="left" vertical="top" wrapText="1"/>
    </xf>
    <xf numFmtId="49" fontId="124" fillId="58" borderId="153" applyProtection="0">
      <alignment horizontal="left" vertical="top"/>
    </xf>
    <xf numFmtId="44" fontId="2" fillId="0" borderId="23" applyFont="0" applyFill="0" applyBorder="0" applyAlignment="0" applyProtection="0"/>
    <xf numFmtId="49" fontId="124" fillId="58" borderId="151" applyProtection="0">
      <alignment horizontal="left" vertical="top"/>
    </xf>
    <xf numFmtId="49" fontId="124" fillId="58" borderId="153" applyProtection="0">
      <alignment horizontal="left" vertical="top"/>
    </xf>
    <xf numFmtId="49" fontId="124" fillId="58" borderId="151" applyProtection="0">
      <alignment horizontal="left" vertical="top"/>
    </xf>
    <xf numFmtId="49" fontId="124" fillId="58" borderId="153" applyProtection="0">
      <alignment horizontal="left" vertical="top"/>
    </xf>
    <xf numFmtId="44" fontId="2" fillId="0" borderId="23" applyFont="0" applyFill="0" applyBorder="0" applyAlignment="0" applyProtection="0"/>
    <xf numFmtId="43" fontId="2" fillId="0" borderId="23" applyFont="0" applyFill="0" applyBorder="0" applyAlignment="0" applyProtection="0"/>
    <xf numFmtId="49" fontId="124" fillId="58" borderId="153" applyProtection="0">
      <alignment horizontal="left" vertical="top"/>
    </xf>
    <xf numFmtId="49" fontId="124" fillId="58" borderId="153" applyProtection="0">
      <alignment horizontal="left" vertical="top"/>
    </xf>
    <xf numFmtId="49" fontId="124" fillId="58" borderId="153" applyProtection="0">
      <alignment horizontal="left" vertical="top"/>
    </xf>
    <xf numFmtId="43" fontId="34" fillId="0" borderId="23" applyFont="0" applyFill="0" applyBorder="0" applyAlignment="0" applyProtection="0"/>
    <xf numFmtId="49" fontId="124" fillId="58" borderId="153" applyProtection="0">
      <alignment horizontal="center" vertical="top"/>
    </xf>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9" fontId="124" fillId="58" borderId="153" applyProtection="0">
      <alignment horizontal="left" vertical="top"/>
    </xf>
    <xf numFmtId="49" fontId="124" fillId="58" borderId="153" applyProtection="0">
      <alignment horizontal="left" vertical="top"/>
    </xf>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109" fillId="0" borderId="154">
      <alignment horizontal="left" vertical="center"/>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142" applyNumberFormat="0" applyFill="0" applyProtection="0">
      <protection locked="0"/>
    </xf>
    <xf numFmtId="43" fontId="83" fillId="0" borderId="23" applyFont="0" applyFill="0" applyBorder="0" applyAlignment="0" applyProtection="0"/>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7" fontId="191" fillId="105" borderId="142" applyNumberFormat="0" applyFill="0" applyProtection="0">
      <protection locked="0"/>
    </xf>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112" fillId="0" borderId="100"/>
    <xf numFmtId="0" fontId="112" fillId="0" borderId="100"/>
    <xf numFmtId="44" fontId="2" fillId="0" borderId="23" applyFont="0" applyFill="0" applyBorder="0" applyAlignment="0" applyProtection="0"/>
    <xf numFmtId="49" fontId="124" fillId="58" borderId="154" applyProtection="0">
      <alignment horizontal="left" vertical="top" wrapText="1"/>
    </xf>
    <xf numFmtId="43" fontId="97" fillId="0" borderId="23" applyFont="0" applyFill="0" applyBorder="0" applyAlignment="0" applyProtection="0"/>
    <xf numFmtId="43" fontId="2" fillId="0" borderId="23" applyFont="0" applyFill="0" applyBorder="0" applyAlignment="0" applyProtection="0"/>
    <xf numFmtId="49" fontId="124" fillId="58" borderId="151" applyProtection="0">
      <alignment horizontal="left" vertical="top"/>
    </xf>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9" fontId="124" fillId="58" borderId="152" applyProtection="0">
      <alignment horizontal="left" vertical="top" wrapText="1"/>
    </xf>
    <xf numFmtId="49" fontId="124" fillId="58" borderId="153" applyProtection="0">
      <alignment horizontal="left" vertical="top"/>
    </xf>
    <xf numFmtId="49" fontId="124" fillId="58" borderId="153" applyProtection="0">
      <alignment horizontal="center" vertical="top"/>
    </xf>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9" fontId="124" fillId="58" borderId="152" applyProtection="0">
      <alignment horizontal="left" vertical="top" wrapText="1"/>
    </xf>
    <xf numFmtId="44" fontId="2" fillId="0" borderId="23" applyFont="0" applyFill="0" applyBorder="0" applyAlignment="0" applyProtection="0"/>
    <xf numFmtId="203" fontId="173" fillId="59" borderId="29" applyProtection="0">
      <alignment horizontal="right" vertical="top"/>
    </xf>
    <xf numFmtId="49" fontId="173" fillId="58" borderId="31" applyProtection="0">
      <alignment horizontal="left" vertical="top"/>
    </xf>
    <xf numFmtId="49" fontId="173" fillId="58" borderId="29" applyProtection="0">
      <alignment horizontal="left" vertical="top"/>
    </xf>
    <xf numFmtId="0" fontId="150" fillId="97" borderId="145" applyNumberFormat="0" applyAlignment="0" applyProtection="0"/>
    <xf numFmtId="49" fontId="124" fillId="58" borderId="153" applyProtection="0">
      <alignment horizontal="left" vertical="top"/>
    </xf>
    <xf numFmtId="49" fontId="124" fillId="58" borderId="152" applyProtection="0">
      <alignment horizontal="left" vertical="top" wrapText="1"/>
    </xf>
    <xf numFmtId="0" fontId="148" fillId="84" borderId="145" applyNumberFormat="0" applyAlignment="0" applyProtection="0"/>
    <xf numFmtId="0" fontId="97" fillId="100" borderId="146" applyNumberFormat="0" applyFont="0" applyAlignment="0" applyProtection="0"/>
    <xf numFmtId="0" fontId="149" fillId="97" borderId="147" applyNumberFormat="0" applyAlignment="0" applyProtection="0"/>
    <xf numFmtId="0" fontId="172" fillId="0" borderId="148" applyNumberFormat="0" applyFill="0" applyAlignment="0" applyProtection="0"/>
    <xf numFmtId="43" fontId="97" fillId="0" borderId="23" applyFont="0" applyFill="0" applyBorder="0" applyAlignment="0" applyProtection="0"/>
    <xf numFmtId="43" fontId="2" fillId="0" borderId="23" applyFont="0" applyFill="0" applyBorder="0" applyAlignment="0" applyProtection="0"/>
    <xf numFmtId="49" fontId="124" fillId="58" borderId="151" applyProtection="0">
      <alignment horizontal="left" vertical="top"/>
    </xf>
    <xf numFmtId="49" fontId="124" fillId="58" borderId="151" applyProtection="0">
      <alignment horizontal="left" vertical="top"/>
    </xf>
    <xf numFmtId="44" fontId="2" fillId="0" borderId="23" applyFont="0" applyFill="0" applyBorder="0" applyAlignment="0" applyProtection="0"/>
    <xf numFmtId="0" fontId="112" fillId="0" borderId="100"/>
    <xf numFmtId="0" fontId="112" fillId="0" borderId="100"/>
    <xf numFmtId="194" fontId="114" fillId="0" borderId="155" applyFont="0" applyFill="0" applyBorder="0" applyAlignment="0" applyProtection="0">
      <alignment horizontal="center"/>
    </xf>
    <xf numFmtId="0" fontId="179" fillId="58" borderId="149" applyNumberFormat="0" applyFont="0" applyBorder="0" applyAlignment="0" applyProtection="0">
      <alignment vertical="top"/>
    </xf>
    <xf numFmtId="0" fontId="187" fillId="107" borderId="156">
      <alignment horizontal="right" vertical="center"/>
    </xf>
    <xf numFmtId="0" fontId="188" fillId="60" borderId="153">
      <alignment vertical="center"/>
    </xf>
    <xf numFmtId="0" fontId="188" fillId="108" borderId="153">
      <alignment vertical="center"/>
    </xf>
    <xf numFmtId="0" fontId="189" fillId="110" borderId="157">
      <alignment horizontal="centerContinuous" vertical="center"/>
    </xf>
    <xf numFmtId="0" fontId="167" fillId="0" borderId="153">
      <alignment horizontal="center"/>
    </xf>
    <xf numFmtId="0" fontId="187" fillId="58" borderId="156">
      <alignment horizontal="right" vertical="center"/>
    </xf>
    <xf numFmtId="7" fontId="191" fillId="105" borderId="142" applyNumberFormat="0" applyFill="0" applyProtection="0">
      <protection locked="0"/>
    </xf>
    <xf numFmtId="0" fontId="167" fillId="113" borderId="154">
      <alignment vertical="center"/>
    </xf>
    <xf numFmtId="0" fontId="167" fillId="114" borderId="154">
      <alignment vertical="center"/>
    </xf>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7" fontId="191" fillId="105" borderId="142" applyNumberFormat="0" applyFill="0" applyProtection="0">
      <protection locked="0"/>
    </xf>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7" fontId="191" fillId="105" borderId="142" applyNumberFormat="0" applyFill="0" applyProtection="0">
      <protection locked="0"/>
    </xf>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7" fontId="191" fillId="105" borderId="142" applyNumberFormat="0" applyFill="0" applyProtection="0">
      <protection locked="0"/>
    </xf>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0" fontId="112" fillId="0" borderId="100"/>
    <xf numFmtId="0" fontId="112" fillId="0" borderId="100"/>
    <xf numFmtId="203" fontId="173" fillId="59" borderId="153" applyProtection="0">
      <alignment horizontal="right" vertical="top"/>
    </xf>
    <xf numFmtId="49" fontId="173" fillId="58" borderId="151" applyProtection="0">
      <alignment horizontal="left" vertical="top"/>
    </xf>
    <xf numFmtId="49" fontId="173" fillId="58" borderId="153" applyProtection="0">
      <alignment horizontal="left" vertical="top"/>
    </xf>
    <xf numFmtId="0" fontId="150" fillId="97" borderId="158" applyNumberFormat="0" applyAlignment="0" applyProtection="0"/>
    <xf numFmtId="0" fontId="148" fillId="84" borderId="158" applyNumberFormat="0" applyAlignment="0" applyProtection="0"/>
    <xf numFmtId="0" fontId="97" fillId="100" borderId="159" applyNumberFormat="0" applyFont="0" applyAlignment="0" applyProtection="0"/>
    <xf numFmtId="0" fontId="149" fillId="97" borderId="160" applyNumberFormat="0" applyAlignment="0" applyProtection="0"/>
    <xf numFmtId="0" fontId="172" fillId="0" borderId="161" applyNumberFormat="0" applyFill="0" applyAlignment="0" applyProtection="0"/>
    <xf numFmtId="49" fontId="124" fillId="58" borderId="202" applyProtection="0">
      <alignment horizontal="left" vertical="top"/>
    </xf>
    <xf numFmtId="43" fontId="97" fillId="0" borderId="23" applyFont="0" applyFill="0" applyBorder="0" applyAlignment="0" applyProtection="0"/>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02" fillId="101" borderId="162">
      <alignment horizontal="left" vertical="top"/>
    </xf>
    <xf numFmtId="0" fontId="102" fillId="101" borderId="166">
      <alignment horizontal="left" vertical="top"/>
    </xf>
    <xf numFmtId="0" fontId="112" fillId="0" borderId="214"/>
    <xf numFmtId="0" fontId="112" fillId="0" borderId="214"/>
    <xf numFmtId="43" fontId="97" fillId="0" borderId="23" applyFont="0" applyFill="0" applyBorder="0" applyAlignment="0" applyProtection="0"/>
    <xf numFmtId="44" fontId="2" fillId="0" borderId="23" applyFont="0" applyFill="0" applyBorder="0" applyAlignment="0" applyProtection="0"/>
    <xf numFmtId="0" fontId="112" fillId="0" borderId="214"/>
    <xf numFmtId="0" fontId="112" fillId="0" borderId="214"/>
    <xf numFmtId="0" fontId="112" fillId="0" borderId="214"/>
    <xf numFmtId="0" fontId="112" fillId="0" borderId="214"/>
    <xf numFmtId="0" fontId="112" fillId="0" borderId="214"/>
    <xf numFmtId="0" fontId="112" fillId="0" borderId="214"/>
    <xf numFmtId="43" fontId="2" fillId="0" borderId="23" applyFont="0" applyFill="0" applyBorder="0" applyAlignment="0" applyProtection="0"/>
    <xf numFmtId="44" fontId="2" fillId="0" borderId="23" applyFont="0" applyFill="0" applyBorder="0" applyAlignment="0" applyProtection="0"/>
    <xf numFmtId="0" fontId="112" fillId="0" borderId="214"/>
    <xf numFmtId="0" fontId="112" fillId="0" borderId="214"/>
    <xf numFmtId="44" fontId="2" fillId="0" borderId="23" applyFont="0" applyFill="0" applyBorder="0" applyAlignment="0" applyProtection="0"/>
    <xf numFmtId="0" fontId="112" fillId="0" borderId="214"/>
    <xf numFmtId="0" fontId="112" fillId="0" borderId="214"/>
    <xf numFmtId="44" fontId="2" fillId="0" borderId="23" applyFont="0" applyFill="0" applyBorder="0" applyAlignment="0" applyProtection="0"/>
    <xf numFmtId="43" fontId="2" fillId="0" borderId="23" applyFont="0" applyFill="0" applyBorder="0" applyAlignment="0" applyProtection="0"/>
    <xf numFmtId="0" fontId="112" fillId="0" borderId="214"/>
    <xf numFmtId="0" fontId="112" fillId="0" borderId="214"/>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112" fillId="0" borderId="214"/>
    <xf numFmtId="0" fontId="112" fillId="0" borderId="214"/>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112" fillId="0" borderId="214"/>
    <xf numFmtId="49" fontId="124" fillId="58" borderId="165" applyProtection="0">
      <alignment horizontal="left" vertical="top"/>
    </xf>
    <xf numFmtId="49" fontId="124" fillId="58" borderId="162" applyProtection="0">
      <alignment horizontal="left" vertical="top"/>
    </xf>
    <xf numFmtId="0" fontId="112" fillId="0" borderId="214"/>
    <xf numFmtId="0" fontId="112" fillId="0" borderId="214"/>
    <xf numFmtId="49" fontId="124" fillId="58" borderId="165" applyProtection="0">
      <alignment horizontal="left" vertical="top"/>
    </xf>
    <xf numFmtId="49" fontId="124" fillId="58" borderId="163" applyProtection="0">
      <alignment horizontal="left" vertical="top"/>
    </xf>
    <xf numFmtId="49" fontId="124" fillId="58" borderId="165" applyProtection="0">
      <alignment horizontal="left" vertical="top"/>
    </xf>
    <xf numFmtId="49" fontId="124" fillId="58" borderId="163" applyProtection="0">
      <alignment horizontal="left" vertical="top"/>
    </xf>
    <xf numFmtId="0" fontId="112" fillId="0" borderId="214"/>
    <xf numFmtId="44" fontId="97" fillId="0" borderId="23" applyFont="0" applyFill="0" applyBorder="0" applyAlignment="0" applyProtection="0"/>
    <xf numFmtId="49" fontId="124" fillId="58" borderId="162" applyProtection="0">
      <alignment horizontal="left" vertical="top"/>
    </xf>
    <xf numFmtId="0" fontId="112" fillId="0" borderId="214"/>
    <xf numFmtId="49" fontId="124" fillId="58" borderId="167" applyProtection="0">
      <alignment horizontal="left" vertical="top" wrapText="1"/>
    </xf>
    <xf numFmtId="49" fontId="124" fillId="58" borderId="162" applyProtection="0">
      <alignment horizontal="left" vertical="top"/>
    </xf>
    <xf numFmtId="49" fontId="124" fillId="58" borderId="162" applyProtection="0">
      <alignment horizontal="left" vertical="top"/>
    </xf>
    <xf numFmtId="49" fontId="124" fillId="58" borderId="167" applyProtection="0">
      <alignment horizontal="left" vertical="top" wrapText="1"/>
    </xf>
    <xf numFmtId="0" fontId="112" fillId="0" borderId="214"/>
    <xf numFmtId="49" fontId="124" fillId="58" borderId="162" applyProtection="0">
      <alignment horizontal="left" vertical="top"/>
    </xf>
    <xf numFmtId="44" fontId="2" fillId="0" borderId="23" applyFont="0" applyFill="0" applyBorder="0" applyAlignment="0" applyProtection="0"/>
    <xf numFmtId="49" fontId="124" fillId="58" borderId="167" applyProtection="0">
      <alignment horizontal="left" vertical="top" wrapText="1"/>
    </xf>
    <xf numFmtId="49" fontId="124" fillId="58" borderId="165" applyProtection="0">
      <alignment horizontal="left" vertical="top"/>
    </xf>
    <xf numFmtId="0" fontId="112" fillId="0" borderId="214"/>
    <xf numFmtId="0" fontId="112" fillId="0" borderId="214"/>
    <xf numFmtId="49" fontId="124" fillId="58" borderId="166" applyProtection="0">
      <alignment horizontal="left" vertical="top" wrapText="1"/>
    </xf>
    <xf numFmtId="49" fontId="124" fillId="58" borderId="166" applyProtection="0">
      <alignment horizontal="left" vertical="top" wrapText="1"/>
    </xf>
    <xf numFmtId="0" fontId="112" fillId="0" borderId="214"/>
    <xf numFmtId="0" fontId="112" fillId="0" borderId="214"/>
    <xf numFmtId="49" fontId="124" fillId="58" borderId="162" applyProtection="0">
      <alignment horizontal="center" vertical="top"/>
    </xf>
    <xf numFmtId="0" fontId="112" fillId="0" borderId="214"/>
    <xf numFmtId="49" fontId="124" fillId="58" borderId="162" applyProtection="0">
      <alignment horizontal="center" vertical="top"/>
    </xf>
    <xf numFmtId="49" fontId="124" fillId="58" borderId="162" applyProtection="0">
      <alignment horizontal="center" vertical="top"/>
    </xf>
    <xf numFmtId="0" fontId="112" fillId="0" borderId="214"/>
    <xf numFmtId="0" fontId="112" fillId="0" borderId="214"/>
    <xf numFmtId="49" fontId="124" fillId="58" borderId="162" applyProtection="0">
      <alignment horizontal="center" vertical="top"/>
    </xf>
    <xf numFmtId="49" fontId="124" fillId="58" borderId="162" applyProtection="0">
      <alignment horizontal="center" vertical="top"/>
    </xf>
    <xf numFmtId="0" fontId="112" fillId="0" borderId="214"/>
    <xf numFmtId="49" fontId="124" fillId="58" borderId="162" applyProtection="0">
      <alignment horizontal="center" vertical="top"/>
    </xf>
    <xf numFmtId="0" fontId="112" fillId="0" borderId="214"/>
    <xf numFmtId="49" fontId="124" fillId="58" borderId="166" applyProtection="0">
      <alignment horizontal="left" vertical="top" wrapText="1"/>
    </xf>
    <xf numFmtId="49" fontId="124" fillId="58" borderId="165" applyProtection="0">
      <alignment horizontal="left" vertical="top"/>
    </xf>
    <xf numFmtId="0" fontId="112" fillId="0" borderId="214"/>
    <xf numFmtId="0" fontId="112" fillId="0" borderId="214"/>
    <xf numFmtId="49" fontId="124" fillId="58" borderId="165" applyProtection="0">
      <alignment horizontal="left" vertical="top"/>
    </xf>
    <xf numFmtId="0" fontId="112" fillId="0" borderId="214"/>
    <xf numFmtId="49" fontId="124" fillId="58" borderId="167" applyProtection="0">
      <alignment horizontal="left" vertical="top" wrapText="1"/>
    </xf>
    <xf numFmtId="0" fontId="112" fillId="0" borderId="214"/>
    <xf numFmtId="0" fontId="112" fillId="0" borderId="214"/>
    <xf numFmtId="49" fontId="124" fillId="58" borderId="167" applyProtection="0">
      <alignment horizontal="left" vertical="top" wrapText="1"/>
    </xf>
    <xf numFmtId="49" fontId="124" fillId="58" borderId="162" applyProtection="0">
      <alignment horizontal="left" vertical="top"/>
    </xf>
    <xf numFmtId="49" fontId="124" fillId="58" borderId="162" applyProtection="0">
      <alignment horizontal="left" vertical="top"/>
    </xf>
    <xf numFmtId="43" fontId="2" fillId="0" borderId="23" applyFont="0" applyFill="0" applyBorder="0" applyAlignment="0" applyProtection="0"/>
    <xf numFmtId="49" fontId="124" fillId="58" borderId="162" applyProtection="0">
      <alignment horizontal="left" vertical="top"/>
    </xf>
    <xf numFmtId="44" fontId="2" fillId="0" borderId="23" applyFont="0" applyFill="0" applyBorder="0" applyAlignment="0" applyProtection="0"/>
    <xf numFmtId="0" fontId="112" fillId="0" borderId="214"/>
    <xf numFmtId="49" fontId="124" fillId="58" borderId="162" applyProtection="0">
      <alignment horizontal="left" vertical="top"/>
    </xf>
    <xf numFmtId="49" fontId="124" fillId="58" borderId="162" applyProtection="0">
      <alignment horizontal="left" vertical="top"/>
    </xf>
    <xf numFmtId="49" fontId="124" fillId="58" borderId="162" applyProtection="0">
      <alignment horizontal="left" vertical="top"/>
    </xf>
    <xf numFmtId="49" fontId="124" fillId="58" borderId="167" applyProtection="0">
      <alignment horizontal="left" vertical="top" wrapText="1"/>
    </xf>
    <xf numFmtId="49" fontId="124" fillId="58" borderId="167" applyProtection="0">
      <alignment horizontal="left" vertical="top" wrapText="1"/>
    </xf>
    <xf numFmtId="49" fontId="124" fillId="58" borderId="201" applyProtection="0">
      <alignment horizontal="left" vertical="top"/>
    </xf>
    <xf numFmtId="44" fontId="2" fillId="0" borderId="23" applyFont="0" applyFill="0" applyBorder="0" applyAlignment="0" applyProtection="0"/>
    <xf numFmtId="0" fontId="112" fillId="0" borderId="214"/>
    <xf numFmtId="49" fontId="124" fillId="58" borderId="162" applyProtection="0">
      <alignment horizontal="left" vertical="top"/>
    </xf>
    <xf numFmtId="49" fontId="124" fillId="58" borderId="167" applyProtection="0">
      <alignment horizontal="left" vertical="top" wrapText="1"/>
    </xf>
    <xf numFmtId="49" fontId="124" fillId="58" borderId="162" applyProtection="0">
      <alignment horizontal="left" vertical="top"/>
    </xf>
    <xf numFmtId="49" fontId="124" fillId="58" borderId="162" applyProtection="0">
      <alignment horizontal="left" vertical="top"/>
    </xf>
    <xf numFmtId="49" fontId="124" fillId="58" borderId="162" applyProtection="0">
      <alignment horizontal="left" vertical="top"/>
    </xf>
    <xf numFmtId="0" fontId="112" fillId="0" borderId="214"/>
    <xf numFmtId="49" fontId="124" fillId="58" borderId="162" applyProtection="0">
      <alignment horizontal="left" vertical="top"/>
    </xf>
    <xf numFmtId="49" fontId="124" fillId="58" borderId="166" applyProtection="0">
      <alignment horizontal="left" vertical="top" wrapText="1"/>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9" fontId="124" fillId="58" borderId="162" applyProtection="0">
      <alignment horizontal="left" vertical="top"/>
    </xf>
    <xf numFmtId="44" fontId="2" fillId="0" borderId="23" applyFont="0" applyFill="0" applyBorder="0" applyAlignment="0" applyProtection="0"/>
    <xf numFmtId="49" fontId="124" fillId="58" borderId="162" applyProtection="0">
      <alignment horizontal="left" vertical="top"/>
    </xf>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0" fontId="112" fillId="0" borderId="214"/>
    <xf numFmtId="44" fontId="2" fillId="0" borderId="23" applyFont="0" applyFill="0" applyBorder="0" applyAlignment="0" applyProtection="0"/>
    <xf numFmtId="49" fontId="124" fillId="58" borderId="162" applyProtection="0">
      <alignment horizontal="left" vertical="top"/>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162" applyProtection="0">
      <alignment horizontal="left" vertical="top"/>
    </xf>
    <xf numFmtId="49" fontId="124" fillId="58" borderId="162" applyProtection="0">
      <alignment horizontal="left" vertical="top"/>
    </xf>
    <xf numFmtId="49" fontId="124" fillId="58" borderId="162" applyProtection="0">
      <alignment horizontal="right" vertical="top"/>
    </xf>
    <xf numFmtId="49" fontId="124" fillId="58" borderId="162" applyProtection="0">
      <alignment horizontal="right" vertical="top"/>
    </xf>
    <xf numFmtId="49" fontId="124" fillId="58" borderId="162" applyProtection="0">
      <alignment horizontal="right" vertical="top"/>
    </xf>
    <xf numFmtId="49" fontId="124" fillId="58" borderId="162" applyProtection="0">
      <alignment horizontal="right" vertical="top"/>
    </xf>
    <xf numFmtId="49" fontId="124" fillId="58" borderId="162" applyProtection="0">
      <alignment horizontal="left" vertical="top"/>
    </xf>
    <xf numFmtId="49" fontId="124" fillId="58" borderId="162" applyProtection="0">
      <alignment horizontal="right" vertical="top"/>
    </xf>
    <xf numFmtId="49" fontId="124" fillId="58" borderId="162" applyProtection="0">
      <alignment horizontal="right" vertical="top"/>
    </xf>
    <xf numFmtId="0" fontId="112" fillId="0" borderId="214"/>
    <xf numFmtId="0" fontId="112" fillId="0" borderId="214"/>
    <xf numFmtId="0" fontId="112" fillId="0" borderId="214"/>
    <xf numFmtId="49" fontId="124" fillId="58" borderId="162" applyProtection="0">
      <alignment horizontal="left" vertical="top"/>
    </xf>
    <xf numFmtId="0" fontId="112" fillId="0" borderId="214"/>
    <xf numFmtId="0" fontId="112" fillId="0" borderId="214"/>
    <xf numFmtId="49" fontId="124" fillId="58" borderId="162" applyProtection="0">
      <alignment horizontal="left" vertical="top"/>
    </xf>
    <xf numFmtId="49" fontId="124" fillId="58" borderId="162" applyProtection="0">
      <alignment horizontal="left" vertical="top"/>
    </xf>
    <xf numFmtId="0" fontId="112" fillId="0" borderId="214"/>
    <xf numFmtId="0" fontId="112" fillId="0" borderId="214"/>
    <xf numFmtId="49" fontId="124" fillId="58" borderId="162" applyProtection="0">
      <alignment horizontal="left" vertical="top"/>
    </xf>
    <xf numFmtId="49" fontId="124" fillId="58" borderId="162" applyProtection="0">
      <alignment horizontal="left" vertical="top"/>
    </xf>
    <xf numFmtId="49" fontId="124" fillId="58" borderId="162" applyProtection="0">
      <alignment horizontal="left" vertical="top"/>
    </xf>
    <xf numFmtId="49" fontId="124" fillId="58" borderId="162" applyProtection="0">
      <alignment horizontal="center" vertical="top"/>
    </xf>
    <xf numFmtId="49" fontId="124" fillId="58" borderId="162" applyProtection="0">
      <alignment horizontal="center" vertical="top"/>
    </xf>
    <xf numFmtId="49" fontId="124" fillId="58" borderId="162" applyProtection="0">
      <alignment horizontal="center" vertical="top"/>
    </xf>
    <xf numFmtId="49" fontId="124" fillId="58" borderId="162" applyProtection="0">
      <alignment horizontal="center" vertical="top"/>
    </xf>
    <xf numFmtId="49" fontId="124" fillId="58" borderId="162" applyProtection="0">
      <alignment horizontal="left" vertical="top"/>
    </xf>
    <xf numFmtId="49" fontId="124" fillId="58" borderId="162" applyProtection="0">
      <alignment horizontal="center" vertical="top"/>
    </xf>
    <xf numFmtId="49" fontId="124" fillId="58" borderId="162" applyProtection="0">
      <alignment horizontal="center" vertical="top"/>
    </xf>
    <xf numFmtId="0" fontId="112" fillId="0" borderId="214"/>
    <xf numFmtId="49" fontId="124" fillId="58" borderId="165" applyProtection="0">
      <alignment horizontal="left" vertical="top"/>
    </xf>
    <xf numFmtId="0" fontId="112" fillId="0" borderId="214"/>
    <xf numFmtId="49" fontId="124" fillId="58" borderId="165" applyProtection="0">
      <alignment horizontal="left" vertical="top"/>
    </xf>
    <xf numFmtId="0" fontId="112" fillId="0" borderId="214"/>
    <xf numFmtId="0" fontId="112" fillId="0" borderId="214"/>
    <xf numFmtId="0" fontId="112" fillId="0" borderId="214"/>
    <xf numFmtId="49" fontId="124" fillId="58" borderId="162" applyProtection="0">
      <alignment horizontal="left" vertical="top"/>
    </xf>
    <xf numFmtId="0" fontId="112" fillId="0" borderId="214"/>
    <xf numFmtId="0" fontId="112" fillId="0" borderId="214"/>
    <xf numFmtId="0" fontId="112" fillId="0" borderId="214"/>
    <xf numFmtId="0" fontId="112" fillId="0" borderId="214"/>
    <xf numFmtId="0" fontId="112" fillId="0" borderId="214"/>
    <xf numFmtId="49" fontId="124" fillId="58" borderId="162" applyProtection="0">
      <alignment horizontal="left" vertical="top"/>
    </xf>
    <xf numFmtId="49" fontId="124" fillId="58" borderId="162" applyProtection="0">
      <alignment horizontal="left" vertical="top"/>
    </xf>
    <xf numFmtId="0" fontId="112" fillId="0" borderId="214"/>
    <xf numFmtId="49" fontId="124" fillId="58" borderId="162" applyProtection="0">
      <alignment horizontal="left" vertical="top"/>
    </xf>
    <xf numFmtId="49" fontId="124" fillId="58" borderId="166" applyProtection="0">
      <alignment horizontal="left" vertical="top" wrapText="1"/>
    </xf>
    <xf numFmtId="0" fontId="112" fillId="0" borderId="214"/>
    <xf numFmtId="0" fontId="112" fillId="0" borderId="214"/>
    <xf numFmtId="49" fontId="124" fillId="58" borderId="166" applyProtection="0">
      <alignment horizontal="left" vertical="top" wrapText="1"/>
    </xf>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49" fontId="124" fillId="58" borderId="167" applyProtection="0">
      <alignment horizontal="left" vertical="top" wrapText="1"/>
    </xf>
    <xf numFmtId="49" fontId="124" fillId="58" borderId="167" applyProtection="0">
      <alignment horizontal="left" vertical="top" wrapText="1"/>
    </xf>
    <xf numFmtId="0" fontId="112" fillId="0" borderId="214"/>
    <xf numFmtId="49" fontId="124" fillId="58" borderId="162" applyProtection="0">
      <alignment horizontal="left" vertical="top"/>
    </xf>
    <xf numFmtId="49" fontId="124" fillId="58" borderId="162" applyProtection="0">
      <alignment horizontal="left" vertical="top"/>
    </xf>
    <xf numFmtId="49" fontId="124" fillId="58" borderId="162" applyProtection="0">
      <alignment horizontal="left" vertical="top"/>
    </xf>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44" fontId="97" fillId="0" borderId="23" applyFont="0" applyFill="0" applyBorder="0" applyAlignment="0" applyProtection="0"/>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09" fillId="0" borderId="166">
      <alignment horizontal="left" vertical="center"/>
    </xf>
    <xf numFmtId="0" fontId="112" fillId="0" borderId="214"/>
    <xf numFmtId="0" fontId="112" fillId="0" borderId="214"/>
    <xf numFmtId="0" fontId="112" fillId="0" borderId="214"/>
    <xf numFmtId="0" fontId="112" fillId="0" borderId="214"/>
    <xf numFmtId="0" fontId="112" fillId="0" borderId="214"/>
    <xf numFmtId="0" fontId="112" fillId="0" borderId="214"/>
    <xf numFmtId="10" fontId="108" fillId="60" borderId="162" applyNumberFormat="0" applyBorder="0" applyAlignment="0" applyProtection="0"/>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58" fillId="97" borderId="213" applyNumberFormat="0" applyFont="0" applyBorder="0" applyAlignment="0" applyProtection="0">
      <protection hidden="1"/>
    </xf>
    <xf numFmtId="0" fontId="183" fillId="97" borderId="213"/>
    <xf numFmtId="0" fontId="112" fillId="0" borderId="100"/>
    <xf numFmtId="0" fontId="180" fillId="0" borderId="213">
      <alignment horizontal="left"/>
      <protection locked="0"/>
    </xf>
    <xf numFmtId="7" fontId="191" fillId="105" borderId="212" applyNumberFormat="0" applyFill="0" applyProtection="0">
      <protection locked="0"/>
    </xf>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100"/>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77" fillId="0" borderId="210">
      <protection hidden="1"/>
    </xf>
    <xf numFmtId="49" fontId="188" fillId="109" borderId="210">
      <alignment vertical="center"/>
    </xf>
    <xf numFmtId="7" fontId="191" fillId="105" borderId="209" applyNumberFormat="0" applyFill="0" applyProtection="0">
      <protection locked="0"/>
    </xf>
    <xf numFmtId="0" fontId="187" fillId="58" borderId="207">
      <alignment horizontal="right" vertical="center"/>
    </xf>
    <xf numFmtId="0" fontId="189" fillId="110" borderId="208">
      <alignment horizontal="centerContinuous" vertical="center"/>
    </xf>
    <xf numFmtId="0" fontId="188" fillId="60" borderId="201">
      <alignment vertical="center"/>
    </xf>
    <xf numFmtId="0" fontId="112" fillId="0" borderId="100"/>
    <xf numFmtId="10" fontId="108" fillId="60" borderId="201" applyNumberFormat="0" applyBorder="0" applyAlignment="0" applyProtection="0"/>
    <xf numFmtId="49" fontId="124" fillId="58" borderId="201" applyProtection="0">
      <alignment horizontal="left" vertical="top"/>
    </xf>
    <xf numFmtId="49" fontId="124" fillId="58" borderId="205" applyProtection="0">
      <alignment horizontal="left" vertical="top" wrapText="1"/>
    </xf>
    <xf numFmtId="49" fontId="124" fillId="58" borderId="204" applyProtection="0">
      <alignment horizontal="left" vertical="top" wrapText="1"/>
    </xf>
    <xf numFmtId="49" fontId="124" fillId="58" borderId="201" applyProtection="0">
      <alignment horizontal="left" vertical="top"/>
    </xf>
    <xf numFmtId="49" fontId="124" fillId="58" borderId="203" applyProtection="0">
      <alignment horizontal="left" vertical="top"/>
    </xf>
    <xf numFmtId="49" fontId="124" fillId="58" borderId="201" applyProtection="0">
      <alignment horizontal="left" vertical="top"/>
    </xf>
    <xf numFmtId="49" fontId="124" fillId="58" borderId="201" applyProtection="0">
      <alignment horizontal="center" vertical="top"/>
    </xf>
    <xf numFmtId="49" fontId="124" fillId="58" borderId="201" applyProtection="0">
      <alignment horizontal="left" vertical="top"/>
    </xf>
    <xf numFmtId="49" fontId="124" fillId="58" borderId="201" applyProtection="0">
      <alignment horizontal="right" vertical="top"/>
    </xf>
    <xf numFmtId="49" fontId="124" fillId="58" borderId="201" applyProtection="0">
      <alignment horizontal="left" vertical="top"/>
    </xf>
    <xf numFmtId="49" fontId="124" fillId="58" borderId="205" applyProtection="0">
      <alignment horizontal="left" vertical="top" wrapText="1"/>
    </xf>
    <xf numFmtId="49" fontId="124" fillId="58" borderId="201" applyProtection="0">
      <alignment horizontal="left" vertical="top"/>
    </xf>
    <xf numFmtId="49" fontId="124" fillId="58" borderId="205" applyProtection="0">
      <alignment horizontal="left" vertical="top" wrapText="1"/>
    </xf>
    <xf numFmtId="49" fontId="124" fillId="58" borderId="201" applyProtection="0">
      <alignment horizontal="center" vertical="top"/>
    </xf>
    <xf numFmtId="49" fontId="124" fillId="58" borderId="204" applyProtection="0">
      <alignment horizontal="left" vertical="top" wrapText="1"/>
    </xf>
    <xf numFmtId="49" fontId="124" fillId="58" borderId="203" applyProtection="0">
      <alignment horizontal="left" vertical="top"/>
    </xf>
    <xf numFmtId="194" fontId="114" fillId="0" borderId="168" applyFont="0" applyFill="0" applyBorder="0" applyAlignment="0" applyProtection="0">
      <alignment horizontal="center"/>
    </xf>
    <xf numFmtId="49" fontId="124" fillId="58" borderId="205" applyProtection="0">
      <alignment horizontal="left" vertical="top" wrapText="1"/>
    </xf>
    <xf numFmtId="49" fontId="124" fillId="58" borderId="201" applyProtection="0">
      <alignment horizontal="left" vertical="top"/>
    </xf>
    <xf numFmtId="49" fontId="124" fillId="58" borderId="205" applyProtection="0">
      <alignment horizontal="left" vertical="top" wrapText="1"/>
    </xf>
    <xf numFmtId="49" fontId="124" fillId="58" borderId="201" applyProtection="0">
      <alignment horizontal="left" vertical="top"/>
    </xf>
    <xf numFmtId="0" fontId="179" fillId="58" borderId="164" applyNumberFormat="0" applyFont="0" applyBorder="0" applyAlignment="0" applyProtection="0">
      <alignment vertical="top"/>
    </xf>
    <xf numFmtId="49" fontId="124" fillId="58" borderId="201" applyProtection="0">
      <alignment horizontal="left" vertical="top"/>
    </xf>
    <xf numFmtId="49" fontId="124" fillId="58" borderId="202" applyProtection="0">
      <alignment horizontal="left" vertical="top"/>
    </xf>
    <xf numFmtId="49" fontId="124" fillId="58" borderId="203" applyProtection="0">
      <alignment horizontal="left" vertical="top"/>
    </xf>
    <xf numFmtId="49" fontId="124" fillId="58" borderId="203" applyProtection="0">
      <alignment horizontal="left" vertical="top"/>
    </xf>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187" fillId="107" borderId="169">
      <alignment horizontal="right" vertical="center"/>
    </xf>
    <xf numFmtId="0" fontId="188" fillId="60" borderId="162">
      <alignment vertical="center"/>
    </xf>
    <xf numFmtId="0" fontId="188" fillId="108" borderId="162">
      <alignment vertical="center"/>
    </xf>
    <xf numFmtId="0" fontId="189" fillId="110" borderId="170">
      <alignment horizontal="centerContinuous" vertical="center"/>
    </xf>
    <xf numFmtId="0" fontId="167" fillId="0" borderId="162">
      <alignment horizontal="center"/>
    </xf>
    <xf numFmtId="43" fontId="97" fillId="0" borderId="23" applyFont="0" applyFill="0" applyBorder="0" applyAlignment="0" applyProtection="0"/>
    <xf numFmtId="0" fontId="187" fillId="58" borderId="169">
      <alignment horizontal="right" vertical="center"/>
    </xf>
    <xf numFmtId="7" fontId="191" fillId="105" borderId="142" applyNumberFormat="0" applyFill="0" applyProtection="0">
      <protection locked="0"/>
    </xf>
    <xf numFmtId="0" fontId="167" fillId="113" borderId="166">
      <alignment vertical="center"/>
    </xf>
    <xf numFmtId="0" fontId="167" fillId="114" borderId="166">
      <alignment vertical="center"/>
    </xf>
    <xf numFmtId="43" fontId="83" fillId="0" borderId="23" applyFont="0" applyFill="0" applyBorder="0" applyAlignment="0" applyProtection="0"/>
    <xf numFmtId="49" fontId="124" fillId="58" borderId="205" applyProtection="0">
      <alignment horizontal="left" vertical="top" wrapText="1"/>
    </xf>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80" fillId="0" borderId="213">
      <alignment horizontal="left"/>
      <protection locked="0"/>
    </xf>
    <xf numFmtId="0" fontId="165" fillId="0" borderId="213" applyNumberFormat="0" applyFill="0" applyBorder="0" applyAlignment="0" applyProtection="0">
      <protection hidden="1"/>
    </xf>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58" fillId="97" borderId="210" applyNumberFormat="0" applyFont="0" applyBorder="0" applyAlignment="0" applyProtection="0">
      <protection hidden="1"/>
    </xf>
    <xf numFmtId="0" fontId="183" fillId="97" borderId="210"/>
    <xf numFmtId="0" fontId="187" fillId="107" borderId="207">
      <alignment horizontal="right" vertical="center"/>
    </xf>
    <xf numFmtId="49" fontId="124" fillId="58" borderId="201" applyProtection="0">
      <alignment horizontal="left" vertical="top"/>
    </xf>
    <xf numFmtId="49" fontId="124" fillId="58" borderId="204" applyProtection="0">
      <alignment horizontal="left" vertical="top" wrapText="1"/>
    </xf>
    <xf numFmtId="49" fontId="124" fillId="58" borderId="201" applyProtection="0">
      <alignment horizontal="left" vertical="top"/>
    </xf>
    <xf numFmtId="49" fontId="124" fillId="58" borderId="201" applyProtection="0">
      <alignment horizontal="center" vertical="top"/>
    </xf>
    <xf numFmtId="49" fontId="124" fillId="58" borderId="201" applyProtection="0">
      <alignment horizontal="left" vertical="top"/>
    </xf>
    <xf numFmtId="49" fontId="124" fillId="58" borderId="201" applyProtection="0">
      <alignment horizontal="righ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5" applyProtection="0">
      <alignment horizontal="left" vertical="top" wrapText="1"/>
    </xf>
    <xf numFmtId="49" fontId="124" fillId="58" borderId="201" applyProtection="0">
      <alignment horizontal="left" vertical="top"/>
    </xf>
    <xf numFmtId="49" fontId="124" fillId="58" borderId="201" applyProtection="0">
      <alignment horizontal="left" vertical="top"/>
    </xf>
    <xf numFmtId="49" fontId="124" fillId="58" borderId="205" applyProtection="0">
      <alignment horizontal="left" vertical="top" wrapText="1"/>
    </xf>
    <xf numFmtId="49" fontId="124" fillId="58" borderId="203" applyProtection="0">
      <alignment horizontal="left" vertical="top"/>
    </xf>
    <xf numFmtId="49" fontId="124" fillId="58" borderId="201" applyProtection="0">
      <alignment horizontal="center" vertical="top"/>
    </xf>
    <xf numFmtId="49" fontId="124" fillId="58" borderId="204" applyProtection="0">
      <alignment horizontal="left" vertical="top" wrapText="1"/>
    </xf>
    <xf numFmtId="7" fontId="191" fillId="105" borderId="142" applyNumberFormat="0" applyFill="0" applyProtection="0">
      <protection locked="0"/>
    </xf>
    <xf numFmtId="0" fontId="112" fillId="0" borderId="214"/>
    <xf numFmtId="0" fontId="112" fillId="0" borderId="214"/>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9" fontId="124" fillId="58" borderId="203" applyProtection="0">
      <alignment horizontal="left" vertical="top"/>
    </xf>
    <xf numFmtId="0" fontId="112" fillId="0" borderId="214"/>
    <xf numFmtId="0" fontId="112" fillId="0" borderId="214"/>
    <xf numFmtId="0" fontId="112" fillId="0" borderId="214"/>
    <xf numFmtId="0" fontId="112" fillId="0" borderId="214"/>
    <xf numFmtId="44" fontId="34" fillId="0" borderId="23" applyFont="0" applyFill="0" applyBorder="0" applyAlignment="0" applyProtection="0"/>
    <xf numFmtId="0" fontId="102" fillId="101" borderId="204">
      <alignment horizontal="left" vertical="top"/>
    </xf>
    <xf numFmtId="44" fontId="34" fillId="0" borderId="23" applyFont="0" applyFill="0" applyBorder="0" applyAlignment="0" applyProtection="0"/>
    <xf numFmtId="43" fontId="2" fillId="0" borderId="23" applyFont="0" applyFill="0" applyBorder="0" applyAlignment="0" applyProtection="0"/>
    <xf numFmtId="0" fontId="112" fillId="0" borderId="214"/>
    <xf numFmtId="0" fontId="112" fillId="0" borderId="214"/>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0" fontId="102" fillId="101" borderId="201">
      <alignment horizontal="left" vertical="top"/>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112" fillId="0" borderId="214"/>
    <xf numFmtId="0" fontId="112" fillId="0" borderId="214"/>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77" fillId="0" borderId="213">
      <protection hidden="1"/>
    </xf>
    <xf numFmtId="49" fontId="188" fillId="109" borderId="213">
      <alignment vertical="center"/>
    </xf>
    <xf numFmtId="0" fontId="158" fillId="97" borderId="213" applyNumberFormat="0" applyFont="0" applyBorder="0" applyAlignment="0" applyProtection="0">
      <protection hidden="1"/>
    </xf>
    <xf numFmtId="0" fontId="183" fillId="97" borderId="213"/>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65" fillId="0" borderId="210" applyNumberFormat="0" applyFill="0" applyBorder="0" applyAlignment="0" applyProtection="0">
      <protection hidden="1"/>
    </xf>
    <xf numFmtId="0" fontId="167" fillId="113" borderId="204">
      <alignment vertical="center"/>
    </xf>
    <xf numFmtId="194" fontId="114" fillId="0" borderId="206" applyFont="0" applyFill="0" applyBorder="0" applyAlignment="0" applyProtection="0">
      <alignment horizontal="center"/>
    </xf>
    <xf numFmtId="0" fontId="109" fillId="0" borderId="204">
      <alignment horizontal="left" vertical="center"/>
    </xf>
    <xf numFmtId="49" fontId="124" fillId="58" borderId="201" applyProtection="0">
      <alignment horizontal="left" vertical="top"/>
    </xf>
    <xf numFmtId="49" fontId="124" fillId="58" borderId="205" applyProtection="0">
      <alignment horizontal="left" vertical="top" wrapText="1"/>
    </xf>
    <xf numFmtId="49" fontId="124" fillId="58" borderId="201" applyProtection="0">
      <alignment horizontal="left" vertical="top"/>
    </xf>
    <xf numFmtId="49" fontId="124" fillId="58" borderId="201" applyProtection="0">
      <alignment horizontal="center" vertical="top"/>
    </xf>
    <xf numFmtId="49" fontId="124" fillId="58" borderId="201" applyProtection="0">
      <alignment horizontal="center"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right" vertical="top"/>
    </xf>
    <xf numFmtId="49" fontId="124" fillId="58" borderId="201" applyProtection="0">
      <alignment horizontal="righ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center" vertical="top"/>
    </xf>
    <xf numFmtId="49" fontId="124" fillId="58" borderId="201" applyProtection="0">
      <alignment horizontal="center" vertical="top"/>
    </xf>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142" applyNumberFormat="0" applyFill="0" applyProtection="0">
      <protection locked="0"/>
    </xf>
    <xf numFmtId="43" fontId="83" fillId="0" borderId="23" applyFont="0" applyFill="0" applyBorder="0" applyAlignment="0" applyProtection="0"/>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65" fillId="0" borderId="213" applyNumberFormat="0" applyFill="0" applyBorder="0" applyAlignment="0" applyProtection="0">
      <protection hidden="1"/>
    </xf>
    <xf numFmtId="7" fontId="191" fillId="105" borderId="212" applyNumberFormat="0" applyFill="0" applyProtection="0">
      <protection locked="0"/>
    </xf>
    <xf numFmtId="0" fontId="177" fillId="0" borderId="213">
      <protection hidden="1"/>
    </xf>
    <xf numFmtId="49" fontId="188" fillId="109" borderId="213">
      <alignment vertical="center"/>
    </xf>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12" fillId="0" borderId="211"/>
    <xf numFmtId="0" fontId="180" fillId="0" borderId="210">
      <alignment horizontal="left"/>
      <protection locked="0"/>
    </xf>
    <xf numFmtId="0" fontId="167" fillId="114" borderId="204">
      <alignment vertical="center"/>
    </xf>
    <xf numFmtId="0" fontId="167" fillId="0" borderId="201">
      <alignment horizontal="center"/>
    </xf>
    <xf numFmtId="0" fontId="188" fillId="108" borderId="201">
      <alignment vertical="center"/>
    </xf>
    <xf numFmtId="0" fontId="112" fillId="0" borderId="100"/>
    <xf numFmtId="49" fontId="124" fillId="58" borderId="201" applyProtection="0">
      <alignment horizontal="left" vertical="top"/>
    </xf>
    <xf numFmtId="49" fontId="124" fillId="58" borderId="203" applyProtection="0">
      <alignment horizontal="left" vertical="top"/>
    </xf>
    <xf numFmtId="49" fontId="124" fillId="58" borderId="201" applyProtection="0">
      <alignment horizontal="center" vertical="top"/>
    </xf>
    <xf numFmtId="49" fontId="124" fillId="58" borderId="201" applyProtection="0">
      <alignment horizontal="center"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right" vertical="top"/>
    </xf>
    <xf numFmtId="49" fontId="124" fillId="58" borderId="201" applyProtection="0">
      <alignment horizontal="right" vertical="top"/>
    </xf>
    <xf numFmtId="49" fontId="124" fillId="58" borderId="201" applyProtection="0">
      <alignment horizontal="left" vertical="top"/>
    </xf>
    <xf numFmtId="49" fontId="124" fillId="58" borderId="204" applyProtection="0">
      <alignment horizontal="left" vertical="top" wrapText="1"/>
    </xf>
    <xf numFmtId="49" fontId="124" fillId="58" borderId="201" applyProtection="0">
      <alignment horizontal="left" vertical="top"/>
    </xf>
    <xf numFmtId="49" fontId="124" fillId="58" borderId="205" applyProtection="0">
      <alignment horizontal="left" vertical="top" wrapText="1"/>
    </xf>
    <xf numFmtId="49" fontId="124" fillId="58" borderId="201" applyProtection="0">
      <alignment horizontal="left" vertical="top"/>
    </xf>
    <xf numFmtId="49" fontId="124" fillId="58" borderId="203" applyProtection="0">
      <alignment horizontal="left" vertical="top"/>
    </xf>
    <xf numFmtId="49" fontId="124" fillId="58" borderId="204" applyProtection="0">
      <alignment horizontal="left" vertical="top" wrapText="1"/>
    </xf>
    <xf numFmtId="49" fontId="124" fillId="58" borderId="201" applyProtection="0">
      <alignment horizontal="center" vertical="top"/>
    </xf>
    <xf numFmtId="49" fontId="124" fillId="58" borderId="201" applyProtection="0">
      <alignment horizontal="center" vertical="top"/>
    </xf>
    <xf numFmtId="7" fontId="191" fillId="105" borderId="142" applyNumberFormat="0" applyFill="0" applyProtection="0">
      <protection locked="0"/>
    </xf>
    <xf numFmtId="49" fontId="124" fillId="58" borderId="201" applyProtection="0">
      <alignment horizontal="left" vertical="top"/>
    </xf>
    <xf numFmtId="0" fontId="112" fillId="0" borderId="214"/>
    <xf numFmtId="0" fontId="112" fillId="0" borderId="214"/>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0" fontId="112" fillId="0" borderId="214"/>
    <xf numFmtId="0" fontId="112" fillId="0" borderId="214"/>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112" fillId="0" borderId="211"/>
    <xf numFmtId="44" fontId="2" fillId="0" borderId="23" applyFont="0" applyFill="0" applyBorder="0" applyAlignment="0" applyProtection="0"/>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43" fontId="97"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203" fontId="173" fillId="59" borderId="162" applyProtection="0">
      <alignment horizontal="right" vertical="top"/>
    </xf>
    <xf numFmtId="49" fontId="173" fillId="58" borderId="165" applyProtection="0">
      <alignment horizontal="left" vertical="top"/>
    </xf>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49" fontId="173" fillId="58" borderId="162" applyProtection="0">
      <alignment horizontal="left" vertical="top"/>
    </xf>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50" fillId="97" borderId="171" applyNumberFormat="0" applyAlignment="0" applyProtection="0"/>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48" fillId="84" borderId="171" applyNumberFormat="0" applyAlignment="0" applyProtection="0"/>
    <xf numFmtId="0" fontId="97" fillId="100" borderId="172" applyNumberFormat="0" applyFont="0" applyAlignment="0" applyProtection="0"/>
    <xf numFmtId="0" fontId="149" fillId="97" borderId="173" applyNumberFormat="0" applyAlignment="0" applyProtection="0"/>
    <xf numFmtId="0" fontId="172" fillId="0" borderId="174" applyNumberFormat="0" applyFill="0" applyAlignment="0" applyProtection="0"/>
    <xf numFmtId="43" fontId="97"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47" fillId="0" borderId="23"/>
    <xf numFmtId="0" fontId="102" fillId="101" borderId="179">
      <alignment horizontal="left" vertical="top"/>
    </xf>
    <xf numFmtId="0" fontId="102" fillId="101" borderId="180">
      <alignment horizontal="left" vertical="top"/>
    </xf>
    <xf numFmtId="0" fontId="47" fillId="0" borderId="23"/>
    <xf numFmtId="0" fontId="47" fillId="0" borderId="23"/>
    <xf numFmtId="49" fontId="124" fillId="58" borderId="192" applyProtection="0">
      <alignment horizontal="center" vertical="top"/>
    </xf>
    <xf numFmtId="49" fontId="124" fillId="58" borderId="192" applyProtection="0">
      <alignment horizontal="left" vertical="top"/>
    </xf>
    <xf numFmtId="49" fontId="124" fillId="58" borderId="191" applyProtection="0">
      <alignment horizontal="left" vertical="top" wrapText="1"/>
    </xf>
    <xf numFmtId="43" fontId="97" fillId="0" borderId="23" applyFont="0" applyFill="0" applyBorder="0" applyAlignment="0" applyProtection="0"/>
    <xf numFmtId="49" fontId="124" fillId="58" borderId="192" applyProtection="0">
      <alignment horizontal="left" vertical="top"/>
    </xf>
    <xf numFmtId="49" fontId="124" fillId="58" borderId="192" applyProtection="0">
      <alignment horizontal="center" vertical="top"/>
    </xf>
    <xf numFmtId="49" fontId="124" fillId="58" borderId="192" applyProtection="0">
      <alignment horizontal="left" vertical="top"/>
    </xf>
    <xf numFmtId="49" fontId="124" fillId="58" borderId="192" applyProtection="0">
      <alignment horizontal="left" vertical="top"/>
    </xf>
    <xf numFmtId="49" fontId="124" fillId="58" borderId="191" applyProtection="0">
      <alignment horizontal="left" vertical="top" wrapText="1"/>
    </xf>
    <xf numFmtId="49" fontId="124" fillId="58" borderId="193" applyProtection="0">
      <alignment horizontal="left" vertical="top" wrapText="1"/>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9" fontId="124" fillId="58" borderId="191" applyProtection="0">
      <alignment horizontal="left" vertical="top" wrapText="1"/>
    </xf>
    <xf numFmtId="49" fontId="124" fillId="58" borderId="192" applyProtection="0">
      <alignment horizontal="center" vertical="top"/>
    </xf>
    <xf numFmtId="44" fontId="2" fillId="0" borderId="23" applyFont="0" applyFill="0" applyBorder="0" applyAlignment="0" applyProtection="0"/>
    <xf numFmtId="49" fontId="124" fillId="58" borderId="191" applyProtection="0">
      <alignment horizontal="left" vertical="top" wrapText="1"/>
    </xf>
    <xf numFmtId="44" fontId="2" fillId="0" borderId="23" applyFont="0" applyFill="0" applyBorder="0" applyAlignment="0" applyProtection="0"/>
    <xf numFmtId="43" fontId="2" fillId="0" borderId="23" applyFont="0" applyFill="0" applyBorder="0" applyAlignment="0" applyProtection="0"/>
    <xf numFmtId="49" fontId="124" fillId="58" borderId="192" applyProtection="0">
      <alignment horizontal="left" vertical="top"/>
    </xf>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190" applyProtection="0">
      <alignment horizontal="left" vertical="top"/>
    </xf>
    <xf numFmtId="49" fontId="124" fillId="58" borderId="192" applyProtection="0">
      <alignment horizontal="center" vertical="top"/>
    </xf>
    <xf numFmtId="49" fontId="124" fillId="58" borderId="189" applyProtection="0">
      <alignment horizontal="left" vertical="top"/>
    </xf>
    <xf numFmtId="44" fontId="2" fillId="0" borderId="23" applyFont="0" applyFill="0" applyBorder="0" applyAlignment="0" applyProtection="0"/>
    <xf numFmtId="49" fontId="124" fillId="58" borderId="192" applyProtection="0">
      <alignment horizontal="left" vertical="top"/>
    </xf>
    <xf numFmtId="44" fontId="2" fillId="0" borderId="23" applyFont="0" applyFill="0" applyBorder="0" applyAlignment="0" applyProtection="0"/>
    <xf numFmtId="44" fontId="2" fillId="0" borderId="23" applyFont="0" applyFill="0" applyBorder="0" applyAlignment="0" applyProtection="0"/>
    <xf numFmtId="49" fontId="124" fillId="58" borderId="192" applyProtection="0">
      <alignment horizontal="left" vertical="top"/>
    </xf>
    <xf numFmtId="44" fontId="2" fillId="0" borderId="23" applyFont="0" applyFill="0" applyBorder="0" applyAlignment="0" applyProtection="0"/>
    <xf numFmtId="43" fontId="34" fillId="0" borderId="23" applyFont="0" applyFill="0" applyBorder="0" applyAlignment="0" applyProtection="0"/>
    <xf numFmtId="49" fontId="124" fillId="58" borderId="191" applyProtection="0">
      <alignment horizontal="left" vertical="top" wrapText="1"/>
    </xf>
    <xf numFmtId="44" fontId="2" fillId="0" borderId="23" applyFont="0" applyFill="0" applyBorder="0" applyAlignment="0" applyProtection="0"/>
    <xf numFmtId="49" fontId="124" fillId="58" borderId="192" applyProtection="0">
      <alignment horizontal="left" vertical="top"/>
    </xf>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9" fontId="124" fillId="58" borderId="192" applyProtection="0">
      <alignment horizontal="left" vertical="top"/>
    </xf>
    <xf numFmtId="44" fontId="2" fillId="0" borderId="23" applyFont="0" applyFill="0" applyBorder="0" applyAlignment="0" applyProtection="0"/>
    <xf numFmtId="49" fontId="124" fillId="58" borderId="192" applyProtection="0">
      <alignment horizontal="left" vertical="top"/>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177" applyProtection="0">
      <alignment horizontal="left" vertical="top"/>
    </xf>
    <xf numFmtId="49" fontId="124" fillId="58" borderId="179" applyProtection="0">
      <alignment horizontal="left" vertical="top"/>
    </xf>
    <xf numFmtId="49" fontId="124" fillId="58" borderId="177" applyProtection="0">
      <alignment horizontal="left" vertical="top"/>
    </xf>
    <xf numFmtId="49" fontId="124" fillId="58" borderId="176" applyProtection="0">
      <alignment horizontal="left" vertical="top"/>
    </xf>
    <xf numFmtId="49" fontId="124" fillId="58" borderId="177" applyProtection="0">
      <alignment horizontal="left" vertical="top"/>
    </xf>
    <xf numFmtId="49" fontId="124" fillId="58" borderId="176" applyProtection="0">
      <alignment horizontal="left" vertical="top"/>
    </xf>
    <xf numFmtId="44" fontId="97" fillId="0" borderId="23" applyFont="0" applyFill="0" applyBorder="0" applyAlignment="0" applyProtection="0"/>
    <xf numFmtId="49" fontId="124" fillId="58" borderId="179" applyProtection="0">
      <alignment horizontal="left" vertical="top"/>
    </xf>
    <xf numFmtId="49" fontId="124" fillId="58" borderId="178" applyProtection="0">
      <alignment horizontal="left" vertical="top" wrapText="1"/>
    </xf>
    <xf numFmtId="49" fontId="124" fillId="58" borderId="179" applyProtection="0">
      <alignment horizontal="left" vertical="top"/>
    </xf>
    <xf numFmtId="49" fontId="124" fillId="58" borderId="179" applyProtection="0">
      <alignment horizontal="left" vertical="top"/>
    </xf>
    <xf numFmtId="49" fontId="124" fillId="58" borderId="178" applyProtection="0">
      <alignment horizontal="left" vertical="top" wrapText="1"/>
    </xf>
    <xf numFmtId="49" fontId="124" fillId="58" borderId="179" applyProtection="0">
      <alignment horizontal="left" vertical="top"/>
    </xf>
    <xf numFmtId="44" fontId="2" fillId="0" borderId="23" applyFont="0" applyFill="0" applyBorder="0" applyAlignment="0" applyProtection="0"/>
    <xf numFmtId="49" fontId="124" fillId="58" borderId="178" applyProtection="0">
      <alignment horizontal="left" vertical="top" wrapText="1"/>
    </xf>
    <xf numFmtId="49" fontId="124" fillId="58" borderId="177" applyProtection="0">
      <alignment horizontal="left" vertical="top"/>
    </xf>
    <xf numFmtId="49" fontId="124" fillId="58" borderId="180" applyProtection="0">
      <alignment horizontal="left" vertical="top" wrapText="1"/>
    </xf>
    <xf numFmtId="49" fontId="124" fillId="58" borderId="180" applyProtection="0">
      <alignment horizontal="left" vertical="top" wrapText="1"/>
    </xf>
    <xf numFmtId="49" fontId="124" fillId="58" borderId="179" applyProtection="0">
      <alignment horizontal="center" vertical="top"/>
    </xf>
    <xf numFmtId="49" fontId="124" fillId="58" borderId="179" applyProtection="0">
      <alignment horizontal="center" vertical="top"/>
    </xf>
    <xf numFmtId="49" fontId="124" fillId="58" borderId="179" applyProtection="0">
      <alignment horizontal="center" vertical="top"/>
    </xf>
    <xf numFmtId="49" fontId="124" fillId="58" borderId="179" applyProtection="0">
      <alignment horizontal="center" vertical="top"/>
    </xf>
    <xf numFmtId="49" fontId="124" fillId="58" borderId="179" applyProtection="0">
      <alignment horizontal="center" vertical="top"/>
    </xf>
    <xf numFmtId="49" fontId="124" fillId="58" borderId="179" applyProtection="0">
      <alignment horizontal="center" vertical="top"/>
    </xf>
    <xf numFmtId="49" fontId="124" fillId="58" borderId="180" applyProtection="0">
      <alignment horizontal="left" vertical="top" wrapText="1"/>
    </xf>
    <xf numFmtId="49" fontId="124" fillId="58" borderId="177" applyProtection="0">
      <alignment horizontal="left" vertical="top"/>
    </xf>
    <xf numFmtId="49" fontId="124" fillId="58" borderId="177" applyProtection="0">
      <alignment horizontal="left" vertical="top"/>
    </xf>
    <xf numFmtId="49" fontId="124" fillId="58" borderId="178" applyProtection="0">
      <alignment horizontal="left" vertical="top" wrapText="1"/>
    </xf>
    <xf numFmtId="49" fontId="124" fillId="58" borderId="178" applyProtection="0">
      <alignment horizontal="left" vertical="top" wrapText="1"/>
    </xf>
    <xf numFmtId="49" fontId="124" fillId="58" borderId="179" applyProtection="0">
      <alignment horizontal="left" vertical="top"/>
    </xf>
    <xf numFmtId="49" fontId="124" fillId="58" borderId="179" applyProtection="0">
      <alignment horizontal="left" vertical="top"/>
    </xf>
    <xf numFmtId="43" fontId="2" fillId="0" borderId="23" applyFont="0" applyFill="0" applyBorder="0" applyAlignment="0" applyProtection="0"/>
    <xf numFmtId="49" fontId="124" fillId="58" borderId="179" applyProtection="0">
      <alignment horizontal="left" vertical="top"/>
    </xf>
    <xf numFmtId="44" fontId="2" fillId="0" borderId="23" applyFont="0" applyFill="0" applyBorder="0" applyAlignment="0" applyProtection="0"/>
    <xf numFmtId="49" fontId="124" fillId="58" borderId="179" applyProtection="0">
      <alignment horizontal="left" vertical="top"/>
    </xf>
    <xf numFmtId="49" fontId="124" fillId="58" borderId="179" applyProtection="0">
      <alignment horizontal="left" vertical="top"/>
    </xf>
    <xf numFmtId="49" fontId="124" fillId="58" borderId="179" applyProtection="0">
      <alignment horizontal="left" vertical="top"/>
    </xf>
    <xf numFmtId="49" fontId="124" fillId="58" borderId="178" applyProtection="0">
      <alignment horizontal="left" vertical="top" wrapText="1"/>
    </xf>
    <xf numFmtId="49" fontId="124" fillId="58" borderId="178" applyProtection="0">
      <alignment horizontal="left" vertical="top" wrapText="1"/>
    </xf>
    <xf numFmtId="49" fontId="124" fillId="58" borderId="192" applyProtection="0">
      <alignment horizontal="left" vertical="top"/>
    </xf>
    <xf numFmtId="44" fontId="2" fillId="0" borderId="23" applyFont="0" applyFill="0" applyBorder="0" applyAlignment="0" applyProtection="0"/>
    <xf numFmtId="49" fontId="124" fillId="58" borderId="179" applyProtection="0">
      <alignment horizontal="left" vertical="top"/>
    </xf>
    <xf numFmtId="49" fontId="124" fillId="58" borderId="178" applyProtection="0">
      <alignment horizontal="left" vertical="top" wrapText="1"/>
    </xf>
    <xf numFmtId="49" fontId="124" fillId="58" borderId="179" applyProtection="0">
      <alignment horizontal="left" vertical="top"/>
    </xf>
    <xf numFmtId="49" fontId="124" fillId="58" borderId="179" applyProtection="0">
      <alignment horizontal="left" vertical="top"/>
    </xf>
    <xf numFmtId="49" fontId="124" fillId="58" borderId="179" applyProtection="0">
      <alignment horizontal="left" vertical="top"/>
    </xf>
    <xf numFmtId="49" fontId="124" fillId="58" borderId="179" applyProtection="0">
      <alignment horizontal="left" vertical="top"/>
    </xf>
    <xf numFmtId="49" fontId="124" fillId="58" borderId="180" applyProtection="0">
      <alignment horizontal="left" vertical="top" wrapText="1"/>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9" fontId="124" fillId="58" borderId="179" applyProtection="0">
      <alignment horizontal="left" vertical="top"/>
    </xf>
    <xf numFmtId="44" fontId="2" fillId="0" borderId="23" applyFont="0" applyFill="0" applyBorder="0" applyAlignment="0" applyProtection="0"/>
    <xf numFmtId="49" fontId="124" fillId="58" borderId="179" applyProtection="0">
      <alignment horizontal="left" vertical="top"/>
    </xf>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179" applyProtection="0">
      <alignment horizontal="left" vertical="top"/>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179" applyProtection="0">
      <alignment horizontal="left" vertical="top"/>
    </xf>
    <xf numFmtId="49" fontId="124" fillId="58" borderId="179" applyProtection="0">
      <alignment horizontal="left" vertical="top"/>
    </xf>
    <xf numFmtId="49" fontId="124" fillId="58" borderId="179" applyProtection="0">
      <alignment horizontal="right" vertical="top"/>
    </xf>
    <xf numFmtId="49" fontId="124" fillId="58" borderId="179" applyProtection="0">
      <alignment horizontal="right" vertical="top"/>
    </xf>
    <xf numFmtId="49" fontId="124" fillId="58" borderId="179" applyProtection="0">
      <alignment horizontal="right" vertical="top"/>
    </xf>
    <xf numFmtId="49" fontId="124" fillId="58" borderId="179" applyProtection="0">
      <alignment horizontal="right" vertical="top"/>
    </xf>
    <xf numFmtId="49" fontId="124" fillId="58" borderId="179" applyProtection="0">
      <alignment horizontal="left" vertical="top"/>
    </xf>
    <xf numFmtId="49" fontId="124" fillId="58" borderId="179" applyProtection="0">
      <alignment horizontal="right" vertical="top"/>
    </xf>
    <xf numFmtId="49" fontId="124" fillId="58" borderId="179" applyProtection="0">
      <alignment horizontal="right" vertical="top"/>
    </xf>
    <xf numFmtId="49" fontId="124" fillId="58" borderId="179" applyProtection="0">
      <alignment horizontal="left" vertical="top"/>
    </xf>
    <xf numFmtId="49" fontId="124" fillId="58" borderId="179" applyProtection="0">
      <alignment horizontal="left" vertical="top"/>
    </xf>
    <xf numFmtId="49" fontId="124" fillId="58" borderId="179" applyProtection="0">
      <alignment horizontal="left" vertical="top"/>
    </xf>
    <xf numFmtId="49" fontId="124" fillId="58" borderId="179" applyProtection="0">
      <alignment horizontal="left" vertical="top"/>
    </xf>
    <xf numFmtId="49" fontId="124" fillId="58" borderId="179" applyProtection="0">
      <alignment horizontal="left" vertical="top"/>
    </xf>
    <xf numFmtId="49" fontId="124" fillId="58" borderId="179" applyProtection="0">
      <alignment horizontal="left" vertical="top"/>
    </xf>
    <xf numFmtId="49" fontId="124" fillId="58" borderId="179" applyProtection="0">
      <alignment horizontal="center" vertical="top"/>
    </xf>
    <xf numFmtId="49" fontId="124" fillId="58" borderId="179" applyProtection="0">
      <alignment horizontal="center" vertical="top"/>
    </xf>
    <xf numFmtId="49" fontId="124" fillId="58" borderId="179" applyProtection="0">
      <alignment horizontal="center" vertical="top"/>
    </xf>
    <xf numFmtId="49" fontId="124" fillId="58" borderId="179" applyProtection="0">
      <alignment horizontal="center" vertical="top"/>
    </xf>
    <xf numFmtId="49" fontId="124" fillId="58" borderId="179" applyProtection="0">
      <alignment horizontal="left" vertical="top"/>
    </xf>
    <xf numFmtId="49" fontId="124" fillId="58" borderId="179" applyProtection="0">
      <alignment horizontal="center" vertical="top"/>
    </xf>
    <xf numFmtId="49" fontId="124" fillId="58" borderId="179" applyProtection="0">
      <alignment horizontal="center" vertical="top"/>
    </xf>
    <xf numFmtId="49" fontId="124" fillId="58" borderId="177" applyProtection="0">
      <alignment horizontal="left" vertical="top"/>
    </xf>
    <xf numFmtId="49" fontId="124" fillId="58" borderId="177" applyProtection="0">
      <alignment horizontal="left" vertical="top"/>
    </xf>
    <xf numFmtId="49" fontId="124" fillId="58" borderId="179" applyProtection="0">
      <alignment horizontal="left" vertical="top"/>
    </xf>
    <xf numFmtId="49" fontId="124" fillId="58" borderId="179" applyProtection="0">
      <alignment horizontal="left" vertical="top"/>
    </xf>
    <xf numFmtId="49" fontId="124" fillId="58" borderId="179" applyProtection="0">
      <alignment horizontal="left" vertical="top"/>
    </xf>
    <xf numFmtId="49" fontId="124" fillId="58" borderId="179" applyProtection="0">
      <alignment horizontal="left" vertical="top"/>
    </xf>
    <xf numFmtId="49" fontId="124" fillId="58" borderId="180" applyProtection="0">
      <alignment horizontal="left" vertical="top" wrapText="1"/>
    </xf>
    <xf numFmtId="49" fontId="124" fillId="58" borderId="180" applyProtection="0">
      <alignment horizontal="left" vertical="top" wrapText="1"/>
    </xf>
    <xf numFmtId="49" fontId="124" fillId="58" borderId="178" applyProtection="0">
      <alignment horizontal="left" vertical="top" wrapText="1"/>
    </xf>
    <xf numFmtId="49" fontId="124" fillId="58" borderId="178" applyProtection="0">
      <alignment horizontal="left" vertical="top" wrapText="1"/>
    </xf>
    <xf numFmtId="49" fontId="124" fillId="58" borderId="179" applyProtection="0">
      <alignment horizontal="left" vertical="top"/>
    </xf>
    <xf numFmtId="49" fontId="124" fillId="58" borderId="179" applyProtection="0">
      <alignment horizontal="left" vertical="top"/>
    </xf>
    <xf numFmtId="49" fontId="124" fillId="58" borderId="179" applyProtection="0">
      <alignment horizontal="left" vertical="top"/>
    </xf>
    <xf numFmtId="10" fontId="108" fillId="60" borderId="192" applyNumberFormat="0" applyBorder="0" applyAlignment="0" applyProtection="0"/>
    <xf numFmtId="44" fontId="97" fillId="0" borderId="23" applyFont="0" applyFill="0" applyBorder="0" applyAlignment="0" applyProtection="0"/>
    <xf numFmtId="49" fontId="124" fillId="58" borderId="193" applyProtection="0">
      <alignment horizontal="left" vertical="top" wrapText="1"/>
    </xf>
    <xf numFmtId="49" fontId="124" fillId="58" borderId="193" applyProtection="0">
      <alignment horizontal="left" vertical="top" wrapText="1"/>
    </xf>
    <xf numFmtId="49" fontId="124" fillId="58" borderId="192" applyProtection="0">
      <alignment horizontal="left" vertical="top"/>
    </xf>
    <xf numFmtId="0" fontId="109" fillId="0" borderId="180">
      <alignment horizontal="left" vertical="center"/>
    </xf>
    <xf numFmtId="10" fontId="108" fillId="60" borderId="179" applyNumberFormat="0" applyBorder="0" applyAlignment="0" applyProtection="0"/>
    <xf numFmtId="49" fontId="124" fillId="58" borderId="192" applyProtection="0">
      <alignment horizontal="left" vertical="top"/>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194" fontId="114" fillId="0" borderId="181" applyFont="0" applyFill="0" applyBorder="0" applyAlignment="0" applyProtection="0">
      <alignment horizontal="center"/>
    </xf>
    <xf numFmtId="49" fontId="124" fillId="58" borderId="190" applyProtection="0">
      <alignment horizontal="left" vertical="top"/>
    </xf>
    <xf numFmtId="49" fontId="124" fillId="58" borderId="190" applyProtection="0">
      <alignment horizontal="left" vertical="top"/>
    </xf>
    <xf numFmtId="49" fontId="124" fillId="58" borderId="192" applyProtection="0">
      <alignment horizontal="center" vertical="top"/>
    </xf>
    <xf numFmtId="0" fontId="179" fillId="58" borderId="175" applyNumberFormat="0" applyFont="0" applyBorder="0" applyAlignment="0" applyProtection="0">
      <alignment vertical="top"/>
    </xf>
    <xf numFmtId="49" fontId="124" fillId="58" borderId="192" applyProtection="0">
      <alignment horizontal="center" vertical="top"/>
    </xf>
    <xf numFmtId="49" fontId="124" fillId="58" borderId="192" applyProtection="0">
      <alignment horizontal="left" vertical="top"/>
    </xf>
    <xf numFmtId="49" fontId="124" fillId="58" borderId="192" applyProtection="0">
      <alignment horizontal="center" vertical="top"/>
    </xf>
    <xf numFmtId="49" fontId="124" fillId="58" borderId="192" applyProtection="0">
      <alignment horizontal="center" vertical="top"/>
    </xf>
    <xf numFmtId="49" fontId="124" fillId="58" borderId="192" applyProtection="0">
      <alignment horizontal="left" vertical="top"/>
    </xf>
    <xf numFmtId="49" fontId="124" fillId="58" borderId="192" applyProtection="0">
      <alignment horizontal="right" vertical="top"/>
    </xf>
    <xf numFmtId="49" fontId="124" fillId="58" borderId="192" applyProtection="0">
      <alignment horizontal="right" vertical="top"/>
    </xf>
    <xf numFmtId="49" fontId="124" fillId="58" borderId="192" applyProtection="0">
      <alignment horizontal="right" vertical="top"/>
    </xf>
    <xf numFmtId="49" fontId="124" fillId="58" borderId="192" applyProtection="0">
      <alignment horizontal="left" vertical="top"/>
    </xf>
    <xf numFmtId="49" fontId="124" fillId="58" borderId="192" applyProtection="0">
      <alignment horizontal="right" vertical="top"/>
    </xf>
    <xf numFmtId="44" fontId="97" fillId="0" borderId="23" applyFont="0" applyFill="0" applyBorder="0" applyAlignment="0" applyProtection="0"/>
    <xf numFmtId="49" fontId="124" fillId="58" borderId="192" applyProtection="0">
      <alignment horizontal="right" vertical="top"/>
    </xf>
    <xf numFmtId="49" fontId="124" fillId="58" borderId="192" applyProtection="0">
      <alignment horizontal="right" vertical="top"/>
    </xf>
    <xf numFmtId="49" fontId="124" fillId="58" borderId="192" applyProtection="0">
      <alignment horizontal="left" vertical="top"/>
    </xf>
    <xf numFmtId="49" fontId="124" fillId="58" borderId="192" applyProtection="0">
      <alignment horizontal="left" vertical="top"/>
    </xf>
    <xf numFmtId="49" fontId="124" fillId="58" borderId="192" applyProtection="0">
      <alignment horizontal="left" vertical="top"/>
    </xf>
    <xf numFmtId="49" fontId="124" fillId="58" borderId="192" applyProtection="0">
      <alignment horizontal="left" vertical="top"/>
    </xf>
    <xf numFmtId="49" fontId="124" fillId="58" borderId="193" applyProtection="0">
      <alignment horizontal="left" vertical="top" wrapText="1"/>
    </xf>
    <xf numFmtId="49" fontId="124" fillId="58" borderId="191" applyProtection="0">
      <alignment horizontal="left" vertical="top" wrapText="1"/>
    </xf>
    <xf numFmtId="49" fontId="124" fillId="58" borderId="191" applyProtection="0">
      <alignment horizontal="left" vertical="top" wrapText="1"/>
    </xf>
    <xf numFmtId="49" fontId="124" fillId="58" borderId="192" applyProtection="0">
      <alignment horizontal="left" vertical="top"/>
    </xf>
    <xf numFmtId="49" fontId="124" fillId="58" borderId="189" applyProtection="0">
      <alignment horizontal="left" vertical="top"/>
    </xf>
    <xf numFmtId="0" fontId="102" fillId="101" borderId="193">
      <alignment horizontal="left" vertical="top"/>
    </xf>
    <xf numFmtId="0" fontId="102" fillId="101" borderId="192">
      <alignment horizontal="left" vertical="top"/>
    </xf>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187" fillId="107" borderId="182">
      <alignment horizontal="right" vertical="center"/>
    </xf>
    <xf numFmtId="0" fontId="188" fillId="60" borderId="179">
      <alignment vertical="center"/>
    </xf>
    <xf numFmtId="0" fontId="188" fillId="108" borderId="179">
      <alignment vertical="center"/>
    </xf>
    <xf numFmtId="0" fontId="189" fillId="110" borderId="183">
      <alignment horizontal="centerContinuous" vertical="center"/>
    </xf>
    <xf numFmtId="0" fontId="167" fillId="0" borderId="179">
      <alignment horizontal="center"/>
    </xf>
    <xf numFmtId="43" fontId="97" fillId="0" borderId="23" applyFont="0" applyFill="0" applyBorder="0" applyAlignment="0" applyProtection="0"/>
    <xf numFmtId="0" fontId="187" fillId="58" borderId="182">
      <alignment horizontal="right" vertical="center"/>
    </xf>
    <xf numFmtId="7" fontId="191" fillId="105" borderId="142" applyNumberFormat="0" applyFill="0" applyProtection="0">
      <protection locked="0"/>
    </xf>
    <xf numFmtId="0" fontId="167" fillId="113" borderId="180">
      <alignment vertical="center"/>
    </xf>
    <xf numFmtId="0" fontId="167" fillId="114" borderId="180">
      <alignment vertical="center"/>
    </xf>
    <xf numFmtId="49" fontId="124" fillId="58" borderId="192" applyProtection="0">
      <alignment horizontal="left" vertical="top"/>
    </xf>
    <xf numFmtId="43" fontId="83" fillId="0" borderId="23" applyFont="0" applyFill="0" applyBorder="0" applyAlignment="0" applyProtection="0"/>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7" fontId="191" fillId="105" borderId="142" applyNumberFormat="0" applyFill="0" applyProtection="0">
      <protection locked="0"/>
    </xf>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49" fontId="124" fillId="58" borderId="192" applyProtection="0">
      <alignment horizontal="center" vertical="top"/>
    </xf>
    <xf numFmtId="44" fontId="2" fillId="0" borderId="23" applyFont="0" applyFill="0" applyBorder="0" applyAlignment="0" applyProtection="0"/>
    <xf numFmtId="44" fontId="2" fillId="0" borderId="23" applyFont="0" applyFill="0" applyBorder="0" applyAlignment="0" applyProtection="0"/>
    <xf numFmtId="49" fontId="124" fillId="58" borderId="192" applyProtection="0">
      <alignment horizontal="left" vertical="top"/>
    </xf>
    <xf numFmtId="49" fontId="124" fillId="58" borderId="192" applyProtection="0">
      <alignment horizontal="left" vertical="top"/>
    </xf>
    <xf numFmtId="49" fontId="124" fillId="58" borderId="192" applyProtection="0">
      <alignment horizontal="center" vertical="top"/>
    </xf>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9" fontId="124" fillId="58" borderId="192" applyProtection="0">
      <alignment horizontal="left" vertical="top"/>
    </xf>
    <xf numFmtId="44" fontId="2" fillId="0" borderId="23" applyFont="0" applyFill="0" applyBorder="0" applyAlignment="0" applyProtection="0"/>
    <xf numFmtId="49" fontId="124" fillId="58" borderId="192" applyProtection="0">
      <alignment horizontal="left" vertical="top"/>
    </xf>
    <xf numFmtId="49" fontId="124" fillId="58" borderId="193" applyProtection="0">
      <alignment horizontal="left" vertical="top" wrapText="1"/>
    </xf>
    <xf numFmtId="49" fontId="124" fillId="58" borderId="192" applyProtection="0">
      <alignment horizontal="left" vertical="top"/>
    </xf>
    <xf numFmtId="44" fontId="2" fillId="0" borderId="23" applyFont="0" applyFill="0" applyBorder="0" applyAlignment="0" applyProtection="0"/>
    <xf numFmtId="49" fontId="124" fillId="58" borderId="190" applyProtection="0">
      <alignment horizontal="left" vertical="top"/>
    </xf>
    <xf numFmtId="49" fontId="124" fillId="58" borderId="192" applyProtection="0">
      <alignment horizontal="left" vertical="top"/>
    </xf>
    <xf numFmtId="49" fontId="124" fillId="58" borderId="190" applyProtection="0">
      <alignment horizontal="left" vertical="top"/>
    </xf>
    <xf numFmtId="49" fontId="124" fillId="58" borderId="192" applyProtection="0">
      <alignment horizontal="left" vertical="top"/>
    </xf>
    <xf numFmtId="44" fontId="2" fillId="0" borderId="23" applyFont="0" applyFill="0" applyBorder="0" applyAlignment="0" applyProtection="0"/>
    <xf numFmtId="43" fontId="2" fillId="0" borderId="23" applyFont="0" applyFill="0" applyBorder="0" applyAlignment="0" applyProtection="0"/>
    <xf numFmtId="49" fontId="124" fillId="58" borderId="192" applyProtection="0">
      <alignment horizontal="left" vertical="top"/>
    </xf>
    <xf numFmtId="49" fontId="124" fillId="58" borderId="192" applyProtection="0">
      <alignment horizontal="left" vertical="top"/>
    </xf>
    <xf numFmtId="49" fontId="124" fillId="58" borderId="192" applyProtection="0">
      <alignment horizontal="left" vertical="top"/>
    </xf>
    <xf numFmtId="43" fontId="34" fillId="0" borderId="23" applyFont="0" applyFill="0" applyBorder="0" applyAlignment="0" applyProtection="0"/>
    <xf numFmtId="49" fontId="124" fillId="58" borderId="192" applyProtection="0">
      <alignment horizontal="center" vertical="top"/>
    </xf>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9" fontId="124" fillId="58" borderId="192" applyProtection="0">
      <alignment horizontal="left" vertical="top"/>
    </xf>
    <xf numFmtId="49" fontId="124" fillId="58" borderId="192" applyProtection="0">
      <alignment horizontal="left" vertical="top"/>
    </xf>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109" fillId="0" borderId="193">
      <alignment horizontal="left" vertical="center"/>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142" applyNumberFormat="0" applyFill="0" applyProtection="0">
      <protection locked="0"/>
    </xf>
    <xf numFmtId="43" fontId="83" fillId="0" borderId="23" applyFont="0" applyFill="0" applyBorder="0" applyAlignment="0" applyProtection="0"/>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7" fontId="191" fillId="105" borderId="142" applyNumberFormat="0" applyFill="0" applyProtection="0">
      <protection locked="0"/>
    </xf>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112" fillId="0" borderId="100"/>
    <xf numFmtId="0" fontId="112" fillId="0" borderId="100"/>
    <xf numFmtId="44" fontId="2" fillId="0" borderId="23" applyFont="0" applyFill="0" applyBorder="0" applyAlignment="0" applyProtection="0"/>
    <xf numFmtId="49" fontId="124" fillId="58" borderId="193" applyProtection="0">
      <alignment horizontal="left" vertical="top" wrapText="1"/>
    </xf>
    <xf numFmtId="43" fontId="97" fillId="0" borderId="23" applyFont="0" applyFill="0" applyBorder="0" applyAlignment="0" applyProtection="0"/>
    <xf numFmtId="43" fontId="2" fillId="0" borderId="23" applyFont="0" applyFill="0" applyBorder="0" applyAlignment="0" applyProtection="0"/>
    <xf numFmtId="49" fontId="124" fillId="58" borderId="190" applyProtection="0">
      <alignment horizontal="left" vertical="top"/>
    </xf>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9" fontId="124" fillId="58" borderId="191" applyProtection="0">
      <alignment horizontal="left" vertical="top" wrapText="1"/>
    </xf>
    <xf numFmtId="49" fontId="124" fillId="58" borderId="192" applyProtection="0">
      <alignment horizontal="left" vertical="top"/>
    </xf>
    <xf numFmtId="49" fontId="124" fillId="58" borderId="192" applyProtection="0">
      <alignment horizontal="center" vertical="top"/>
    </xf>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9" fontId="124" fillId="58" borderId="191" applyProtection="0">
      <alignment horizontal="left" vertical="top" wrapText="1"/>
    </xf>
    <xf numFmtId="44" fontId="2" fillId="0" borderId="23" applyFont="0" applyFill="0" applyBorder="0" applyAlignment="0" applyProtection="0"/>
    <xf numFmtId="203" fontId="173" fillId="59" borderId="179" applyProtection="0">
      <alignment horizontal="right" vertical="top"/>
    </xf>
    <xf numFmtId="49" fontId="173" fillId="58" borderId="177" applyProtection="0">
      <alignment horizontal="left" vertical="top"/>
    </xf>
    <xf numFmtId="49" fontId="173" fillId="58" borderId="179" applyProtection="0">
      <alignment horizontal="left" vertical="top"/>
    </xf>
    <xf numFmtId="0" fontId="150" fillId="97" borderId="184" applyNumberFormat="0" applyAlignment="0" applyProtection="0"/>
    <xf numFmtId="49" fontId="124" fillId="58" borderId="192" applyProtection="0">
      <alignment horizontal="left" vertical="top"/>
    </xf>
    <xf numFmtId="49" fontId="124" fillId="58" borderId="191" applyProtection="0">
      <alignment horizontal="left" vertical="top" wrapText="1"/>
    </xf>
    <xf numFmtId="0" fontId="148" fillId="84" borderId="184" applyNumberFormat="0" applyAlignment="0" applyProtection="0"/>
    <xf numFmtId="0" fontId="97" fillId="100" borderId="185" applyNumberFormat="0" applyFont="0" applyAlignment="0" applyProtection="0"/>
    <xf numFmtId="0" fontId="149" fillId="97" borderId="186" applyNumberFormat="0" applyAlignment="0" applyProtection="0"/>
    <xf numFmtId="0" fontId="172" fillId="0" borderId="187" applyNumberFormat="0" applyFill="0" applyAlignment="0" applyProtection="0"/>
    <xf numFmtId="43" fontId="97" fillId="0" borderId="23" applyFont="0" applyFill="0" applyBorder="0" applyAlignment="0" applyProtection="0"/>
    <xf numFmtId="43" fontId="2" fillId="0" borderId="23" applyFont="0" applyFill="0" applyBorder="0" applyAlignment="0" applyProtection="0"/>
    <xf numFmtId="49" fontId="124" fillId="58" borderId="190" applyProtection="0">
      <alignment horizontal="left" vertical="top"/>
    </xf>
    <xf numFmtId="49" fontId="124" fillId="58" borderId="190" applyProtection="0">
      <alignment horizontal="left" vertical="top"/>
    </xf>
    <xf numFmtId="44" fontId="2" fillId="0" borderId="23" applyFont="0" applyFill="0" applyBorder="0" applyAlignment="0" applyProtection="0"/>
    <xf numFmtId="0" fontId="112" fillId="0" borderId="100"/>
    <xf numFmtId="0" fontId="112" fillId="0" borderId="100"/>
    <xf numFmtId="194" fontId="114" fillId="0" borderId="194" applyFont="0" applyFill="0" applyBorder="0" applyAlignment="0" applyProtection="0">
      <alignment horizontal="center"/>
    </xf>
    <xf numFmtId="0" fontId="179" fillId="58" borderId="188" applyNumberFormat="0" applyFont="0" applyBorder="0" applyAlignment="0" applyProtection="0">
      <alignment vertical="top"/>
    </xf>
    <xf numFmtId="0" fontId="187" fillId="107" borderId="195">
      <alignment horizontal="right" vertical="center"/>
    </xf>
    <xf numFmtId="0" fontId="188" fillId="60" borderId="192">
      <alignment vertical="center"/>
    </xf>
    <xf numFmtId="0" fontId="188" fillId="108" borderId="192">
      <alignment vertical="center"/>
    </xf>
    <xf numFmtId="0" fontId="189" fillId="110" borderId="196">
      <alignment horizontal="centerContinuous" vertical="center"/>
    </xf>
    <xf numFmtId="0" fontId="167" fillId="0" borderId="192">
      <alignment horizontal="center"/>
    </xf>
    <xf numFmtId="0" fontId="187" fillId="58" borderId="195">
      <alignment horizontal="right" vertical="center"/>
    </xf>
    <xf numFmtId="7" fontId="191" fillId="105" borderId="142" applyNumberFormat="0" applyFill="0" applyProtection="0">
      <protection locked="0"/>
    </xf>
    <xf numFmtId="0" fontId="167" fillId="113" borderId="193">
      <alignment vertical="center"/>
    </xf>
    <xf numFmtId="0" fontId="167" fillId="114" borderId="193">
      <alignment vertical="center"/>
    </xf>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7" fontId="191" fillId="105" borderId="142" applyNumberFormat="0" applyFill="0" applyProtection="0">
      <protection locked="0"/>
    </xf>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7" fontId="191" fillId="105" borderId="142" applyNumberFormat="0" applyFill="0" applyProtection="0">
      <protection locked="0"/>
    </xf>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7" fontId="191" fillId="105" borderId="142" applyNumberFormat="0" applyFill="0" applyProtection="0">
      <protection locked="0"/>
    </xf>
    <xf numFmtId="0" fontId="183" fillId="97" borderId="68"/>
    <xf numFmtId="49" fontId="188" fillId="109" borderId="68">
      <alignment vertical="center"/>
    </xf>
    <xf numFmtId="0" fontId="165" fillId="0" borderId="68" applyNumberFormat="0" applyFill="0" applyBorder="0" applyAlignment="0" applyProtection="0">
      <protection hidden="1"/>
    </xf>
    <xf numFmtId="0" fontId="180" fillId="0" borderId="68">
      <alignment horizontal="left"/>
      <protection locked="0"/>
    </xf>
    <xf numFmtId="0" fontId="158" fillId="97" borderId="68" applyNumberFormat="0" applyFont="0" applyBorder="0" applyAlignment="0" applyProtection="0">
      <protection hidden="1"/>
    </xf>
    <xf numFmtId="0" fontId="177" fillId="0" borderId="68">
      <protection hidden="1"/>
    </xf>
    <xf numFmtId="0" fontId="112" fillId="0" borderId="100"/>
    <xf numFmtId="0" fontId="112" fillId="0" borderId="100"/>
    <xf numFmtId="203" fontId="173" fillId="59" borderId="192" applyProtection="0">
      <alignment horizontal="right" vertical="top"/>
    </xf>
    <xf numFmtId="49" fontId="173" fillId="58" borderId="190" applyProtection="0">
      <alignment horizontal="left" vertical="top"/>
    </xf>
    <xf numFmtId="49" fontId="173" fillId="58" borderId="192" applyProtection="0">
      <alignment horizontal="left" vertical="top"/>
    </xf>
    <xf numFmtId="0" fontId="150" fillId="97" borderId="197" applyNumberFormat="0" applyAlignment="0" applyProtection="0"/>
    <xf numFmtId="0" fontId="148" fillId="84" borderId="197" applyNumberFormat="0" applyAlignment="0" applyProtection="0"/>
    <xf numFmtId="0" fontId="97" fillId="100" borderId="198" applyNumberFormat="0" applyFont="0" applyAlignment="0" applyProtection="0"/>
    <xf numFmtId="0" fontId="149" fillId="97" borderId="199" applyNumberFormat="0" applyAlignment="0" applyProtection="0"/>
    <xf numFmtId="0" fontId="172" fillId="0" borderId="200" applyNumberFormat="0" applyFill="0" applyAlignment="0" applyProtection="0"/>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7" fontId="191" fillId="105" borderId="215" applyNumberFormat="0" applyFill="0" applyProtection="0">
      <protection locked="0"/>
    </xf>
    <xf numFmtId="0" fontId="183" fillId="97" borderId="216"/>
    <xf numFmtId="49" fontId="188" fillId="109" borderId="216">
      <alignment vertical="center"/>
    </xf>
    <xf numFmtId="0" fontId="165" fillId="0" borderId="216" applyNumberFormat="0" applyFill="0" applyBorder="0" applyAlignment="0" applyProtection="0">
      <protection hidden="1"/>
    </xf>
    <xf numFmtId="0" fontId="180" fillId="0" borderId="216">
      <alignment horizontal="left"/>
      <protection locked="0"/>
    </xf>
    <xf numFmtId="0" fontId="158" fillId="97" borderId="216" applyNumberFormat="0" applyFont="0" applyBorder="0" applyAlignment="0" applyProtection="0">
      <protection hidden="1"/>
    </xf>
    <xf numFmtId="0" fontId="177" fillId="0" borderId="216">
      <protection hidden="1"/>
    </xf>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23"/>
    <xf numFmtId="0" fontId="112" fillId="0" borderId="223"/>
    <xf numFmtId="0" fontId="112" fillId="0" borderId="241"/>
    <xf numFmtId="0" fontId="112" fillId="0" borderId="223"/>
    <xf numFmtId="0" fontId="112" fillId="0" borderId="223"/>
    <xf numFmtId="0" fontId="112" fillId="0" borderId="241"/>
    <xf numFmtId="0" fontId="112" fillId="0" borderId="223"/>
    <xf numFmtId="0" fontId="112" fillId="0" borderId="223"/>
    <xf numFmtId="0" fontId="112" fillId="0" borderId="241"/>
    <xf numFmtId="0" fontId="112" fillId="0" borderId="223"/>
    <xf numFmtId="0" fontId="112" fillId="0" borderId="223"/>
    <xf numFmtId="0" fontId="112" fillId="0" borderId="241"/>
    <xf numFmtId="0" fontId="112" fillId="0" borderId="223"/>
    <xf numFmtId="0" fontId="112" fillId="0" borderId="223"/>
    <xf numFmtId="0" fontId="112" fillId="0" borderId="241"/>
    <xf numFmtId="0" fontId="112" fillId="0" borderId="223"/>
    <xf numFmtId="0" fontId="112" fillId="0" borderId="223"/>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43" fontId="97" fillId="0" borderId="23" applyFont="0" applyFill="0" applyBorder="0" applyAlignment="0" applyProtection="0"/>
    <xf numFmtId="0" fontId="112" fillId="0" borderId="241"/>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44" fontId="2" fillId="0" borderId="23" applyFont="0" applyFill="0" applyBorder="0" applyAlignment="0" applyProtection="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43" fontId="34" fillId="0" borderId="23" applyFont="0" applyFill="0" applyBorder="0" applyAlignment="0" applyProtection="0"/>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43" fontId="2" fillId="0" borderId="23" applyFont="0" applyFill="0" applyBorder="0" applyAlignment="0" applyProtection="0"/>
    <xf numFmtId="0" fontId="112" fillId="0" borderId="241"/>
    <xf numFmtId="0" fontId="112" fillId="0" borderId="241"/>
    <xf numFmtId="0" fontId="112" fillId="0" borderId="241"/>
    <xf numFmtId="0" fontId="112" fillId="0" borderId="241"/>
    <xf numFmtId="0" fontId="112" fillId="0" borderId="241"/>
    <xf numFmtId="43" fontId="2" fillId="0" borderId="23" applyFont="0" applyFill="0" applyBorder="0" applyAlignment="0" applyProtection="0"/>
    <xf numFmtId="0" fontId="112" fillId="0" borderId="241"/>
    <xf numFmtId="0" fontId="112" fillId="0" borderId="100"/>
    <xf numFmtId="0" fontId="112" fillId="0" borderId="100"/>
    <xf numFmtId="0" fontId="112" fillId="0" borderId="241"/>
    <xf numFmtId="0" fontId="112" fillId="0" borderId="241"/>
    <xf numFmtId="44" fontId="2" fillId="0" borderId="23" applyFont="0" applyFill="0" applyBorder="0" applyAlignment="0" applyProtection="0"/>
    <xf numFmtId="0" fontId="112" fillId="0" borderId="241"/>
    <xf numFmtId="43" fontId="2" fillId="0" borderId="23" applyFont="0" applyFill="0" applyBorder="0" applyAlignment="0" applyProtection="0"/>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41"/>
    <xf numFmtId="0" fontId="112" fillId="0" borderId="223"/>
    <xf numFmtId="0" fontId="112" fillId="0" borderId="223"/>
    <xf numFmtId="0" fontId="112" fillId="0" borderId="223"/>
    <xf numFmtId="0" fontId="112" fillId="0" borderId="241"/>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43" fontId="2" fillId="0" borderId="23" applyFont="0" applyFill="0" applyBorder="0" applyAlignment="0" applyProtection="0"/>
    <xf numFmtId="0" fontId="112" fillId="0" borderId="223"/>
    <xf numFmtId="0" fontId="112" fillId="0" borderId="223"/>
    <xf numFmtId="43" fontId="2" fillId="0" borderId="23" applyFont="0" applyFill="0" applyBorder="0" applyAlignment="0" applyProtection="0"/>
    <xf numFmtId="0" fontId="112" fillId="0" borderId="223"/>
    <xf numFmtId="44" fontId="2" fillId="0" borderId="23" applyFont="0" applyFill="0" applyBorder="0" applyAlignment="0" applyProtection="0"/>
    <xf numFmtId="0" fontId="112" fillId="0" borderId="223"/>
    <xf numFmtId="43" fontId="2" fillId="0" borderId="23" applyFont="0" applyFill="0" applyBorder="0" applyAlignment="0" applyProtection="0"/>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23"/>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100"/>
    <xf numFmtId="0" fontId="112" fillId="0" borderId="100"/>
    <xf numFmtId="0" fontId="112" fillId="0" borderId="100"/>
    <xf numFmtId="0" fontId="112" fillId="0" borderId="100"/>
    <xf numFmtId="7" fontId="191" fillId="105" borderId="215" applyNumberFormat="0" applyFill="0" applyProtection="0">
      <protection locked="0"/>
    </xf>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43" fontId="83" fillId="0" borderId="23" applyFont="0" applyFill="0" applyBorder="0" applyAlignment="0" applyProtection="0"/>
    <xf numFmtId="0" fontId="183" fillId="97" borderId="216"/>
    <xf numFmtId="49" fontId="188" fillId="109" borderId="216">
      <alignment vertical="center"/>
    </xf>
    <xf numFmtId="0" fontId="165" fillId="0" borderId="216" applyNumberFormat="0" applyFill="0" applyBorder="0" applyAlignment="0" applyProtection="0">
      <protection hidden="1"/>
    </xf>
    <xf numFmtId="0" fontId="180" fillId="0" borderId="216">
      <alignment horizontal="left"/>
      <protection locked="0"/>
    </xf>
    <xf numFmtId="0" fontId="158" fillId="97" borderId="216" applyNumberFormat="0" applyFont="0" applyBorder="0" applyAlignment="0" applyProtection="0">
      <protection hidden="1"/>
    </xf>
    <xf numFmtId="0" fontId="177" fillId="0" borderId="216">
      <protection hidden="1"/>
    </xf>
    <xf numFmtId="0" fontId="112" fillId="0" borderId="241"/>
    <xf numFmtId="0" fontId="112" fillId="0" borderId="241"/>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7" fontId="191" fillId="105" borderId="218" applyNumberFormat="0" applyFill="0" applyProtection="0">
      <protection locked="0"/>
    </xf>
    <xf numFmtId="0" fontId="183" fillId="97" borderId="219"/>
    <xf numFmtId="49" fontId="188" fillId="109" borderId="219">
      <alignment vertical="center"/>
    </xf>
    <xf numFmtId="0" fontId="165" fillId="0" borderId="219" applyNumberFormat="0" applyFill="0" applyBorder="0" applyAlignment="0" applyProtection="0">
      <protection hidden="1"/>
    </xf>
    <xf numFmtId="0" fontId="180" fillId="0" borderId="219">
      <alignment horizontal="left"/>
      <protection locked="0"/>
    </xf>
    <xf numFmtId="0" fontId="158" fillId="97" borderId="219" applyNumberFormat="0" applyFont="0" applyBorder="0" applyAlignment="0" applyProtection="0">
      <protection hidden="1"/>
    </xf>
    <xf numFmtId="0" fontId="177" fillId="0" borderId="219">
      <protection hidden="1"/>
    </xf>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100"/>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43" fontId="34"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0" fontId="112" fillId="0" borderId="217"/>
    <xf numFmtId="7" fontId="191" fillId="105" borderId="218" applyNumberFormat="0" applyFill="0" applyProtection="0">
      <protection locked="0"/>
    </xf>
    <xf numFmtId="0" fontId="183" fillId="97" borderId="219"/>
    <xf numFmtId="49" fontId="188" fillId="109" borderId="219">
      <alignment vertical="center"/>
    </xf>
    <xf numFmtId="0" fontId="165" fillId="0" borderId="219" applyNumberFormat="0" applyFill="0" applyBorder="0" applyAlignment="0" applyProtection="0">
      <protection hidden="1"/>
    </xf>
    <xf numFmtId="0" fontId="180" fillId="0" borderId="219">
      <alignment horizontal="left"/>
      <protection locked="0"/>
    </xf>
    <xf numFmtId="0" fontId="158" fillId="97" borderId="219" applyNumberFormat="0" applyFont="0" applyBorder="0" applyAlignment="0" applyProtection="0">
      <protection hidden="1"/>
    </xf>
    <xf numFmtId="0" fontId="177" fillId="0" borderId="219">
      <protection hidden="1"/>
    </xf>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0" fontId="112" fillId="0" borderId="220"/>
    <xf numFmtId="7" fontId="191" fillId="105" borderId="221" applyNumberFormat="0" applyFill="0" applyProtection="0">
      <protection locked="0"/>
    </xf>
    <xf numFmtId="0" fontId="183" fillId="97" borderId="222"/>
    <xf numFmtId="49" fontId="188" fillId="109" borderId="222">
      <alignment vertical="center"/>
    </xf>
    <xf numFmtId="0" fontId="165" fillId="0" borderId="222" applyNumberFormat="0" applyFill="0" applyBorder="0" applyAlignment="0" applyProtection="0">
      <protection hidden="1"/>
    </xf>
    <xf numFmtId="0" fontId="180" fillId="0" borderId="222">
      <alignment horizontal="left"/>
      <protection locked="0"/>
    </xf>
    <xf numFmtId="0" fontId="158" fillId="97" borderId="222" applyNumberFormat="0" applyFont="0" applyBorder="0" applyAlignment="0" applyProtection="0">
      <protection hidden="1"/>
    </xf>
    <xf numFmtId="0" fontId="177" fillId="0" borderId="222">
      <protection hidden="1"/>
    </xf>
    <xf numFmtId="0" fontId="79" fillId="0" borderId="23"/>
    <xf numFmtId="0" fontId="80" fillId="0" borderId="83">
      <alignment horizontal="left"/>
    </xf>
    <xf numFmtId="0" fontId="81" fillId="0" borderId="83">
      <alignment horizontal="left" wrapText="1"/>
    </xf>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100"/>
    <xf numFmtId="0" fontId="112" fillId="0" borderId="100"/>
    <xf numFmtId="0" fontId="112" fillId="0" borderId="241"/>
    <xf numFmtId="0" fontId="112" fillId="0" borderId="241"/>
    <xf numFmtId="0" fontId="112" fillId="0" borderId="100"/>
    <xf numFmtId="0" fontId="112" fillId="0" borderId="241"/>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241"/>
    <xf numFmtId="0" fontId="112" fillId="0" borderId="241"/>
    <xf numFmtId="0" fontId="112" fillId="0" borderId="100"/>
    <xf numFmtId="0" fontId="112" fillId="0" borderId="100"/>
    <xf numFmtId="0" fontId="112" fillId="0" borderId="100"/>
    <xf numFmtId="0" fontId="112" fillId="0" borderId="241"/>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241"/>
    <xf numFmtId="0" fontId="112" fillId="0" borderId="241"/>
    <xf numFmtId="0" fontId="112" fillId="0" borderId="100"/>
    <xf numFmtId="0" fontId="112" fillId="0" borderId="241"/>
    <xf numFmtId="0" fontId="112" fillId="0" borderId="241"/>
    <xf numFmtId="0" fontId="112" fillId="0" borderId="100"/>
    <xf numFmtId="0" fontId="112" fillId="0" borderId="100"/>
    <xf numFmtId="0" fontId="112" fillId="0" borderId="241"/>
    <xf numFmtId="0" fontId="112" fillId="0" borderId="100"/>
    <xf numFmtId="0" fontId="112" fillId="0" borderId="100"/>
    <xf numFmtId="0" fontId="112" fillId="0" borderId="241"/>
    <xf numFmtId="0" fontId="112" fillId="0" borderId="241"/>
    <xf numFmtId="0" fontId="112" fillId="0" borderId="100"/>
    <xf numFmtId="0" fontId="112" fillId="0" borderId="100"/>
    <xf numFmtId="0" fontId="112" fillId="0" borderId="241"/>
    <xf numFmtId="0" fontId="112" fillId="0" borderId="241"/>
    <xf numFmtId="7" fontId="191" fillId="105" borderId="224" applyNumberFormat="0" applyFill="0" applyProtection="0">
      <protection locked="0"/>
    </xf>
    <xf numFmtId="0" fontId="112" fillId="0" borderId="100"/>
    <xf numFmtId="0" fontId="112" fillId="0" borderId="100"/>
    <xf numFmtId="0" fontId="112" fillId="0" borderId="241"/>
    <xf numFmtId="0" fontId="112" fillId="0" borderId="100"/>
    <xf numFmtId="0" fontId="112" fillId="0" borderId="100"/>
    <xf numFmtId="0" fontId="112" fillId="0" borderId="241"/>
    <xf numFmtId="0" fontId="183" fillId="97" borderId="225"/>
    <xf numFmtId="49" fontId="188" fillId="109" borderId="225">
      <alignment vertical="center"/>
    </xf>
    <xf numFmtId="0" fontId="165" fillId="0" borderId="225" applyNumberFormat="0" applyFill="0" applyBorder="0" applyAlignment="0" applyProtection="0">
      <protection hidden="1"/>
    </xf>
    <xf numFmtId="0" fontId="180" fillId="0" borderId="225">
      <alignment horizontal="left"/>
      <protection locked="0"/>
    </xf>
    <xf numFmtId="0" fontId="158" fillId="97" borderId="225" applyNumberFormat="0" applyFont="0" applyBorder="0" applyAlignment="0" applyProtection="0">
      <protection hidden="1"/>
    </xf>
    <xf numFmtId="0" fontId="177" fillId="0" borderId="225">
      <protection hidden="1"/>
    </xf>
    <xf numFmtId="0" fontId="112" fillId="0" borderId="241"/>
    <xf numFmtId="0" fontId="112" fillId="0" borderId="241"/>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0" fontId="112" fillId="0" borderId="226"/>
    <xf numFmtId="7" fontId="191" fillId="105" borderId="227" applyNumberFormat="0" applyFill="0" applyProtection="0">
      <protection locked="0"/>
    </xf>
    <xf numFmtId="0" fontId="183" fillId="97" borderId="228"/>
    <xf numFmtId="49" fontId="188" fillId="109" borderId="228">
      <alignment vertical="center"/>
    </xf>
    <xf numFmtId="0" fontId="165" fillId="0" borderId="228" applyNumberFormat="0" applyFill="0" applyBorder="0" applyAlignment="0" applyProtection="0">
      <protection hidden="1"/>
    </xf>
    <xf numFmtId="0" fontId="180" fillId="0" borderId="228">
      <alignment horizontal="left"/>
      <protection locked="0"/>
    </xf>
    <xf numFmtId="0" fontId="158" fillId="97" borderId="228" applyNumberFormat="0" applyFont="0" applyBorder="0" applyAlignment="0" applyProtection="0">
      <protection hidden="1"/>
    </xf>
    <xf numFmtId="0" fontId="177" fillId="0" borderId="228">
      <protection hidden="1"/>
    </xf>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100"/>
    <xf numFmtId="0" fontId="112" fillId="0" borderId="241"/>
    <xf numFmtId="0" fontId="112" fillId="0" borderId="241"/>
    <xf numFmtId="0" fontId="112" fillId="0" borderId="100"/>
    <xf numFmtId="0" fontId="112" fillId="0" borderId="100"/>
    <xf numFmtId="0" fontId="112" fillId="0" borderId="241"/>
    <xf numFmtId="0" fontId="112" fillId="0" borderId="241"/>
    <xf numFmtId="0" fontId="112" fillId="0" borderId="241"/>
    <xf numFmtId="0" fontId="112" fillId="0" borderId="241"/>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23"/>
    <xf numFmtId="0" fontId="112" fillId="0" borderId="241"/>
    <xf numFmtId="0" fontId="112" fillId="0" borderId="241"/>
    <xf numFmtId="0" fontId="112" fillId="0" borderId="100"/>
    <xf numFmtId="0" fontId="112" fillId="0" borderId="100"/>
    <xf numFmtId="0" fontId="112" fillId="0" borderId="100"/>
    <xf numFmtId="0" fontId="112" fillId="0" borderId="100"/>
    <xf numFmtId="7" fontId="191" fillId="105" borderId="224" applyNumberFormat="0" applyFill="0" applyProtection="0">
      <protection locked="0"/>
    </xf>
    <xf numFmtId="0" fontId="183" fillId="97" borderId="228"/>
    <xf numFmtId="49" fontId="188" fillId="109" borderId="228">
      <alignment vertical="center"/>
    </xf>
    <xf numFmtId="0" fontId="165" fillId="0" borderId="228" applyNumberFormat="0" applyFill="0" applyBorder="0" applyAlignment="0" applyProtection="0">
      <protection hidden="1"/>
    </xf>
    <xf numFmtId="0" fontId="180" fillId="0" borderId="228">
      <alignment horizontal="left"/>
      <protection locked="0"/>
    </xf>
    <xf numFmtId="0" fontId="158" fillId="97" borderId="228" applyNumberFormat="0" applyFont="0" applyBorder="0" applyAlignment="0" applyProtection="0">
      <protection hidden="1"/>
    </xf>
    <xf numFmtId="0" fontId="177" fillId="0" borderId="228">
      <protection hidden="1"/>
    </xf>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0" fontId="112" fillId="0" borderId="229"/>
    <xf numFmtId="7" fontId="191" fillId="105" borderId="230" applyNumberFormat="0" applyFill="0" applyProtection="0">
      <protection locked="0"/>
    </xf>
    <xf numFmtId="0" fontId="183" fillId="97" borderId="231"/>
    <xf numFmtId="49" fontId="188" fillId="109" borderId="231">
      <alignment vertical="center"/>
    </xf>
    <xf numFmtId="0" fontId="165" fillId="0" borderId="231" applyNumberFormat="0" applyFill="0" applyBorder="0" applyAlignment="0" applyProtection="0">
      <protection hidden="1"/>
    </xf>
    <xf numFmtId="0" fontId="180" fillId="0" borderId="231">
      <alignment horizontal="left"/>
      <protection locked="0"/>
    </xf>
    <xf numFmtId="0" fontId="158" fillId="97" borderId="231" applyNumberFormat="0" applyFont="0" applyBorder="0" applyAlignment="0" applyProtection="0">
      <protection hidden="1"/>
    </xf>
    <xf numFmtId="0" fontId="177" fillId="0" borderId="231">
      <protection hidden="1"/>
    </xf>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23"/>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7" fontId="191" fillId="105" borderId="230" applyNumberFormat="0" applyFill="0" applyProtection="0">
      <protection locked="0"/>
    </xf>
    <xf numFmtId="0" fontId="112" fillId="0" borderId="100"/>
    <xf numFmtId="0" fontId="183" fillId="97" borderId="231"/>
    <xf numFmtId="49" fontId="188" fillId="109" borderId="231">
      <alignment vertical="center"/>
    </xf>
    <xf numFmtId="0" fontId="165" fillId="0" borderId="231" applyNumberFormat="0" applyFill="0" applyBorder="0" applyAlignment="0" applyProtection="0">
      <protection hidden="1"/>
    </xf>
    <xf numFmtId="0" fontId="180" fillId="0" borderId="231">
      <alignment horizontal="left"/>
      <protection locked="0"/>
    </xf>
    <xf numFmtId="0" fontId="158" fillId="97" borderId="231" applyNumberFormat="0" applyFont="0" applyBorder="0" applyAlignment="0" applyProtection="0">
      <protection hidden="1"/>
    </xf>
    <xf numFmtId="0" fontId="177" fillId="0" borderId="231">
      <protection hidden="1"/>
    </xf>
    <xf numFmtId="0" fontId="112" fillId="0" borderId="100"/>
    <xf numFmtId="0" fontId="112" fillId="0" borderId="100"/>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0" fontId="112" fillId="0" borderId="232"/>
    <xf numFmtId="7" fontId="191" fillId="105" borderId="233" applyNumberFormat="0" applyFill="0" applyProtection="0">
      <protection locked="0"/>
    </xf>
    <xf numFmtId="0" fontId="183" fillId="97" borderId="234"/>
    <xf numFmtId="49" fontId="188" fillId="109" borderId="234">
      <alignment vertical="center"/>
    </xf>
    <xf numFmtId="0" fontId="165" fillId="0" borderId="234" applyNumberFormat="0" applyFill="0" applyBorder="0" applyAlignment="0" applyProtection="0">
      <protection hidden="1"/>
    </xf>
    <xf numFmtId="0" fontId="180" fillId="0" borderId="234">
      <alignment horizontal="left"/>
      <protection locked="0"/>
    </xf>
    <xf numFmtId="0" fontId="158" fillId="97" borderId="234" applyNumberFormat="0" applyFont="0" applyBorder="0" applyAlignment="0" applyProtection="0">
      <protection hidden="1"/>
    </xf>
    <xf numFmtId="0" fontId="177" fillId="0" borderId="234">
      <protection hidden="1"/>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241"/>
    <xf numFmtId="0" fontId="112" fillId="0" borderId="241"/>
    <xf numFmtId="0" fontId="112" fillId="0" borderId="100"/>
    <xf numFmtId="0" fontId="112" fillId="0" borderId="100"/>
    <xf numFmtId="0" fontId="112" fillId="0" borderId="100"/>
    <xf numFmtId="0" fontId="112" fillId="0" borderId="241"/>
    <xf numFmtId="0" fontId="112" fillId="0" borderId="100"/>
    <xf numFmtId="0" fontId="112" fillId="0" borderId="100"/>
    <xf numFmtId="0" fontId="112" fillId="0" borderId="241"/>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241"/>
    <xf numFmtId="0" fontId="112" fillId="0" borderId="241"/>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241"/>
    <xf numFmtId="0" fontId="112" fillId="0" borderId="100"/>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100"/>
    <xf numFmtId="0" fontId="112" fillId="0" borderId="100"/>
    <xf numFmtId="0" fontId="112" fillId="0" borderId="100"/>
    <xf numFmtId="0" fontId="112" fillId="0" borderId="241"/>
    <xf numFmtId="0" fontId="112" fillId="0" borderId="241"/>
    <xf numFmtId="0" fontId="112" fillId="0" borderId="100"/>
    <xf numFmtId="0" fontId="112" fillId="0" borderId="241"/>
    <xf numFmtId="0" fontId="112" fillId="0" borderId="100"/>
    <xf numFmtId="0" fontId="112" fillId="0" borderId="100"/>
    <xf numFmtId="0" fontId="112" fillId="0" borderId="100"/>
    <xf numFmtId="0" fontId="112" fillId="0" borderId="100"/>
    <xf numFmtId="0" fontId="112" fillId="0" borderId="241"/>
    <xf numFmtId="0" fontId="112" fillId="0" borderId="100"/>
    <xf numFmtId="0" fontId="112" fillId="0" borderId="241"/>
    <xf numFmtId="0" fontId="112" fillId="0" borderId="100"/>
    <xf numFmtId="0" fontId="112" fillId="0" borderId="100"/>
    <xf numFmtId="0" fontId="112" fillId="0" borderId="100"/>
    <xf numFmtId="0" fontId="112" fillId="0" borderId="100"/>
    <xf numFmtId="0" fontId="112" fillId="0" borderId="241"/>
    <xf numFmtId="0" fontId="112" fillId="0" borderId="100"/>
    <xf numFmtId="0" fontId="112" fillId="0" borderId="100"/>
    <xf numFmtId="0" fontId="112" fillId="0" borderId="241"/>
    <xf numFmtId="0" fontId="112" fillId="0" borderId="241"/>
    <xf numFmtId="0" fontId="112" fillId="0" borderId="100"/>
    <xf numFmtId="0" fontId="112" fillId="0" borderId="100"/>
    <xf numFmtId="0" fontId="112" fillId="0" borderId="241"/>
    <xf numFmtId="0" fontId="112" fillId="0" borderId="241"/>
    <xf numFmtId="0" fontId="112" fillId="0" borderId="100"/>
    <xf numFmtId="0" fontId="112" fillId="0" borderId="241"/>
    <xf numFmtId="0" fontId="112" fillId="0" borderId="100"/>
    <xf numFmtId="0" fontId="112" fillId="0" borderId="241"/>
    <xf numFmtId="0" fontId="112" fillId="0" borderId="100"/>
    <xf numFmtId="0" fontId="112" fillId="0" borderId="100"/>
    <xf numFmtId="0" fontId="112" fillId="0" borderId="100"/>
    <xf numFmtId="0" fontId="112" fillId="0" borderId="241"/>
    <xf numFmtId="0" fontId="112" fillId="0" borderId="100"/>
    <xf numFmtId="0" fontId="112" fillId="0" borderId="241"/>
    <xf numFmtId="0" fontId="112" fillId="0" borderId="100"/>
    <xf numFmtId="0" fontId="112" fillId="0" borderId="241"/>
    <xf numFmtId="0" fontId="112" fillId="0" borderId="100"/>
    <xf numFmtId="0" fontId="112" fillId="0" borderId="100"/>
    <xf numFmtId="0" fontId="112" fillId="0" borderId="241"/>
    <xf numFmtId="0" fontId="112" fillId="0" borderId="241"/>
    <xf numFmtId="0" fontId="112" fillId="0" borderId="241"/>
    <xf numFmtId="0" fontId="112" fillId="0" borderId="241"/>
    <xf numFmtId="0" fontId="112" fillId="0" borderId="100"/>
    <xf numFmtId="0" fontId="112" fillId="0" borderId="100"/>
    <xf numFmtId="0" fontId="112" fillId="0" borderId="241"/>
    <xf numFmtId="0" fontId="112" fillId="0" borderId="100"/>
    <xf numFmtId="0" fontId="112" fillId="0" borderId="241"/>
    <xf numFmtId="0" fontId="112" fillId="0" borderId="100"/>
    <xf numFmtId="0" fontId="112" fillId="0" borderId="100"/>
    <xf numFmtId="0" fontId="112" fillId="0" borderId="241"/>
    <xf numFmtId="0" fontId="112" fillId="0" borderId="100"/>
    <xf numFmtId="0" fontId="112" fillId="0" borderId="100"/>
    <xf numFmtId="0" fontId="112" fillId="0" borderId="100"/>
    <xf numFmtId="0" fontId="112" fillId="0" borderId="241"/>
    <xf numFmtId="0" fontId="112" fillId="0" borderId="241"/>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235"/>
    <xf numFmtId="0" fontId="112" fillId="0" borderId="100"/>
    <xf numFmtId="7" fontId="191" fillId="105" borderId="236" applyNumberFormat="0" applyFill="0" applyProtection="0">
      <protection locked="0"/>
    </xf>
    <xf numFmtId="0" fontId="183" fillId="97" borderId="237"/>
    <xf numFmtId="49" fontId="188" fillId="109" borderId="237">
      <alignment vertical="center"/>
    </xf>
    <xf numFmtId="0" fontId="165" fillId="0" borderId="237" applyNumberFormat="0" applyFill="0" applyBorder="0" applyAlignment="0" applyProtection="0">
      <protection hidden="1"/>
    </xf>
    <xf numFmtId="0" fontId="180" fillId="0" borderId="237">
      <alignment horizontal="left"/>
      <protection locked="0"/>
    </xf>
    <xf numFmtId="0" fontId="158" fillId="97" borderId="237" applyNumberFormat="0" applyFont="0" applyBorder="0" applyAlignment="0" applyProtection="0">
      <protection hidden="1"/>
    </xf>
    <xf numFmtId="0" fontId="177" fillId="0" borderId="237">
      <protection hidden="1"/>
    </xf>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0" fontId="112" fillId="0" borderId="238"/>
    <xf numFmtId="7" fontId="191" fillId="105" borderId="239" applyNumberFormat="0" applyFill="0" applyProtection="0">
      <protection locked="0"/>
    </xf>
    <xf numFmtId="0" fontId="183" fillId="97" borderId="240"/>
    <xf numFmtId="49" fontId="188" fillId="109" borderId="240">
      <alignment vertical="center"/>
    </xf>
    <xf numFmtId="0" fontId="165" fillId="0" borderId="240" applyNumberFormat="0" applyFill="0" applyBorder="0" applyAlignment="0" applyProtection="0">
      <protection hidden="1"/>
    </xf>
    <xf numFmtId="0" fontId="180" fillId="0" borderId="240">
      <alignment horizontal="left"/>
      <protection locked="0"/>
    </xf>
    <xf numFmtId="0" fontId="158" fillId="97" borderId="240" applyNumberFormat="0" applyFont="0" applyBorder="0" applyAlignment="0" applyProtection="0">
      <protection hidden="1"/>
    </xf>
    <xf numFmtId="0" fontId="177" fillId="0" borderId="240">
      <protection hidden="1"/>
    </xf>
    <xf numFmtId="0" fontId="112" fillId="0" borderId="241"/>
    <xf numFmtId="0" fontId="112" fillId="0" borderId="241"/>
    <xf numFmtId="0" fontId="112" fillId="0" borderId="241"/>
    <xf numFmtId="0" fontId="112" fillId="0" borderId="100"/>
    <xf numFmtId="0" fontId="112" fillId="0" borderId="241"/>
    <xf numFmtId="0" fontId="112" fillId="0" borderId="100"/>
    <xf numFmtId="0" fontId="112" fillId="0" borderId="100"/>
    <xf numFmtId="0" fontId="112" fillId="0" borderId="100"/>
    <xf numFmtId="0" fontId="112" fillId="0" borderId="241"/>
    <xf numFmtId="0" fontId="112" fillId="0" borderId="241"/>
    <xf numFmtId="0" fontId="112" fillId="0" borderId="100"/>
    <xf numFmtId="0" fontId="112" fillId="0" borderId="241"/>
    <xf numFmtId="0" fontId="112" fillId="0" borderId="100"/>
    <xf numFmtId="0" fontId="112" fillId="0" borderId="241"/>
    <xf numFmtId="0" fontId="112" fillId="0" borderId="241"/>
    <xf numFmtId="0" fontId="112" fillId="0" borderId="100"/>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7" fontId="191" fillId="105" borderId="239" applyNumberFormat="0" applyFill="0" applyProtection="0">
      <protection locked="0"/>
    </xf>
    <xf numFmtId="0" fontId="183" fillId="97" borderId="240"/>
    <xf numFmtId="49" fontId="188" fillId="109" borderId="240">
      <alignment vertical="center"/>
    </xf>
    <xf numFmtId="0" fontId="165" fillId="0" borderId="240" applyNumberFormat="0" applyFill="0" applyBorder="0" applyAlignment="0" applyProtection="0">
      <protection hidden="1"/>
    </xf>
    <xf numFmtId="0" fontId="180" fillId="0" borderId="240">
      <alignment horizontal="left"/>
      <protection locked="0"/>
    </xf>
    <xf numFmtId="0" fontId="158" fillId="97" borderId="240" applyNumberFormat="0" applyFont="0" applyBorder="0" applyAlignment="0" applyProtection="0">
      <protection hidden="1"/>
    </xf>
    <xf numFmtId="0" fontId="177" fillId="0" borderId="240">
      <protection hidden="1"/>
    </xf>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100"/>
    <xf numFmtId="0" fontId="112" fillId="0" borderId="100"/>
    <xf numFmtId="0" fontId="112" fillId="0" borderId="100"/>
    <xf numFmtId="0" fontId="112" fillId="0" borderId="241"/>
    <xf numFmtId="0" fontId="112" fillId="0" borderId="241"/>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7" fontId="191" fillId="105" borderId="221" applyNumberFormat="0" applyFill="0" applyProtection="0">
      <protection locked="0"/>
    </xf>
    <xf numFmtId="0" fontId="183" fillId="97" borderId="222"/>
    <xf numFmtId="49" fontId="188" fillId="109" borderId="222">
      <alignment vertical="center"/>
    </xf>
    <xf numFmtId="0" fontId="165" fillId="0" borderId="222" applyNumberFormat="0" applyFill="0" applyBorder="0" applyAlignment="0" applyProtection="0">
      <protection hidden="1"/>
    </xf>
    <xf numFmtId="0" fontId="180" fillId="0" borderId="222">
      <alignment horizontal="left"/>
      <protection locked="0"/>
    </xf>
    <xf numFmtId="0" fontId="158" fillId="97" borderId="222" applyNumberFormat="0" applyFont="0" applyBorder="0" applyAlignment="0" applyProtection="0">
      <protection hidden="1"/>
    </xf>
    <xf numFmtId="0" fontId="177" fillId="0" borderId="222">
      <protection hidden="1"/>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43" fontId="2" fillId="0" borderId="23" applyFont="0" applyFill="0" applyBorder="0" applyAlignment="0" applyProtection="0"/>
    <xf numFmtId="0" fontId="112" fillId="0" borderId="241"/>
    <xf numFmtId="0" fontId="112" fillId="0" borderId="241"/>
    <xf numFmtId="7" fontId="191" fillId="105" borderId="239" applyNumberFormat="0" applyFill="0" applyProtection="0">
      <protection locked="0"/>
    </xf>
    <xf numFmtId="7" fontId="191" fillId="105" borderId="239" applyNumberFormat="0" applyFill="0" applyProtection="0">
      <protection locked="0"/>
    </xf>
    <xf numFmtId="43" fontId="2" fillId="0" borderId="23" applyFont="0" applyFill="0" applyBorder="0" applyAlignment="0" applyProtection="0"/>
    <xf numFmtId="7" fontId="191" fillId="105" borderId="239" applyNumberFormat="0" applyFill="0" applyProtection="0">
      <protection locked="0"/>
    </xf>
    <xf numFmtId="7" fontId="191" fillId="105" borderId="239" applyNumberFormat="0" applyFill="0" applyProtection="0">
      <protection locked="0"/>
    </xf>
    <xf numFmtId="0" fontId="112" fillId="0" borderId="100"/>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43" fontId="97" fillId="0" borderId="23" applyFont="0" applyFill="0" applyBorder="0" applyAlignment="0" applyProtection="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44" fontId="2" fillId="0" borderId="23" applyFont="0" applyFill="0" applyBorder="0" applyAlignment="0" applyProtection="0"/>
    <xf numFmtId="0" fontId="112" fillId="0" borderId="100"/>
    <xf numFmtId="43" fontId="34" fillId="0" borderId="23" applyFont="0" applyFill="0" applyBorder="0" applyAlignment="0" applyProtection="0"/>
    <xf numFmtId="0" fontId="112" fillId="0" borderId="100"/>
    <xf numFmtId="43" fontId="2" fillId="0" borderId="23" applyFont="0" applyFill="0" applyBorder="0" applyAlignment="0" applyProtection="0"/>
    <xf numFmtId="43" fontId="2" fillId="0" borderId="23" applyFont="0" applyFill="0" applyBorder="0" applyAlignment="0" applyProtection="0"/>
    <xf numFmtId="0" fontId="112" fillId="0" borderId="100"/>
    <xf numFmtId="0" fontId="112" fillId="0" borderId="100"/>
    <xf numFmtId="44" fontId="2" fillId="0" borderId="23" applyFont="0" applyFill="0" applyBorder="0" applyAlignment="0" applyProtection="0"/>
    <xf numFmtId="43" fontId="2" fillId="0" borderId="23" applyFont="0" applyFill="0" applyBorder="0" applyAlignment="0" applyProtection="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43" fontId="2" fillId="0" borderId="23" applyFont="0" applyFill="0" applyBorder="0" applyAlignment="0" applyProtection="0"/>
    <xf numFmtId="0" fontId="112" fillId="0" borderId="241"/>
    <xf numFmtId="0" fontId="112" fillId="0" borderId="241"/>
    <xf numFmtId="43" fontId="2" fillId="0" borderId="23" applyFont="0" applyFill="0" applyBorder="0" applyAlignment="0" applyProtection="0"/>
    <xf numFmtId="0" fontId="112" fillId="0" borderId="241"/>
    <xf numFmtId="44" fontId="2" fillId="0" borderId="23" applyFont="0" applyFill="0" applyBorder="0" applyAlignment="0" applyProtection="0"/>
    <xf numFmtId="0" fontId="112" fillId="0" borderId="241"/>
    <xf numFmtId="43" fontId="2" fillId="0" borderId="23" applyFont="0" applyFill="0" applyBorder="0" applyAlignment="0" applyProtection="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241"/>
    <xf numFmtId="0" fontId="112" fillId="0" borderId="100"/>
    <xf numFmtId="0" fontId="112" fillId="0" borderId="100"/>
    <xf numFmtId="0" fontId="112" fillId="0" borderId="100"/>
    <xf numFmtId="0" fontId="112" fillId="0" borderId="100"/>
    <xf numFmtId="0" fontId="112" fillId="0" borderId="100"/>
    <xf numFmtId="0" fontId="112" fillId="0" borderId="100"/>
    <xf numFmtId="7" fontId="191" fillId="105" borderId="239" applyNumberFormat="0" applyFill="0" applyProtection="0">
      <protection locked="0"/>
    </xf>
    <xf numFmtId="43" fontId="83" fillId="0" borderId="23" applyFont="0" applyFill="0" applyBorder="0" applyAlignment="0" applyProtection="0"/>
    <xf numFmtId="0" fontId="183" fillId="97" borderId="240"/>
    <xf numFmtId="49" fontId="188" fillId="109" borderId="240">
      <alignment vertical="center"/>
    </xf>
    <xf numFmtId="0" fontId="165" fillId="0" borderId="240" applyNumberFormat="0" applyFill="0" applyBorder="0" applyAlignment="0" applyProtection="0">
      <protection hidden="1"/>
    </xf>
    <xf numFmtId="0" fontId="180" fillId="0" borderId="240">
      <alignment horizontal="left"/>
      <protection locked="0"/>
    </xf>
    <xf numFmtId="0" fontId="158" fillId="97" borderId="240" applyNumberFormat="0" applyFont="0" applyBorder="0" applyAlignment="0" applyProtection="0">
      <protection hidden="1"/>
    </xf>
    <xf numFmtId="0" fontId="177" fillId="0" borderId="240">
      <protection hidden="1"/>
    </xf>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7" fontId="191" fillId="105" borderId="239" applyNumberFormat="0" applyFill="0" applyProtection="0">
      <protection locked="0"/>
    </xf>
    <xf numFmtId="0" fontId="183" fillId="97" borderId="240"/>
    <xf numFmtId="49" fontId="188" fillId="109" borderId="240">
      <alignment vertical="center"/>
    </xf>
    <xf numFmtId="0" fontId="165" fillId="0" borderId="240" applyNumberFormat="0" applyFill="0" applyBorder="0" applyAlignment="0" applyProtection="0">
      <protection hidden="1"/>
    </xf>
    <xf numFmtId="0" fontId="180" fillId="0" borderId="240">
      <alignment horizontal="left"/>
      <protection locked="0"/>
    </xf>
    <xf numFmtId="0" fontId="158" fillId="97" borderId="240" applyNumberFormat="0" applyFont="0" applyBorder="0" applyAlignment="0" applyProtection="0">
      <protection hidden="1"/>
    </xf>
    <xf numFmtId="0" fontId="177" fillId="0" borderId="240">
      <protection hidden="1"/>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43" fontId="34"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7" fontId="191" fillId="105" borderId="239" applyNumberFormat="0" applyFill="0" applyProtection="0">
      <protection locked="0"/>
    </xf>
    <xf numFmtId="0" fontId="183" fillId="97" borderId="240"/>
    <xf numFmtId="49" fontId="188" fillId="109" borderId="240">
      <alignment vertical="center"/>
    </xf>
    <xf numFmtId="0" fontId="165" fillId="0" borderId="240" applyNumberFormat="0" applyFill="0" applyBorder="0" applyAlignment="0" applyProtection="0">
      <protection hidden="1"/>
    </xf>
    <xf numFmtId="0" fontId="180" fillId="0" borderId="240">
      <alignment horizontal="left"/>
      <protection locked="0"/>
    </xf>
    <xf numFmtId="0" fontId="158" fillId="97" borderId="240" applyNumberFormat="0" applyFont="0" applyBorder="0" applyAlignment="0" applyProtection="0">
      <protection hidden="1"/>
    </xf>
    <xf numFmtId="0" fontId="177" fillId="0" borderId="240">
      <protection hidden="1"/>
    </xf>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7" fontId="191" fillId="105" borderId="239" applyNumberFormat="0" applyFill="0" applyProtection="0">
      <protection locked="0"/>
    </xf>
    <xf numFmtId="0" fontId="183" fillId="97" borderId="240"/>
    <xf numFmtId="49" fontId="188" fillId="109" borderId="240">
      <alignment vertical="center"/>
    </xf>
    <xf numFmtId="0" fontId="165" fillId="0" borderId="240" applyNumberFormat="0" applyFill="0" applyBorder="0" applyAlignment="0" applyProtection="0">
      <protection hidden="1"/>
    </xf>
    <xf numFmtId="0" fontId="180" fillId="0" borderId="240">
      <alignment horizontal="left"/>
      <protection locked="0"/>
    </xf>
    <xf numFmtId="0" fontId="158" fillId="97" borderId="240" applyNumberFormat="0" applyFont="0" applyBorder="0" applyAlignment="0" applyProtection="0">
      <protection hidden="1"/>
    </xf>
    <xf numFmtId="0" fontId="177" fillId="0" borderId="240">
      <protection hidden="1"/>
    </xf>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7" fontId="191" fillId="105" borderId="239" applyNumberFormat="0" applyFill="0" applyProtection="0">
      <protection locked="0"/>
    </xf>
    <xf numFmtId="0" fontId="112" fillId="0" borderId="100"/>
    <xf numFmtId="0" fontId="112" fillId="0" borderId="100"/>
    <xf numFmtId="0" fontId="112" fillId="0" borderId="100"/>
    <xf numFmtId="0" fontId="112" fillId="0" borderId="100"/>
    <xf numFmtId="0" fontId="183" fillId="97" borderId="240"/>
    <xf numFmtId="49" fontId="188" fillId="109" borderId="240">
      <alignment vertical="center"/>
    </xf>
    <xf numFmtId="0" fontId="165" fillId="0" borderId="240" applyNumberFormat="0" applyFill="0" applyBorder="0" applyAlignment="0" applyProtection="0">
      <protection hidden="1"/>
    </xf>
    <xf numFmtId="0" fontId="180" fillId="0" borderId="240">
      <alignment horizontal="left"/>
      <protection locked="0"/>
    </xf>
    <xf numFmtId="0" fontId="158" fillId="97" borderId="240" applyNumberFormat="0" applyFont="0" applyBorder="0" applyAlignment="0" applyProtection="0">
      <protection hidden="1"/>
    </xf>
    <xf numFmtId="0" fontId="177" fillId="0" borderId="240">
      <protection hidden="1"/>
    </xf>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7" fontId="191" fillId="105" borderId="239" applyNumberFormat="0" applyFill="0" applyProtection="0">
      <protection locked="0"/>
    </xf>
    <xf numFmtId="0" fontId="183" fillId="97" borderId="240"/>
    <xf numFmtId="49" fontId="188" fillId="109" borderId="240">
      <alignment vertical="center"/>
    </xf>
    <xf numFmtId="0" fontId="165" fillId="0" borderId="240" applyNumberFormat="0" applyFill="0" applyBorder="0" applyAlignment="0" applyProtection="0">
      <protection hidden="1"/>
    </xf>
    <xf numFmtId="0" fontId="180" fillId="0" borderId="240">
      <alignment horizontal="left"/>
      <protection locked="0"/>
    </xf>
    <xf numFmtId="0" fontId="158" fillId="97" borderId="240" applyNumberFormat="0" applyFont="0" applyBorder="0" applyAlignment="0" applyProtection="0">
      <protection hidden="1"/>
    </xf>
    <xf numFmtId="0" fontId="177" fillId="0" borderId="240">
      <protection hidden="1"/>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0" fontId="112" fillId="0" borderId="100"/>
    <xf numFmtId="0" fontId="112" fillId="0" borderId="100"/>
    <xf numFmtId="0" fontId="112" fillId="0" borderId="100"/>
    <xf numFmtId="7" fontId="191" fillId="105" borderId="239" applyNumberFormat="0" applyFill="0" applyProtection="0">
      <protection locked="0"/>
    </xf>
    <xf numFmtId="0" fontId="183" fillId="97" borderId="240"/>
    <xf numFmtId="49" fontId="188" fillId="109" borderId="240">
      <alignment vertical="center"/>
    </xf>
    <xf numFmtId="0" fontId="165" fillId="0" borderId="240" applyNumberFormat="0" applyFill="0" applyBorder="0" applyAlignment="0" applyProtection="0">
      <protection hidden="1"/>
    </xf>
    <xf numFmtId="0" fontId="180" fillId="0" borderId="240">
      <alignment horizontal="left"/>
      <protection locked="0"/>
    </xf>
    <xf numFmtId="0" fontId="158" fillId="97" borderId="240" applyNumberFormat="0" applyFont="0" applyBorder="0" applyAlignment="0" applyProtection="0">
      <protection hidden="1"/>
    </xf>
    <xf numFmtId="0" fontId="177" fillId="0" borderId="240">
      <protection hidden="1"/>
    </xf>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7" fontId="191" fillId="105" borderId="239" applyNumberFormat="0" applyFill="0" applyProtection="0">
      <protection locked="0"/>
    </xf>
    <xf numFmtId="0" fontId="183" fillId="97" borderId="240"/>
    <xf numFmtId="49" fontId="188" fillId="109" borderId="240">
      <alignment vertical="center"/>
    </xf>
    <xf numFmtId="0" fontId="165" fillId="0" borderId="240" applyNumberFormat="0" applyFill="0" applyBorder="0" applyAlignment="0" applyProtection="0">
      <protection hidden="1"/>
    </xf>
    <xf numFmtId="0" fontId="180" fillId="0" borderId="240">
      <alignment horizontal="left"/>
      <protection locked="0"/>
    </xf>
    <xf numFmtId="0" fontId="158" fillId="97" borderId="240" applyNumberFormat="0" applyFont="0" applyBorder="0" applyAlignment="0" applyProtection="0">
      <protection hidden="1"/>
    </xf>
    <xf numFmtId="0" fontId="177" fillId="0" borderId="240">
      <protection hidden="1"/>
    </xf>
    <xf numFmtId="0" fontId="112" fillId="0" borderId="100"/>
    <xf numFmtId="0" fontId="112" fillId="0" borderId="100"/>
    <xf numFmtId="0" fontId="112" fillId="0" borderId="100"/>
    <xf numFmtId="0" fontId="112" fillId="0" borderId="241"/>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7" fontId="191" fillId="105" borderId="239" applyNumberFormat="0" applyFill="0" applyProtection="0">
      <protection locked="0"/>
    </xf>
    <xf numFmtId="0" fontId="112" fillId="0" borderId="100"/>
    <xf numFmtId="0" fontId="183" fillId="97" borderId="240"/>
    <xf numFmtId="49" fontId="188" fillId="109" borderId="240">
      <alignment vertical="center"/>
    </xf>
    <xf numFmtId="0" fontId="165" fillId="0" borderId="240" applyNumberFormat="0" applyFill="0" applyBorder="0" applyAlignment="0" applyProtection="0">
      <protection hidden="1"/>
    </xf>
    <xf numFmtId="0" fontId="180" fillId="0" borderId="240">
      <alignment horizontal="left"/>
      <protection locked="0"/>
    </xf>
    <xf numFmtId="0" fontId="158" fillId="97" borderId="240" applyNumberFormat="0" applyFont="0" applyBorder="0" applyAlignment="0" applyProtection="0">
      <protection hidden="1"/>
    </xf>
    <xf numFmtId="0" fontId="177" fillId="0" borderId="240">
      <protection hidden="1"/>
    </xf>
    <xf numFmtId="0" fontId="112" fillId="0" borderId="100"/>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7" fontId="191" fillId="105" borderId="239" applyNumberFormat="0" applyFill="0" applyProtection="0">
      <protection locked="0"/>
    </xf>
    <xf numFmtId="0" fontId="183" fillId="97" borderId="240"/>
    <xf numFmtId="49" fontId="188" fillId="109" borderId="240">
      <alignment vertical="center"/>
    </xf>
    <xf numFmtId="0" fontId="165" fillId="0" borderId="240" applyNumberFormat="0" applyFill="0" applyBorder="0" applyAlignment="0" applyProtection="0">
      <protection hidden="1"/>
    </xf>
    <xf numFmtId="0" fontId="180" fillId="0" borderId="240">
      <alignment horizontal="left"/>
      <protection locked="0"/>
    </xf>
    <xf numFmtId="0" fontId="158" fillId="97" borderId="240" applyNumberFormat="0" applyFont="0" applyBorder="0" applyAlignment="0" applyProtection="0">
      <protection hidden="1"/>
    </xf>
    <xf numFmtId="0" fontId="177" fillId="0" borderId="240">
      <protection hidden="1"/>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100"/>
    <xf numFmtId="7" fontId="191" fillId="105" borderId="239" applyNumberFormat="0" applyFill="0" applyProtection="0">
      <protection locked="0"/>
    </xf>
    <xf numFmtId="0" fontId="183" fillId="97" borderId="240"/>
    <xf numFmtId="49" fontId="188" fillId="109" borderId="240">
      <alignment vertical="center"/>
    </xf>
    <xf numFmtId="0" fontId="165" fillId="0" borderId="240" applyNumberFormat="0" applyFill="0" applyBorder="0" applyAlignment="0" applyProtection="0">
      <protection hidden="1"/>
    </xf>
    <xf numFmtId="0" fontId="180" fillId="0" borderId="240">
      <alignment horizontal="left"/>
      <protection locked="0"/>
    </xf>
    <xf numFmtId="0" fontId="158" fillId="97" borderId="240" applyNumberFormat="0" applyFont="0" applyBorder="0" applyAlignment="0" applyProtection="0">
      <protection hidden="1"/>
    </xf>
    <xf numFmtId="0" fontId="177" fillId="0" borderId="240">
      <protection hidden="1"/>
    </xf>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0" fontId="112" fillId="0" borderId="241"/>
    <xf numFmtId="7" fontId="191" fillId="105" borderId="239" applyNumberFormat="0" applyFill="0" applyProtection="0">
      <protection locked="0"/>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7" fontId="191" fillId="105" borderId="239" applyNumberFormat="0" applyFill="0" applyProtection="0">
      <protection locked="0"/>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7" fontId="191" fillId="105" borderId="239" applyNumberFormat="0" applyFill="0" applyProtection="0">
      <protection locked="0"/>
    </xf>
    <xf numFmtId="0" fontId="183" fillId="97" borderId="240"/>
    <xf numFmtId="49" fontId="188" fillId="109" borderId="240">
      <alignment vertical="center"/>
    </xf>
    <xf numFmtId="0" fontId="165" fillId="0" borderId="240" applyNumberFormat="0" applyFill="0" applyBorder="0" applyAlignment="0" applyProtection="0">
      <protection hidden="1"/>
    </xf>
    <xf numFmtId="0" fontId="180" fillId="0" borderId="240">
      <alignment horizontal="left"/>
      <protection locked="0"/>
    </xf>
    <xf numFmtId="0" fontId="158" fillId="97" borderId="240" applyNumberFormat="0" applyFont="0" applyBorder="0" applyAlignment="0" applyProtection="0">
      <protection hidden="1"/>
    </xf>
    <xf numFmtId="0" fontId="177" fillId="0" borderId="240">
      <protection hidden="1"/>
    </xf>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0" fontId="112" fillId="0" borderId="10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0" fontId="112" fillId="0" borderId="241"/>
    <xf numFmtId="0" fontId="112" fillId="0" borderId="241"/>
    <xf numFmtId="0" fontId="179" fillId="58" borderId="242" applyNumberFormat="0" applyFont="0" applyBorder="0" applyAlignment="0" applyProtection="0">
      <alignment vertical="top"/>
    </xf>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236" applyNumberFormat="0" applyFill="0" applyProtection="0">
      <protection locked="0"/>
    </xf>
    <xf numFmtId="43" fontId="83" fillId="0" borderId="23" applyFont="0" applyFill="0" applyBorder="0" applyAlignment="0" applyProtection="0"/>
    <xf numFmtId="7" fontId="191" fillId="105" borderId="236" applyNumberFormat="0" applyFill="0" applyProtection="0">
      <protection locked="0"/>
    </xf>
    <xf numFmtId="0" fontId="183" fillId="97" borderId="237"/>
    <xf numFmtId="49" fontId="188" fillId="109" borderId="237">
      <alignment vertical="center"/>
    </xf>
    <xf numFmtId="0" fontId="165" fillId="0" borderId="237" applyNumberFormat="0" applyFill="0" applyBorder="0" applyAlignment="0" applyProtection="0">
      <protection hidden="1"/>
    </xf>
    <xf numFmtId="0" fontId="180" fillId="0" borderId="237">
      <alignment horizontal="left"/>
      <protection locked="0"/>
    </xf>
    <xf numFmtId="0" fontId="158" fillId="97" borderId="237" applyNumberFormat="0" applyFont="0" applyBorder="0" applyAlignment="0" applyProtection="0">
      <protection hidden="1"/>
    </xf>
    <xf numFmtId="0" fontId="177" fillId="0" borderId="237">
      <protection hidden="1"/>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236" applyNumberFormat="0" applyFill="0" applyProtection="0">
      <protection locked="0"/>
    </xf>
    <xf numFmtId="43" fontId="83" fillId="0" borderId="23" applyFont="0" applyFill="0" applyBorder="0" applyAlignment="0" applyProtection="0"/>
    <xf numFmtId="7" fontId="191" fillId="105" borderId="236" applyNumberFormat="0" applyFill="0" applyProtection="0">
      <protection locked="0"/>
    </xf>
    <xf numFmtId="0" fontId="183" fillId="97" borderId="237"/>
    <xf numFmtId="49" fontId="188" fillId="109" borderId="237">
      <alignment vertical="center"/>
    </xf>
    <xf numFmtId="0" fontId="165" fillId="0" borderId="237" applyNumberFormat="0" applyFill="0" applyBorder="0" applyAlignment="0" applyProtection="0">
      <protection hidden="1"/>
    </xf>
    <xf numFmtId="0" fontId="180" fillId="0" borderId="237">
      <alignment horizontal="left"/>
      <protection locked="0"/>
    </xf>
    <xf numFmtId="0" fontId="158" fillId="97" borderId="237" applyNumberFormat="0" applyFont="0" applyBorder="0" applyAlignment="0" applyProtection="0">
      <protection hidden="1"/>
    </xf>
    <xf numFmtId="0" fontId="177" fillId="0" borderId="237">
      <protection hidden="1"/>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112" fillId="0" borderId="241"/>
    <xf numFmtId="0" fontId="112" fillId="0" borderId="241"/>
    <xf numFmtId="44" fontId="2"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203" fontId="173" fillId="59" borderId="201" applyProtection="0">
      <alignment horizontal="right" vertical="top"/>
    </xf>
    <xf numFmtId="49" fontId="173" fillId="58" borderId="203" applyProtection="0">
      <alignment horizontal="left" vertical="top"/>
    </xf>
    <xf numFmtId="49" fontId="173" fillId="58" borderId="201" applyProtection="0">
      <alignment horizontal="left" vertical="top"/>
    </xf>
    <xf numFmtId="0" fontId="150" fillId="97" borderId="197" applyNumberFormat="0" applyAlignment="0" applyProtection="0"/>
    <xf numFmtId="0" fontId="148" fillId="84" borderId="197" applyNumberFormat="0" applyAlignment="0" applyProtection="0"/>
    <xf numFmtId="0" fontId="97" fillId="100" borderId="198" applyNumberFormat="0" applyFont="0" applyAlignment="0" applyProtection="0"/>
    <xf numFmtId="0" fontId="149" fillId="97" borderId="199" applyNumberFormat="0" applyAlignment="0" applyProtection="0"/>
    <xf numFmtId="0" fontId="172" fillId="0" borderId="200" applyNumberFormat="0" applyFill="0" applyAlignment="0" applyProtection="0"/>
    <xf numFmtId="43" fontId="97"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0" fontId="92" fillId="0" borderId="23"/>
    <xf numFmtId="0" fontId="92" fillId="0" borderId="23"/>
    <xf numFmtId="44" fontId="2" fillId="0" borderId="23" applyFont="0" applyFill="0" applyBorder="0" applyAlignment="0" applyProtection="0"/>
    <xf numFmtId="0" fontId="44" fillId="0" borderId="23"/>
    <xf numFmtId="164" fontId="44" fillId="0" borderId="23" applyFont="0" applyFill="0" applyBorder="0" applyAlignment="0" applyProtection="0"/>
    <xf numFmtId="9" fontId="44" fillId="0" borderId="23" applyFont="0" applyFill="0" applyBorder="0" applyAlignment="0" applyProtection="0"/>
    <xf numFmtId="0" fontId="44" fillId="0" borderId="23"/>
    <xf numFmtId="0" fontId="44" fillId="0" borderId="23"/>
    <xf numFmtId="0" fontId="194" fillId="0" borderId="23"/>
    <xf numFmtId="44" fontId="2" fillId="0" borderId="23" applyFont="0" applyFill="0" applyBorder="0" applyAlignment="0" applyProtection="0"/>
    <xf numFmtId="164" fontId="2" fillId="0" borderId="23" applyFont="0" applyFill="0" applyBorder="0" applyAlignment="0" applyProtection="0"/>
    <xf numFmtId="44" fontId="97" fillId="0" borderId="23" applyFont="0" applyFill="0" applyBorder="0" applyAlignment="0" applyProtection="0"/>
    <xf numFmtId="43" fontId="2" fillId="0" borderId="23" applyFont="0" applyFill="0" applyBorder="0" applyAlignment="0" applyProtection="0"/>
    <xf numFmtId="0" fontId="195" fillId="23" borderId="23" applyNumberFormat="0" applyBorder="0" applyAlignment="0" applyProtection="0"/>
    <xf numFmtId="0" fontId="78" fillId="31" borderId="23" applyNumberFormat="0" applyBorder="0" applyAlignment="0" applyProtection="0"/>
    <xf numFmtId="0" fontId="78" fillId="35" borderId="23" applyNumberFormat="0" applyBorder="0" applyAlignment="0" applyProtection="0"/>
    <xf numFmtId="0" fontId="78" fillId="39" borderId="23" applyNumberFormat="0" applyBorder="0" applyAlignment="0" applyProtection="0"/>
    <xf numFmtId="0" fontId="78" fillId="43" borderId="23" applyNumberFormat="0" applyBorder="0" applyAlignment="0" applyProtection="0"/>
    <xf numFmtId="0" fontId="78" fillId="47" borderId="23" applyNumberFormat="0" applyBorder="0" applyAlignment="0" applyProtection="0"/>
    <xf numFmtId="0" fontId="78" fillId="51" borderId="23" applyNumberFormat="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204" applyProtection="0">
      <alignment horizontal="left" vertical="top" wrapText="1"/>
    </xf>
    <xf numFmtId="49" fontId="124" fillId="58" borderId="201" applyProtection="0">
      <alignment horizontal="left" vertical="top"/>
    </xf>
    <xf numFmtId="49" fontId="124" fillId="58" borderId="203" applyProtection="0">
      <alignment horizontal="left" vertical="top"/>
    </xf>
    <xf numFmtId="49" fontId="124" fillId="58" borderId="204" applyProtection="0">
      <alignment horizontal="left" vertical="top" wrapText="1"/>
    </xf>
    <xf numFmtId="49" fontId="124" fillId="58" borderId="201" applyProtection="0">
      <alignment horizontal="left" vertical="top"/>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9" fontId="124" fillId="58" borderId="203" applyProtection="0">
      <alignment horizontal="left" vertical="top"/>
    </xf>
    <xf numFmtId="44" fontId="2" fillId="0" borderId="23" applyFont="0" applyFill="0" applyBorder="0" applyAlignment="0" applyProtection="0"/>
    <xf numFmtId="49" fontId="124" fillId="58" borderId="201" applyProtection="0">
      <alignment horizontal="left" vertical="top"/>
    </xf>
    <xf numFmtId="49" fontId="124" fillId="58" borderId="201" applyProtection="0">
      <alignment horizontal="left" vertical="top"/>
    </xf>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9" fontId="173" fillId="58" borderId="201" applyProtection="0">
      <alignment horizontal="left" vertical="top"/>
    </xf>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203" applyProtection="0">
      <alignment horizontal="left" vertical="top"/>
    </xf>
    <xf numFmtId="44" fontId="2" fillId="0" borderId="23" applyFont="0" applyFill="0" applyBorder="0" applyAlignment="0" applyProtection="0"/>
    <xf numFmtId="49" fontId="124" fillId="58" borderId="201" applyProtection="0">
      <alignment horizontal="center" vertical="top"/>
    </xf>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9" fontId="124" fillId="58" borderId="201" applyProtection="0">
      <alignment horizontal="left" vertical="top"/>
    </xf>
    <xf numFmtId="44" fontId="2" fillId="0" borderId="23" applyFont="0" applyFill="0" applyBorder="0" applyAlignment="0" applyProtection="0"/>
    <xf numFmtId="49" fontId="124" fillId="58" borderId="204" applyProtection="0">
      <alignment horizontal="left" vertical="top" wrapText="1"/>
    </xf>
    <xf numFmtId="44" fontId="2" fillId="0" borderId="23" applyFont="0" applyFill="0" applyBorder="0" applyAlignment="0" applyProtection="0"/>
    <xf numFmtId="43" fontId="34" fillId="0" borderId="23" applyFont="0" applyFill="0" applyBorder="0" applyAlignment="0" applyProtection="0"/>
    <xf numFmtId="49" fontId="124" fillId="58" borderId="203" applyProtection="0">
      <alignment horizontal="left" vertical="top"/>
    </xf>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9" fontId="124" fillId="58" borderId="205" applyProtection="0">
      <alignment horizontal="left" vertical="top" wrapText="1"/>
    </xf>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0" fontId="188" fillId="60" borderId="201">
      <alignment vertical="center"/>
    </xf>
    <xf numFmtId="0" fontId="112" fillId="0" borderId="100"/>
    <xf numFmtId="49" fontId="124" fillId="58" borderId="201" applyProtection="0">
      <alignment horizontal="left" vertical="top"/>
    </xf>
    <xf numFmtId="49" fontId="124" fillId="58" borderId="201" applyProtection="0">
      <alignment horizontal="left" vertical="top"/>
    </xf>
    <xf numFmtId="49" fontId="124" fillId="58" borderId="203" applyProtection="0">
      <alignment horizontal="left" vertical="top"/>
    </xf>
    <xf numFmtId="49" fontId="124" fillId="58" borderId="201" applyProtection="0">
      <alignment horizontal="left" vertical="top"/>
    </xf>
    <xf numFmtId="49" fontId="124" fillId="58" borderId="205" applyProtection="0">
      <alignment horizontal="left" vertical="top" wrapText="1"/>
    </xf>
    <xf numFmtId="49" fontId="124" fillId="58" borderId="201" applyProtection="0">
      <alignment horizontal="left" vertical="top"/>
    </xf>
    <xf numFmtId="49" fontId="124" fillId="58" borderId="201" applyProtection="0">
      <alignment horizontal="right" vertical="top"/>
    </xf>
    <xf numFmtId="0" fontId="112" fillId="0" borderId="100"/>
    <xf numFmtId="49" fontId="124" fillId="58" borderId="203"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center" vertical="top"/>
    </xf>
    <xf numFmtId="203" fontId="173" fillId="59" borderId="201" applyProtection="0">
      <alignment horizontal="right" vertical="top"/>
    </xf>
    <xf numFmtId="44" fontId="97" fillId="0" borderId="23" applyFont="0" applyFill="0" applyBorder="0" applyAlignment="0" applyProtection="0"/>
    <xf numFmtId="49" fontId="124" fillId="58" borderId="201" applyProtection="0">
      <alignment horizontal="left" vertical="top"/>
    </xf>
    <xf numFmtId="49" fontId="124" fillId="58" borderId="205" applyProtection="0">
      <alignment horizontal="left" vertical="top" wrapText="1"/>
    </xf>
    <xf numFmtId="49" fontId="124" fillId="58" borderId="201" applyProtection="0">
      <alignment horizontal="left" vertical="top"/>
    </xf>
    <xf numFmtId="49" fontId="124" fillId="58" borderId="203" applyProtection="0">
      <alignment horizontal="left" vertical="top"/>
    </xf>
    <xf numFmtId="49" fontId="124" fillId="58" borderId="205" applyProtection="0">
      <alignment horizontal="left" vertical="top" wrapText="1"/>
    </xf>
    <xf numFmtId="49" fontId="124" fillId="58" borderId="204" applyProtection="0">
      <alignment horizontal="left" vertical="top" wrapText="1"/>
    </xf>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9" fontId="124" fillId="58" borderId="205" applyProtection="0">
      <alignment horizontal="left" vertical="top" wrapText="1"/>
    </xf>
    <xf numFmtId="49" fontId="124" fillId="58" borderId="201" applyProtection="0">
      <alignment horizontal="left" vertical="top"/>
    </xf>
    <xf numFmtId="49" fontId="124" fillId="58" borderId="202" applyProtection="0">
      <alignment horizontal="left" vertical="top"/>
    </xf>
    <xf numFmtId="43" fontId="97" fillId="0" borderId="23" applyFont="0" applyFill="0" applyBorder="0" applyAlignment="0" applyProtection="0"/>
    <xf numFmtId="7" fontId="191" fillId="105" borderId="230" applyNumberFormat="0" applyFill="0" applyProtection="0">
      <protection locked="0"/>
    </xf>
    <xf numFmtId="43" fontId="83" fillId="0" borderId="23" applyFont="0" applyFill="0" applyBorder="0" applyAlignment="0" applyProtection="0"/>
    <xf numFmtId="49" fontId="173" fillId="58" borderId="203" applyProtection="0">
      <alignment horizontal="left" vertical="top"/>
    </xf>
    <xf numFmtId="0" fontId="179" fillId="58" borderId="242" applyNumberFormat="0" applyFont="0" applyBorder="0" applyAlignment="0" applyProtection="0">
      <alignment vertical="top"/>
    </xf>
    <xf numFmtId="49" fontId="124" fillId="58" borderId="201" applyProtection="0">
      <alignment horizontal="left" vertical="top"/>
    </xf>
    <xf numFmtId="49" fontId="124" fillId="58" borderId="205" applyProtection="0">
      <alignment horizontal="left" vertical="top" wrapText="1"/>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right" vertical="top"/>
    </xf>
    <xf numFmtId="0" fontId="112" fillId="0" borderId="241"/>
    <xf numFmtId="0" fontId="188" fillId="108" borderId="201">
      <alignment vertical="center"/>
    </xf>
    <xf numFmtId="49" fontId="124" fillId="58" borderId="201" applyProtection="0">
      <alignment horizontal="center" vertical="top"/>
    </xf>
    <xf numFmtId="0" fontId="112" fillId="0" borderId="241"/>
    <xf numFmtId="7" fontId="191" fillId="105" borderId="230" applyNumberFormat="0" applyFill="0" applyProtection="0">
      <protection locked="0"/>
    </xf>
    <xf numFmtId="49" fontId="124" fillId="58" borderId="205" applyProtection="0">
      <alignment horizontal="left" vertical="top" wrapText="1"/>
    </xf>
    <xf numFmtId="49" fontId="124" fillId="58" borderId="201" applyProtection="0">
      <alignment horizontal="left" vertical="top"/>
    </xf>
    <xf numFmtId="49" fontId="124" fillId="58" borderId="201" applyProtection="0">
      <alignment horizontal="center" vertical="top"/>
    </xf>
    <xf numFmtId="49" fontId="124" fillId="58" borderId="201" applyProtection="0">
      <alignment horizontal="center" vertical="top"/>
    </xf>
    <xf numFmtId="49" fontId="124" fillId="58" borderId="204" applyProtection="0">
      <alignment horizontal="left" vertical="top" wrapText="1"/>
    </xf>
    <xf numFmtId="49" fontId="124" fillId="58" borderId="204" applyProtection="0">
      <alignment horizontal="left" vertical="top" wrapText="1"/>
    </xf>
    <xf numFmtId="44" fontId="2" fillId="0" borderId="23" applyFont="0" applyFill="0" applyBorder="0" applyAlignment="0" applyProtection="0"/>
    <xf numFmtId="44" fontId="2" fillId="0" borderId="23" applyFont="0" applyFill="0" applyBorder="0" applyAlignment="0" applyProtection="0"/>
    <xf numFmtId="49" fontId="124" fillId="58" borderId="201" applyProtection="0">
      <alignment horizontal="left" vertical="top"/>
    </xf>
    <xf numFmtId="44" fontId="2" fillId="0" borderId="23" applyFont="0" applyFill="0" applyBorder="0" applyAlignment="0" applyProtection="0"/>
    <xf numFmtId="49" fontId="124" fillId="58" borderId="203" applyProtection="0">
      <alignment horizontal="left" vertical="top"/>
    </xf>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201" applyProtection="0">
      <alignment horizontal="center" vertical="top"/>
    </xf>
    <xf numFmtId="49" fontId="124" fillId="58" borderId="201" applyProtection="0">
      <alignment horizontal="center" vertical="top"/>
    </xf>
    <xf numFmtId="44" fontId="2" fillId="0" borderId="23" applyFont="0" applyFill="0" applyBorder="0" applyAlignment="0" applyProtection="0"/>
    <xf numFmtId="43" fontId="2" fillId="0" borderId="23" applyFont="0" applyFill="0" applyBorder="0" applyAlignment="0" applyProtection="0"/>
    <xf numFmtId="0" fontId="102" fillId="101" borderId="204">
      <alignment horizontal="left" vertical="top"/>
    </xf>
    <xf numFmtId="43" fontId="34" fillId="0" borderId="23" applyFont="0" applyFill="0" applyBorder="0" applyAlignment="0" applyProtection="0"/>
    <xf numFmtId="49" fontId="124" fillId="58" borderId="201" applyProtection="0">
      <alignment horizontal="center" vertical="top"/>
    </xf>
    <xf numFmtId="49" fontId="124" fillId="58" borderId="201" applyProtection="0">
      <alignment horizontal="left" vertical="top"/>
    </xf>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9" fontId="124" fillId="58" borderId="201" applyProtection="0">
      <alignment horizontal="center" vertical="top"/>
    </xf>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10" fontId="108" fillId="60" borderId="201" applyNumberFormat="0" applyBorder="0" applyAlignment="0" applyProtection="0"/>
    <xf numFmtId="49" fontId="124" fillId="58" borderId="202" applyProtection="0">
      <alignment horizontal="left" vertical="top"/>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9" fontId="124" fillId="58" borderId="201" applyProtection="0">
      <alignment horizontal="right" vertical="top"/>
    </xf>
    <xf numFmtId="49" fontId="124" fillId="58" borderId="201" applyProtection="0">
      <alignment horizontal="right" vertical="top"/>
    </xf>
    <xf numFmtId="49" fontId="124" fillId="58" borderId="201" applyProtection="0">
      <alignment horizontal="left" vertical="top"/>
    </xf>
    <xf numFmtId="49" fontId="124" fillId="58" borderId="201" applyProtection="0">
      <alignment horizontal="right" vertical="top"/>
    </xf>
    <xf numFmtId="0" fontId="167" fillId="0" borderId="201">
      <alignment horizontal="center"/>
    </xf>
    <xf numFmtId="0" fontId="167" fillId="114" borderId="204">
      <alignment vertical="center"/>
    </xf>
    <xf numFmtId="49" fontId="124" fillId="58" borderId="201" applyProtection="0">
      <alignment horizontal="left" vertical="top"/>
    </xf>
    <xf numFmtId="49" fontId="124" fillId="58" borderId="201" applyProtection="0">
      <alignment horizontal="center" vertical="top"/>
    </xf>
    <xf numFmtId="0" fontId="112" fillId="0" borderId="241"/>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230" applyNumberFormat="0" applyFill="0" applyProtection="0">
      <protection locked="0"/>
    </xf>
    <xf numFmtId="43" fontId="83" fillId="0" borderId="23" applyFont="0" applyFill="0" applyBorder="0" applyAlignment="0" applyProtection="0"/>
    <xf numFmtId="0" fontId="183" fillId="97" borderId="231"/>
    <xf numFmtId="49" fontId="188" fillId="109" borderId="231">
      <alignment vertical="center"/>
    </xf>
    <xf numFmtId="0" fontId="165" fillId="0" borderId="231" applyNumberFormat="0" applyFill="0" applyBorder="0" applyAlignment="0" applyProtection="0">
      <protection hidden="1"/>
    </xf>
    <xf numFmtId="0" fontId="180" fillId="0" borderId="231">
      <alignment horizontal="left"/>
      <protection locked="0"/>
    </xf>
    <xf numFmtId="0" fontId="158" fillId="97" borderId="231" applyNumberFormat="0" applyFont="0" applyBorder="0" applyAlignment="0" applyProtection="0">
      <protection hidden="1"/>
    </xf>
    <xf numFmtId="0" fontId="177" fillId="0" borderId="231">
      <protection hidden="1"/>
    </xf>
    <xf numFmtId="0" fontId="112" fillId="0" borderId="241"/>
    <xf numFmtId="0" fontId="102" fillId="101" borderId="201">
      <alignment horizontal="left" vertical="top"/>
    </xf>
    <xf numFmtId="49" fontId="124" fillId="58" borderId="201" applyProtection="0">
      <alignment horizontal="left" vertical="top"/>
    </xf>
    <xf numFmtId="49" fontId="124" fillId="58" borderId="201" applyProtection="0">
      <alignment horizontal="center"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5" applyProtection="0">
      <alignment horizontal="left" vertical="top" wrapText="1"/>
    </xf>
    <xf numFmtId="49" fontId="124" fillId="58" borderId="205" applyProtection="0">
      <alignment horizontal="left" vertical="top" wrapText="1"/>
    </xf>
    <xf numFmtId="49" fontId="124" fillId="58" borderId="205" applyProtection="0">
      <alignment horizontal="left" vertical="top" wrapText="1"/>
    </xf>
    <xf numFmtId="7" fontId="191" fillId="105" borderId="230" applyNumberFormat="0" applyFill="0" applyProtection="0">
      <protection locked="0"/>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0" fontId="97" fillId="0" borderId="23"/>
    <xf numFmtId="0" fontId="131" fillId="0" borderId="23" applyNumberFormat="0" applyFill="0" applyBorder="0" applyAlignment="0" applyProtection="0"/>
    <xf numFmtId="43" fontId="97" fillId="0" borderId="23" applyFont="0" applyFill="0" applyBorder="0" applyAlignment="0" applyProtection="0"/>
    <xf numFmtId="0" fontId="97" fillId="0" borderId="23"/>
    <xf numFmtId="0" fontId="167" fillId="113" borderId="204">
      <alignment vertical="center"/>
    </xf>
    <xf numFmtId="0" fontId="109" fillId="0" borderId="204">
      <alignment horizontal="left" vertical="center"/>
    </xf>
    <xf numFmtId="49" fontId="124" fillId="58" borderId="201" applyProtection="0">
      <alignment horizontal="right" vertical="top"/>
    </xf>
    <xf numFmtId="44" fontId="2" fillId="0" borderId="23" applyFont="0" applyFill="0" applyBorder="0" applyAlignment="0" applyProtection="0"/>
    <xf numFmtId="43" fontId="97" fillId="0" borderId="23" applyFont="0" applyFill="0" applyBorder="0" applyAlignment="0" applyProtection="0"/>
    <xf numFmtId="49" fontId="124" fillId="58" borderId="201" applyProtection="0">
      <alignment horizontal="left" vertical="top"/>
    </xf>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9" fontId="124" fillId="58" borderId="201" applyProtection="0">
      <alignment horizontal="left" vertical="top"/>
    </xf>
    <xf numFmtId="44" fontId="2" fillId="0" borderId="23" applyFont="0" applyFill="0" applyBorder="0" applyAlignment="0" applyProtection="0"/>
    <xf numFmtId="49" fontId="124" fillId="58" borderId="201" applyProtection="0">
      <alignment horizontal="left" vertical="top"/>
    </xf>
    <xf numFmtId="0" fontId="150" fillId="97" borderId="197" applyNumberFormat="0" applyAlignment="0" applyProtection="0"/>
    <xf numFmtId="0" fontId="148" fillId="84" borderId="197" applyNumberFormat="0" applyAlignment="0" applyProtection="0"/>
    <xf numFmtId="0" fontId="97" fillId="100" borderId="198" applyNumberFormat="0" applyFont="0" applyAlignment="0" applyProtection="0"/>
    <xf numFmtId="0" fontId="149" fillId="97" borderId="199" applyNumberFormat="0" applyAlignment="0" applyProtection="0"/>
    <xf numFmtId="0" fontId="172" fillId="0" borderId="200" applyNumberFormat="0" applyFill="0" applyAlignment="0" applyProtection="0"/>
    <xf numFmtId="43" fontId="97" fillId="0" borderId="23" applyFont="0" applyFill="0" applyBorder="0" applyAlignment="0" applyProtection="0"/>
    <xf numFmtId="43" fontId="2" fillId="0" borderId="23" applyFont="0" applyFill="0" applyBorder="0" applyAlignment="0" applyProtection="0"/>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center" vertical="top"/>
    </xf>
    <xf numFmtId="49" fontId="124" fillId="58" borderId="201" applyProtection="0">
      <alignment horizontal="left" vertical="top"/>
    </xf>
    <xf numFmtId="49" fontId="124" fillId="58" borderId="201" applyProtection="0">
      <alignment horizontal="left" vertical="top"/>
    </xf>
    <xf numFmtId="44" fontId="2" fillId="0" borderId="23" applyFont="0" applyFill="0" applyBorder="0" applyAlignment="0" applyProtection="0"/>
    <xf numFmtId="44" fontId="2" fillId="0" borderId="23" applyFont="0" applyFill="0" applyBorder="0" applyAlignment="0" applyProtection="0"/>
    <xf numFmtId="0" fontId="79" fillId="0" borderId="23"/>
    <xf numFmtId="0" fontId="81" fillId="0" borderId="83">
      <alignment horizontal="left" wrapText="1"/>
    </xf>
    <xf numFmtId="0" fontId="80" fillId="0" borderId="83">
      <alignment horizontal="left"/>
    </xf>
    <xf numFmtId="0" fontId="150" fillId="97" borderId="197" applyNumberFormat="0" applyAlignment="0" applyProtection="0"/>
    <xf numFmtId="0" fontId="148" fillId="84" borderId="197" applyNumberFormat="0" applyAlignment="0" applyProtection="0"/>
    <xf numFmtId="0" fontId="97" fillId="100" borderId="198" applyNumberFormat="0" applyFont="0" applyAlignment="0" applyProtection="0"/>
    <xf numFmtId="0" fontId="149" fillId="97" borderId="199" applyNumberFormat="0" applyAlignment="0" applyProtection="0"/>
    <xf numFmtId="0" fontId="172" fillId="0" borderId="200" applyNumberFormat="0" applyFill="0" applyAlignment="0" applyProtection="0"/>
    <xf numFmtId="43" fontId="2" fillId="0" borderId="23" applyFont="0" applyFill="0" applyBorder="0" applyAlignment="0" applyProtection="0"/>
    <xf numFmtId="0" fontId="97" fillId="0" borderId="23"/>
    <xf numFmtId="0" fontId="97" fillId="0" borderId="23"/>
    <xf numFmtId="43" fontId="97" fillId="0" borderId="23" applyFont="0" applyFill="0" applyBorder="0" applyAlignment="0" applyProtection="0"/>
    <xf numFmtId="0" fontId="2" fillId="0" borderId="23"/>
    <xf numFmtId="0" fontId="97" fillId="0" borderId="23"/>
    <xf numFmtId="0" fontId="92" fillId="0" borderId="23"/>
    <xf numFmtId="0" fontId="2" fillId="0" borderId="23"/>
    <xf numFmtId="44" fontId="2" fillId="0" borderId="23" applyFont="0" applyFill="0" applyBorder="0" applyAlignment="0" applyProtection="0"/>
    <xf numFmtId="0" fontId="102" fillId="101" borderId="201">
      <alignment horizontal="left" vertical="top"/>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201" applyProtection="0">
      <alignment horizontal="left" vertical="top"/>
    </xf>
    <xf numFmtId="44" fontId="97" fillId="0" borderId="23" applyFont="0" applyFill="0" applyBorder="0" applyAlignment="0" applyProtection="0"/>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4" fontId="2" fillId="0" borderId="23" applyFont="0" applyFill="0" applyBorder="0" applyAlignment="0" applyProtection="0"/>
    <xf numFmtId="49" fontId="124" fillId="58" borderId="201" applyProtection="0">
      <alignment horizontal="center" vertical="top"/>
    </xf>
    <xf numFmtId="49" fontId="124" fillId="58" borderId="201" applyProtection="0">
      <alignment horizontal="center" vertical="top"/>
    </xf>
    <xf numFmtId="49" fontId="124" fillId="58" borderId="201" applyProtection="0">
      <alignment horizontal="center" vertical="top"/>
    </xf>
    <xf numFmtId="49" fontId="124" fillId="58" borderId="201" applyProtection="0">
      <alignment horizontal="center" vertical="top"/>
    </xf>
    <xf numFmtId="49" fontId="124" fillId="58" borderId="201" applyProtection="0">
      <alignment horizontal="center" vertical="top"/>
    </xf>
    <xf numFmtId="49" fontId="124" fillId="58" borderId="201" applyProtection="0">
      <alignment horizontal="center" vertical="top"/>
    </xf>
    <xf numFmtId="49" fontId="124" fillId="58" borderId="201" applyProtection="0">
      <alignment horizontal="left" vertical="top"/>
    </xf>
    <xf numFmtId="49" fontId="124" fillId="58" borderId="201" applyProtection="0">
      <alignment horizontal="left" vertical="top"/>
    </xf>
    <xf numFmtId="43" fontId="2" fillId="0" borderId="23" applyFont="0" applyFill="0" applyBorder="0" applyAlignment="0" applyProtection="0"/>
    <xf numFmtId="49" fontId="124" fillId="58" borderId="201" applyProtection="0">
      <alignment horizontal="left" vertical="top"/>
    </xf>
    <xf numFmtId="44" fontId="2" fillId="0" borderId="23" applyFont="0" applyFill="0" applyBorder="0" applyAlignment="0" applyProtection="0"/>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4" fontId="2" fillId="0" borderId="23" applyFont="0" applyFill="0" applyBorder="0" applyAlignment="0" applyProtection="0"/>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9" fontId="124" fillId="58" borderId="201" applyProtection="0">
      <alignment horizontal="left" vertical="top"/>
    </xf>
    <xf numFmtId="44" fontId="2" fillId="0" borderId="23" applyFont="0" applyFill="0" applyBorder="0" applyAlignment="0" applyProtection="0"/>
    <xf numFmtId="49" fontId="124" fillId="58" borderId="201" applyProtection="0">
      <alignment horizontal="left" vertical="top"/>
    </xf>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201" applyProtection="0">
      <alignment horizontal="left" vertical="top"/>
    </xf>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right" vertical="top"/>
    </xf>
    <xf numFmtId="49" fontId="124" fillId="58" borderId="201" applyProtection="0">
      <alignment horizontal="right" vertical="top"/>
    </xf>
    <xf numFmtId="49" fontId="124" fillId="58" borderId="201" applyProtection="0">
      <alignment horizontal="right" vertical="top"/>
    </xf>
    <xf numFmtId="49" fontId="124" fillId="58" borderId="201" applyProtection="0">
      <alignment horizontal="right" vertical="top"/>
    </xf>
    <xf numFmtId="49" fontId="124" fillId="58" borderId="201" applyProtection="0">
      <alignment horizontal="left" vertical="top"/>
    </xf>
    <xf numFmtId="49" fontId="124" fillId="58" borderId="201" applyProtection="0">
      <alignment horizontal="right" vertical="top"/>
    </xf>
    <xf numFmtId="49" fontId="124" fillId="58" borderId="201" applyProtection="0">
      <alignment horizontal="righ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center" vertical="top"/>
    </xf>
    <xf numFmtId="49" fontId="124" fillId="58" borderId="201" applyProtection="0">
      <alignment horizontal="center" vertical="top"/>
    </xf>
    <xf numFmtId="49" fontId="124" fillId="58" borderId="201" applyProtection="0">
      <alignment horizontal="center" vertical="top"/>
    </xf>
    <xf numFmtId="49" fontId="124" fillId="58" borderId="201" applyProtection="0">
      <alignment horizontal="center" vertical="top"/>
    </xf>
    <xf numFmtId="49" fontId="124" fillId="58" borderId="201" applyProtection="0">
      <alignment horizontal="left" vertical="top"/>
    </xf>
    <xf numFmtId="49" fontId="124" fillId="58" borderId="201" applyProtection="0">
      <alignment horizontal="center" vertical="top"/>
    </xf>
    <xf numFmtId="49" fontId="124" fillId="58" borderId="201" applyProtection="0">
      <alignment horizontal="center"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9" fontId="124" fillId="58" borderId="201" applyProtection="0">
      <alignment horizontal="left" vertical="top"/>
    </xf>
    <xf numFmtId="44" fontId="97" fillId="0" borderId="23" applyFont="0" applyFill="0" applyBorder="0" applyAlignment="0" applyProtection="0"/>
    <xf numFmtId="10" fontId="108" fillId="60" borderId="201" applyNumberFormat="0" applyBorder="0" applyAlignment="0" applyProtection="0"/>
    <xf numFmtId="0" fontId="112" fillId="0" borderId="214"/>
    <xf numFmtId="0" fontId="112" fillId="0" borderId="214"/>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188" fillId="60" borderId="201">
      <alignment vertical="center"/>
    </xf>
    <xf numFmtId="0" fontId="188" fillId="108" borderId="201">
      <alignment vertical="center"/>
    </xf>
    <xf numFmtId="0" fontId="167" fillId="0" borderId="201">
      <alignment horizontal="center"/>
    </xf>
    <xf numFmtId="43" fontId="97" fillId="0" borderId="23" applyFont="0" applyFill="0" applyBorder="0" applyAlignment="0" applyProtection="0"/>
    <xf numFmtId="7" fontId="191" fillId="105" borderId="239" applyNumberFormat="0" applyFill="0" applyProtection="0">
      <protection locked="0"/>
    </xf>
    <xf numFmtId="43" fontId="83" fillId="0" borderId="23" applyFont="0" applyFill="0" applyBorder="0" applyAlignment="0" applyProtection="0"/>
    <xf numFmtId="7" fontId="191" fillId="105" borderId="239" applyNumberFormat="0" applyFill="0" applyProtection="0">
      <protection locked="0"/>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239" applyNumberFormat="0" applyFill="0" applyProtection="0">
      <protection locked="0"/>
    </xf>
    <xf numFmtId="43" fontId="83" fillId="0" borderId="23" applyFont="0" applyFill="0" applyBorder="0" applyAlignment="0" applyProtection="0"/>
    <xf numFmtId="7" fontId="191" fillId="105" borderId="239" applyNumberFormat="0" applyFill="0" applyProtection="0">
      <protection locked="0"/>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239" applyNumberFormat="0" applyFill="0" applyProtection="0">
      <protection locked="0"/>
    </xf>
    <xf numFmtId="43" fontId="83" fillId="0" borderId="23" applyFont="0" applyFill="0" applyBorder="0" applyAlignment="0" applyProtection="0"/>
    <xf numFmtId="7" fontId="191" fillId="105" borderId="239" applyNumberFormat="0" applyFill="0" applyProtection="0">
      <protection locked="0"/>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0" fontId="112" fillId="0" borderId="214"/>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239" applyNumberFormat="0" applyFill="0" applyProtection="0">
      <protection locked="0"/>
    </xf>
    <xf numFmtId="43" fontId="83" fillId="0" borderId="23" applyFont="0" applyFill="0" applyBorder="0" applyAlignment="0" applyProtection="0"/>
    <xf numFmtId="7" fontId="191" fillId="105" borderId="239" applyNumberFormat="0" applyFill="0" applyProtection="0">
      <protection locked="0"/>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112" fillId="0" borderId="241"/>
    <xf numFmtId="0" fontId="112" fillId="0" borderId="241"/>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239" applyNumberFormat="0" applyFill="0" applyProtection="0">
      <protection locked="0"/>
    </xf>
    <xf numFmtId="43" fontId="83" fillId="0" borderId="23" applyFont="0" applyFill="0" applyBorder="0" applyAlignment="0" applyProtection="0"/>
    <xf numFmtId="7" fontId="191" fillId="105" borderId="239" applyNumberFormat="0" applyFill="0" applyProtection="0">
      <protection locked="0"/>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239" applyNumberFormat="0" applyFill="0" applyProtection="0">
      <protection locked="0"/>
    </xf>
    <xf numFmtId="43" fontId="83" fillId="0" borderId="23" applyFont="0" applyFill="0" applyBorder="0" applyAlignment="0" applyProtection="0"/>
    <xf numFmtId="7" fontId="191" fillId="105" borderId="239" applyNumberFormat="0" applyFill="0" applyProtection="0">
      <protection locked="0"/>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239" applyNumberFormat="0" applyFill="0" applyProtection="0">
      <protection locked="0"/>
    </xf>
    <xf numFmtId="43" fontId="83" fillId="0" borderId="23" applyFont="0" applyFill="0" applyBorder="0" applyAlignment="0" applyProtection="0"/>
    <xf numFmtId="7" fontId="191" fillId="105" borderId="239" applyNumberFormat="0" applyFill="0" applyProtection="0">
      <protection locked="0"/>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239" applyNumberFormat="0" applyFill="0" applyProtection="0">
      <protection locked="0"/>
    </xf>
    <xf numFmtId="43" fontId="83" fillId="0" borderId="23" applyFont="0" applyFill="0" applyBorder="0" applyAlignment="0" applyProtection="0"/>
    <xf numFmtId="7" fontId="191" fillId="105" borderId="239" applyNumberFormat="0" applyFill="0" applyProtection="0">
      <protection locked="0"/>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239" applyNumberFormat="0" applyFill="0" applyProtection="0">
      <protection locked="0"/>
    </xf>
    <xf numFmtId="43" fontId="83" fillId="0" borderId="23" applyFont="0" applyFill="0" applyBorder="0" applyAlignment="0" applyProtection="0"/>
    <xf numFmtId="0" fontId="112" fillId="0" borderId="241"/>
    <xf numFmtId="7" fontId="191" fillId="105" borderId="239" applyNumberFormat="0" applyFill="0" applyProtection="0">
      <protection locked="0"/>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0" fontId="112" fillId="0" borderId="241"/>
    <xf numFmtId="0" fontId="112" fillId="0" borderId="241"/>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239" applyNumberFormat="0" applyFill="0" applyProtection="0">
      <protection locked="0"/>
    </xf>
    <xf numFmtId="43" fontId="83" fillId="0" borderId="23" applyFont="0" applyFill="0" applyBorder="0" applyAlignment="0" applyProtection="0"/>
    <xf numFmtId="7" fontId="191" fillId="105" borderId="239" applyNumberFormat="0" applyFill="0" applyProtection="0">
      <protection locked="0"/>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112" fillId="0" borderId="241"/>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0" fontId="112" fillId="0" borderId="241"/>
    <xf numFmtId="0" fontId="112" fillId="0" borderId="241"/>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239" applyNumberFormat="0" applyFill="0" applyProtection="0">
      <protection locked="0"/>
    </xf>
    <xf numFmtId="43" fontId="83" fillId="0" borderId="23" applyFont="0" applyFill="0" applyBorder="0" applyAlignment="0" applyProtection="0"/>
    <xf numFmtId="7" fontId="191" fillId="105" borderId="239" applyNumberFormat="0" applyFill="0" applyProtection="0">
      <protection locked="0"/>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7" fontId="191" fillId="105" borderId="239" applyNumberFormat="0" applyFill="0" applyProtection="0">
      <protection locked="0"/>
    </xf>
    <xf numFmtId="43" fontId="83" fillId="0" borderId="23" applyFont="0" applyFill="0" applyBorder="0" applyAlignment="0" applyProtection="0"/>
    <xf numFmtId="7" fontId="191" fillId="105" borderId="239" applyNumberFormat="0" applyFill="0" applyProtection="0">
      <protection locked="0"/>
    </xf>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4" fontId="34"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34" fillId="0" borderId="23" applyFont="0" applyFill="0" applyBorder="0" applyAlignment="0" applyProtection="0"/>
    <xf numFmtId="44" fontId="34" fillId="0" borderId="23" applyFont="0" applyFill="0" applyBorder="0" applyAlignment="0" applyProtection="0"/>
    <xf numFmtId="43" fontId="2" fillId="0" borderId="23" applyFont="0" applyFill="0" applyBorder="0" applyAlignment="0" applyProtection="0"/>
    <xf numFmtId="43" fontId="34" fillId="0" borderId="23" applyFont="0" applyFill="0" applyBorder="0" applyAlignment="0" applyProtection="0"/>
    <xf numFmtId="44" fontId="83"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34" fillId="0" borderId="23" applyFont="0" applyFill="0" applyBorder="0" applyAlignment="0" applyProtection="0"/>
    <xf numFmtId="4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0" fontId="112" fillId="0" borderId="214"/>
    <xf numFmtId="0" fontId="112" fillId="0" borderId="214"/>
    <xf numFmtId="43" fontId="2" fillId="0" borderId="23" applyFont="0" applyFill="0" applyBorder="0" applyAlignment="0" applyProtection="0"/>
    <xf numFmtId="0" fontId="79" fillId="0" borderId="23"/>
    <xf numFmtId="0" fontId="81" fillId="0" borderId="83">
      <alignment horizontal="left" wrapText="1"/>
    </xf>
    <xf numFmtId="0" fontId="80" fillId="0" borderId="83">
      <alignment horizontal="left"/>
    </xf>
    <xf numFmtId="0" fontId="79"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27" borderId="80" applyNumberFormat="0" applyFont="0" applyAlignment="0" applyProtection="0"/>
    <xf numFmtId="0" fontId="2" fillId="0" borderId="23"/>
    <xf numFmtId="0" fontId="2" fillId="0" borderId="23"/>
    <xf numFmtId="0" fontId="2" fillId="0" borderId="23"/>
    <xf numFmtId="0" fontId="2" fillId="29" borderId="23" applyNumberFormat="0" applyBorder="0" applyAlignment="0" applyProtection="0"/>
    <xf numFmtId="0" fontId="2" fillId="30" borderId="23" applyNumberFormat="0" applyBorder="0" applyAlignment="0" applyProtection="0"/>
    <xf numFmtId="0" fontId="2" fillId="31" borderId="23" applyNumberFormat="0" applyBorder="0" applyAlignment="0" applyProtection="0"/>
    <xf numFmtId="0" fontId="2" fillId="0" borderId="23"/>
    <xf numFmtId="0" fontId="2" fillId="33" borderId="23" applyNumberFormat="0" applyBorder="0" applyAlignment="0" applyProtection="0"/>
    <xf numFmtId="0" fontId="2" fillId="34" borderId="23" applyNumberFormat="0" applyBorder="0" applyAlignment="0" applyProtection="0"/>
    <xf numFmtId="0" fontId="2" fillId="35" borderId="23" applyNumberFormat="0" applyBorder="0" applyAlignment="0" applyProtection="0"/>
    <xf numFmtId="0" fontId="2" fillId="37" borderId="23" applyNumberFormat="0" applyBorder="0" applyAlignment="0" applyProtection="0"/>
    <xf numFmtId="0" fontId="2" fillId="38" borderId="23" applyNumberFormat="0" applyBorder="0" applyAlignment="0" applyProtection="0"/>
    <xf numFmtId="0" fontId="2" fillId="39" borderId="23" applyNumberFormat="0" applyBorder="0" applyAlignment="0" applyProtection="0"/>
    <xf numFmtId="0" fontId="2" fillId="41" borderId="23" applyNumberFormat="0" applyBorder="0" applyAlignment="0" applyProtection="0"/>
    <xf numFmtId="0" fontId="2" fillId="42" borderId="23" applyNumberFormat="0" applyBorder="0" applyAlignment="0" applyProtection="0"/>
    <xf numFmtId="0" fontId="2" fillId="43" borderId="23" applyNumberFormat="0" applyBorder="0" applyAlignment="0" applyProtection="0"/>
    <xf numFmtId="0" fontId="2" fillId="45" borderId="23" applyNumberFormat="0" applyBorder="0" applyAlignment="0" applyProtection="0"/>
    <xf numFmtId="0" fontId="2" fillId="46" borderId="23" applyNumberFormat="0" applyBorder="0" applyAlignment="0" applyProtection="0"/>
    <xf numFmtId="0" fontId="2" fillId="47" borderId="23" applyNumberFormat="0" applyBorder="0" applyAlignment="0" applyProtection="0"/>
    <xf numFmtId="0" fontId="2" fillId="49" borderId="23" applyNumberFormat="0" applyBorder="0" applyAlignment="0" applyProtection="0"/>
    <xf numFmtId="0" fontId="2" fillId="50" borderId="23" applyNumberFormat="0" applyBorder="0" applyAlignment="0" applyProtection="0"/>
    <xf numFmtId="0" fontId="2" fillId="51" borderId="23" applyNumberFormat="0" applyBorder="0" applyAlignment="0" applyProtection="0"/>
    <xf numFmtId="0" fontId="2" fillId="0" borderId="23"/>
    <xf numFmtId="0" fontId="79" fillId="0" borderId="23"/>
    <xf numFmtId="0" fontId="80" fillId="0" borderId="83">
      <alignment horizontal="left"/>
    </xf>
    <xf numFmtId="0" fontId="81" fillId="0" borderId="83">
      <alignment horizontal="left" wrapText="1"/>
    </xf>
    <xf numFmtId="0" fontId="2" fillId="0" borderId="23"/>
    <xf numFmtId="43" fontId="2" fillId="0" borderId="23" applyFont="0" applyFill="0" applyBorder="0" applyAlignment="0" applyProtection="0"/>
    <xf numFmtId="44" fontId="2" fillId="0" borderId="23" applyFont="0" applyFill="0" applyBorder="0" applyAlignment="0" applyProtection="0"/>
    <xf numFmtId="0" fontId="196" fillId="0" borderId="23" applyNumberFormat="0" applyFill="0" applyBorder="0" applyAlignment="0" applyProtection="0"/>
    <xf numFmtId="0" fontId="2" fillId="27" borderId="80" applyNumberFormat="0" applyFont="0" applyAlignment="0" applyProtection="0"/>
    <xf numFmtId="0" fontId="2" fillId="29" borderId="23" applyNumberFormat="0" applyBorder="0" applyAlignment="0" applyProtection="0"/>
    <xf numFmtId="0" fontId="2" fillId="30" borderId="23" applyNumberFormat="0" applyBorder="0" applyAlignment="0" applyProtection="0"/>
    <xf numFmtId="0" fontId="2" fillId="33" borderId="23" applyNumberFormat="0" applyBorder="0" applyAlignment="0" applyProtection="0"/>
    <xf numFmtId="0" fontId="2" fillId="34" borderId="23" applyNumberFormat="0" applyBorder="0" applyAlignment="0" applyProtection="0"/>
    <xf numFmtId="0" fontId="2" fillId="37" borderId="23" applyNumberFormat="0" applyBorder="0" applyAlignment="0" applyProtection="0"/>
    <xf numFmtId="0" fontId="2" fillId="38" borderId="23" applyNumberFormat="0" applyBorder="0" applyAlignment="0" applyProtection="0"/>
    <xf numFmtId="0" fontId="2" fillId="41" borderId="23" applyNumberFormat="0" applyBorder="0" applyAlignment="0" applyProtection="0"/>
    <xf numFmtId="0" fontId="2" fillId="42" borderId="23" applyNumberFormat="0" applyBorder="0" applyAlignment="0" applyProtection="0"/>
    <xf numFmtId="0" fontId="2" fillId="45" borderId="23" applyNumberFormat="0" applyBorder="0" applyAlignment="0" applyProtection="0"/>
    <xf numFmtId="0" fontId="2" fillId="46" borderId="23" applyNumberFormat="0" applyBorder="0" applyAlignment="0" applyProtection="0"/>
    <xf numFmtId="0" fontId="2" fillId="49" borderId="23" applyNumberFormat="0" applyBorder="0" applyAlignment="0" applyProtection="0"/>
    <xf numFmtId="0" fontId="2" fillId="50" borderId="23" applyNumberFormat="0" applyBorder="0" applyAlignment="0" applyProtection="0"/>
    <xf numFmtId="43" fontId="2" fillId="0" borderId="23" applyFont="0" applyFill="0" applyBorder="0" applyAlignment="0" applyProtection="0"/>
    <xf numFmtId="174" fontId="122" fillId="0" borderId="23" applyFont="0" applyFill="0" applyBorder="0" applyAlignment="0" applyProtection="0"/>
    <xf numFmtId="43" fontId="97" fillId="0" borderId="23" applyFont="0" applyFill="0" applyBorder="0" applyAlignment="0" applyProtection="0"/>
    <xf numFmtId="0" fontId="197" fillId="0" borderId="23" applyNumberFormat="0" applyFill="0" applyBorder="0" applyAlignment="0" applyProtection="0">
      <alignment vertical="top"/>
      <protection locked="0"/>
    </xf>
    <xf numFmtId="0" fontId="131" fillId="0" borderId="23" applyNumberFormat="0" applyFill="0" applyBorder="0" applyAlignment="0" applyProtection="0"/>
    <xf numFmtId="0" fontId="110" fillId="0" borderId="23" applyNumberFormat="0" applyFill="0" applyBorder="0" applyAlignment="0" applyProtection="0"/>
    <xf numFmtId="0" fontId="131" fillId="0" borderId="23" applyNumberFormat="0" applyFill="0" applyBorder="0" applyAlignment="0" applyProtection="0"/>
    <xf numFmtId="0" fontId="198" fillId="0" borderId="23" applyNumberFormat="0" applyFill="0" applyBorder="0" applyAlignment="0" applyProtection="0">
      <alignment vertical="top"/>
      <protection locked="0"/>
    </xf>
    <xf numFmtId="0" fontId="198" fillId="0" borderId="23" applyNumberFormat="0" applyFill="0" applyBorder="0" applyAlignment="0" applyProtection="0">
      <alignment vertical="top"/>
      <protection locked="0"/>
    </xf>
    <xf numFmtId="0" fontId="131" fillId="0" borderId="23" applyNumberFormat="0" applyFill="0" applyBorder="0" applyAlignment="0" applyProtection="0"/>
    <xf numFmtId="0" fontId="131" fillId="0" borderId="23" applyNumberFormat="0" applyFill="0" applyBorder="0" applyAlignment="0" applyProtection="0"/>
    <xf numFmtId="0" fontId="197" fillId="0" borderId="23" applyNumberFormat="0" applyFill="0" applyBorder="0" applyAlignment="0" applyProtection="0">
      <alignment vertical="top"/>
      <protection locked="0"/>
    </xf>
    <xf numFmtId="0" fontId="110" fillId="0" borderId="23" applyNumberFormat="0" applyFill="0" applyBorder="0" applyAlignment="0" applyProtection="0">
      <alignment vertical="top"/>
      <protection locked="0"/>
    </xf>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0" fontId="97" fillId="0" borderId="23"/>
    <xf numFmtId="0" fontId="97" fillId="0" borderId="23"/>
    <xf numFmtId="0" fontId="97" fillId="0" borderId="23"/>
    <xf numFmtId="0" fontId="97" fillId="0" borderId="23"/>
    <xf numFmtId="0" fontId="29" fillId="0" borderId="23"/>
    <xf numFmtId="0" fontId="97" fillId="0" borderId="23"/>
    <xf numFmtId="0" fontId="97" fillId="0" borderId="23"/>
    <xf numFmtId="0" fontId="97" fillId="0" borderId="23"/>
    <xf numFmtId="0" fontId="97" fillId="0" borderId="23"/>
    <xf numFmtId="0" fontId="97" fillId="0" borderId="23"/>
    <xf numFmtId="0" fontId="2" fillId="0" borderId="23"/>
    <xf numFmtId="0" fontId="97" fillId="0" borderId="23"/>
    <xf numFmtId="0" fontId="97" fillId="0" borderId="23"/>
    <xf numFmtId="0" fontId="97" fillId="0" borderId="23"/>
    <xf numFmtId="0" fontId="97" fillId="0" borderId="23"/>
    <xf numFmtId="0" fontId="97" fillId="0" borderId="23"/>
    <xf numFmtId="0" fontId="2" fillId="0" borderId="23"/>
    <xf numFmtId="0" fontId="97" fillId="0" borderId="23"/>
    <xf numFmtId="0" fontId="97" fillId="0" borderId="23"/>
    <xf numFmtId="0" fontId="97" fillId="0" borderId="23"/>
    <xf numFmtId="0" fontId="2" fillId="0" borderId="23"/>
    <xf numFmtId="0" fontId="97" fillId="0" borderId="23"/>
    <xf numFmtId="0" fontId="97" fillId="0" borderId="23"/>
    <xf numFmtId="0" fontId="97" fillId="0" borderId="23"/>
    <xf numFmtId="0" fontId="97" fillId="0" borderId="23"/>
    <xf numFmtId="0" fontId="2" fillId="0" borderId="23"/>
    <xf numFmtId="0" fontId="97" fillId="0" borderId="23"/>
    <xf numFmtId="0" fontId="97" fillId="0" borderId="23"/>
    <xf numFmtId="0" fontId="97" fillId="0" borderId="23"/>
    <xf numFmtId="0" fontId="97" fillId="0" borderId="23"/>
    <xf numFmtId="0" fontId="97" fillId="0" borderId="23"/>
    <xf numFmtId="0" fontId="97" fillId="0" borderId="23"/>
    <xf numFmtId="0" fontId="2" fillId="0" borderId="23"/>
    <xf numFmtId="9" fontId="2" fillId="0" borderId="23" applyFont="0" applyFill="0" applyBorder="0" applyAlignment="0" applyProtection="0"/>
    <xf numFmtId="9" fontId="97" fillId="0" borderId="23" applyFont="0" applyFill="0" applyBorder="0" applyAlignment="0" applyProtection="0"/>
    <xf numFmtId="9" fontId="122" fillId="0" borderId="23" applyFont="0" applyFill="0" applyBorder="0" applyAlignment="0" applyProtection="0"/>
    <xf numFmtId="9" fontId="97" fillId="0" borderId="23" applyFont="0" applyFill="0" applyBorder="0" applyAlignment="0" applyProtection="0"/>
    <xf numFmtId="9" fontId="97" fillId="0" borderId="23" applyFont="0" applyFill="0" applyBorder="0" applyAlignment="0" applyProtection="0"/>
    <xf numFmtId="9" fontId="97" fillId="0" borderId="23" applyFont="0" applyFill="0" applyBorder="0" applyAlignment="0" applyProtection="0"/>
    <xf numFmtId="9" fontId="97" fillId="0" borderId="23" applyFont="0" applyFill="0" applyBorder="0" applyAlignment="0" applyProtection="0"/>
    <xf numFmtId="9" fontId="97" fillId="0" borderId="23" applyFont="0" applyFill="0" applyBorder="0" applyAlignment="0" applyProtection="0"/>
    <xf numFmtId="41" fontId="97" fillId="0" borderId="23" applyFont="0" applyFill="0" applyBorder="0" applyAlignment="0" applyProtection="0"/>
    <xf numFmtId="41" fontId="97" fillId="0" borderId="23" applyFont="0" applyFill="0" applyBorder="0" applyAlignment="0" applyProtection="0"/>
    <xf numFmtId="41"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221"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199"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199" fillId="0" borderId="23" applyFont="0" applyFill="0" applyBorder="0" applyAlignment="0" applyProtection="0"/>
    <xf numFmtId="43" fontId="199"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9" fontId="2" fillId="0" borderId="23" applyFont="0" applyFill="0" applyBorder="0" applyAlignment="0" applyProtection="0"/>
    <xf numFmtId="0" fontId="79" fillId="0" borderId="23"/>
    <xf numFmtId="0" fontId="2" fillId="0" borderId="23"/>
    <xf numFmtId="0" fontId="97" fillId="0" borderId="23">
      <alignment wrapText="1"/>
    </xf>
    <xf numFmtId="0" fontId="97" fillId="0" borderId="23">
      <alignment wrapText="1"/>
    </xf>
    <xf numFmtId="0" fontId="2" fillId="0" borderId="23"/>
    <xf numFmtId="43" fontId="2" fillId="0" borderId="23" applyFont="0" applyFill="0" applyBorder="0" applyAlignment="0" applyProtection="0"/>
    <xf numFmtId="44" fontId="2" fillId="0" borderId="23" applyFont="0" applyFill="0" applyBorder="0" applyAlignment="0" applyProtection="0"/>
    <xf numFmtId="164" fontId="2" fillId="0" borderId="23" applyFont="0" applyFill="0" applyBorder="0" applyAlignment="0" applyProtection="0"/>
    <xf numFmtId="0" fontId="2" fillId="27" borderId="80" applyNumberFormat="0" applyFont="0" applyAlignment="0" applyProtection="0"/>
    <xf numFmtId="0" fontId="2" fillId="29" borderId="23" applyNumberFormat="0" applyBorder="0" applyAlignment="0" applyProtection="0"/>
    <xf numFmtId="0" fontId="2" fillId="30" borderId="23" applyNumberFormat="0" applyBorder="0" applyAlignment="0" applyProtection="0"/>
    <xf numFmtId="0" fontId="2" fillId="33" borderId="23" applyNumberFormat="0" applyBorder="0" applyAlignment="0" applyProtection="0"/>
    <xf numFmtId="0" fontId="2" fillId="34" borderId="23" applyNumberFormat="0" applyBorder="0" applyAlignment="0" applyProtection="0"/>
    <xf numFmtId="0" fontId="2" fillId="37" borderId="23" applyNumberFormat="0" applyBorder="0" applyAlignment="0" applyProtection="0"/>
    <xf numFmtId="0" fontId="2" fillId="38" borderId="23" applyNumberFormat="0" applyBorder="0" applyAlignment="0" applyProtection="0"/>
    <xf numFmtId="0" fontId="2" fillId="41" borderId="23" applyNumberFormat="0" applyBorder="0" applyAlignment="0" applyProtection="0"/>
    <xf numFmtId="0" fontId="2" fillId="42" borderId="23" applyNumberFormat="0" applyBorder="0" applyAlignment="0" applyProtection="0"/>
    <xf numFmtId="0" fontId="2" fillId="45" borderId="23" applyNumberFormat="0" applyBorder="0" applyAlignment="0" applyProtection="0"/>
    <xf numFmtId="0" fontId="2" fillId="46" borderId="23" applyNumberFormat="0" applyBorder="0" applyAlignment="0" applyProtection="0"/>
    <xf numFmtId="0" fontId="2" fillId="49" borderId="23" applyNumberFormat="0" applyBorder="0" applyAlignment="0" applyProtection="0"/>
    <xf numFmtId="0" fontId="2" fillId="50" borderId="23" applyNumberFormat="0" applyBorder="0" applyAlignment="0" applyProtection="0"/>
    <xf numFmtId="43"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9" fontId="2" fillId="0" borderId="23" applyFont="0" applyFill="0" applyBorder="0" applyAlignment="0" applyProtection="0"/>
    <xf numFmtId="41" fontId="97" fillId="0" borderId="23" applyFont="0" applyFill="0" applyBorder="0" applyAlignment="0" applyProtection="0"/>
    <xf numFmtId="41" fontId="97" fillId="0" borderId="23" applyFont="0" applyFill="0" applyBorder="0" applyAlignment="0" applyProtection="0"/>
    <xf numFmtId="41"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12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199"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2" fillId="0" borderId="23"/>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3"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applyAlignment="0"/>
    <xf numFmtId="0" fontId="2" fillId="0" borderId="23"/>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9" fontId="2" fillId="0" borderId="23" applyFont="0" applyFill="0" applyBorder="0" applyAlignment="0" applyProtection="0"/>
    <xf numFmtId="0" fontId="129" fillId="0" borderId="23"/>
    <xf numFmtId="222" fontId="129" fillId="0" borderId="23" applyBorder="0" applyProtection="0"/>
    <xf numFmtId="222" fontId="129" fillId="0" borderId="23" applyBorder="0" applyProtection="0"/>
    <xf numFmtId="0" fontId="200" fillId="0" borderId="23"/>
    <xf numFmtId="0" fontId="200" fillId="0" borderId="23"/>
    <xf numFmtId="0" fontId="201" fillId="0" borderId="23"/>
    <xf numFmtId="9" fontId="129" fillId="0" borderId="23" applyBorder="0" applyProtection="0"/>
    <xf numFmtId="9" fontId="129" fillId="0" borderId="23" applyBorder="0" applyProtection="0"/>
    <xf numFmtId="9" fontId="129" fillId="0" borderId="23" applyBorder="0" applyProtection="0"/>
    <xf numFmtId="223" fontId="129" fillId="0" borderId="23" applyBorder="0" applyProtection="0"/>
    <xf numFmtId="224" fontId="129" fillId="0" borderId="23" applyBorder="0" applyProtection="0"/>
    <xf numFmtId="0" fontId="2" fillId="0" borderId="23"/>
    <xf numFmtId="44" fontId="97" fillId="0" borderId="23" applyFont="0" applyFill="0" applyBorder="0" applyAlignment="0" applyProtection="0"/>
    <xf numFmtId="0" fontId="129" fillId="0" borderId="23"/>
    <xf numFmtId="0" fontId="2" fillId="0" borderId="23"/>
    <xf numFmtId="0" fontId="2" fillId="0" borderId="23"/>
    <xf numFmtId="43"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9" fontId="97" fillId="0" borderId="23" applyFont="0" applyFill="0" applyBorder="0" applyAlignment="0" applyProtection="0"/>
    <xf numFmtId="0" fontId="2" fillId="0" borderId="23"/>
    <xf numFmtId="0" fontId="129" fillId="0" borderId="23"/>
    <xf numFmtId="0" fontId="97" fillId="0" borderId="23"/>
    <xf numFmtId="0" fontId="2" fillId="0" borderId="23"/>
    <xf numFmtId="174" fontId="97" fillId="0" borderId="23" applyFont="0" applyFill="0" applyBorder="0" applyAlignment="0" applyProtection="0"/>
    <xf numFmtId="0" fontId="97" fillId="0" borderId="23"/>
    <xf numFmtId="174" fontId="97"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43" fontId="97" fillId="0" borderId="23" applyFont="0" applyFill="0" applyBorder="0" applyAlignment="0" applyProtection="0"/>
    <xf numFmtId="44" fontId="2" fillId="0" borderId="23" applyFont="0" applyFill="0" applyBorder="0" applyAlignment="0" applyProtection="0"/>
    <xf numFmtId="44" fontId="97"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43"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16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16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44" fontId="34" fillId="0" borderId="23" applyFont="0" applyFill="0" applyBorder="0" applyAlignment="0" applyProtection="0"/>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164"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applyAlignment="0"/>
    <xf numFmtId="0" fontId="2" fillId="0" borderId="23"/>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9" fontId="2" fillId="0" borderId="23" applyFont="0" applyFill="0" applyBorder="0" applyAlignment="0" applyProtection="0"/>
    <xf numFmtId="43" fontId="34" fillId="0" borderId="23" applyFont="0" applyFill="0" applyBorder="0" applyAlignment="0" applyProtection="0"/>
    <xf numFmtId="9" fontId="2" fillId="0" borderId="23" applyFont="0" applyFill="0" applyBorder="0" applyAlignment="0" applyProtection="0"/>
    <xf numFmtId="164" fontId="34" fillId="0" borderId="23" applyFont="0" applyFill="0" applyBorder="0" applyAlignment="0" applyProtection="0"/>
    <xf numFmtId="0" fontId="2" fillId="0" borderId="23" applyAlignment="0"/>
    <xf numFmtId="0" fontId="2" fillId="0" borderId="23"/>
    <xf numFmtId="0" fontId="2" fillId="0" borderId="23" applyAlignment="0"/>
    <xf numFmtId="44" fontId="34" fillId="0" borderId="23" applyFont="0" applyFill="0" applyBorder="0" applyAlignment="0" applyProtection="0"/>
    <xf numFmtId="0" fontId="2" fillId="0" borderId="23"/>
    <xf numFmtId="16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174" fontId="2" fillId="0" borderId="23" applyFont="0" applyFill="0" applyBorder="0" applyAlignment="0" applyProtection="0"/>
    <xf numFmtId="43" fontId="97" fillId="0" borderId="23" applyFont="0" applyFill="0" applyBorder="0" applyAlignment="0" applyProtection="0"/>
    <xf numFmtId="43" fontId="97"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43"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9" fontId="2" fillId="0" borderId="23" applyFont="0" applyFill="0" applyBorder="0" applyAlignment="0" applyProtection="0"/>
    <xf numFmtId="43" fontId="2" fillId="0" borderId="23" applyFont="0" applyFill="0" applyBorder="0" applyAlignment="0" applyProtection="0"/>
    <xf numFmtId="0" fontId="2" fillId="0" borderId="23"/>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applyAlignment="0"/>
    <xf numFmtId="0" fontId="2" fillId="0" borderId="23"/>
    <xf numFmtId="0" fontId="2" fillId="0" borderId="23"/>
    <xf numFmtId="44" fontId="2" fillId="0" borderId="23" applyFont="0" applyFill="0" applyBorder="0" applyAlignment="0" applyProtection="0"/>
    <xf numFmtId="0" fontId="2" fillId="0" borderId="23"/>
    <xf numFmtId="0" fontId="2" fillId="0" borderId="23" applyAlignment="0"/>
    <xf numFmtId="0" fontId="2" fillId="0" borderId="23" applyAlignment="0"/>
    <xf numFmtId="0" fontId="2" fillId="0" borderId="23" applyAlignment="0"/>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80" fillId="0" borderId="83">
      <alignment horizontal="left"/>
    </xf>
    <xf numFmtId="0" fontId="81" fillId="0" borderId="83">
      <alignment horizontal="left" wrapText="1"/>
    </xf>
    <xf numFmtId="44" fontId="2" fillId="0" borderId="23" applyFont="0" applyFill="0" applyBorder="0" applyAlignment="0" applyProtection="0"/>
    <xf numFmtId="9"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9"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43"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9" fontId="20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43"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9" fontId="2" fillId="0" borderId="23" applyFont="0" applyFill="0" applyBorder="0" applyAlignment="0" applyProtection="0"/>
    <xf numFmtId="44" fontId="2" fillId="0" borderId="23" applyFont="0" applyFill="0" applyBorder="0" applyAlignment="0" applyProtection="0"/>
    <xf numFmtId="44" fontId="2" fillId="0" borderId="23" applyFont="0" applyFill="0" applyBorder="0" applyAlignment="0" applyProtection="0"/>
    <xf numFmtId="0" fontId="2" fillId="0" borderId="23"/>
    <xf numFmtId="0" fontId="9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9" fontId="2" fillId="0" borderId="23" applyFont="0" applyFill="0" applyBorder="0" applyAlignment="0" applyProtection="0"/>
    <xf numFmtId="44"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44" fontId="2" fillId="0" borderId="23" applyFont="0" applyFill="0" applyBorder="0" applyAlignment="0" applyProtection="0"/>
    <xf numFmtId="0" fontId="137" fillId="0" borderId="23"/>
    <xf numFmtId="0" fontId="137" fillId="0" borderId="23"/>
    <xf numFmtId="0" fontId="137" fillId="0" borderId="23"/>
    <xf numFmtId="0" fontId="2" fillId="0" borderId="23"/>
    <xf numFmtId="0" fontId="2" fillId="29" borderId="23" applyNumberFormat="0" applyBorder="0" applyAlignment="0" applyProtection="0"/>
    <xf numFmtId="0" fontId="2" fillId="33" borderId="23" applyNumberFormat="0" applyBorder="0" applyAlignment="0" applyProtection="0"/>
    <xf numFmtId="0" fontId="2" fillId="37" borderId="23" applyNumberFormat="0" applyBorder="0" applyAlignment="0" applyProtection="0"/>
    <xf numFmtId="0" fontId="2" fillId="41" borderId="23" applyNumberFormat="0" applyBorder="0" applyAlignment="0" applyProtection="0"/>
    <xf numFmtId="0" fontId="2" fillId="45" borderId="23" applyNumberFormat="0" applyBorder="0" applyAlignment="0" applyProtection="0"/>
    <xf numFmtId="0" fontId="2" fillId="49" borderId="23" applyNumberFormat="0" applyBorder="0" applyAlignment="0" applyProtection="0"/>
    <xf numFmtId="0" fontId="2" fillId="30" borderId="23" applyNumberFormat="0" applyBorder="0" applyAlignment="0" applyProtection="0"/>
    <xf numFmtId="0" fontId="2" fillId="34" borderId="23" applyNumberFormat="0" applyBorder="0" applyAlignment="0" applyProtection="0"/>
    <xf numFmtId="0" fontId="2" fillId="38" borderId="23" applyNumberFormat="0" applyBorder="0" applyAlignment="0" applyProtection="0"/>
    <xf numFmtId="0" fontId="2" fillId="42" borderId="23" applyNumberFormat="0" applyBorder="0" applyAlignment="0" applyProtection="0"/>
    <xf numFmtId="0" fontId="2" fillId="46" borderId="23" applyNumberFormat="0" applyBorder="0" applyAlignment="0" applyProtection="0"/>
    <xf numFmtId="0" fontId="2" fillId="50" borderId="23" applyNumberFormat="0" applyBorder="0" applyAlignment="0" applyProtection="0"/>
    <xf numFmtId="0" fontId="2" fillId="31" borderId="23" applyNumberFormat="0" applyBorder="0" applyAlignment="0" applyProtection="0"/>
    <xf numFmtId="0" fontId="2" fillId="35" borderId="23" applyNumberFormat="0" applyBorder="0" applyAlignment="0" applyProtection="0"/>
    <xf numFmtId="0" fontId="2" fillId="39" borderId="23" applyNumberFormat="0" applyBorder="0" applyAlignment="0" applyProtection="0"/>
    <xf numFmtId="0" fontId="2" fillId="43" borderId="23" applyNumberFormat="0" applyBorder="0" applyAlignment="0" applyProtection="0"/>
    <xf numFmtId="0" fontId="2" fillId="47" borderId="23" applyNumberFormat="0" applyBorder="0" applyAlignment="0" applyProtection="0"/>
    <xf numFmtId="0" fontId="2" fillId="51" borderId="23" applyNumberFormat="0" applyBorder="0" applyAlignment="0" applyProtection="0"/>
    <xf numFmtId="0" fontId="2" fillId="0" borderId="23"/>
    <xf numFmtId="0" fontId="2" fillId="27" borderId="80" applyNumberFormat="0" applyFont="0" applyAlignment="0" applyProtection="0"/>
    <xf numFmtId="0" fontId="2" fillId="0" borderId="23"/>
    <xf numFmtId="44" fontId="2" fillId="0" borderId="23" applyFont="0" applyFill="0" applyBorder="0" applyAlignment="0" applyProtection="0"/>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3" fontId="2" fillId="0" borderId="23" applyFont="0" applyFill="0" applyBorder="0" applyAlignment="0" applyProtection="0"/>
    <xf numFmtId="0" fontId="2" fillId="0" borderId="23"/>
    <xf numFmtId="0" fontId="2" fillId="0" borderId="23"/>
    <xf numFmtId="0" fontId="2" fillId="0" borderId="23" applyAlignment="0"/>
    <xf numFmtId="44" fontId="2" fillId="0" borderId="23" applyFont="0" applyFill="0" applyBorder="0" applyAlignment="0" applyProtection="0"/>
    <xf numFmtId="0" fontId="2" fillId="0" borderId="23"/>
    <xf numFmtId="44" fontId="2" fillId="0" borderId="23" applyFont="0" applyFill="0" applyBorder="0" applyAlignment="0" applyProtection="0"/>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43" fontId="2" fillId="0" borderId="23" applyFont="0" applyFill="0" applyBorder="0" applyAlignment="0" applyProtection="0"/>
    <xf numFmtId="44" fontId="2" fillId="0" borderId="23" applyFont="0" applyFill="0" applyBorder="0" applyAlignment="0" applyProtection="0"/>
    <xf numFmtId="0" fontId="2" fillId="0" borderId="23"/>
    <xf numFmtId="9"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43" fontId="2" fillId="0" borderId="23" applyFont="0" applyFill="0" applyBorder="0" applyAlignment="0" applyProtection="0"/>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9" fontId="2" fillId="0" borderId="23" applyFont="0" applyFill="0" applyBorder="0" applyAlignment="0" applyProtection="0"/>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0" fontId="2" fillId="0" borderId="23"/>
    <xf numFmtId="43" fontId="2" fillId="0" borderId="23" applyFont="0" applyFill="0" applyBorder="0" applyAlignment="0" applyProtection="0"/>
    <xf numFmtId="0" fontId="2" fillId="0" borderId="23"/>
    <xf numFmtId="0" fontId="2" fillId="0" borderId="23"/>
    <xf numFmtId="0" fontId="2" fillId="0" borderId="23"/>
    <xf numFmtId="0" fontId="2" fillId="0" borderId="23"/>
    <xf numFmtId="0" fontId="2" fillId="0" borderId="23"/>
    <xf numFmtId="0" fontId="2" fillId="0" borderId="23"/>
    <xf numFmtId="44" fontId="2" fillId="0" borderId="23" applyFont="0" applyFill="0" applyBorder="0" applyAlignment="0" applyProtection="0"/>
    <xf numFmtId="0" fontId="2" fillId="0" borderId="23"/>
    <xf numFmtId="0" fontId="2" fillId="0" borderId="23"/>
  </cellStyleXfs>
  <cellXfs count="928">
    <xf numFmtId="0" fontId="0" fillId="0" borderId="0" xfId="0"/>
    <xf numFmtId="0" fontId="21" fillId="2" borderId="1" xfId="0" applyFont="1" applyFill="1" applyBorder="1" applyAlignment="1">
      <alignment horizontal="left"/>
    </xf>
    <xf numFmtId="0" fontId="22" fillId="0" borderId="0" xfId="0" applyFont="1" applyAlignment="1">
      <alignment vertical="center"/>
    </xf>
    <xf numFmtId="0" fontId="23" fillId="0" borderId="0" xfId="0" applyFont="1" applyAlignment="1">
      <alignment vertical="center"/>
    </xf>
    <xf numFmtId="0" fontId="24" fillId="0" borderId="2" xfId="0" applyFont="1" applyBorder="1" applyAlignment="1">
      <alignment vertical="center"/>
    </xf>
    <xf numFmtId="0" fontId="24" fillId="0" borderId="0" xfId="0" applyFont="1" applyAlignment="1">
      <alignment vertical="center"/>
    </xf>
    <xf numFmtId="0" fontId="22" fillId="0" borderId="0" xfId="0" applyFont="1" applyAlignment="1">
      <alignment horizontal="center" vertical="center"/>
    </xf>
    <xf numFmtId="0" fontId="22" fillId="0" borderId="2" xfId="0" applyFont="1" applyBorder="1" applyAlignment="1">
      <alignment vertical="center"/>
    </xf>
    <xf numFmtId="0" fontId="25" fillId="0" borderId="0" xfId="0" applyFont="1" applyAlignment="1">
      <alignment vertical="center"/>
    </xf>
    <xf numFmtId="0" fontId="25" fillId="0" borderId="0" xfId="0" applyFont="1" applyAlignment="1">
      <alignment horizontal="left" vertical="center"/>
    </xf>
    <xf numFmtId="0" fontId="26" fillId="0" borderId="0" xfId="0" applyFont="1" applyAlignment="1">
      <alignment vertical="center"/>
    </xf>
    <xf numFmtId="0" fontId="29" fillId="0" borderId="0" xfId="0" applyFont="1"/>
    <xf numFmtId="0" fontId="30" fillId="0" borderId="0" xfId="0" applyFont="1"/>
    <xf numFmtId="0" fontId="31" fillId="0" borderId="0" xfId="0" applyFont="1" applyAlignment="1">
      <alignment vertical="center"/>
    </xf>
    <xf numFmtId="0" fontId="32" fillId="0" borderId="0" xfId="0" applyFont="1" applyAlignment="1">
      <alignment vertical="center"/>
    </xf>
    <xf numFmtId="0" fontId="32" fillId="0" borderId="0" xfId="0" applyFont="1" applyAlignment="1">
      <alignment horizontal="center" vertical="center"/>
    </xf>
    <xf numFmtId="0" fontId="32" fillId="0" borderId="0" xfId="0" applyFont="1" applyAlignment="1">
      <alignment horizontal="left" vertical="center"/>
    </xf>
    <xf numFmtId="0" fontId="29" fillId="0" borderId="0" xfId="0" applyFont="1" applyAlignment="1">
      <alignment vertical="center"/>
    </xf>
    <xf numFmtId="0" fontId="33" fillId="0" borderId="0" xfId="0" applyFont="1" applyAlignment="1">
      <alignment vertical="center"/>
    </xf>
    <xf numFmtId="170" fontId="32" fillId="0" borderId="0" xfId="0" applyNumberFormat="1" applyFont="1" applyAlignment="1">
      <alignment vertical="center"/>
    </xf>
    <xf numFmtId="0" fontId="32" fillId="0" borderId="0" xfId="0" applyFont="1"/>
    <xf numFmtId="0" fontId="25" fillId="0" borderId="0" xfId="0" applyFont="1" applyAlignment="1">
      <alignment horizontal="center" vertical="center"/>
    </xf>
    <xf numFmtId="166" fontId="32" fillId="0" borderId="0" xfId="0" applyNumberFormat="1" applyFont="1"/>
    <xf numFmtId="170" fontId="32" fillId="0" borderId="0" xfId="0" applyNumberFormat="1" applyFont="1"/>
    <xf numFmtId="168" fontId="32" fillId="0" borderId="0" xfId="0" applyNumberFormat="1" applyFont="1"/>
    <xf numFmtId="0" fontId="32" fillId="0" borderId="0" xfId="0" applyFont="1" applyAlignment="1">
      <alignment horizontal="center"/>
    </xf>
    <xf numFmtId="0" fontId="30" fillId="0" borderId="0" xfId="0" applyFont="1" applyAlignment="1">
      <alignment vertical="center"/>
    </xf>
    <xf numFmtId="0" fontId="30" fillId="0" borderId="0" xfId="0" applyFont="1" applyAlignment="1">
      <alignment horizontal="center"/>
    </xf>
    <xf numFmtId="0" fontId="33" fillId="0" borderId="0" xfId="0" applyFont="1"/>
    <xf numFmtId="0" fontId="41" fillId="0" borderId="23" xfId="3" applyFont="1" applyAlignment="1">
      <alignment vertical="center"/>
    </xf>
    <xf numFmtId="0" fontId="41" fillId="0" borderId="23" xfId="3" applyFont="1" applyAlignment="1">
      <alignment horizontal="left" vertical="center"/>
    </xf>
    <xf numFmtId="0" fontId="41" fillId="0" borderId="23" xfId="3" applyFont="1" applyAlignment="1">
      <alignment horizontal="center" vertical="center"/>
    </xf>
    <xf numFmtId="0" fontId="42" fillId="0" borderId="23" xfId="3" applyFont="1" applyAlignment="1">
      <alignment vertical="center"/>
    </xf>
    <xf numFmtId="4" fontId="41" fillId="0" borderId="23" xfId="3" applyNumberFormat="1" applyFont="1" applyAlignment="1">
      <alignment vertical="center"/>
    </xf>
    <xf numFmtId="0" fontId="30" fillId="0" borderId="23" xfId="3"/>
    <xf numFmtId="0" fontId="43" fillId="0" borderId="23" xfId="3" applyFont="1" applyAlignment="1">
      <alignment vertical="center"/>
    </xf>
    <xf numFmtId="0" fontId="43" fillId="0" borderId="23" xfId="3" applyFont="1" applyAlignment="1">
      <alignment horizontal="left" vertical="center"/>
    </xf>
    <xf numFmtId="0" fontId="43" fillId="0" borderId="23" xfId="3" applyFont="1" applyAlignment="1">
      <alignment horizontal="center" vertical="center"/>
    </xf>
    <xf numFmtId="0" fontId="38" fillId="0" borderId="23" xfId="3" applyFont="1" applyAlignment="1">
      <alignment vertical="center"/>
    </xf>
    <xf numFmtId="0" fontId="38" fillId="0" borderId="23" xfId="3" applyFont="1" applyAlignment="1">
      <alignment horizontal="center" vertical="center"/>
    </xf>
    <xf numFmtId="0" fontId="39" fillId="0" borderId="23" xfId="3" applyFont="1" applyAlignment="1">
      <alignment vertical="center"/>
    </xf>
    <xf numFmtId="0" fontId="44" fillId="0" borderId="23" xfId="3" applyFont="1" applyAlignment="1">
      <alignment vertical="center"/>
    </xf>
    <xf numFmtId="0" fontId="44" fillId="0" borderId="23" xfId="3" applyFont="1" applyAlignment="1">
      <alignment horizontal="left" vertical="center"/>
    </xf>
    <xf numFmtId="0" fontId="44" fillId="0" borderId="23" xfId="3" applyFont="1" applyAlignment="1">
      <alignment horizontal="center" vertical="center"/>
    </xf>
    <xf numFmtId="0" fontId="40" fillId="0" borderId="23" xfId="3" applyFont="1" applyAlignment="1">
      <alignment vertical="center"/>
    </xf>
    <xf numFmtId="0" fontId="40" fillId="0" borderId="23" xfId="3" applyFont="1"/>
    <xf numFmtId="0" fontId="40" fillId="0" borderId="23" xfId="3" applyFont="1" applyAlignment="1">
      <alignment horizontal="left"/>
    </xf>
    <xf numFmtId="0" fontId="40" fillId="0" borderId="23" xfId="3" applyFont="1" applyAlignment="1">
      <alignment horizontal="center" vertical="center"/>
    </xf>
    <xf numFmtId="166" fontId="44" fillId="0" borderId="23" xfId="3" applyNumberFormat="1" applyFont="1" applyAlignment="1">
      <alignment vertical="center"/>
    </xf>
    <xf numFmtId="0" fontId="41" fillId="0" borderId="23" xfId="3" applyFont="1" applyAlignment="1">
      <alignment vertical="center" wrapText="1"/>
    </xf>
    <xf numFmtId="0" fontId="40" fillId="5" borderId="7" xfId="3" applyFont="1" applyFill="1" applyBorder="1" applyAlignment="1">
      <alignment vertical="center"/>
    </xf>
    <xf numFmtId="0" fontId="40" fillId="5" borderId="6" xfId="3" applyFont="1" applyFill="1" applyBorder="1" applyAlignment="1">
      <alignment vertical="center"/>
    </xf>
    <xf numFmtId="0" fontId="40" fillId="5" borderId="6" xfId="3" applyFont="1" applyFill="1" applyBorder="1" applyAlignment="1">
      <alignment horizontal="center" vertical="center"/>
    </xf>
    <xf numFmtId="3" fontId="40" fillId="5" borderId="4" xfId="3" applyNumberFormat="1" applyFont="1" applyFill="1" applyBorder="1" applyAlignment="1">
      <alignment horizontal="center" vertical="center" wrapText="1"/>
    </xf>
    <xf numFmtId="166" fontId="44" fillId="5" borderId="6" xfId="3" applyNumberFormat="1" applyFont="1" applyFill="1" applyBorder="1" applyAlignment="1">
      <alignment horizontal="center" vertical="center"/>
    </xf>
    <xf numFmtId="0" fontId="37" fillId="5" borderId="6" xfId="3" applyFont="1" applyFill="1" applyBorder="1" applyAlignment="1">
      <alignment horizontal="center" vertical="center"/>
    </xf>
    <xf numFmtId="166" fontId="40" fillId="5" borderId="4" xfId="3" applyNumberFormat="1" applyFont="1" applyFill="1" applyBorder="1" applyAlignment="1">
      <alignment horizontal="center" vertical="center"/>
    </xf>
    <xf numFmtId="166" fontId="40" fillId="5" borderId="6" xfId="3" applyNumberFormat="1" applyFont="1" applyFill="1" applyBorder="1" applyAlignment="1">
      <alignment horizontal="center" vertical="center"/>
    </xf>
    <xf numFmtId="166" fontId="40" fillId="5" borderId="8" xfId="3" applyNumberFormat="1" applyFont="1" applyFill="1" applyBorder="1" applyAlignment="1">
      <alignment horizontal="center" vertical="center"/>
    </xf>
    <xf numFmtId="0" fontId="40" fillId="5" borderId="8" xfId="3" applyFont="1" applyFill="1" applyBorder="1" applyAlignment="1">
      <alignment horizontal="center" vertical="center"/>
    </xf>
    <xf numFmtId="168" fontId="41" fillId="0" borderId="23" xfId="3" applyNumberFormat="1" applyFont="1" applyAlignment="1">
      <alignment vertical="center" wrapText="1"/>
    </xf>
    <xf numFmtId="0" fontId="45" fillId="0" borderId="23" xfId="3" applyFont="1" applyAlignment="1">
      <alignment vertical="center"/>
    </xf>
    <xf numFmtId="0" fontId="48" fillId="0" borderId="23" xfId="3" applyFont="1"/>
    <xf numFmtId="0" fontId="45" fillId="0" borderId="23" xfId="3" applyFont="1" applyAlignment="1">
      <alignment vertical="center" wrapText="1"/>
    </xf>
    <xf numFmtId="0" fontId="49" fillId="0" borderId="5" xfId="3" applyFont="1" applyBorder="1" applyAlignment="1">
      <alignment horizontal="center" vertical="center" wrapText="1"/>
    </xf>
    <xf numFmtId="0" fontId="44" fillId="0" borderId="5" xfId="3" applyFont="1" applyBorder="1" applyAlignment="1">
      <alignment horizontal="center" vertical="center" wrapText="1"/>
    </xf>
    <xf numFmtId="3" fontId="44" fillId="0" borderId="5" xfId="3" applyNumberFormat="1" applyFont="1" applyBorder="1" applyAlignment="1">
      <alignment horizontal="center" vertical="center" wrapText="1"/>
    </xf>
    <xf numFmtId="0" fontId="40" fillId="0" borderId="5" xfId="3" applyFont="1" applyBorder="1" applyAlignment="1">
      <alignment vertical="center" wrapText="1"/>
    </xf>
    <xf numFmtId="170" fontId="44" fillId="0" borderId="5" xfId="3" applyNumberFormat="1" applyFont="1" applyBorder="1" applyAlignment="1">
      <alignment horizontal="center" vertical="center" wrapText="1"/>
    </xf>
    <xf numFmtId="3" fontId="40" fillId="0" borderId="5" xfId="3" applyNumberFormat="1" applyFont="1" applyBorder="1" applyAlignment="1">
      <alignment horizontal="center" vertical="center" wrapText="1"/>
    </xf>
    <xf numFmtId="166" fontId="44" fillId="0" borderId="5" xfId="3" applyNumberFormat="1" applyFont="1" applyBorder="1" applyAlignment="1">
      <alignment horizontal="center" vertical="center" wrapText="1"/>
    </xf>
    <xf numFmtId="167" fontId="37" fillId="0" borderId="5" xfId="3" applyNumberFormat="1" applyFont="1" applyBorder="1" applyAlignment="1">
      <alignment horizontal="center" vertical="center" wrapText="1"/>
    </xf>
    <xf numFmtId="166" fontId="40" fillId="0" borderId="5" xfId="3" applyNumberFormat="1" applyFont="1" applyBorder="1" applyAlignment="1">
      <alignment horizontal="center" vertical="center" wrapText="1"/>
    </xf>
    <xf numFmtId="9" fontId="36" fillId="0" borderId="5" xfId="3" applyNumberFormat="1" applyFont="1" applyBorder="1" applyAlignment="1">
      <alignment horizontal="center" vertical="center" wrapText="1"/>
    </xf>
    <xf numFmtId="3" fontId="40" fillId="5" borderId="8" xfId="3" applyNumberFormat="1" applyFont="1" applyFill="1" applyBorder="1" applyAlignment="1">
      <alignment horizontal="center" vertical="center" wrapText="1"/>
    </xf>
    <xf numFmtId="0" fontId="50" fillId="5" borderId="8" xfId="3" applyFont="1" applyFill="1" applyBorder="1" applyAlignment="1">
      <alignment horizontal="center" vertical="center"/>
    </xf>
    <xf numFmtId="166" fontId="44" fillId="0" borderId="23" xfId="3" applyNumberFormat="1" applyFont="1" applyAlignment="1">
      <alignment horizontal="center" vertical="center"/>
    </xf>
    <xf numFmtId="0" fontId="46" fillId="0" borderId="23" xfId="3" quotePrefix="1" applyFont="1"/>
    <xf numFmtId="0" fontId="49" fillId="0" borderId="23" xfId="3" quotePrefix="1" applyFont="1"/>
    <xf numFmtId="166" fontId="44" fillId="0" borderId="23" xfId="3" applyNumberFormat="1" applyFont="1" applyAlignment="1">
      <alignment horizontal="left" vertical="center"/>
    </xf>
    <xf numFmtId="0" fontId="38" fillId="0" borderId="23" xfId="3" applyFont="1" applyAlignment="1">
      <alignment horizontal="left" vertical="center"/>
    </xf>
    <xf numFmtId="4" fontId="38" fillId="0" borderId="23" xfId="3" applyNumberFormat="1" applyFont="1" applyAlignment="1">
      <alignment vertical="center"/>
    </xf>
    <xf numFmtId="0" fontId="49" fillId="0" borderId="23" xfId="3" applyFont="1"/>
    <xf numFmtId="0" fontId="49" fillId="0" borderId="23" xfId="3" applyFont="1" applyAlignment="1">
      <alignment horizontal="center"/>
    </xf>
    <xf numFmtId="0" fontId="46" fillId="6" borderId="11" xfId="3" applyFont="1" applyFill="1" applyBorder="1" applyAlignment="1">
      <alignment horizontal="center" vertical="center"/>
    </xf>
    <xf numFmtId="0" fontId="46" fillId="6" borderId="11" xfId="3" applyFont="1" applyFill="1" applyBorder="1" applyAlignment="1">
      <alignment horizontal="center" vertical="center" wrapText="1"/>
    </xf>
    <xf numFmtId="0" fontId="49" fillId="0" borderId="16" xfId="3" applyFont="1" applyBorder="1" applyAlignment="1">
      <alignment horizontal="center" vertical="center"/>
    </xf>
    <xf numFmtId="0" fontId="49" fillId="0" borderId="16" xfId="3" applyFont="1" applyBorder="1" applyAlignment="1">
      <alignment horizontal="center"/>
    </xf>
    <xf numFmtId="0" fontId="49" fillId="0" borderId="16" xfId="3" applyFont="1" applyBorder="1"/>
    <xf numFmtId="20" fontId="49" fillId="0" borderId="16" xfId="3" applyNumberFormat="1" applyFont="1" applyBorder="1" applyAlignment="1">
      <alignment horizontal="center"/>
    </xf>
    <xf numFmtId="0" fontId="49" fillId="4" borderId="16" xfId="3" applyFont="1" applyFill="1" applyBorder="1" applyAlignment="1">
      <alignment horizontal="center" vertical="center"/>
    </xf>
    <xf numFmtId="166" fontId="49" fillId="0" borderId="16" xfId="3" applyNumberFormat="1" applyFont="1" applyBorder="1"/>
    <xf numFmtId="167" fontId="36" fillId="0" borderId="16" xfId="3" applyNumberFormat="1" applyFont="1" applyBorder="1" applyAlignment="1">
      <alignment horizontal="center"/>
    </xf>
    <xf numFmtId="3" fontId="49" fillId="0" borderId="16" xfId="3" applyNumberFormat="1" applyFont="1" applyBorder="1" applyAlignment="1">
      <alignment horizontal="center" vertical="center"/>
    </xf>
    <xf numFmtId="0" fontId="49" fillId="0" borderId="4" xfId="3" applyFont="1" applyBorder="1" applyAlignment="1">
      <alignment horizontal="center"/>
    </xf>
    <xf numFmtId="0" fontId="49" fillId="4" borderId="4" xfId="3" applyFont="1" applyFill="1" applyBorder="1" applyAlignment="1">
      <alignment horizontal="center" vertical="center"/>
    </xf>
    <xf numFmtId="166" fontId="49" fillId="0" borderId="4" xfId="3" applyNumberFormat="1" applyFont="1" applyBorder="1"/>
    <xf numFmtId="3" fontId="49" fillId="0" borderId="4" xfId="3" applyNumberFormat="1" applyFont="1" applyBorder="1" applyAlignment="1">
      <alignment horizontal="center" vertical="center"/>
    </xf>
    <xf numFmtId="0" fontId="46" fillId="6" borderId="4" xfId="3" applyFont="1" applyFill="1" applyBorder="1"/>
    <xf numFmtId="0" fontId="46" fillId="6" borderId="4" xfId="3" applyFont="1" applyFill="1" applyBorder="1" applyAlignment="1">
      <alignment horizontal="center"/>
    </xf>
    <xf numFmtId="3" fontId="46" fillId="6" borderId="4" xfId="3" applyNumberFormat="1" applyFont="1" applyFill="1" applyBorder="1" applyAlignment="1">
      <alignment horizontal="center"/>
    </xf>
    <xf numFmtId="166" fontId="46" fillId="6" borderId="4" xfId="3" applyNumberFormat="1" applyFont="1" applyFill="1" applyBorder="1"/>
    <xf numFmtId="166" fontId="49" fillId="0" borderId="23" xfId="3" applyNumberFormat="1" applyFont="1"/>
    <xf numFmtId="0" fontId="30" fillId="0" borderId="23" xfId="3" applyAlignment="1">
      <alignment horizontal="center"/>
    </xf>
    <xf numFmtId="166" fontId="30" fillId="0" borderId="23" xfId="3" applyNumberFormat="1"/>
    <xf numFmtId="0" fontId="46" fillId="0" borderId="28" xfId="3" applyFont="1" applyBorder="1" applyAlignment="1">
      <alignment horizontal="center"/>
    </xf>
    <xf numFmtId="0" fontId="46" fillId="6" borderId="16" xfId="3" applyFont="1" applyFill="1" applyBorder="1"/>
    <xf numFmtId="0" fontId="46" fillId="6" borderId="16" xfId="3" applyFont="1" applyFill="1" applyBorder="1" applyAlignment="1">
      <alignment horizontal="center"/>
    </xf>
    <xf numFmtId="0" fontId="49" fillId="0" borderId="29" xfId="3" applyFont="1" applyBorder="1" applyAlignment="1">
      <alignment horizontal="center" vertical="center" wrapText="1"/>
    </xf>
    <xf numFmtId="0" fontId="44" fillId="0" borderId="29" xfId="3" applyFont="1" applyBorder="1" applyAlignment="1">
      <alignment horizontal="center" vertical="center" wrapText="1"/>
    </xf>
    <xf numFmtId="3" fontId="44" fillId="0" borderId="29" xfId="3" applyNumberFormat="1" applyFont="1" applyBorder="1" applyAlignment="1">
      <alignment horizontal="center" vertical="center" wrapText="1"/>
    </xf>
    <xf numFmtId="0" fontId="40" fillId="0" borderId="29" xfId="3" applyFont="1" applyBorder="1" applyAlignment="1">
      <alignment vertical="center" wrapText="1"/>
    </xf>
    <xf numFmtId="0" fontId="22" fillId="0" borderId="0" xfId="0" applyFont="1"/>
    <xf numFmtId="0" fontId="24" fillId="0" borderId="0" xfId="0" applyFont="1"/>
    <xf numFmtId="0" fontId="22" fillId="0" borderId="0" xfId="0" applyFont="1" applyAlignment="1">
      <alignment horizontal="center"/>
    </xf>
    <xf numFmtId="0" fontId="28" fillId="0" borderId="0" xfId="0" applyFont="1"/>
    <xf numFmtId="0" fontId="33" fillId="0" borderId="0" xfId="0" applyFont="1" applyAlignment="1">
      <alignment horizontal="center"/>
    </xf>
    <xf numFmtId="0" fontId="31" fillId="0" borderId="0" xfId="0" applyFont="1" applyAlignment="1">
      <alignment horizontal="left" vertical="center"/>
    </xf>
    <xf numFmtId="0" fontId="25" fillId="0" borderId="0" xfId="0" applyFont="1"/>
    <xf numFmtId="0" fontId="54" fillId="0" borderId="0" xfId="0" applyFont="1"/>
    <xf numFmtId="0" fontId="21" fillId="0" borderId="0" xfId="0" applyFont="1" applyAlignment="1">
      <alignment horizontal="right"/>
    </xf>
    <xf numFmtId="0" fontId="25" fillId="0" borderId="0" xfId="0" applyFont="1" applyAlignment="1">
      <alignment horizontal="center"/>
    </xf>
    <xf numFmtId="166" fontId="21" fillId="0" borderId="0" xfId="0" applyNumberFormat="1" applyFont="1" applyAlignment="1">
      <alignment vertical="center" wrapText="1"/>
    </xf>
    <xf numFmtId="3" fontId="32" fillId="0" borderId="0" xfId="0" applyNumberFormat="1" applyFont="1" applyAlignment="1">
      <alignment vertical="center"/>
    </xf>
    <xf numFmtId="0" fontId="32" fillId="0" borderId="0" xfId="0" applyFont="1" applyAlignment="1">
      <alignment horizontal="left"/>
    </xf>
    <xf numFmtId="168" fontId="32" fillId="0" borderId="0" xfId="0" applyNumberFormat="1" applyFont="1" applyAlignment="1">
      <alignment vertical="center"/>
    </xf>
    <xf numFmtId="3" fontId="32" fillId="0" borderId="0" xfId="0" applyNumberFormat="1" applyFont="1" applyAlignment="1">
      <alignment horizontal="center" vertical="center"/>
    </xf>
    <xf numFmtId="166" fontId="22" fillId="0" borderId="0" xfId="0" applyNumberFormat="1" applyFont="1"/>
    <xf numFmtId="0" fontId="57" fillId="0" borderId="0" xfId="0" applyFont="1" applyAlignment="1">
      <alignment vertical="center"/>
    </xf>
    <xf numFmtId="0" fontId="56" fillId="0" borderId="0" xfId="0" applyFont="1" applyAlignment="1">
      <alignment vertical="center"/>
    </xf>
    <xf numFmtId="0" fontId="27" fillId="12" borderId="49" xfId="0" applyFont="1" applyFill="1" applyBorder="1" applyAlignment="1">
      <alignment horizontal="center" vertical="center" wrapText="1"/>
    </xf>
    <xf numFmtId="0" fontId="32" fillId="11" borderId="23" xfId="0" applyFont="1" applyFill="1" applyBorder="1"/>
    <xf numFmtId="0" fontId="29" fillId="11" borderId="23" xfId="0" applyFont="1" applyFill="1" applyBorder="1"/>
    <xf numFmtId="0" fontId="27" fillId="18" borderId="5" xfId="0" applyFont="1" applyFill="1" applyBorder="1" applyAlignment="1">
      <alignment horizontal="center" vertical="center" wrapText="1"/>
    </xf>
    <xf numFmtId="166" fontId="27" fillId="19" borderId="5" xfId="0" applyNumberFormat="1" applyFont="1" applyFill="1" applyBorder="1" applyAlignment="1">
      <alignment vertical="center"/>
    </xf>
    <xf numFmtId="166" fontId="32" fillId="11" borderId="23" xfId="0" applyNumberFormat="1" applyFont="1" applyFill="1" applyBorder="1"/>
    <xf numFmtId="0" fontId="22" fillId="11" borderId="23" xfId="0" applyFont="1" applyFill="1" applyBorder="1"/>
    <xf numFmtId="166" fontId="32" fillId="0" borderId="3" xfId="0" applyNumberFormat="1" applyFont="1" applyBorder="1" applyAlignment="1">
      <alignment vertical="center"/>
    </xf>
    <xf numFmtId="166" fontId="32" fillId="11" borderId="5" xfId="0" applyNumberFormat="1" applyFont="1" applyFill="1" applyBorder="1" applyAlignment="1">
      <alignment vertical="center"/>
    </xf>
    <xf numFmtId="0" fontId="52" fillId="11" borderId="23" xfId="0" applyFont="1" applyFill="1" applyBorder="1" applyAlignment="1">
      <alignment vertical="center"/>
    </xf>
    <xf numFmtId="0" fontId="27" fillId="12" borderId="40" xfId="0" applyFont="1" applyFill="1" applyBorder="1" applyAlignment="1">
      <alignment horizontal="center" vertical="center" wrapText="1"/>
    </xf>
    <xf numFmtId="166" fontId="32" fillId="0" borderId="17" xfId="0" applyNumberFormat="1" applyFont="1" applyBorder="1" applyAlignment="1">
      <alignment vertical="center"/>
    </xf>
    <xf numFmtId="0" fontId="54" fillId="0" borderId="17" xfId="0" applyFont="1" applyBorder="1" applyAlignment="1">
      <alignment vertical="center"/>
    </xf>
    <xf numFmtId="167" fontId="24" fillId="0" borderId="5" xfId="0" applyNumberFormat="1" applyFont="1" applyBorder="1" applyAlignment="1">
      <alignment vertical="center"/>
    </xf>
    <xf numFmtId="167" fontId="24" fillId="0" borderId="5" xfId="0" applyNumberFormat="1" applyFont="1" applyBorder="1" applyAlignment="1">
      <alignment horizontal="center" vertical="center"/>
    </xf>
    <xf numFmtId="0" fontId="32" fillId="0" borderId="5" xfId="0" applyFont="1" applyBorder="1" applyAlignment="1">
      <alignment horizontal="center" vertical="center"/>
    </xf>
    <xf numFmtId="0" fontId="25" fillId="15" borderId="24" xfId="0" applyFont="1" applyFill="1" applyBorder="1" applyAlignment="1">
      <alignment vertical="center"/>
    </xf>
    <xf numFmtId="0" fontId="25" fillId="15" borderId="9" xfId="0" applyFont="1" applyFill="1" applyBorder="1" applyAlignment="1">
      <alignment vertical="center"/>
    </xf>
    <xf numFmtId="0" fontId="25" fillId="15" borderId="26" xfId="0" applyFont="1" applyFill="1" applyBorder="1" applyAlignment="1">
      <alignment vertical="center"/>
    </xf>
    <xf numFmtId="0" fontId="25" fillId="15" borderId="10" xfId="0" applyFont="1" applyFill="1" applyBorder="1" applyAlignment="1">
      <alignment vertical="center"/>
    </xf>
    <xf numFmtId="44" fontId="32" fillId="0" borderId="5" xfId="0" applyNumberFormat="1" applyFont="1" applyBorder="1" applyAlignment="1">
      <alignment vertical="center"/>
    </xf>
    <xf numFmtId="44" fontId="22" fillId="11" borderId="5" xfId="0" applyNumberFormat="1" applyFont="1" applyFill="1" applyBorder="1" applyAlignment="1">
      <alignment vertical="center"/>
    </xf>
    <xf numFmtId="44" fontId="24" fillId="17" borderId="5" xfId="0" applyNumberFormat="1" applyFont="1" applyFill="1" applyBorder="1" applyAlignment="1">
      <alignment vertical="center"/>
    </xf>
    <xf numFmtId="166" fontId="27" fillId="20" borderId="49" xfId="0" applyNumberFormat="1" applyFont="1" applyFill="1" applyBorder="1" applyAlignment="1">
      <alignment vertical="center"/>
    </xf>
    <xf numFmtId="167" fontId="27" fillId="20" borderId="50" xfId="0" applyNumberFormat="1" applyFont="1" applyFill="1" applyBorder="1" applyAlignment="1">
      <alignment horizontal="center" vertical="center"/>
    </xf>
    <xf numFmtId="166" fontId="32" fillId="0" borderId="17" xfId="0" applyNumberFormat="1" applyFont="1" applyBorder="1" applyAlignment="1">
      <alignment horizontal="center" vertical="center"/>
    </xf>
    <xf numFmtId="166" fontId="22" fillId="0" borderId="0" xfId="0" applyNumberFormat="1" applyFont="1" applyAlignment="1">
      <alignment horizontal="center"/>
    </xf>
    <xf numFmtId="0" fontId="27" fillId="16" borderId="7" xfId="0" applyFont="1" applyFill="1" applyBorder="1" applyAlignment="1">
      <alignment horizontal="left" vertical="center"/>
    </xf>
    <xf numFmtId="0" fontId="27" fillId="16" borderId="6" xfId="0" applyFont="1" applyFill="1" applyBorder="1" applyAlignment="1">
      <alignment vertical="center"/>
    </xf>
    <xf numFmtId="0" fontId="27" fillId="16" borderId="6" xfId="0" applyFont="1" applyFill="1" applyBorder="1" applyAlignment="1">
      <alignment horizontal="center" vertical="center"/>
    </xf>
    <xf numFmtId="0" fontId="59" fillId="0" borderId="0" xfId="0" applyFont="1" applyAlignment="1">
      <alignment horizontal="left" vertical="center"/>
    </xf>
    <xf numFmtId="0" fontId="29" fillId="0" borderId="0" xfId="0" applyFont="1" applyAlignment="1">
      <alignment horizontal="center" vertical="center"/>
    </xf>
    <xf numFmtId="0" fontId="25" fillId="15" borderId="7" xfId="0" applyFont="1" applyFill="1" applyBorder="1" applyAlignment="1">
      <alignment horizontal="left" vertical="center"/>
    </xf>
    <xf numFmtId="0" fontId="25" fillId="15" borderId="6" xfId="0" applyFont="1" applyFill="1" applyBorder="1" applyAlignment="1">
      <alignment horizontal="center" vertical="center"/>
    </xf>
    <xf numFmtId="0" fontId="25" fillId="15" borderId="6" xfId="0" applyFont="1" applyFill="1" applyBorder="1" applyAlignment="1">
      <alignment vertical="center"/>
    </xf>
    <xf numFmtId="3" fontId="25" fillId="15" borderId="4" xfId="0" applyNumberFormat="1" applyFont="1" applyFill="1" applyBorder="1" applyAlignment="1">
      <alignment horizontal="center" vertical="center"/>
    </xf>
    <xf numFmtId="167" fontId="25" fillId="15" borderId="6" xfId="0" applyNumberFormat="1" applyFont="1" applyFill="1" applyBorder="1" applyAlignment="1">
      <alignment vertical="center"/>
    </xf>
    <xf numFmtId="166" fontId="25" fillId="15" borderId="4" xfId="0" applyNumberFormat="1" applyFont="1" applyFill="1" applyBorder="1" applyAlignment="1">
      <alignment horizontal="center" vertical="center"/>
    </xf>
    <xf numFmtId="3" fontId="25" fillId="15" borderId="6" xfId="0" applyNumberFormat="1" applyFont="1" applyFill="1" applyBorder="1" applyAlignment="1">
      <alignment vertical="center"/>
    </xf>
    <xf numFmtId="166" fontId="25" fillId="15" borderId="6" xfId="0" applyNumberFormat="1" applyFont="1" applyFill="1" applyBorder="1" applyAlignment="1">
      <alignment vertical="center"/>
    </xf>
    <xf numFmtId="0" fontId="25" fillId="15" borderId="8" xfId="0" applyFont="1" applyFill="1" applyBorder="1" applyAlignment="1">
      <alignment vertical="center"/>
    </xf>
    <xf numFmtId="3" fontId="27" fillId="16" borderId="6" xfId="0" applyNumberFormat="1" applyFont="1" applyFill="1" applyBorder="1" applyAlignment="1">
      <alignment horizontal="center" vertical="center"/>
    </xf>
    <xf numFmtId="170" fontId="27" fillId="16" borderId="6" xfId="0" applyNumberFormat="1" applyFont="1" applyFill="1" applyBorder="1" applyAlignment="1">
      <alignment vertical="center"/>
    </xf>
    <xf numFmtId="3" fontId="27" fillId="16" borderId="4" xfId="0" applyNumberFormat="1" applyFont="1" applyFill="1" applyBorder="1" applyAlignment="1">
      <alignment horizontal="center" vertical="center"/>
    </xf>
    <xf numFmtId="166" fontId="27" fillId="16" borderId="4" xfId="0" applyNumberFormat="1" applyFont="1" applyFill="1" applyBorder="1" applyAlignment="1">
      <alignment vertical="center"/>
    </xf>
    <xf numFmtId="171" fontId="27" fillId="16" borderId="6" xfId="0" applyNumberFormat="1" applyFont="1" applyFill="1" applyBorder="1" applyAlignment="1">
      <alignment vertical="center"/>
    </xf>
    <xf numFmtId="166" fontId="27" fillId="16" borderId="6" xfId="0" applyNumberFormat="1" applyFont="1" applyFill="1" applyBorder="1" applyAlignment="1">
      <alignment vertical="center"/>
    </xf>
    <xf numFmtId="0" fontId="27" fillId="16" borderId="8" xfId="0" applyFont="1" applyFill="1" applyBorder="1" applyAlignment="1">
      <alignment vertical="center"/>
    </xf>
    <xf numFmtId="172" fontId="25" fillId="15" borderId="6" xfId="0" applyNumberFormat="1" applyFont="1" applyFill="1" applyBorder="1" applyAlignment="1">
      <alignment vertical="center"/>
    </xf>
    <xf numFmtId="166" fontId="27" fillId="16" borderId="4" xfId="0" applyNumberFormat="1" applyFont="1" applyFill="1" applyBorder="1" applyAlignment="1">
      <alignment horizontal="center" vertical="center"/>
    </xf>
    <xf numFmtId="44" fontId="22" fillId="0" borderId="66" xfId="16" applyFont="1" applyBorder="1" applyAlignment="1">
      <alignment vertical="center"/>
    </xf>
    <xf numFmtId="44" fontId="27" fillId="13" borderId="66" xfId="16" applyFont="1" applyFill="1" applyBorder="1" applyAlignment="1">
      <alignment vertical="center"/>
    </xf>
    <xf numFmtId="1" fontId="56" fillId="0" borderId="0" xfId="0" applyNumberFormat="1" applyFont="1" applyAlignment="1">
      <alignment horizontal="left" vertical="center"/>
    </xf>
    <xf numFmtId="165" fontId="56" fillId="0" borderId="0" xfId="0" applyNumberFormat="1" applyFont="1" applyAlignment="1">
      <alignment horizontal="left" vertical="center"/>
    </xf>
    <xf numFmtId="44" fontId="24" fillId="10" borderId="5" xfId="0" applyNumberFormat="1" applyFont="1" applyFill="1" applyBorder="1" applyAlignment="1">
      <alignment vertical="center"/>
    </xf>
    <xf numFmtId="49" fontId="61" fillId="8" borderId="23" xfId="18" applyNumberFormat="1" applyFont="1" applyFill="1" applyAlignment="1">
      <alignment horizontal="left" vertical="center"/>
    </xf>
    <xf numFmtId="173" fontId="32" fillId="0" borderId="0" xfId="0" applyNumberFormat="1" applyFont="1" applyAlignment="1">
      <alignment vertical="center"/>
    </xf>
    <xf numFmtId="173" fontId="22" fillId="0" borderId="0" xfId="0" applyNumberFormat="1" applyFont="1"/>
    <xf numFmtId="173" fontId="25" fillId="15" borderId="6" xfId="0" applyNumberFormat="1" applyFont="1" applyFill="1" applyBorder="1" applyAlignment="1">
      <alignment vertical="center"/>
    </xf>
    <xf numFmtId="173" fontId="27" fillId="16" borderId="6" xfId="0" applyNumberFormat="1" applyFont="1" applyFill="1" applyBorder="1" applyAlignment="1">
      <alignment vertical="center"/>
    </xf>
    <xf numFmtId="173" fontId="32" fillId="0" borderId="0" xfId="0" applyNumberFormat="1" applyFont="1"/>
    <xf numFmtId="3" fontId="25" fillId="15" borderId="6" xfId="0" applyNumberFormat="1" applyFont="1" applyFill="1" applyBorder="1" applyAlignment="1">
      <alignment horizontal="center" vertical="center"/>
    </xf>
    <xf numFmtId="0" fontId="22" fillId="0" borderId="23" xfId="30" applyFont="1"/>
    <xf numFmtId="0" fontId="22" fillId="0" borderId="23" xfId="30" applyFont="1" applyAlignment="1">
      <alignment horizontal="center"/>
    </xf>
    <xf numFmtId="0" fontId="32" fillId="0" borderId="23" xfId="30" applyFont="1"/>
    <xf numFmtId="0" fontId="32" fillId="0" borderId="23" xfId="30" applyFont="1" applyAlignment="1">
      <alignment horizontal="center"/>
    </xf>
    <xf numFmtId="44" fontId="32" fillId="0" borderId="23" xfId="30" applyNumberFormat="1" applyFont="1"/>
    <xf numFmtId="0" fontId="32" fillId="0" borderId="23" xfId="30" applyFont="1" applyAlignment="1">
      <alignment vertical="center"/>
    </xf>
    <xf numFmtId="170" fontId="32" fillId="0" borderId="23" xfId="30" applyNumberFormat="1" applyFont="1" applyAlignment="1">
      <alignment vertical="center"/>
    </xf>
    <xf numFmtId="0" fontId="32" fillId="0" borderId="23" xfId="30" applyFont="1" applyAlignment="1">
      <alignment horizontal="center" vertical="center"/>
    </xf>
    <xf numFmtId="49" fontId="61" fillId="8" borderId="23" xfId="35" applyNumberFormat="1" applyFont="1" applyFill="1" applyAlignment="1">
      <alignment horizontal="left" vertical="center"/>
    </xf>
    <xf numFmtId="0" fontId="24" fillId="0" borderId="23" xfId="30" applyFont="1"/>
    <xf numFmtId="0" fontId="25" fillId="0" borderId="23" xfId="30" applyFont="1" applyAlignment="1">
      <alignment vertical="center"/>
    </xf>
    <xf numFmtId="0" fontId="27" fillId="16" borderId="8" xfId="30" applyFont="1" applyFill="1" applyBorder="1" applyAlignment="1">
      <alignment vertical="center"/>
    </xf>
    <xf numFmtId="0" fontId="27" fillId="16" borderId="6" xfId="30" applyFont="1" applyFill="1" applyBorder="1" applyAlignment="1">
      <alignment vertical="center"/>
    </xf>
    <xf numFmtId="166" fontId="27" fillId="16" borderId="6" xfId="30" applyNumberFormat="1" applyFont="1" applyFill="1" applyBorder="1" applyAlignment="1">
      <alignment vertical="center"/>
    </xf>
    <xf numFmtId="171" fontId="27" fillId="16" borderId="6" xfId="30" applyNumberFormat="1" applyFont="1" applyFill="1" applyBorder="1" applyAlignment="1">
      <alignment vertical="center"/>
    </xf>
    <xf numFmtId="166" fontId="27" fillId="16" borderId="4" xfId="30" applyNumberFormat="1" applyFont="1" applyFill="1" applyBorder="1" applyAlignment="1">
      <alignment vertical="center"/>
    </xf>
    <xf numFmtId="3" fontId="27" fillId="16" borderId="6" xfId="30" applyNumberFormat="1" applyFont="1" applyFill="1" applyBorder="1" applyAlignment="1">
      <alignment horizontal="center" vertical="center"/>
    </xf>
    <xf numFmtId="3" fontId="27" fillId="16" borderId="4" xfId="30" applyNumberFormat="1" applyFont="1" applyFill="1" applyBorder="1" applyAlignment="1">
      <alignment horizontal="center" vertical="center"/>
    </xf>
    <xf numFmtId="0" fontId="27" fillId="16" borderId="6" xfId="30" applyFont="1" applyFill="1" applyBorder="1" applyAlignment="1">
      <alignment horizontal="center" vertical="center"/>
    </xf>
    <xf numFmtId="170" fontId="27" fillId="16" borderId="6" xfId="30" applyNumberFormat="1" applyFont="1" applyFill="1" applyBorder="1" applyAlignment="1">
      <alignment vertical="center"/>
    </xf>
    <xf numFmtId="0" fontId="27" fillId="16" borderId="7" xfId="30" applyFont="1" applyFill="1" applyBorder="1" applyAlignment="1">
      <alignment horizontal="left" vertical="center"/>
    </xf>
    <xf numFmtId="0" fontId="25" fillId="15" borderId="8" xfId="30" applyFont="1" applyFill="1" applyBorder="1" applyAlignment="1">
      <alignment vertical="center"/>
    </xf>
    <xf numFmtId="172" fontId="25" fillId="15" borderId="6" xfId="30" applyNumberFormat="1" applyFont="1" applyFill="1" applyBorder="1" applyAlignment="1">
      <alignment vertical="center"/>
    </xf>
    <xf numFmtId="166" fontId="25" fillId="15" borderId="6" xfId="30" applyNumberFormat="1" applyFont="1" applyFill="1" applyBorder="1" applyAlignment="1">
      <alignment vertical="center"/>
    </xf>
    <xf numFmtId="3" fontId="25" fillId="15" borderId="6" xfId="30" applyNumberFormat="1" applyFont="1" applyFill="1" applyBorder="1" applyAlignment="1">
      <alignment vertical="center"/>
    </xf>
    <xf numFmtId="166" fontId="25" fillId="15" borderId="4" xfId="30" applyNumberFormat="1" applyFont="1" applyFill="1" applyBorder="1" applyAlignment="1">
      <alignment vertical="center"/>
    </xf>
    <xf numFmtId="0" fontId="25" fillId="15" borderId="6" xfId="30" applyFont="1" applyFill="1" applyBorder="1" applyAlignment="1">
      <alignment vertical="center"/>
    </xf>
    <xf numFmtId="167" fontId="25" fillId="15" borderId="6" xfId="30" applyNumberFormat="1" applyFont="1" applyFill="1" applyBorder="1" applyAlignment="1">
      <alignment vertical="center"/>
    </xf>
    <xf numFmtId="3" fontId="25" fillId="15" borderId="6" xfId="30" applyNumberFormat="1" applyFont="1" applyFill="1" applyBorder="1" applyAlignment="1">
      <alignment horizontal="center" vertical="center"/>
    </xf>
    <xf numFmtId="3" fontId="25" fillId="15" borderId="4" xfId="30" applyNumberFormat="1" applyFont="1" applyFill="1" applyBorder="1" applyAlignment="1">
      <alignment horizontal="center" vertical="center"/>
    </xf>
    <xf numFmtId="0" fontId="25" fillId="15" borderId="6" xfId="30" applyFont="1" applyFill="1" applyBorder="1" applyAlignment="1">
      <alignment horizontal="center" vertical="center"/>
    </xf>
    <xf numFmtId="0" fontId="25" fillId="15" borderId="7" xfId="30" applyFont="1" applyFill="1" applyBorder="1" applyAlignment="1">
      <alignment horizontal="left" vertical="center"/>
    </xf>
    <xf numFmtId="3" fontId="32" fillId="0" borderId="23" xfId="30" applyNumberFormat="1" applyFont="1" applyAlignment="1">
      <alignment horizontal="center" vertical="center"/>
    </xf>
    <xf numFmtId="0" fontId="30" fillId="0" borderId="23" xfId="30" applyFont="1"/>
    <xf numFmtId="0" fontId="29" fillId="0" borderId="23" xfId="30" applyFont="1" applyAlignment="1">
      <alignment vertical="center"/>
    </xf>
    <xf numFmtId="0" fontId="29" fillId="0" borderId="23" xfId="30" applyFont="1" applyAlignment="1">
      <alignment horizontal="center" vertical="center"/>
    </xf>
    <xf numFmtId="0" fontId="33" fillId="0" borderId="23" xfId="30" applyFont="1" applyAlignment="1">
      <alignment vertical="center"/>
    </xf>
    <xf numFmtId="0" fontId="33" fillId="0" borderId="23" xfId="30" applyFont="1"/>
    <xf numFmtId="0" fontId="33" fillId="0" borderId="23" xfId="30" applyFont="1" applyAlignment="1">
      <alignment horizontal="center"/>
    </xf>
    <xf numFmtId="0" fontId="32" fillId="0" borderId="23" xfId="30" applyFont="1" applyAlignment="1">
      <alignment horizontal="left" vertical="center"/>
    </xf>
    <xf numFmtId="0" fontId="25" fillId="0" borderId="23" xfId="30" applyFont="1" applyAlignment="1">
      <alignment horizontal="center" vertical="center"/>
    </xf>
    <xf numFmtId="0" fontId="59" fillId="0" borderId="23" xfId="30" applyFont="1" applyAlignment="1">
      <alignment horizontal="left" vertical="center"/>
    </xf>
    <xf numFmtId="0" fontId="27" fillId="13" borderId="66" xfId="16" applyNumberFormat="1" applyFont="1" applyFill="1" applyBorder="1" applyAlignment="1">
      <alignment horizontal="center" vertical="center"/>
    </xf>
    <xf numFmtId="0" fontId="56" fillId="0" borderId="0" xfId="0" quotePrefix="1" applyFont="1" applyAlignment="1">
      <alignment vertical="center"/>
    </xf>
    <xf numFmtId="1" fontId="56" fillId="0" borderId="0" xfId="0" quotePrefix="1" applyNumberFormat="1" applyFont="1" applyAlignment="1">
      <alignment horizontal="left" vertical="center"/>
    </xf>
    <xf numFmtId="0" fontId="21" fillId="11" borderId="0" xfId="0" applyFont="1" applyFill="1" applyAlignment="1">
      <alignment horizontal="right" vertical="center"/>
    </xf>
    <xf numFmtId="0" fontId="22" fillId="0" borderId="66" xfId="16" applyNumberFormat="1" applyFont="1" applyBorder="1" applyAlignment="1">
      <alignment vertical="center"/>
    </xf>
    <xf numFmtId="0" fontId="22" fillId="0" borderId="66" xfId="16" applyNumberFormat="1" applyFont="1" applyBorder="1" applyAlignment="1">
      <alignment horizontal="center" vertical="center"/>
    </xf>
    <xf numFmtId="1" fontId="22" fillId="0" borderId="66" xfId="16" applyNumberFormat="1" applyFont="1" applyBorder="1" applyAlignment="1">
      <alignment vertical="center"/>
    </xf>
    <xf numFmtId="44" fontId="25" fillId="15" borderId="6" xfId="0" applyNumberFormat="1" applyFont="1" applyFill="1" applyBorder="1" applyAlignment="1">
      <alignment vertical="center"/>
    </xf>
    <xf numFmtId="0" fontId="25" fillId="0" borderId="0" xfId="0" applyFont="1" applyAlignment="1">
      <alignment horizontal="left"/>
    </xf>
    <xf numFmtId="0" fontId="24" fillId="0" borderId="31" xfId="15" applyFont="1" applyBorder="1" applyAlignment="1">
      <alignment horizontal="left" vertical="center"/>
    </xf>
    <xf numFmtId="0" fontId="24" fillId="0" borderId="66" xfId="15" applyFont="1" applyBorder="1" applyAlignment="1">
      <alignment horizontal="left" vertical="center"/>
    </xf>
    <xf numFmtId="0" fontId="52" fillId="0" borderId="5" xfId="0" applyFont="1" applyBorder="1" applyAlignment="1">
      <alignment horizontal="center" vertical="center" wrapText="1"/>
    </xf>
    <xf numFmtId="0" fontId="52" fillId="0" borderId="5" xfId="0" applyFont="1" applyBorder="1" applyAlignment="1">
      <alignment vertical="center" wrapText="1"/>
    </xf>
    <xf numFmtId="44" fontId="25" fillId="15" borderId="4" xfId="1" applyFont="1" applyFill="1" applyBorder="1" applyAlignment="1">
      <alignment horizontal="center" vertical="center"/>
    </xf>
    <xf numFmtId="1" fontId="25" fillId="15" borderId="4" xfId="1" applyNumberFormat="1" applyFont="1" applyFill="1" applyBorder="1" applyAlignment="1">
      <alignment horizontal="center" vertical="center"/>
    </xf>
    <xf numFmtId="44" fontId="27" fillId="16" borderId="4" xfId="1" applyFont="1" applyFill="1" applyBorder="1" applyAlignment="1">
      <alignment horizontal="center" vertical="center"/>
    </xf>
    <xf numFmtId="0" fontId="58" fillId="10" borderId="5" xfId="0" applyFont="1" applyFill="1" applyBorder="1" applyAlignment="1">
      <alignment horizontal="center" vertical="center"/>
    </xf>
    <xf numFmtId="0" fontId="27" fillId="20" borderId="49" xfId="0" applyFont="1" applyFill="1" applyBorder="1" applyAlignment="1">
      <alignment horizontal="center" vertical="center"/>
    </xf>
    <xf numFmtId="9" fontId="22" fillId="0" borderId="0" xfId="21" applyFont="1" applyAlignment="1">
      <alignment vertical="center"/>
    </xf>
    <xf numFmtId="172" fontId="25" fillId="15" borderId="27" xfId="30" applyNumberFormat="1" applyFont="1" applyFill="1" applyBorder="1" applyAlignment="1">
      <alignment vertical="center"/>
    </xf>
    <xf numFmtId="0" fontId="27" fillId="13" borderId="66" xfId="16" applyNumberFormat="1" applyFont="1" applyFill="1" applyBorder="1" applyAlignment="1">
      <alignment vertical="center"/>
    </xf>
    <xf numFmtId="1" fontId="27" fillId="13" borderId="66" xfId="16" applyNumberFormat="1" applyFont="1" applyFill="1" applyBorder="1" applyAlignment="1">
      <alignment vertical="center"/>
    </xf>
    <xf numFmtId="0" fontId="29" fillId="0" borderId="86" xfId="0" applyFont="1" applyBorder="1"/>
    <xf numFmtId="172" fontId="25" fillId="15" borderId="63" xfId="30" applyNumberFormat="1" applyFont="1" applyFill="1" applyBorder="1" applyAlignment="1">
      <alignment vertical="center"/>
    </xf>
    <xf numFmtId="44" fontId="29" fillId="0" borderId="23" xfId="30" applyNumberFormat="1" applyFont="1" applyAlignment="1">
      <alignment vertical="center"/>
    </xf>
    <xf numFmtId="44" fontId="32" fillId="0" borderId="0" xfId="0" applyNumberFormat="1" applyFont="1"/>
    <xf numFmtId="0" fontId="83" fillId="0" borderId="23" xfId="147" applyFont="1"/>
    <xf numFmtId="0" fontId="84" fillId="0" borderId="0" xfId="0" applyFont="1"/>
    <xf numFmtId="0" fontId="85" fillId="0" borderId="23" xfId="147" applyFont="1" applyAlignment="1">
      <alignment horizontal="center"/>
    </xf>
    <xf numFmtId="44" fontId="85" fillId="0" borderId="0" xfId="1" applyFont="1" applyAlignment="1">
      <alignment horizontal="center"/>
    </xf>
    <xf numFmtId="9" fontId="85" fillId="0" borderId="0" xfId="21" applyFont="1" applyAlignment="1">
      <alignment horizontal="center"/>
    </xf>
    <xf numFmtId="0" fontId="85" fillId="0" borderId="23" xfId="147" applyFont="1"/>
    <xf numFmtId="0" fontId="86" fillId="0" borderId="23" xfId="147" applyFont="1" applyAlignment="1">
      <alignment vertical="center"/>
    </xf>
    <xf numFmtId="0" fontId="86" fillId="0" borderId="23" xfId="147" applyFont="1" applyAlignment="1">
      <alignment horizontal="center" vertical="center"/>
    </xf>
    <xf numFmtId="44" fontId="86" fillId="0" borderId="0" xfId="1" applyFont="1" applyAlignment="1">
      <alignment horizontal="center" vertical="center"/>
    </xf>
    <xf numFmtId="9" fontId="85" fillId="0" borderId="0" xfId="21" applyFont="1" applyAlignment="1">
      <alignment horizontal="center" vertical="center"/>
    </xf>
    <xf numFmtId="0" fontId="85" fillId="0" borderId="23" xfId="147" applyFont="1" applyAlignment="1">
      <alignment vertical="center"/>
    </xf>
    <xf numFmtId="0" fontId="85" fillId="0" borderId="23" xfId="147" applyFont="1" applyAlignment="1">
      <alignment horizontal="center" vertical="center"/>
    </xf>
    <xf numFmtId="44" fontId="85" fillId="0" borderId="0" xfId="1" applyFont="1" applyAlignment="1">
      <alignment horizontal="center" vertical="center"/>
    </xf>
    <xf numFmtId="0" fontId="87" fillId="0" borderId="23" xfId="148" applyFont="1" applyAlignment="1">
      <alignment vertical="center"/>
    </xf>
    <xf numFmtId="0" fontId="88" fillId="0" borderId="23" xfId="147" applyFont="1" applyAlignment="1">
      <alignment horizontal="center"/>
    </xf>
    <xf numFmtId="17" fontId="87" fillId="0" borderId="23" xfId="148" applyNumberFormat="1" applyFont="1" applyAlignment="1">
      <alignment vertical="center"/>
    </xf>
    <xf numFmtId="0" fontId="86" fillId="5" borderId="31" xfId="147" applyFont="1" applyFill="1" applyBorder="1" applyAlignment="1">
      <alignment vertical="center"/>
    </xf>
    <xf numFmtId="0" fontId="86" fillId="5" borderId="66" xfId="147" applyFont="1" applyFill="1" applyBorder="1" applyAlignment="1">
      <alignment horizontal="center" vertical="center" wrapText="1"/>
    </xf>
    <xf numFmtId="44" fontId="86" fillId="54" borderId="31" xfId="1" applyFont="1" applyFill="1" applyBorder="1" applyAlignment="1">
      <alignment horizontal="center"/>
    </xf>
    <xf numFmtId="44" fontId="86" fillId="54" borderId="82" xfId="1" applyFont="1" applyFill="1" applyBorder="1" applyAlignment="1">
      <alignment horizontal="center"/>
    </xf>
    <xf numFmtId="9" fontId="86" fillId="54" borderId="66" xfId="21" applyFont="1" applyFill="1" applyBorder="1" applyAlignment="1">
      <alignment horizontal="center"/>
    </xf>
    <xf numFmtId="0" fontId="86" fillId="54" borderId="29" xfId="147" applyFont="1" applyFill="1" applyBorder="1" applyAlignment="1">
      <alignment horizontal="center"/>
    </xf>
    <xf numFmtId="0" fontId="86" fillId="0" borderId="87" xfId="147" applyFont="1" applyBorder="1" applyAlignment="1">
      <alignment vertical="center"/>
    </xf>
    <xf numFmtId="9" fontId="86" fillId="0" borderId="89" xfId="21" applyFont="1" applyBorder="1" applyAlignment="1">
      <alignment horizontal="center" vertical="center"/>
    </xf>
    <xf numFmtId="0" fontId="86" fillId="0" borderId="91" xfId="147" applyFont="1" applyBorder="1" applyAlignment="1">
      <alignment horizontal="center" vertical="center" wrapText="1"/>
    </xf>
    <xf numFmtId="0" fontId="86" fillId="5" borderId="92" xfId="147" applyFont="1" applyFill="1" applyBorder="1" applyAlignment="1">
      <alignment vertical="center" wrapText="1"/>
    </xf>
    <xf numFmtId="167" fontId="85" fillId="54" borderId="82" xfId="21" applyNumberFormat="1" applyFont="1" applyFill="1" applyBorder="1" applyAlignment="1">
      <alignment horizontal="center"/>
    </xf>
    <xf numFmtId="9" fontId="85" fillId="54" borderId="66" xfId="21" applyFont="1" applyFill="1" applyBorder="1" applyAlignment="1">
      <alignment horizontal="center"/>
    </xf>
    <xf numFmtId="167" fontId="86" fillId="0" borderId="93" xfId="21" applyNumberFormat="1" applyFont="1" applyBorder="1" applyAlignment="1">
      <alignment horizontal="center" vertical="center" wrapText="1"/>
    </xf>
    <xf numFmtId="0" fontId="86" fillId="55" borderId="31" xfId="147" applyFont="1" applyFill="1" applyBorder="1" applyAlignment="1">
      <alignment vertical="center"/>
    </xf>
    <xf numFmtId="0" fontId="86" fillId="55" borderId="66" xfId="147" applyFont="1" applyFill="1" applyBorder="1" applyAlignment="1">
      <alignment horizontal="center" vertical="center"/>
    </xf>
    <xf numFmtId="44" fontId="86" fillId="5" borderId="31" xfId="1" applyFont="1" applyFill="1" applyBorder="1" applyAlignment="1">
      <alignment horizontal="center" vertical="center"/>
    </xf>
    <xf numFmtId="167" fontId="85" fillId="0" borderId="0" xfId="21" applyNumberFormat="1" applyFont="1" applyAlignment="1">
      <alignment horizontal="center"/>
    </xf>
    <xf numFmtId="0" fontId="85" fillId="11" borderId="23" xfId="147" applyFont="1" applyFill="1"/>
    <xf numFmtId="0" fontId="83" fillId="11" borderId="23" xfId="147" applyFont="1" applyFill="1"/>
    <xf numFmtId="0" fontId="85" fillId="11" borderId="23" xfId="147" applyFont="1" applyFill="1" applyAlignment="1">
      <alignment horizontal="center"/>
    </xf>
    <xf numFmtId="0" fontId="86" fillId="56" borderId="94" xfId="147" applyFont="1" applyFill="1" applyBorder="1" applyAlignment="1">
      <alignment vertical="center" wrapText="1"/>
    </xf>
    <xf numFmtId="167" fontId="86" fillId="5" borderId="82" xfId="21" applyNumberFormat="1" applyFont="1" applyFill="1" applyBorder="1" applyAlignment="1">
      <alignment horizontal="center" vertical="center"/>
    </xf>
    <xf numFmtId="0" fontId="85" fillId="54" borderId="29" xfId="147" applyFont="1" applyFill="1" applyBorder="1" applyAlignment="1">
      <alignment horizontal="center"/>
    </xf>
    <xf numFmtId="0" fontId="86" fillId="54" borderId="95" xfId="147" applyFont="1" applyFill="1" applyBorder="1"/>
    <xf numFmtId="0" fontId="85" fillId="54" borderId="96" xfId="147" applyFont="1" applyFill="1" applyBorder="1" applyAlignment="1">
      <alignment horizontal="center"/>
    </xf>
    <xf numFmtId="0" fontId="85" fillId="54" borderId="66" xfId="147" applyFont="1" applyFill="1" applyBorder="1" applyAlignment="1">
      <alignment horizontal="center"/>
    </xf>
    <xf numFmtId="44" fontId="86" fillId="54" borderId="95" xfId="1" applyFont="1" applyFill="1" applyBorder="1" applyAlignment="1">
      <alignment horizontal="center"/>
    </xf>
    <xf numFmtId="44" fontId="86" fillId="54" borderId="97" xfId="1" applyFont="1" applyFill="1" applyBorder="1" applyAlignment="1">
      <alignment horizontal="center"/>
    </xf>
    <xf numFmtId="167" fontId="85" fillId="54" borderId="97" xfId="21" applyNumberFormat="1" applyFont="1" applyFill="1" applyBorder="1" applyAlignment="1">
      <alignment horizontal="center"/>
    </xf>
    <xf numFmtId="9" fontId="85" fillId="54" borderId="96" xfId="21" applyFont="1" applyFill="1" applyBorder="1" applyAlignment="1">
      <alignment horizontal="center"/>
    </xf>
    <xf numFmtId="44" fontId="85" fillId="11" borderId="0" xfId="1" applyFont="1" applyFill="1"/>
    <xf numFmtId="0" fontId="86" fillId="55" borderId="95" xfId="147" applyFont="1" applyFill="1" applyBorder="1" applyAlignment="1">
      <alignment vertical="center"/>
    </xf>
    <xf numFmtId="0" fontId="86" fillId="55" borderId="96" xfId="147" applyFont="1" applyFill="1" applyBorder="1" applyAlignment="1">
      <alignment horizontal="center" vertical="center"/>
    </xf>
    <xf numFmtId="167" fontId="86" fillId="56" borderId="82" xfId="21" applyNumberFormat="1" applyFont="1" applyFill="1" applyBorder="1" applyAlignment="1">
      <alignment horizontal="center" vertical="center"/>
    </xf>
    <xf numFmtId="44" fontId="85" fillId="0" borderId="23" xfId="147" applyNumberFormat="1" applyFont="1" applyAlignment="1">
      <alignment horizontal="center"/>
    </xf>
    <xf numFmtId="0" fontId="89" fillId="3" borderId="29" xfId="147" applyFont="1" applyFill="1" applyBorder="1" applyAlignment="1">
      <alignment horizontal="center" vertical="center" wrapText="1"/>
    </xf>
    <xf numFmtId="0" fontId="86" fillId="0" borderId="98" xfId="147" applyFont="1" applyBorder="1" applyAlignment="1">
      <alignment horizontal="center" vertical="center" wrapText="1"/>
    </xf>
    <xf numFmtId="0" fontId="86" fillId="0" borderId="99" xfId="147" applyFont="1" applyBorder="1" applyAlignment="1">
      <alignment horizontal="center" vertical="center" wrapText="1"/>
    </xf>
    <xf numFmtId="44" fontId="86" fillId="0" borderId="90" xfId="1" applyFont="1" applyBorder="1" applyAlignment="1">
      <alignment vertical="center"/>
    </xf>
    <xf numFmtId="0" fontId="89" fillId="13" borderId="29" xfId="147" applyFont="1" applyFill="1" applyBorder="1"/>
    <xf numFmtId="0" fontId="89" fillId="13" borderId="29" xfId="147" applyFont="1" applyFill="1" applyBorder="1" applyAlignment="1">
      <alignment horizontal="center"/>
    </xf>
    <xf numFmtId="0" fontId="89" fillId="13" borderId="23" xfId="147" applyFont="1" applyFill="1" applyAlignment="1">
      <alignment horizontal="center"/>
    </xf>
    <xf numFmtId="44" fontId="89" fillId="13" borderId="29" xfId="1" applyFont="1" applyFill="1" applyBorder="1" applyAlignment="1">
      <alignment horizontal="center"/>
    </xf>
    <xf numFmtId="9" fontId="89" fillId="13" borderId="29" xfId="21" applyFont="1" applyFill="1" applyBorder="1" applyAlignment="1">
      <alignment horizontal="center"/>
    </xf>
    <xf numFmtId="0" fontId="89" fillId="11" borderId="23" xfId="147" applyFont="1" applyFill="1"/>
    <xf numFmtId="0" fontId="91" fillId="0" borderId="23" xfId="147" applyFont="1"/>
    <xf numFmtId="0" fontId="32" fillId="11" borderId="5" xfId="0" applyFont="1" applyFill="1" applyBorder="1" applyAlignment="1">
      <alignment vertical="center"/>
    </xf>
    <xf numFmtId="44" fontId="22" fillId="0" borderId="0" xfId="0" applyNumberFormat="1" applyFont="1"/>
    <xf numFmtId="0" fontId="24" fillId="11" borderId="31" xfId="15" applyFont="1" applyFill="1" applyBorder="1" applyAlignment="1">
      <alignment horizontal="left" vertical="center"/>
    </xf>
    <xf numFmtId="0" fontId="24" fillId="11" borderId="66" xfId="15" applyFont="1" applyFill="1" applyBorder="1" applyAlignment="1">
      <alignment horizontal="left" vertical="center"/>
    </xf>
    <xf numFmtId="44" fontId="29" fillId="0" borderId="0" xfId="1" applyFont="1" applyAlignment="1">
      <alignment vertical="center"/>
    </xf>
    <xf numFmtId="1" fontId="27" fillId="16" borderId="4" xfId="0" applyNumberFormat="1" applyFont="1" applyFill="1" applyBorder="1" applyAlignment="1">
      <alignment horizontal="center" vertical="center"/>
    </xf>
    <xf numFmtId="0" fontId="24" fillId="11" borderId="31" xfId="15" applyFont="1" applyFill="1" applyBorder="1" applyAlignment="1">
      <alignment vertical="center"/>
    </xf>
    <xf numFmtId="0" fontId="24" fillId="11" borderId="66" xfId="15" applyFont="1" applyFill="1" applyBorder="1" applyAlignment="1">
      <alignment vertical="center"/>
    </xf>
    <xf numFmtId="0" fontId="24" fillId="0" borderId="31" xfId="15" applyFont="1" applyBorder="1" applyAlignment="1">
      <alignment vertical="center"/>
    </xf>
    <xf numFmtId="0" fontId="24" fillId="0" borderId="66" xfId="15" applyFont="1" applyBorder="1" applyAlignment="1">
      <alignment vertical="center"/>
    </xf>
    <xf numFmtId="44" fontId="85" fillId="0" borderId="23" xfId="1" applyFont="1" applyBorder="1"/>
    <xf numFmtId="0" fontId="25" fillId="15" borderId="6" xfId="30" applyFont="1" applyFill="1" applyBorder="1" applyAlignment="1">
      <alignment horizontal="left" vertical="center"/>
    </xf>
    <xf numFmtId="169" fontId="22" fillId="11" borderId="26" xfId="0" applyNumberFormat="1" applyFont="1" applyFill="1" applyBorder="1" applyAlignment="1">
      <alignment horizontal="center" vertical="center" wrapText="1"/>
    </xf>
    <xf numFmtId="166" fontId="22" fillId="11" borderId="26" xfId="0" applyNumberFormat="1" applyFont="1" applyFill="1" applyBorder="1" applyAlignment="1">
      <alignment horizontal="center" vertical="center" wrapText="1"/>
    </xf>
    <xf numFmtId="0" fontId="52" fillId="11" borderId="0" xfId="0" applyFont="1" applyFill="1" applyAlignment="1">
      <alignment vertical="center" wrapText="1"/>
    </xf>
    <xf numFmtId="0" fontId="52" fillId="11" borderId="5" xfId="0" applyFont="1" applyFill="1" applyBorder="1" applyAlignment="1">
      <alignment horizontal="center" vertical="center" wrapText="1"/>
    </xf>
    <xf numFmtId="166" fontId="52" fillId="11" borderId="5" xfId="0" applyNumberFormat="1" applyFont="1" applyFill="1" applyBorder="1" applyAlignment="1">
      <alignment vertical="center" wrapText="1"/>
    </xf>
    <xf numFmtId="166" fontId="56" fillId="11" borderId="5" xfId="0" applyNumberFormat="1" applyFont="1" applyFill="1" applyBorder="1" applyAlignment="1">
      <alignment vertical="center" wrapText="1"/>
    </xf>
    <xf numFmtId="3" fontId="52" fillId="11" borderId="26" xfId="0" applyNumberFormat="1" applyFont="1" applyFill="1" applyBorder="1" applyAlignment="1">
      <alignment horizontal="center" vertical="center" wrapText="1"/>
    </xf>
    <xf numFmtId="0" fontId="52" fillId="11" borderId="0" xfId="0" applyFont="1" applyFill="1" applyAlignment="1">
      <alignment vertical="center"/>
    </xf>
    <xf numFmtId="0" fontId="52" fillId="11" borderId="0" xfId="0" applyFont="1" applyFill="1"/>
    <xf numFmtId="0" fontId="6" fillId="0" borderId="23" xfId="2859"/>
    <xf numFmtId="49" fontId="6" fillId="0" borderId="23" xfId="2859" applyNumberFormat="1"/>
    <xf numFmtId="202" fontId="6" fillId="0" borderId="23" xfId="2859" applyNumberFormat="1"/>
    <xf numFmtId="203" fontId="6" fillId="0" borderId="23" xfId="2859" applyNumberFormat="1"/>
    <xf numFmtId="3" fontId="6" fillId="0" borderId="23" xfId="2859" applyNumberFormat="1"/>
    <xf numFmtId="3" fontId="6" fillId="62" borderId="23" xfId="2859" applyNumberFormat="1" applyFill="1"/>
    <xf numFmtId="0" fontId="6" fillId="62" borderId="23" xfId="2859" applyFill="1"/>
    <xf numFmtId="0" fontId="77" fillId="0" borderId="23" xfId="2859" applyFont="1" applyAlignment="1">
      <alignment horizontal="center" vertical="center" wrapText="1"/>
    </xf>
    <xf numFmtId="0" fontId="52" fillId="11" borderId="23" xfId="22" applyFont="1" applyFill="1" applyAlignment="1">
      <alignment vertical="center" wrapText="1"/>
    </xf>
    <xf numFmtId="0" fontId="56" fillId="11" borderId="5" xfId="22" applyFont="1" applyFill="1" applyBorder="1" applyAlignment="1">
      <alignment vertical="center" wrapText="1"/>
    </xf>
    <xf numFmtId="0" fontId="52" fillId="0" borderId="5" xfId="22" applyFont="1" applyBorder="1" applyAlignment="1">
      <alignment horizontal="left" vertical="center" wrapText="1"/>
    </xf>
    <xf numFmtId="0" fontId="52" fillId="0" borderId="5" xfId="22" applyFont="1" applyBorder="1" applyAlignment="1">
      <alignment horizontal="center" vertical="center" wrapText="1"/>
    </xf>
    <xf numFmtId="170" fontId="32" fillId="0" borderId="5" xfId="36" applyNumberFormat="1" applyFont="1" applyBorder="1" applyAlignment="1">
      <alignment horizontal="center" vertical="center" wrapText="1"/>
    </xf>
    <xf numFmtId="170" fontId="52" fillId="0" borderId="5" xfId="22" applyNumberFormat="1" applyFont="1" applyBorder="1" applyAlignment="1">
      <alignment horizontal="center" vertical="center" wrapText="1"/>
    </xf>
    <xf numFmtId="3" fontId="52" fillId="0" borderId="5" xfId="22" applyNumberFormat="1" applyFont="1" applyBorder="1" applyAlignment="1">
      <alignment horizontal="center" vertical="center" wrapText="1"/>
    </xf>
    <xf numFmtId="3" fontId="56" fillId="0" borderId="5" xfId="22" applyNumberFormat="1" applyFont="1" applyBorder="1" applyAlignment="1">
      <alignment horizontal="center" vertical="center" wrapText="1"/>
    </xf>
    <xf numFmtId="166" fontId="56" fillId="0" borderId="5" xfId="22" applyNumberFormat="1" applyFont="1" applyBorder="1" applyAlignment="1">
      <alignment vertical="center" wrapText="1"/>
    </xf>
    <xf numFmtId="167" fontId="21" fillId="0" borderId="5" xfId="22" applyNumberFormat="1" applyFont="1" applyBorder="1" applyAlignment="1">
      <alignment horizontal="center" vertical="center" wrapText="1"/>
    </xf>
    <xf numFmtId="9" fontId="22" fillId="11" borderId="5" xfId="0" applyNumberFormat="1" applyFont="1" applyFill="1" applyBorder="1" applyAlignment="1">
      <alignment horizontal="center" vertical="center" wrapText="1"/>
    </xf>
    <xf numFmtId="167" fontId="21" fillId="15" borderId="6" xfId="0" applyNumberFormat="1" applyFont="1" applyFill="1" applyBorder="1" applyAlignment="1">
      <alignment vertical="center"/>
    </xf>
    <xf numFmtId="166" fontId="25" fillId="15" borderId="4" xfId="0" applyNumberFormat="1" applyFont="1" applyFill="1" applyBorder="1" applyAlignment="1">
      <alignment vertical="center"/>
    </xf>
    <xf numFmtId="166" fontId="25" fillId="15" borderId="8" xfId="0" applyNumberFormat="1" applyFont="1" applyFill="1" applyBorder="1" applyAlignment="1">
      <alignment vertical="center"/>
    </xf>
    <xf numFmtId="44" fontId="32" fillId="0" borderId="0" xfId="1" applyFont="1"/>
    <xf numFmtId="0" fontId="32" fillId="0" borderId="23" xfId="36" applyFont="1" applyAlignment="1">
      <alignment vertical="center"/>
    </xf>
    <xf numFmtId="0" fontId="27" fillId="11" borderId="23" xfId="31" applyFont="1" applyFill="1" applyAlignment="1">
      <alignment horizontal="center" vertical="center"/>
    </xf>
    <xf numFmtId="0" fontId="25" fillId="0" borderId="23" xfId="36" applyFont="1" applyAlignment="1">
      <alignment vertical="center"/>
    </xf>
    <xf numFmtId="4" fontId="32" fillId="0" borderId="23" xfId="36" applyNumberFormat="1" applyFont="1" applyAlignment="1">
      <alignment vertical="center"/>
    </xf>
    <xf numFmtId="0" fontId="22" fillId="0" borderId="23" xfId="36" applyFont="1"/>
    <xf numFmtId="206" fontId="22" fillId="11" borderId="23" xfId="2861" applyNumberFormat="1" applyFont="1" applyFill="1" applyBorder="1" applyAlignment="1">
      <alignment horizontal="center" vertical="center"/>
    </xf>
    <xf numFmtId="44" fontId="32" fillId="0" borderId="23" xfId="1" applyFont="1" applyBorder="1" applyAlignment="1">
      <alignment horizontal="center" vertical="center"/>
    </xf>
    <xf numFmtId="206" fontId="22" fillId="11" borderId="23" xfId="2861" applyNumberFormat="1" applyFont="1" applyFill="1" applyBorder="1" applyAlignment="1">
      <alignment vertical="center"/>
    </xf>
    <xf numFmtId="3" fontId="27" fillId="11" borderId="23" xfId="31" applyNumberFormat="1" applyFont="1" applyFill="1" applyAlignment="1">
      <alignment horizontal="center" vertical="center"/>
    </xf>
    <xf numFmtId="0" fontId="32" fillId="0" borderId="23" xfId="0" applyFont="1" applyBorder="1"/>
    <xf numFmtId="0" fontId="32" fillId="11" borderId="23" xfId="0" applyFont="1" applyFill="1" applyBorder="1" applyAlignment="1">
      <alignment horizontal="center"/>
    </xf>
    <xf numFmtId="0" fontId="27" fillId="13" borderId="29" xfId="31" applyFont="1" applyFill="1" applyBorder="1" applyAlignment="1">
      <alignment vertical="center" wrapText="1"/>
    </xf>
    <xf numFmtId="0" fontId="27" fillId="13" borderId="66" xfId="31" applyFont="1" applyFill="1" applyBorder="1" applyAlignment="1">
      <alignment horizontal="center" vertical="center" wrapText="1"/>
    </xf>
    <xf numFmtId="0" fontId="132" fillId="62" borderId="101" xfId="6" applyFont="1" applyFill="1" applyBorder="1" applyAlignment="1">
      <alignment horizontal="left"/>
    </xf>
    <xf numFmtId="44" fontId="132" fillId="62" borderId="67" xfId="1" applyFont="1" applyFill="1" applyBorder="1" applyAlignment="1">
      <alignment horizontal="left"/>
    </xf>
    <xf numFmtId="0" fontId="132" fillId="57" borderId="31" xfId="6" applyFont="1" applyFill="1" applyBorder="1" applyAlignment="1">
      <alignment horizontal="left"/>
    </xf>
    <xf numFmtId="44" fontId="132" fillId="57" borderId="29" xfId="1" applyFont="1" applyFill="1" applyBorder="1" applyAlignment="1">
      <alignment horizontal="left"/>
    </xf>
    <xf numFmtId="0" fontId="132" fillId="68" borderId="31" xfId="6" applyFont="1" applyFill="1" applyBorder="1" applyAlignment="1">
      <alignment horizontal="left"/>
    </xf>
    <xf numFmtId="44" fontId="132" fillId="68" borderId="29" xfId="1" applyFont="1" applyFill="1" applyBorder="1" applyAlignment="1">
      <alignment horizontal="left"/>
    </xf>
    <xf numFmtId="0" fontId="33" fillId="0" borderId="23" xfId="2862" applyFont="1" applyAlignment="1">
      <alignment vertical="center"/>
    </xf>
    <xf numFmtId="0" fontId="33" fillId="0" borderId="23" xfId="2862" applyFont="1" applyAlignment="1">
      <alignment horizontal="left" vertical="center"/>
    </xf>
    <xf numFmtId="0" fontId="30" fillId="0" borderId="23" xfId="2862" applyFont="1"/>
    <xf numFmtId="0" fontId="31" fillId="0" borderId="23" xfId="2862" applyFont="1" applyAlignment="1">
      <alignment vertical="center"/>
    </xf>
    <xf numFmtId="0" fontId="25" fillId="0" borderId="23" xfId="2862" applyFont="1" applyAlignment="1">
      <alignment vertical="center"/>
    </xf>
    <xf numFmtId="0" fontId="24" fillId="0" borderId="23" xfId="2862" applyFont="1" applyAlignment="1">
      <alignment vertical="center"/>
    </xf>
    <xf numFmtId="0" fontId="25" fillId="0" borderId="23" xfId="2862" applyFont="1" applyAlignment="1">
      <alignment horizontal="left" vertical="center"/>
    </xf>
    <xf numFmtId="0" fontId="22" fillId="0" borderId="23" xfId="2862" applyFont="1"/>
    <xf numFmtId="0" fontId="25" fillId="0" borderId="34" xfId="2862" applyFont="1" applyBorder="1" applyAlignment="1">
      <alignment vertical="center"/>
    </xf>
    <xf numFmtId="0" fontId="27" fillId="12" borderId="112" xfId="2862" applyFont="1" applyFill="1" applyBorder="1" applyAlignment="1">
      <alignment horizontal="center" vertical="center"/>
    </xf>
    <xf numFmtId="0" fontId="25" fillId="0" borderId="37" xfId="2862" applyFont="1" applyBorder="1" applyAlignment="1">
      <alignment vertical="center"/>
    </xf>
    <xf numFmtId="0" fontId="27" fillId="12" borderId="114" xfId="2862" applyFont="1" applyFill="1" applyBorder="1" applyAlignment="1">
      <alignment horizontal="center" vertical="center"/>
    </xf>
    <xf numFmtId="0" fontId="25" fillId="0" borderId="41" xfId="2862" applyFont="1" applyBorder="1" applyAlignment="1">
      <alignment vertical="center"/>
    </xf>
    <xf numFmtId="0" fontId="25" fillId="0" borderId="5" xfId="2862" applyFont="1" applyBorder="1" applyAlignment="1">
      <alignment vertical="center"/>
    </xf>
    <xf numFmtId="166" fontId="25" fillId="0" borderId="5" xfId="2862" applyNumberFormat="1" applyFont="1" applyBorder="1" applyAlignment="1">
      <alignment horizontal="left" vertical="center"/>
    </xf>
    <xf numFmtId="0" fontId="25" fillId="0" borderId="115" xfId="2862" applyFont="1" applyBorder="1" applyAlignment="1">
      <alignment vertical="center"/>
    </xf>
    <xf numFmtId="0" fontId="56" fillId="69" borderId="5" xfId="2862" applyFont="1" applyFill="1" applyBorder="1" applyAlignment="1">
      <alignment vertical="center"/>
    </xf>
    <xf numFmtId="0" fontId="56" fillId="69" borderId="115" xfId="2862" applyFont="1" applyFill="1" applyBorder="1" applyAlignment="1">
      <alignment vertical="center"/>
    </xf>
    <xf numFmtId="166" fontId="56" fillId="69" borderId="5" xfId="2862" applyNumberFormat="1" applyFont="1" applyFill="1" applyBorder="1" applyAlignment="1">
      <alignment horizontal="left" vertical="center"/>
    </xf>
    <xf numFmtId="167" fontId="56" fillId="69" borderId="5" xfId="2862" applyNumberFormat="1" applyFont="1" applyFill="1" applyBorder="1" applyAlignment="1">
      <alignment horizontal="center" vertical="center"/>
    </xf>
    <xf numFmtId="0" fontId="32" fillId="0" borderId="5" xfId="2862" applyFont="1" applyBorder="1" applyAlignment="1">
      <alignment vertical="center"/>
    </xf>
    <xf numFmtId="0" fontId="32" fillId="0" borderId="5" xfId="2862" applyFont="1" applyBorder="1" applyAlignment="1">
      <alignment horizontal="center" vertical="center" wrapText="1"/>
    </xf>
    <xf numFmtId="3" fontId="52" fillId="0" borderId="5" xfId="2862" quotePrefix="1" applyNumberFormat="1" applyFont="1" applyBorder="1" applyAlignment="1">
      <alignment horizontal="center" vertical="center"/>
    </xf>
    <xf numFmtId="0" fontId="25" fillId="2" borderId="115" xfId="2862" applyFont="1" applyFill="1" applyBorder="1" applyAlignment="1">
      <alignment vertical="center"/>
    </xf>
    <xf numFmtId="0" fontId="25" fillId="11" borderId="115" xfId="2862" applyFont="1" applyFill="1" applyBorder="1" applyAlignment="1">
      <alignment vertical="center"/>
    </xf>
    <xf numFmtId="0" fontId="25" fillId="14" borderId="115" xfId="2862" applyFont="1" applyFill="1" applyBorder="1" applyAlignment="1">
      <alignment vertical="center"/>
    </xf>
    <xf numFmtId="166" fontId="22" fillId="0" borderId="5" xfId="2862" applyNumberFormat="1" applyFont="1" applyBorder="1" applyAlignment="1">
      <alignment horizontal="left" vertical="center"/>
    </xf>
    <xf numFmtId="167" fontId="52" fillId="70" borderId="5" xfId="2862" applyNumberFormat="1" applyFont="1" applyFill="1" applyBorder="1" applyAlignment="1">
      <alignment horizontal="center" vertical="center"/>
    </xf>
    <xf numFmtId="3" fontId="22" fillId="0" borderId="5" xfId="2862" applyNumberFormat="1" applyFont="1" applyBorder="1" applyAlignment="1">
      <alignment horizontal="center" vertical="center"/>
    </xf>
    <xf numFmtId="0" fontId="25" fillId="0" borderId="5" xfId="2862" applyFont="1" applyBorder="1" applyAlignment="1">
      <alignment horizontal="center" vertical="center" wrapText="1"/>
    </xf>
    <xf numFmtId="3" fontId="25" fillId="0" borderId="5" xfId="2862" applyNumberFormat="1" applyFont="1" applyBorder="1" applyAlignment="1">
      <alignment horizontal="center" vertical="center"/>
    </xf>
    <xf numFmtId="9" fontId="25" fillId="0" borderId="5" xfId="2862" applyNumberFormat="1" applyFont="1" applyBorder="1" applyAlignment="1">
      <alignment horizontal="center" vertical="center"/>
    </xf>
    <xf numFmtId="207" fontId="25" fillId="0" borderId="23" xfId="2862" applyNumberFormat="1" applyFont="1" applyAlignment="1">
      <alignment horizontal="right" vertical="center"/>
    </xf>
    <xf numFmtId="0" fontId="25" fillId="0" borderId="23" xfId="2862" applyFont="1" applyAlignment="1">
      <alignment horizontal="right" vertical="center"/>
    </xf>
    <xf numFmtId="44" fontId="25" fillId="0" borderId="23" xfId="2863" applyFont="1" applyAlignment="1">
      <alignment vertical="center"/>
    </xf>
    <xf numFmtId="0" fontId="52" fillId="0" borderId="5" xfId="2862" applyFont="1" applyBorder="1" applyAlignment="1">
      <alignment horizontal="center" vertical="center" wrapText="1"/>
    </xf>
    <xf numFmtId="0" fontId="27" fillId="0" borderId="23" xfId="2862" applyFont="1" applyAlignment="1">
      <alignment vertical="center"/>
    </xf>
    <xf numFmtId="0" fontId="27" fillId="71" borderId="4" xfId="2862" applyFont="1" applyFill="1" applyBorder="1" applyAlignment="1">
      <alignment vertical="center"/>
    </xf>
    <xf numFmtId="3" fontId="27" fillId="71" borderId="4" xfId="2862" applyNumberFormat="1" applyFont="1" applyFill="1" applyBorder="1" applyAlignment="1">
      <alignment horizontal="center" vertical="center"/>
    </xf>
    <xf numFmtId="0" fontId="27" fillId="71" borderId="6" xfId="2862" applyFont="1" applyFill="1" applyBorder="1" applyAlignment="1">
      <alignment vertical="center"/>
    </xf>
    <xf numFmtId="166" fontId="27" fillId="71" borderId="4" xfId="2862" applyNumberFormat="1" applyFont="1" applyFill="1" applyBorder="1" applyAlignment="1">
      <alignment horizontal="left" vertical="center"/>
    </xf>
    <xf numFmtId="9" fontId="27" fillId="71" borderId="4" xfId="2862" applyNumberFormat="1" applyFont="1" applyFill="1" applyBorder="1" applyAlignment="1">
      <alignment horizontal="center" vertical="center"/>
    </xf>
    <xf numFmtId="207" fontId="25" fillId="0" borderId="23" xfId="2862" applyNumberFormat="1" applyFont="1" applyAlignment="1">
      <alignment vertical="center"/>
    </xf>
    <xf numFmtId="0" fontId="24" fillId="0" borderId="23" xfId="2862" applyFont="1"/>
    <xf numFmtId="9" fontId="25" fillId="0" borderId="23" xfId="2862" applyNumberFormat="1" applyFont="1" applyAlignment="1">
      <alignment vertical="center"/>
    </xf>
    <xf numFmtId="168" fontId="25" fillId="0" borderId="23" xfId="2862" applyNumberFormat="1" applyFont="1" applyAlignment="1">
      <alignment vertical="center"/>
    </xf>
    <xf numFmtId="168" fontId="27" fillId="72" borderId="29" xfId="2862" applyNumberFormat="1" applyFont="1" applyFill="1" applyBorder="1" applyAlignment="1">
      <alignment horizontal="left" vertical="center"/>
    </xf>
    <xf numFmtId="9" fontId="53" fillId="73" borderId="116" xfId="2862" applyNumberFormat="1" applyFont="1" applyFill="1" applyBorder="1" applyAlignment="1">
      <alignment horizontal="center" vertical="center"/>
    </xf>
    <xf numFmtId="0" fontId="27" fillId="16" borderId="23" xfId="2862" applyFont="1" applyFill="1" applyAlignment="1">
      <alignment vertical="center"/>
    </xf>
    <xf numFmtId="166" fontId="27" fillId="16" borderId="4" xfId="2862" applyNumberFormat="1" applyFont="1" applyFill="1" applyBorder="1" applyAlignment="1">
      <alignment horizontal="left" vertical="center"/>
    </xf>
    <xf numFmtId="9" fontId="53" fillId="74" borderId="4" xfId="2862" applyNumberFormat="1" applyFont="1" applyFill="1" applyBorder="1" applyAlignment="1">
      <alignment horizontal="center" vertical="center"/>
    </xf>
    <xf numFmtId="166" fontId="21" fillId="0" borderId="23" xfId="2862" applyNumberFormat="1" applyFont="1" applyAlignment="1">
      <alignment horizontal="left" vertical="center"/>
    </xf>
    <xf numFmtId="166" fontId="24" fillId="0" borderId="23" xfId="2862" applyNumberFormat="1" applyFont="1" applyAlignment="1">
      <alignment horizontal="right"/>
    </xf>
    <xf numFmtId="44" fontId="21" fillId="0" borderId="23" xfId="2863" applyFont="1"/>
    <xf numFmtId="166" fontId="24" fillId="0" borderId="23" xfId="2862" applyNumberFormat="1" applyFont="1" applyAlignment="1">
      <alignment horizontal="right" vertical="center"/>
    </xf>
    <xf numFmtId="168" fontId="24" fillId="0" borderId="23" xfId="2862" applyNumberFormat="1" applyFont="1" applyAlignment="1">
      <alignment horizontal="right" vertical="center"/>
    </xf>
    <xf numFmtId="168" fontId="21" fillId="0" borderId="23" xfId="2862" applyNumberFormat="1" applyFont="1" applyAlignment="1">
      <alignment horizontal="left" vertical="center"/>
    </xf>
    <xf numFmtId="168" fontId="24" fillId="0" borderId="23" xfId="2862" applyNumberFormat="1" applyFont="1" applyAlignment="1">
      <alignment horizontal="left" vertical="center"/>
    </xf>
    <xf numFmtId="168" fontId="54" fillId="0" borderId="23" xfId="2862" applyNumberFormat="1" applyFont="1"/>
    <xf numFmtId="0" fontId="32" fillId="0" borderId="23" xfId="2862" applyFont="1"/>
    <xf numFmtId="166" fontId="22" fillId="0" borderId="23" xfId="2862" applyNumberFormat="1" applyFont="1"/>
    <xf numFmtId="166" fontId="32" fillId="0" borderId="23" xfId="2862" applyNumberFormat="1" applyFont="1"/>
    <xf numFmtId="0" fontId="27" fillId="12" borderId="33" xfId="2862" applyFont="1" applyFill="1" applyBorder="1" applyAlignment="1">
      <alignment vertical="center"/>
    </xf>
    <xf numFmtId="0" fontId="27" fillId="13" borderId="33" xfId="2862" applyFont="1" applyFill="1" applyBorder="1"/>
    <xf numFmtId="0" fontId="25" fillId="0" borderId="7" xfId="30" applyFont="1" applyBorder="1" applyAlignment="1">
      <alignment horizontal="left" vertical="center"/>
    </xf>
    <xf numFmtId="0" fontId="25" fillId="0" borderId="6" xfId="30" applyFont="1" applyBorder="1" applyAlignment="1">
      <alignment horizontal="center" vertical="center"/>
    </xf>
    <xf numFmtId="0" fontId="25" fillId="0" borderId="6" xfId="30" applyFont="1" applyBorder="1" applyAlignment="1">
      <alignment vertical="center"/>
    </xf>
    <xf numFmtId="3" fontId="25" fillId="0" borderId="4" xfId="30" applyNumberFormat="1" applyFont="1" applyBorder="1" applyAlignment="1">
      <alignment horizontal="center" vertical="center"/>
    </xf>
    <xf numFmtId="3" fontId="25" fillId="0" borderId="6" xfId="30" applyNumberFormat="1" applyFont="1" applyBorder="1" applyAlignment="1">
      <alignment horizontal="center" vertical="center"/>
    </xf>
    <xf numFmtId="167" fontId="25" fillId="0" borderId="6" xfId="30" applyNumberFormat="1" applyFont="1" applyBorder="1" applyAlignment="1">
      <alignment vertical="center"/>
    </xf>
    <xf numFmtId="166" fontId="25" fillId="0" borderId="4" xfId="30" applyNumberFormat="1" applyFont="1" applyBorder="1" applyAlignment="1">
      <alignment vertical="center"/>
    </xf>
    <xf numFmtId="3" fontId="25" fillId="0" borderId="6" xfId="30" applyNumberFormat="1" applyFont="1" applyBorder="1" applyAlignment="1">
      <alignment vertical="center"/>
    </xf>
    <xf numFmtId="166" fontId="25" fillId="0" borderId="6" xfId="30" applyNumberFormat="1" applyFont="1" applyBorder="1" applyAlignment="1">
      <alignment vertical="center"/>
    </xf>
    <xf numFmtId="172" fontId="25" fillId="0" borderId="27" xfId="30" applyNumberFormat="1" applyFont="1" applyBorder="1" applyAlignment="1">
      <alignment vertical="center"/>
    </xf>
    <xf numFmtId="0" fontId="25" fillId="0" borderId="8" xfId="30" applyFont="1" applyBorder="1" applyAlignment="1">
      <alignment vertical="center"/>
    </xf>
    <xf numFmtId="0" fontId="44" fillId="0" borderId="0" xfId="0" applyFont="1" applyAlignment="1">
      <alignment horizontal="left" vertical="center"/>
    </xf>
    <xf numFmtId="44" fontId="29" fillId="0" borderId="0" xfId="0" applyNumberFormat="1" applyFont="1" applyAlignment="1">
      <alignment vertical="center"/>
    </xf>
    <xf numFmtId="9" fontId="85" fillId="0" borderId="23" xfId="21" applyFont="1" applyBorder="1" applyAlignment="1">
      <alignment horizontal="center"/>
    </xf>
    <xf numFmtId="0" fontId="91" fillId="11" borderId="23" xfId="6" applyFont="1" applyFill="1" applyAlignment="1">
      <alignment horizontal="center"/>
    </xf>
    <xf numFmtId="44" fontId="135" fillId="18" borderId="23" xfId="1" applyFont="1" applyFill="1" applyBorder="1" applyAlignment="1">
      <alignment horizontal="center" vertical="center" wrapText="1"/>
    </xf>
    <xf numFmtId="44" fontId="83" fillId="11" borderId="23" xfId="6" applyNumberFormat="1" applyFont="1" applyFill="1" applyAlignment="1">
      <alignment horizontal="center"/>
    </xf>
    <xf numFmtId="167" fontId="83" fillId="11" borderId="23" xfId="9" applyNumberFormat="1" applyFont="1" applyFill="1" applyBorder="1" applyAlignment="1">
      <alignment horizontal="center" vertical="center"/>
    </xf>
    <xf numFmtId="164" fontId="83" fillId="11" borderId="23" xfId="8" applyNumberFormat="1" applyFont="1" applyFill="1" applyAlignment="1">
      <alignment vertical="center"/>
    </xf>
    <xf numFmtId="44" fontId="51" fillId="11" borderId="23" xfId="1" applyFont="1" applyFill="1" applyBorder="1" applyAlignment="1">
      <alignment horizontal="center" vertical="center"/>
    </xf>
    <xf numFmtId="44" fontId="91" fillId="11" borderId="23" xfId="8" applyNumberFormat="1" applyFont="1" applyFill="1" applyAlignment="1">
      <alignment vertical="center"/>
    </xf>
    <xf numFmtId="167" fontId="91" fillId="11" borderId="23" xfId="9" applyNumberFormat="1" applyFont="1" applyFill="1" applyBorder="1" applyAlignment="1">
      <alignment horizontal="center" vertical="center"/>
    </xf>
    <xf numFmtId="44" fontId="91" fillId="11" borderId="23" xfId="1" applyFont="1" applyFill="1" applyBorder="1" applyAlignment="1">
      <alignment vertical="center"/>
    </xf>
    <xf numFmtId="9" fontId="85" fillId="11" borderId="23" xfId="21" applyFont="1" applyFill="1" applyBorder="1" applyAlignment="1">
      <alignment horizontal="center"/>
    </xf>
    <xf numFmtId="44" fontId="132" fillId="62" borderId="101" xfId="1" applyFont="1" applyFill="1" applyBorder="1" applyAlignment="1">
      <alignment horizontal="left"/>
    </xf>
    <xf numFmtId="44" fontId="132" fillId="57" borderId="101" xfId="1" applyFont="1" applyFill="1" applyBorder="1" applyAlignment="1">
      <alignment horizontal="left"/>
    </xf>
    <xf numFmtId="44" fontId="83" fillId="11" borderId="23" xfId="1" applyFont="1" applyFill="1" applyBorder="1"/>
    <xf numFmtId="44" fontId="83" fillId="11" borderId="23" xfId="147" applyNumberFormat="1" applyFont="1" applyFill="1"/>
    <xf numFmtId="0" fontId="83" fillId="0" borderId="23" xfId="147" applyFont="1" applyAlignment="1">
      <alignment horizontal="right"/>
    </xf>
    <xf numFmtId="0" fontId="83" fillId="11" borderId="23" xfId="147" applyFont="1" applyFill="1" applyAlignment="1">
      <alignment horizontal="right"/>
    </xf>
    <xf numFmtId="0" fontId="91" fillId="0" borderId="23" xfId="147" applyFont="1" applyAlignment="1">
      <alignment horizontal="right"/>
    </xf>
    <xf numFmtId="0" fontId="89" fillId="75" borderId="201" xfId="6" applyFont="1" applyFill="1" applyBorder="1" applyAlignment="1">
      <alignment horizontal="center"/>
    </xf>
    <xf numFmtId="44" fontId="86" fillId="115" borderId="201" xfId="1" applyFont="1" applyFill="1" applyBorder="1" applyAlignment="1">
      <alignment horizontal="left"/>
    </xf>
    <xf numFmtId="44" fontId="86" fillId="117" borderId="201" xfId="1" applyFont="1" applyFill="1" applyBorder="1" applyAlignment="1">
      <alignment horizontal="left"/>
    </xf>
    <xf numFmtId="44" fontId="86" fillId="116" borderId="201" xfId="6" applyNumberFormat="1" applyFont="1" applyFill="1" applyBorder="1" applyAlignment="1">
      <alignment horizontal="center"/>
    </xf>
    <xf numFmtId="44" fontId="89" fillId="76" borderId="201" xfId="8" applyNumberFormat="1" applyFont="1" applyFill="1" applyBorder="1" applyAlignment="1">
      <alignment vertical="center"/>
    </xf>
    <xf numFmtId="44" fontId="203" fillId="12" borderId="201" xfId="1" applyFont="1" applyFill="1" applyBorder="1" applyAlignment="1">
      <alignment horizontal="center" vertical="center" wrapText="1"/>
    </xf>
    <xf numFmtId="10" fontId="86" fillId="115" borderId="201" xfId="21" applyNumberFormat="1" applyFont="1" applyFill="1" applyBorder="1" applyAlignment="1">
      <alignment horizontal="center"/>
    </xf>
    <xf numFmtId="44" fontId="85" fillId="0" borderId="201" xfId="1" applyFont="1" applyBorder="1" applyAlignment="1">
      <alignment horizontal="center" vertical="center"/>
    </xf>
    <xf numFmtId="44" fontId="204" fillId="0" borderId="201" xfId="1" applyFont="1" applyBorder="1" applyAlignment="1">
      <alignment horizontal="center" vertical="center"/>
    </xf>
    <xf numFmtId="10" fontId="86" fillId="117" borderId="201" xfId="21" applyNumberFormat="1" applyFont="1" applyFill="1" applyBorder="1" applyAlignment="1">
      <alignment horizontal="center"/>
    </xf>
    <xf numFmtId="10" fontId="86" fillId="116" borderId="201" xfId="21" applyNumberFormat="1" applyFont="1" applyFill="1" applyBorder="1" applyAlignment="1">
      <alignment horizontal="center"/>
    </xf>
    <xf numFmtId="167" fontId="89" fillId="76" borderId="201" xfId="9" applyNumberFormat="1" applyFont="1" applyFill="1" applyBorder="1" applyAlignment="1">
      <alignment horizontal="center" vertical="center"/>
    </xf>
    <xf numFmtId="44" fontId="89" fillId="76" borderId="201" xfId="1" applyFont="1" applyFill="1" applyBorder="1" applyAlignment="1">
      <alignment horizontal="center" vertical="center"/>
    </xf>
    <xf numFmtId="44" fontId="89" fillId="76" borderId="201" xfId="1" applyFont="1" applyFill="1" applyBorder="1" applyAlignment="1">
      <alignment vertical="center"/>
    </xf>
    <xf numFmtId="0" fontId="86" fillId="115" borderId="201" xfId="6" applyFont="1" applyFill="1" applyBorder="1" applyAlignment="1">
      <alignment horizontal="left"/>
    </xf>
    <xf numFmtId="0" fontId="86" fillId="117" borderId="201" xfId="6" applyFont="1" applyFill="1" applyBorder="1" applyAlignment="1">
      <alignment horizontal="left"/>
    </xf>
    <xf numFmtId="0" fontId="86" fillId="116" borderId="201" xfId="6" applyFont="1" applyFill="1" applyBorder="1" applyAlignment="1">
      <alignment horizontal="left"/>
    </xf>
    <xf numFmtId="0" fontId="89" fillId="76" borderId="201" xfId="6" applyFont="1" applyFill="1" applyBorder="1" applyAlignment="1">
      <alignment horizontal="left" vertical="center"/>
    </xf>
    <xf numFmtId="44" fontId="27" fillId="13" borderId="205" xfId="16" applyFont="1" applyFill="1" applyBorder="1" applyAlignment="1">
      <alignment vertical="center"/>
    </xf>
    <xf numFmtId="44" fontId="27" fillId="13" borderId="66" xfId="16" applyFont="1" applyFill="1" applyBorder="1" applyAlignment="1">
      <alignment horizontal="center" vertical="center"/>
    </xf>
    <xf numFmtId="0" fontId="27" fillId="13" borderId="203" xfId="31" applyFont="1" applyFill="1" applyBorder="1" applyAlignment="1">
      <alignment horizontal="center" vertical="center"/>
    </xf>
    <xf numFmtId="0" fontId="27" fillId="11" borderId="241" xfId="31" applyFont="1" applyFill="1" applyBorder="1" applyAlignment="1">
      <alignment horizontal="center" vertical="center"/>
    </xf>
    <xf numFmtId="205" fontId="24" fillId="11" borderId="241" xfId="2861" applyNumberFormat="1" applyFont="1" applyFill="1" applyBorder="1" applyAlignment="1">
      <alignment vertical="center"/>
    </xf>
    <xf numFmtId="205" fontId="27" fillId="11" borderId="241" xfId="2861" applyNumberFormat="1" applyFont="1" applyFill="1" applyBorder="1" applyAlignment="1">
      <alignment vertical="center"/>
    </xf>
    <xf numFmtId="0" fontId="55" fillId="16" borderId="6" xfId="0" applyFont="1" applyFill="1" applyBorder="1" applyAlignment="1">
      <alignment horizontal="center" vertical="center"/>
    </xf>
    <xf numFmtId="0" fontId="32" fillId="15" borderId="6" xfId="0" applyFont="1" applyFill="1" applyBorder="1" applyAlignment="1">
      <alignment horizontal="center" vertical="center"/>
    </xf>
    <xf numFmtId="44" fontId="27" fillId="13" borderId="204" xfId="16" applyFont="1" applyFill="1" applyBorder="1" applyAlignment="1">
      <alignment vertical="center"/>
    </xf>
    <xf numFmtId="0" fontId="27" fillId="13" borderId="203" xfId="15" applyFont="1" applyFill="1" applyBorder="1" applyAlignment="1">
      <alignment horizontal="center" vertical="center"/>
    </xf>
    <xf numFmtId="0" fontId="27" fillId="11" borderId="241" xfId="15" applyFont="1" applyFill="1" applyBorder="1" applyAlignment="1">
      <alignment horizontal="center" vertical="center"/>
    </xf>
    <xf numFmtId="9" fontId="22" fillId="0" borderId="203" xfId="17" applyFont="1" applyBorder="1" applyAlignment="1">
      <alignment horizontal="center" vertical="center"/>
    </xf>
    <xf numFmtId="9" fontId="27" fillId="13" borderId="203" xfId="15" applyNumberFormat="1" applyFont="1" applyFill="1" applyBorder="1" applyAlignment="1">
      <alignment horizontal="center" vertical="center"/>
    </xf>
    <xf numFmtId="9" fontId="22" fillId="11" borderId="241" xfId="17" applyFont="1" applyFill="1" applyBorder="1" applyAlignment="1">
      <alignment horizontal="center" vertical="center"/>
    </xf>
    <xf numFmtId="9" fontId="27" fillId="11" borderId="241" xfId="15" applyNumberFormat="1" applyFont="1" applyFill="1" applyBorder="1" applyAlignment="1">
      <alignment horizontal="center" vertical="center"/>
    </xf>
    <xf numFmtId="9" fontId="22" fillId="0" borderId="204" xfId="21" applyFont="1" applyBorder="1" applyAlignment="1">
      <alignment vertical="center"/>
    </xf>
    <xf numFmtId="44" fontId="32" fillId="0" borderId="0" xfId="0" applyNumberFormat="1" applyFont="1" applyAlignment="1">
      <alignment vertical="center"/>
    </xf>
    <xf numFmtId="9" fontId="22" fillId="11" borderId="241" xfId="21" applyFont="1" applyFill="1" applyBorder="1" applyAlignment="1">
      <alignment horizontal="center" vertical="center"/>
    </xf>
    <xf numFmtId="0" fontId="27" fillId="13" borderId="201" xfId="31" applyFont="1" applyFill="1" applyBorder="1" applyAlignment="1">
      <alignment vertical="center" wrapText="1"/>
    </xf>
    <xf numFmtId="0" fontId="132" fillId="62" borderId="242" xfId="6" applyFont="1" applyFill="1" applyBorder="1" applyAlignment="1">
      <alignment horizontal="left"/>
    </xf>
    <xf numFmtId="0" fontId="132" fillId="57" borderId="203" xfId="6" applyFont="1" applyFill="1" applyBorder="1" applyAlignment="1">
      <alignment horizontal="left"/>
    </xf>
    <xf numFmtId="0" fontId="132" fillId="68" borderId="203" xfId="6" applyFont="1" applyFill="1" applyBorder="1" applyAlignment="1">
      <alignment horizontal="left"/>
    </xf>
    <xf numFmtId="0" fontId="25" fillId="0" borderId="23" xfId="30" applyFont="1" applyAlignment="1">
      <alignment horizontal="center"/>
    </xf>
    <xf numFmtId="0" fontId="32" fillId="0" borderId="23" xfId="30" applyFont="1" applyAlignment="1">
      <alignment horizontal="left"/>
    </xf>
    <xf numFmtId="0" fontId="27" fillId="13" borderId="201" xfId="31" applyFont="1" applyFill="1" applyBorder="1" applyAlignment="1">
      <alignment horizontal="center" vertical="center"/>
    </xf>
    <xf numFmtId="0" fontId="24" fillId="0" borderId="242" xfId="31" applyFont="1" applyBorder="1" applyAlignment="1">
      <alignment horizontal="left" vertical="center"/>
    </xf>
    <xf numFmtId="0" fontId="22" fillId="0" borderId="243" xfId="39" applyFont="1" applyBorder="1"/>
    <xf numFmtId="204" fontId="32" fillId="11" borderId="201" xfId="36" applyNumberFormat="1" applyFont="1" applyFill="1" applyBorder="1" applyAlignment="1">
      <alignment horizontal="center" vertical="center" wrapText="1"/>
    </xf>
    <xf numFmtId="44" fontId="22" fillId="0" borderId="201" xfId="2861" applyFont="1" applyBorder="1" applyAlignment="1">
      <alignment vertical="center"/>
    </xf>
    <xf numFmtId="44" fontId="32" fillId="11" borderId="201" xfId="1" applyFont="1" applyFill="1" applyBorder="1" applyAlignment="1">
      <alignment horizontal="center" vertical="center" wrapText="1"/>
    </xf>
    <xf numFmtId="0" fontId="27" fillId="16" borderId="203" xfId="39" applyFont="1" applyFill="1" applyBorder="1" applyAlignment="1">
      <alignment horizontal="center" vertical="center"/>
    </xf>
    <xf numFmtId="0" fontId="27" fillId="16" borderId="205" xfId="39" applyFont="1" applyFill="1" applyBorder="1" applyAlignment="1">
      <alignment horizontal="center" vertical="center"/>
    </xf>
    <xf numFmtId="204" fontId="27" fillId="16" borderId="203" xfId="39" applyNumberFormat="1" applyFont="1" applyFill="1" applyBorder="1" applyAlignment="1">
      <alignment horizontal="center" vertical="center"/>
    </xf>
    <xf numFmtId="44" fontId="27" fillId="13" borderId="201" xfId="2861" applyFont="1" applyFill="1" applyBorder="1" applyAlignment="1">
      <alignment vertical="center"/>
    </xf>
    <xf numFmtId="44" fontId="27" fillId="16" borderId="203" xfId="1" applyFont="1" applyFill="1" applyBorder="1" applyAlignment="1">
      <alignment horizontal="center" vertical="center"/>
    </xf>
    <xf numFmtId="0" fontId="27" fillId="13" borderId="205" xfId="31" applyFont="1" applyFill="1" applyBorder="1" applyAlignment="1">
      <alignment horizontal="center" vertical="center" wrapText="1"/>
    </xf>
    <xf numFmtId="44" fontId="132" fillId="62" borderId="202" xfId="1" applyFont="1" applyFill="1" applyBorder="1" applyAlignment="1">
      <alignment horizontal="left"/>
    </xf>
    <xf numFmtId="44" fontId="132" fillId="57" borderId="202" xfId="1" applyFont="1" applyFill="1" applyBorder="1" applyAlignment="1">
      <alignment horizontal="left"/>
    </xf>
    <xf numFmtId="44" fontId="132" fillId="57" borderId="201" xfId="1" applyFont="1" applyFill="1" applyBorder="1" applyAlignment="1">
      <alignment horizontal="left"/>
    </xf>
    <xf numFmtId="44" fontId="132" fillId="68" borderId="201" xfId="1" applyFont="1" applyFill="1" applyBorder="1" applyAlignment="1">
      <alignment horizontal="left"/>
    </xf>
    <xf numFmtId="44" fontId="22" fillId="0" borderId="205" xfId="16" applyFont="1" applyBorder="1" applyAlignment="1">
      <alignment vertical="center"/>
    </xf>
    <xf numFmtId="0" fontId="86" fillId="11" borderId="90" xfId="147" applyFont="1" applyFill="1" applyBorder="1" applyAlignment="1">
      <alignment vertical="center"/>
    </xf>
    <xf numFmtId="0" fontId="86" fillId="11" borderId="89" xfId="147" applyFont="1" applyFill="1" applyBorder="1" applyAlignment="1">
      <alignment horizontal="center" vertical="center" wrapText="1"/>
    </xf>
    <xf numFmtId="0" fontId="86" fillId="11" borderId="88" xfId="147" applyFont="1" applyFill="1" applyBorder="1" applyAlignment="1">
      <alignment horizontal="center" vertical="center" wrapText="1"/>
    </xf>
    <xf numFmtId="44" fontId="86" fillId="11" borderId="87" xfId="1" applyFont="1" applyFill="1" applyBorder="1" applyAlignment="1">
      <alignment vertical="center"/>
    </xf>
    <xf numFmtId="167" fontId="86" fillId="11" borderId="93" xfId="21" applyNumberFormat="1" applyFont="1" applyFill="1" applyBorder="1" applyAlignment="1">
      <alignment horizontal="center" vertical="center" wrapText="1"/>
    </xf>
    <xf numFmtId="167" fontId="86" fillId="11" borderId="89" xfId="21" applyNumberFormat="1" applyFont="1" applyFill="1" applyBorder="1" applyAlignment="1">
      <alignment horizontal="center" vertical="center"/>
    </xf>
    <xf numFmtId="0" fontId="86" fillId="11" borderId="91" xfId="147" applyFont="1" applyFill="1" applyBorder="1" applyAlignment="1">
      <alignment horizontal="center" vertical="center" wrapText="1"/>
    </xf>
    <xf numFmtId="0" fontId="32" fillId="11" borderId="0" xfId="0" applyFont="1" applyFill="1" applyAlignment="1">
      <alignment vertical="center" wrapText="1"/>
    </xf>
    <xf numFmtId="0" fontId="32" fillId="11" borderId="5" xfId="0" applyFont="1" applyFill="1" applyBorder="1" applyAlignment="1">
      <alignment horizontal="center" vertical="center" wrapText="1"/>
    </xf>
    <xf numFmtId="0" fontId="32" fillId="11" borderId="5" xfId="0" applyFont="1" applyFill="1" applyBorder="1" applyAlignment="1">
      <alignment vertical="center" wrapText="1"/>
    </xf>
    <xf numFmtId="0" fontId="25" fillId="11" borderId="5" xfId="0" applyFont="1" applyFill="1" applyBorder="1" applyAlignment="1">
      <alignment horizontal="center" vertical="center" wrapText="1"/>
    </xf>
    <xf numFmtId="0" fontId="32" fillId="11" borderId="5" xfId="0" applyFont="1" applyFill="1" applyBorder="1" applyAlignment="1">
      <alignment horizontal="left" vertical="center" wrapText="1"/>
    </xf>
    <xf numFmtId="173" fontId="32" fillId="11" borderId="5" xfId="0" applyNumberFormat="1" applyFont="1" applyFill="1" applyBorder="1" applyAlignment="1">
      <alignment horizontal="center" vertical="center" wrapText="1"/>
    </xf>
    <xf numFmtId="173" fontId="22" fillId="11" borderId="5" xfId="0" applyNumberFormat="1" applyFont="1" applyFill="1" applyBorder="1" applyAlignment="1">
      <alignment horizontal="center" vertical="center" wrapText="1"/>
    </xf>
    <xf numFmtId="3" fontId="32" fillId="11" borderId="5" xfId="0" applyNumberFormat="1" applyFont="1" applyFill="1" applyBorder="1" applyAlignment="1">
      <alignment horizontal="center" vertical="center" wrapText="1"/>
    </xf>
    <xf numFmtId="3" fontId="25" fillId="11" borderId="5" xfId="0" applyNumberFormat="1" applyFont="1" applyFill="1" applyBorder="1" applyAlignment="1">
      <alignment horizontal="center" vertical="center" wrapText="1"/>
    </xf>
    <xf numFmtId="166" fontId="32" fillId="11" borderId="5" xfId="0" applyNumberFormat="1" applyFont="1" applyFill="1" applyBorder="1" applyAlignment="1">
      <alignment vertical="center" wrapText="1"/>
    </xf>
    <xf numFmtId="166" fontId="25" fillId="11" borderId="5" xfId="0" applyNumberFormat="1" applyFont="1" applyFill="1" applyBorder="1" applyAlignment="1">
      <alignment vertical="center" wrapText="1"/>
    </xf>
    <xf numFmtId="167" fontId="24" fillId="11" borderId="5" xfId="0" applyNumberFormat="1" applyFont="1" applyFill="1" applyBorder="1" applyAlignment="1">
      <alignment horizontal="center" vertical="center" wrapText="1"/>
    </xf>
    <xf numFmtId="3" fontId="32" fillId="2" borderId="26" xfId="0" applyNumberFormat="1" applyFont="1" applyFill="1" applyBorder="1" applyAlignment="1">
      <alignment horizontal="center" vertical="center" wrapText="1"/>
    </xf>
    <xf numFmtId="166" fontId="52" fillId="11" borderId="26" xfId="0" applyNumberFormat="1" applyFont="1" applyFill="1" applyBorder="1" applyAlignment="1">
      <alignment horizontal="center" vertical="center" wrapText="1"/>
    </xf>
    <xf numFmtId="0" fontId="32" fillId="11" borderId="0" xfId="0" applyFont="1" applyFill="1" applyAlignment="1">
      <alignment vertical="center"/>
    </xf>
    <xf numFmtId="0" fontId="22" fillId="11" borderId="0" xfId="0" applyFont="1" applyFill="1"/>
    <xf numFmtId="0" fontId="22" fillId="11" borderId="0" xfId="0" applyFont="1" applyFill="1" applyAlignment="1">
      <alignment vertical="center" wrapText="1"/>
    </xf>
    <xf numFmtId="0" fontId="22" fillId="11" borderId="5" xfId="0" applyFont="1" applyFill="1" applyBorder="1" applyAlignment="1">
      <alignment horizontal="center" vertical="center" wrapText="1"/>
    </xf>
    <xf numFmtId="0" fontId="22" fillId="11" borderId="5" xfId="0" applyFont="1" applyFill="1" applyBorder="1" applyAlignment="1">
      <alignment vertical="center" wrapText="1"/>
    </xf>
    <xf numFmtId="0" fontId="24" fillId="11" borderId="5" xfId="0" applyFont="1" applyFill="1" applyBorder="1" applyAlignment="1">
      <alignment horizontal="center" vertical="center" wrapText="1"/>
    </xf>
    <xf numFmtId="0" fontId="22" fillId="11" borderId="5" xfId="0" applyFont="1" applyFill="1" applyBorder="1" applyAlignment="1">
      <alignment horizontal="left" vertical="center" wrapText="1"/>
    </xf>
    <xf numFmtId="3" fontId="22" fillId="11" borderId="5" xfId="0" applyNumberFormat="1" applyFont="1" applyFill="1" applyBorder="1" applyAlignment="1">
      <alignment horizontal="center" vertical="center" wrapText="1"/>
    </xf>
    <xf numFmtId="3" fontId="24" fillId="11" borderId="5" xfId="0" applyNumberFormat="1" applyFont="1" applyFill="1" applyBorder="1" applyAlignment="1">
      <alignment horizontal="center" vertical="center" wrapText="1"/>
    </xf>
    <xf numFmtId="166" fontId="22" fillId="11" borderId="5" xfId="0" applyNumberFormat="1" applyFont="1" applyFill="1" applyBorder="1" applyAlignment="1">
      <alignment vertical="center" wrapText="1"/>
    </xf>
    <xf numFmtId="166" fontId="24" fillId="11" borderId="5" xfId="0" applyNumberFormat="1" applyFont="1" applyFill="1" applyBorder="1" applyAlignment="1">
      <alignment vertical="center" wrapText="1"/>
    </xf>
    <xf numFmtId="3" fontId="22" fillId="2" borderId="26" xfId="0" applyNumberFormat="1" applyFont="1" applyFill="1" applyBorder="1" applyAlignment="1">
      <alignment horizontal="center" vertical="center" wrapText="1"/>
    </xf>
    <xf numFmtId="0" fontId="22" fillId="11" borderId="0" xfId="0" applyFont="1" applyFill="1" applyAlignment="1">
      <alignment vertical="center"/>
    </xf>
    <xf numFmtId="3" fontId="32" fillId="11" borderId="26" xfId="0" applyNumberFormat="1" applyFont="1" applyFill="1" applyBorder="1" applyAlignment="1">
      <alignment horizontal="center" vertical="center" wrapText="1"/>
    </xf>
    <xf numFmtId="166" fontId="32" fillId="11" borderId="26" xfId="0" applyNumberFormat="1" applyFont="1" applyFill="1" applyBorder="1" applyAlignment="1">
      <alignment horizontal="center" vertical="center" wrapText="1"/>
    </xf>
    <xf numFmtId="169" fontId="32" fillId="11" borderId="26" xfId="0" applyNumberFormat="1" applyFont="1" applyFill="1" applyBorder="1" applyAlignment="1">
      <alignment horizontal="center" vertical="center" wrapText="1"/>
    </xf>
    <xf numFmtId="0" fontId="32" fillId="11" borderId="23" xfId="30" applyFont="1" applyFill="1" applyAlignment="1">
      <alignment vertical="center" wrapText="1"/>
    </xf>
    <xf numFmtId="0" fontId="32" fillId="11" borderId="5" xfId="30" applyFont="1" applyFill="1" applyBorder="1" applyAlignment="1">
      <alignment horizontal="center" vertical="center" wrapText="1"/>
    </xf>
    <xf numFmtId="0" fontId="25" fillId="11" borderId="5" xfId="30" applyFont="1" applyFill="1" applyBorder="1" applyAlignment="1">
      <alignment horizontal="left" vertical="center" wrapText="1"/>
    </xf>
    <xf numFmtId="0" fontId="32" fillId="11" borderId="5" xfId="30" applyFont="1" applyFill="1" applyBorder="1" applyAlignment="1">
      <alignment horizontal="left" vertical="center" wrapText="1"/>
    </xf>
    <xf numFmtId="173" fontId="32" fillId="11" borderId="5" xfId="30" applyNumberFormat="1" applyFont="1" applyFill="1" applyBorder="1" applyAlignment="1">
      <alignment horizontal="center" vertical="center" wrapText="1"/>
    </xf>
    <xf numFmtId="3" fontId="32" fillId="11" borderId="5" xfId="30" applyNumberFormat="1" applyFont="1" applyFill="1" applyBorder="1" applyAlignment="1">
      <alignment horizontal="center" vertical="center" wrapText="1"/>
    </xf>
    <xf numFmtId="3" fontId="25" fillId="11" borderId="5" xfId="30" applyNumberFormat="1" applyFont="1" applyFill="1" applyBorder="1" applyAlignment="1">
      <alignment horizontal="center" vertical="center" wrapText="1"/>
    </xf>
    <xf numFmtId="3" fontId="25" fillId="11" borderId="5" xfId="30" quotePrefix="1" applyNumberFormat="1" applyFont="1" applyFill="1" applyBorder="1" applyAlignment="1">
      <alignment horizontal="center" vertical="center" wrapText="1"/>
    </xf>
    <xf numFmtId="166" fontId="32" fillId="11" borderId="5" xfId="30" applyNumberFormat="1" applyFont="1" applyFill="1" applyBorder="1" applyAlignment="1">
      <alignment vertical="center" wrapText="1"/>
    </xf>
    <xf numFmtId="166" fontId="25" fillId="11" borderId="5" xfId="30" applyNumberFormat="1" applyFont="1" applyFill="1" applyBorder="1" applyAlignment="1">
      <alignment vertical="center" wrapText="1"/>
    </xf>
    <xf numFmtId="167" fontId="21" fillId="11" borderId="5" xfId="30" applyNumberFormat="1" applyFont="1" applyFill="1" applyBorder="1" applyAlignment="1">
      <alignment horizontal="center" vertical="center" wrapText="1"/>
    </xf>
    <xf numFmtId="3" fontId="32" fillId="2" borderId="26" xfId="30" applyNumberFormat="1" applyFont="1" applyFill="1" applyBorder="1" applyAlignment="1">
      <alignment horizontal="center" vertical="center" wrapText="1"/>
    </xf>
    <xf numFmtId="172" fontId="22" fillId="11" borderId="68" xfId="0" applyNumberFormat="1" applyFont="1" applyFill="1" applyBorder="1" applyAlignment="1">
      <alignment horizontal="center" vertical="center"/>
    </xf>
    <xf numFmtId="0" fontId="32" fillId="11" borderId="10" xfId="30" applyFont="1" applyFill="1" applyBorder="1" applyAlignment="1">
      <alignment horizontal="center" vertical="center" wrapText="1"/>
    </xf>
    <xf numFmtId="0" fontId="32" fillId="11" borderId="23" xfId="30" applyFont="1" applyFill="1" applyAlignment="1">
      <alignment vertical="center"/>
    </xf>
    <xf numFmtId="0" fontId="22" fillId="11" borderId="23" xfId="30" applyFont="1" applyFill="1"/>
    <xf numFmtId="0" fontId="32" fillId="11" borderId="5" xfId="30" applyFont="1" applyFill="1" applyBorder="1" applyAlignment="1">
      <alignment vertical="center" wrapText="1"/>
    </xf>
    <xf numFmtId="0" fontId="52" fillId="11" borderId="5" xfId="30" applyFont="1" applyFill="1" applyBorder="1" applyAlignment="1">
      <alignment horizontal="center" vertical="center" wrapText="1"/>
    </xf>
    <xf numFmtId="0" fontId="52" fillId="11" borderId="5" xfId="30" applyFont="1" applyFill="1" applyBorder="1" applyAlignment="1">
      <alignment vertical="center" wrapText="1"/>
    </xf>
    <xf numFmtId="0" fontId="56" fillId="11" borderId="5" xfId="30" applyFont="1" applyFill="1" applyBorder="1" applyAlignment="1">
      <alignment horizontal="left" vertical="center" wrapText="1"/>
    </xf>
    <xf numFmtId="0" fontId="52" fillId="11" borderId="5" xfId="0" applyFont="1" applyFill="1" applyBorder="1" applyAlignment="1">
      <alignment horizontal="left" vertical="center" wrapText="1"/>
    </xf>
    <xf numFmtId="0" fontId="52" fillId="11" borderId="5" xfId="30" applyFont="1" applyFill="1" applyBorder="1" applyAlignment="1">
      <alignment horizontal="left" vertical="center" wrapText="1"/>
    </xf>
    <xf numFmtId="173" fontId="52" fillId="11" borderId="5" xfId="30" applyNumberFormat="1" applyFont="1" applyFill="1" applyBorder="1" applyAlignment="1">
      <alignment horizontal="center" vertical="center" wrapText="1"/>
    </xf>
    <xf numFmtId="3" fontId="52" fillId="11" borderId="5" xfId="0" applyNumberFormat="1" applyFont="1" applyFill="1" applyBorder="1" applyAlignment="1">
      <alignment horizontal="center" vertical="center" wrapText="1"/>
    </xf>
    <xf numFmtId="3" fontId="56" fillId="11" borderId="5" xfId="30" applyNumberFormat="1" applyFont="1" applyFill="1" applyBorder="1" applyAlignment="1">
      <alignment horizontal="center" vertical="center" wrapText="1"/>
    </xf>
    <xf numFmtId="3" fontId="56" fillId="11" borderId="5" xfId="0" applyNumberFormat="1" applyFont="1" applyFill="1" applyBorder="1" applyAlignment="1">
      <alignment horizontal="center" vertical="center" wrapText="1"/>
    </xf>
    <xf numFmtId="167" fontId="56" fillId="11" borderId="5" xfId="0" applyNumberFormat="1" applyFont="1" applyFill="1" applyBorder="1" applyAlignment="1">
      <alignment horizontal="center" vertical="center" wrapText="1"/>
    </xf>
    <xf numFmtId="166" fontId="52" fillId="11" borderId="5" xfId="30" applyNumberFormat="1" applyFont="1" applyFill="1" applyBorder="1" applyAlignment="1">
      <alignment vertical="center" wrapText="1"/>
    </xf>
    <xf numFmtId="3" fontId="52" fillId="11" borderId="26" xfId="30" applyNumberFormat="1" applyFont="1" applyFill="1" applyBorder="1" applyAlignment="1">
      <alignment horizontal="center" vertical="center" wrapText="1"/>
    </xf>
    <xf numFmtId="44" fontId="22" fillId="0" borderId="203" xfId="1" applyFont="1" applyBorder="1" applyAlignment="1">
      <alignment vertical="center"/>
    </xf>
    <xf numFmtId="44" fontId="27" fillId="13" borderId="203" xfId="1" applyFont="1" applyFill="1" applyBorder="1" applyAlignment="1">
      <alignment vertical="center"/>
    </xf>
    <xf numFmtId="0" fontId="55" fillId="11" borderId="23" xfId="0" applyFont="1" applyFill="1" applyBorder="1"/>
    <xf numFmtId="0" fontId="22" fillId="2" borderId="5" xfId="0" applyFont="1" applyFill="1" applyBorder="1" applyAlignment="1">
      <alignment horizontal="center" vertical="center"/>
    </xf>
    <xf numFmtId="0" fontId="22" fillId="2" borderId="5" xfId="0" applyFont="1" applyFill="1" applyBorder="1" applyAlignment="1">
      <alignment horizontal="left" vertical="center"/>
    </xf>
    <xf numFmtId="0" fontId="56" fillId="11" borderId="5" xfId="0" applyFont="1" applyFill="1" applyBorder="1" applyAlignment="1">
      <alignment vertical="center" wrapText="1"/>
    </xf>
    <xf numFmtId="167" fontId="21" fillId="11" borderId="5" xfId="0" applyNumberFormat="1" applyFont="1" applyFill="1" applyBorder="1" applyAlignment="1">
      <alignment horizontal="center" vertical="center" wrapText="1"/>
    </xf>
    <xf numFmtId="3" fontId="22" fillId="11" borderId="26" xfId="0" applyNumberFormat="1" applyFont="1" applyFill="1" applyBorder="1" applyAlignment="1">
      <alignment horizontal="center" vertical="center" wrapText="1"/>
    </xf>
    <xf numFmtId="0" fontId="52" fillId="11" borderId="5" xfId="0" applyFont="1" applyFill="1" applyBorder="1" applyAlignment="1">
      <alignment vertical="center" wrapText="1"/>
    </xf>
    <xf numFmtId="173" fontId="52" fillId="11" borderId="5" xfId="0" applyNumberFormat="1" applyFont="1" applyFill="1" applyBorder="1" applyAlignment="1">
      <alignment horizontal="center" vertical="center" wrapText="1"/>
    </xf>
    <xf numFmtId="0" fontId="24" fillId="11" borderId="5" xfId="0" applyFont="1" applyFill="1" applyBorder="1" applyAlignment="1">
      <alignment vertical="center" wrapText="1"/>
    </xf>
    <xf numFmtId="169" fontId="52" fillId="11" borderId="26" xfId="0" applyNumberFormat="1" applyFont="1" applyFill="1" applyBorder="1" applyAlignment="1">
      <alignment horizontal="center" vertical="center" wrapText="1"/>
    </xf>
    <xf numFmtId="44" fontId="52" fillId="11" borderId="26" xfId="0" applyNumberFormat="1" applyFont="1" applyFill="1" applyBorder="1" applyAlignment="1">
      <alignment horizontal="center" vertical="center" wrapText="1"/>
    </xf>
    <xf numFmtId="0" fontId="22" fillId="11" borderId="5" xfId="30" applyFont="1" applyFill="1" applyBorder="1" applyAlignment="1">
      <alignment horizontal="center" vertical="center" wrapText="1"/>
    </xf>
    <xf numFmtId="0" fontId="22" fillId="11" borderId="5" xfId="30" applyFont="1" applyFill="1" applyBorder="1" applyAlignment="1">
      <alignment vertical="center" wrapText="1"/>
    </xf>
    <xf numFmtId="0" fontId="56" fillId="11" borderId="5" xfId="30" applyFont="1" applyFill="1" applyBorder="1" applyAlignment="1">
      <alignment vertical="center" wrapText="1"/>
    </xf>
    <xf numFmtId="0" fontId="25" fillId="11" borderId="0" xfId="0" applyFont="1" applyFill="1" applyAlignment="1">
      <alignment vertical="center"/>
    </xf>
    <xf numFmtId="0" fontId="25" fillId="11" borderId="5" xfId="0" applyFont="1" applyFill="1" applyBorder="1" applyAlignment="1">
      <alignment vertical="center" wrapText="1"/>
    </xf>
    <xf numFmtId="0" fontId="32" fillId="11" borderId="26" xfId="0" applyFont="1" applyFill="1" applyBorder="1" applyAlignment="1">
      <alignment horizontal="center" vertical="center" wrapText="1"/>
    </xf>
    <xf numFmtId="0" fontId="56" fillId="11" borderId="0" xfId="0" applyFont="1" applyFill="1" applyAlignment="1">
      <alignment vertical="center"/>
    </xf>
    <xf numFmtId="0" fontId="52" fillId="11" borderId="26" xfId="0" applyFont="1" applyFill="1" applyBorder="1" applyAlignment="1">
      <alignment horizontal="center" vertical="center" wrapText="1"/>
    </xf>
    <xf numFmtId="0" fontId="86" fillId="11" borderId="90" xfId="147" applyFont="1" applyFill="1" applyBorder="1" applyAlignment="1">
      <alignment horizontal="center" vertical="center"/>
    </xf>
    <xf numFmtId="44" fontId="86" fillId="11" borderId="90" xfId="1" applyFont="1" applyFill="1" applyBorder="1" applyAlignment="1">
      <alignment vertical="center"/>
    </xf>
    <xf numFmtId="44" fontId="86" fillId="11" borderId="93" xfId="1" applyFont="1" applyFill="1" applyBorder="1" applyAlignment="1">
      <alignment horizontal="center" vertical="center" wrapText="1"/>
    </xf>
    <xf numFmtId="0" fontId="86" fillId="11" borderId="91" xfId="147" applyFont="1" applyFill="1" applyBorder="1" applyAlignment="1">
      <alignment horizontal="center" vertical="center"/>
    </xf>
    <xf numFmtId="44" fontId="85" fillId="11" borderId="0" xfId="1" applyFont="1" applyFill="1" applyAlignment="1">
      <alignment horizontal="center"/>
    </xf>
    <xf numFmtId="9" fontId="85" fillId="11" borderId="0" xfId="21" applyFont="1" applyFill="1" applyAlignment="1">
      <alignment horizontal="center"/>
    </xf>
    <xf numFmtId="9" fontId="86" fillId="11" borderId="89" xfId="21" applyFont="1" applyFill="1" applyBorder="1" applyAlignment="1">
      <alignment horizontal="center" vertical="center"/>
    </xf>
    <xf numFmtId="0" fontId="205" fillId="0" borderId="23" xfId="2849" applyFont="1" applyAlignment="1">
      <alignment vertical="top"/>
    </xf>
    <xf numFmtId="0" fontId="6" fillId="0" borderId="23" xfId="2849" applyAlignment="1">
      <alignment horizontal="center" vertical="center"/>
    </xf>
    <xf numFmtId="225" fontId="6" fillId="0" borderId="23" xfId="2849" applyNumberFormat="1" applyAlignment="1">
      <alignment horizontal="right" vertical="center"/>
    </xf>
    <xf numFmtId="10" fontId="206" fillId="0" borderId="23" xfId="2850" applyNumberFormat="1" applyFont="1" applyAlignment="1">
      <alignment horizontal="center" vertical="center"/>
    </xf>
    <xf numFmtId="226" fontId="206" fillId="0" borderId="23" xfId="2849" applyNumberFormat="1" applyFont="1" applyAlignment="1">
      <alignment horizontal="center" vertical="center"/>
    </xf>
    <xf numFmtId="49" fontId="6" fillId="0" borderId="23" xfId="2849" applyNumberFormat="1" applyAlignment="1">
      <alignment horizontal="center" vertical="center"/>
    </xf>
    <xf numFmtId="0" fontId="207" fillId="0" borderId="23" xfId="2849" applyFont="1" applyAlignment="1">
      <alignment vertical="center"/>
    </xf>
    <xf numFmtId="0" fontId="208" fillId="0" borderId="23" xfId="2849" applyFont="1" applyAlignment="1">
      <alignment vertical="center"/>
    </xf>
    <xf numFmtId="0" fontId="209" fillId="0" borderId="23" xfId="2849" applyFont="1" applyAlignment="1">
      <alignment vertical="center"/>
    </xf>
    <xf numFmtId="0" fontId="6" fillId="0" borderId="23" xfId="2849" applyAlignment="1">
      <alignment vertical="center"/>
    </xf>
    <xf numFmtId="225" fontId="0" fillId="0" borderId="23" xfId="2852" applyNumberFormat="1" applyFont="1" applyAlignment="1">
      <alignment horizontal="right" vertical="center"/>
    </xf>
    <xf numFmtId="164" fontId="206" fillId="0" borderId="23" xfId="2852" applyFont="1" applyAlignment="1">
      <alignment horizontal="center" vertical="center"/>
    </xf>
    <xf numFmtId="17" fontId="209" fillId="0" borderId="23" xfId="2849" applyNumberFormat="1" applyFont="1" applyAlignment="1">
      <alignment vertical="center"/>
    </xf>
    <xf numFmtId="0" fontId="77" fillId="0" borderId="23" xfId="2849" applyFont="1" applyAlignment="1">
      <alignment horizontal="left" vertical="center"/>
    </xf>
    <xf numFmtId="0" fontId="83" fillId="0" borderId="23" xfId="2849" applyFont="1" applyAlignment="1">
      <alignment horizontal="center" vertical="center"/>
    </xf>
    <xf numFmtId="225" fontId="210" fillId="53" borderId="242" xfId="2849" applyNumberFormat="1" applyFont="1" applyFill="1" applyBorder="1" applyAlignment="1">
      <alignment horizontal="center" vertical="center"/>
    </xf>
    <xf numFmtId="225" fontId="210" fillId="53" borderId="201" xfId="2849" applyNumberFormat="1" applyFont="1" applyFill="1" applyBorder="1" applyAlignment="1">
      <alignment horizontal="center" vertical="center"/>
    </xf>
    <xf numFmtId="10" fontId="210" fillId="53" borderId="201" xfId="2850" applyNumberFormat="1" applyFont="1" applyFill="1" applyBorder="1" applyAlignment="1">
      <alignment horizontal="center" vertical="center" wrapText="1"/>
    </xf>
    <xf numFmtId="226" fontId="210" fillId="53" borderId="201" xfId="2849" applyNumberFormat="1" applyFont="1" applyFill="1" applyBorder="1" applyAlignment="1">
      <alignment horizontal="center" vertical="center" wrapText="1"/>
    </xf>
    <xf numFmtId="225" fontId="213" fillId="53" borderId="201" xfId="2849" applyNumberFormat="1" applyFont="1" applyFill="1" applyBorder="1" applyAlignment="1">
      <alignment horizontal="center" vertical="center"/>
    </xf>
    <xf numFmtId="225" fontId="210" fillId="53" borderId="202" xfId="2849" applyNumberFormat="1" applyFont="1" applyFill="1" applyBorder="1" applyAlignment="1">
      <alignment horizontal="center" vertical="center"/>
    </xf>
    <xf numFmtId="0" fontId="215" fillId="11" borderId="252" xfId="2849" applyFont="1" applyFill="1" applyBorder="1" applyAlignment="1">
      <alignment horizontal="center" vertical="center"/>
    </xf>
    <xf numFmtId="0" fontId="215" fillId="0" borderId="252" xfId="2849" applyFont="1" applyBorder="1" applyAlignment="1">
      <alignment horizontal="center" vertical="center"/>
    </xf>
    <xf numFmtId="0" fontId="215" fillId="0" borderId="252" xfId="2849" applyFont="1" applyBorder="1" applyAlignment="1">
      <alignment horizontal="center" vertical="center" wrapText="1"/>
    </xf>
    <xf numFmtId="0" fontId="216" fillId="0" borderId="252" xfId="2849" applyFont="1" applyBorder="1" applyAlignment="1">
      <alignment horizontal="center" vertical="center" wrapText="1"/>
    </xf>
    <xf numFmtId="0" fontId="216" fillId="0" borderId="253" xfId="2849" applyFont="1" applyBorder="1" applyAlignment="1">
      <alignment horizontal="center" vertical="center" wrapText="1"/>
    </xf>
    <xf numFmtId="16" fontId="217" fillId="121" borderId="254" xfId="2849" applyNumberFormat="1" applyFont="1" applyFill="1" applyBorder="1" applyAlignment="1">
      <alignment horizontal="center" vertical="center"/>
    </xf>
    <xf numFmtId="3" fontId="215" fillId="0" borderId="255" xfId="2849" applyNumberFormat="1" applyFont="1" applyBorder="1" applyAlignment="1">
      <alignment horizontal="center" vertical="center"/>
    </xf>
    <xf numFmtId="3" fontId="215" fillId="0" borderId="252" xfId="2849" applyNumberFormat="1" applyFont="1" applyBorder="1" applyAlignment="1">
      <alignment horizontal="center" vertical="center"/>
    </xf>
    <xf numFmtId="0" fontId="216" fillId="0" borderId="91" xfId="2849" applyFont="1" applyBorder="1" applyAlignment="1">
      <alignment horizontal="center" vertical="center" wrapText="1"/>
    </xf>
    <xf numFmtId="164" fontId="215" fillId="0" borderId="252" xfId="2852" applyFont="1" applyBorder="1" applyAlignment="1">
      <alignment horizontal="center" vertical="center"/>
    </xf>
    <xf numFmtId="225" fontId="215" fillId="0" borderId="252" xfId="2852" applyNumberFormat="1" applyFont="1" applyBorder="1" applyAlignment="1">
      <alignment horizontal="right" vertical="center"/>
    </xf>
    <xf numFmtId="225" fontId="215" fillId="0" borderId="252" xfId="2849" applyNumberFormat="1" applyFont="1" applyBorder="1" applyAlignment="1">
      <alignment horizontal="right" vertical="center"/>
    </xf>
    <xf numFmtId="10" fontId="215" fillId="0" borderId="252" xfId="2850" applyNumberFormat="1" applyFont="1" applyBorder="1" applyAlignment="1">
      <alignment horizontal="center" vertical="center"/>
    </xf>
    <xf numFmtId="10" fontId="216" fillId="0" borderId="252" xfId="2850" applyNumberFormat="1" applyFont="1" applyBorder="1" applyAlignment="1">
      <alignment horizontal="center" vertical="center"/>
    </xf>
    <xf numFmtId="226" fontId="216" fillId="0" borderId="252" xfId="2852" applyNumberFormat="1" applyFont="1" applyBorder="1" applyAlignment="1">
      <alignment horizontal="center" vertical="center"/>
    </xf>
    <xf numFmtId="225" fontId="218" fillId="0" borderId="252" xfId="2852" applyNumberFormat="1" applyFont="1" applyBorder="1" applyAlignment="1">
      <alignment horizontal="right" vertical="center"/>
    </xf>
    <xf numFmtId="49" fontId="215" fillId="0" borderId="252" xfId="2849" applyNumberFormat="1" applyFont="1" applyBorder="1" applyAlignment="1">
      <alignment horizontal="center" vertical="center"/>
    </xf>
    <xf numFmtId="164" fontId="0" fillId="0" borderId="23" xfId="2852" applyFont="1" applyAlignment="1">
      <alignment horizontal="center" vertical="center"/>
    </xf>
    <xf numFmtId="0" fontId="219" fillId="57" borderId="204" xfId="2849" applyFont="1" applyFill="1" applyBorder="1" applyAlignment="1">
      <alignment horizontal="left" vertical="center"/>
    </xf>
    <xf numFmtId="0" fontId="219" fillId="57" borderId="204" xfId="2849" applyFont="1" applyFill="1" applyBorder="1" applyAlignment="1">
      <alignment vertical="center"/>
    </xf>
    <xf numFmtId="3" fontId="219" fillId="57" borderId="204" xfId="2849" applyNumberFormat="1" applyFont="1" applyFill="1" applyBorder="1" applyAlignment="1">
      <alignment horizontal="center" vertical="center"/>
    </xf>
    <xf numFmtId="225" fontId="219" fillId="57" borderId="204" xfId="2849" applyNumberFormat="1" applyFont="1" applyFill="1" applyBorder="1" applyAlignment="1">
      <alignment horizontal="right" vertical="center"/>
    </xf>
    <xf numFmtId="164" fontId="219" fillId="57" borderId="204" xfId="2852" applyFont="1" applyFill="1" applyBorder="1" applyAlignment="1">
      <alignment horizontal="center" vertical="center"/>
    </xf>
    <xf numFmtId="0" fontId="219" fillId="57" borderId="204" xfId="2849" applyFont="1" applyFill="1" applyBorder="1" applyAlignment="1">
      <alignment horizontal="center" vertical="center"/>
    </xf>
    <xf numFmtId="10" fontId="219" fillId="57" borderId="204" xfId="2850" applyNumberFormat="1" applyFont="1" applyFill="1" applyBorder="1" applyAlignment="1">
      <alignment horizontal="center" vertical="center"/>
    </xf>
    <xf numFmtId="226" fontId="219" fillId="57" borderId="204" xfId="2849" applyNumberFormat="1" applyFont="1" applyFill="1" applyBorder="1" applyAlignment="1">
      <alignment horizontal="center" vertical="center"/>
    </xf>
    <xf numFmtId="225" fontId="213" fillId="57" borderId="204" xfId="2849" applyNumberFormat="1" applyFont="1" applyFill="1" applyBorder="1" applyAlignment="1">
      <alignment horizontal="right" vertical="center"/>
    </xf>
    <xf numFmtId="9" fontId="219" fillId="57" borderId="204" xfId="2850" applyFont="1" applyFill="1" applyBorder="1" applyAlignment="1">
      <alignment horizontal="center" vertical="center"/>
    </xf>
    <xf numFmtId="49" fontId="219" fillId="57" borderId="205" xfId="2850" applyNumberFormat="1" applyFont="1" applyFill="1" applyBorder="1" applyAlignment="1">
      <alignment horizontal="center" vertical="center"/>
    </xf>
    <xf numFmtId="0" fontId="215" fillId="11" borderId="256" xfId="2849" applyFont="1" applyFill="1" applyBorder="1" applyAlignment="1">
      <alignment horizontal="center" vertical="center"/>
    </xf>
    <xf numFmtId="0" fontId="215" fillId="0" borderId="256" xfId="2849" applyFont="1" applyBorder="1" applyAlignment="1">
      <alignment horizontal="center" vertical="center" wrapText="1"/>
    </xf>
    <xf numFmtId="0" fontId="216" fillId="0" borderId="256" xfId="2849" applyFont="1" applyBorder="1" applyAlignment="1">
      <alignment horizontal="center" vertical="center" wrapText="1"/>
    </xf>
    <xf numFmtId="0" fontId="216" fillId="0" borderId="257" xfId="2849" applyFont="1" applyBorder="1" applyAlignment="1">
      <alignment horizontal="center" vertical="center" wrapText="1"/>
    </xf>
    <xf numFmtId="3" fontId="215" fillId="0" borderId="258" xfId="2849" applyNumberFormat="1" applyFont="1" applyBorder="1" applyAlignment="1">
      <alignment horizontal="center" vertical="center"/>
    </xf>
    <xf numFmtId="3" fontId="215" fillId="0" borderId="256" xfId="2849" applyNumberFormat="1" applyFont="1" applyBorder="1" applyAlignment="1">
      <alignment horizontal="center" vertical="center"/>
    </xf>
    <xf numFmtId="164" fontId="216" fillId="0" borderId="256" xfId="2852" applyFont="1" applyFill="1" applyBorder="1" applyAlignment="1">
      <alignment horizontal="center" vertical="center"/>
    </xf>
    <xf numFmtId="225" fontId="215" fillId="11" borderId="256" xfId="2852" applyNumberFormat="1" applyFont="1" applyFill="1" applyBorder="1" applyAlignment="1">
      <alignment horizontal="right" vertical="center"/>
    </xf>
    <xf numFmtId="225" fontId="215" fillId="0" borderId="256" xfId="2849" applyNumberFormat="1" applyFont="1" applyBorder="1" applyAlignment="1">
      <alignment horizontal="right" vertical="center"/>
    </xf>
    <xf numFmtId="10" fontId="215" fillId="0" borderId="256" xfId="2850" applyNumberFormat="1" applyFont="1" applyBorder="1" applyAlignment="1">
      <alignment horizontal="center" vertical="center"/>
    </xf>
    <xf numFmtId="226" fontId="216" fillId="0" borderId="256" xfId="2852" applyNumberFormat="1" applyFont="1" applyFill="1" applyBorder="1" applyAlignment="1">
      <alignment horizontal="center" vertical="center"/>
    </xf>
    <xf numFmtId="225" fontId="215" fillId="0" borderId="256" xfId="2852" applyNumberFormat="1" applyFont="1" applyBorder="1" applyAlignment="1">
      <alignment horizontal="right" vertical="center"/>
    </xf>
    <xf numFmtId="225" fontId="218" fillId="0" borderId="256" xfId="2852" applyNumberFormat="1" applyFont="1" applyBorder="1" applyAlignment="1">
      <alignment horizontal="right" vertical="center"/>
    </xf>
    <xf numFmtId="0" fontId="215" fillId="0" borderId="256" xfId="2849" applyFont="1" applyBorder="1" applyAlignment="1">
      <alignment horizontal="center" vertical="center"/>
    </xf>
    <xf numFmtId="49" fontId="215" fillId="0" borderId="256" xfId="2849" applyNumberFormat="1" applyFont="1" applyBorder="1" applyAlignment="1">
      <alignment horizontal="center" vertical="center"/>
    </xf>
    <xf numFmtId="0" fontId="97" fillId="0" borderId="4" xfId="22" applyFont="1" applyBorder="1" applyAlignment="1">
      <alignment horizontal="center" vertical="center" wrapText="1"/>
    </xf>
    <xf numFmtId="0" fontId="220" fillId="0" borderId="4" xfId="0" applyFont="1" applyBorder="1" applyAlignment="1">
      <alignment horizontal="center" vertical="center"/>
    </xf>
    <xf numFmtId="0" fontId="215" fillId="0" borderId="91" xfId="2849" applyFont="1" applyBorder="1" applyAlignment="1">
      <alignment horizontal="center" vertical="center" wrapText="1"/>
    </xf>
    <xf numFmtId="0" fontId="215" fillId="0" borderId="259" xfId="2849" applyFont="1" applyBorder="1" applyAlignment="1">
      <alignment horizontal="center" vertical="center" wrapText="1"/>
    </xf>
    <xf numFmtId="0" fontId="216" fillId="0" borderId="259" xfId="2849" applyFont="1" applyBorder="1" applyAlignment="1">
      <alignment horizontal="center" vertical="center" wrapText="1"/>
    </xf>
    <xf numFmtId="0" fontId="216" fillId="0" borderId="260" xfId="2849" applyFont="1" applyBorder="1" applyAlignment="1">
      <alignment horizontal="center" vertical="center" wrapText="1"/>
    </xf>
    <xf numFmtId="3" fontId="215" fillId="0" borderId="261" xfId="2849" applyNumberFormat="1" applyFont="1" applyBorder="1" applyAlignment="1">
      <alignment horizontal="center" vertical="center"/>
    </xf>
    <xf numFmtId="3" fontId="215" fillId="0" borderId="91" xfId="2849" applyNumberFormat="1" applyFont="1" applyBorder="1" applyAlignment="1">
      <alignment horizontal="center" vertical="center"/>
    </xf>
    <xf numFmtId="164" fontId="216" fillId="0" borderId="91" xfId="2852" applyFont="1" applyFill="1" applyBorder="1" applyAlignment="1">
      <alignment horizontal="center" vertical="center"/>
    </xf>
    <xf numFmtId="225" fontId="215" fillId="0" borderId="91" xfId="2852" applyNumberFormat="1" applyFont="1" applyBorder="1" applyAlignment="1">
      <alignment horizontal="right" vertical="center"/>
    </xf>
    <xf numFmtId="225" fontId="215" fillId="0" borderId="91" xfId="2849" applyNumberFormat="1" applyFont="1" applyBorder="1" applyAlignment="1">
      <alignment horizontal="right" vertical="center"/>
    </xf>
    <xf numFmtId="10" fontId="215" fillId="0" borderId="91" xfId="2850" applyNumberFormat="1" applyFont="1" applyBorder="1" applyAlignment="1">
      <alignment horizontal="center" vertical="center"/>
    </xf>
    <xf numFmtId="10" fontId="216" fillId="0" borderId="91" xfId="2850" applyNumberFormat="1" applyFont="1" applyFill="1" applyBorder="1" applyAlignment="1">
      <alignment horizontal="center" vertical="center"/>
    </xf>
    <xf numFmtId="226" fontId="216" fillId="0" borderId="91" xfId="2852" applyNumberFormat="1" applyFont="1" applyFill="1" applyBorder="1" applyAlignment="1">
      <alignment horizontal="center" vertical="center"/>
    </xf>
    <xf numFmtId="225" fontId="218" fillId="0" borderId="91" xfId="2852" applyNumberFormat="1" applyFont="1" applyBorder="1" applyAlignment="1">
      <alignment horizontal="right" vertical="center"/>
    </xf>
    <xf numFmtId="0" fontId="215" fillId="0" borderId="91" xfId="2849" applyFont="1" applyBorder="1" applyAlignment="1">
      <alignment horizontal="center" vertical="center"/>
    </xf>
    <xf numFmtId="49" fontId="215" fillId="0" borderId="91" xfId="2849" applyNumberFormat="1" applyFont="1" applyBorder="1" applyAlignment="1">
      <alignment horizontal="center" vertical="center"/>
    </xf>
    <xf numFmtId="49" fontId="1" fillId="0" borderId="23" xfId="1" applyNumberFormat="1" applyFont="1" applyBorder="1" applyAlignment="1">
      <alignment horizontal="center" vertical="center"/>
    </xf>
    <xf numFmtId="0" fontId="1" fillId="0" borderId="23" xfId="2849" applyFont="1" applyAlignment="1">
      <alignment horizontal="center" vertical="center" wrapText="1"/>
    </xf>
    <xf numFmtId="0" fontId="215" fillId="0" borderId="259" xfId="2849" applyFont="1" applyBorder="1" applyAlignment="1">
      <alignment horizontal="center" vertical="center"/>
    </xf>
    <xf numFmtId="0" fontId="215" fillId="0" borderId="231" xfId="2849" applyFont="1" applyBorder="1" applyAlignment="1">
      <alignment horizontal="center" vertical="center"/>
    </xf>
    <xf numFmtId="0" fontId="216" fillId="11" borderId="91" xfId="2849" applyFont="1" applyFill="1" applyBorder="1" applyAlignment="1">
      <alignment horizontal="center" vertical="center" wrapText="1"/>
    </xf>
    <xf numFmtId="0" fontId="216" fillId="0" borderId="262" xfId="2849" applyFont="1" applyBorder="1" applyAlignment="1">
      <alignment horizontal="center" vertical="center" wrapText="1"/>
    </xf>
    <xf numFmtId="3" fontId="215" fillId="0" borderId="259" xfId="2849" applyNumberFormat="1" applyFont="1" applyBorder="1" applyAlignment="1">
      <alignment horizontal="center" vertical="center"/>
    </xf>
    <xf numFmtId="164" fontId="216" fillId="0" borderId="259" xfId="2852" applyFont="1" applyFill="1" applyBorder="1" applyAlignment="1">
      <alignment horizontal="center" vertical="center"/>
    </xf>
    <xf numFmtId="164" fontId="215" fillId="0" borderId="259" xfId="2852" applyFont="1" applyBorder="1" applyAlignment="1">
      <alignment horizontal="center" vertical="center"/>
    </xf>
    <xf numFmtId="225" fontId="215" fillId="0" borderId="259" xfId="2852" applyNumberFormat="1" applyFont="1" applyBorder="1" applyAlignment="1">
      <alignment horizontal="right" vertical="center"/>
    </xf>
    <xf numFmtId="10" fontId="215" fillId="0" borderId="259" xfId="2850" applyNumberFormat="1" applyFont="1" applyBorder="1" applyAlignment="1">
      <alignment horizontal="center" vertical="center"/>
    </xf>
    <xf numFmtId="10" fontId="216" fillId="0" borderId="259" xfId="2850" applyNumberFormat="1" applyFont="1" applyFill="1" applyBorder="1" applyAlignment="1">
      <alignment horizontal="center" vertical="center"/>
    </xf>
    <xf numFmtId="226" fontId="216" fillId="0" borderId="259" xfId="2852" applyNumberFormat="1" applyFont="1" applyFill="1" applyBorder="1" applyAlignment="1">
      <alignment horizontal="center" vertical="center"/>
    </xf>
    <xf numFmtId="225" fontId="218" fillId="0" borderId="259" xfId="2852" applyNumberFormat="1" applyFont="1" applyBorder="1" applyAlignment="1">
      <alignment horizontal="right" vertical="center"/>
    </xf>
    <xf numFmtId="49" fontId="215" fillId="0" borderId="259" xfId="2849" applyNumberFormat="1" applyFont="1" applyBorder="1" applyAlignment="1">
      <alignment horizontal="center" vertical="center"/>
    </xf>
    <xf numFmtId="44" fontId="6" fillId="0" borderId="23" xfId="2849" applyNumberFormat="1" applyAlignment="1">
      <alignment horizontal="center" vertical="center"/>
    </xf>
    <xf numFmtId="10" fontId="215" fillId="0" borderId="256" xfId="2850" applyNumberFormat="1" applyFont="1" applyFill="1" applyBorder="1" applyAlignment="1">
      <alignment horizontal="center" vertical="center"/>
    </xf>
    <xf numFmtId="3" fontId="215" fillId="0" borderId="263" xfId="2849" applyNumberFormat="1" applyFont="1" applyBorder="1" applyAlignment="1">
      <alignment horizontal="center" vertical="center"/>
    </xf>
    <xf numFmtId="10" fontId="215" fillId="0" borderId="259" xfId="2850" applyNumberFormat="1" applyFont="1" applyFill="1" applyBorder="1" applyAlignment="1">
      <alignment horizontal="center" vertical="center"/>
    </xf>
    <xf numFmtId="225" fontId="215" fillId="0" borderId="259" xfId="2849" applyNumberFormat="1" applyFont="1" applyBorder="1" applyAlignment="1">
      <alignment horizontal="right" vertical="center"/>
    </xf>
    <xf numFmtId="0" fontId="97" fillId="0" borderId="4" xfId="22" applyFont="1" applyBorder="1" applyAlignment="1">
      <alignment horizontal="center" vertical="center"/>
    </xf>
    <xf numFmtId="0" fontId="216" fillId="11" borderId="23" xfId="2851" quotePrefix="1" applyFont="1" applyFill="1" applyAlignment="1">
      <alignment horizontal="left" vertical="center"/>
      <protection locked="0"/>
    </xf>
    <xf numFmtId="0" fontId="210" fillId="53" borderId="204" xfId="2849" applyFont="1" applyFill="1" applyBorder="1" applyAlignment="1">
      <alignment horizontal="left" vertical="center"/>
    </xf>
    <xf numFmtId="0" fontId="210" fillId="53" borderId="204" xfId="2849" applyFont="1" applyFill="1" applyBorder="1" applyAlignment="1">
      <alignment vertical="center"/>
    </xf>
    <xf numFmtId="227" fontId="210" fillId="53" borderId="203" xfId="2853" applyNumberFormat="1" applyFont="1" applyFill="1" applyBorder="1" applyAlignment="1">
      <alignment horizontal="center" vertical="center"/>
    </xf>
    <xf numFmtId="3" fontId="210" fillId="53" borderId="203" xfId="2849" applyNumberFormat="1" applyFont="1" applyFill="1" applyBorder="1" applyAlignment="1">
      <alignment horizontal="center" vertical="center"/>
    </xf>
    <xf numFmtId="3" fontId="210" fillId="53" borderId="204" xfId="2849" applyNumberFormat="1" applyFont="1" applyFill="1" applyBorder="1" applyAlignment="1">
      <alignment horizontal="center" vertical="center"/>
    </xf>
    <xf numFmtId="225" fontId="210" fillId="53" borderId="205" xfId="2849" applyNumberFormat="1" applyFont="1" applyFill="1" applyBorder="1" applyAlignment="1">
      <alignment horizontal="right" vertical="center"/>
    </xf>
    <xf numFmtId="225" fontId="210" fillId="53" borderId="203" xfId="2852" applyNumberFormat="1" applyFont="1" applyFill="1" applyBorder="1" applyAlignment="1">
      <alignment horizontal="right" vertical="center"/>
    </xf>
    <xf numFmtId="0" fontId="219" fillId="53" borderId="203" xfId="2849" applyFont="1" applyFill="1" applyBorder="1" applyAlignment="1">
      <alignment horizontal="center" vertical="center"/>
    </xf>
    <xf numFmtId="10" fontId="219" fillId="53" borderId="204" xfId="2850" applyNumberFormat="1" applyFont="1" applyFill="1" applyBorder="1" applyAlignment="1">
      <alignment horizontal="center" vertical="center"/>
    </xf>
    <xf numFmtId="226" fontId="219" fillId="53" borderId="204" xfId="2849" applyNumberFormat="1" applyFont="1" applyFill="1" applyBorder="1" applyAlignment="1">
      <alignment horizontal="center" vertical="center"/>
    </xf>
    <xf numFmtId="225" fontId="219" fillId="53" borderId="204" xfId="2849" applyNumberFormat="1" applyFont="1" applyFill="1" applyBorder="1" applyAlignment="1">
      <alignment horizontal="right" vertical="center"/>
    </xf>
    <xf numFmtId="225" fontId="213" fillId="53" borderId="205" xfId="2849" applyNumberFormat="1" applyFont="1" applyFill="1" applyBorder="1" applyAlignment="1">
      <alignment horizontal="right" vertical="center"/>
    </xf>
    <xf numFmtId="9" fontId="210" fillId="53" borderId="201" xfId="2849" applyNumberFormat="1" applyFont="1" applyFill="1" applyBorder="1" applyAlignment="1">
      <alignment horizontal="center" vertical="center"/>
    </xf>
    <xf numFmtId="49" fontId="210" fillId="53" borderId="10" xfId="2849" applyNumberFormat="1" applyFont="1" applyFill="1" applyBorder="1" applyAlignment="1">
      <alignment horizontal="center" vertical="center"/>
    </xf>
    <xf numFmtId="0" fontId="78" fillId="0" borderId="23" xfId="2849" applyFont="1" applyAlignment="1">
      <alignment horizontal="center" vertical="center"/>
    </xf>
    <xf numFmtId="0" fontId="217" fillId="0" borderId="23" xfId="2849" applyFont="1" applyAlignment="1">
      <alignment vertical="center"/>
    </xf>
    <xf numFmtId="0" fontId="27" fillId="13" borderId="201" xfId="15" applyFont="1" applyFill="1" applyBorder="1" applyAlignment="1">
      <alignment vertical="center"/>
    </xf>
    <xf numFmtId="0" fontId="27" fillId="13" borderId="23" xfId="15" applyFont="1" applyFill="1" applyAlignment="1">
      <alignment vertical="center"/>
    </xf>
    <xf numFmtId="0" fontId="27" fillId="13" borderId="264" xfId="15" applyFont="1" applyFill="1" applyBorder="1" applyAlignment="1">
      <alignment horizontal="center" vertical="center"/>
    </xf>
    <xf numFmtId="0" fontId="216" fillId="11" borderId="23" xfId="2851" quotePrefix="1" applyFont="1" applyFill="1" applyAlignment="1">
      <alignment vertical="center"/>
      <protection locked="0"/>
    </xf>
    <xf numFmtId="0" fontId="24" fillId="0" borderId="203" xfId="15" applyFont="1" applyBorder="1" applyAlignment="1">
      <alignment horizontal="left" vertical="center"/>
    </xf>
    <xf numFmtId="0" fontId="24" fillId="0" borderId="204" xfId="15" applyFont="1" applyBorder="1" applyAlignment="1">
      <alignment horizontal="left" vertical="center"/>
    </xf>
    <xf numFmtId="225" fontId="221" fillId="0" borderId="23" xfId="2849" applyNumberFormat="1" applyFont="1" applyAlignment="1">
      <alignment horizontal="right" vertical="center"/>
    </xf>
    <xf numFmtId="0" fontId="27" fillId="16" borderId="203" xfId="13" applyFont="1" applyFill="1" applyBorder="1" applyAlignment="1">
      <alignment vertical="center"/>
    </xf>
    <xf numFmtId="0" fontId="27" fillId="16" borderId="204" xfId="13" applyFont="1" applyFill="1" applyBorder="1" applyAlignment="1">
      <alignment vertical="center"/>
    </xf>
    <xf numFmtId="44" fontId="27" fillId="16" borderId="205" xfId="13" applyNumberFormat="1" applyFont="1" applyFill="1" applyBorder="1" applyAlignment="1">
      <alignment vertical="center"/>
    </xf>
    <xf numFmtId="0" fontId="209" fillId="0" borderId="23" xfId="2849" applyFont="1" applyAlignment="1">
      <alignment horizontal="center" vertical="center"/>
    </xf>
    <xf numFmtId="166" fontId="56" fillId="0" borderId="5" xfId="4625" applyNumberFormat="1" applyFont="1" applyBorder="1" applyAlignment="1">
      <alignment vertical="center" wrapText="1"/>
    </xf>
    <xf numFmtId="0" fontId="24" fillId="122" borderId="5" xfId="0" applyFont="1" applyFill="1" applyBorder="1" applyAlignment="1">
      <alignment vertical="center" wrapText="1"/>
    </xf>
    <xf numFmtId="0" fontId="24" fillId="123" borderId="5" xfId="0" applyFont="1" applyFill="1" applyBorder="1" applyAlignment="1">
      <alignment vertical="center" wrapText="1"/>
    </xf>
    <xf numFmtId="0" fontId="56" fillId="123" borderId="5" xfId="0" applyFont="1" applyFill="1" applyBorder="1" applyAlignment="1">
      <alignment vertical="center" wrapText="1"/>
    </xf>
    <xf numFmtId="0" fontId="59" fillId="0" borderId="23" xfId="2862" applyFont="1" applyAlignment="1">
      <alignment horizontal="center" vertical="center"/>
    </xf>
    <xf numFmtId="0" fontId="134" fillId="0" borderId="23" xfId="2862" applyFont="1"/>
    <xf numFmtId="0" fontId="27" fillId="12" borderId="32" xfId="2862" applyFont="1" applyFill="1" applyBorder="1" applyAlignment="1">
      <alignment horizontal="center" vertical="center"/>
    </xf>
    <xf numFmtId="0" fontId="56" fillId="13" borderId="36" xfId="2862" applyFont="1" applyFill="1" applyBorder="1"/>
    <xf numFmtId="0" fontId="56" fillId="13" borderId="39" xfId="2862" applyFont="1" applyFill="1" applyBorder="1"/>
    <xf numFmtId="0" fontId="27" fillId="12" borderId="33" xfId="2862" applyFont="1" applyFill="1" applyBorder="1" applyAlignment="1">
      <alignment horizontal="center" vertical="center"/>
    </xf>
    <xf numFmtId="0" fontId="56" fillId="13" borderId="37" xfId="2862" applyFont="1" applyFill="1" applyBorder="1"/>
    <xf numFmtId="0" fontId="56" fillId="13" borderId="40" xfId="2862" applyFont="1" applyFill="1" applyBorder="1"/>
    <xf numFmtId="0" fontId="27" fillId="12" borderId="33" xfId="2862" applyFont="1" applyFill="1" applyBorder="1" applyAlignment="1">
      <alignment horizontal="center" vertical="center" wrapText="1"/>
    </xf>
    <xf numFmtId="0" fontId="56" fillId="13" borderId="20" xfId="2862" applyFont="1" applyFill="1" applyBorder="1"/>
    <xf numFmtId="0" fontId="56" fillId="13" borderId="113" xfId="2862" applyFont="1" applyFill="1" applyBorder="1"/>
    <xf numFmtId="0" fontId="27" fillId="13" borderId="102" xfId="2862" applyFont="1" applyFill="1" applyBorder="1" applyAlignment="1">
      <alignment horizontal="center"/>
    </xf>
    <xf numFmtId="0" fontId="27" fillId="13" borderId="63" xfId="2862" applyFont="1" applyFill="1" applyBorder="1" applyAlignment="1">
      <alignment horizontal="center"/>
    </xf>
    <xf numFmtId="0" fontId="27" fillId="13" borderId="103" xfId="2862" applyFont="1" applyFill="1" applyBorder="1" applyAlignment="1">
      <alignment horizontal="center"/>
    </xf>
    <xf numFmtId="9" fontId="89" fillId="52" borderId="29" xfId="21" applyFont="1" applyFill="1" applyBorder="1" applyAlignment="1">
      <alignment horizontal="center" vertical="center" wrapText="1"/>
    </xf>
    <xf numFmtId="9" fontId="90" fillId="53" borderId="29" xfId="21" applyFont="1" applyFill="1" applyBorder="1" applyAlignment="1">
      <alignment horizontal="center"/>
    </xf>
    <xf numFmtId="0" fontId="89" fillId="52" borderId="29" xfId="147" applyFont="1" applyFill="1" applyBorder="1" applyAlignment="1">
      <alignment horizontal="center" vertical="center" wrapText="1"/>
    </xf>
    <xf numFmtId="0" fontId="90" fillId="53" borderId="29" xfId="147" applyFont="1" applyFill="1" applyBorder="1" applyAlignment="1">
      <alignment horizontal="center"/>
    </xf>
    <xf numFmtId="0" fontId="90" fillId="53" borderId="67" xfId="147" applyFont="1" applyFill="1" applyBorder="1"/>
    <xf numFmtId="0" fontId="89" fillId="52" borderId="29" xfId="147" applyFont="1" applyFill="1" applyBorder="1" applyAlignment="1">
      <alignment horizontal="center" vertical="center"/>
    </xf>
    <xf numFmtId="0" fontId="89" fillId="52" borderId="67" xfId="147" applyFont="1" applyFill="1" applyBorder="1" applyAlignment="1">
      <alignment horizontal="center" vertical="center"/>
    </xf>
    <xf numFmtId="0" fontId="89" fillId="52" borderId="66" xfId="147" applyFont="1" applyFill="1" applyBorder="1" applyAlignment="1">
      <alignment horizontal="center" vertical="center" wrapText="1"/>
    </xf>
    <xf numFmtId="0" fontId="90" fillId="53" borderId="66" xfId="147" applyFont="1" applyFill="1" applyBorder="1" applyAlignment="1">
      <alignment horizontal="center"/>
    </xf>
    <xf numFmtId="44" fontId="89" fillId="52" borderId="29" xfId="1" applyFont="1" applyFill="1" applyBorder="1" applyAlignment="1">
      <alignment horizontal="center" vertical="center" wrapText="1"/>
    </xf>
    <xf numFmtId="44" fontId="90" fillId="53" borderId="29" xfId="1" applyFont="1" applyFill="1" applyBorder="1" applyAlignment="1">
      <alignment horizontal="center"/>
    </xf>
    <xf numFmtId="0" fontId="53" fillId="12" borderId="44" xfId="0" applyFont="1" applyFill="1" applyBorder="1" applyAlignment="1">
      <alignment horizontal="center" vertical="center" wrapText="1"/>
    </xf>
    <xf numFmtId="0" fontId="53" fillId="12" borderId="47" xfId="0" applyFont="1" applyFill="1" applyBorder="1" applyAlignment="1">
      <alignment horizontal="center" vertical="center" wrapText="1"/>
    </xf>
    <xf numFmtId="0" fontId="53" fillId="12" borderId="84" xfId="0" applyFont="1" applyFill="1" applyBorder="1" applyAlignment="1">
      <alignment horizontal="center" vertical="center" wrapText="1"/>
    </xf>
    <xf numFmtId="0" fontId="52" fillId="13" borderId="85" xfId="0" applyFont="1" applyFill="1" applyBorder="1" applyAlignment="1">
      <alignment vertical="center"/>
    </xf>
    <xf numFmtId="0" fontId="53" fillId="12" borderId="33" xfId="0" applyFont="1" applyFill="1" applyBorder="1" applyAlignment="1">
      <alignment horizontal="center" vertical="center" wrapText="1"/>
    </xf>
    <xf numFmtId="0" fontId="52" fillId="13" borderId="40" xfId="0" applyFont="1" applyFill="1" applyBorder="1" applyAlignment="1">
      <alignment horizontal="center" vertical="center"/>
    </xf>
    <xf numFmtId="0" fontId="27" fillId="20" borderId="7" xfId="0" applyFont="1" applyFill="1" applyBorder="1" applyAlignment="1">
      <alignment horizontal="left" vertical="center"/>
    </xf>
    <xf numFmtId="0" fontId="27" fillId="20" borderId="51" xfId="0" applyFont="1" applyFill="1" applyBorder="1" applyAlignment="1">
      <alignment horizontal="left" vertical="center"/>
    </xf>
    <xf numFmtId="0" fontId="27" fillId="12" borderId="32" xfId="0" applyFont="1" applyFill="1" applyBorder="1" applyAlignment="1">
      <alignment horizontal="center" vertical="center"/>
    </xf>
    <xf numFmtId="0" fontId="52" fillId="13" borderId="33" xfId="0" applyFont="1" applyFill="1" applyBorder="1" applyAlignment="1">
      <alignment vertical="center"/>
    </xf>
    <xf numFmtId="0" fontId="52" fillId="13" borderId="39" xfId="0" applyFont="1" applyFill="1" applyBorder="1" applyAlignment="1">
      <alignment vertical="center"/>
    </xf>
    <xf numFmtId="0" fontId="52" fillId="13" borderId="40" xfId="0" applyFont="1" applyFill="1" applyBorder="1" applyAlignment="1">
      <alignment vertical="center"/>
    </xf>
    <xf numFmtId="0" fontId="27" fillId="12" borderId="33" xfId="0" applyFont="1" applyFill="1" applyBorder="1" applyAlignment="1">
      <alignment horizontal="center" vertical="center" wrapText="1"/>
    </xf>
    <xf numFmtId="0" fontId="55" fillId="13" borderId="244" xfId="0" applyFont="1" applyFill="1" applyBorder="1" applyAlignment="1">
      <alignment horizontal="center" vertical="center"/>
    </xf>
    <xf numFmtId="0" fontId="55" fillId="13" borderId="104" xfId="0" applyFont="1" applyFill="1" applyBorder="1" applyAlignment="1">
      <alignment horizontal="center" vertical="center"/>
    </xf>
    <xf numFmtId="0" fontId="55" fillId="13" borderId="245" xfId="0" applyFont="1" applyFill="1" applyBorder="1" applyAlignment="1">
      <alignment horizontal="center" vertical="center"/>
    </xf>
    <xf numFmtId="0" fontId="53" fillId="12" borderId="56" xfId="0" applyFont="1" applyFill="1" applyBorder="1" applyAlignment="1">
      <alignment horizontal="center" vertical="center" wrapText="1"/>
    </xf>
    <xf numFmtId="0" fontId="53" fillId="12" borderId="37" xfId="0" applyFont="1" applyFill="1" applyBorder="1" applyAlignment="1">
      <alignment horizontal="center" vertical="center" wrapText="1"/>
    </xf>
    <xf numFmtId="0" fontId="53" fillId="12" borderId="61" xfId="0" applyFont="1" applyFill="1" applyBorder="1" applyAlignment="1">
      <alignment horizontal="center" vertical="center" wrapText="1"/>
    </xf>
    <xf numFmtId="0" fontId="52" fillId="13" borderId="56" xfId="0" applyFont="1" applyFill="1" applyBorder="1"/>
    <xf numFmtId="0" fontId="53" fillId="12" borderId="71" xfId="0" applyFont="1" applyFill="1" applyBorder="1" applyAlignment="1">
      <alignment horizontal="center" vertical="center" wrapText="1"/>
    </xf>
    <xf numFmtId="0" fontId="53" fillId="12" borderId="57" xfId="0" applyFont="1" applyFill="1" applyBorder="1" applyAlignment="1">
      <alignment horizontal="center" vertical="center" wrapText="1"/>
    </xf>
    <xf numFmtId="0" fontId="53" fillId="12" borderId="59" xfId="0" applyFont="1" applyFill="1" applyBorder="1" applyAlignment="1">
      <alignment horizontal="center" vertical="center" wrapText="1"/>
    </xf>
    <xf numFmtId="0" fontId="53" fillId="12" borderId="62" xfId="0" applyFont="1" applyFill="1" applyBorder="1" applyAlignment="1">
      <alignment horizontal="center" vertical="center" wrapText="1"/>
    </xf>
    <xf numFmtId="0" fontId="53" fillId="12" borderId="56" xfId="0" quotePrefix="1" applyFont="1" applyFill="1" applyBorder="1" applyAlignment="1">
      <alignment horizontal="center" vertical="center" wrapText="1"/>
    </xf>
    <xf numFmtId="0" fontId="53" fillId="12" borderId="37" xfId="0" quotePrefix="1" applyFont="1" applyFill="1" applyBorder="1" applyAlignment="1">
      <alignment horizontal="center" vertical="center" wrapText="1"/>
    </xf>
    <xf numFmtId="0" fontId="53" fillId="12" borderId="61" xfId="0" quotePrefix="1" applyFont="1" applyFill="1" applyBorder="1" applyAlignment="1">
      <alignment horizontal="center" vertical="center" wrapText="1"/>
    </xf>
    <xf numFmtId="0" fontId="53" fillId="12" borderId="55" xfId="0" applyFont="1" applyFill="1" applyBorder="1" applyAlignment="1">
      <alignment horizontal="center" vertical="center" wrapText="1"/>
    </xf>
    <xf numFmtId="0" fontId="53" fillId="12" borderId="58" xfId="0" applyFont="1" applyFill="1" applyBorder="1" applyAlignment="1">
      <alignment horizontal="center" vertical="center" wrapText="1"/>
    </xf>
    <xf numFmtId="0" fontId="53" fillId="12" borderId="60" xfId="0" applyFont="1" applyFill="1" applyBorder="1" applyAlignment="1">
      <alignment horizontal="center" vertical="center" wrapText="1"/>
    </xf>
    <xf numFmtId="0" fontId="27" fillId="16" borderId="31" xfId="13" applyFont="1" applyFill="1" applyBorder="1" applyAlignment="1">
      <alignment horizontal="center" vertical="center"/>
    </xf>
    <xf numFmtId="0" fontId="27" fillId="16" borderId="66" xfId="13" applyFont="1" applyFill="1" applyBorder="1" applyAlignment="1">
      <alignment horizontal="center" vertical="center"/>
    </xf>
    <xf numFmtId="0" fontId="27" fillId="13" borderId="29" xfId="15" applyFont="1" applyFill="1" applyBorder="1" applyAlignment="1">
      <alignment horizontal="center" vertical="center"/>
    </xf>
    <xf numFmtId="0" fontId="53" fillId="12" borderId="40" xfId="0" applyFont="1" applyFill="1" applyBorder="1" applyAlignment="1">
      <alignment horizontal="center" vertical="center" wrapText="1"/>
    </xf>
    <xf numFmtId="0" fontId="53" fillId="12" borderId="20" xfId="0" applyFont="1" applyFill="1" applyBorder="1" applyAlignment="1">
      <alignment horizontal="center" vertical="center" wrapText="1"/>
    </xf>
    <xf numFmtId="0" fontId="53" fillId="12" borderId="21" xfId="0" applyFont="1" applyFill="1" applyBorder="1" applyAlignment="1">
      <alignment horizontal="center" vertical="center" wrapText="1"/>
    </xf>
    <xf numFmtId="0" fontId="53" fillId="12" borderId="22" xfId="0" applyFont="1" applyFill="1" applyBorder="1" applyAlignment="1">
      <alignment horizontal="center" vertical="center" wrapText="1"/>
    </xf>
    <xf numFmtId="0" fontId="53" fillId="12" borderId="53" xfId="0" applyFont="1" applyFill="1" applyBorder="1" applyAlignment="1">
      <alignment horizontal="center" vertical="center" wrapText="1"/>
    </xf>
    <xf numFmtId="0" fontId="53" fillId="12" borderId="64" xfId="0" applyFont="1" applyFill="1" applyBorder="1" applyAlignment="1">
      <alignment horizontal="center" vertical="center" wrapText="1"/>
    </xf>
    <xf numFmtId="0" fontId="53" fillId="12" borderId="70" xfId="0" applyFont="1" applyFill="1" applyBorder="1" applyAlignment="1">
      <alignment horizontal="center" vertical="center" wrapText="1"/>
    </xf>
    <xf numFmtId="0" fontId="53" fillId="12" borderId="34" xfId="0" applyFont="1" applyFill="1" applyBorder="1" applyAlignment="1">
      <alignment horizontal="center" vertical="center" wrapText="1"/>
    </xf>
    <xf numFmtId="0" fontId="53" fillId="12" borderId="72" xfId="0" applyFont="1" applyFill="1" applyBorder="1" applyAlignment="1">
      <alignment horizontal="center" vertical="center" wrapText="1"/>
    </xf>
    <xf numFmtId="0" fontId="53" fillId="12" borderId="56" xfId="30" applyFont="1" applyFill="1" applyBorder="1" applyAlignment="1">
      <alignment horizontal="center" vertical="center" wrapText="1"/>
    </xf>
    <xf numFmtId="0" fontId="53" fillId="12" borderId="37" xfId="30" applyFont="1" applyFill="1" applyBorder="1" applyAlignment="1">
      <alignment horizontal="center" vertical="center" wrapText="1"/>
    </xf>
    <xf numFmtId="0" fontId="53" fillId="12" borderId="61" xfId="30" applyFont="1" applyFill="1" applyBorder="1" applyAlignment="1">
      <alignment horizontal="center" vertical="center" wrapText="1"/>
    </xf>
    <xf numFmtId="0" fontId="53" fillId="12" borderId="56" xfId="30" quotePrefix="1" applyFont="1" applyFill="1" applyBorder="1" applyAlignment="1">
      <alignment horizontal="center" vertical="center" wrapText="1"/>
    </xf>
    <xf numFmtId="0" fontId="53" fillId="12" borderId="37" xfId="30" quotePrefix="1" applyFont="1" applyFill="1" applyBorder="1" applyAlignment="1">
      <alignment horizontal="center" vertical="center" wrapText="1"/>
    </xf>
    <xf numFmtId="0" fontId="53" fillId="12" borderId="61" xfId="30" quotePrefix="1" applyFont="1" applyFill="1" applyBorder="1" applyAlignment="1">
      <alignment horizontal="center" vertical="center" wrapText="1"/>
    </xf>
    <xf numFmtId="0" fontId="53" fillId="12" borderId="57" xfId="30" applyFont="1" applyFill="1" applyBorder="1" applyAlignment="1">
      <alignment horizontal="center" vertical="center" wrapText="1"/>
    </xf>
    <xf numFmtId="0" fontId="53" fillId="12" borderId="59" xfId="30" applyFont="1" applyFill="1" applyBorder="1" applyAlignment="1">
      <alignment horizontal="center" vertical="center" wrapText="1"/>
    </xf>
    <xf numFmtId="0" fontId="53" fillId="12" borderId="62" xfId="30" applyFont="1" applyFill="1" applyBorder="1" applyAlignment="1">
      <alignment horizontal="center" vertical="center" wrapText="1"/>
    </xf>
    <xf numFmtId="0" fontId="53" fillId="12" borderId="41" xfId="30" applyFont="1" applyFill="1" applyBorder="1" applyAlignment="1">
      <alignment horizontal="center" vertical="center" wrapText="1"/>
    </xf>
    <xf numFmtId="0" fontId="53" fillId="12" borderId="64" xfId="30" applyFont="1" applyFill="1" applyBorder="1" applyAlignment="1">
      <alignment horizontal="center" vertical="center" wrapText="1"/>
    </xf>
    <xf numFmtId="0" fontId="52" fillId="13" borderId="56" xfId="30" applyFont="1" applyFill="1" applyBorder="1"/>
    <xf numFmtId="0" fontId="53" fillId="12" borderId="70" xfId="30" applyFont="1" applyFill="1" applyBorder="1" applyAlignment="1">
      <alignment horizontal="center" vertical="center" wrapText="1"/>
    </xf>
    <xf numFmtId="0" fontId="53" fillId="12" borderId="53" xfId="30" applyFont="1" applyFill="1" applyBorder="1" applyAlignment="1">
      <alignment horizontal="center" vertical="center" wrapText="1"/>
    </xf>
    <xf numFmtId="0" fontId="53" fillId="12" borderId="33" xfId="30" applyFont="1" applyFill="1" applyBorder="1" applyAlignment="1">
      <alignment horizontal="center" vertical="center" wrapText="1"/>
    </xf>
    <xf numFmtId="0" fontId="53" fillId="12" borderId="40" xfId="30" applyFont="1" applyFill="1" applyBorder="1" applyAlignment="1">
      <alignment horizontal="center" vertical="center" wrapText="1"/>
    </xf>
    <xf numFmtId="0" fontId="32" fillId="0" borderId="23" xfId="30" applyFont="1" applyAlignment="1">
      <alignment horizontal="left"/>
    </xf>
    <xf numFmtId="0" fontId="32" fillId="0" borderId="25" xfId="30" applyFont="1" applyBorder="1" applyAlignment="1">
      <alignment horizontal="left" vertical="center"/>
    </xf>
    <xf numFmtId="0" fontId="53" fillId="12" borderId="55" xfId="30" applyFont="1" applyFill="1" applyBorder="1" applyAlignment="1">
      <alignment horizontal="center" vertical="center" wrapText="1"/>
    </xf>
    <xf numFmtId="0" fontId="53" fillId="12" borderId="58" xfId="30" applyFont="1" applyFill="1" applyBorder="1" applyAlignment="1">
      <alignment horizontal="center" vertical="center" wrapText="1"/>
    </xf>
    <xf numFmtId="0" fontId="53" fillId="12" borderId="60" xfId="30" applyFont="1" applyFill="1" applyBorder="1" applyAlignment="1">
      <alignment horizontal="center" vertical="center" wrapText="1"/>
    </xf>
    <xf numFmtId="0" fontId="53" fillId="12" borderId="44" xfId="0" quotePrefix="1" applyFont="1" applyFill="1" applyBorder="1" applyAlignment="1">
      <alignment horizontal="center" vertical="center" wrapText="1"/>
    </xf>
    <xf numFmtId="0" fontId="53" fillId="12" borderId="53" xfId="0" quotePrefix="1" applyFont="1" applyFill="1" applyBorder="1" applyAlignment="1">
      <alignment horizontal="center" vertical="center" wrapText="1"/>
    </xf>
    <xf numFmtId="0" fontId="53" fillId="12" borderId="47" xfId="0" quotePrefix="1" applyFont="1" applyFill="1" applyBorder="1" applyAlignment="1">
      <alignment horizontal="center" vertical="center" wrapText="1"/>
    </xf>
    <xf numFmtId="0" fontId="53" fillId="12" borderId="45" xfId="0" applyFont="1" applyFill="1" applyBorder="1" applyAlignment="1">
      <alignment horizontal="center" vertical="center" wrapText="1"/>
    </xf>
    <xf numFmtId="0" fontId="53" fillId="12" borderId="54" xfId="0" applyFont="1" applyFill="1" applyBorder="1" applyAlignment="1">
      <alignment horizontal="center" vertical="center" wrapText="1"/>
    </xf>
    <xf numFmtId="0" fontId="53" fillId="12" borderId="48" xfId="0" applyFont="1" applyFill="1" applyBorder="1" applyAlignment="1">
      <alignment horizontal="center" vertical="center" wrapText="1"/>
    </xf>
    <xf numFmtId="0" fontId="52" fillId="13" borderId="33" xfId="0" applyFont="1" applyFill="1" applyBorder="1"/>
    <xf numFmtId="0" fontId="53" fillId="12" borderId="43" xfId="0" applyFont="1" applyFill="1" applyBorder="1" applyAlignment="1">
      <alignment horizontal="center" vertical="center" wrapText="1"/>
    </xf>
    <xf numFmtId="0" fontId="53" fillId="12" borderId="52" xfId="0" applyFont="1" applyFill="1" applyBorder="1" applyAlignment="1">
      <alignment horizontal="center" vertical="center" wrapText="1"/>
    </xf>
    <xf numFmtId="0" fontId="53" fillId="12" borderId="46" xfId="0" applyFont="1" applyFill="1" applyBorder="1" applyAlignment="1">
      <alignment horizontal="center" vertical="center" wrapText="1"/>
    </xf>
    <xf numFmtId="0" fontId="53" fillId="12" borderId="41" xfId="0" applyFont="1" applyFill="1" applyBorder="1" applyAlignment="1">
      <alignment horizontal="center" vertical="center" wrapText="1"/>
    </xf>
    <xf numFmtId="0" fontId="53" fillId="12" borderId="35" xfId="0" applyFont="1" applyFill="1" applyBorder="1" applyAlignment="1">
      <alignment horizontal="center" vertical="center" wrapText="1"/>
    </xf>
    <xf numFmtId="0" fontId="53" fillId="12" borderId="38" xfId="0" applyFont="1" applyFill="1" applyBorder="1" applyAlignment="1">
      <alignment horizontal="center" vertical="center" wrapText="1"/>
    </xf>
    <xf numFmtId="0" fontId="53" fillId="12" borderId="42" xfId="0" applyFont="1" applyFill="1" applyBorder="1" applyAlignment="1">
      <alignment horizontal="center" vertical="center" wrapText="1"/>
    </xf>
    <xf numFmtId="173" fontId="53" fillId="12" borderId="37" xfId="0" applyNumberFormat="1" applyFont="1" applyFill="1" applyBorder="1" applyAlignment="1">
      <alignment horizontal="center" vertical="center" wrapText="1"/>
    </xf>
    <xf numFmtId="173" fontId="53" fillId="12" borderId="40" xfId="0" applyNumberFormat="1" applyFont="1" applyFill="1" applyBorder="1" applyAlignment="1">
      <alignment horizontal="center" vertical="center" wrapText="1"/>
    </xf>
    <xf numFmtId="0" fontId="53" fillId="12" borderId="33" xfId="0" quotePrefix="1" applyFont="1" applyFill="1" applyBorder="1" applyAlignment="1">
      <alignment horizontal="center" vertical="center" wrapText="1"/>
    </xf>
    <xf numFmtId="0" fontId="53" fillId="12" borderId="40" xfId="0" quotePrefix="1" applyFont="1" applyFill="1" applyBorder="1" applyAlignment="1">
      <alignment horizontal="center" vertical="center" wrapText="1"/>
    </xf>
    <xf numFmtId="0" fontId="53" fillId="12" borderId="32" xfId="0" applyFont="1" applyFill="1" applyBorder="1" applyAlignment="1">
      <alignment horizontal="center" vertical="center" wrapText="1"/>
    </xf>
    <xf numFmtId="0" fontId="53" fillId="12" borderId="36" xfId="0" applyFont="1" applyFill="1" applyBorder="1" applyAlignment="1">
      <alignment horizontal="center" vertical="center" wrapText="1"/>
    </xf>
    <xf numFmtId="0" fontId="53" fillId="12" borderId="39" xfId="0" applyFont="1" applyFill="1" applyBorder="1" applyAlignment="1">
      <alignment horizontal="center" vertical="center" wrapText="1"/>
    </xf>
    <xf numFmtId="49" fontId="210" fillId="53" borderId="249" xfId="2849" applyNumberFormat="1" applyFont="1" applyFill="1" applyBorder="1" applyAlignment="1">
      <alignment horizontal="center" vertical="center" wrapText="1"/>
    </xf>
    <xf numFmtId="0" fontId="211" fillId="119" borderId="201" xfId="2849" applyFont="1" applyFill="1" applyBorder="1" applyAlignment="1">
      <alignment horizontal="center" vertical="center" wrapText="1"/>
    </xf>
    <xf numFmtId="0" fontId="210" fillId="53" borderId="203" xfId="2849" applyFont="1" applyFill="1" applyBorder="1" applyAlignment="1">
      <alignment horizontal="center" vertical="center"/>
    </xf>
    <xf numFmtId="0" fontId="210" fillId="53" borderId="205" xfId="2849" applyFont="1" applyFill="1" applyBorder="1" applyAlignment="1">
      <alignment horizontal="center" vertical="center"/>
    </xf>
    <xf numFmtId="0" fontId="210" fillId="53" borderId="202" xfId="2849" applyFont="1" applyFill="1" applyBorder="1" applyAlignment="1">
      <alignment horizontal="center" vertical="center"/>
    </xf>
    <xf numFmtId="0" fontId="210" fillId="53" borderId="241" xfId="2849" applyFont="1" applyFill="1" applyBorder="1" applyAlignment="1">
      <alignment horizontal="center" vertical="center"/>
    </xf>
    <xf numFmtId="0" fontId="210" fillId="53" borderId="242" xfId="2849" applyFont="1" applyFill="1" applyBorder="1" applyAlignment="1">
      <alignment horizontal="center" vertical="center"/>
    </xf>
    <xf numFmtId="0" fontId="210" fillId="53" borderId="248" xfId="2849" applyFont="1" applyFill="1" applyBorder="1" applyAlignment="1">
      <alignment horizontal="center" vertical="center"/>
    </xf>
    <xf numFmtId="0" fontId="210" fillId="53" borderId="243" xfId="2849" applyFont="1" applyFill="1" applyBorder="1" applyAlignment="1">
      <alignment horizontal="center" vertical="center"/>
    </xf>
    <xf numFmtId="225" fontId="212" fillId="118" borderId="17" xfId="2854" applyNumberFormat="1" applyFont="1" applyFill="1" applyBorder="1" applyAlignment="1">
      <alignment horizontal="center" vertical="center" wrapText="1"/>
    </xf>
    <xf numFmtId="225" fontId="214" fillId="0" borderId="5" xfId="2854" applyNumberFormat="1" applyFont="1" applyBorder="1" applyAlignment="1">
      <alignment horizontal="center"/>
    </xf>
    <xf numFmtId="225" fontId="210" fillId="53" borderId="202" xfId="2849" applyNumberFormat="1" applyFont="1" applyFill="1" applyBorder="1" applyAlignment="1">
      <alignment horizontal="center" vertical="center" wrapText="1"/>
    </xf>
    <xf numFmtId="225" fontId="210" fillId="53" borderId="69" xfId="2849" applyNumberFormat="1" applyFont="1" applyFill="1" applyBorder="1" applyAlignment="1">
      <alignment horizontal="center" vertical="center"/>
    </xf>
    <xf numFmtId="0" fontId="211" fillId="120" borderId="202" xfId="2849" applyFont="1" applyFill="1" applyBorder="1" applyAlignment="1">
      <alignment horizontal="center" vertical="center" wrapText="1"/>
    </xf>
    <xf numFmtId="0" fontId="211" fillId="120" borderId="231" xfId="2849" applyFont="1" applyFill="1" applyBorder="1" applyAlignment="1">
      <alignment horizontal="center" vertical="center" wrapText="1"/>
    </xf>
    <xf numFmtId="0" fontId="210" fillId="53" borderId="202" xfId="2849" applyFont="1" applyFill="1" applyBorder="1" applyAlignment="1">
      <alignment horizontal="center" vertical="center" wrapText="1"/>
    </xf>
    <xf numFmtId="0" fontId="210" fillId="53" borderId="231" xfId="2849" applyFont="1" applyFill="1" applyBorder="1" applyAlignment="1">
      <alignment horizontal="center" vertical="center"/>
    </xf>
    <xf numFmtId="0" fontId="211" fillId="119" borderId="202" xfId="2849" applyFont="1" applyFill="1" applyBorder="1" applyAlignment="1">
      <alignment horizontal="center" vertical="center" wrapText="1"/>
    </xf>
    <xf numFmtId="0" fontId="211" fillId="119" borderId="231" xfId="2849" applyFont="1" applyFill="1" applyBorder="1" applyAlignment="1">
      <alignment horizontal="center" vertical="center" wrapText="1"/>
    </xf>
    <xf numFmtId="0" fontId="210" fillId="119" borderId="201" xfId="2849" applyFont="1" applyFill="1" applyBorder="1" applyAlignment="1">
      <alignment horizontal="center" vertical="center" wrapText="1"/>
    </xf>
    <xf numFmtId="0" fontId="210" fillId="119" borderId="242" xfId="2849" applyFont="1" applyFill="1" applyBorder="1" applyAlignment="1">
      <alignment horizontal="center" vertical="center"/>
    </xf>
    <xf numFmtId="0" fontId="210" fillId="119" borderId="251" xfId="2849" applyFont="1" applyFill="1" applyBorder="1" applyAlignment="1">
      <alignment horizontal="center" vertical="center"/>
    </xf>
    <xf numFmtId="0" fontId="210" fillId="53" borderId="231" xfId="2849" applyFont="1" applyFill="1" applyBorder="1" applyAlignment="1">
      <alignment horizontal="center" vertical="center" wrapText="1"/>
    </xf>
    <xf numFmtId="0" fontId="210" fillId="53" borderId="246" xfId="2849" applyFont="1" applyFill="1" applyBorder="1" applyAlignment="1">
      <alignment horizontal="center" vertical="center" wrapText="1"/>
    </xf>
    <xf numFmtId="0" fontId="210" fillId="53" borderId="249" xfId="2849" applyFont="1" applyFill="1" applyBorder="1" applyAlignment="1">
      <alignment horizontal="center" vertical="center" wrapText="1"/>
    </xf>
    <xf numFmtId="0" fontId="27" fillId="118" borderId="17" xfId="2849" applyFont="1" applyFill="1" applyBorder="1" applyAlignment="1">
      <alignment horizontal="center" vertical="center"/>
    </xf>
    <xf numFmtId="0" fontId="27" fillId="118" borderId="5" xfId="2849" applyFont="1" applyFill="1" applyBorder="1" applyAlignment="1">
      <alignment horizontal="center" vertical="center"/>
    </xf>
    <xf numFmtId="0" fontId="27" fillId="118" borderId="247" xfId="2849" applyFont="1" applyFill="1" applyBorder="1" applyAlignment="1">
      <alignment horizontal="center" vertical="center"/>
    </xf>
    <xf numFmtId="0" fontId="27" fillId="118" borderId="250" xfId="2849" applyFont="1" applyFill="1" applyBorder="1" applyAlignment="1">
      <alignment horizontal="center" vertical="center"/>
    </xf>
    <xf numFmtId="0" fontId="77" fillId="67" borderId="23" xfId="2859" applyFont="1" applyFill="1" applyAlignment="1">
      <alignment horizontal="center" vertical="center" wrapText="1"/>
    </xf>
    <xf numFmtId="0" fontId="77" fillId="66" borderId="23" xfId="2859" applyFont="1" applyFill="1" applyAlignment="1">
      <alignment horizontal="center" vertical="center" wrapText="1"/>
    </xf>
    <xf numFmtId="0" fontId="77" fillId="65" borderId="23" xfId="2859" applyFont="1" applyFill="1" applyAlignment="1">
      <alignment horizontal="center" vertical="center" wrapText="1"/>
    </xf>
    <xf numFmtId="0" fontId="77" fillId="64" borderId="23" xfId="2859" applyFont="1" applyFill="1" applyAlignment="1">
      <alignment horizontal="center" vertical="center" wrapText="1"/>
    </xf>
    <xf numFmtId="0" fontId="77" fillId="63" borderId="23" xfId="2859" applyFont="1" applyFill="1" applyAlignment="1">
      <alignment horizontal="center" vertical="center" wrapText="1"/>
    </xf>
    <xf numFmtId="0" fontId="46" fillId="6" borderId="18" xfId="3" applyFont="1" applyFill="1" applyBorder="1" applyAlignment="1">
      <alignment horizontal="center" vertical="center" wrapText="1"/>
    </xf>
    <xf numFmtId="0" fontId="47" fillId="0" borderId="15" xfId="3" applyFont="1" applyBorder="1"/>
    <xf numFmtId="0" fontId="47" fillId="0" borderId="19" xfId="3" applyFont="1" applyBorder="1"/>
    <xf numFmtId="0" fontId="46" fillId="6" borderId="12" xfId="3" applyFont="1" applyFill="1" applyBorder="1" applyAlignment="1">
      <alignment horizontal="center" vertical="center" wrapText="1"/>
    </xf>
    <xf numFmtId="0" fontId="47" fillId="0" borderId="13" xfId="3" applyFont="1" applyBorder="1"/>
    <xf numFmtId="0" fontId="47" fillId="0" borderId="14" xfId="3" applyFont="1" applyBorder="1"/>
    <xf numFmtId="0" fontId="46" fillId="6" borderId="18" xfId="3" quotePrefix="1" applyFont="1" applyFill="1" applyBorder="1" applyAlignment="1">
      <alignment horizontal="center" vertical="center" wrapText="1"/>
    </xf>
    <xf numFmtId="0" fontId="46" fillId="6" borderId="18" xfId="3" applyFont="1" applyFill="1" applyBorder="1" applyAlignment="1">
      <alignment horizontal="center" vertical="center"/>
    </xf>
    <xf numFmtId="0" fontId="46" fillId="6" borderId="12" xfId="3" applyFont="1" applyFill="1" applyBorder="1" applyAlignment="1">
      <alignment horizontal="center" vertical="center"/>
    </xf>
    <xf numFmtId="0" fontId="51" fillId="9" borderId="12" xfId="3" quotePrefix="1" applyFont="1" applyFill="1" applyBorder="1" applyAlignment="1">
      <alignment horizontal="center"/>
    </xf>
    <xf numFmtId="0" fontId="51" fillId="9" borderId="14" xfId="3" quotePrefix="1" applyFont="1" applyFill="1" applyBorder="1" applyAlignment="1">
      <alignment horizontal="center"/>
    </xf>
    <xf numFmtId="17" fontId="51" fillId="9" borderId="30" xfId="3" quotePrefix="1" applyNumberFormat="1" applyFont="1" applyFill="1" applyBorder="1" applyAlignment="1">
      <alignment horizontal="center"/>
    </xf>
    <xf numFmtId="0" fontId="51" fillId="9" borderId="14" xfId="3" applyFont="1" applyFill="1" applyBorder="1" applyAlignment="1">
      <alignment horizontal="center"/>
    </xf>
    <xf numFmtId="0" fontId="51" fillId="9" borderId="13" xfId="3" applyFont="1" applyFill="1" applyBorder="1" applyAlignment="1">
      <alignment horizontal="center"/>
    </xf>
    <xf numFmtId="0" fontId="46" fillId="7" borderId="18" xfId="3" applyFont="1" applyFill="1" applyBorder="1" applyAlignment="1">
      <alignment horizontal="center" vertical="center"/>
    </xf>
    <xf numFmtId="9" fontId="46" fillId="6" borderId="18" xfId="3" applyNumberFormat="1" applyFont="1" applyFill="1" applyBorder="1" applyAlignment="1">
      <alignment horizontal="center" vertical="center" wrapText="1"/>
    </xf>
    <xf numFmtId="3" fontId="46" fillId="6" borderId="18" xfId="3" applyNumberFormat="1" applyFont="1" applyFill="1" applyBorder="1" applyAlignment="1">
      <alignment horizontal="center" vertical="center" wrapText="1"/>
    </xf>
  </cellXfs>
  <cellStyles count="50494">
    <cellStyle name="_Aniversário Brasília 19.03.08" xfId="3521" xr:uid="{A22AD25D-5083-4059-B8F6-F2200C249ABE}"/>
    <cellStyle name="_Jornal - Interior 350m e Capital - internet Rev 3 (2)" xfId="10935" xr:uid="{17469708-20DC-44F9-BA76-7FC8C60CADD3}"/>
    <cellStyle name="_Orç. Ourocard - V2 - 10.03.2008 - (30k)" xfId="3522" xr:uid="{F486C2B3-4549-477B-A35C-C2179E28EA92}"/>
    <cellStyle name="=C:\WINNT\SYSTEM32\COMMAND.COM" xfId="152" xr:uid="{55B91B1E-E946-4C8A-A218-BB94E8A43511}"/>
    <cellStyle name="=C:\WINNT\SYSTEM32\COMMAND.COM?AVD=3?CDSRV=Embla?COMPUTERNAME=W5013" xfId="10933" xr:uid="{14464235-13FA-46B0-8B3F-6245615ACE93}"/>
    <cellStyle name="1" xfId="153" xr:uid="{B93E0C64-8963-465C-8D94-3526EE067620}"/>
    <cellStyle name="1 10" xfId="10613" xr:uid="{BC79A506-2EDF-47CD-BA35-E576561B10D8}"/>
    <cellStyle name="1 11" xfId="10930" xr:uid="{EF38F7AA-53F5-4DEB-83BF-86E0E00DF98A}"/>
    <cellStyle name="1 12" xfId="3523" xr:uid="{F947088B-009B-4D1E-8595-E377A8BF5744}"/>
    <cellStyle name="1 2" xfId="4695" xr:uid="{E95E65BC-7FAB-41CB-A0C4-59A2E6883CC0}"/>
    <cellStyle name="1 2 2" xfId="7894" xr:uid="{F78EF49D-B224-4E6E-A7EA-00CADCEB1525}"/>
    <cellStyle name="1 2 3" xfId="8668" xr:uid="{54E58282-B555-4534-A14C-716FA3F6E6BF}"/>
    <cellStyle name="1 2 4" xfId="9766" xr:uid="{52DFFD3C-0BD9-4C28-9FF9-B04579465776}"/>
    <cellStyle name="1 2 5" xfId="9298" xr:uid="{B9A651E9-3805-49E1-AFA1-5CF448B09729}"/>
    <cellStyle name="1 2 6" xfId="9504" xr:uid="{7C9B435C-8174-47E5-B3BF-0C9E8BD2A091}"/>
    <cellStyle name="1 2 7" xfId="9692" xr:uid="{75D7EB6A-68BA-4713-9376-279F585B4B3C}"/>
    <cellStyle name="1 2 8" xfId="13685" xr:uid="{76CF9D88-1A15-4132-BB15-75F8C29C8287}"/>
    <cellStyle name="1 3" xfId="4685" xr:uid="{B8E2E5F4-B249-44A1-B45C-AEB66963C0F5}"/>
    <cellStyle name="1 3 2" xfId="7884" xr:uid="{7E8B38F0-907D-439F-9D97-F7B19D4F6C01}"/>
    <cellStyle name="1 3 2 2" xfId="19995" xr:uid="{917A6C07-B078-42DB-B3F4-FA1A47F9B69A}"/>
    <cellStyle name="1 3 3" xfId="8658" xr:uid="{48371D1A-2766-4001-AC4B-FBEE6F32EB1B}"/>
    <cellStyle name="1 3 4" xfId="9759" xr:uid="{F38FC44D-9F0F-41FE-96AB-A5EDE8494C72}"/>
    <cellStyle name="1 3 5" xfId="9384" xr:uid="{549CF627-AF2F-4483-BCAA-6C05B819049E}"/>
    <cellStyle name="1 3 6" xfId="9494" xr:uid="{29E64B61-5CE0-4BF0-A822-7BD1015CD3C9}"/>
    <cellStyle name="1 3 7" xfId="10388" xr:uid="{C959B820-A237-44CE-A884-14BDD22E6461}"/>
    <cellStyle name="1 3 8" xfId="13836" xr:uid="{1715D293-5966-4F25-BEEF-11DF5723FEC2}"/>
    <cellStyle name="1 4" xfId="7157" xr:uid="{1330A884-993F-4B43-A9C1-C0D06B5284A5}"/>
    <cellStyle name="1 4 2" xfId="20916" xr:uid="{36557A66-F434-4045-AA19-EBEDF7DB8A30}"/>
    <cellStyle name="1 4 3" xfId="14757" xr:uid="{68BA74E9-74A2-4856-926D-16CB0EE019CE}"/>
    <cellStyle name="1 5" xfId="7676" xr:uid="{94F2C12C-38D1-49C6-A365-40CBB38ACF82}"/>
    <cellStyle name="1 5 2" xfId="18291" xr:uid="{1850F1C6-A552-4745-AB76-8E71C382B9C2}"/>
    <cellStyle name="1 6" xfId="8581" xr:uid="{E1C4B73B-05FD-48BE-8364-5329147FCB93}"/>
    <cellStyle name="1 6 2" xfId="18195" xr:uid="{43852CE7-3445-4448-96DE-0E7E49C1AAE1}"/>
    <cellStyle name="1 7" xfId="9357" xr:uid="{BC963578-092F-4264-8A5C-BEDA16DC6272}"/>
    <cellStyle name="1 7 2" xfId="47363" xr:uid="{64A10050-4374-4A89-B206-92716446970C}"/>
    <cellStyle name="1 8" xfId="9635" xr:uid="{A465D09E-93E4-4780-AE43-4199AAF8BC9A}"/>
    <cellStyle name="1 9" xfId="9696" xr:uid="{7BA331C2-6342-4899-9F07-A9AD34A4622E}"/>
    <cellStyle name="1_ME MS R 15" xfId="3524" xr:uid="{49F53325-AE60-4F51-81CE-34B934DB4B21}"/>
    <cellStyle name="1_ME MS R 15 2" xfId="4696" xr:uid="{5BE69A1F-84C7-48AF-B834-BE5D68161A8B}"/>
    <cellStyle name="1_ME MS R 15 2 2" xfId="7895" xr:uid="{6A6C05BE-1A67-40AB-B3B8-3CB9C634047B}"/>
    <cellStyle name="1_ME MS R 15 2 3" xfId="8669" xr:uid="{57161BCF-E2D9-47E9-A444-511208E535A3}"/>
    <cellStyle name="1_ME MS R 15 2 4" xfId="9767" xr:uid="{50869D67-4ADB-48E4-9E73-FA4B6F07293C}"/>
    <cellStyle name="1_ME MS R 15 2 5" xfId="9789" xr:uid="{CEDF04C9-AFF3-4758-ABED-6419D181DD2B}"/>
    <cellStyle name="1_ME MS R 15 2 6" xfId="9505" xr:uid="{041DC162-B8AA-4A5F-B0B3-90AB093D5592}"/>
    <cellStyle name="1_ME MS R 15 2 7" xfId="9699" xr:uid="{62944662-5AC0-4147-B20C-50645218112B}"/>
    <cellStyle name="1_ME MS R 15 3" xfId="3492" xr:uid="{037F883C-C81A-42A3-8E0C-34CBBC78BCB0}"/>
    <cellStyle name="1_ME MS R 15 3 2" xfId="7652" xr:uid="{6E28B9A8-CDC7-4258-970B-04003F6702DA}"/>
    <cellStyle name="1_ME MS R 15 3 3" xfId="8557" xr:uid="{79E3D8DA-B69C-47DA-ADC1-E2DB7D055C2B}"/>
    <cellStyle name="1_ME MS R 15 3 4" xfId="9328" xr:uid="{A8A91383-8484-4EF5-ACA8-470B6A31A2ED}"/>
    <cellStyle name="1_ME MS R 15 3 5" xfId="9657" xr:uid="{105358D9-0B74-4DBF-9F22-A34C541B3FC1}"/>
    <cellStyle name="1_ME MS R 15 3 6" xfId="10030" xr:uid="{1D78B237-AF16-4520-84EE-F3DB36AF1E4D}"/>
    <cellStyle name="1_ME MS R 15 3 7" xfId="9689" xr:uid="{57E8E067-F2AE-49CA-A14A-E27205A6142B}"/>
    <cellStyle name="1_ME MS R 15 4" xfId="7677" xr:uid="{1BCB1534-7247-40B6-9B42-8F513C877B5A}"/>
    <cellStyle name="1_ME MS R 15 5" xfId="8582" xr:uid="{F468B304-72F9-478D-8B2D-04CB9BC549CE}"/>
    <cellStyle name="1_ME MS R 15 6" xfId="9358" xr:uid="{F692B4B3-9CFD-4A85-AB5A-6791ABD2875C}"/>
    <cellStyle name="1_ME MS R 15 7" xfId="9634" xr:uid="{B9206B4E-AC23-42D6-BC6A-92E180BC0588}"/>
    <cellStyle name="1_ME MS R 15 8" xfId="10383" xr:uid="{06612919-4DC9-40A6-8FC7-E6F5A1E6C394}"/>
    <cellStyle name="1_ME MS R 15 9" xfId="9480" xr:uid="{BA903C69-25FA-4392-B1D3-1D56FAF1B6FF}"/>
    <cellStyle name="1_OOH - Rev 12" xfId="3525" xr:uid="{FD7F9F2E-B767-4F14-9B5D-4FAEB846D59A}"/>
    <cellStyle name="1_OOH - Rev 12 2" xfId="4697" xr:uid="{442CB143-99D3-4CC0-AAE7-CDED3C741278}"/>
    <cellStyle name="1_OOH - Rev 12 2 2" xfId="7896" xr:uid="{E4F7467B-32C6-4E05-88EF-934D392471B7}"/>
    <cellStyle name="1_OOH - Rev 12 2 3" xfId="8670" xr:uid="{1ABE4396-65E4-44F2-8A1A-5C5B1BF0DCB0}"/>
    <cellStyle name="1_OOH - Rev 12 2 4" xfId="9768" xr:uid="{6664EC1F-DF70-451E-8A50-22978F18B5E0}"/>
    <cellStyle name="1_OOH - Rev 12 2 5" xfId="9380" xr:uid="{8E93A96E-B640-4596-8010-1EDD9126DE13}"/>
    <cellStyle name="1_OOH - Rev 12 2 6" xfId="9506" xr:uid="{A1E4E752-2345-4E61-A544-93D0A61AAE4B}"/>
    <cellStyle name="1_OOH - Rev 12 2 7" xfId="10077" xr:uid="{B989379F-51E3-470C-A203-398C1BFD9BC9}"/>
    <cellStyle name="1_OOH - Rev 12 3" xfId="3491" xr:uid="{66714FE7-D197-4F58-83D4-77DD98DBF73E}"/>
    <cellStyle name="1_OOH - Rev 12 3 2" xfId="7651" xr:uid="{0A2E2D2E-CC37-45D1-BCFD-E3F00ECC2DEB}"/>
    <cellStyle name="1_OOH - Rev 12 3 3" xfId="8556" xr:uid="{5D773B1C-5FDE-4F84-A14E-D670566C0EE2}"/>
    <cellStyle name="1_OOH - Rev 12 3 4" xfId="9327" xr:uid="{658F8146-632B-4B8E-B4A8-BE68F5EE1766}"/>
    <cellStyle name="1_OOH - Rev 12 3 5" xfId="9658" xr:uid="{B4DA92AB-4584-4D84-879C-CCE43A299DE2}"/>
    <cellStyle name="1_OOH - Rev 12 3 6" xfId="9685" xr:uid="{44A366C1-5998-4A2A-8E26-34237C5A987C}"/>
    <cellStyle name="1_OOH - Rev 12 3 7" xfId="10594" xr:uid="{474F7D01-D3C7-4A8D-9F9F-641360A3FD2C}"/>
    <cellStyle name="1_OOH - Rev 12 4" xfId="7678" xr:uid="{D52F7018-F148-49CD-B2F1-6B5E620AC2E3}"/>
    <cellStyle name="1_OOH - Rev 12 5" xfId="8583" xr:uid="{591D5CF9-B2F8-4E68-B60D-7A07EE829307}"/>
    <cellStyle name="1_OOH - Rev 12 6" xfId="9359" xr:uid="{31D9E93A-2A83-4DA7-800A-D9E82C9ED668}"/>
    <cellStyle name="1_OOH - Rev 12 7" xfId="9633" xr:uid="{A21BF627-1C81-4996-AE91-E61E2785C86E}"/>
    <cellStyle name="1_OOH - Rev 12 8" xfId="10338" xr:uid="{6B72F180-52F4-4187-9591-E1347EA8161F}"/>
    <cellStyle name="1_OOH - Rev 12 9" xfId="9406" xr:uid="{D3DACFBC-0CE3-4B03-86E7-9176D035FF39}"/>
    <cellStyle name="1_Pauta de Mídia Anual AC - 18.06.08 V3 - Aprovado" xfId="3526" xr:uid="{2CFFF23D-ED13-446F-A11C-6F241B445460}"/>
    <cellStyle name="1_Pauta de Mídia Anual AC - 18.06.08 V3 - Aprovado 10" xfId="10932" xr:uid="{20C08ABD-BB69-489C-9559-7C601925E90E}"/>
    <cellStyle name="1_Pauta de Mídia Anual AC - 18.06.08 V3 - Aprovado 2" xfId="4698" xr:uid="{A876FEF3-7B49-4BB6-B3EC-012C91144F4B}"/>
    <cellStyle name="1_Pauta de Mídia Anual AC - 18.06.08 V3 - Aprovado 2 2" xfId="7897" xr:uid="{3F49FCFD-15E7-4170-8B0B-42AEC6350648}"/>
    <cellStyle name="1_Pauta de Mídia Anual AC - 18.06.08 V3 - Aprovado 2 2 2" xfId="19997" xr:uid="{801E7E6C-C659-4C4D-B7CC-97EE65FEEBBC}"/>
    <cellStyle name="1_Pauta de Mídia Anual AC - 18.06.08 V3 - Aprovado 2 3" xfId="8671" xr:uid="{C4FE4D01-6549-45CD-AE2D-7E8B28CDB922}"/>
    <cellStyle name="1_Pauta de Mídia Anual AC - 18.06.08 V3 - Aprovado 2 4" xfId="9769" xr:uid="{5C13C63B-6296-4B5E-BF77-D5EA8935884A}"/>
    <cellStyle name="1_Pauta de Mídia Anual AC - 18.06.08 V3 - Aprovado 2 5" xfId="9324" xr:uid="{7202DC56-C072-4549-A9CE-F74E8D9F8A69}"/>
    <cellStyle name="1_Pauta de Mídia Anual AC - 18.06.08 V3 - Aprovado 2 6" xfId="9507" xr:uid="{6CD43B0B-C6EA-45B1-BC46-34627BC60582}"/>
    <cellStyle name="1_Pauta de Mídia Anual AC - 18.06.08 V3 - Aprovado 2 7" xfId="9644" xr:uid="{C1BFE0F7-EBFB-4146-81E9-03F414D54725}"/>
    <cellStyle name="1_Pauta de Mídia Anual AC - 18.06.08 V3 - Aprovado 2 8" xfId="13838" xr:uid="{417E0388-669F-4046-9362-2425F4EE5C73}"/>
    <cellStyle name="1_Pauta de Mídia Anual AC - 18.06.08 V3 - Aprovado 3" xfId="3471" xr:uid="{CC9B0471-3A42-40F4-B9AF-DE22BCE495AE}"/>
    <cellStyle name="1_Pauta de Mídia Anual AC - 18.06.08 V3 - Aprovado 3 2" xfId="7632" xr:uid="{F7541847-FB0D-420D-A4E9-104B1BC1553C}"/>
    <cellStyle name="1_Pauta de Mídia Anual AC - 18.06.08 V3 - Aprovado 3 2 2" xfId="19952" xr:uid="{FB558389-3640-4BC0-B97C-22ADC344F8E3}"/>
    <cellStyle name="1_Pauta de Mídia Anual AC - 18.06.08 V3 - Aprovado 3 3" xfId="8537" xr:uid="{CAA3169F-AB5B-4F09-9FAE-EA9D9CADCC12}"/>
    <cellStyle name="1_Pauta de Mídia Anual AC - 18.06.08 V3 - Aprovado 3 4" xfId="9309" xr:uid="{3091E360-8AA6-4F41-B0ED-7DB3A7F267BD}"/>
    <cellStyle name="1_Pauta de Mídia Anual AC - 18.06.08 V3 - Aprovado 3 5" xfId="9268" xr:uid="{38E19933-3D83-45C3-B38E-606B0CC9EA6D}"/>
    <cellStyle name="1_Pauta de Mídia Anual AC - 18.06.08 V3 - Aprovado 3 6" xfId="10311" xr:uid="{4AEF1ABD-238D-4004-9FA4-49FC71A08D06}"/>
    <cellStyle name="1_Pauta de Mídia Anual AC - 18.06.08 V3 - Aprovado 3 7" xfId="10579" xr:uid="{84B20467-5D1D-40D1-9EC6-2B10614E1004}"/>
    <cellStyle name="1_Pauta de Mídia Anual AC - 18.06.08 V3 - Aprovado 3 8" xfId="13793" xr:uid="{68B4A1D4-08B4-423D-B0C9-0152EFCA7438}"/>
    <cellStyle name="1_Pauta de Mídia Anual AC - 18.06.08 V3 - Aprovado 4" xfId="7679" xr:uid="{3029B41E-0B70-4302-A503-C4D74846FBE3}"/>
    <cellStyle name="1_Pauta de Mídia Anual AC - 18.06.08 V3 - Aprovado 4 2" xfId="18293" xr:uid="{4116F16E-194D-4404-9442-94B214BA9E6C}"/>
    <cellStyle name="1_Pauta de Mídia Anual AC - 18.06.08 V3 - Aprovado 5" xfId="8584" xr:uid="{599ACA6F-A4A8-4EDB-970B-ED9B126513C2}"/>
    <cellStyle name="1_Pauta de Mídia Anual AC - 18.06.08 V3 - Aprovado 5 2" xfId="18806" xr:uid="{A2502E1E-438E-4AAF-A0A2-2058463CA0DE}"/>
    <cellStyle name="1_Pauta de Mídia Anual AC - 18.06.08 V3 - Aprovado 6" xfId="9360" xr:uid="{D2DE65AC-47AE-46BB-8411-51246A0EF82B}"/>
    <cellStyle name="1_Pauta de Mídia Anual AC - 18.06.08 V3 - Aprovado 6 2" xfId="47312" xr:uid="{29197A45-B866-4158-AB4E-D54B4E05FE48}"/>
    <cellStyle name="1_Pauta de Mídia Anual AC - 18.06.08 V3 - Aprovado 7" xfId="9632" xr:uid="{E4EBAFE1-8A17-4416-8B60-31EF210DE20B}"/>
    <cellStyle name="1_Pauta de Mídia Anual AC - 18.06.08 V3 - Aprovado 8" xfId="9818" xr:uid="{1DDA4774-8BEA-4ED8-B475-F2E4AE150088}"/>
    <cellStyle name="1_Pauta de Mídia Anual AC - 18.06.08 V3 - Aprovado 9" xfId="10304" xr:uid="{0BBDB5CC-7238-4759-A0E5-E855792CD2CB}"/>
    <cellStyle name="1_Pauta de Mídia Anual AC - 18.06.08 V3 - Aprovado_ME MS R 15" xfId="3527" xr:uid="{AA0AF693-618E-4833-AAD1-65034BCFA814}"/>
    <cellStyle name="1_Pauta de Mídia Anual AC - 18.06.08 V3 - Aprovado_ME MS R 15 2" xfId="4699" xr:uid="{C77E2F58-97D8-4ADE-B459-7FC2B04B9FD7}"/>
    <cellStyle name="1_Pauta de Mídia Anual AC - 18.06.08 V3 - Aprovado_ME MS R 15 2 2" xfId="7898" xr:uid="{94C116B2-52E7-444C-B8A7-6F3158DF71B0}"/>
    <cellStyle name="1_Pauta de Mídia Anual AC - 18.06.08 V3 - Aprovado_ME MS R 15 2 3" xfId="8672" xr:uid="{29160CE9-0142-4F0A-8804-E37A769F9768}"/>
    <cellStyle name="1_Pauta de Mídia Anual AC - 18.06.08 V3 - Aprovado_ME MS R 15 2 4" xfId="9770" xr:uid="{9AB94AA2-2267-4C81-BAD3-2B5D155D081A}"/>
    <cellStyle name="1_Pauta de Mídia Anual AC - 18.06.08 V3 - Aprovado_ME MS R 15 2 5" xfId="9788" xr:uid="{0C6BA0F3-835C-472A-A947-27D2A49C6B9D}"/>
    <cellStyle name="1_Pauta de Mídia Anual AC - 18.06.08 V3 - Aprovado_ME MS R 15 2 6" xfId="9508" xr:uid="{B34AD194-A551-48F0-83B1-C77B4545BA86}"/>
    <cellStyle name="1_Pauta de Mídia Anual AC - 18.06.08 V3 - Aprovado_ME MS R 15 2 7" xfId="9821" xr:uid="{DCA8020B-0EEB-4E96-B717-4DB6EF23D0EE}"/>
    <cellStyle name="1_Pauta de Mídia Anual AC - 18.06.08 V3 - Aprovado_ME MS R 15 3" xfId="4678" xr:uid="{8AEFB768-FCDC-4A85-B8D9-F05263936A29}"/>
    <cellStyle name="1_Pauta de Mídia Anual AC - 18.06.08 V3 - Aprovado_ME MS R 15 3 2" xfId="7877" xr:uid="{9559AB28-235E-4C2D-8495-05C8FDF05B90}"/>
    <cellStyle name="1_Pauta de Mídia Anual AC - 18.06.08 V3 - Aprovado_ME MS R 15 3 3" xfId="8651" xr:uid="{F15DABC9-C603-4915-8848-19D5875F1264}"/>
    <cellStyle name="1_Pauta de Mídia Anual AC - 18.06.08 V3 - Aprovado_ME MS R 15 3 4" xfId="9752" xr:uid="{F2B92EE5-32C5-463F-BB44-2DB0690247E7}"/>
    <cellStyle name="1_Pauta de Mídia Anual AC - 18.06.08 V3 - Aprovado_ME MS R 15 3 5" xfId="9795" xr:uid="{5156889D-9EDB-492C-BCAD-3E87150917E7}"/>
    <cellStyle name="1_Pauta de Mídia Anual AC - 18.06.08 V3 - Aprovado_ME MS R 15 3 6" xfId="9487" xr:uid="{5AA59A05-CA06-422B-A393-A97016BCBC2B}"/>
    <cellStyle name="1_Pauta de Mídia Anual AC - 18.06.08 V3 - Aprovado_ME MS R 15 3 7" xfId="10406" xr:uid="{EF82A841-AA2D-4D38-AE44-9E09DC4E343C}"/>
    <cellStyle name="1_Pauta de Mídia Anual AC - 18.06.08 V3 - Aprovado_ME MS R 15 4" xfId="7680" xr:uid="{9EBDBD90-C04E-4E1A-9F54-05552417BF62}"/>
    <cellStyle name="1_Pauta de Mídia Anual AC - 18.06.08 V3 - Aprovado_ME MS R 15 5" xfId="8585" xr:uid="{18B80A37-2E04-492A-8CDC-35CF572E06F0}"/>
    <cellStyle name="1_Pauta de Mídia Anual AC - 18.06.08 V3 - Aprovado_ME MS R 15 6" xfId="9361" xr:uid="{150881A4-BD82-4FDD-90E0-B854A512F34D}"/>
    <cellStyle name="1_Pauta de Mídia Anual AC - 18.06.08 V3 - Aprovado_ME MS R 15 7" xfId="9631" xr:uid="{2611F953-52CF-4EFC-8A52-2F08F18BD41C}"/>
    <cellStyle name="1_Pauta de Mídia Anual AC - 18.06.08 V3 - Aprovado_ME MS R 15 8" xfId="9412" xr:uid="{D2B8BFF0-BAF1-44F6-B0D8-1E6E2C658E49}"/>
    <cellStyle name="1_Pauta de Mídia Anual AC - 18.06.08 V3 - Aprovado_ME MS R 15 9" xfId="10625" xr:uid="{F91CA5B3-DFD3-4449-862A-6943B27CE41D}"/>
    <cellStyle name="1_Plano - Doação Midia extensiva v 2" xfId="3528" xr:uid="{99D6C30A-F9CE-443E-B0A1-2B1D817740B1}"/>
    <cellStyle name="1_Plano - Doação Midia extensiva v 2 2" xfId="4700" xr:uid="{A3088880-1449-412E-9BD2-05A97E9B7AD8}"/>
    <cellStyle name="1_Plano - Doação Midia extensiva v 2 2 10" xfId="9509" xr:uid="{3727A3EC-A300-4528-B343-C0A04E822A30}"/>
    <cellStyle name="1_Plano - Doação Midia extensiva v 2 2 11" xfId="10340" xr:uid="{732515BB-10E4-453F-A0A0-4AD9FEA10577}"/>
    <cellStyle name="1_Plano - Doação Midia extensiva v 2 2 12" xfId="13867" xr:uid="{BD99A97C-ECE4-4275-8BD1-3F20D52EE08D}"/>
    <cellStyle name="1_Plano - Doação Midia extensiva v 2 2 2" xfId="5675" xr:uid="{DC5EEF4E-6852-4A63-B8F0-853D96ECE3A5}"/>
    <cellStyle name="1_Plano - Doação Midia extensiva v 2 2 2 2" xfId="20026" xr:uid="{178E736A-4A99-4ED8-A176-312D1AE51F42}"/>
    <cellStyle name="1_Plano - Doação Midia extensiva v 2 2 3" xfId="5359" xr:uid="{1CD1231A-D4C7-461D-B8E0-FA7459CA4159}"/>
    <cellStyle name="1_Plano - Doação Midia extensiva v 2 2 4" xfId="6505" xr:uid="{120998A6-5F21-4442-953C-5D406C622B7E}"/>
    <cellStyle name="1_Plano - Doação Midia extensiva v 2 2 5" xfId="6731" xr:uid="{E1F6139E-DC85-4A09-A7BD-CB45FA063B19}"/>
    <cellStyle name="1_Plano - Doação Midia extensiva v 2 2 6" xfId="7200" xr:uid="{9F67C619-85D8-4BAE-8B9C-A8827509DF8F}"/>
    <cellStyle name="1_Plano - Doação Midia extensiva v 2 2 7" xfId="7899" xr:uid="{1902F27F-D7EA-49AC-B617-2867F1EF3717}"/>
    <cellStyle name="1_Plano - Doação Midia extensiva v 2 2 8" xfId="8673" xr:uid="{52F77846-A119-4AE7-865C-310407338955}"/>
    <cellStyle name="1_Plano - Doação Midia extensiva v 2 2 9" xfId="9379" xr:uid="{F6E83E11-06BF-467D-B570-E572172E1D27}"/>
    <cellStyle name="1_Plano - Doação Midia extensiva v 2 3" xfId="4682" xr:uid="{5D5EEDEF-E19E-42C9-968B-113560AE2418}"/>
    <cellStyle name="1_Plano - Doação Midia extensiva v 2 3 10" xfId="9491" xr:uid="{904ACBF6-667C-4111-A95C-94AD2FFA3805}"/>
    <cellStyle name="1_Plano - Doação Midia extensiva v 2 3 11" xfId="10341" xr:uid="{FDF35845-03C7-4429-9347-A534863E9BC1}"/>
    <cellStyle name="1_Plano - Doação Midia extensiva v 2 3 12" xfId="14756" xr:uid="{52273C7D-337F-4510-B642-2FEF6E09437D}"/>
    <cellStyle name="1_Plano - Doação Midia extensiva v 2 3 2" xfId="5657" xr:uid="{6AC2171A-E61D-4DBA-B888-0833C69A0CC5}"/>
    <cellStyle name="1_Plano - Doação Midia extensiva v 2 3 2 2" xfId="20915" xr:uid="{866C2BA0-8743-4537-BB24-5EAADE9153CE}"/>
    <cellStyle name="1_Plano - Doação Midia extensiva v 2 3 3" xfId="5389" xr:uid="{1B5C8B45-8355-4B07-A66D-7CF4C4DA99C5}"/>
    <cellStyle name="1_Plano - Doação Midia extensiva v 2 3 4" xfId="6023" xr:uid="{5B263503-2C50-4F4B-BC2F-24BFDB6F9E6E}"/>
    <cellStyle name="1_Plano - Doação Midia extensiva v 2 3 5" xfId="6114" xr:uid="{2CE92A1A-DB33-498E-B524-CE81F9EADDD6}"/>
    <cellStyle name="1_Plano - Doação Midia extensiva v 2 3 6" xfId="7190" xr:uid="{04CC679F-7BE2-4F40-882E-A15C10A7F961}"/>
    <cellStyle name="1_Plano - Doação Midia extensiva v 2 3 7" xfId="7881" xr:uid="{90BF2FFF-DC16-4A26-9C57-E0E28CE62073}"/>
    <cellStyle name="1_Plano - Doação Midia extensiva v 2 3 8" xfId="8655" xr:uid="{31F1F564-9DA4-400E-9398-C5E8D5705353}"/>
    <cellStyle name="1_Plano - Doação Midia extensiva v 2 3 9" xfId="9385" xr:uid="{047113B1-CAC8-4286-B8B7-3D95E0B75514}"/>
    <cellStyle name="1_Plano - Doação Midia extensiva v 2 4" xfId="6104" xr:uid="{245299AF-6465-4F92-9FF5-11B5B2CB147F}"/>
    <cellStyle name="1_Plano - Doação Midia extensiva v 2 4 2" xfId="18340" xr:uid="{3CDCB640-16C4-420A-A25C-23DD8E9D8E69}"/>
    <cellStyle name="1_Plano - Doação Midia extensiva v 2 5" xfId="5461" xr:uid="{90ABC94D-C643-4A14-B939-51888BFB169C}"/>
    <cellStyle name="1_Plano - Doação Midia extensiva v 2 5 2" xfId="19785" xr:uid="{87351EC5-4872-470C-9328-7A56FE5DCAFF}"/>
    <cellStyle name="1_Plano - Doação Midia extensiva v 2 6" xfId="6838" xr:uid="{70B3AC80-BBC5-4CD8-BA68-78887FB6D056}"/>
    <cellStyle name="1_Plano - Doação Midia extensiva v 2 6 2" xfId="47338" xr:uid="{EA1F2B28-4FB6-41CE-96D8-02A9A11E050E}"/>
    <cellStyle name="1_Plano - Doação Midia extensiva v 2 7" xfId="7111" xr:uid="{0C0AF5BE-FD11-4E68-8163-ED8C949E1689}"/>
    <cellStyle name="1_Plano - Doação Midia extensiva v 2 7 2" xfId="47638" xr:uid="{C6AE6256-BAE5-4516-93FA-91C4FAB9C688}"/>
    <cellStyle name="1_Plano - Doação Midia extensiva v 2 8" xfId="7681" xr:uid="{0EFC2F2A-E5DB-43ED-BBCE-80754AAC4F17}"/>
    <cellStyle name="1_Plano - Doação Midia extensiva v 2_ME MS R 15" xfId="3529" xr:uid="{4F8D376B-7018-4AF1-BFB0-ECF68536238B}"/>
    <cellStyle name="1_Plano - Doação Midia extensiva v 2_ME MS R 15 2" xfId="4701" xr:uid="{10C30029-E50F-4AF3-B638-BF3B93586617}"/>
    <cellStyle name="1_Plano - Doação Midia extensiva v 2_ME MS R 15 2 10" xfId="9510" xr:uid="{5E695231-2989-4019-BBAD-3EDD96F946C5}"/>
    <cellStyle name="1_Plano - Doação Midia extensiva v 2_ME MS R 15 2 11" xfId="9641" xr:uid="{D045E900-C65F-4E76-8D76-BDF75A772C43}"/>
    <cellStyle name="1_Plano - Doação Midia extensiva v 2_ME MS R 15 2 2" xfId="5676" xr:uid="{E1CF3618-5FF6-45D5-A50C-E22D7294EB5B}"/>
    <cellStyle name="1_Plano - Doação Midia extensiva v 2_ME MS R 15 2 3" xfId="5358" xr:uid="{50B7A0C7-2F9A-444C-9CBF-D5CF56008C06}"/>
    <cellStyle name="1_Plano - Doação Midia extensiva v 2_ME MS R 15 2 4" xfId="6506" xr:uid="{6B4AB665-A6E6-40C2-930D-8A8869191B50}"/>
    <cellStyle name="1_Plano - Doação Midia extensiva v 2_ME MS R 15 2 5" xfId="6579" xr:uid="{2FD86571-313A-4E78-9B8D-B65E79B23D89}"/>
    <cellStyle name="1_Plano - Doação Midia extensiva v 2_ME MS R 15 2 6" xfId="7201" xr:uid="{A34AC4EE-FEF6-47B4-908E-31E5EC3756B6}"/>
    <cellStyle name="1_Plano - Doação Midia extensiva v 2_ME MS R 15 2 7" xfId="7900" xr:uid="{216472F2-D006-4D49-B203-DA1DB2A78B93}"/>
    <cellStyle name="1_Plano - Doação Midia extensiva v 2_ME MS R 15 2 8" xfId="8674" xr:uid="{4E06D8A6-CB4F-4671-953B-066E14D738FE}"/>
    <cellStyle name="1_Plano - Doação Midia extensiva v 2_ME MS R 15 2 9" xfId="9747" xr:uid="{800C1374-4992-4A7D-9AB5-052B3B7F2F88}"/>
    <cellStyle name="1_Plano - Doação Midia extensiva v 2_ME MS R 15 3" xfId="4955" xr:uid="{1D70A1E3-F61A-46F3-8CDA-7B14C7ACA25F}"/>
    <cellStyle name="1_Plano - Doação Midia extensiva v 2_ME MS R 15 3 10" xfId="10562" xr:uid="{41EABAF9-969D-4B61-BABA-9757E2B74414}"/>
    <cellStyle name="1_Plano - Doação Midia extensiva v 2_ME MS R 15 3 11" xfId="10762" xr:uid="{EB15B390-FFF0-41BE-9D6F-86BC74E2EA9E}"/>
    <cellStyle name="1_Plano - Doação Midia extensiva v 2_ME MS R 15 3 2" xfId="5930" xr:uid="{1D908EB2-0040-45D1-92B5-DECAA1DB057A}"/>
    <cellStyle name="1_Plano - Doação Midia extensiva v 2_ME MS R 15 3 3" xfId="6316" xr:uid="{3B7E6C47-16E9-4A43-8C42-1D93F65A7783}"/>
    <cellStyle name="1_Plano - Doação Midia extensiva v 2_ME MS R 15 3 4" xfId="6746" xr:uid="{7EC7933D-82E4-46AA-B1F5-8B7451F99BA1}"/>
    <cellStyle name="1_Plano - Doação Midia extensiva v 2_ME MS R 15 3 5" xfId="7068" xr:uid="{BEE1A783-3BFB-4355-9F01-E019BB8040EE}"/>
    <cellStyle name="1_Plano - Doação Midia extensiva v 2_ME MS R 15 3 6" xfId="7423" xr:uid="{A7069B78-3087-4906-A5B1-337D44D6CA68}"/>
    <cellStyle name="1_Plano - Doação Midia extensiva v 2_ME MS R 15 3 7" xfId="8153" xr:uid="{ABE98F1C-3C7D-4485-BCAD-20B621BFBD32}"/>
    <cellStyle name="1_Plano - Doação Midia extensiva v 2_ME MS R 15 3 8" xfId="8927" xr:uid="{B9220F19-C864-4840-82DE-D107A905D808}"/>
    <cellStyle name="1_Plano - Doação Midia extensiva v 2_ME MS R 15 3 9" xfId="10279" xr:uid="{3300DB92-0681-4138-88C9-F3453BF11F45}"/>
    <cellStyle name="1_Plano - Doação Midia extensiva v 2_ME MS R 15 4" xfId="6090" xr:uid="{9099F16C-DF37-4E0F-BB55-05CA93388E22}"/>
    <cellStyle name="1_Plano - Doação Midia extensiva v 2_ME MS R 15 5" xfId="6356" xr:uid="{9A4EBD49-F719-4841-813D-00998A167969}"/>
    <cellStyle name="1_Plano - Doação Midia extensiva v 2_ME MS R 15 6" xfId="6028" xr:uid="{A1623AA9-EB88-456F-96C8-2F07B4B8B2A7}"/>
    <cellStyle name="1_Plano - Doação Midia extensiva v 2_ME MS R 15 7" xfId="7102" xr:uid="{8F43329F-CD53-4726-B277-A607A5E5165F}"/>
    <cellStyle name="1_Plano - Doação Midia extensiva v 2_ME MS R 15 8" xfId="7682" xr:uid="{6CAFC864-3B6F-4069-913A-9F5FAE3E813B}"/>
    <cellStyle name="1_Plano Mídia Carnaval Aids Rev 310308" xfId="3530" xr:uid="{111C0AB2-6117-4A7E-B0FB-13D92391D8C9}"/>
    <cellStyle name="1_Plano Mídia Carnaval Aids Rev 310308 2" xfId="4702" xr:uid="{4570B5A0-D04D-4F7F-81BF-CE54222213B5}"/>
    <cellStyle name="1_Plano Mídia Carnaval Aids Rev 310308 2 10" xfId="9511" xr:uid="{B143C59D-B8BD-4509-A322-4C8A3C7F772A}"/>
    <cellStyle name="1_Plano Mídia Carnaval Aids Rev 310308 2 11" xfId="10314" xr:uid="{1747D74E-ECBC-41B6-9111-BFFAA5B710E6}"/>
    <cellStyle name="1_Plano Mídia Carnaval Aids Rev 310308 2 12" xfId="13868" xr:uid="{9E8BF934-6C7E-4CB3-BF79-21252C64164E}"/>
    <cellStyle name="1_Plano Mídia Carnaval Aids Rev 310308 2 2" xfId="5677" xr:uid="{10EB2045-3A69-4D4B-9FDE-BD13E1C30791}"/>
    <cellStyle name="1_Plano Mídia Carnaval Aids Rev 310308 2 2 2" xfId="20027" xr:uid="{29EE1C25-9B38-4E89-BEAF-365C312FD7C1}"/>
    <cellStyle name="1_Plano Mídia Carnaval Aids Rev 310308 2 3" xfId="5357" xr:uid="{2989FB65-A681-4535-9D08-EFB16D2A7CB0}"/>
    <cellStyle name="1_Plano Mídia Carnaval Aids Rev 310308 2 4" xfId="6507" xr:uid="{6F14A855-712F-4A51-9FA3-FD371E328046}"/>
    <cellStyle name="1_Plano Mídia Carnaval Aids Rev 310308 2 5" xfId="6343" xr:uid="{20166E05-719A-4D1E-B283-84E06070813E}"/>
    <cellStyle name="1_Plano Mídia Carnaval Aids Rev 310308 2 6" xfId="7202" xr:uid="{D2DB7614-3C30-461F-BE54-7AB94E16ECC5}"/>
    <cellStyle name="1_Plano Mídia Carnaval Aids Rev 310308 2 7" xfId="7901" xr:uid="{29A4A17C-F737-4B4D-9ED4-F0EB90F6159E}"/>
    <cellStyle name="1_Plano Mídia Carnaval Aids Rev 310308 2 8" xfId="8675" xr:uid="{7E4D7234-D0E4-4B77-919C-0F5CA86AD5E9}"/>
    <cellStyle name="1_Plano Mídia Carnaval Aids Rev 310308 2 9" xfId="9787" xr:uid="{71D79BB8-E28A-4DF5-B601-008A285F9DF8}"/>
    <cellStyle name="1_Plano Mídia Carnaval Aids Rev 310308 3" xfId="3503" xr:uid="{DF109DE8-C88C-469D-A47D-637938D515DA}"/>
    <cellStyle name="1_Plano Mídia Carnaval Aids Rev 310308 3 10" xfId="9206" xr:uid="{F3FCB213-1DF6-410B-ABE5-8DCB6770F524}"/>
    <cellStyle name="1_Plano Mídia Carnaval Aids Rev 310308 3 11" xfId="10363" xr:uid="{6AEF7532-4F13-4A50-A4B5-33BD73A2CA78}"/>
    <cellStyle name="1_Plano Mídia Carnaval Aids Rev 310308 3 12" xfId="13795" xr:uid="{060238E1-FFE9-4939-9ABA-92A7332EB02E}"/>
    <cellStyle name="1_Plano Mídia Carnaval Aids Rev 310308 3 2" xfId="5289" xr:uid="{E5E74B62-8C03-4CC7-AA25-D45336ADD093}"/>
    <cellStyle name="1_Plano Mídia Carnaval Aids Rev 310308 3 2 2" xfId="19954" xr:uid="{E7CCEBCB-F041-443B-8AB0-0D8A024D8A64}"/>
    <cellStyle name="1_Plano Mídia Carnaval Aids Rev 310308 3 3" xfId="5947" xr:uid="{A9DBACB3-A138-415B-BC90-57320C5CC2C5}"/>
    <cellStyle name="1_Plano Mídia Carnaval Aids Rev 310308 3 4" xfId="6377" xr:uid="{649337D2-C061-4CEA-BB09-2EB068746289}"/>
    <cellStyle name="1_Plano Mídia Carnaval Aids Rev 310308 3 5" xfId="6480" xr:uid="{2577DF43-BF03-4BC6-BC1B-A41516C9323E}"/>
    <cellStyle name="1_Plano Mídia Carnaval Aids Rev 310308 3 6" xfId="6900" xr:uid="{EE7DB9C6-D03E-479A-AC8A-5C44FFEEC356}"/>
    <cellStyle name="1_Plano Mídia Carnaval Aids Rev 310308 3 7" xfId="7663" xr:uid="{E25EC95A-52EB-44AA-A177-9B0B1CD53909}"/>
    <cellStyle name="1_Plano Mídia Carnaval Aids Rev 310308 3 8" xfId="8568" xr:uid="{72D5CC2C-0F6D-4198-8E03-0E5A844E08DC}"/>
    <cellStyle name="1_Plano Mídia Carnaval Aids Rev 310308 3 9" xfId="9650" xr:uid="{F563A5D3-C60B-4DBB-91FC-7E82E1555EE9}"/>
    <cellStyle name="1_Plano Mídia Carnaval Aids Rev 310308 4" xfId="5210" xr:uid="{A3815E89-E260-4799-9703-5C0CCCF3E65E}"/>
    <cellStyle name="1_Plano Mídia Carnaval Aids Rev 310308 4 2" xfId="18341" xr:uid="{FFDB345D-22A2-4270-831F-28D6C0DE2E91}"/>
    <cellStyle name="1_Plano Mídia Carnaval Aids Rev 310308 5" xfId="6449" xr:uid="{DB8792AE-16CC-4CF3-9E0B-B9F1A57CA27C}"/>
    <cellStyle name="1_Plano Mídia Carnaval Aids Rev 310308 5 2" xfId="19105" xr:uid="{76C9C0F6-C8F6-4DBC-9D98-ADC0BC760018}"/>
    <cellStyle name="1_Plano Mídia Carnaval Aids Rev 310308 6" xfId="6785" xr:uid="{50F0B985-253C-4113-B7B1-D470CB298D2C}"/>
    <cellStyle name="1_Plano Mídia Carnaval Aids Rev 310308 6 2" xfId="47540" xr:uid="{B5DDCD53-CFF4-44C0-9922-3A43B241C3AF}"/>
    <cellStyle name="1_Plano Mídia Carnaval Aids Rev 310308 7" xfId="7091" xr:uid="{A5A80EA1-AD55-4AF3-8BF5-01CCCE9F8A86}"/>
    <cellStyle name="1_Plano Mídia Carnaval Aids Rev 310308 7 2" xfId="47639" xr:uid="{99B84FE5-36EA-49D7-9C42-FB5DD1EC70AE}"/>
    <cellStyle name="1_Plano Mídia Carnaval Aids Rev 310308 8" xfId="7683" xr:uid="{96A75C61-7332-408E-8E19-3EEC524DD75D}"/>
    <cellStyle name="1_Plano Mídia Carnaval Aids Rev 310308_ME MS R 15" xfId="3531" xr:uid="{128B802E-9B73-464F-9E1E-5011C507BAE1}"/>
    <cellStyle name="1_Plano Mídia Carnaval Aids Rev 310308_ME MS R 15 2" xfId="4703" xr:uid="{1A6C6413-8036-4B8C-AB41-2EAF050F4D77}"/>
    <cellStyle name="1_Plano Mídia Carnaval Aids Rev 310308_ME MS R 15 2 10" xfId="9512" xr:uid="{B8F13B62-93C0-4C96-B916-43508B26BB79}"/>
    <cellStyle name="1_Plano Mídia Carnaval Aids Rev 310308_ME MS R 15 2 11" xfId="10351" xr:uid="{CB6315D7-32BA-4A53-982F-8B8918EBE97C}"/>
    <cellStyle name="1_Plano Mídia Carnaval Aids Rev 310308_ME MS R 15 2 2" xfId="5678" xr:uid="{0532997A-F494-4EED-8119-EF257A81FB13}"/>
    <cellStyle name="1_Plano Mídia Carnaval Aids Rev 310308_ME MS R 15 2 3" xfId="5356" xr:uid="{1503C335-4D79-4631-B6DD-90D1A59402F4}"/>
    <cellStyle name="1_Plano Mídia Carnaval Aids Rev 310308_ME MS R 15 2 4" xfId="6508" xr:uid="{D8A6892C-4FC2-4C17-9F76-EB3BD9D6CFFF}"/>
    <cellStyle name="1_Plano Mídia Carnaval Aids Rev 310308_ME MS R 15 2 5" xfId="6752" xr:uid="{4278A007-3687-4509-84DD-5FDCA9E080FD}"/>
    <cellStyle name="1_Plano Mídia Carnaval Aids Rev 310308_ME MS R 15 2 6" xfId="7203" xr:uid="{45B5D781-675E-46F8-BB5D-B2D0D4FA8CDD}"/>
    <cellStyle name="1_Plano Mídia Carnaval Aids Rev 310308_ME MS R 15 2 7" xfId="7902" xr:uid="{A54C35FF-675B-4F56-A659-AF952514FB31}"/>
    <cellStyle name="1_Plano Mídia Carnaval Aids Rev 310308_ME MS R 15 2 8" xfId="8676" xr:uid="{B51FBA06-B264-4F92-AC33-5F0F26616934}"/>
    <cellStyle name="1_Plano Mídia Carnaval Aids Rev 310308_ME MS R 15 2 9" xfId="9378" xr:uid="{71951BB9-95C7-410A-BD52-38A8530735A7}"/>
    <cellStyle name="1_Plano Mídia Carnaval Aids Rev 310308_ME MS R 15 3" xfId="4694" xr:uid="{90DF8175-CDAA-4016-846A-73DD8C42E6F5}"/>
    <cellStyle name="1_Plano Mídia Carnaval Aids Rev 310308_ME MS R 15 3 10" xfId="9503" xr:uid="{D9DCEF19-5F9F-4440-8938-E6682FB3CB4D}"/>
    <cellStyle name="1_Plano Mídia Carnaval Aids Rev 310308_ME MS R 15 3 11" xfId="9764" xr:uid="{CD1D4918-7635-4220-918E-68D4D3F3F100}"/>
    <cellStyle name="1_Plano Mídia Carnaval Aids Rev 310308_ME MS R 15 3 2" xfId="5669" xr:uid="{471B65E5-153E-4F81-9D1F-AABF8402CFDE}"/>
    <cellStyle name="1_Plano Mídia Carnaval Aids Rev 310308_ME MS R 15 3 3" xfId="5365" xr:uid="{DBFE63AE-4DEC-42FC-90C9-76CDF3B4CD96}"/>
    <cellStyle name="1_Plano Mídia Carnaval Aids Rev 310308_ME MS R 15 3 4" xfId="6499" xr:uid="{E99E7CD0-3CF9-4B52-B7FA-BB37184D25D9}"/>
    <cellStyle name="1_Plano Mídia Carnaval Aids Rev 310308_ME MS R 15 3 5" xfId="5635" xr:uid="{6160DE90-86A2-4CE8-B951-A14E6751A2BB}"/>
    <cellStyle name="1_Plano Mídia Carnaval Aids Rev 310308_ME MS R 15 3 6" xfId="7199" xr:uid="{7134B5E7-A799-4A74-8909-F58A0E35E7FF}"/>
    <cellStyle name="1_Plano Mídia Carnaval Aids Rev 310308_ME MS R 15 3 7" xfId="7893" xr:uid="{87B47B2C-46AE-495C-9BED-E9505097DD40}"/>
    <cellStyle name="1_Plano Mídia Carnaval Aids Rev 310308_ME MS R 15 3 8" xfId="8667" xr:uid="{D58D1293-3CDB-4A9A-B33E-7A4C2706A3A8}"/>
    <cellStyle name="1_Plano Mídia Carnaval Aids Rev 310308_ME MS R 15 3 9" xfId="9381" xr:uid="{CD9F56C6-D648-4E4D-84D0-9AB65EC826BA}"/>
    <cellStyle name="1_Plano Mídia Carnaval Aids Rev 310308_ME MS R 15 4" xfId="5291" xr:uid="{19487E35-31D4-4982-A814-DFD733E9BA5F}"/>
    <cellStyle name="1_Plano Mídia Carnaval Aids Rev 310308_ME MS R 15 5" xfId="5420" xr:uid="{9C562538-6C76-41DF-8780-BA20E4E93019}"/>
    <cellStyle name="1_Plano Mídia Carnaval Aids Rev 310308_ME MS R 15 6" xfId="6867" xr:uid="{5A388C20-17FE-49D3-9866-5C525F135EEF}"/>
    <cellStyle name="1_Plano Mídia Carnaval Aids Rev 310308_ME MS R 15 7" xfId="7113" xr:uid="{06F0987B-FFAE-4D57-95D3-A31F4B235CCD}"/>
    <cellStyle name="1_Plano Mídia Carnaval Aids Rev 310308_ME MS R 15 8" xfId="7684" xr:uid="{E488DA7A-84FC-4DF5-AF22-98D91480F95A}"/>
    <cellStyle name="1_Plano Mídia Carnaval Aids Rev 310308_OOH - Rev 12" xfId="3532" xr:uid="{93CD8BFD-50EB-42FE-A44A-9554A77B225D}"/>
    <cellStyle name="1_Plano Mídia Carnaval Aids Rev 310308_OOH - Rev 12 2" xfId="4704" xr:uid="{2C9258F6-2A78-4404-90B9-BB9193551348}"/>
    <cellStyle name="1_Plano Mídia Carnaval Aids Rev 310308_OOH - Rev 12 2 10" xfId="9513" xr:uid="{1462FEF3-0262-4832-8965-36D4E2111F78}"/>
    <cellStyle name="1_Plano Mídia Carnaval Aids Rev 310308_OOH - Rev 12 2 11" xfId="10309" xr:uid="{BE61A4BC-EA64-416C-8057-8E1144CD3096}"/>
    <cellStyle name="1_Plano Mídia Carnaval Aids Rev 310308_OOH - Rev 12 2 2" xfId="5679" xr:uid="{B23F0CCA-F17D-406B-AF69-58A6AE372119}"/>
    <cellStyle name="1_Plano Mídia Carnaval Aids Rev 310308_OOH - Rev 12 2 3" xfId="5355" xr:uid="{CFC8F297-D1B6-4236-A766-2E6327A9CBC6}"/>
    <cellStyle name="1_Plano Mídia Carnaval Aids Rev 310308_OOH - Rev 12 2 4" xfId="6509" xr:uid="{25C0079A-1B3F-4F20-B38D-E5E0DFA61EF6}"/>
    <cellStyle name="1_Plano Mídia Carnaval Aids Rev 310308_OOH - Rev 12 2 5" xfId="6578" xr:uid="{4BEA427C-0D5D-4F57-8A14-86CDD69677D5}"/>
    <cellStyle name="1_Plano Mídia Carnaval Aids Rev 310308_OOH - Rev 12 2 6" xfId="7204" xr:uid="{B8D8DE7F-4FED-46B4-B879-88E11D512BBE}"/>
    <cellStyle name="1_Plano Mídia Carnaval Aids Rev 310308_OOH - Rev 12 2 7" xfId="7903" xr:uid="{5AE30446-0199-4EDB-82BA-C2EA14C08146}"/>
    <cellStyle name="1_Plano Mídia Carnaval Aids Rev 310308_OOH - Rev 12 2 8" xfId="8677" xr:uid="{CD02D918-94AC-4127-A5CB-E3BE97E950B4}"/>
    <cellStyle name="1_Plano Mídia Carnaval Aids Rev 310308_OOH - Rev 12 2 9" xfId="9310" xr:uid="{05CD47F4-092C-4DD4-A98A-376168DEBD2C}"/>
    <cellStyle name="1_Plano Mídia Carnaval Aids Rev 310308_OOH - Rev 12 3" xfId="4954" xr:uid="{D91F8091-BE50-4939-B5F2-D9C9FE428015}"/>
    <cellStyle name="1_Plano Mídia Carnaval Aids Rev 310308_OOH - Rev 12 3 10" xfId="10561" xr:uid="{61753A1F-0B09-4A36-8805-92CC5AAD472F}"/>
    <cellStyle name="1_Plano Mídia Carnaval Aids Rev 310308_OOH - Rev 12 3 11" xfId="10761" xr:uid="{DE6E4608-0BD1-412C-9FE5-92727C2D1812}"/>
    <cellStyle name="1_Plano Mídia Carnaval Aids Rev 310308_OOH - Rev 12 3 2" xfId="5929" xr:uid="{FF388C59-6580-40F9-8D15-B872126DFFAC}"/>
    <cellStyle name="1_Plano Mídia Carnaval Aids Rev 310308_OOH - Rev 12 3 3" xfId="6315" xr:uid="{8C96247B-6BE2-4C18-BD3C-01FF5790E290}"/>
    <cellStyle name="1_Plano Mídia Carnaval Aids Rev 310308_OOH - Rev 12 3 4" xfId="6745" xr:uid="{8B221F32-1204-4C9E-B6C9-4E84963B7848}"/>
    <cellStyle name="1_Plano Mídia Carnaval Aids Rev 310308_OOH - Rev 12 3 5" xfId="7067" xr:uid="{4CC7831A-5555-438B-BD26-9E1AC00FE848}"/>
    <cellStyle name="1_Plano Mídia Carnaval Aids Rev 310308_OOH - Rev 12 3 6" xfId="7422" xr:uid="{BC972123-194E-4CC6-AA08-B8F84582CFCD}"/>
    <cellStyle name="1_Plano Mídia Carnaval Aids Rev 310308_OOH - Rev 12 3 7" xfId="8152" xr:uid="{257F37C5-372D-485A-8512-F7BF9C067FC6}"/>
    <cellStyle name="1_Plano Mídia Carnaval Aids Rev 310308_OOH - Rev 12 3 8" xfId="8926" xr:uid="{5B0DB2C1-4843-4918-9F31-82C3838D7761}"/>
    <cellStyle name="1_Plano Mídia Carnaval Aids Rev 310308_OOH - Rev 12 3 9" xfId="10278" xr:uid="{A800520D-F144-4432-9AEA-5F88A3FDBD48}"/>
    <cellStyle name="1_Plano Mídia Carnaval Aids Rev 310308_OOH - Rev 12 4" xfId="6095" xr:uid="{DBE2E296-C978-4C67-8234-C4C0DD82CE97}"/>
    <cellStyle name="1_Plano Mídia Carnaval Aids Rev 310308_OOH - Rev 12 5" xfId="5207" xr:uid="{6B1D4770-BE57-4AD7-8C57-4C682659C244}"/>
    <cellStyle name="1_Plano Mídia Carnaval Aids Rev 310308_OOH - Rev 12 6" xfId="6083" xr:uid="{EE4116E3-0B30-4238-92BB-017D9A0C5C11}"/>
    <cellStyle name="1_Plano Mídia Carnaval Aids Rev 310308_OOH - Rev 12 7" xfId="6441" xr:uid="{96D8E660-816A-412E-BE7C-3830E95E1A78}"/>
    <cellStyle name="1_Plano Mídia Carnaval Aids Rev 310308_OOH - Rev 12 8" xfId="7685" xr:uid="{806EFBB8-7C3E-49BF-9D08-4486675C56CB}"/>
    <cellStyle name="1_Plano Mídia Dia Mundial Aids - AUTORIZADO - v100408 16.05.08" xfId="3533" xr:uid="{F4E2B445-DFF9-4352-B181-83095BAD2EB3}"/>
    <cellStyle name="1_Plano Mídia Dia Mundial Aids - AUTORIZADO - v100408 16.05.08 2" xfId="4705" xr:uid="{B3A39229-0DB6-4568-9157-4A9A1BBC0C4F}"/>
    <cellStyle name="1_Plano Mídia Dia Mundial Aids - AUTORIZADO - v100408 16.05.08 2 10" xfId="9514" xr:uid="{87687CAD-CA97-4C07-BCB9-5660A3910DF0}"/>
    <cellStyle name="1_Plano Mídia Dia Mundial Aids - AUTORIZADO - v100408 16.05.08 2 11" xfId="10322" xr:uid="{23CB4FB6-95CA-4D7D-9A6F-AA8EBAB15AF8}"/>
    <cellStyle name="1_Plano Mídia Dia Mundial Aids - AUTORIZADO - v100408 16.05.08 2 12" xfId="13834" xr:uid="{24E07CA3-A953-4DD0-9542-B6E6465868C4}"/>
    <cellStyle name="1_Plano Mídia Dia Mundial Aids - AUTORIZADO - v100408 16.05.08 2 2" xfId="5680" xr:uid="{DD2115BE-AB4C-4B07-B556-95EE4043F5FB}"/>
    <cellStyle name="1_Plano Mídia Dia Mundial Aids - AUTORIZADO - v100408 16.05.08 2 2 2" xfId="19993" xr:uid="{BA5504BC-6A9A-419B-827E-A310CB699C4D}"/>
    <cellStyle name="1_Plano Mídia Dia Mundial Aids - AUTORIZADO - v100408 16.05.08 2 3" xfId="5354" xr:uid="{7FF1D83C-F410-47A8-94D8-7BBD65AD6155}"/>
    <cellStyle name="1_Plano Mídia Dia Mundial Aids - AUTORIZADO - v100408 16.05.08 2 4" xfId="6510" xr:uid="{41563250-2A66-4855-B4DF-A7D6D835D4F8}"/>
    <cellStyle name="1_Plano Mídia Dia Mundial Aids - AUTORIZADO - v100408 16.05.08 2 5" xfId="6361" xr:uid="{32A6368C-383E-4A26-9909-AD02C6486975}"/>
    <cellStyle name="1_Plano Mídia Dia Mundial Aids - AUTORIZADO - v100408 16.05.08 2 6" xfId="7205" xr:uid="{2B7D19FA-50E5-402C-963A-4AEFE9CD0851}"/>
    <cellStyle name="1_Plano Mídia Dia Mundial Aids - AUTORIZADO - v100408 16.05.08 2 7" xfId="7904" xr:uid="{53E30082-622C-4860-A061-225562EFFB92}"/>
    <cellStyle name="1_Plano Mídia Dia Mundial Aids - AUTORIZADO - v100408 16.05.08 2 8" xfId="8678" xr:uid="{85786521-F864-4263-A41D-CE964B335F70}"/>
    <cellStyle name="1_Plano Mídia Dia Mundial Aids - AUTORIZADO - v100408 16.05.08 2 9" xfId="9786" xr:uid="{307A86A9-FD5D-45DE-B235-D54ED16C56F9}"/>
    <cellStyle name="1_Plano Mídia Dia Mundial Aids - AUTORIZADO - v100408 16.05.08 3" xfId="3452" xr:uid="{6C240FFF-F9EF-46AC-8968-0769AA0EB61D}"/>
    <cellStyle name="1_Plano Mídia Dia Mundial Aids - AUTORIZADO - v100408 16.05.08 3 10" xfId="9866" xr:uid="{D57C33BA-816C-49F4-BCDD-E96CC75901BF}"/>
    <cellStyle name="1_Plano Mídia Dia Mundial Aids - AUTORIZADO - v100408 16.05.08 3 11" xfId="10597" xr:uid="{7A364923-34D0-4A25-BCCF-84BE990C25DF}"/>
    <cellStyle name="1_Plano Mídia Dia Mundial Aids - AUTORIZADO - v100408 16.05.08 3 12" xfId="13783" xr:uid="{73C0D926-939D-4932-840B-2F161AC3E0AB}"/>
    <cellStyle name="1_Plano Mídia Dia Mundial Aids - AUTORIZADO - v100408 16.05.08 3 2" xfId="5245" xr:uid="{D5B334F9-D8FF-4D4C-AD60-6562B1F3B705}"/>
    <cellStyle name="1_Plano Mídia Dia Mundial Aids - AUTORIZADO - v100408 16.05.08 3 2 2" xfId="19942" xr:uid="{6BF8FDFE-661C-49A7-ABF0-A07A9FA73D32}"/>
    <cellStyle name="1_Plano Mídia Dia Mundial Aids - AUTORIZADO - v100408 16.05.08 3 3" xfId="6012" xr:uid="{27467E12-D612-4A20-9F17-8BC7343BAA00}"/>
    <cellStyle name="1_Plano Mídia Dia Mundial Aids - AUTORIZADO - v100408 16.05.08 3 4" xfId="6431" xr:uid="{C88FFC8C-0436-4AF5-9108-76376C04816C}"/>
    <cellStyle name="1_Plano Mídia Dia Mundial Aids - AUTORIZADO - v100408 16.05.08 3 5" xfId="6468" xr:uid="{433A314F-1941-4B3A-A074-AEE7DAFF4FA6}"/>
    <cellStyle name="1_Plano Mídia Dia Mundial Aids - AUTORIZADO - v100408 16.05.08 3 6" xfId="7174" xr:uid="{A28C7432-A2EE-4012-AE2D-7581C52604DF}"/>
    <cellStyle name="1_Plano Mídia Dia Mundial Aids - AUTORIZADO - v100408 16.05.08 3 7" xfId="7613" xr:uid="{5D0BFDF7-C64E-4827-ADCC-072B7200EA6C}"/>
    <cellStyle name="1_Plano Mídia Dia Mundial Aids - AUTORIZADO - v100408 16.05.08 3 8" xfId="8518" xr:uid="{D72E9C82-E67F-42DB-91FB-EB31740D47BB}"/>
    <cellStyle name="1_Plano Mídia Dia Mundial Aids - AUTORIZADO - v100408 16.05.08 3 9" xfId="9224" xr:uid="{B2E9A1DF-92CA-48B3-AFBF-011D010DF416}"/>
    <cellStyle name="1_Plano Mídia Dia Mundial Aids - AUTORIZADO - v100408 16.05.08 4" xfId="5283" xr:uid="{E519973F-7044-41AD-9487-E4B35DD36DB9}"/>
    <cellStyle name="1_Plano Mídia Dia Mundial Aids - AUTORIZADO - v100408 16.05.08 4 2" xfId="18287" xr:uid="{4F84F9AE-D0DB-41DA-911A-9E58B01C881A}"/>
    <cellStyle name="1_Plano Mídia Dia Mundial Aids - AUTORIZADO - v100408 16.05.08 5" xfId="5980" xr:uid="{2C693BC3-1568-404D-8ABB-89DFC2E238CC}"/>
    <cellStyle name="1_Plano Mídia Dia Mundial Aids - AUTORIZADO - v100408 16.05.08 5 2" xfId="18345" xr:uid="{EF30F16E-D425-4136-A979-CF5C3C6534D6}"/>
    <cellStyle name="1_Plano Mídia Dia Mundial Aids - AUTORIZADO - v100408 16.05.08 6" xfId="5949" xr:uid="{A80E17D9-8E0C-40B0-A089-94A614777979}"/>
    <cellStyle name="1_Plano Mídia Dia Mundial Aids - AUTORIZADO - v100408 16.05.08 6 2" xfId="47353" xr:uid="{84477FCE-078F-42DE-9DCB-C76495EECD73}"/>
    <cellStyle name="1_Plano Mídia Dia Mundial Aids - AUTORIZADO - v100408 16.05.08 7" xfId="5606" xr:uid="{C6676153-52DA-40E1-B4E5-FDDC36D372E4}"/>
    <cellStyle name="1_Plano Mídia Dia Mundial Aids - AUTORIZADO - v100408 16.05.08 7 2" xfId="47620" xr:uid="{68633CDD-D7D0-4B4F-9B7A-29A70F8FF090}"/>
    <cellStyle name="1_Plano Mídia Dia Mundial Aids - AUTORIZADO - v100408 16.05.08 8" xfId="7686" xr:uid="{62576B80-C7BF-4266-AED8-E350DB40EAB4}"/>
    <cellStyle name="1_Plano Mídia Dia Mundial Aids - AUTORIZADO - v100408 16.05.08_ME MS R 15" xfId="3534" xr:uid="{E0F2A630-A47F-41C8-BF48-1EF18D51CF6E}"/>
    <cellStyle name="1_Plano Mídia Dia Mundial Aids - AUTORIZADO - v100408 16.05.08_ME MS R 15 2" xfId="4706" xr:uid="{65B0B504-EEDB-4A7F-81F8-FB2050B4F735}"/>
    <cellStyle name="1_Plano Mídia Dia Mundial Aids - AUTORIZADO - v100408 16.05.08_ME MS R 15 2 10" xfId="9515" xr:uid="{80597B2B-5F84-492A-8D60-EB06360C8006}"/>
    <cellStyle name="1_Plano Mídia Dia Mundial Aids - AUTORIZADO - v100408 16.05.08_ME MS R 15 2 11" xfId="9948" xr:uid="{70B90401-E8AF-45AA-A35D-62423C7AC240}"/>
    <cellStyle name="1_Plano Mídia Dia Mundial Aids - AUTORIZADO - v100408 16.05.08_ME MS R 15 2 2" xfId="5681" xr:uid="{FC0D43F6-BAC4-4700-A741-B059D6C7B7C8}"/>
    <cellStyle name="1_Plano Mídia Dia Mundial Aids - AUTORIZADO - v100408 16.05.08_ME MS R 15 2 3" xfId="5353" xr:uid="{FE839B54-F7AF-4052-9832-46BC4D925190}"/>
    <cellStyle name="1_Plano Mídia Dia Mundial Aids - AUTORIZADO - v100408 16.05.08_ME MS R 15 2 4" xfId="6511" xr:uid="{5021AC5B-2541-4DBB-9E1D-5C246E012278}"/>
    <cellStyle name="1_Plano Mídia Dia Mundial Aids - AUTORIZADO - v100408 16.05.08_ME MS R 15 2 5" xfId="6402" xr:uid="{D0DF934C-2988-48A5-A274-98CDA8046E9E}"/>
    <cellStyle name="1_Plano Mídia Dia Mundial Aids - AUTORIZADO - v100408 16.05.08_ME MS R 15 2 6" xfId="7206" xr:uid="{5ABB8288-D2C3-4CB8-A32D-DB54731F22A0}"/>
    <cellStyle name="1_Plano Mídia Dia Mundial Aids - AUTORIZADO - v100408 16.05.08_ME MS R 15 2 7" xfId="7905" xr:uid="{AADC5096-C692-417B-9C16-7E370C9DD688}"/>
    <cellStyle name="1_Plano Mídia Dia Mundial Aids - AUTORIZADO - v100408 16.05.08_ME MS R 15 2 8" xfId="8679" xr:uid="{6518EA6F-4BBC-4466-BF68-5EE9034CEDE4}"/>
    <cellStyle name="1_Plano Mídia Dia Mundial Aids - AUTORIZADO - v100408 16.05.08_ME MS R 15 2 9" xfId="9377" xr:uid="{C0472FBE-08EB-49EB-BE3B-603B0B6D4368}"/>
    <cellStyle name="1_Plano Mídia Dia Mundial Aids - AUTORIZADO - v100408 16.05.08_ME MS R 15 3" xfId="4687" xr:uid="{8195A75C-373B-46AD-B7DE-52EFF7DA2A51}"/>
    <cellStyle name="1_Plano Mídia Dia Mundial Aids - AUTORIZADO - v100408 16.05.08_ME MS R 15 3 10" xfId="9496" xr:uid="{793CEAC5-A170-4A6E-A7B8-AACA8D991DE9}"/>
    <cellStyle name="1_Plano Mídia Dia Mundial Aids - AUTORIZADO - v100408 16.05.08_ME MS R 15 3 11" xfId="9430" xr:uid="{3656E3EC-6803-4359-BA49-7C1887393D9B}"/>
    <cellStyle name="1_Plano Mídia Dia Mundial Aids - AUTORIZADO - v100408 16.05.08_ME MS R 15 3 2" xfId="5662" xr:uid="{73C15A86-7048-449F-AF72-E0250D64012A}"/>
    <cellStyle name="1_Plano Mídia Dia Mundial Aids - AUTORIZADO - v100408 16.05.08_ME MS R 15 3 3" xfId="5382" xr:uid="{DDDB7263-3572-4E99-B3A2-102C2513CF5C}"/>
    <cellStyle name="1_Plano Mídia Dia Mundial Aids - AUTORIZADO - v100408 16.05.08_ME MS R 15 3 4" xfId="5212" xr:uid="{C46FECBD-451F-4661-BEAE-C22DE5E4C049}"/>
    <cellStyle name="1_Plano Mídia Dia Mundial Aids - AUTORIZADO - v100408 16.05.08_ME MS R 15 3 5" xfId="5230" xr:uid="{89032343-E075-4372-92E9-638B25FD1935}"/>
    <cellStyle name="1_Plano Mídia Dia Mundial Aids - AUTORIZADO - v100408 16.05.08_ME MS R 15 3 6" xfId="7193" xr:uid="{58A5BAB0-CCC1-4E07-9BF8-B2BEB7AE48EA}"/>
    <cellStyle name="1_Plano Mídia Dia Mundial Aids - AUTORIZADO - v100408 16.05.08_ME MS R 15 3 7" xfId="7886" xr:uid="{A656D43A-4B7D-49CB-8AC8-F45233DCC0B4}"/>
    <cellStyle name="1_Plano Mídia Dia Mundial Aids - AUTORIZADO - v100408 16.05.08_ME MS R 15 3 8" xfId="8660" xr:uid="{10863080-7D9C-4331-8ADC-701A8C093498}"/>
    <cellStyle name="1_Plano Mídia Dia Mundial Aids - AUTORIZADO - v100408 16.05.08_ME MS R 15 3 9" xfId="9792" xr:uid="{41402277-7292-44AA-985E-9868B742E0F5}"/>
    <cellStyle name="1_Plano Mídia Dia Mundial Aids - AUTORIZADO - v100408 16.05.08_ME MS R 15 4" xfId="5290" xr:uid="{664B7E24-40AC-41A5-93F9-A1C1B60656C0}"/>
    <cellStyle name="1_Plano Mídia Dia Mundial Aids - AUTORIZADO - v100408 16.05.08_ME MS R 15 5" xfId="6497" xr:uid="{C9D91FC5-5F6D-408C-A865-4869D686ACD4}"/>
    <cellStyle name="1_Plano Mídia Dia Mundial Aids - AUTORIZADO - v100408 16.05.08_ME MS R 15 6" xfId="5610" xr:uid="{D3B7DC5F-7058-410F-9124-E3ADE8391977}"/>
    <cellStyle name="1_Plano Mídia Dia Mundial Aids - AUTORIZADO - v100408 16.05.08_ME MS R 15 7" xfId="7146" xr:uid="{EB34FFD3-AEA1-41FA-BC4C-838A61476E26}"/>
    <cellStyle name="1_Plano Mídia Dia Mundial Aids - AUTORIZADO - v100408 16.05.08_ME MS R 15 8" xfId="7687" xr:uid="{348F5CA2-8878-4350-BDC2-B8810CCBB5D0}"/>
    <cellStyle name="1_Plano Mídia Dia Mundial Aids - AUTORIZADO - v100408 16.05.08_OOH - Rev 12" xfId="3535" xr:uid="{E26A90D5-8EA3-476E-9EAB-535F1F2B6FC4}"/>
    <cellStyle name="1_Plano Mídia Dia Mundial Aids - AUTORIZADO - v100408 16.05.08_OOH - Rev 12 2" xfId="4707" xr:uid="{A7C1BF86-DE1C-4A65-8ABE-F2379548F172}"/>
    <cellStyle name="1_Plano Mídia Dia Mundial Aids - AUTORIZADO - v100408 16.05.08_OOH - Rev 12 2 10" xfId="9516" xr:uid="{CAA8C3AB-2879-4BC3-89F8-051E5ABD9349}"/>
    <cellStyle name="1_Plano Mídia Dia Mundial Aids - AUTORIZADO - v100408 16.05.08_OOH - Rev 12 2 11" xfId="9695" xr:uid="{01CAFFBF-9104-4BB7-BD4A-89A0C84987CC}"/>
    <cellStyle name="1_Plano Mídia Dia Mundial Aids - AUTORIZADO - v100408 16.05.08_OOH - Rev 12 2 2" xfId="5682" xr:uid="{965FDE11-AF3C-412A-BD68-B841B159A4B0}"/>
    <cellStyle name="1_Plano Mídia Dia Mundial Aids - AUTORIZADO - v100408 16.05.08_OOH - Rev 12 2 3" xfId="5352" xr:uid="{FDF4CA1D-1742-48D4-BA79-A0BDF720F85E}"/>
    <cellStyle name="1_Plano Mídia Dia Mundial Aids - AUTORIZADO - v100408 16.05.08_OOH - Rev 12 2 4" xfId="6512" xr:uid="{D769A6B8-D24E-4553-8653-D1E1D76B66EC}"/>
    <cellStyle name="1_Plano Mídia Dia Mundial Aids - AUTORIZADO - v100408 16.05.08_OOH - Rev 12 2 5" xfId="6577" xr:uid="{2FF46CD7-86C2-410C-8FCA-9AC7B65BC560}"/>
    <cellStyle name="1_Plano Mídia Dia Mundial Aids - AUTORIZADO - v100408 16.05.08_OOH - Rev 12 2 6" xfId="7207" xr:uid="{585234AD-2506-4C2A-BE6D-3C8D8349AD40}"/>
    <cellStyle name="1_Plano Mídia Dia Mundial Aids - AUTORIZADO - v100408 16.05.08_OOH - Rev 12 2 7" xfId="7906" xr:uid="{1565E057-1CC5-4928-9C34-52AA45BFCD79}"/>
    <cellStyle name="1_Plano Mídia Dia Mundial Aids - AUTORIZADO - v100408 16.05.08_OOH - Rev 12 2 8" xfId="8680" xr:uid="{491C8EA1-58C0-4599-A51F-0D19A33675BC}"/>
    <cellStyle name="1_Plano Mídia Dia Mundial Aids - AUTORIZADO - v100408 16.05.08_OOH - Rev 12 2 9" xfId="9313" xr:uid="{8A034C68-6C1D-4A50-8292-B3CF01E44E7A}"/>
    <cellStyle name="1_Plano Mídia Dia Mundial Aids - AUTORIZADO - v100408 16.05.08_OOH - Rev 12 3" xfId="3455" xr:uid="{5B14BC74-9F0D-44B1-AFDC-DA2E81AEF02B}"/>
    <cellStyle name="1_Plano Mídia Dia Mundial Aids - AUTORIZADO - v100408 16.05.08_OOH - Rev 12 3 10" xfId="9848" xr:uid="{AE319361-2ACE-409C-A4C9-933A73E8B5CA}"/>
    <cellStyle name="1_Plano Mídia Dia Mundial Aids - AUTORIZADO - v100408 16.05.08_OOH - Rev 12 3 11" xfId="10585" xr:uid="{CD60C99C-3766-4991-A4EB-84AB72E1E1A7}"/>
    <cellStyle name="1_Plano Mídia Dia Mundial Aids - AUTORIZADO - v100408 16.05.08_OOH - Rev 12 3 2" xfId="5248" xr:uid="{DD6A74D8-C72C-4106-B991-58B4716A7AD5}"/>
    <cellStyle name="1_Plano Mídia Dia Mundial Aids - AUTORIZADO - v100408 16.05.08_OOH - Rev 12 3 3" xfId="5613" xr:uid="{D24FE48D-28EC-4D8B-83E3-102C266599EF}"/>
    <cellStyle name="1_Plano Mídia Dia Mundial Aids - AUTORIZADO - v100408 16.05.08_OOH - Rev 12 3 4" xfId="6340" xr:uid="{69512AED-C8EE-46B9-94E6-51999EC4F7E8}"/>
    <cellStyle name="1_Plano Mídia Dia Mundial Aids - AUTORIZADO - v100408 16.05.08_OOH - Rev 12 3 5" xfId="5223" xr:uid="{C1A20311-723D-4201-95DB-949209F4E6C5}"/>
    <cellStyle name="1_Plano Mídia Dia Mundial Aids - AUTORIZADO - v100408 16.05.08_OOH - Rev 12 3 6" xfId="6895" xr:uid="{5CCFEC59-755B-4880-AF3F-1D089E98B4BF}"/>
    <cellStyle name="1_Plano Mídia Dia Mundial Aids - AUTORIZADO - v100408 16.05.08_OOH - Rev 12 3 7" xfId="7616" xr:uid="{9D4FBF80-6BE0-40EC-90A3-AC141FAED83F}"/>
    <cellStyle name="1_Plano Mídia Dia Mundial Aids - AUTORIZADO - v100408 16.05.08_OOH - Rev 12 3 8" xfId="8521" xr:uid="{04A4DFF9-BCB5-41EB-ADC9-6F84DFFC55BA}"/>
    <cellStyle name="1_Plano Mídia Dia Mundial Aids - AUTORIZADO - v100408 16.05.08_OOH - Rev 12 3 9" xfId="9675" xr:uid="{C96B9EDC-091A-4689-BC31-34543E177729}"/>
    <cellStyle name="1_Plano Mídia Dia Mundial Aids - AUTORIZADO - v100408 16.05.08_OOH - Rev 12 4" xfId="6101" xr:uid="{8C2542BC-C54F-4810-907A-F663D7061FEB}"/>
    <cellStyle name="1_Plano Mídia Dia Mundial Aids - AUTORIZADO - v100408 16.05.08_OOH - Rev 12 5" xfId="6336" xr:uid="{F77801A0-98C6-4063-BFD3-4FAAB867D205}"/>
    <cellStyle name="1_Plano Mídia Dia Mundial Aids - AUTORIZADO - v100408 16.05.08_OOH - Rev 12 6" xfId="6902" xr:uid="{1B10F796-5A59-48ED-A80B-2F3200F14631}"/>
    <cellStyle name="1_Plano Mídia Dia Mundial Aids - AUTORIZADO - v100408 16.05.08_OOH - Rev 12 7" xfId="7118" xr:uid="{FAC458C5-516D-4675-8437-F1EDE98290D3}"/>
    <cellStyle name="1_Plano Mídia Dia Mundial Aids - AUTORIZADO - v100408 16.05.08_OOH - Rev 12 8" xfId="7688" xr:uid="{7A2F24A8-023B-46CB-849A-BCAC7B77B052}"/>
    <cellStyle name="1_Plano Mídia Dia Mundial Aids - AUTORIZADO - v301107 (1)" xfId="3536" xr:uid="{6F66F651-EA2B-4FF3-ACC5-EE99984620CD}"/>
    <cellStyle name="1_Plano Mídia Dia Mundial Aids - AUTORIZADO - v301107 (1) 2" xfId="4708" xr:uid="{DEE92760-9459-4379-A65F-089240F1F57A}"/>
    <cellStyle name="1_Plano Mídia Dia Mundial Aids - AUTORIZADO - v301107 (1) 2 10" xfId="9517" xr:uid="{DD701CA1-1011-4D1E-B4E1-269D7F18DCE3}"/>
    <cellStyle name="1_Plano Mídia Dia Mundial Aids - AUTORIZADO - v301107 (1) 2 11" xfId="10333" xr:uid="{09DEF3D5-DD04-40ED-8D92-2423E32037B1}"/>
    <cellStyle name="1_Plano Mídia Dia Mundial Aids - AUTORIZADO - v301107 (1) 2 12" xfId="13845" xr:uid="{DCA27865-0699-4FCB-B74F-A0C29224EC71}"/>
    <cellStyle name="1_Plano Mídia Dia Mundial Aids - AUTORIZADO - v301107 (1) 2 2" xfId="5683" xr:uid="{7CF81616-2D75-4963-A7B6-BC285EEC4C50}"/>
    <cellStyle name="1_Plano Mídia Dia Mundial Aids - AUTORIZADO - v301107 (1) 2 2 2" xfId="20004" xr:uid="{EB67107A-8BF7-4376-85E6-4B51143EA721}"/>
    <cellStyle name="1_Plano Mídia Dia Mundial Aids - AUTORIZADO - v301107 (1) 2 3" xfId="5351" xr:uid="{4DA2963C-638D-4F0D-AA24-BEF5C7DDC547}"/>
    <cellStyle name="1_Plano Mídia Dia Mundial Aids - AUTORIZADO - v301107 (1) 2 4" xfId="6513" xr:uid="{0A83D046-B938-493D-B717-15CF2D3F33EC}"/>
    <cellStyle name="1_Plano Mídia Dia Mundial Aids - AUTORIZADO - v301107 (1) 2 5" xfId="5286" xr:uid="{9CEBA5A3-06DD-49D2-8C89-7BA5FE785700}"/>
    <cellStyle name="1_Plano Mídia Dia Mundial Aids - AUTORIZADO - v301107 (1) 2 6" xfId="7208" xr:uid="{D6563596-489C-4E46-8C49-6E933CF76F2B}"/>
    <cellStyle name="1_Plano Mídia Dia Mundial Aids - AUTORIZADO - v301107 (1) 2 7" xfId="7907" xr:uid="{69031A78-5361-4295-BBEE-0EE40AF0E527}"/>
    <cellStyle name="1_Plano Mídia Dia Mundial Aids - AUTORIZADO - v301107 (1) 2 8" xfId="8681" xr:uid="{FE56AF6E-20BE-47FE-BF1B-B1E8D84B2E13}"/>
    <cellStyle name="1_Plano Mídia Dia Mundial Aids - AUTORIZADO - v301107 (1) 2 9" xfId="9785" xr:uid="{A1C5AE93-A93C-4D87-B1D0-8A27F1533D90}"/>
    <cellStyle name="1_Plano Mídia Dia Mundial Aids - AUTORIZADO - v301107 (1) 3" xfId="3464" xr:uid="{00398AE2-9A42-4420-826E-D13D399402FC}"/>
    <cellStyle name="1_Plano Mídia Dia Mundial Aids - AUTORIZADO - v301107 (1) 3 10" xfId="10376" xr:uid="{24ECE7BD-6025-4D36-A28B-4C08BC797F36}"/>
    <cellStyle name="1_Plano Mídia Dia Mundial Aids - AUTORIZADO - v301107 (1) 3 11" xfId="9667" xr:uid="{62C8FF7E-4007-4635-8510-FA74ADAA6AB9}"/>
    <cellStyle name="1_Plano Mídia Dia Mundial Aids - AUTORIZADO - v301107 (1) 3 12" xfId="14778" xr:uid="{A08B981B-7553-4136-B5A2-6F643FDC5EE6}"/>
    <cellStyle name="1_Plano Mídia Dia Mundial Aids - AUTORIZADO - v301107 (1) 3 2" xfId="5257" xr:uid="{42D57762-D08D-4045-A6D0-16F5B47412C3}"/>
    <cellStyle name="1_Plano Mídia Dia Mundial Aids - AUTORIZADO - v301107 (1) 3 2 2" xfId="20937" xr:uid="{356FCB61-98BD-43E9-BF83-36D657D338B5}"/>
    <cellStyle name="1_Plano Mídia Dia Mundial Aids - AUTORIZADO - v301107 (1) 3 3" xfId="6116" xr:uid="{6D6623E0-B809-4046-9BCA-25910F2C94F2}"/>
    <cellStyle name="1_Plano Mídia Dia Mundial Aids - AUTORIZADO - v301107 (1) 3 4" xfId="5450" xr:uid="{3A705543-C372-43C7-969D-739CFDF207BF}"/>
    <cellStyle name="1_Plano Mídia Dia Mundial Aids - AUTORIZADO - v301107 (1) 3 5" xfId="6798" xr:uid="{79D83413-8B21-401A-A2C9-3F2A0A314BA9}"/>
    <cellStyle name="1_Plano Mídia Dia Mundial Aids - AUTORIZADO - v301107 (1) 3 6" xfId="7095" xr:uid="{0C5A62F6-98EA-4E2A-B090-E411F5D347FD}"/>
    <cellStyle name="1_Plano Mídia Dia Mundial Aids - AUTORIZADO - v301107 (1) 3 7" xfId="7625" xr:uid="{EDDB36C3-230E-4E40-813F-2FC61581D5C6}"/>
    <cellStyle name="1_Plano Mídia Dia Mundial Aids - AUTORIZADO - v301107 (1) 3 8" xfId="8530" xr:uid="{9F0B677C-D28A-47CC-A460-29EE4DCA9BA3}"/>
    <cellStyle name="1_Plano Mídia Dia Mundial Aids - AUTORIZADO - v301107 (1) 3 9" xfId="9671" xr:uid="{DFDA044D-D5E1-43EA-AB71-129155AC80F2}"/>
    <cellStyle name="1_Plano Mídia Dia Mundial Aids - AUTORIZADO - v301107 (1) 4" xfId="6084" xr:uid="{757CB078-DDF4-41F7-9296-266F0B2194A7}"/>
    <cellStyle name="1_Plano Mídia Dia Mundial Aids - AUTORIZADO - v301107 (1) 4 2" xfId="18303" xr:uid="{95D8CCFA-EC14-41B1-8191-4E6898CF7160}"/>
    <cellStyle name="1_Plano Mídia Dia Mundial Aids - AUTORIZADO - v301107 (1) 5" xfId="6498" xr:uid="{16069025-28D7-4313-99FC-DCB63D695A9F}"/>
    <cellStyle name="1_Plano Mídia Dia Mundial Aids - AUTORIZADO - v301107 (1) 5 2" xfId="18801" xr:uid="{B21C7714-279B-4527-AA58-60B498BD4258}"/>
    <cellStyle name="1_Plano Mídia Dia Mundial Aids - AUTORIZADO - v301107 (1) 6" xfId="6767" xr:uid="{6B706FA4-75C2-4148-B6C6-D31534AB45DE}"/>
    <cellStyle name="1_Plano Mídia Dia Mundial Aids - AUTORIZADO - v301107 (1) 6 2" xfId="47438" xr:uid="{78DA024F-DE2E-4606-ABD7-E84EB6A6FF16}"/>
    <cellStyle name="1_Plano Mídia Dia Mundial Aids - AUTORIZADO - v301107 (1) 7" xfId="7100" xr:uid="{425D7881-3715-4094-A6D6-712B5D4F66DB}"/>
    <cellStyle name="1_Plano Mídia Dia Mundial Aids - AUTORIZADO - v301107 (1) 7 2" xfId="47625" xr:uid="{EEC20D82-D2D6-4305-91AF-DB6F6B942A60}"/>
    <cellStyle name="1_Plano Mídia Dia Mundial Aids - AUTORIZADO - v301107 (1) 8" xfId="7689" xr:uid="{FC693806-EEF2-45E1-81F5-FB5B4F248E9D}"/>
    <cellStyle name="1_Plano Mídia Dia Mundial Aids - AUTORIZADO - v301107 (1)_ME MS R 15" xfId="3537" xr:uid="{B877B343-36A9-420A-B3D1-2AD1E0E2E2F3}"/>
    <cellStyle name="1_Plano Mídia Dia Mundial Aids - AUTORIZADO - v301107 (1)_ME MS R 15 2" xfId="4709" xr:uid="{70A10D7B-410C-47DF-A135-8EA31D744256}"/>
    <cellStyle name="1_Plano Mídia Dia Mundial Aids - AUTORIZADO - v301107 (1)_ME MS R 15 2 10" xfId="9518" xr:uid="{FBF978B6-6A59-4797-B454-E00A612864B8}"/>
    <cellStyle name="1_Plano Mídia Dia Mundial Aids - AUTORIZADO - v301107 (1)_ME MS R 15 2 11" xfId="10374" xr:uid="{8648F9BF-ECF0-4156-8ED1-80F090C21011}"/>
    <cellStyle name="1_Plano Mídia Dia Mundial Aids - AUTORIZADO - v301107 (1)_ME MS R 15 2 2" xfId="5684" xr:uid="{15CA19D8-2047-4DCB-8515-E3166EF42DB3}"/>
    <cellStyle name="1_Plano Mídia Dia Mundial Aids - AUTORIZADO - v301107 (1)_ME MS R 15 2 3" xfId="5350" xr:uid="{16C1E31D-1FCE-41B1-B887-55A0319F558D}"/>
    <cellStyle name="1_Plano Mídia Dia Mundial Aids - AUTORIZADO - v301107 (1)_ME MS R 15 2 4" xfId="6514" xr:uid="{B46304C3-0326-4593-B9C2-0EE48E506E4D}"/>
    <cellStyle name="1_Plano Mídia Dia Mundial Aids - AUTORIZADO - v301107 (1)_ME MS R 15 2 5" xfId="5295" xr:uid="{6EA0085E-A70C-462E-A009-B25F29808872}"/>
    <cellStyle name="1_Plano Mídia Dia Mundial Aids - AUTORIZADO - v301107 (1)_ME MS R 15 2 6" xfId="7209" xr:uid="{D4453BFE-0253-48A8-8B0F-DA29326C532C}"/>
    <cellStyle name="1_Plano Mídia Dia Mundial Aids - AUTORIZADO - v301107 (1)_ME MS R 15 2 7" xfId="7908" xr:uid="{6BEA93EF-32CB-44D8-8F41-898E320004E3}"/>
    <cellStyle name="1_Plano Mídia Dia Mundial Aids - AUTORIZADO - v301107 (1)_ME MS R 15 2 8" xfId="8682" xr:uid="{D6114CA3-2233-4F41-9747-B2E0A864BE10}"/>
    <cellStyle name="1_Plano Mídia Dia Mundial Aids - AUTORIZADO - v301107 (1)_ME MS R 15 2 9" xfId="9376" xr:uid="{32DD95E8-407E-4CFD-A575-533543B84664}"/>
    <cellStyle name="1_Plano Mídia Dia Mundial Aids - AUTORIZADO - v301107 (1)_ME MS R 15 3" xfId="3465" xr:uid="{3174E576-BCAA-4DFE-84DC-837A8BFE87A3}"/>
    <cellStyle name="1_Plano Mídia Dia Mundial Aids - AUTORIZADO - v301107 (1)_ME MS R 15 3 10" xfId="10320" xr:uid="{13C3D5C3-BF66-4E39-AC5D-C32C1A065ADF}"/>
    <cellStyle name="1_Plano Mídia Dia Mundial Aids - AUTORIZADO - v301107 (1)_ME MS R 15 3 11" xfId="9471" xr:uid="{07368C2C-3F92-42C0-9D03-C4B56359FFCC}"/>
    <cellStyle name="1_Plano Mídia Dia Mundial Aids - AUTORIZADO - v301107 (1)_ME MS R 15 3 2" xfId="5258" xr:uid="{B94C666E-B271-4B2E-A99F-52FB40D5AFD4}"/>
    <cellStyle name="1_Plano Mídia Dia Mundial Aids - AUTORIZADO - v301107 (1)_ME MS R 15 3 3" xfId="6111" xr:uid="{B21C334B-98D3-4783-9E4D-27554D93074E}"/>
    <cellStyle name="1_Plano Mídia Dia Mundial Aids - AUTORIZADO - v301107 (1)_ME MS R 15 3 4" xfId="6493" xr:uid="{5777E63F-3424-4DBB-A20F-668365E0EF29}"/>
    <cellStyle name="1_Plano Mídia Dia Mundial Aids - AUTORIZADO - v301107 (1)_ME MS R 15 3 5" xfId="5558" xr:uid="{26D8F2E8-982D-4830-A9D3-A9B526BE6626}"/>
    <cellStyle name="1_Plano Mídia Dia Mundial Aids - AUTORIZADO - v301107 (1)_ME MS R 15 3 6" xfId="7110" xr:uid="{DF9B2A08-BFB8-42BF-905B-6C624D38634C}"/>
    <cellStyle name="1_Plano Mídia Dia Mundial Aids - AUTORIZADO - v301107 (1)_ME MS R 15 3 7" xfId="7626" xr:uid="{2573C377-D214-4266-9980-02E66EE8222D}"/>
    <cellStyle name="1_Plano Mídia Dia Mundial Aids - AUTORIZADO - v301107 (1)_ME MS R 15 3 8" xfId="8531" xr:uid="{D157298E-089A-4175-B40B-B2AD55B80F8A}"/>
    <cellStyle name="1_Plano Mídia Dia Mundial Aids - AUTORIZADO - v301107 (1)_ME MS R 15 3 9" xfId="10020" xr:uid="{12573A4E-340B-445B-8858-52F932689773}"/>
    <cellStyle name="1_Plano Mídia Dia Mundial Aids - AUTORIZADO - v301107 (1)_ME MS R 15 4" xfId="5198" xr:uid="{F38C45F5-19A1-442C-8759-5EBAE3FE26C2}"/>
    <cellStyle name="1_Plano Mídia Dia Mundial Aids - AUTORIZADO - v301107 (1)_ME MS R 15 5" xfId="6489" xr:uid="{934F16B9-078C-469B-AA32-ED4B14B2AF01}"/>
    <cellStyle name="1_Plano Mídia Dia Mundial Aids - AUTORIZADO - v301107 (1)_ME MS R 15 6" xfId="6903" xr:uid="{B2F97542-9E14-43D2-B15C-C7A427BE43C2}"/>
    <cellStyle name="1_Plano Mídia Dia Mundial Aids - AUTORIZADO - v301107 (1)_ME MS R 15 7" xfId="7108" xr:uid="{04AA980D-E530-4991-B61D-5132F13D2E7D}"/>
    <cellStyle name="1_Plano Mídia Dia Mundial Aids - AUTORIZADO - v301107 (1)_ME MS R 15 8" xfId="7690" xr:uid="{591B7C91-ED4B-496B-B04A-6970DEB3F89D}"/>
    <cellStyle name="1_Plano Mídia Dia Mundial Aids - AUTORIZADO - v301107 (1)_OOH - Rev 12" xfId="3538" xr:uid="{20A66C85-F429-4893-A792-73B42FE8C8C8}"/>
    <cellStyle name="1_Plano Mídia Dia Mundial Aids - AUTORIZADO - v301107 (1)_OOH - Rev 12 2" xfId="4710" xr:uid="{E6D7E351-A887-4CA7-BF69-618577FEC5FD}"/>
    <cellStyle name="1_Plano Mídia Dia Mundial Aids - AUTORIZADO - v301107 (1)_OOH - Rev 12 2 10" xfId="9519" xr:uid="{40772B83-0D78-4F55-8C68-A6FB9179F35B}"/>
    <cellStyle name="1_Plano Mídia Dia Mundial Aids - AUTORIZADO - v301107 (1)_OOH - Rev 12 2 11" xfId="9729" xr:uid="{B227E8B2-4F21-4DEF-9938-779F8351636B}"/>
    <cellStyle name="1_Plano Mídia Dia Mundial Aids - AUTORIZADO - v301107 (1)_OOH - Rev 12 2 2" xfId="5685" xr:uid="{720CFAD3-0C39-4A48-A833-0B019D5C5553}"/>
    <cellStyle name="1_Plano Mídia Dia Mundial Aids - AUTORIZADO - v301107 (1)_OOH - Rev 12 2 3" xfId="5349" xr:uid="{DD49FCF0-5C91-4FAD-9DC5-93860A3DF6B0}"/>
    <cellStyle name="1_Plano Mídia Dia Mundial Aids - AUTORIZADO - v301107 (1)_OOH - Rev 12 2 4" xfId="6515" xr:uid="{47DB1751-2C22-449A-9BFA-C016C293ED47}"/>
    <cellStyle name="1_Plano Mídia Dia Mundial Aids - AUTORIZADO - v301107 (1)_OOH - Rev 12 2 5" xfId="6576" xr:uid="{9281F5F1-D3A7-459A-83FC-77693A242735}"/>
    <cellStyle name="1_Plano Mídia Dia Mundial Aids - AUTORIZADO - v301107 (1)_OOH - Rev 12 2 6" xfId="7210" xr:uid="{199A80A7-5511-4012-A6EC-5149F6755397}"/>
    <cellStyle name="1_Plano Mídia Dia Mundial Aids - AUTORIZADO - v301107 (1)_OOH - Rev 12 2 7" xfId="7909" xr:uid="{F15B1672-973B-4202-852C-E65B59F39C6C}"/>
    <cellStyle name="1_Plano Mídia Dia Mundial Aids - AUTORIZADO - v301107 (1)_OOH - Rev 12 2 8" xfId="8683" xr:uid="{5FE79ABC-A65F-4D0B-866F-9C1AC2FDEC9C}"/>
    <cellStyle name="1_Plano Mídia Dia Mundial Aids - AUTORIZADO - v301107 (1)_OOH - Rev 12 2 9" xfId="9303" xr:uid="{F55A836D-33DD-4DDA-A1F6-76DA4A5616C8}"/>
    <cellStyle name="1_Plano Mídia Dia Mundial Aids - AUTORIZADO - v301107 (1)_OOH - Rev 12 3" xfId="4684" xr:uid="{BB312502-894D-4FC1-A588-E98B5C425B39}"/>
    <cellStyle name="1_Plano Mídia Dia Mundial Aids - AUTORIZADO - v301107 (1)_OOH - Rev 12 3 10" xfId="9493" xr:uid="{DE1A8B18-817B-4E09-8D71-7E9E5FB397E5}"/>
    <cellStyle name="1_Plano Mídia Dia Mundial Aids - AUTORIZADO - v301107 (1)_OOH - Rev 12 3 11" xfId="10394" xr:uid="{7C75803E-0783-4787-8E27-3E77383CEE72}"/>
    <cellStyle name="1_Plano Mídia Dia Mundial Aids - AUTORIZADO - v301107 (1)_OOH - Rev 12 3 2" xfId="5659" xr:uid="{B6435A76-9EC5-43A1-9742-7BCE9001C76E}"/>
    <cellStyle name="1_Plano Mídia Dia Mundial Aids - AUTORIZADO - v301107 (1)_OOH - Rev 12 3 3" xfId="5385" xr:uid="{A6D2ED62-BD27-4EC0-AFCC-260101154B21}"/>
    <cellStyle name="1_Plano Mídia Dia Mundial Aids - AUTORIZADO - v301107 (1)_OOH - Rev 12 3 4" xfId="5224" xr:uid="{7BF67E1B-C971-4F5D-BB01-957AFFF7B630}"/>
    <cellStyle name="1_Plano Mídia Dia Mundial Aids - AUTORIZADO - v301107 (1)_OOH - Rev 12 3 5" xfId="5199" xr:uid="{136785E1-07B3-41F8-B106-FE90BAE164A4}"/>
    <cellStyle name="1_Plano Mídia Dia Mundial Aids - AUTORIZADO - v301107 (1)_OOH - Rev 12 3 6" xfId="7192" xr:uid="{EDA1810F-B8A9-483F-BE8C-B57A1F6B4EB9}"/>
    <cellStyle name="1_Plano Mídia Dia Mundial Aids - AUTORIZADO - v301107 (1)_OOH - Rev 12 3 7" xfId="7883" xr:uid="{C3C80061-64F3-43F9-ACEF-15BF24A38B77}"/>
    <cellStyle name="1_Plano Mídia Dia Mundial Aids - AUTORIZADO - v301107 (1)_OOH - Rev 12 3 8" xfId="8657" xr:uid="{FBAFD6EA-3188-4B87-BF52-5393E7F6FE9B}"/>
    <cellStyle name="1_Plano Mídia Dia Mundial Aids - AUTORIZADO - v301107 (1)_OOH - Rev 12 3 9" xfId="9793" xr:uid="{B6BCBDBC-256C-476C-9B69-27E72DF81478}"/>
    <cellStyle name="1_Plano Mídia Dia Mundial Aids - AUTORIZADO - v301107 (1)_OOH - Rev 12 4" xfId="3432" xr:uid="{2D3B758C-EC5F-4DCF-A60E-D6549CCEEC14}"/>
    <cellStyle name="1_Plano Mídia Dia Mundial Aids - AUTORIZADO - v301107 (1)_OOH - Rev 12 5" xfId="6484" xr:uid="{75A62813-B87C-4B4E-A7BA-732744998381}"/>
    <cellStyle name="1_Plano Mídia Dia Mundial Aids - AUTORIZADO - v301107 (1)_OOH - Rev 12 6" xfId="6894" xr:uid="{FEF223F6-6065-4F6B-9964-87B1B057F31E}"/>
    <cellStyle name="1_Plano Mídia Dia Mundial Aids - AUTORIZADO - v301107 (1)_OOH - Rev 12 7" xfId="7093" xr:uid="{7169A431-40CA-41AE-9508-BA2EB1C8F206}"/>
    <cellStyle name="1_Plano Mídia Dia Mundial Aids - AUTORIZADO - v301107 (1)_OOH - Rev 12 8" xfId="7691" xr:uid="{35C1B152-54B1-4001-99DE-1BB6F9A7A92C}"/>
    <cellStyle name="1_Ranking TV Paga AS ABC 25+ 18 às 24h" xfId="3539" xr:uid="{CC4E06CE-F6A1-43B7-A3BF-850464C6E7DF}"/>
    <cellStyle name="1_Ranking TV Paga AS ABC 25+ 18 às 24h 2" xfId="4711" xr:uid="{ACF6FC8A-AF2B-41D4-BCE1-C750ADCFEED1}"/>
    <cellStyle name="1_Ranking TV Paga AS ABC 25+ 18 às 24h 2 10" xfId="9520" xr:uid="{7017B401-44D0-4606-84C1-D29842DB24B4}"/>
    <cellStyle name="1_Ranking TV Paga AS ABC 25+ 18 às 24h 2 11" xfId="10384" xr:uid="{3BC94791-3E0D-4B65-B50A-CE9A4DB9B256}"/>
    <cellStyle name="1_Ranking TV Paga AS ABC 25+ 18 às 24h 2 12" xfId="13865" xr:uid="{64B46971-100F-4E72-BC8D-CDEEEC16602A}"/>
    <cellStyle name="1_Ranking TV Paga AS ABC 25+ 18 às 24h 2 2" xfId="5686" xr:uid="{E14B907C-2106-448A-BD0D-6288CAEFC82A}"/>
    <cellStyle name="1_Ranking TV Paga AS ABC 25+ 18 às 24h 2 2 2" xfId="20024" xr:uid="{E29EB320-1354-4F16-AB22-7BC36BFBE41E}"/>
    <cellStyle name="1_Ranking TV Paga AS ABC 25+ 18 às 24h 2 3" xfId="5348" xr:uid="{FB92F692-5849-4E2D-B916-6BB589FD5AF3}"/>
    <cellStyle name="1_Ranking TV Paga AS ABC 25+ 18 às 24h 2 4" xfId="6516" xr:uid="{8BDDAC77-7382-42C8-8E70-C6671AA3860A}"/>
    <cellStyle name="1_Ranking TV Paga AS ABC 25+ 18 às 24h 2 5" xfId="6048" xr:uid="{8AD14756-C955-4BFB-91B4-2318BE041829}"/>
    <cellStyle name="1_Ranking TV Paga AS ABC 25+ 18 às 24h 2 6" xfId="7211" xr:uid="{9ECBEE22-3B67-4608-9D6E-A4A5A90EF958}"/>
    <cellStyle name="1_Ranking TV Paga AS ABC 25+ 18 às 24h 2 7" xfId="7910" xr:uid="{31A1D315-D8FA-4396-96AA-24805BEA85A8}"/>
    <cellStyle name="1_Ranking TV Paga AS ABC 25+ 18 às 24h 2 8" xfId="8684" xr:uid="{CA1A2408-840F-4A49-B3FE-C77B1BEE570A}"/>
    <cellStyle name="1_Ranking TV Paga AS ABC 25+ 18 às 24h 2 9" xfId="9784" xr:uid="{99C85175-8646-480F-8061-741BC813936A}"/>
    <cellStyle name="1_Ranking TV Paga AS ABC 25+ 18 às 24h 3" xfId="4677" xr:uid="{C29822E2-288A-4B95-9B35-5C1561FD3CCF}"/>
    <cellStyle name="1_Ranking TV Paga AS ABC 25+ 18 às 24h 3 10" xfId="9486" xr:uid="{C91A4761-48F9-4037-B22D-2C2016C9AFB4}"/>
    <cellStyle name="1_Ranking TV Paga AS ABC 25+ 18 às 24h 3 11" xfId="9847" xr:uid="{EAF6BB2C-DD24-4929-B161-3F152C6D1F81}"/>
    <cellStyle name="1_Ranking TV Paga AS ABC 25+ 18 às 24h 3 12" xfId="17321" xr:uid="{A955851C-AA6D-4496-B737-271A2A84EE65}"/>
    <cellStyle name="1_Ranking TV Paga AS ABC 25+ 18 às 24h 3 2" xfId="5652" xr:uid="{F09DD037-0A9A-4370-AEFA-60FFB386EF98}"/>
    <cellStyle name="1_Ranking TV Paga AS ABC 25+ 18 às 24h 3 2 2" xfId="23480" xr:uid="{8901AD0E-CD33-459A-BABD-CE23A8704BF7}"/>
    <cellStyle name="1_Ranking TV Paga AS ABC 25+ 18 às 24h 3 3" xfId="5402" xr:uid="{D12FEC73-26E6-445C-B085-E8A7848E88A6}"/>
    <cellStyle name="1_Ranking TV Paga AS ABC 25+ 18 às 24h 3 4" xfId="5360" xr:uid="{9FB19ED4-6383-46CE-9708-ADF5CE33E152}"/>
    <cellStyle name="1_Ranking TV Paga AS ABC 25+ 18 às 24h 3 5" xfId="6400" xr:uid="{FBB81CBD-A4B9-4855-A879-6F79389222FE}"/>
    <cellStyle name="1_Ranking TV Paga AS ABC 25+ 18 às 24h 3 6" xfId="7188" xr:uid="{7EFF222A-BF28-4AFC-99C8-48803D76C17F}"/>
    <cellStyle name="1_Ranking TV Paga AS ABC 25+ 18 às 24h 3 7" xfId="7876" xr:uid="{AFFB78A3-3789-44A5-A66D-F827FAD6ED57}"/>
    <cellStyle name="1_Ranking TV Paga AS ABC 25+ 18 às 24h 3 8" xfId="8650" xr:uid="{1E6A3365-C07E-49F4-8FCA-3248C791B7CB}"/>
    <cellStyle name="1_Ranking TV Paga AS ABC 25+ 18 às 24h 3 9" xfId="9311" xr:uid="{E545C009-E31F-4D3E-827F-3D01AFF80530}"/>
    <cellStyle name="1_Ranking TV Paga AS ABC 25+ 18 às 24h 4" xfId="3435" xr:uid="{75A6F48E-1BDC-4172-B983-6F14B1526C8F}"/>
    <cellStyle name="1_Ranking TV Paga AS ABC 25+ 18 às 24h 4 2" xfId="18337" xr:uid="{B80D844F-9A8E-442D-860F-E9A936585C41}"/>
    <cellStyle name="1_Ranking TV Paga AS ABC 25+ 18 às 24h 5" xfId="6483" xr:uid="{950D4DC0-307D-49B5-883F-88A70D0B6CC2}"/>
    <cellStyle name="1_Ranking TV Paga AS ABC 25+ 18 às 24h 5 2" xfId="19106" xr:uid="{6FB1C7D2-E017-4799-9231-600B2F78BFAE}"/>
    <cellStyle name="1_Ranking TV Paga AS ABC 25+ 18 às 24h 6" xfId="6890" xr:uid="{5B689F8A-DBB5-4595-817F-35B1FFCC6D52}"/>
    <cellStyle name="1_Ranking TV Paga AS ABC 25+ 18 às 24h 6 2" xfId="47467" xr:uid="{FFA24DFD-5A30-49AE-8222-3840A24C68CD}"/>
    <cellStyle name="1_Ranking TV Paga AS ABC 25+ 18 às 24h 7" xfId="7170" xr:uid="{934959C8-16D1-44F5-A9E5-FE2E09765360}"/>
    <cellStyle name="1_Ranking TV Paga AS ABC 25+ 18 às 24h 7 2" xfId="47636" xr:uid="{733A45DA-F96E-4084-ABF9-3BFCD3D2B4BA}"/>
    <cellStyle name="1_Ranking TV Paga AS ABC 25+ 18 às 24h 8" xfId="7692" xr:uid="{554E2412-1E6A-45C1-9A10-FA9E9D327617}"/>
    <cellStyle name="1_Ranking TV Paga AS ABC 25+ 18 às 24h_ME MS R 15" xfId="3540" xr:uid="{E5B72DCE-46A9-4CF1-B74F-508B5B8D7255}"/>
    <cellStyle name="1_Ranking TV Paga AS ABC 25+ 18 às 24h_ME MS R 15 2" xfId="4712" xr:uid="{172053D4-6A2E-4AEF-B7FA-2F911CF56B26}"/>
    <cellStyle name="1_Ranking TV Paga AS ABC 25+ 18 às 24h_ME MS R 15 2 10" xfId="9521" xr:uid="{E3B0A143-5515-4DEF-82AC-5C0271908D4D}"/>
    <cellStyle name="1_Ranking TV Paga AS ABC 25+ 18 às 24h_ME MS R 15 2 11" xfId="10328" xr:uid="{46C81F2E-FE80-4331-A203-49C4E4D17785}"/>
    <cellStyle name="1_Ranking TV Paga AS ABC 25+ 18 às 24h_ME MS R 15 2 2" xfId="5687" xr:uid="{2DFC230A-64D8-425C-8FE7-DB4D62D07386}"/>
    <cellStyle name="1_Ranking TV Paga AS ABC 25+ 18 às 24h_ME MS R 15 2 3" xfId="5347" xr:uid="{7C348F69-9EB4-498A-B1A0-5D91B8F0FC8A}"/>
    <cellStyle name="1_Ranking TV Paga AS ABC 25+ 18 às 24h_ME MS R 15 2 4" xfId="6517" xr:uid="{AFEF695E-06EB-4552-85F0-D4BF530B70C5}"/>
    <cellStyle name="1_Ranking TV Paga AS ABC 25+ 18 às 24h_ME MS R 15 2 5" xfId="6122" xr:uid="{A70A8658-B2AF-49EE-96B0-147B5461AC68}"/>
    <cellStyle name="1_Ranking TV Paga AS ABC 25+ 18 às 24h_ME MS R 15 2 6" xfId="7212" xr:uid="{4659CA89-B438-451E-8383-76E267CCD962}"/>
    <cellStyle name="1_Ranking TV Paga AS ABC 25+ 18 às 24h_ME MS R 15 2 7" xfId="7911" xr:uid="{D5B00F2C-9275-42B2-8788-CFBA495824C3}"/>
    <cellStyle name="1_Ranking TV Paga AS ABC 25+ 18 às 24h_ME MS R 15 2 8" xfId="8685" xr:uid="{EB6EFADC-E93E-488D-9716-DC03EE4532E4}"/>
    <cellStyle name="1_Ranking TV Paga AS ABC 25+ 18 às 24h_ME MS R 15 2 9" xfId="9375" xr:uid="{F72899E2-4C3B-41A3-8900-114C550987F6}"/>
    <cellStyle name="1_Ranking TV Paga AS ABC 25+ 18 às 24h_ME MS R 15 3" xfId="4683" xr:uid="{C51DA8D3-978C-4D28-A798-290E0B96197D}"/>
    <cellStyle name="1_Ranking TV Paga AS ABC 25+ 18 às 24h_ME MS R 15 3 10" xfId="9492" xr:uid="{50D6FD1E-F8DC-4E85-81BD-931CE2320AA4}"/>
    <cellStyle name="1_Ranking TV Paga AS ABC 25+ 18 às 24h_ME MS R 15 3 11" xfId="9391" xr:uid="{A6DDFEE3-9E0B-47B9-A931-E8584F174ECB}"/>
    <cellStyle name="1_Ranking TV Paga AS ABC 25+ 18 às 24h_ME MS R 15 3 2" xfId="5658" xr:uid="{D08A48AC-8964-4446-9898-7F490A172119}"/>
    <cellStyle name="1_Ranking TV Paga AS ABC 25+ 18 às 24h_ME MS R 15 3 3" xfId="5388" xr:uid="{9C72F2FC-3A09-437C-8C40-1D347C07F8B3}"/>
    <cellStyle name="1_Ranking TV Paga AS ABC 25+ 18 às 24h_ME MS R 15 3 4" xfId="5362" xr:uid="{40ADA8D9-9672-49B8-BC48-D69D3A5218F9}"/>
    <cellStyle name="1_Ranking TV Paga AS ABC 25+ 18 às 24h_ME MS R 15 3 5" xfId="6421" xr:uid="{127FA025-2893-4561-B743-0B5C03EC7416}"/>
    <cellStyle name="1_Ranking TV Paga AS ABC 25+ 18 às 24h_ME MS R 15 3 6" xfId="7191" xr:uid="{9637225E-19C5-48A4-9B84-4F3BADC682BD}"/>
    <cellStyle name="1_Ranking TV Paga AS ABC 25+ 18 às 24h_ME MS R 15 3 7" xfId="7882" xr:uid="{D91A7D02-7739-4FE2-AAD9-79F38EB2C0E0}"/>
    <cellStyle name="1_Ranking TV Paga AS ABC 25+ 18 às 24h_ME MS R 15 3 8" xfId="8656" xr:uid="{5B15C6DD-81F8-4A50-8592-FADAC4C1FBAA}"/>
    <cellStyle name="1_Ranking TV Paga AS ABC 25+ 18 às 24h_ME MS R 15 3 9" xfId="9299" xr:uid="{6B2978CF-76D2-4D16-899C-796A7119F8F7}"/>
    <cellStyle name="1_Ranking TV Paga AS ABC 25+ 18 às 24h_ME MS R 15 4" xfId="5985" xr:uid="{4F870930-6669-48F8-A09F-ADED2DB8EDF8}"/>
    <cellStyle name="1_Ranking TV Paga AS ABC 25+ 18 às 24h_ME MS R 15 5" xfId="5211" xr:uid="{F0D2977C-2D82-4D17-9691-95C757061813}"/>
    <cellStyle name="1_Ranking TV Paga AS ABC 25+ 18 às 24h_ME MS R 15 6" xfId="6889" xr:uid="{B08D2F9A-57D2-42AE-B870-A577C8FF88FB}"/>
    <cellStyle name="1_Ranking TV Paga AS ABC 25+ 18 às 24h_ME MS R 15 7" xfId="7142" xr:uid="{491FED90-12C9-4353-8D34-2C7D6874CEE3}"/>
    <cellStyle name="1_Ranking TV Paga AS ABC 25+ 18 às 24h_ME MS R 15 8" xfId="7693" xr:uid="{EA4DC531-7263-4EEA-BCEA-A143012DED2F}"/>
    <cellStyle name="1_Ranking TV Paga AS ABC 25+ 18 às 24h_OOH - Rev 12" xfId="3541" xr:uid="{C0D76721-62FF-4511-8C26-F13B89C05A9C}"/>
    <cellStyle name="1_Ranking TV Paga AS ABC 25+ 18 às 24h_OOH - Rev 12 2" xfId="4713" xr:uid="{A877800C-6A1C-44CB-9644-4184B209BE12}"/>
    <cellStyle name="1_Ranking TV Paga AS ABC 25+ 18 às 24h_OOH - Rev 12 2 10" xfId="9523" xr:uid="{45AB87FC-7CA3-4EA0-BB2F-225009829431}"/>
    <cellStyle name="1_Ranking TV Paga AS ABC 25+ 18 às 24h_OOH - Rev 12 2 11" xfId="9415" xr:uid="{B5C66B12-1E12-4EB5-B127-95F392A6C311}"/>
    <cellStyle name="1_Ranking TV Paga AS ABC 25+ 18 às 24h_OOH - Rev 12 2 2" xfId="5688" xr:uid="{7556F0FA-2E8E-44DC-8E1E-FD76A18A3150}"/>
    <cellStyle name="1_Ranking TV Paga AS ABC 25+ 18 às 24h_OOH - Rev 12 2 3" xfId="5346" xr:uid="{711FFB56-8662-41F9-8170-6599C142C52D}"/>
    <cellStyle name="1_Ranking TV Paga AS ABC 25+ 18 às 24h_OOH - Rev 12 2 4" xfId="6518" xr:uid="{D2529D16-FCCF-474B-86FB-5853782D7374}"/>
    <cellStyle name="1_Ranking TV Paga AS ABC 25+ 18 às 24h_OOH - Rev 12 2 5" xfId="6575" xr:uid="{5604D9D1-5F18-4BCE-868C-9A2352B5E14D}"/>
    <cellStyle name="1_Ranking TV Paga AS ABC 25+ 18 às 24h_OOH - Rev 12 2 6" xfId="7213" xr:uid="{E62CB8E0-9D23-4F0C-B876-511DF1E2A45E}"/>
    <cellStyle name="1_Ranking TV Paga AS ABC 25+ 18 às 24h_OOH - Rev 12 2 7" xfId="7912" xr:uid="{E1BEF43A-766F-46C2-9C41-7A91765D8AD8}"/>
    <cellStyle name="1_Ranking TV Paga AS ABC 25+ 18 às 24h_OOH - Rev 12 2 8" xfId="8686" xr:uid="{B2C0C09C-C3C2-40FD-ADE5-D96E3F372C30}"/>
    <cellStyle name="1_Ranking TV Paga AS ABC 25+ 18 às 24h_OOH - Rev 12 2 9" xfId="9757" xr:uid="{340D2C56-312B-4FB6-962D-B8431BD722B1}"/>
    <cellStyle name="1_Ranking TV Paga AS ABC 25+ 18 às 24h_OOH - Rev 12 3" xfId="3463" xr:uid="{EBA8DF9F-1F39-4CA2-8B39-0579537F45BD}"/>
    <cellStyle name="1_Ranking TV Paga AS ABC 25+ 18 às 24h_OOH - Rev 12 3 10" xfId="10348" xr:uid="{E0DF26E9-7D9A-49F6-B88D-BFAB3C7B93CB}"/>
    <cellStyle name="1_Ranking TV Paga AS ABC 25+ 18 às 24h_OOH - Rev 12 3 11" xfId="10399" xr:uid="{0973509B-F993-4065-BDCF-44AF583F8406}"/>
    <cellStyle name="1_Ranking TV Paga AS ABC 25+ 18 às 24h_OOH - Rev 12 3 2" xfId="5256" xr:uid="{970B68D5-BBD4-4703-8199-7540B7823E32}"/>
    <cellStyle name="1_Ranking TV Paga AS ABC 25+ 18 às 24h_OOH - Rev 12 3 3" xfId="6125" xr:uid="{838CC8D1-B593-4349-8AC6-657A3BE5436F}"/>
    <cellStyle name="1_Ranking TV Paga AS ABC 25+ 18 às 24h_OOH - Rev 12 3 4" xfId="6370" xr:uid="{A3BA5B81-7DDE-433D-84AA-37172E596535}"/>
    <cellStyle name="1_Ranking TV Paga AS ABC 25+ 18 às 24h_OOH - Rev 12 3 5" xfId="6781" xr:uid="{7A81242B-2652-4A93-8A65-3F9E4DC215F3}"/>
    <cellStyle name="1_Ranking TV Paga AS ABC 25+ 18 às 24h_OOH - Rev 12 3 6" xfId="7097" xr:uid="{4A864EA0-2158-4CA2-81EF-B9991BD783D0}"/>
    <cellStyle name="1_Ranking TV Paga AS ABC 25+ 18 às 24h_OOH - Rev 12 3 7" xfId="7624" xr:uid="{FDF8277F-9DAC-43D7-9190-324A64EE1EA7}"/>
    <cellStyle name="1_Ranking TV Paga AS ABC 25+ 18 às 24h_OOH - Rev 12 3 8" xfId="8529" xr:uid="{8C3134C3-D944-4B45-9F48-B71DB76855D9}"/>
    <cellStyle name="1_Ranking TV Paga AS ABC 25+ 18 às 24h_OOH - Rev 12 3 9" xfId="9672" xr:uid="{A1A6F27D-BF18-42FA-B269-0500E5820B24}"/>
    <cellStyle name="1_Ranking TV Paga AS ABC 25+ 18 às 24h_OOH - Rev 12 4" xfId="5963" xr:uid="{505348F9-7CD3-4007-AEB0-8C94CB0ECA47}"/>
    <cellStyle name="1_Ranking TV Paga AS ABC 25+ 18 às 24h_OOH - Rev 12 5" xfId="6482" xr:uid="{CA33AD38-F790-4631-BB12-81B91FCFF2D7}"/>
    <cellStyle name="1_Ranking TV Paga AS ABC 25+ 18 às 24h_OOH - Rev 12 6" xfId="6121" xr:uid="{6A2C8D7F-AC39-4541-ACA6-FC398EF9C720}"/>
    <cellStyle name="1_Ranking TV Paga AS ABC 25+ 18 às 24h_OOH - Rev 12 7" xfId="6786" xr:uid="{AE9652F4-E6BB-4616-8F12-229885ACCC8E}"/>
    <cellStyle name="1_Ranking TV Paga AS ABC 25+ 18 às 24h_OOH - Rev 12 8" xfId="7694" xr:uid="{C8280244-FE69-4515-90EC-8FEBEC7C66EE}"/>
    <cellStyle name="1_Ranking TV Paga AS ABC 25+ 18 às 24h_Pauta de Mídia Anual AC - 18.06.08 V3 - Aprovado" xfId="3542" xr:uid="{618E79D5-1E4F-4E6A-B2FE-984A9C15FC26}"/>
    <cellStyle name="1_Ranking TV Paga AS ABC 25+ 18 às 24h_Pauta de Mídia Anual AC - 18.06.08 V3 - Aprovado 2" xfId="4714" xr:uid="{7208A827-20E5-42F5-B644-14CE959A45D8}"/>
    <cellStyle name="1_Ranking TV Paga AS ABC 25+ 18 às 24h_Pauta de Mídia Anual AC - 18.06.08 V3 - Aprovado 2 10" xfId="9524" xr:uid="{38151C28-7892-43AC-BC25-17F05C1E7A1D}"/>
    <cellStyle name="1_Ranking TV Paga AS ABC 25+ 18 às 24h_Pauta de Mídia Anual AC - 18.06.08 V3 - Aprovado 2 11" xfId="9694" xr:uid="{31338B7D-BD6D-4F50-8C97-958B84920680}"/>
    <cellStyle name="1_Ranking TV Paga AS ABC 25+ 18 às 24h_Pauta de Mídia Anual AC - 18.06.08 V3 - Aprovado 2 12" xfId="13869" xr:uid="{B5C77B78-D661-4606-BCC3-6028ABA24752}"/>
    <cellStyle name="1_Ranking TV Paga AS ABC 25+ 18 às 24h_Pauta de Mídia Anual AC - 18.06.08 V3 - Aprovado 2 2" xfId="5689" xr:uid="{2B768A16-97D8-473D-916A-B697AFF6376C}"/>
    <cellStyle name="1_Ranking TV Paga AS ABC 25+ 18 às 24h_Pauta de Mídia Anual AC - 18.06.08 V3 - Aprovado 2 2 2" xfId="20028" xr:uid="{F1C7BEDD-5E51-46D7-AA29-52410DCD03B0}"/>
    <cellStyle name="1_Ranking TV Paga AS ABC 25+ 18 às 24h_Pauta de Mídia Anual AC - 18.06.08 V3 - Aprovado 2 3" xfId="5345" xr:uid="{34CD9918-1400-46F4-B504-1C0879126C3A}"/>
    <cellStyle name="1_Ranking TV Paga AS ABC 25+ 18 às 24h_Pauta de Mídia Anual AC - 18.06.08 V3 - Aprovado 2 4" xfId="6519" xr:uid="{E1466C8A-9224-421D-AC94-D5FE6A903ED3}"/>
    <cellStyle name="1_Ranking TV Paga AS ABC 25+ 18 às 24h_Pauta de Mídia Anual AC - 18.06.08 V3 - Aprovado 2 5" xfId="5624" xr:uid="{10DB8D39-5680-4D08-850A-63B1BA200BE9}"/>
    <cellStyle name="1_Ranking TV Paga AS ABC 25+ 18 às 24h_Pauta de Mídia Anual AC - 18.06.08 V3 - Aprovado 2 6" xfId="7214" xr:uid="{85E50F49-2CD3-498B-8372-AE378D8E599C}"/>
    <cellStyle name="1_Ranking TV Paga AS ABC 25+ 18 às 24h_Pauta de Mídia Anual AC - 18.06.08 V3 - Aprovado 2 7" xfId="7913" xr:uid="{0A28ABF3-17D9-4915-B29A-99A06A109154}"/>
    <cellStyle name="1_Ranking TV Paga AS ABC 25+ 18 às 24h_Pauta de Mídia Anual AC - 18.06.08 V3 - Aprovado 2 8" xfId="8687" xr:uid="{9731222D-BB0E-49BE-87D5-CC8774B7E103}"/>
    <cellStyle name="1_Ranking TV Paga AS ABC 25+ 18 às 24h_Pauta de Mídia Anual AC - 18.06.08 V3 - Aprovado 2 9" xfId="9783" xr:uid="{52B0EE72-0F16-4007-BD8B-95834BCB37D5}"/>
    <cellStyle name="1_Ranking TV Paga AS ABC 25+ 18 às 24h_Pauta de Mídia Anual AC - 18.06.08 V3 - Aprovado 3" xfId="3476" xr:uid="{90E74E21-DA0E-45B0-BA1A-F014EE54D905}"/>
    <cellStyle name="1_Ranking TV Paga AS ABC 25+ 18 às 24h_Pauta de Mídia Anual AC - 18.06.08 V3 - Aprovado 3 10" xfId="10409" xr:uid="{63F27EC1-BBBE-4291-A0F2-D79516554D05}"/>
    <cellStyle name="1_Ranking TV Paga AS ABC 25+ 18 às 24h_Pauta de Mídia Anual AC - 18.06.08 V3 - Aprovado 3 11" xfId="10596" xr:uid="{FC89D815-619B-45ED-A635-AFB22505B182}"/>
    <cellStyle name="1_Ranking TV Paga AS ABC 25+ 18 às 24h_Pauta de Mídia Anual AC - 18.06.08 V3 - Aprovado 3 12" xfId="15590" xr:uid="{8597B0C9-2E03-4CAD-933A-8A09BC040D33}"/>
    <cellStyle name="1_Ranking TV Paga AS ABC 25+ 18 às 24h_Pauta de Mídia Anual AC - 18.06.08 V3 - Aprovado 3 2" xfId="5268" xr:uid="{4A600CD7-A61A-42B4-BBA3-8B9DF4CFEAAE}"/>
    <cellStyle name="1_Ranking TV Paga AS ABC 25+ 18 às 24h_Pauta de Mídia Anual AC - 18.06.08 V3 - Aprovado 3 2 2" xfId="21749" xr:uid="{159EB2D1-25AB-4777-BA0B-33CF5563CF95}"/>
    <cellStyle name="1_Ranking TV Paga AS ABC 25+ 18 às 24h_Pauta de Mídia Anual AC - 18.06.08 V3 - Aprovado 3 3" xfId="5299" xr:uid="{2E7A07FC-879F-424C-9DA2-71AE1B5D5804}"/>
    <cellStyle name="1_Ranking TV Paga AS ABC 25+ 18 às 24h_Pauta de Mídia Anual AC - 18.06.08 V3 - Aprovado 3 4" xfId="5456" xr:uid="{FC60EB64-70D4-4A9C-AFA9-1DD5A3EE68F8}"/>
    <cellStyle name="1_Ranking TV Paga AS ABC 25+ 18 às 24h_Pauta de Mídia Anual AC - 18.06.08 V3 - Aprovado 3 5" xfId="5555" xr:uid="{4ADA0D41-4542-4AA0-973A-34EEB60618E6}"/>
    <cellStyle name="1_Ranking TV Paga AS ABC 25+ 18 às 24h_Pauta de Mídia Anual AC - 18.06.08 V3 - Aprovado 3 6" xfId="7148" xr:uid="{A8D2BCFD-9513-4AB2-B827-24A4ADBF0569}"/>
    <cellStyle name="1_Ranking TV Paga AS ABC 25+ 18 às 24h_Pauta de Mídia Anual AC - 18.06.08 V3 - Aprovado 3 7" xfId="7637" xr:uid="{1D16B2DD-B4C5-4259-9B26-71EA4E02212A}"/>
    <cellStyle name="1_Ranking TV Paga AS ABC 25+ 18 às 24h_Pauta de Mídia Anual AC - 18.06.08 V3 - Aprovado 3 8" xfId="8542" xr:uid="{B301623B-AFE0-47E0-802A-639B1F354E2D}"/>
    <cellStyle name="1_Ranking TV Paga AS ABC 25+ 18 às 24h_Pauta de Mídia Anual AC - 18.06.08 V3 - Aprovado 3 9" xfId="9668" xr:uid="{3698DC8B-9CB7-436A-AEEF-55EA109FE0AF}"/>
    <cellStyle name="1_Ranking TV Paga AS ABC 25+ 18 às 24h_Pauta de Mídia Anual AC - 18.06.08 V3 - Aprovado 4" xfId="6120" xr:uid="{47D265A4-259F-4EDC-93F9-471207A69458}"/>
    <cellStyle name="1_Ranking TV Paga AS ABC 25+ 18 às 24h_Pauta de Mídia Anual AC - 18.06.08 V3 - Aprovado 4 2" xfId="18342" xr:uid="{216A87B3-CBDF-4075-BDEF-73EB4F19CB5A}"/>
    <cellStyle name="1_Ranking TV Paga AS ABC 25+ 18 às 24h_Pauta de Mídia Anual AC - 18.06.08 V3 - Aprovado 5" xfId="6337" xr:uid="{71EBF585-5EB4-4E5E-868B-44462A0E5399}"/>
    <cellStyle name="1_Ranking TV Paga AS ABC 25+ 18 às 24h_Pauta de Mídia Anual AC - 18.06.08 V3 - Aprovado 5 2" xfId="19489" xr:uid="{BBB6B977-89F3-4ABE-BD53-0FFD0601EF65}"/>
    <cellStyle name="1_Ranking TV Paga AS ABC 25+ 18 às 24h_Pauta de Mídia Anual AC - 18.06.08 V3 - Aprovado 6" xfId="6888" xr:uid="{772821F8-95E4-4DA6-9BDD-CDBD8CC5A9C5}"/>
    <cellStyle name="1_Ranking TV Paga AS ABC 25+ 18 às 24h_Pauta de Mídia Anual AC - 18.06.08 V3 - Aprovado 6 2" xfId="47287" xr:uid="{B7479360-7938-44D8-A0BC-434656DC49B8}"/>
    <cellStyle name="1_Ranking TV Paga AS ABC 25+ 18 às 24h_Pauta de Mídia Anual AC - 18.06.08 V3 - Aprovado 7" xfId="7154" xr:uid="{501C0ECE-E752-4B84-8AEC-B20461C51EE6}"/>
    <cellStyle name="1_Ranking TV Paga AS ABC 25+ 18 às 24h_Pauta de Mídia Anual AC - 18.06.08 V3 - Aprovado 7 2" xfId="47640" xr:uid="{2645E3E0-2B28-48D2-B770-B69D8820471A}"/>
    <cellStyle name="1_Ranking TV Paga AS ABC 25+ 18 às 24h_Pauta de Mídia Anual AC - 18.06.08 V3 - Aprovado 8" xfId="7695" xr:uid="{AE18602F-D61B-4371-B2AB-2B8F415CEC6F}"/>
    <cellStyle name="1_Ranking TV Paga AS ABC 25+ 18 às 24h_Pauta de Mídia Anual AC - 18.06.08 V3 - Aprovado_ME MS R 15" xfId="3543" xr:uid="{D7199D18-A8EF-4A0D-9C15-0B457021DE20}"/>
    <cellStyle name="1_Ranking TV Paga AS ABC 25+ 18 às 24h_Pauta de Mídia Anual AC - 18.06.08 V3 - Aprovado_ME MS R 15 2" xfId="4715" xr:uid="{04DE0E18-E181-4D18-8807-76066F6FFDF9}"/>
    <cellStyle name="1_Ranking TV Paga AS ABC 25+ 18 às 24h_Pauta de Mídia Anual AC - 18.06.08 V3 - Aprovado_ME MS R 15 2 10" xfId="9525" xr:uid="{0009E86E-B169-4E51-B93D-953B3AD1E847}"/>
    <cellStyle name="1_Ranking TV Paga AS ABC 25+ 18 às 24h_Pauta de Mídia Anual AC - 18.06.08 V3 - Aprovado_ME MS R 15 2 11" xfId="10329" xr:uid="{A4CCCD59-0F95-4DBE-ADB1-DE1A159418B6}"/>
    <cellStyle name="1_Ranking TV Paga AS ABC 25+ 18 às 24h_Pauta de Mídia Anual AC - 18.06.08 V3 - Aprovado_ME MS R 15 2 2" xfId="5690" xr:uid="{E3F4E7E3-C8E0-4083-93A3-E16B036FE55C}"/>
    <cellStyle name="1_Ranking TV Paga AS ABC 25+ 18 às 24h_Pauta de Mídia Anual AC - 18.06.08 V3 - Aprovado_ME MS R 15 2 3" xfId="5344" xr:uid="{6DC2A132-9190-4E52-94E6-38C11B69AF80}"/>
    <cellStyle name="1_Ranking TV Paga AS ABC 25+ 18 às 24h_Pauta de Mídia Anual AC - 18.06.08 V3 - Aprovado_ME MS R 15 2 4" xfId="6520" xr:uid="{8047CC8E-7C01-45BA-90C3-A8BA271E3A37}"/>
    <cellStyle name="1_Ranking TV Paga AS ABC 25+ 18 às 24h_Pauta de Mídia Anual AC - 18.06.08 V3 - Aprovado_ME MS R 15 2 5" xfId="6411" xr:uid="{B2819514-84B1-440C-8BD9-2A33E1C81534}"/>
    <cellStyle name="1_Ranking TV Paga AS ABC 25+ 18 às 24h_Pauta de Mídia Anual AC - 18.06.08 V3 - Aprovado_ME MS R 15 2 6" xfId="7215" xr:uid="{74BEDE92-0E46-4212-9D61-8409F2AF4E39}"/>
    <cellStyle name="1_Ranking TV Paga AS ABC 25+ 18 às 24h_Pauta de Mídia Anual AC - 18.06.08 V3 - Aprovado_ME MS R 15 2 7" xfId="7914" xr:uid="{0370C23C-D5B7-48F3-A67A-4DB2A54E93B7}"/>
    <cellStyle name="1_Ranking TV Paga AS ABC 25+ 18 às 24h_Pauta de Mídia Anual AC - 18.06.08 V3 - Aprovado_ME MS R 15 2 8" xfId="8688" xr:uid="{AC0D795A-2FBC-40CD-85BB-1EF6FFF68B14}"/>
    <cellStyle name="1_Ranking TV Paga AS ABC 25+ 18 às 24h_Pauta de Mídia Anual AC - 18.06.08 V3 - Aprovado_ME MS R 15 2 9" xfId="9374" xr:uid="{7E83483A-CDD2-4988-8B03-EAB6BACA3DFC}"/>
    <cellStyle name="1_Ranking TV Paga AS ABC 25+ 18 às 24h_Pauta de Mídia Anual AC - 18.06.08 V3 - Aprovado_ME MS R 15 3" xfId="3473" xr:uid="{82809DB8-7C99-4C70-8E9B-2E8F8F8F6249}"/>
    <cellStyle name="1_Ranking TV Paga AS ABC 25+ 18 às 24h_Pauta de Mídia Anual AC - 18.06.08 V3 - Aprovado_ME MS R 15 3 10" xfId="10323" xr:uid="{16ED6E39-81A6-49BD-852B-740FD7835F38}"/>
    <cellStyle name="1_Ranking TV Paga AS ABC 25+ 18 às 24h_Pauta de Mídia Anual AC - 18.06.08 V3 - Aprovado_ME MS R 15 3 11" xfId="9465" xr:uid="{737D15F6-108F-4D55-B83C-4A30DEB16FCC}"/>
    <cellStyle name="1_Ranking TV Paga AS ABC 25+ 18 às 24h_Pauta de Mídia Anual AC - 18.06.08 V3 - Aprovado_ME MS R 15 3 2" xfId="5266" xr:uid="{D4F46A31-9030-4F27-9413-5B4CB2FC4DBF}"/>
    <cellStyle name="1_Ranking TV Paga AS ABC 25+ 18 às 24h_Pauta de Mídia Anual AC - 18.06.08 V3 - Aprovado_ME MS R 15 3 3" xfId="5611" xr:uid="{FB1D358B-D061-4103-BAF2-BFEFA46BE623}"/>
    <cellStyle name="1_Ranking TV Paga AS ABC 25+ 18 às 24h_Pauta de Mídia Anual AC - 18.06.08 V3 - Aprovado_ME MS R 15 3 4" xfId="5453" xr:uid="{7C1F1CCF-D053-4E64-836D-B5DFD56AEC6E}"/>
    <cellStyle name="1_Ranking TV Paga AS ABC 25+ 18 às 24h_Pauta de Mídia Anual AC - 18.06.08 V3 - Aprovado_ME MS R 15 3 5" xfId="5557" xr:uid="{F480E945-18C8-47D0-B64F-2C723B4B6ABE}"/>
    <cellStyle name="1_Ranking TV Paga AS ABC 25+ 18 às 24h_Pauta de Mídia Anual AC - 18.06.08 V3 - Aprovado_ME MS R 15 3 6" xfId="7130" xr:uid="{F6DD281F-9153-4210-9B7B-D6A1EFE2BA50}"/>
    <cellStyle name="1_Ranking TV Paga AS ABC 25+ 18 às 24h_Pauta de Mídia Anual AC - 18.06.08 V3 - Aprovado_ME MS R 15 3 7" xfId="7634" xr:uid="{E6B3608B-D872-40C2-966C-92C588A6B959}"/>
    <cellStyle name="1_Ranking TV Paga AS ABC 25+ 18 às 24h_Pauta de Mídia Anual AC - 18.06.08 V3 - Aprovado_ME MS R 15 3 8" xfId="8539" xr:uid="{3DF74315-FA1B-49E6-AE68-E3A2ED49653A}"/>
    <cellStyle name="1_Ranking TV Paga AS ABC 25+ 18 às 24h_Pauta de Mídia Anual AC - 18.06.08 V3 - Aprovado_ME MS R 15 3 9" xfId="9239" xr:uid="{9D80EF62-A1C0-4EF7-84FE-A8B2B49678B5}"/>
    <cellStyle name="1_Ranking TV Paga AS ABC 25+ 18 às 24h_Pauta de Mídia Anual AC - 18.06.08 V3 - Aprovado_ME MS R 15 4" xfId="5993" xr:uid="{DC98C781-1B4F-4801-B5DA-A238F9ABA90F}"/>
    <cellStyle name="1_Ranking TV Paga AS ABC 25+ 18 às 24h_Pauta de Mídia Anual AC - 18.06.08 V3 - Aprovado_ME MS R 15 5" xfId="6029" xr:uid="{DD8AB52C-DDA0-4D51-B01A-63E5EDDE2A69}"/>
    <cellStyle name="1_Ranking TV Paga AS ABC 25+ 18 às 24h_Pauta de Mídia Anual AC - 18.06.08 V3 - Aprovado_ME MS R 15 6" xfId="6768" xr:uid="{08BF6F05-E6C0-4914-86B7-E82F57114682}"/>
    <cellStyle name="1_Ranking TV Paga AS ABC 25+ 18 às 24h_Pauta de Mídia Anual AC - 18.06.08 V3 - Aprovado_ME MS R 15 7" xfId="5597" xr:uid="{0C4FC127-274B-4783-ABF6-F67C6528DEE1}"/>
    <cellStyle name="1_Ranking TV Paga AS ABC 25+ 18 às 24h_Pauta de Mídia Anual AC - 18.06.08 V3 - Aprovado_ME MS R 15 8" xfId="7696" xr:uid="{B1578FA1-CDAD-4BAF-BA70-34CA6F395E50}"/>
    <cellStyle name="1_Share PNT AS ABC 25+ 6 às 24h" xfId="3544" xr:uid="{19FA5572-91F9-45D6-93C3-82EA6A5F3194}"/>
    <cellStyle name="1_Share PNT AS ABC 25+ 6 às 24h 2" xfId="4716" xr:uid="{D4D15CD7-8F29-4072-8978-0B5C8D7632CF}"/>
    <cellStyle name="1_Share PNT AS ABC 25+ 6 às 24h 2 10" xfId="9526" xr:uid="{06EEF6ED-51E7-45CF-B25D-51B6F4F1E628}"/>
    <cellStyle name="1_Share PNT AS ABC 25+ 6 às 24h 2 11" xfId="10375" xr:uid="{0508459D-8ACD-4608-8263-E9481EABE70C}"/>
    <cellStyle name="1_Share PNT AS ABC 25+ 6 às 24h 2 12" xfId="13840" xr:uid="{ACA429B6-3306-47E2-B376-D7DD98EA5448}"/>
    <cellStyle name="1_Share PNT AS ABC 25+ 6 às 24h 2 2" xfId="5691" xr:uid="{844E804A-69BE-4ECD-B3E0-C8180F6F344B}"/>
    <cellStyle name="1_Share PNT AS ABC 25+ 6 às 24h 2 2 2" xfId="19999" xr:uid="{E565344B-E55C-493A-816C-F10AE8AC215B}"/>
    <cellStyle name="1_Share PNT AS ABC 25+ 6 às 24h 2 3" xfId="5343" xr:uid="{92E08FB2-2A7C-4DB1-BE7F-0FE5D6E05257}"/>
    <cellStyle name="1_Share PNT AS ABC 25+ 6 às 24h 2 4" xfId="6521" xr:uid="{5A750032-97C8-42D1-8151-A9E5037FCCB2}"/>
    <cellStyle name="1_Share PNT AS ABC 25+ 6 às 24h 2 5" xfId="6574" xr:uid="{49E89D67-E48E-424C-BC7F-9244FEF9BDBE}"/>
    <cellStyle name="1_Share PNT AS ABC 25+ 6 às 24h 2 6" xfId="7216" xr:uid="{210D4C8D-8945-4D2E-8652-035786212F40}"/>
    <cellStyle name="1_Share PNT AS ABC 25+ 6 às 24h 2 7" xfId="7915" xr:uid="{2F6C2FB1-1772-46F0-B1D2-472D2519C384}"/>
    <cellStyle name="1_Share PNT AS ABC 25+ 6 às 24h 2 8" xfId="8689" xr:uid="{4B105136-0B61-406F-A9A4-4BF2C9D6E0A1}"/>
    <cellStyle name="1_Share PNT AS ABC 25+ 6 às 24h 2 9" xfId="9751" xr:uid="{E5A462BC-4BAD-4C35-98D4-461830185A07}"/>
    <cellStyle name="1_Share PNT AS ABC 25+ 6 às 24h 3" xfId="4673" xr:uid="{421AE87E-5DBD-4CE3-957E-AEE6B0E31881}"/>
    <cellStyle name="1_Share PNT AS ABC 25+ 6 às 24h 3 10" xfId="9482" xr:uid="{E8C4B004-F428-4B9E-98E8-3D86153775D3}"/>
    <cellStyle name="1_Share PNT AS ABC 25+ 6 às 24h 3 11" xfId="10380" xr:uid="{1826786C-E50F-4A27-9F03-DB9E4C839F17}"/>
    <cellStyle name="1_Share PNT AS ABC 25+ 6 às 24h 3 12" xfId="15602" xr:uid="{A95D7B73-778E-43EE-9EC9-EB4E76466BFF}"/>
    <cellStyle name="1_Share PNT AS ABC 25+ 6 às 24h 3 2" xfId="5648" xr:uid="{DF0E2B8B-D236-4953-A9DF-05F501F55E63}"/>
    <cellStyle name="1_Share PNT AS ABC 25+ 6 às 24h 3 2 2" xfId="21761" xr:uid="{3E14B54B-CD0B-4B11-A8F6-E2EC4B7F8640}"/>
    <cellStyle name="1_Share PNT AS ABC 25+ 6 às 24h 3 3" xfId="5406" xr:uid="{1174337C-B7ED-43E0-B431-B13984802A78}"/>
    <cellStyle name="1_Share PNT AS ABC 25+ 6 às 24h 3 4" xfId="5062" xr:uid="{84586A05-442D-4EB7-814F-364867E8ED9F}"/>
    <cellStyle name="1_Share PNT AS ABC 25+ 6 às 24h 3 5" xfId="6446" xr:uid="{EB14A4C4-F6FD-4A03-80AB-84937A503DBC}"/>
    <cellStyle name="1_Share PNT AS ABC 25+ 6 às 24h 3 6" xfId="7184" xr:uid="{0EA03A52-9698-4024-A628-55853AE6F93A}"/>
    <cellStyle name="1_Share PNT AS ABC 25+ 6 às 24h 3 7" xfId="7872" xr:uid="{55BF909C-CC6F-42CC-B5BB-40986510D7D4}"/>
    <cellStyle name="1_Share PNT AS ABC 25+ 6 às 24h 3 8" xfId="8646" xr:uid="{C8B99A61-FA83-410B-907E-40D4A1370105}"/>
    <cellStyle name="1_Share PNT AS ABC 25+ 6 às 24h 3 9" xfId="9388" xr:uid="{A8E6EA75-BFA6-49D1-AA28-18BB946436F1}"/>
    <cellStyle name="1_Share PNT AS ABC 25+ 6 às 24h 4" xfId="5951" xr:uid="{C61A1C92-B462-4DBE-9D29-1FD5EFE4E4D3}"/>
    <cellStyle name="1_Share PNT AS ABC 25+ 6 às 24h 4 2" xfId="18296" xr:uid="{185ABA07-1140-46B8-9AB0-893A6A38904B}"/>
    <cellStyle name="1_Share PNT AS ABC 25+ 6 às 24h 5" xfId="6444" xr:uid="{F59A11E7-C54F-450B-8AE1-EC3C7C9104C7}"/>
    <cellStyle name="1_Share PNT AS ABC 25+ 6 às 24h 5 2" xfId="19791" xr:uid="{EEAF91B1-D23A-4380-9A4E-9B80E76F134F}"/>
    <cellStyle name="1_Share PNT AS ABC 25+ 6 às 24h 6" xfId="5423" xr:uid="{2AE51D6F-53A6-4FFD-AF9B-A9057C1CF58A}"/>
    <cellStyle name="1_Share PNT AS ABC 25+ 6 às 24h 6 2" xfId="47291" xr:uid="{06F081A8-6E5E-453E-BB44-1E0F51A2660B}"/>
    <cellStyle name="1_Share PNT AS ABC 25+ 6 às 24h 7" xfId="5576" xr:uid="{844291EB-EBB2-4111-A33A-D693AE7E4F87}"/>
    <cellStyle name="1_Share PNT AS ABC 25+ 6 às 24h 7 2" xfId="47622" xr:uid="{42514ECE-96E8-44C9-B2D9-95A211064FB4}"/>
    <cellStyle name="1_Share PNT AS ABC 25+ 6 às 24h 8" xfId="7697" xr:uid="{60767ECB-4BC0-403A-B9BC-77825C653F81}"/>
    <cellStyle name="1_Share PNT AS ABC 25+ 6 às 24h_ME MS R 15" xfId="3545" xr:uid="{001BBE7F-9553-4529-97B7-A3472FA78360}"/>
    <cellStyle name="1_Share PNT AS ABC 25+ 6 às 24h_ME MS R 15 2" xfId="4717" xr:uid="{8E39A4F0-8CDE-4518-92F4-46FB9FAB4C4A}"/>
    <cellStyle name="1_Share PNT AS ABC 25+ 6 às 24h_ME MS R 15 2 10" xfId="9527" xr:uid="{6D139198-4614-4F0E-8381-A428AC19373C}"/>
    <cellStyle name="1_Share PNT AS ABC 25+ 6 às 24h_ME MS R 15 2 11" xfId="9282" xr:uid="{EEB03372-15FE-4C23-8322-B0A7B4A5BED8}"/>
    <cellStyle name="1_Share PNT AS ABC 25+ 6 às 24h_ME MS R 15 2 2" xfId="5692" xr:uid="{54FB2BB8-398D-44FE-823C-265E36C1A24E}"/>
    <cellStyle name="1_Share PNT AS ABC 25+ 6 às 24h_ME MS R 15 2 3" xfId="5342" xr:uid="{02C68606-FC4D-4986-B2AD-C61697B8E6D0}"/>
    <cellStyle name="1_Share PNT AS ABC 25+ 6 às 24h_ME MS R 15 2 4" xfId="6522" xr:uid="{D12F5D11-067A-4A58-9EBB-C4A5CFBF62F0}"/>
    <cellStyle name="1_Share PNT AS ABC 25+ 6 às 24h_ME MS R 15 2 5" xfId="6452" xr:uid="{2090481E-21D1-4631-8452-007569267BEE}"/>
    <cellStyle name="1_Share PNT AS ABC 25+ 6 às 24h_ME MS R 15 2 6" xfId="7217" xr:uid="{52B092CC-7015-46D1-A8A2-4BB09D0B99D5}"/>
    <cellStyle name="1_Share PNT AS ABC 25+ 6 às 24h_ME MS R 15 2 7" xfId="7916" xr:uid="{2FF9A759-5770-42E8-8C61-B65E94251249}"/>
    <cellStyle name="1_Share PNT AS ABC 25+ 6 às 24h_ME MS R 15 2 8" xfId="8690" xr:uid="{BBC55FA4-8783-4AAD-9EC2-9A0341EA540B}"/>
    <cellStyle name="1_Share PNT AS ABC 25+ 6 às 24h_ME MS R 15 2 9" xfId="9782" xr:uid="{9CC38330-9CDA-4B31-9571-2C27177007D5}"/>
    <cellStyle name="1_Share PNT AS ABC 25+ 6 às 24h_ME MS R 15 3" xfId="3488" xr:uid="{5835935A-7695-4BCE-93BD-9772E3FCDEDC}"/>
    <cellStyle name="1_Share PNT AS ABC 25+ 6 às 24h_ME MS R 15 3 10" xfId="9411" xr:uid="{842B3D1F-F47E-41E5-BC6B-5F9259E2E80C}"/>
    <cellStyle name="1_Share PNT AS ABC 25+ 6 às 24h_ME MS R 15 3 11" xfId="10600" xr:uid="{8BA63339-A58D-4168-93D7-A35B56EB96DE}"/>
    <cellStyle name="1_Share PNT AS ABC 25+ 6 às 24h_ME MS R 15 3 2" xfId="5276" xr:uid="{645C9E67-C205-461C-8CFB-6D1B6C8950C3}"/>
    <cellStyle name="1_Share PNT AS ABC 25+ 6 às 24h_ME MS R 15 3 3" xfId="5205" xr:uid="{8913CF05-FFF0-408A-99C9-64B2B5A99719}"/>
    <cellStyle name="1_Share PNT AS ABC 25+ 6 às 24h_ME MS R 15 3 4" xfId="5459" xr:uid="{6B2329D8-B5ED-4467-BF0C-DFA2102F07C1}"/>
    <cellStyle name="1_Share PNT AS ABC 25+ 6 às 24h_ME MS R 15 3 5" xfId="6805" xr:uid="{30A44A0A-7763-4D01-8FBF-7EAC930B148F}"/>
    <cellStyle name="1_Share PNT AS ABC 25+ 6 às 24h_ME MS R 15 3 6" xfId="7086" xr:uid="{F04A7969-300B-473F-B810-6574BDE3FD16}"/>
    <cellStyle name="1_Share PNT AS ABC 25+ 6 às 24h_ME MS R 15 3 7" xfId="7648" xr:uid="{6536CD69-2F46-460E-B140-D9F6135BCD12}"/>
    <cellStyle name="1_Share PNT AS ABC 25+ 6 às 24h_ME MS R 15 3 8" xfId="8553" xr:uid="{A71BCE38-7E0F-4AE8-B668-8E819416310E}"/>
    <cellStyle name="1_Share PNT AS ABC 25+ 6 às 24h_ME MS R 15 3 9" xfId="9320" xr:uid="{3C42E0DF-4C50-43FF-986F-F2E8820CAAF2}"/>
    <cellStyle name="1_Share PNT AS ABC 25+ 6 às 24h_ME MS R 15 4" xfId="5219" xr:uid="{90F9D774-BDD2-48A4-A1FB-02793C51D547}"/>
    <cellStyle name="1_Share PNT AS ABC 25+ 6 às 24h_ME MS R 15 5" xfId="6383" xr:uid="{EF59DE87-D5C1-46F7-BF8E-4F570B9B0325}"/>
    <cellStyle name="1_Share PNT AS ABC 25+ 6 às 24h_ME MS R 15 6" xfId="6864" xr:uid="{99D03C18-A9CE-429D-A0CD-EA76B3C366DF}"/>
    <cellStyle name="1_Share PNT AS ABC 25+ 6 às 24h_ME MS R 15 7" xfId="6092" xr:uid="{53D7E8B8-9948-4941-8ECE-E6353369BA8D}"/>
    <cellStyle name="1_Share PNT AS ABC 25+ 6 às 24h_ME MS R 15 8" xfId="7698" xr:uid="{A17C5E12-5253-474D-B2BD-D1FFE2F1904F}"/>
    <cellStyle name="1_Share PNT AS ABC 25+ 6 às 24h_OOH - Rev 12" xfId="3546" xr:uid="{5418A77C-BDE8-43C7-9DB0-818B7CF12DDD}"/>
    <cellStyle name="1_Share PNT AS ABC 25+ 6 às 24h_OOH - Rev 12 2" xfId="4718" xr:uid="{4284F922-238B-43E2-9936-F07497AD9D47}"/>
    <cellStyle name="1_Share PNT AS ABC 25+ 6 às 24h_OOH - Rev 12 2 10" xfId="9528" xr:uid="{3A54F842-FEAB-4749-948D-370E51BE5BAB}"/>
    <cellStyle name="1_Share PNT AS ABC 25+ 6 às 24h_OOH - Rev 12 2 11" xfId="10385" xr:uid="{A878049E-2D2A-4983-AF03-BC742DDCE832}"/>
    <cellStyle name="1_Share PNT AS ABC 25+ 6 às 24h_OOH - Rev 12 2 2" xfId="5693" xr:uid="{3F5980F0-74C8-4FF3-9713-5049D105CB9A}"/>
    <cellStyle name="1_Share PNT AS ABC 25+ 6 às 24h_OOH - Rev 12 2 3" xfId="5341" xr:uid="{1C5C4909-2F3C-4B1A-A81A-E5C6CFB59BFB}"/>
    <cellStyle name="1_Share PNT AS ABC 25+ 6 às 24h_OOH - Rev 12 2 4" xfId="6523" xr:uid="{A025D696-5079-454F-AE87-A7A1AB6EFFAB}"/>
    <cellStyle name="1_Share PNT AS ABC 25+ 6 às 24h_OOH - Rev 12 2 5" xfId="6732" xr:uid="{CA49DD2E-60CE-4BBC-B09A-56A1F865BF68}"/>
    <cellStyle name="1_Share PNT AS ABC 25+ 6 às 24h_OOH - Rev 12 2 6" xfId="7218" xr:uid="{91704F75-62F8-4D7A-8A69-27FEB64732B3}"/>
    <cellStyle name="1_Share PNT AS ABC 25+ 6 às 24h_OOH - Rev 12 2 7" xfId="7917" xr:uid="{AFFCEC3B-5422-43E6-82E8-819242787933}"/>
    <cellStyle name="1_Share PNT AS ABC 25+ 6 às 24h_OOH - Rev 12 2 8" xfId="8691" xr:uid="{1D6DD10D-C55D-4D30-9BA6-3B6E6632378B}"/>
    <cellStyle name="1_Share PNT AS ABC 25+ 6 às 24h_OOH - Rev 12 2 9" xfId="9373" xr:uid="{3A9B1268-4E0D-4D7E-9920-CAC878E4F406}"/>
    <cellStyle name="1_Share PNT AS ABC 25+ 6 às 24h_OOH - Rev 12 3" xfId="3458" xr:uid="{02CC18DF-D5D7-43AD-920B-6EC0244F3491}"/>
    <cellStyle name="1_Share PNT AS ABC 25+ 6 às 24h_OOH - Rev 12 3 10" xfId="10305" xr:uid="{E2828353-6CC0-4FAC-A92E-6FE3A6B019A4}"/>
    <cellStyle name="1_Share PNT AS ABC 25+ 6 às 24h_OOH - Rev 12 3 11" xfId="10624" xr:uid="{33807FA9-DABF-4048-B754-087B31B80103}"/>
    <cellStyle name="1_Share PNT AS ABC 25+ 6 às 24h_OOH - Rev 12 3 2" xfId="5251" xr:uid="{E7BB7485-7939-42D5-996C-8D957F72B132}"/>
    <cellStyle name="1_Share PNT AS ABC 25+ 6 às 24h_OOH - Rev 12 3 3" xfId="5639" xr:uid="{0361464E-DF25-474F-A2B8-6870C20869A5}"/>
    <cellStyle name="1_Share PNT AS ABC 25+ 6 às 24h_OOH - Rev 12 3 4" xfId="6058" xr:uid="{A1A31928-268B-4074-BA41-8C297E03BB36}"/>
    <cellStyle name="1_Share PNT AS ABC 25+ 6 às 24h_OOH - Rev 12 3 5" xfId="5561" xr:uid="{29EDEA1D-C309-400B-ACAC-E315C61D69A6}"/>
    <cellStyle name="1_Share PNT AS ABC 25+ 6 às 24h_OOH - Rev 12 3 6" xfId="7120" xr:uid="{A6B79ECB-471F-4D49-B790-F16AA6658F1E}"/>
    <cellStyle name="1_Share PNT AS ABC 25+ 6 às 24h_OOH - Rev 12 3 7" xfId="7619" xr:uid="{4C134061-D327-4D83-8EB1-1CCECC12F85C}"/>
    <cellStyle name="1_Share PNT AS ABC 25+ 6 às 24h_OOH - Rev 12 3 8" xfId="8524" xr:uid="{45A769EC-E87A-4DE0-BC40-B80E526D6FA0}"/>
    <cellStyle name="1_Share PNT AS ABC 25+ 6 às 24h_OOH - Rev 12 3 9" xfId="9350" xr:uid="{683BB40E-D579-4A98-9C7D-02747318D8DD}"/>
    <cellStyle name="1_Share PNT AS ABC 25+ 6 às 24h_OOH - Rev 12 4" xfId="5964" xr:uid="{97DF87B6-C35D-49B6-A5BE-0AB5003B7C09}"/>
    <cellStyle name="1_Share PNT AS ABC 25+ 6 às 24h_OOH - Rev 12 5" xfId="5463" xr:uid="{9BD17EF2-E8E3-40EB-BE32-A178527DE558}"/>
    <cellStyle name="1_Share PNT AS ABC 25+ 6 às 24h_OOH - Rev 12 6" xfId="6809" xr:uid="{3B97C4DE-F896-4E03-91B4-6BAF022A7D7E}"/>
    <cellStyle name="1_Share PNT AS ABC 25+ 6 às 24h_OOH - Rev 12 7" xfId="7171" xr:uid="{89ECED31-7494-41AE-BACE-FC9EDA243EF6}"/>
    <cellStyle name="1_Share PNT AS ABC 25+ 6 às 24h_OOH - Rev 12 8" xfId="7699" xr:uid="{1BCFB88B-B981-4567-B12F-A11BD1F5FCF4}"/>
    <cellStyle name="1_Share PNT AS ABC 25+ 6 às 24h_Pauta de Mídia Anual AC - 18.06.08 V3 - Aprovado" xfId="3547" xr:uid="{9BDA606F-7CD9-4517-A2B4-8EB66AC4E514}"/>
    <cellStyle name="1_Share PNT AS ABC 25+ 6 às 24h_Pauta de Mídia Anual AC - 18.06.08 V3 - Aprovado 2" xfId="4719" xr:uid="{E13B9FAA-CDC6-4166-8651-18B124A14D5B}"/>
    <cellStyle name="1_Share PNT AS ABC 25+ 6 às 24h_Pauta de Mídia Anual AC - 18.06.08 V3 - Aprovado 2 10" xfId="9529" xr:uid="{1969C4A7-E693-475D-A166-1BE8968539E7}"/>
    <cellStyle name="1_Share PNT AS ABC 25+ 6 às 24h_Pauta de Mídia Anual AC - 18.06.08 V3 - Aprovado 2 11" xfId="9701" xr:uid="{EE1A97D1-52CB-4AC6-8493-9E36C96F26D8}"/>
    <cellStyle name="1_Share PNT AS ABC 25+ 6 às 24h_Pauta de Mídia Anual AC - 18.06.08 V3 - Aprovado 2 12" xfId="13878" xr:uid="{26BB4093-0C05-4B17-8FDA-97F4E53BF839}"/>
    <cellStyle name="1_Share PNT AS ABC 25+ 6 às 24h_Pauta de Mídia Anual AC - 18.06.08 V3 - Aprovado 2 2" xfId="5694" xr:uid="{9B559943-FE13-4963-9D34-A71BCAA651ED}"/>
    <cellStyle name="1_Share PNT AS ABC 25+ 6 às 24h_Pauta de Mídia Anual AC - 18.06.08 V3 - Aprovado 2 2 2" xfId="20037" xr:uid="{F529AC51-4635-4A54-893B-55D31FBF49C1}"/>
    <cellStyle name="1_Share PNT AS ABC 25+ 6 às 24h_Pauta de Mídia Anual AC - 18.06.08 V3 - Aprovado 2 3" xfId="5340" xr:uid="{F432A3ED-92E0-484E-834B-4B0EF0FB28D5}"/>
    <cellStyle name="1_Share PNT AS ABC 25+ 6 às 24h_Pauta de Mídia Anual AC - 18.06.08 V3 - Aprovado 2 4" xfId="6524" xr:uid="{07E5E454-D2F2-4669-AADF-90013E594322}"/>
    <cellStyle name="1_Share PNT AS ABC 25+ 6 às 24h_Pauta de Mídia Anual AC - 18.06.08 V3 - Aprovado 2 5" xfId="6573" xr:uid="{D991153E-D623-4121-AA99-4B16ADF43E90}"/>
    <cellStyle name="1_Share PNT AS ABC 25+ 6 às 24h_Pauta de Mídia Anual AC - 18.06.08 V3 - Aprovado 2 6" xfId="7219" xr:uid="{55805379-8508-4E7F-941D-E164CDD5D734}"/>
    <cellStyle name="1_Share PNT AS ABC 25+ 6 às 24h_Pauta de Mídia Anual AC - 18.06.08 V3 - Aprovado 2 7" xfId="7918" xr:uid="{1E334E0A-1F59-45DA-BEF9-658BF26031E1}"/>
    <cellStyle name="1_Share PNT AS ABC 25+ 6 às 24h_Pauta de Mídia Anual AC - 18.06.08 V3 - Aprovado 2 8" xfId="8692" xr:uid="{BA5B332D-4904-4AE2-B60C-E0E0BF2B5467}"/>
    <cellStyle name="1_Share PNT AS ABC 25+ 6 às 24h_Pauta de Mídia Anual AC - 18.06.08 V3 - Aprovado 2 9" xfId="9758" xr:uid="{1B28B6FC-2F3E-466B-9893-3E3340438150}"/>
    <cellStyle name="1_Share PNT AS ABC 25+ 6 às 24h_Pauta de Mídia Anual AC - 18.06.08 V3 - Aprovado 3" xfId="3478" xr:uid="{9AF79BA7-654D-40A2-94B3-0234B2D39104}"/>
    <cellStyle name="1_Share PNT AS ABC 25+ 6 às 24h_Pauta de Mídia Anual AC - 18.06.08 V3 - Aprovado 3 10" xfId="10330" xr:uid="{030C195B-F48C-4521-AA39-99830BCE76C5}"/>
    <cellStyle name="1_Share PNT AS ABC 25+ 6 às 24h_Pauta de Mídia Anual AC - 18.06.08 V3 - Aprovado 3 11" xfId="10588" xr:uid="{48641804-E223-49F8-B44D-5133C8743903}"/>
    <cellStyle name="1_Share PNT AS ABC 25+ 6 às 24h_Pauta de Mídia Anual AC - 18.06.08 V3 - Aprovado 3 12" xfId="13827" xr:uid="{A9102D59-6ACF-4BEF-BCE8-2F048D388F6F}"/>
    <cellStyle name="1_Share PNT AS ABC 25+ 6 às 24h_Pauta de Mídia Anual AC - 18.06.08 V3 - Aprovado 3 2" xfId="5269" xr:uid="{DDECB045-BD25-4C0B-A3A4-07CCABEAF3C5}"/>
    <cellStyle name="1_Share PNT AS ABC 25+ 6 às 24h_Pauta de Mídia Anual AC - 18.06.08 V3 - Aprovado 3 2 2" xfId="19986" xr:uid="{B891CC6D-8C48-4571-89C8-B0139047F338}"/>
    <cellStyle name="1_Share PNT AS ABC 25+ 6 às 24h_Pauta de Mídia Anual AC - 18.06.08 V3 - Aprovado 3 3" xfId="5945" xr:uid="{717855AA-E8ED-400A-9C76-9B0A94435F43}"/>
    <cellStyle name="1_Share PNT AS ABC 25+ 6 às 24h_Pauta de Mídia Anual AC - 18.06.08 V3 - Aprovado 3 4" xfId="6341" xr:uid="{F3276869-0D92-4BD4-AFC3-42A3C1C20DFA}"/>
    <cellStyle name="1_Share PNT AS ABC 25+ 6 às 24h_Pauta de Mídia Anual AC - 18.06.08 V3 - Aprovado 3 5" xfId="6469" xr:uid="{C5753892-3B2E-40EF-A83A-1E2825CEF3A8}"/>
    <cellStyle name="1_Share PNT AS ABC 25+ 6 às 24h_Pauta de Mídia Anual AC - 18.06.08 V3 - Aprovado 3 6" xfId="5434" xr:uid="{5FB73154-A786-4960-A60E-610044E8F6E5}"/>
    <cellStyle name="1_Share PNT AS ABC 25+ 6 às 24h_Pauta de Mídia Anual AC - 18.06.08 V3 - Aprovado 3 7" xfId="7639" xr:uid="{4F7F1951-D68D-4B68-8837-B7074B2E92EF}"/>
    <cellStyle name="1_Share PNT AS ABC 25+ 6 às 24h_Pauta de Mídia Anual AC - 18.06.08 V3 - Aprovado 3 8" xfId="8544" xr:uid="{042F0CDC-09AF-4C62-AEB3-F04FD8165FDE}"/>
    <cellStyle name="1_Share PNT AS ABC 25+ 6 às 24h_Pauta de Mídia Anual AC - 18.06.08 V3 - Aprovado 3 9" xfId="9666" xr:uid="{AD3F67FE-2E29-47BB-B4D4-534BCE013FAA}"/>
    <cellStyle name="1_Share PNT AS ABC 25+ 6 às 24h_Pauta de Mídia Anual AC - 18.06.08 V3 - Aprovado 4" xfId="5130" xr:uid="{4E9BF80D-E05E-4BE0-A937-A86454470A00}"/>
    <cellStyle name="1_Share PNT AS ABC 25+ 6 às 24h_Pauta de Mídia Anual AC - 18.06.08 V3 - Aprovado 4 2" xfId="18352" xr:uid="{D0515D03-5791-4FBE-941F-63C9E009B5F9}"/>
    <cellStyle name="1_Share PNT AS ABC 25+ 6 às 24h_Pauta de Mídia Anual AC - 18.06.08 V3 - Aprovado 5" xfId="5462" xr:uid="{6BA51A33-EA4D-426E-A744-62346BDDFB4F}"/>
    <cellStyle name="1_Share PNT AS ABC 25+ 6 às 24h_Pauta de Mídia Anual AC - 18.06.08 V3 - Aprovado 5 2" xfId="19102" xr:uid="{BE43C264-9B38-4B19-B4AB-66E1F2BA785A}"/>
    <cellStyle name="1_Share PNT AS ABC 25+ 6 às 24h_Pauta de Mídia Anual AC - 18.06.08 V3 - Aprovado 6" xfId="6456" xr:uid="{8BC48D1F-ABCA-4E62-82E2-3FC91CF80943}"/>
    <cellStyle name="1_Share PNT AS ABC 25+ 6 às 24h_Pauta de Mídia Anual AC - 18.06.08 V3 - Aprovado 6 2" xfId="47548" xr:uid="{3BA3C2D9-123B-4F3A-8413-1134ECB6D96A}"/>
    <cellStyle name="1_Share PNT AS ABC 25+ 6 às 24h_Pauta de Mídia Anual AC - 18.06.08 V3 - Aprovado 7" xfId="7165" xr:uid="{85A4DEB4-B28E-4BEA-AF94-4D2242B9BCDA}"/>
    <cellStyle name="1_Share PNT AS ABC 25+ 6 às 24h_Pauta de Mídia Anual AC - 18.06.08 V3 - Aprovado 7 2" xfId="47645" xr:uid="{1CB698C0-A567-4531-8F89-DF8B4EA6B65C}"/>
    <cellStyle name="1_Share PNT AS ABC 25+ 6 às 24h_Pauta de Mídia Anual AC - 18.06.08 V3 - Aprovado 8" xfId="7700" xr:uid="{DE148089-82DC-44EE-8298-FA4F51CA596E}"/>
    <cellStyle name="1_Share PNT AS ABC 25+ 6 às 24h_Pauta de Mídia Anual AC - 18.06.08 V3 - Aprovado_ME MS R 15" xfId="3548" xr:uid="{52CA87FB-49FA-48EF-B5B3-F2310E38E361}"/>
    <cellStyle name="1_Share PNT AS ABC 25+ 6 às 24h_Pauta de Mídia Anual AC - 18.06.08 V3 - Aprovado_ME MS R 15 2" xfId="4720" xr:uid="{AF04C39D-0E18-4F2B-9067-A60B0077D150}"/>
    <cellStyle name="1_Share PNT AS ABC 25+ 6 às 24h_Pauta de Mídia Anual AC - 18.06.08 V3 - Aprovado_ME MS R 15 2 10" xfId="9530" xr:uid="{2403B845-CEA0-49D0-A427-EF28B39C2824}"/>
    <cellStyle name="1_Share PNT AS ABC 25+ 6 às 24h_Pauta de Mídia Anual AC - 18.06.08 V3 - Aprovado_ME MS R 15 2 11" xfId="9307" xr:uid="{871FAABD-77DC-47B5-A563-35CC3455FB83}"/>
    <cellStyle name="1_Share PNT AS ABC 25+ 6 às 24h_Pauta de Mídia Anual AC - 18.06.08 V3 - Aprovado_ME MS R 15 2 2" xfId="5695" xr:uid="{97A79E73-A4D7-4088-B277-DBDB20B63099}"/>
    <cellStyle name="1_Share PNT AS ABC 25+ 6 às 24h_Pauta de Mídia Anual AC - 18.06.08 V3 - Aprovado_ME MS R 15 2 3" xfId="5339" xr:uid="{DE3C4188-8078-4232-9A9D-97D0FD5FB407}"/>
    <cellStyle name="1_Share PNT AS ABC 25+ 6 às 24h_Pauta de Mídia Anual AC - 18.06.08 V3 - Aprovado_ME MS R 15 2 4" xfId="6525" xr:uid="{E0DA5E8D-B416-472B-A6C3-013FC26175B7}"/>
    <cellStyle name="1_Share PNT AS ABC 25+ 6 às 24h_Pauta de Mídia Anual AC - 18.06.08 V3 - Aprovado_ME MS R 15 2 5" xfId="6472" xr:uid="{AC870093-46ED-4AEC-BCEB-433DD45B1E25}"/>
    <cellStyle name="1_Share PNT AS ABC 25+ 6 às 24h_Pauta de Mídia Anual AC - 18.06.08 V3 - Aprovado_ME MS R 15 2 6" xfId="7220" xr:uid="{28559D4E-46B1-43F4-87DD-11A35CDE57D6}"/>
    <cellStyle name="1_Share PNT AS ABC 25+ 6 às 24h_Pauta de Mídia Anual AC - 18.06.08 V3 - Aprovado_ME MS R 15 2 7" xfId="7919" xr:uid="{C566A32B-9C61-431D-B2A7-932DBCC753FD}"/>
    <cellStyle name="1_Share PNT AS ABC 25+ 6 às 24h_Pauta de Mídia Anual AC - 18.06.08 V3 - Aprovado_ME MS R 15 2 8" xfId="8693" xr:uid="{EAE4AB1C-721A-415B-B063-68C17DAFA507}"/>
    <cellStyle name="1_Share PNT AS ABC 25+ 6 às 24h_Pauta de Mídia Anual AC - 18.06.08 V3 - Aprovado_ME MS R 15 2 9" xfId="9781" xr:uid="{417C47FA-98C5-4B5F-891E-4795E42AEB6E}"/>
    <cellStyle name="1_Share PNT AS ABC 25+ 6 às 24h_Pauta de Mídia Anual AC - 18.06.08 V3 - Aprovado_ME MS R 15 3" xfId="4953" xr:uid="{3A895D79-9553-456D-A4AF-7EAEA84CCB31}"/>
    <cellStyle name="1_Share PNT AS ABC 25+ 6 às 24h_Pauta de Mídia Anual AC - 18.06.08 V3 - Aprovado_ME MS R 15 3 10" xfId="10560" xr:uid="{BE4E4FFF-BE5F-40F0-BD90-58D3F1C998DF}"/>
    <cellStyle name="1_Share PNT AS ABC 25+ 6 às 24h_Pauta de Mídia Anual AC - 18.06.08 V3 - Aprovado_ME MS R 15 3 11" xfId="10760" xr:uid="{8834460A-EE8D-4AFF-9834-3DF4B216EF04}"/>
    <cellStyle name="1_Share PNT AS ABC 25+ 6 às 24h_Pauta de Mídia Anual AC - 18.06.08 V3 - Aprovado_ME MS R 15 3 2" xfId="5928" xr:uid="{5CF899CC-980D-4444-ADFE-527855AE0DA9}"/>
    <cellStyle name="1_Share PNT AS ABC 25+ 6 às 24h_Pauta de Mídia Anual AC - 18.06.08 V3 - Aprovado_ME MS R 15 3 3" xfId="6314" xr:uid="{E24A8346-1E53-419E-B5DB-077125EA4C60}"/>
    <cellStyle name="1_Share PNT AS ABC 25+ 6 às 24h_Pauta de Mídia Anual AC - 18.06.08 V3 - Aprovado_ME MS R 15 3 4" xfId="6744" xr:uid="{09FB5383-186E-4D35-8D07-9E2EA1A69706}"/>
    <cellStyle name="1_Share PNT AS ABC 25+ 6 às 24h_Pauta de Mídia Anual AC - 18.06.08 V3 - Aprovado_ME MS R 15 3 5" xfId="7066" xr:uid="{93680D6F-9845-4735-8D17-A2376903A209}"/>
    <cellStyle name="1_Share PNT AS ABC 25+ 6 às 24h_Pauta de Mídia Anual AC - 18.06.08 V3 - Aprovado_ME MS R 15 3 6" xfId="7421" xr:uid="{FAF75048-8D12-40C6-989D-5D89E58C6027}"/>
    <cellStyle name="1_Share PNT AS ABC 25+ 6 às 24h_Pauta de Mídia Anual AC - 18.06.08 V3 - Aprovado_ME MS R 15 3 7" xfId="8151" xr:uid="{705194C0-C6E8-437F-8BF5-212EA15F8E1F}"/>
    <cellStyle name="1_Share PNT AS ABC 25+ 6 às 24h_Pauta de Mídia Anual AC - 18.06.08 V3 - Aprovado_ME MS R 15 3 8" xfId="8925" xr:uid="{C73B9F9B-EB60-4C87-9E52-6E81F0652A14}"/>
    <cellStyle name="1_Share PNT AS ABC 25+ 6 às 24h_Pauta de Mídia Anual AC - 18.06.08 V3 - Aprovado_ME MS R 15 3 9" xfId="10277" xr:uid="{EB1DAD84-4B30-40A4-84BB-8AEA58090882}"/>
    <cellStyle name="1_Share PNT AS ABC 25+ 6 às 24h_Pauta de Mídia Anual AC - 18.06.08 V3 - Aprovado_ME MS R 15 4" xfId="5134" xr:uid="{C3F7D16B-3B5D-4C99-8FC5-A7269C18A1EB}"/>
    <cellStyle name="1_Share PNT AS ABC 25+ 6 às 24h_Pauta de Mídia Anual AC - 18.06.08 V3 - Aprovado_ME MS R 15 5" xfId="5304" xr:uid="{A5BFD910-C6A7-4CD3-9F69-F713C1DB36B8}"/>
    <cellStyle name="1_Share PNT AS ABC 25+ 6 às 24h_Pauta de Mídia Anual AC - 18.06.08 V3 - Aprovado_ME MS R 15 6" xfId="6450" xr:uid="{8A686FF4-1EE5-4D4A-BC90-06B0E4523C57}"/>
    <cellStyle name="1_Share PNT AS ABC 25+ 6 às 24h_Pauta de Mídia Anual AC - 18.06.08 V3 - Aprovado_ME MS R 15 7" xfId="7156" xr:uid="{685F01C5-281E-43F3-9D73-8C92376D9962}"/>
    <cellStyle name="1_Share PNT AS ABC 25+ 6 às 24h_Pauta de Mídia Anual AC - 18.06.08 V3 - Aprovado_ME MS R 15 8" xfId="7701" xr:uid="{164A9172-1203-440A-A9E1-20110D2C5EEB}"/>
    <cellStyle name="1_Share TV Aberta AS ABCDE 18-24 anos PNT 2" xfId="3549" xr:uid="{A2477B90-75B1-4F66-9122-FABF4A196BDB}"/>
    <cellStyle name="1_Share TV Aberta AS ABCDE 18-24 anos PNT 2 2" xfId="4721" xr:uid="{E0CC7AB0-65B3-491A-8899-33434C3F8E32}"/>
    <cellStyle name="1_Share TV Aberta AS ABCDE 18-24 anos PNT 2 2 10" xfId="9531" xr:uid="{D2731A0F-4DF4-422C-A3AA-0FAF65469FED}"/>
    <cellStyle name="1_Share TV Aberta AS ABCDE 18-24 anos PNT 2 2 11" xfId="10372" xr:uid="{A19387B6-090C-4962-A0A0-863F1E23CFF1}"/>
    <cellStyle name="1_Share TV Aberta AS ABCDE 18-24 anos PNT 2 2 12" xfId="13877" xr:uid="{1A50E670-34FA-4412-A63D-DB4CBC0B5473}"/>
    <cellStyle name="1_Share TV Aberta AS ABCDE 18-24 anos PNT 2 2 2" xfId="5696" xr:uid="{42FB9E28-F245-4232-ADDD-F7F7920A7DBE}"/>
    <cellStyle name="1_Share TV Aberta AS ABCDE 18-24 anos PNT 2 2 2 2" xfId="20036" xr:uid="{0C920D98-30B7-406B-B71E-4D4876379120}"/>
    <cellStyle name="1_Share TV Aberta AS ABCDE 18-24 anos PNT 2 2 3" xfId="5338" xr:uid="{B42E4833-EFBD-41E5-A0D2-66273DD59ED6}"/>
    <cellStyle name="1_Share TV Aberta AS ABCDE 18-24 anos PNT 2 2 4" xfId="6526" xr:uid="{252C46C5-7593-48D4-AEDF-B531C7C92D9F}"/>
    <cellStyle name="1_Share TV Aberta AS ABCDE 18-24 anos PNT 2 2 5" xfId="6753" xr:uid="{DD619CD8-684C-4B4A-81B4-A74995CD5DC6}"/>
    <cellStyle name="1_Share TV Aberta AS ABCDE 18-24 anos PNT 2 2 6" xfId="7221" xr:uid="{E9F94170-8648-4F81-8C4D-583BA9483B6A}"/>
    <cellStyle name="1_Share TV Aberta AS ABCDE 18-24 anos PNT 2 2 7" xfId="7920" xr:uid="{2AA69CD2-5136-42B8-9938-2B20014088B1}"/>
    <cellStyle name="1_Share TV Aberta AS ABCDE 18-24 anos PNT 2 2 8" xfId="8694" xr:uid="{461D9179-8719-45FD-9930-05168AE622BC}"/>
    <cellStyle name="1_Share TV Aberta AS ABCDE 18-24 anos PNT 2 2 9" xfId="9372" xr:uid="{3D215DC8-5467-4D13-9BEC-73E935095EED}"/>
    <cellStyle name="1_Share TV Aberta AS ABCDE 18-24 anos PNT 2 3" xfId="4675" xr:uid="{9DFF1FA6-B71E-47C1-9B7F-5B2639F9964D}"/>
    <cellStyle name="1_Share TV Aberta AS ABCDE 18-24 anos PNT 2 3 10" xfId="9484" xr:uid="{F677DE70-4BCA-451C-8055-B309F2E74D86}"/>
    <cellStyle name="1_Share TV Aberta AS ABCDE 18-24 anos PNT 2 3 11" xfId="9390" xr:uid="{B903197E-6E88-4A30-B3C2-D9F79AB23099}"/>
    <cellStyle name="1_Share TV Aberta AS ABCDE 18-24 anos PNT 2 3 12" xfId="14752" xr:uid="{5FAF2384-7112-4E0C-B766-7284FB5DBB20}"/>
    <cellStyle name="1_Share TV Aberta AS ABCDE 18-24 anos PNT 2 3 2" xfId="5650" xr:uid="{7EE8A2CE-1FDD-4493-A6F2-94AF97837DE1}"/>
    <cellStyle name="1_Share TV Aberta AS ABCDE 18-24 anos PNT 2 3 2 2" xfId="20911" xr:uid="{F3D804A6-3DA9-4832-9B58-EED048B09337}"/>
    <cellStyle name="1_Share TV Aberta AS ABCDE 18-24 anos PNT 2 3 3" xfId="5404" xr:uid="{15881043-7B89-4C57-BE58-F7156A331F4B}"/>
    <cellStyle name="1_Share TV Aberta AS ABCDE 18-24 anos PNT 2 3 4" xfId="5225" xr:uid="{A70FC003-D025-46E8-AB9D-AA22EF9B09CB}"/>
    <cellStyle name="1_Share TV Aberta AS ABCDE 18-24 anos PNT 2 3 5" xfId="6105" xr:uid="{AC773F2A-34EA-42A9-A384-9A1CB36678B8}"/>
    <cellStyle name="1_Share TV Aberta AS ABCDE 18-24 anos PNT 2 3 6" xfId="7186" xr:uid="{BB59FB5A-C398-4FED-A226-026524F9C780}"/>
    <cellStyle name="1_Share TV Aberta AS ABCDE 18-24 anos PNT 2 3 7" xfId="7874" xr:uid="{271D7E17-0369-4B70-8511-2AC15F492883}"/>
    <cellStyle name="1_Share TV Aberta AS ABCDE 18-24 anos PNT 2 3 8" xfId="8648" xr:uid="{2B1AC11C-F46B-47BC-A6E7-E5323A3734E8}"/>
    <cellStyle name="1_Share TV Aberta AS ABCDE 18-24 anos PNT 2 3 9" xfId="9796" xr:uid="{C2B53C27-9876-4D19-BB0E-F0EA23F5DE2A}"/>
    <cellStyle name="1_Share TV Aberta AS ABCDE 18-24 anos PNT 2 4" xfId="5986" xr:uid="{F752C66C-E73E-466C-8F58-FB49962788D6}"/>
    <cellStyle name="1_Share TV Aberta AS ABCDE 18-24 anos PNT 2 4 2" xfId="18351" xr:uid="{85B16672-78DD-48AA-BF87-CE1034C273E2}"/>
    <cellStyle name="1_Share TV Aberta AS ABCDE 18-24 anos PNT 2 5" xfId="5609" xr:uid="{5B9F41C9-AC6C-4146-BAA7-B2CE1D8BAF04}"/>
    <cellStyle name="1_Share TV Aberta AS ABCDE 18-24 anos PNT 2 5 2" xfId="19783" xr:uid="{A23786C8-4B72-4C15-9719-4AA95A448EB8}"/>
    <cellStyle name="1_Share TV Aberta AS ABCDE 18-24 anos PNT 2 6" xfId="6490" xr:uid="{439F9140-39B3-4035-A894-008A961B83C5}"/>
    <cellStyle name="1_Share TV Aberta AS ABCDE 18-24 anos PNT 2 6 2" xfId="47296" xr:uid="{E718E959-421D-4EA0-87FC-4EC858A8EEB8}"/>
    <cellStyle name="1_Share TV Aberta AS ABCDE 18-24 anos PNT 2 7" xfId="5599" xr:uid="{95955478-1BEC-49A9-93CB-183355755D37}"/>
    <cellStyle name="1_Share TV Aberta AS ABCDE 18-24 anos PNT 2 7 2" xfId="47644" xr:uid="{390935F3-8C45-4E38-8A01-1D891985ACE9}"/>
    <cellStyle name="1_Share TV Aberta AS ABCDE 18-24 anos PNT 2 8" xfId="7702" xr:uid="{4C3C4234-9F30-4E11-8189-C731DA6A3CCF}"/>
    <cellStyle name="1_Share TV Aberta AS ABCDE 18-24 anos PNT 2_ME MS R 15" xfId="3550" xr:uid="{58695A95-222D-4D0B-BD54-40EF3EB6FE62}"/>
    <cellStyle name="1_Share TV Aberta AS ABCDE 18-24 anos PNT 2_ME MS R 15 2" xfId="4722" xr:uid="{AC669340-34AA-4BE5-B254-5BA7F4E8D4D4}"/>
    <cellStyle name="1_Share TV Aberta AS ABCDE 18-24 anos PNT 2_ME MS R 15 2 10" xfId="9532" xr:uid="{0E9F29F0-6A8B-425E-9AE9-6AB373CCF4EA}"/>
    <cellStyle name="1_Share TV Aberta AS ABCDE 18-24 anos PNT 2_ME MS R 15 2 11" xfId="9969" xr:uid="{3B5F3909-2153-41C5-9BFD-E935A3CD2713}"/>
    <cellStyle name="1_Share TV Aberta AS ABCDE 18-24 anos PNT 2_ME MS R 15 2 2" xfId="5697" xr:uid="{7F56AB25-EAAA-4488-B6DA-2071CB4C2507}"/>
    <cellStyle name="1_Share TV Aberta AS ABCDE 18-24 anos PNT 2_ME MS R 15 2 3" xfId="5337" xr:uid="{51DF74D8-ED27-41C4-B564-1C1DC6A92851}"/>
    <cellStyle name="1_Share TV Aberta AS ABCDE 18-24 anos PNT 2_ME MS R 15 2 4" xfId="6527" xr:uid="{0590924A-8D3E-4104-A06B-E6AB0EABFA9F}"/>
    <cellStyle name="1_Share TV Aberta AS ABCDE 18-24 anos PNT 2_ME MS R 15 2 5" xfId="6572" xr:uid="{62B73B28-8FD5-4373-BEF9-633F02108050}"/>
    <cellStyle name="1_Share TV Aberta AS ABCDE 18-24 anos PNT 2_ME MS R 15 2 6" xfId="7222" xr:uid="{D7729CE2-E8BA-4EE7-A2CE-B3B902CC8EC1}"/>
    <cellStyle name="1_Share TV Aberta AS ABCDE 18-24 anos PNT 2_ME MS R 15 2 7" xfId="7921" xr:uid="{A8583907-D71E-458F-912C-97E8CD4FA622}"/>
    <cellStyle name="1_Share TV Aberta AS ABCDE 18-24 anos PNT 2_ME MS R 15 2 8" xfId="8695" xr:uid="{91016555-1562-4F4C-89F9-E3921704D620}"/>
    <cellStyle name="1_Share TV Aberta AS ABCDE 18-24 anos PNT 2_ME MS R 15 2 9" xfId="9305" xr:uid="{ACBE3DD4-8466-4EF0-A56E-B0CA054EFA34}"/>
    <cellStyle name="1_Share TV Aberta AS ABCDE 18-24 anos PNT 2_ME MS R 15 3" xfId="3459" xr:uid="{0961DC47-D92D-4733-ACBD-227960B2680A}"/>
    <cellStyle name="1_Share TV Aberta AS ABCDE 18-24 anos PNT 2_ME MS R 15 3 10" xfId="10336" xr:uid="{5FD636F6-5647-4642-99E2-7A3A0E962FF2}"/>
    <cellStyle name="1_Share TV Aberta AS ABCDE 18-24 anos PNT 2_ME MS R 15 3 11" xfId="10577" xr:uid="{4095DF85-9C78-4D04-953F-931827B3FC64}"/>
    <cellStyle name="1_Share TV Aberta AS ABCDE 18-24 anos PNT 2_ME MS R 15 3 2" xfId="5252" xr:uid="{55C93963-BA74-4400-BE3C-2385BBDE4C38}"/>
    <cellStyle name="1_Share TV Aberta AS ABCDE 18-24 anos PNT 2_ME MS R 15 3 3" xfId="5233" xr:uid="{1798575D-4A8A-4179-A59B-8D8F3E061DB0}"/>
    <cellStyle name="1_Share TV Aberta AS ABCDE 18-24 anos PNT 2_ME MS R 15 3 4" xfId="6396" xr:uid="{BAC4F3F9-990F-4C2D-BCC3-CCD4A8711212}"/>
    <cellStyle name="1_Share TV Aberta AS ABCDE 18-24 anos PNT 2_ME MS R 15 3 5" xfId="6401" xr:uid="{A76EF461-36F1-4CC7-85CD-3427C431776F}"/>
    <cellStyle name="1_Share TV Aberta AS ABCDE 18-24 anos PNT 2_ME MS R 15 3 6" xfId="5969" xr:uid="{3012D5D1-8FBC-4293-81F0-4E753E8D8BB3}"/>
    <cellStyle name="1_Share TV Aberta AS ABCDE 18-24 anos PNT 2_ME MS R 15 3 7" xfId="7620" xr:uid="{F14D049F-C9E4-42A7-832A-1416D98E6375}"/>
    <cellStyle name="1_Share TV Aberta AS ABCDE 18-24 anos PNT 2_ME MS R 15 3 8" xfId="8525" xr:uid="{A7644AF5-AA8F-4C09-A6ED-D88C5DED52B5}"/>
    <cellStyle name="1_Share TV Aberta AS ABCDE 18-24 anos PNT 2_ME MS R 15 3 9" xfId="9745" xr:uid="{C1A529BF-6C5A-46FA-8726-2B6E8BA87BFD}"/>
    <cellStyle name="1_Share TV Aberta AS ABCDE 18-24 anos PNT 2_ME MS R 15 4" xfId="5101" xr:uid="{4F77CD49-779E-47D1-A4F9-4C887DA95D2B}"/>
    <cellStyle name="1_Share TV Aberta AS ABCDE 18-24 anos PNT 2_ME MS R 15 5" xfId="5995" xr:uid="{D1B369AF-2AC7-4D0E-B3A0-62667422A5F1}"/>
    <cellStyle name="1_Share TV Aberta AS ABCDE 18-24 anos PNT 2_ME MS R 15 6" xfId="3391" xr:uid="{036AA2F8-2C83-48E2-8716-1D242E39DA31}"/>
    <cellStyle name="1_Share TV Aberta AS ABCDE 18-24 anos PNT 2_ME MS R 15 7" xfId="6783" xr:uid="{22CB3C84-FC19-43E8-BE8D-740A2D092468}"/>
    <cellStyle name="1_Share TV Aberta AS ABCDE 18-24 anos PNT 2_ME MS R 15 8" xfId="7703" xr:uid="{267A003F-3E0F-4BB5-9495-A5F2721622EC}"/>
    <cellStyle name="1_Share TV Aberta AS ABCDE 18-24 anos PNT 2_OOH - Rev 12" xfId="3551" xr:uid="{0E620994-571A-4AEE-8B51-30256B2B900D}"/>
    <cellStyle name="1_Share TV Aberta AS ABCDE 18-24 anos PNT 2_OOH - Rev 12 2" xfId="4723" xr:uid="{35827FBB-D7CE-4BB3-BDC6-10602F7500EF}"/>
    <cellStyle name="1_Share TV Aberta AS ABCDE 18-24 anos PNT 2_OOH - Rev 12 2 10" xfId="9533" xr:uid="{32D021FA-CA31-4E81-A241-54B5358E8468}"/>
    <cellStyle name="1_Share TV Aberta AS ABCDE 18-24 anos PNT 2_OOH - Rev 12 2 11" xfId="9414" xr:uid="{F3F42E91-2B8F-45E0-A0D1-06236BA3B0EE}"/>
    <cellStyle name="1_Share TV Aberta AS ABCDE 18-24 anos PNT 2_OOH - Rev 12 2 2" xfId="5698" xr:uid="{67A06C26-F64B-4C44-9F55-C270D843D42E}"/>
    <cellStyle name="1_Share TV Aberta AS ABCDE 18-24 anos PNT 2_OOH - Rev 12 2 3" xfId="5336" xr:uid="{CD3BF0B7-957F-4BE8-B189-F25EF46F95AD}"/>
    <cellStyle name="1_Share TV Aberta AS ABCDE 18-24 anos PNT 2_OOH - Rev 12 2 4" xfId="6528" xr:uid="{EBE75F57-D2BA-46B8-996A-0274C98CCB64}"/>
    <cellStyle name="1_Share TV Aberta AS ABCDE 18-24 anos PNT 2_OOH - Rev 12 2 5" xfId="6036" xr:uid="{83A56A81-D12A-4F78-BE75-0451CCAF4340}"/>
    <cellStyle name="1_Share TV Aberta AS ABCDE 18-24 anos PNT 2_OOH - Rev 12 2 6" xfId="7223" xr:uid="{572E8133-7606-477F-BDDA-A7EC6F2ABD40}"/>
    <cellStyle name="1_Share TV Aberta AS ABCDE 18-24 anos PNT 2_OOH - Rev 12 2 7" xfId="7922" xr:uid="{DA90E2C7-ED1B-4BCE-A9A3-4E2E02095494}"/>
    <cellStyle name="1_Share TV Aberta AS ABCDE 18-24 anos PNT 2_OOH - Rev 12 2 8" xfId="8696" xr:uid="{E2E88815-904E-473D-80B4-DB18D5054856}"/>
    <cellStyle name="1_Share TV Aberta AS ABCDE 18-24 anos PNT 2_OOH - Rev 12 2 9" xfId="9780" xr:uid="{DAB67CD3-3455-432D-8F7C-580715F7E5B4}"/>
    <cellStyle name="1_Share TV Aberta AS ABCDE 18-24 anos PNT 2_OOH - Rev 12 3" xfId="3453" xr:uid="{191818FD-A017-419E-9450-C6ACBF842FC8}"/>
    <cellStyle name="1_Share TV Aberta AS ABCDE 18-24 anos PNT 2_OOH - Rev 12 3 10" xfId="9407" xr:uid="{AEDA3F34-AE60-46B0-AD56-0298CCB957B6}"/>
    <cellStyle name="1_Share TV Aberta AS ABCDE 18-24 anos PNT 2_OOH - Rev 12 3 11" xfId="10608" xr:uid="{6B0968E0-9649-4E54-9520-A83AC680C9B0}"/>
    <cellStyle name="1_Share TV Aberta AS ABCDE 18-24 anos PNT 2_OOH - Rev 12 3 2" xfId="5246" xr:uid="{92FCC11E-5000-4298-9114-6E24D784C1FC}"/>
    <cellStyle name="1_Share TV Aberta AS ABCDE 18-24 anos PNT 2_OOH - Rev 12 3 3" xfId="6011" xr:uid="{465899B4-04C8-440F-B1A1-1D13BC9A7711}"/>
    <cellStyle name="1_Share TV Aberta AS ABCDE 18-24 anos PNT 2_OOH - Rev 12 3 4" xfId="5446" xr:uid="{601D0761-E90E-43EE-A868-14FFB8725DCA}"/>
    <cellStyle name="1_Share TV Aberta AS ABCDE 18-24 anos PNT 2_OOH - Rev 12 3 5" xfId="6848" xr:uid="{FF2D6857-F7B5-4189-BE9D-7CEF80B4588B}"/>
    <cellStyle name="1_Share TV Aberta AS ABCDE 18-24 anos PNT 2_OOH - Rev 12 3 6" xfId="6869" xr:uid="{B4AC774E-650E-4329-A64C-0507F9D902AF}"/>
    <cellStyle name="1_Share TV Aberta AS ABCDE 18-24 anos PNT 2_OOH - Rev 12 3 7" xfId="7614" xr:uid="{62343B26-47D9-4C5A-A7D9-F791C2DD16AB}"/>
    <cellStyle name="1_Share TV Aberta AS ABCDE 18-24 anos PNT 2_OOH - Rev 12 3 8" xfId="8519" xr:uid="{0A0BCE55-EE65-4FBC-871D-FDF50805B8BD}"/>
    <cellStyle name="1_Share TV Aberta AS ABCDE 18-24 anos PNT 2_OOH - Rev 12 3 9" xfId="9210" xr:uid="{591B38CE-67C4-412A-BE6A-7DDB0B774789}"/>
    <cellStyle name="1_Share TV Aberta AS ABCDE 18-24 anos PNT 2_OOH - Rev 12 4" xfId="5608" xr:uid="{2830B017-AE6C-4FEB-8A4F-67179554055B}"/>
    <cellStyle name="1_Share TV Aberta AS ABCDE 18-24 anos PNT 2_OOH - Rev 12 5" xfId="6331" xr:uid="{54F6A544-5B23-49A2-B282-446BBFA0689F}"/>
    <cellStyle name="1_Share TV Aberta AS ABCDE 18-24 anos PNT 2_OOH - Rev 12 6" xfId="5441" xr:uid="{A3275B4A-DA1C-4972-BE75-69CF94A7915C}"/>
    <cellStyle name="1_Share TV Aberta AS ABCDE 18-24 anos PNT 2_OOH - Rev 12 7" xfId="7159" xr:uid="{72E0F72C-FC46-48F3-91D8-0B87658A986C}"/>
    <cellStyle name="1_Share TV Aberta AS ABCDE 18-24 anos PNT 2_OOH - Rev 12 8" xfId="7704" xr:uid="{5418C6D1-C341-4447-B45A-E59FAC581DE3}"/>
    <cellStyle name="1_Share_PNT..(1)" xfId="3552" xr:uid="{0A314F13-F916-443F-9277-46775024F657}"/>
    <cellStyle name="1_Share_PNT..(1) 2" xfId="4724" xr:uid="{C7B0A9D6-74E3-4004-93D6-A3341BA89104}"/>
    <cellStyle name="1_Share_PNT..(1) 2 10" xfId="9534" xr:uid="{35EA0FE9-7B38-4FD0-BDCC-C518C867B263}"/>
    <cellStyle name="1_Share_PNT..(1) 2 11" xfId="10334" xr:uid="{8ED2F811-4F68-45A2-AC12-8DACB95452A3}"/>
    <cellStyle name="1_Share_PNT..(1) 2 12" xfId="13876" xr:uid="{BA3F1923-6DB6-42DA-88F0-2FB1BF077927}"/>
    <cellStyle name="1_Share_PNT..(1) 2 2" xfId="5699" xr:uid="{0D7D4728-71B1-49F7-9AD6-3AF8265D63DD}"/>
    <cellStyle name="1_Share_PNT..(1) 2 2 2" xfId="20035" xr:uid="{12D08D51-35B8-4908-8FE0-F68E029A6571}"/>
    <cellStyle name="1_Share_PNT..(1) 2 3" xfId="5335" xr:uid="{30AC1309-46CF-490B-8E3D-F061C56A5E0A}"/>
    <cellStyle name="1_Share_PNT..(1) 2 4" xfId="6529" xr:uid="{361FBAE9-35E3-46E1-AD6A-7618A176D165}"/>
    <cellStyle name="1_Share_PNT..(1) 2 5" xfId="6734" xr:uid="{56C3974B-4747-4507-AC1A-2F3CF71DC28F}"/>
    <cellStyle name="1_Share_PNT..(1) 2 6" xfId="7224" xr:uid="{15C84968-94B1-4766-8EE7-136BE06827AD}"/>
    <cellStyle name="1_Share_PNT..(1) 2 7" xfId="7923" xr:uid="{00DFDEBF-8642-48D2-818E-B2106141B1F1}"/>
    <cellStyle name="1_Share_PNT..(1) 2 8" xfId="8697" xr:uid="{4B9724AE-31ED-469F-A447-4E47AD3C1D3F}"/>
    <cellStyle name="1_Share_PNT..(1) 2 9" xfId="9371" xr:uid="{C9C34306-24C6-472C-8470-0441D55204D1}"/>
    <cellStyle name="1_Share_PNT..(1) 3" xfId="3474" xr:uid="{1E707DF0-E381-4AAB-A423-FD409DD8A561}"/>
    <cellStyle name="1_Share_PNT..(1) 3 10" xfId="10297" xr:uid="{5DFA6CEE-8E7F-44A9-BF91-3262838C13A3}"/>
    <cellStyle name="1_Share_PNT..(1) 3 11" xfId="10312" xr:uid="{6855F397-BF2D-456F-9D32-6533E11B374A}"/>
    <cellStyle name="1_Share_PNT..(1) 3 12" xfId="15582" xr:uid="{04DBD6D3-246E-43FC-BDC2-9F05EC1986EF}"/>
    <cellStyle name="1_Share_PNT..(1) 3 2" xfId="5267" xr:uid="{08161F9C-1662-43C0-92FA-CD91FE2B4FA4}"/>
    <cellStyle name="1_Share_PNT..(1) 3 2 2" xfId="21741" xr:uid="{C9CA828E-F404-46FE-9031-E4A0E9506360}"/>
    <cellStyle name="1_Share_PNT..(1) 3 3" xfId="5612" xr:uid="{DB6AA76E-ACAC-469C-A4B8-760F6DA97016}"/>
    <cellStyle name="1_Share_PNT..(1) 3 4" xfId="5454" xr:uid="{D4391117-4383-4622-9A9E-E97D13E35AC7}"/>
    <cellStyle name="1_Share_PNT..(1) 3 5" xfId="5556" xr:uid="{F01F6FAE-7F5D-4D3E-8694-39495B403931}"/>
    <cellStyle name="1_Share_PNT..(1) 3 6" xfId="6901" xr:uid="{A108A492-FB97-439D-9218-F712B5D20F36}"/>
    <cellStyle name="1_Share_PNT..(1) 3 7" xfId="7635" xr:uid="{4E51DBD3-C142-414F-9088-DB63DD4555BC}"/>
    <cellStyle name="1_Share_PNT..(1) 3 8" xfId="8540" xr:uid="{9520AA34-1726-49B7-9E36-B09036FC0F05}"/>
    <cellStyle name="1_Share_PNT..(1) 3 9" xfId="9669" xr:uid="{EC14F767-273D-40F8-90D2-E577AC5812CB}"/>
    <cellStyle name="1_Share_PNT..(1) 4" xfId="5221" xr:uid="{632D97AF-0AB7-4B18-9B94-3C2742A3A034}"/>
    <cellStyle name="1_Share_PNT..(1) 4 2" xfId="18350" xr:uid="{104F19DD-97B3-40BA-A84A-508564974680}"/>
    <cellStyle name="1_Share_PNT..(1) 5" xfId="6435" xr:uid="{542361B7-5607-4AF4-BCBB-6B35D83EED4F}"/>
    <cellStyle name="1_Share_PNT..(1) 5 2" xfId="19488" xr:uid="{6B6A5FCA-AFEB-42B7-B4BA-FC9D404644AE}"/>
    <cellStyle name="1_Share_PNT..(1) 6" xfId="6761" xr:uid="{740CF11B-E607-4152-A3B3-19BE9D9B8D00}"/>
    <cellStyle name="1_Share_PNT..(1) 6 2" xfId="47468" xr:uid="{54479E53-FE5F-48D9-96C6-D4274CE3BA87}"/>
    <cellStyle name="1_Share_PNT..(1) 7" xfId="6831" xr:uid="{B70A01B3-E279-4E6A-B14F-5F024ACAA646}"/>
    <cellStyle name="1_Share_PNT..(1) 7 2" xfId="47643" xr:uid="{8056C58B-3CD4-4FED-932D-233FDBDD917B}"/>
    <cellStyle name="1_Share_PNT..(1) 8" xfId="7705" xr:uid="{08B1D717-E2BF-4567-8276-2781047BFD17}"/>
    <cellStyle name="1_Share_PNT..(1)_ME MS R 15" xfId="3553" xr:uid="{188DDCED-2250-493C-B572-7EC71B98426F}"/>
    <cellStyle name="1_Share_PNT..(1)_ME MS R 15 2" xfId="4725" xr:uid="{8B153AF4-FAFA-4DBB-917F-7C0245A4636A}"/>
    <cellStyle name="1_Share_PNT..(1)_ME MS R 15 2 10" xfId="9535" xr:uid="{30285D66-F423-4F6F-B742-50EF6216E9D9}"/>
    <cellStyle name="1_Share_PNT..(1)_ME MS R 15 2 11" xfId="9820" xr:uid="{F533F3EA-CECC-48ED-A0EF-0C92F1BAA11A}"/>
    <cellStyle name="1_Share_PNT..(1)_ME MS R 15 2 2" xfId="5700" xr:uid="{04B23DD3-73B0-472A-8FE0-767984E0EF6A}"/>
    <cellStyle name="1_Share_PNT..(1)_ME MS R 15 2 3" xfId="5334" xr:uid="{56974CD5-FB5E-48B1-9D8D-034111323ED0}"/>
    <cellStyle name="1_Share_PNT..(1)_ME MS R 15 2 4" xfId="6530" xr:uid="{61A49205-8EC2-4210-9E77-5341DCF873F6}"/>
    <cellStyle name="1_Share_PNT..(1)_ME MS R 15 2 5" xfId="6566" xr:uid="{1C59C3A4-872D-41B0-BDA5-88EFD4241586}"/>
    <cellStyle name="1_Share_PNT..(1)_ME MS R 15 2 6" xfId="7225" xr:uid="{2EA48DD3-3D8F-407A-80B2-AC2511109F58}"/>
    <cellStyle name="1_Share_PNT..(1)_ME MS R 15 2 7" xfId="7924" xr:uid="{3D4B97BC-4FAF-47C6-A5E4-B0CAE213D0D4}"/>
    <cellStyle name="1_Share_PNT..(1)_ME MS R 15 2 8" xfId="8698" xr:uid="{28BAC203-4369-4B2D-A0F0-6DACE90043EE}"/>
    <cellStyle name="1_Share_PNT..(1)_ME MS R 15 2 9" xfId="9304" xr:uid="{6868B888-333B-4653-95F3-50D365D88ABF}"/>
    <cellStyle name="1_Share_PNT..(1)_ME MS R 15 3" xfId="4676" xr:uid="{D03C3C7D-4EDC-443C-89E5-9FB075A654D5}"/>
    <cellStyle name="1_Share_PNT..(1)_ME MS R 15 3 10" xfId="9485" xr:uid="{663047C2-A8D4-481B-A701-2070D2EF885F}"/>
    <cellStyle name="1_Share_PNT..(1)_ME MS R 15 3 11" xfId="10396" xr:uid="{A1334FAC-8CFB-456A-B9E2-C1B5D7F6B34E}"/>
    <cellStyle name="1_Share_PNT..(1)_ME MS R 15 3 2" xfId="5651" xr:uid="{0EF623CF-1A27-4908-AAEC-A122E28C6585}"/>
    <cellStyle name="1_Share_PNT..(1)_ME MS R 15 3 3" xfId="5403" xr:uid="{E6ADE757-C657-4E29-BCCC-05E1FD0A660C}"/>
    <cellStyle name="1_Share_PNT..(1)_ME MS R 15 3 4" xfId="5401" xr:uid="{F2C22516-D8D4-4C51-B8E0-7ECC9D8A5B80}"/>
    <cellStyle name="1_Share_PNT..(1)_ME MS R 15 3 5" xfId="5468" xr:uid="{F02F40C2-FC6C-47AF-BAF0-AF714A934D0E}"/>
    <cellStyle name="1_Share_PNT..(1)_ME MS R 15 3 6" xfId="7187" xr:uid="{07548F8B-95A6-4B6C-B8C2-9748859F89BF}"/>
    <cellStyle name="1_Share_PNT..(1)_ME MS R 15 3 7" xfId="7875" xr:uid="{07EC4768-A889-405F-8A43-7D148BC6F85A}"/>
    <cellStyle name="1_Share_PNT..(1)_ME MS R 15 3 8" xfId="8649" xr:uid="{F7A9A0AE-59BB-469C-96C1-DF59776913E8}"/>
    <cellStyle name="1_Share_PNT..(1)_ME MS R 15 3 9" xfId="9387" xr:uid="{694AAE94-EB31-4FAF-8E7A-94EA8BC30207}"/>
    <cellStyle name="1_Share_PNT..(1)_ME MS R 15 4" xfId="5209" xr:uid="{A60E8FB2-05BD-4521-8DFA-63F6B34A2FE9}"/>
    <cellStyle name="1_Share_PNT..(1)_ME MS R 15 5" xfId="6374" xr:uid="{EDEC1A6E-CAAF-43B8-95B9-21CA42B08F38}"/>
    <cellStyle name="1_Share_PNT..(1)_ME MS R 15 6" xfId="6852" xr:uid="{7034AEF0-A02D-408C-AC0D-03265C3AC376}"/>
    <cellStyle name="1_Share_PNT..(1)_ME MS R 15 7" xfId="6804" xr:uid="{A9A84463-5F63-4591-809A-C7F4F2B0D090}"/>
    <cellStyle name="1_Share_PNT..(1)_ME MS R 15 8" xfId="7706" xr:uid="{7C324F3E-3070-4E8D-B0DD-B273CFA4C51D}"/>
    <cellStyle name="1_Share_PNT..(1)_OOH - Rev 12" xfId="3554" xr:uid="{9B43227C-CB1F-4FF2-86F0-1A3D79B2A79F}"/>
    <cellStyle name="1_Share_PNT..(1)_OOH - Rev 12 2" xfId="4726" xr:uid="{2D5CC733-CE8A-4D0D-9953-FF58D8A305C5}"/>
    <cellStyle name="1_Share_PNT..(1)_OOH - Rev 12 2 10" xfId="9536" xr:uid="{027762D0-C0F8-45F8-87F1-3BB86A40E178}"/>
    <cellStyle name="1_Share_PNT..(1)_OOH - Rev 12 2 11" xfId="10370" xr:uid="{8F51E0B8-5A4B-4358-B05C-2EEB5C792340}"/>
    <cellStyle name="1_Share_PNT..(1)_OOH - Rev 12 2 2" xfId="5701" xr:uid="{C5C9D259-4B9A-42D3-A72D-E49ACE392FA8}"/>
    <cellStyle name="1_Share_PNT..(1)_OOH - Rev 12 2 3" xfId="5333" xr:uid="{71BA9BB3-7FFC-4072-B1A8-E9B3FC80EF8D}"/>
    <cellStyle name="1_Share_PNT..(1)_OOH - Rev 12 2 4" xfId="6531" xr:uid="{47AB54DB-1367-4A40-BC42-2C980B332090}"/>
    <cellStyle name="1_Share_PNT..(1)_OOH - Rev 12 2 5" xfId="6476" xr:uid="{E75ABF98-9E40-492F-8BA0-690B89D3EF15}"/>
    <cellStyle name="1_Share_PNT..(1)_OOH - Rev 12 2 6" xfId="7226" xr:uid="{8CD9CA51-44F3-4FC2-BD1B-756BC2552646}"/>
    <cellStyle name="1_Share_PNT..(1)_OOH - Rev 12 2 7" xfId="7925" xr:uid="{50DF8DCF-50ED-4294-A280-87F9D844BA82}"/>
    <cellStyle name="1_Share_PNT..(1)_OOH - Rev 12 2 8" xfId="8699" xr:uid="{A7D69E5B-0FB5-4A9B-980E-6CE53FD0B69A}"/>
    <cellStyle name="1_Share_PNT..(1)_OOH - Rev 12 2 9" xfId="9779" xr:uid="{C5D384D0-DF9D-4072-B041-DE136B780599}"/>
    <cellStyle name="1_Share_PNT..(1)_OOH - Rev 12 3" xfId="3461" xr:uid="{3636967C-BBB2-458E-91B8-460EBE07F136}"/>
    <cellStyle name="1_Share_PNT..(1)_OOH - Rev 12 3 10" xfId="9952" xr:uid="{E0FBE60D-2DD6-4C73-A7CD-747D69B9F1A3}"/>
    <cellStyle name="1_Share_PNT..(1)_OOH - Rev 12 3 11" xfId="10601" xr:uid="{A063DD7B-D5A0-4E01-A47E-25C26B2D2988}"/>
    <cellStyle name="1_Share_PNT..(1)_OOH - Rev 12 3 2" xfId="5254" xr:uid="{96A7E33C-0D59-46B0-9FE7-C0943130C151}"/>
    <cellStyle name="1_Share_PNT..(1)_OOH - Rev 12 3 3" xfId="6124" xr:uid="{DC493C51-0BC0-4EE1-9937-0031E4CA8187}"/>
    <cellStyle name="1_Share_PNT..(1)_OOH - Rev 12 3 4" xfId="6414" xr:uid="{C35A3155-082D-4A34-8587-B570957B80B8}"/>
    <cellStyle name="1_Share_PNT..(1)_OOH - Rev 12 3 5" xfId="6844" xr:uid="{3C38F575-6B70-4F66-BDF8-4546092D0BEA}"/>
    <cellStyle name="1_Share_PNT..(1)_OOH - Rev 12 3 6" xfId="7176" xr:uid="{802A27D9-E0B2-4E9B-8A8C-5C6E40C5C410}"/>
    <cellStyle name="1_Share_PNT..(1)_OOH - Rev 12 3 7" xfId="7622" xr:uid="{DE032AE8-C1D5-4F48-AB8C-ED312FC3881B}"/>
    <cellStyle name="1_Share_PNT..(1)_OOH - Rev 12 3 8" xfId="8527" xr:uid="{633FAAB7-AFCC-4B63-BABF-F7EDCB8A4C19}"/>
    <cellStyle name="1_Share_PNT..(1)_OOH - Rev 12 3 9" xfId="9673" xr:uid="{0E77C065-8FCF-4193-99F0-896F32BAD5F3}"/>
    <cellStyle name="1_Share_PNT..(1)_OOH - Rev 12 4" xfId="5215" xr:uid="{731BF152-B6FB-4FB8-B2B9-733952CC0AAB}"/>
    <cellStyle name="1_Share_PNT..(1)_OOH - Rev 12 5" xfId="5959" xr:uid="{EC8B6252-A74B-42F2-94B5-FBBBA0F6CED0}"/>
    <cellStyle name="1_Share_PNT..(1)_OOH - Rev 12 6" xfId="6801" xr:uid="{59FD7E35-3241-4A49-B369-2124AD03FB8B}"/>
    <cellStyle name="1_Share_PNT..(1)_OOH - Rev 12 7" xfId="7162" xr:uid="{F40E086F-7E30-4B7E-9286-3F8B44FD775D}"/>
    <cellStyle name="1_Share_PNT..(1)_OOH - Rev 12 8" xfId="7707" xr:uid="{052E13E4-2801-46FD-879B-9BDBF53B1CB7}"/>
    <cellStyle name="1_Share_PNT..(1)_Pauta de Mídia Anual AC - 18.06.08 V3 - Aprovado" xfId="3555" xr:uid="{4F333B31-8188-48C0-A856-3E13DFA807F0}"/>
    <cellStyle name="1_Share_PNT..(1)_Pauta de Mídia Anual AC - 18.06.08 V3 - Aprovado 2" xfId="4727" xr:uid="{6D3B3452-8DB9-4717-A668-340DAC2EC867}"/>
    <cellStyle name="1_Share_PNT..(1)_Pauta de Mídia Anual AC - 18.06.08 V3 - Aprovado 2 10" xfId="9537" xr:uid="{D224CCD2-E12B-4FDD-8EE3-CE9F009AF380}"/>
    <cellStyle name="1_Share_PNT..(1)_Pauta de Mídia Anual AC - 18.06.08 V3 - Aprovado 2 11" xfId="9851" xr:uid="{4D512049-D967-4A9C-BADF-AB333A51B668}"/>
    <cellStyle name="1_Share_PNT..(1)_Pauta de Mídia Anual AC - 18.06.08 V3 - Aprovado 2 12" xfId="13897" xr:uid="{E29BB72E-7602-4AD9-B9F0-D1B6B287DDCC}"/>
    <cellStyle name="1_Share_PNT..(1)_Pauta de Mídia Anual AC - 18.06.08 V3 - Aprovado 2 2" xfId="5702" xr:uid="{60CD46CE-B370-448C-A536-4802CC6C2CDE}"/>
    <cellStyle name="1_Share_PNT..(1)_Pauta de Mídia Anual AC - 18.06.08 V3 - Aprovado 2 2 2" xfId="20056" xr:uid="{262019C5-441C-4180-9789-66E05A7C2B53}"/>
    <cellStyle name="1_Share_PNT..(1)_Pauta de Mídia Anual AC - 18.06.08 V3 - Aprovado 2 3" xfId="5332" xr:uid="{3E9166D8-48B1-4F23-B7B8-9D6E3B63E23A}"/>
    <cellStyle name="1_Share_PNT..(1)_Pauta de Mídia Anual AC - 18.06.08 V3 - Aprovado 2 4" xfId="6532" xr:uid="{EA0651BF-2A6E-44AB-B408-9321C1011217}"/>
    <cellStyle name="1_Share_PNT..(1)_Pauta de Mídia Anual AC - 18.06.08 V3 - Aprovado 2 5" xfId="6351" xr:uid="{EB26DDD3-0BE4-4B7E-B6D1-A51CF1EAC0C8}"/>
    <cellStyle name="1_Share_PNT..(1)_Pauta de Mídia Anual AC - 18.06.08 V3 - Aprovado 2 6" xfId="7227" xr:uid="{7BFCD385-B449-40C9-BA7D-C96A93698A55}"/>
    <cellStyle name="1_Share_PNT..(1)_Pauta de Mídia Anual AC - 18.06.08 V3 - Aprovado 2 7" xfId="7926" xr:uid="{D02ED84C-DDA7-4FA8-8DEE-B2F14DB599BA}"/>
    <cellStyle name="1_Share_PNT..(1)_Pauta de Mídia Anual AC - 18.06.08 V3 - Aprovado 2 8" xfId="8700" xr:uid="{0EC378D0-2B4C-452E-8A9F-81E8A688AD6B}"/>
    <cellStyle name="1_Share_PNT..(1)_Pauta de Mídia Anual AC - 18.06.08 V3 - Aprovado 2 9" xfId="9370" xr:uid="{1191439A-4134-458E-BA6C-4E19358E12AD}"/>
    <cellStyle name="1_Share_PNT..(1)_Pauta de Mídia Anual AC - 18.06.08 V3 - Aprovado 3" xfId="3485" xr:uid="{DBC4C222-E58F-40CD-B076-6857A86CC397}"/>
    <cellStyle name="1_Share_PNT..(1)_Pauta de Mídia Anual AC - 18.06.08 V3 - Aprovado 3 10" xfId="10411" xr:uid="{5762AE2A-4B36-4209-A352-156EB33B0916}"/>
    <cellStyle name="1_Share_PNT..(1)_Pauta de Mídia Anual AC - 18.06.08 V3 - Aprovado 3 11" xfId="10622" xr:uid="{8DCECEE1-179A-4D4C-ADC9-ACEF85FC1C4E}"/>
    <cellStyle name="1_Share_PNT..(1)_Pauta de Mídia Anual AC - 18.06.08 V3 - Aprovado 3 12" xfId="14751" xr:uid="{3A4BD68B-78F9-4553-91C5-156529B0A0B7}"/>
    <cellStyle name="1_Share_PNT..(1)_Pauta de Mídia Anual AC - 18.06.08 V3 - Aprovado 3 2" xfId="5274" xr:uid="{87A40975-40BB-41D1-9A54-B17E7B39680B}"/>
    <cellStyle name="1_Share_PNT..(1)_Pauta de Mídia Anual AC - 18.06.08 V3 - Aprovado 3 2 2" xfId="20910" xr:uid="{1ACF0E0D-C8F2-4363-AC70-6965D2716301}"/>
    <cellStyle name="1_Share_PNT..(1)_Pauta de Mídia Anual AC - 18.06.08 V3 - Aprovado 3 3" xfId="6030" xr:uid="{4BA57A4E-19A2-4621-93A5-0BDE12A9EB05}"/>
    <cellStyle name="1_Share_PNT..(1)_Pauta de Mídia Anual AC - 18.06.08 V3 - Aprovado 3 4" xfId="6363" xr:uid="{300AFA0A-5AA0-4CAE-9CB6-8EAB1DFF8BF9}"/>
    <cellStyle name="1_Share_PNT..(1)_Pauta de Mídia Anual AC - 18.06.08 V3 - Aprovado 3 5" xfId="6855" xr:uid="{A159EC1B-8F38-4EB8-865E-3AC22C92A2CE}"/>
    <cellStyle name="1_Share_PNT..(1)_Pauta de Mídia Anual AC - 18.06.08 V3 - Aprovado 3 6" xfId="7168" xr:uid="{A72F7EDC-55EC-4231-9784-883E853C4987}"/>
    <cellStyle name="1_Share_PNT..(1)_Pauta de Mídia Anual AC - 18.06.08 V3 - Aprovado 3 7" xfId="7645" xr:uid="{0E38568B-8B3C-434A-8856-65FD3E0DAF89}"/>
    <cellStyle name="1_Share_PNT..(1)_Pauta de Mídia Anual AC - 18.06.08 V3 - Aprovado 3 8" xfId="8550" xr:uid="{10B8E0ED-317D-4656-A77A-EF320B490B4D}"/>
    <cellStyle name="1_Share_PNT..(1)_Pauta de Mídia Anual AC - 18.06.08 V3 - Aprovado 3 9" xfId="9661" xr:uid="{FAFDAAB2-425C-4CBF-9790-065C0CB9DD80}"/>
    <cellStyle name="1_Share_PNT..(1)_Pauta de Mídia Anual AC - 18.06.08 V3 - Aprovado 4" xfId="5203" xr:uid="{E549F324-2D7F-43B4-9385-28D391FF0035}"/>
    <cellStyle name="1_Share_PNT..(1)_Pauta de Mídia Anual AC - 18.06.08 V3 - Aprovado 4 2" xfId="18373" xr:uid="{3D771257-87DC-457D-AC38-46EE5F65EE4F}"/>
    <cellStyle name="1_Share_PNT..(1)_Pauta de Mídia Anual AC - 18.06.08 V3 - Aprovado 5" xfId="6481" xr:uid="{7D4E109F-BAEF-425B-8A6F-2A7E8F2D7D2C}"/>
    <cellStyle name="1_Share_PNT..(1)_Pauta de Mídia Anual AC - 18.06.08 V3 - Aprovado 5 2" xfId="18792" xr:uid="{EF4482B1-AE91-4583-925B-D9074C627E40}"/>
    <cellStyle name="1_Share_PNT..(1)_Pauta de Mídia Anual AC - 18.06.08 V3 - Aprovado 6" xfId="6413" xr:uid="{F84DF613-EF06-4D17-83AC-833A91A09494}"/>
    <cellStyle name="1_Share_PNT..(1)_Pauta de Mídia Anual AC - 18.06.08 V3 - Aprovado 6 2" xfId="47318" xr:uid="{B0EAEE3B-A5A0-4ECD-8910-03049957419D}"/>
    <cellStyle name="1_Share_PNT..(1)_Pauta de Mídia Anual AC - 18.06.08 V3 - Aprovado 7" xfId="7150" xr:uid="{417D9635-68D2-4FFE-A27C-FF1CBDAE1C09}"/>
    <cellStyle name="1_Share_PNT..(1)_Pauta de Mídia Anual AC - 18.06.08 V3 - Aprovado 7 2" xfId="47663" xr:uid="{28D30A53-727A-4489-A24E-F3D3C3AC4FF0}"/>
    <cellStyle name="1_Share_PNT..(1)_Pauta de Mídia Anual AC - 18.06.08 V3 - Aprovado 8" xfId="7708" xr:uid="{97F96053-6691-4220-827C-A0C0EEDCB82A}"/>
    <cellStyle name="1_Share_PNT..(1)_Pauta de Mídia Anual AC - 18.06.08 V3 - Aprovado_ME MS R 15" xfId="3556" xr:uid="{FCC346EA-5EF8-478E-8E8E-6D9A1454B1C8}"/>
    <cellStyle name="1_Share_PNT..(1)_Pauta de Mídia Anual AC - 18.06.08 V3 - Aprovado_ME MS R 15 2" xfId="4728" xr:uid="{523A0A72-91CF-4EEC-97A4-04A70780C3CE}"/>
    <cellStyle name="1_Share_PNT..(1)_Pauta de Mídia Anual AC - 18.06.08 V3 - Aprovado_ME MS R 15 2 10" xfId="9538" xr:uid="{6C035259-41E0-416B-AB03-A9B811DE8A2C}"/>
    <cellStyle name="1_Share_PNT..(1)_Pauta de Mídia Anual AC - 18.06.08 V3 - Aprovado_ME MS R 15 2 11" xfId="10353" xr:uid="{AE00D466-0AB4-4CDE-A0DF-0A14F8953F6B}"/>
    <cellStyle name="1_Share_PNT..(1)_Pauta de Mídia Anual AC - 18.06.08 V3 - Aprovado_ME MS R 15 2 2" xfId="5703" xr:uid="{0C851CF2-8CF7-4FF4-ACB8-11B400C29291}"/>
    <cellStyle name="1_Share_PNT..(1)_Pauta de Mídia Anual AC - 18.06.08 V3 - Aprovado_ME MS R 15 2 3" xfId="5331" xr:uid="{B932CAE4-A40E-4BA5-87E1-C2322F1B5961}"/>
    <cellStyle name="1_Share_PNT..(1)_Pauta de Mídia Anual AC - 18.06.08 V3 - Aprovado_ME MS R 15 2 4" xfId="6533" xr:uid="{D745D1DE-C292-4C34-920E-FA321A404767}"/>
    <cellStyle name="1_Share_PNT..(1)_Pauta de Mídia Anual AC - 18.06.08 V3 - Aprovado_ME MS R 15 2 5" xfId="6565" xr:uid="{1AE4D1B2-3D9C-4E89-BD37-0C75F7142773}"/>
    <cellStyle name="1_Share_PNT..(1)_Pauta de Mídia Anual AC - 18.06.08 V3 - Aprovado_ME MS R 15 2 6" xfId="7228" xr:uid="{3BF1CAF5-755A-4ABE-BCC4-EC145F28295E}"/>
    <cellStyle name="1_Share_PNT..(1)_Pauta de Mídia Anual AC - 18.06.08 V3 - Aprovado_ME MS R 15 2 7" xfId="7927" xr:uid="{C569208E-9D56-4ADC-ACDF-0AEC2686EBED}"/>
    <cellStyle name="1_Share_PNT..(1)_Pauta de Mídia Anual AC - 18.06.08 V3 - Aprovado_ME MS R 15 2 8" xfId="8701" xr:uid="{96386024-A24E-4B8B-ACB8-290B89B21387}"/>
    <cellStyle name="1_Share_PNT..(1)_Pauta de Mídia Anual AC - 18.06.08 V3 - Aprovado_ME MS R 15 2 9" xfId="9297" xr:uid="{50B9F559-A374-4116-B982-F0CEA663468C}"/>
    <cellStyle name="1_Share_PNT..(1)_Pauta de Mídia Anual AC - 18.06.08 V3 - Aprovado_ME MS R 15 3" xfId="3472" xr:uid="{42C6B655-4216-4897-8EA5-9E0DB0C32986}"/>
    <cellStyle name="1_Share_PNT..(1)_Pauta de Mídia Anual AC - 18.06.08 V3 - Aprovado_ME MS R 15 3 10" xfId="10408" xr:uid="{3DC03A0A-4828-4878-9752-E1DAFEA028DB}"/>
    <cellStyle name="1_Share_PNT..(1)_Pauta de Mídia Anual AC - 18.06.08 V3 - Aprovado_ME MS R 15 3 11" xfId="10595" xr:uid="{D3241E31-10F0-47B2-BAAD-E0020F3AD11F}"/>
    <cellStyle name="1_Share_PNT..(1)_Pauta de Mídia Anual AC - 18.06.08 V3 - Aprovado_ME MS R 15 3 2" xfId="5265" xr:uid="{0D49570B-68A4-4DE1-ACFF-2360A3637522}"/>
    <cellStyle name="1_Share_PNT..(1)_Pauta de Mídia Anual AC - 18.06.08 V3 - Aprovado_ME MS R 15 3 3" xfId="6013" xr:uid="{D9143797-992F-42CB-BB3E-43F6C6149783}"/>
    <cellStyle name="1_Share_PNT..(1)_Pauta de Mídia Anual AC - 18.06.08 V3 - Aprovado_ME MS R 15 3 4" xfId="5452" xr:uid="{848158EA-D14F-4A5F-8EAF-F7BB661FF46B}"/>
    <cellStyle name="1_Share_PNT..(1)_Pauta de Mídia Anual AC - 18.06.08 V3 - Aprovado_ME MS R 15 3 5" xfId="5422" xr:uid="{E17C9EFD-210F-4B0C-8638-73B32CCE6A59}"/>
    <cellStyle name="1_Share_PNT..(1)_Pauta de Mídia Anual AC - 18.06.08 V3 - Aprovado_ME MS R 15 3 6" xfId="7115" xr:uid="{50F7FC90-70E3-49CF-847B-E35F306B8EC1}"/>
    <cellStyle name="1_Share_PNT..(1)_Pauta de Mídia Anual AC - 18.06.08 V3 - Aprovado_ME MS R 15 3 7" xfId="7633" xr:uid="{3A01CEF3-1E44-4C07-90BF-2DCF7EFBA5D4}"/>
    <cellStyle name="1_Share_PNT..(1)_Pauta de Mídia Anual AC - 18.06.08 V3 - Aprovado_ME MS R 15 3 8" xfId="8538" xr:uid="{A94843C1-0136-4804-A73D-50BE310C1561}"/>
    <cellStyle name="1_Share_PNT..(1)_Pauta de Mídia Anual AC - 18.06.08 V3 - Aprovado_ME MS R 15 3 9" xfId="9233" xr:uid="{9D6C117F-972F-47F7-95E6-7F98662FB86D}"/>
    <cellStyle name="1_Share_PNT..(1)_Pauta de Mídia Anual AC - 18.06.08 V3 - Aprovado_ME MS R 15 4" xfId="6016" xr:uid="{55A143A2-5122-4F49-AADA-D184C47FCFE2}"/>
    <cellStyle name="1_Share_PNT..(1)_Pauta de Mídia Anual AC - 18.06.08 V3 - Aprovado_ME MS R 15 5" xfId="6399" xr:uid="{7B5BEC6B-CBE8-4BF8-8C59-1C5BA430E331}"/>
    <cellStyle name="1_Share_PNT..(1)_Pauta de Mídia Anual AC - 18.06.08 V3 - Aprovado_ME MS R 15 6" xfId="6887" xr:uid="{C85B0F63-9E5A-44D2-A171-5CB0F82041EA}"/>
    <cellStyle name="1_Share_PNT..(1)_Pauta de Mídia Anual AC - 18.06.08 V3 - Aprovado_ME MS R 15 7" xfId="5277" xr:uid="{B2A5229A-F8A9-4D5A-B0BB-8FAB20618A3D}"/>
    <cellStyle name="1_Share_PNT..(1)_Pauta de Mídia Anual AC - 18.06.08 V3 - Aprovado_ME MS R 15 8" xfId="7709" xr:uid="{15C600B4-2AA8-4270-B129-E2D9840C3A05}"/>
    <cellStyle name="10" xfId="3557" xr:uid="{0EE9A5F8-1B01-4908-9FE5-5531BB420B57}"/>
    <cellStyle name="10 2" xfId="3198" xr:uid="{666B2C0A-81BC-40F0-81B8-0647808AFFA2}"/>
    <cellStyle name="10 2 10" xfId="9778" xr:uid="{66CC17FB-E633-43C9-93D4-66926A6B57F4}"/>
    <cellStyle name="10 2 11" xfId="9539" xr:uid="{5F57E05A-788A-4641-B4F0-798AC312C885}"/>
    <cellStyle name="10 2 12" xfId="9677" xr:uid="{73DA4716-EC6D-4B59-BD8B-2010009CD92C}"/>
    <cellStyle name="10 2 13" xfId="13692" xr:uid="{B1F8FB7F-168F-4918-99CB-4A54CAA9D85A}"/>
    <cellStyle name="10 2 2" xfId="5086" xr:uid="{38228F77-CEDD-4270-90C9-39841B3C5D0A}"/>
    <cellStyle name="10 2 2 10" xfId="10604" xr:uid="{A24FFF97-E666-4CDC-9E0E-55C454165D05}"/>
    <cellStyle name="10 2 2 11" xfId="10780" xr:uid="{7A3212A4-DB24-464E-BF40-F3340EC9B100}"/>
    <cellStyle name="10 2 2 2" xfId="6044" xr:uid="{9416B1CF-5A91-43BF-82D9-49E4A686AE8A}"/>
    <cellStyle name="10 2 2 3" xfId="6416" xr:uid="{7BD76397-1DD6-40AB-8B3D-A5E156F0EF4A}"/>
    <cellStyle name="10 2 2 4" xfId="6837" xr:uid="{934A40FE-2EB1-4E15-8116-37378FD7CDE6}"/>
    <cellStyle name="10 2 2 5" xfId="7128" xr:uid="{76C1964B-2776-454F-B5FB-C23B62145E14}"/>
    <cellStyle name="10 2 2 6" xfId="7439" xr:uid="{51679DEF-E86F-4B85-AAA9-0ECDAA75D343}"/>
    <cellStyle name="10 2 2 7" xfId="8264" xr:uid="{D6BC00D1-4C13-4F40-8AC7-800B5B036325}"/>
    <cellStyle name="10 2 2 8" xfId="9042" xr:uid="{FB7B22B1-791D-4F1F-AD0E-76FF5D793686}"/>
    <cellStyle name="10 2 2 9" xfId="9977" xr:uid="{B24ECAFB-718A-418D-A408-15DE1B1AA84D}"/>
    <cellStyle name="10 2 3" xfId="5704" xr:uid="{AEF3BFE7-4B26-46C2-A0CE-0CE2FA141644}"/>
    <cellStyle name="10 2 4" xfId="5330" xr:uid="{8522BA21-3D5B-454F-ADCB-86D5E59C3FD2}"/>
    <cellStyle name="10 2 5" xfId="6534" xr:uid="{58221F97-8E6D-4135-949A-726703F27925}"/>
    <cellStyle name="10 2 6" xfId="6487" xr:uid="{6D454A6C-EC09-4A38-B600-0E31E919BEE9}"/>
    <cellStyle name="10 2 7" xfId="7229" xr:uid="{2F615301-1896-4A36-B5E8-DA17AC1EDB72}"/>
    <cellStyle name="10 2 8" xfId="7928" xr:uid="{D0D908E5-AFE5-45A4-B075-014388212127}"/>
    <cellStyle name="10 2 9" xfId="8702" xr:uid="{5206A847-63C8-42BE-84CC-2E65A1FDBAD7}"/>
    <cellStyle name="10 3" xfId="3493" xr:uid="{5EFA03EC-4AAD-40D8-B7D3-EA3A653EA359}"/>
    <cellStyle name="10 3 10" xfId="10349" xr:uid="{627C2134-B34A-4C2B-9152-8A3800AB68B5}"/>
    <cellStyle name="10 3 11" xfId="10590" xr:uid="{DED980DB-1631-463F-A341-FD5340581786}"/>
    <cellStyle name="10 3 12" xfId="13887" xr:uid="{CE548A80-6070-4EFD-9798-5DB90FA01593}"/>
    <cellStyle name="10 3 2" xfId="5280" xr:uid="{46B45764-8A29-44A7-9FD9-3C32A01CC8AB}"/>
    <cellStyle name="10 3 2 2" xfId="20046" xr:uid="{9A16D78B-D884-40E5-B320-985A30BA481E}"/>
    <cellStyle name="10 3 3" xfId="5244" xr:uid="{F59B96E0-FEF6-4DDF-A730-346BE22F0623}"/>
    <cellStyle name="10 3 4" xfId="6366" xr:uid="{89449695-E326-42FC-86FD-054361BF642F}"/>
    <cellStyle name="10 3 5" xfId="6896" xr:uid="{3A5433F6-F6ED-44D0-B461-62FB8C163414}"/>
    <cellStyle name="10 3 6" xfId="6465" xr:uid="{91E17BD8-2BC1-452D-89C4-9B785598907C}"/>
    <cellStyle name="10 3 7" xfId="7653" xr:uid="{88FC4E65-0E18-4152-A2B7-C42734A4980F}"/>
    <cellStyle name="10 3 8" xfId="8558" xr:uid="{589157EE-C544-4A42-9D37-9ED29E78095E}"/>
    <cellStyle name="10 3 9" xfId="9656" xr:uid="{4F744DBC-ECA4-4669-810E-7FFD7FA508D3}"/>
    <cellStyle name="10 4" xfId="5240" xr:uid="{01868C6E-CDC2-480E-A64D-A58E4E196836}"/>
    <cellStyle name="10 4 2" xfId="19984" xr:uid="{05DB2E0E-DF02-4BFF-B3F8-9087B29D94BE}"/>
    <cellStyle name="10 4 3" xfId="13825" xr:uid="{E65E7E39-A5A4-464A-929B-288C0F4A6FB7}"/>
    <cellStyle name="10 5" xfId="5977" xr:uid="{667B01F3-32A6-4BA6-8481-2D2F2983B09F}"/>
    <cellStyle name="10 5 2" xfId="18362" xr:uid="{19583BE7-7873-430A-A020-2FDCDBC56D41}"/>
    <cellStyle name="10 6" xfId="6821" xr:uid="{33FD5069-1879-4826-905B-3303E2A3C970}"/>
    <cellStyle name="10 6 2" xfId="19486" xr:uid="{6D406D08-D68B-4AB7-A560-252F208AB0B4}"/>
    <cellStyle name="10 7" xfId="6882" xr:uid="{2A5AA699-FB34-4212-871E-11558A8D7FF2}"/>
    <cellStyle name="10 7 2" xfId="47552" xr:uid="{CA22AB9F-8B19-4437-B48B-94A92C18C4DF}"/>
    <cellStyle name="10 8" xfId="7434" xr:uid="{6386652E-F448-4499-9450-D74611F6A040}"/>
    <cellStyle name="10 8 2" xfId="47653" xr:uid="{27F332A8-F834-4CFB-92F8-38C2AE0CACD1}"/>
    <cellStyle name="10 9" xfId="7710" xr:uid="{B26D7B03-FC7C-44B5-B18E-2EFE1ED4890F}"/>
    <cellStyle name="11" xfId="3558" xr:uid="{2F07750F-8811-45B6-B120-148DBF1D4313}"/>
    <cellStyle name="11 2" xfId="7433" xr:uid="{27D00F47-E0E2-46F8-945F-9626265167EF}"/>
    <cellStyle name="12" xfId="3559" xr:uid="{836A572B-5F1D-417F-960A-582D18F1FE46}"/>
    <cellStyle name="12 2" xfId="6866" xr:uid="{53E28A47-B3C2-45DC-8F6F-FFC30D52DEDC}"/>
    <cellStyle name="13" xfId="3560" xr:uid="{4DA509B8-575D-4470-83DB-415B02AA7848}"/>
    <cellStyle name="13 2" xfId="4730" xr:uid="{D63C47B9-30E1-4C4B-B506-6AE9E2EBD4EB}"/>
    <cellStyle name="13 2 10" xfId="9540" xr:uid="{04F6EAFF-BDF8-4911-A072-8D3A6583E10D}"/>
    <cellStyle name="13 2 11" xfId="9798" xr:uid="{289B420E-FEA5-41FD-BCD5-0120766441CF}"/>
    <cellStyle name="13 2 12" xfId="13694" xr:uid="{1A6CA5D4-83C5-44F6-A48A-461B0F53EAFC}"/>
    <cellStyle name="13 2 2" xfId="5705" xr:uid="{D7242914-0EAE-409A-9456-D25658EFA616}"/>
    <cellStyle name="13 2 3" xfId="5329" xr:uid="{92EC4297-5927-40AA-BE65-C884220FA679}"/>
    <cellStyle name="13 2 4" xfId="6535" xr:uid="{60A0B19D-7C35-4D64-B2D6-867138F7C314}"/>
    <cellStyle name="13 2 5" xfId="5363" xr:uid="{67864D16-FB05-4687-ADB5-0A8680B030A9}"/>
    <cellStyle name="13 2 6" xfId="7230" xr:uid="{E4B4A749-9144-41C7-84A9-F5C8CA98F78C}"/>
    <cellStyle name="13 2 7" xfId="7929" xr:uid="{62746B4B-CE44-4F7F-BC0E-793F5F24F408}"/>
    <cellStyle name="13 2 8" xfId="8703" xr:uid="{11A76D79-5AE0-4CC7-83BB-E25B37842E0A}"/>
    <cellStyle name="13 2 9" xfId="9369" xr:uid="{D20B4ECD-AB1A-4AF8-B8F5-6A0527830EDC}"/>
    <cellStyle name="13 3" xfId="4692" xr:uid="{C0C2B615-9F7B-4E46-BEA1-46100833C2DB}"/>
    <cellStyle name="13 3 10" xfId="9501" xr:uid="{C5A1EFB4-5D3A-41D5-B883-05B592712437}"/>
    <cellStyle name="13 3 11" xfId="9427" xr:uid="{44C8D665-5858-4BBB-97BA-35F8C4304BE3}"/>
    <cellStyle name="13 3 12" xfId="13885" xr:uid="{6D8EBFDA-D0B1-4117-8383-0DBC170AC535}"/>
    <cellStyle name="13 3 2" xfId="5667" xr:uid="{37646248-7C74-4FDF-B246-B56D717C2FA5}"/>
    <cellStyle name="13 3 2 2" xfId="20044" xr:uid="{0227E12C-A5D6-4E40-AFB7-5D02E9BB0C99}"/>
    <cellStyle name="13 3 3" xfId="5367" xr:uid="{73A3C40F-38BA-4201-BCBD-F7C5D9454DBC}"/>
    <cellStyle name="13 3 4" xfId="6070" xr:uid="{6FFAA5BE-8138-40C1-82CF-84E7C05516E2}"/>
    <cellStyle name="13 3 5" xfId="6004" xr:uid="{1EC164F3-5C52-4F8B-A7F5-B7F28903DBE4}"/>
    <cellStyle name="13 3 6" xfId="7197" xr:uid="{DDAC3633-E986-461E-9986-40B6925534E5}"/>
    <cellStyle name="13 3 7" xfId="7891" xr:uid="{7E2AEF16-B686-46EB-AD78-B27E739F8EFE}"/>
    <cellStyle name="13 3 8" xfId="8665" xr:uid="{BE3F8AD1-24DC-41DE-B7D6-5A3D432F5157}"/>
    <cellStyle name="13 3 9" xfId="9315" xr:uid="{945955B6-368C-40C1-A526-9D2531800376}"/>
    <cellStyle name="13 4" xfId="6037" xr:uid="{82621235-7861-49D6-995F-4F5990C7AB15}"/>
    <cellStyle name="13 4 2" xfId="21740" xr:uid="{C25269C8-7296-4056-A8EC-0F43DF396A4F}"/>
    <cellStyle name="13 4 3" xfId="15581" xr:uid="{07A27D20-7ABA-4DB1-B719-E1B95050CD32}"/>
    <cellStyle name="13 5" xfId="5972" xr:uid="{8A810B39-37DD-471B-BF48-7E8B69D17D09}"/>
    <cellStyle name="13 5 2" xfId="18360" xr:uid="{3A11273E-650F-4CCA-A74E-E233CFD8B2B9}"/>
    <cellStyle name="13 6" xfId="6876" xr:uid="{C7E75079-1190-4B5F-8B5A-76A1F4AF4738}"/>
    <cellStyle name="13 6 2" xfId="19101" xr:uid="{872A91A1-94B7-4D73-9FD5-31D08AF637E8}"/>
    <cellStyle name="13 7" xfId="7090" xr:uid="{9EB4078E-5615-4004-BBE9-02DA169F9504}"/>
    <cellStyle name="13 7 2" xfId="47220" xr:uid="{B7FBD004-B7E6-4385-9CBD-5D1C72AA8BE9}"/>
    <cellStyle name="13 8" xfId="7177" xr:uid="{470BA7FA-5E2D-49FA-9E65-CDA2027499AC}"/>
    <cellStyle name="13 8 2" xfId="47651" xr:uid="{C5AC5A4D-A7B4-4570-AC53-2EC331FB94F2}"/>
    <cellStyle name="13 9" xfId="7711" xr:uid="{A8968387-1B72-4B17-87C4-B56C67AC0D75}"/>
    <cellStyle name="14" xfId="3561" xr:uid="{942365DE-CCFF-4C2A-8443-980955010CCA}"/>
    <cellStyle name="14 2" xfId="7348" xr:uid="{39FBDBCD-9EDF-4003-B356-DA300F6B23F5}"/>
    <cellStyle name="14 2 2" xfId="17345" xr:uid="{041BCBAF-429A-44D8-A880-500095D61EC7}"/>
    <cellStyle name="14 2 2 2" xfId="23504" xr:uid="{FB9AE188-7760-4DAC-98BC-2C3A4E209416}"/>
    <cellStyle name="14 2 3" xfId="18187" xr:uid="{1563DE8D-CF7B-4CAB-912E-ABFD6695B1ED}"/>
    <cellStyle name="14 2 3 2" xfId="24346" xr:uid="{A34DD091-2710-4272-9CC3-012C89B1C0BA}"/>
    <cellStyle name="14 2 4" xfId="19878" xr:uid="{DA73B520-5753-422F-B0A3-8C311F8E18E1}"/>
    <cellStyle name="14 2 5" xfId="47159" xr:uid="{7435CFA5-3ACA-4FDC-A539-44F6CC66001E}"/>
    <cellStyle name="14 2 6" xfId="47294" xr:uid="{976E9765-F233-4CD1-AD7B-A54D65B40666}"/>
    <cellStyle name="14 3" xfId="7477" xr:uid="{5E54AD43-CA4E-4D20-B205-362E1AA300B3}"/>
    <cellStyle name="15" xfId="3562" xr:uid="{7261EC62-E7FA-4CE5-9A47-725A20F6E063}"/>
    <cellStyle name="15 2" xfId="5548" xr:uid="{9B65D407-E915-45DB-A8F4-803F7684AF9C}"/>
    <cellStyle name="16" xfId="3563" xr:uid="{524D8D60-1C9F-4756-933E-05AD1D02568F}"/>
    <cellStyle name="16 2" xfId="7489" xr:uid="{13495381-AD6B-43D4-9C65-C1974C192A20}"/>
    <cellStyle name="17" xfId="3564" xr:uid="{04DB7383-E467-413B-ACBC-50586B1808E8}"/>
    <cellStyle name="17 2" xfId="7436" xr:uid="{EE120167-5C6D-4472-8C67-03C9D929237C}"/>
    <cellStyle name="18" xfId="3565" xr:uid="{E2B35FC4-4B3F-48AB-BEBA-CA0D258796E1}"/>
    <cellStyle name="18 2" xfId="7480" xr:uid="{F6738E75-8D43-4956-B857-F129EC4BF2E0}"/>
    <cellStyle name="19" xfId="6834" xr:uid="{7A595308-1882-44D4-9616-6A5B01880E6E}"/>
    <cellStyle name="2" xfId="154" xr:uid="{96C0BDE3-7917-4F1C-94CF-A4DF715409BC}"/>
    <cellStyle name="2 2" xfId="4731" xr:uid="{0BC27515-ABF2-46AB-A5C4-81CAF52D6A97}"/>
    <cellStyle name="2 2 10" xfId="9541" xr:uid="{6B7C15A6-9F45-446B-B138-28F5F0E46F35}"/>
    <cellStyle name="2 2 11" xfId="9723" xr:uid="{956C9797-917C-429F-81F4-430F2916A908}"/>
    <cellStyle name="2 2 12" xfId="13859" xr:uid="{F63EA678-FD2E-4FF6-8114-A7668EC9144B}"/>
    <cellStyle name="2 2 2" xfId="5706" xr:uid="{8AF21D24-6B3B-4871-AA5F-1BA5536C7061}"/>
    <cellStyle name="2 2 2 2" xfId="20018" xr:uid="{F7DE65EB-68C6-47FB-B149-EC364D009CD9}"/>
    <cellStyle name="2 2 3" xfId="5328" xr:uid="{C4A92E96-FC9D-418D-955D-0336F0DC38A6}"/>
    <cellStyle name="2 2 4" xfId="6536" xr:uid="{6277E057-1082-43A8-A7A9-6A4017383DB1}"/>
    <cellStyle name="2 2 5" xfId="6559" xr:uid="{5D8987B2-2648-4EC4-AF71-807976FB625B}"/>
    <cellStyle name="2 2 6" xfId="7231" xr:uid="{C2265A86-A36C-4AD8-870D-427A6C54A946}"/>
    <cellStyle name="2 2 7" xfId="7930" xr:uid="{1BA83B58-D0DF-4B72-A1AE-E5B003427340}"/>
    <cellStyle name="2 2 8" xfId="8704" xr:uid="{CC715C39-35DF-4593-835B-1DA23F7D1D5C}"/>
    <cellStyle name="2 2 9" xfId="9761" xr:uid="{CD5657B4-90E6-4BB0-8998-F72B19532E3B}"/>
    <cellStyle name="2 3" xfId="4952" xr:uid="{7CD9A296-62B2-42FE-BEF0-39BCC662112C}"/>
    <cellStyle name="2 3 10" xfId="8924" xr:uid="{D5BA4571-A5BE-4C7E-A1BB-9D496F1D14E6}"/>
    <cellStyle name="2 3 11" xfId="10276" xr:uid="{5E0FC4CA-3FC1-4EA7-8E0B-BB617DD919AA}"/>
    <cellStyle name="2 3 12" xfId="10559" xr:uid="{3F6B73E5-5F84-42B1-BD38-501583E67F9D}"/>
    <cellStyle name="2 3 13" xfId="10759" xr:uid="{FD0E4F21-3E4D-4C7C-889F-8471D926DDA7}"/>
    <cellStyle name="2 3 2" xfId="5927" xr:uid="{436E6FD0-9F1B-4D69-9814-5EC88C37ED3F}"/>
    <cellStyle name="2 3 2 2" xfId="23505" xr:uid="{CC28DD74-9D91-4F69-B3A8-17C68F8F3845}"/>
    <cellStyle name="2 3 2 3" xfId="17346" xr:uid="{DCEF3CA3-5C84-4405-8759-D438FC391A5D}"/>
    <cellStyle name="2 3 3" xfId="6313" xr:uid="{DB086215-9E2A-49ED-9AFF-76F279CD8774}"/>
    <cellStyle name="2 3 3 2" xfId="24347" xr:uid="{46D4C09E-1E3C-4BEE-836B-8CC3B30B1164}"/>
    <cellStyle name="2 3 3 3" xfId="18188" xr:uid="{1CA0E8F0-1A0F-47FA-B195-EFD78627ACF0}"/>
    <cellStyle name="2 3 4" xfId="6743" xr:uid="{5B7E5B50-7B6F-4E49-9B0A-F6428FEFB83B}"/>
    <cellStyle name="2 3 4 2" xfId="19879" xr:uid="{21C6903B-8859-4680-A5C0-923E8CE9F195}"/>
    <cellStyle name="2 3 5" xfId="7065" xr:uid="{8DB70A48-09BE-41DF-8EF4-17C2F618B4A2}"/>
    <cellStyle name="2 3 5 2" xfId="47160" xr:uid="{67E54330-2836-4630-AB76-EC758D1B95C7}"/>
    <cellStyle name="2 3 6" xfId="7420" xr:uid="{2CACAC99-74AF-4718-942E-4562499E22D6}"/>
    <cellStyle name="2 3 6 2" xfId="47316" xr:uid="{7DD8E06B-FF78-4D4E-AF4B-7E895BBB2B63}"/>
    <cellStyle name="2 3 7" xfId="5487" xr:uid="{4942DE96-B51F-4BA2-BC6B-B9669AA3F98F}"/>
    <cellStyle name="2 3 8" xfId="5516" xr:uid="{EA0FEF08-C8C8-4BE6-A450-07A1480767CB}"/>
    <cellStyle name="2 3 9" xfId="8150" xr:uid="{D1124ACE-FD7E-46FD-824B-1FB2FF232178}"/>
    <cellStyle name="2 4" xfId="5239" xr:uid="{B63655B4-31B5-44C6-9DE3-F8E75210B1E1}"/>
    <cellStyle name="2 4 2" xfId="21755" xr:uid="{0B1C6903-927F-42BF-8D77-B184D3EC891C}"/>
    <cellStyle name="2 4 3" xfId="15596" xr:uid="{C38BB003-EF76-4467-8D45-48AC889614CE}"/>
    <cellStyle name="2 5" xfId="6080" xr:uid="{66F27AD5-AD89-4EB2-BE31-C267D71459CB}"/>
    <cellStyle name="2 5 2" xfId="18328" xr:uid="{A1767207-75D0-4F63-BF29-179FC4D41575}"/>
    <cellStyle name="2 6" xfId="5451" xr:uid="{C0D84D88-63BE-4EF4-8C49-42B6FADD196B}"/>
    <cellStyle name="2 6 2" xfId="19786" xr:uid="{C7901466-6FB2-4F51-946E-2EA85CA41B28}"/>
    <cellStyle name="2 7" xfId="6874" xr:uid="{5FE33B1B-4FCB-4888-9712-D95E0B679A0C}"/>
    <cellStyle name="2 7 2" xfId="47214" xr:uid="{B1FAA542-865D-4FD4-80EF-C8CEFB6F284C}"/>
    <cellStyle name="2 8" xfId="7712" xr:uid="{2BEDACA2-2403-4A9B-A97B-96D1D11C5939}"/>
    <cellStyle name="2_OOH - Rev 12" xfId="3566" xr:uid="{F4874225-94EC-4E0F-A35F-29CEDCF9F459}"/>
    <cellStyle name="2_OOH - Rev 12 2" xfId="4732" xr:uid="{FB3F47E0-05F5-46B0-995B-A47D90273ECF}"/>
    <cellStyle name="2_OOH - Rev 12 2 10" xfId="9542" xr:uid="{6DF7BAFB-0AB0-4E65-AE9A-1970713E812F}"/>
    <cellStyle name="2_OOH - Rev 12 2 11" xfId="9716" xr:uid="{0813D847-C03C-4BF7-8D7A-37DEEEB27920}"/>
    <cellStyle name="2_OOH - Rev 12 2 2" xfId="5707" xr:uid="{267D293D-6276-4EC3-A4D5-BEEDFB06EDFA}"/>
    <cellStyle name="2_OOH - Rev 12 2 3" xfId="5327" xr:uid="{DC654886-38B3-4C2C-8782-64F89E6DC5E2}"/>
    <cellStyle name="2_OOH - Rev 12 2 4" xfId="6537" xr:uid="{120EDE45-1D95-4504-B26A-A8D5A254B393}"/>
    <cellStyle name="2_OOH - Rev 12 2 5" xfId="6438" xr:uid="{D6765529-CF0E-4E79-BC74-7BB5F872350F}"/>
    <cellStyle name="2_OOH - Rev 12 2 6" xfId="7232" xr:uid="{CB8F18FE-2E28-4FFA-A05E-3F3C19DC66C6}"/>
    <cellStyle name="2_OOH - Rev 12 2 7" xfId="7931" xr:uid="{568E5F4B-CF82-42DE-BCB6-1626EA31CFF8}"/>
    <cellStyle name="2_OOH - Rev 12 2 8" xfId="8705" xr:uid="{F33E2B67-51D8-4C3A-A0CA-FA60C5DFB118}"/>
    <cellStyle name="2_OOH - Rev 12 2 9" xfId="9777" xr:uid="{91E6A631-E4AE-4C40-B4FC-728EB0946367}"/>
    <cellStyle name="2_OOH - Rev 12 3" xfId="3456" xr:uid="{9945B1EE-997E-48CC-98FE-513CC92F3FCE}"/>
    <cellStyle name="2_OOH - Rev 12 3 10" xfId="9408" xr:uid="{94E7F6A4-6238-4FA6-B280-A461ED4F0DAF}"/>
    <cellStyle name="2_OOH - Rev 12 3 11" xfId="10592" xr:uid="{DDDAAE92-697E-4C30-BDAF-7547F22941B4}"/>
    <cellStyle name="2_OOH - Rev 12 3 2" xfId="5249" xr:uid="{EFFBB231-F099-4C49-801B-677571B69F10}"/>
    <cellStyle name="2_OOH - Rev 12 3 3" xfId="5978" xr:uid="{73835867-7118-4DC1-AD5D-9A341AFEFBF9}"/>
    <cellStyle name="2_OOH - Rev 12 3 4" xfId="6433" xr:uid="{A9AB0185-761D-46AC-85C6-ABED24475B05}"/>
    <cellStyle name="2_OOH - Rev 12 3 5" xfId="6770" xr:uid="{83D1A777-B7A8-4B91-9342-7BA9EDC519E6}"/>
    <cellStyle name="2_OOH - Rev 12 3 6" xfId="6069" xr:uid="{C897F21E-4E32-4BBF-94AC-376F57188E05}"/>
    <cellStyle name="2_OOH - Rev 12 3 7" xfId="7617" xr:uid="{503BBDF3-6A12-49F7-A038-2691752264C9}"/>
    <cellStyle name="2_OOH - Rev 12 3 8" xfId="8522" xr:uid="{0B90CFFF-C045-4C7E-971D-57839FE1116A}"/>
    <cellStyle name="2_OOH - Rev 12 3 9" xfId="9945" xr:uid="{90A7EFEC-8646-423F-B211-E8A20676E6B2}"/>
    <cellStyle name="2_OOH - Rev 12 4" xfId="6022" xr:uid="{B0BD002B-4A14-4567-8ACE-13238DE0A094}"/>
    <cellStyle name="2_OOH - Rev 12 5" xfId="6471" xr:uid="{27EA3E78-1E02-4A07-9032-3E08E3173D0D}"/>
    <cellStyle name="2_OOH - Rev 12 6" xfId="5630" xr:uid="{2B3A5BC3-2085-4508-9AE8-B21E3E54EDB8}"/>
    <cellStyle name="2_OOH - Rev 12 7" xfId="5631" xr:uid="{8A00CE22-AC05-4A72-BAF8-AD93729EE023}"/>
    <cellStyle name="2_OOH - Rev 12 8" xfId="7713" xr:uid="{9F1F656D-7BC6-478E-9A91-09EFFF9DC563}"/>
    <cellStyle name="2_Pauta de Mídia Anual AC - 18.06.08 V3 - Aprovado" xfId="3567" xr:uid="{A79B9253-F59E-47B0-8B0C-5AFA964C3732}"/>
    <cellStyle name="2_Pauta de Mídia Anual AC - 18.06.08 V3 - Aprovado 2" xfId="4733" xr:uid="{D879D2B6-4113-4F64-848A-D95DD4529486}"/>
    <cellStyle name="2_Pauta de Mídia Anual AC - 18.06.08 V3 - Aprovado 2 10" xfId="9551" xr:uid="{AC254BF1-5FC3-4C56-BA93-51AB6A6587E5}"/>
    <cellStyle name="2_Pauta de Mídia Anual AC - 18.06.08 V3 - Aprovado 2 11" xfId="10325" xr:uid="{60730ACF-56A3-46A3-9272-17D4F3259710}"/>
    <cellStyle name="2_Pauta de Mídia Anual AC - 18.06.08 V3 - Aprovado 2 12" xfId="13835" xr:uid="{D72277C8-EBA0-4D75-88F4-51B6632C7543}"/>
    <cellStyle name="2_Pauta de Mídia Anual AC - 18.06.08 V3 - Aprovado 2 2" xfId="5708" xr:uid="{9C1DC852-893F-4120-886C-391AD6E8BF2A}"/>
    <cellStyle name="2_Pauta de Mídia Anual AC - 18.06.08 V3 - Aprovado 2 2 2" xfId="19994" xr:uid="{984E7FE5-66ED-4E12-85B8-5387AA2DC6B5}"/>
    <cellStyle name="2_Pauta de Mídia Anual AC - 18.06.08 V3 - Aprovado 2 3" xfId="5326" xr:uid="{08676912-06C8-4F52-858A-9900F3F0B402}"/>
    <cellStyle name="2_Pauta de Mídia Anual AC - 18.06.08 V3 - Aprovado 2 4" xfId="6538" xr:uid="{5C9C1C17-5F6B-425F-BDE9-9EA1DBBFC985}"/>
    <cellStyle name="2_Pauta de Mídia Anual AC - 18.06.08 V3 - Aprovado 2 5" xfId="6378" xr:uid="{E27A031E-26DF-4223-8EC9-2DB58ACB1ED1}"/>
    <cellStyle name="2_Pauta de Mídia Anual AC - 18.06.08 V3 - Aprovado 2 6" xfId="7233" xr:uid="{2D2039F0-B8F6-400B-8F21-087875194EDB}"/>
    <cellStyle name="2_Pauta de Mídia Anual AC - 18.06.08 V3 - Aprovado 2 7" xfId="7932" xr:uid="{395E7629-756B-4E42-9930-2994523CF9B5}"/>
    <cellStyle name="2_Pauta de Mídia Anual AC - 18.06.08 V3 - Aprovado 2 8" xfId="8706" xr:uid="{D456B226-3C55-4C2C-8861-B57A68C5A7AE}"/>
    <cellStyle name="2_Pauta de Mídia Anual AC - 18.06.08 V3 - Aprovado 2 9" xfId="9368" xr:uid="{FCE7AD81-76ED-47E2-975F-50CC8AD6B2D3}"/>
    <cellStyle name="2_Pauta de Mídia Anual AC - 18.06.08 V3 - Aprovado 3" xfId="4951" xr:uid="{B8DA0E1B-1E13-4CAB-B4DE-36A210E3ED78}"/>
    <cellStyle name="2_Pauta de Mídia Anual AC - 18.06.08 V3 - Aprovado 3 10" xfId="10558" xr:uid="{5C84BDBB-C5DD-4E19-B093-14EED4EAFF3D}"/>
    <cellStyle name="2_Pauta de Mídia Anual AC - 18.06.08 V3 - Aprovado 3 11" xfId="10758" xr:uid="{DFF864D1-88F4-4476-B251-CB5A4A8BCA41}"/>
    <cellStyle name="2_Pauta de Mídia Anual AC - 18.06.08 V3 - Aprovado 3 12" xfId="15594" xr:uid="{AC824881-3671-476A-8F9A-21691473327A}"/>
    <cellStyle name="2_Pauta de Mídia Anual AC - 18.06.08 V3 - Aprovado 3 2" xfId="5926" xr:uid="{56DAB55D-F6C7-4436-864B-93C53062036F}"/>
    <cellStyle name="2_Pauta de Mídia Anual AC - 18.06.08 V3 - Aprovado 3 2 2" xfId="21753" xr:uid="{B5A34E68-924B-4A71-92CB-2A35A96E541C}"/>
    <cellStyle name="2_Pauta de Mídia Anual AC - 18.06.08 V3 - Aprovado 3 3" xfId="6312" xr:uid="{80649AE6-671E-4EF4-97AE-483B75022CF2}"/>
    <cellStyle name="2_Pauta de Mídia Anual AC - 18.06.08 V3 - Aprovado 3 4" xfId="6742" xr:uid="{82C071FE-0793-4A0B-8E29-4DE626A41A76}"/>
    <cellStyle name="2_Pauta de Mídia Anual AC - 18.06.08 V3 - Aprovado 3 5" xfId="7064" xr:uid="{AD8C0782-EC5A-42A2-B98B-137E5C3BEE57}"/>
    <cellStyle name="2_Pauta de Mídia Anual AC - 18.06.08 V3 - Aprovado 3 6" xfId="7419" xr:uid="{81E577B7-DD49-4311-BE4F-A64C47DA2CDE}"/>
    <cellStyle name="2_Pauta de Mídia Anual AC - 18.06.08 V3 - Aprovado 3 7" xfId="8149" xr:uid="{59D7B384-E210-4B00-8687-F05CF47CECEB}"/>
    <cellStyle name="2_Pauta de Mídia Anual AC - 18.06.08 V3 - Aprovado 3 8" xfId="8923" xr:uid="{4F07A7D7-80B0-4E9B-90F8-1D5B7B132604}"/>
    <cellStyle name="2_Pauta de Mídia Anual AC - 18.06.08 V3 - Aprovado 3 9" xfId="10275" xr:uid="{DFE1F550-5359-4092-B26D-65348A9341E9}"/>
    <cellStyle name="2_Pauta de Mídia Anual AC - 18.06.08 V3 - Aprovado 4" xfId="5216" xr:uid="{C23B0CB6-FF98-4F4E-B860-621E716A54DB}"/>
    <cellStyle name="2_Pauta de Mídia Anual AC - 18.06.08 V3 - Aprovado 4 2" xfId="18290" xr:uid="{DA710C9A-56CF-4D2F-A563-9F0BCB6F513E}"/>
    <cellStyle name="2_Pauta de Mídia Anual AC - 18.06.08 V3 - Aprovado 5" xfId="6330" xr:uid="{B3F63EC2-CD16-47FF-B027-EB578D49CE3C}"/>
    <cellStyle name="2_Pauta de Mídia Anual AC - 18.06.08 V3 - Aprovado 5 2" xfId="19125" xr:uid="{8FCAD6F3-FD96-43B4-9556-ED95C2B2F4DA}"/>
    <cellStyle name="2_Pauta de Mídia Anual AC - 18.06.08 V3 - Aprovado 6" xfId="6879" xr:uid="{3995B3D3-A88D-417B-A7F6-CADA9D131B42}"/>
    <cellStyle name="2_Pauta de Mídia Anual AC - 18.06.08 V3 - Aprovado 6 2" xfId="47299" xr:uid="{B73A1F4D-37B7-4F7B-AFE2-08F38C19499F}"/>
    <cellStyle name="2_Pauta de Mídia Anual AC - 18.06.08 V3 - Aprovado 7" xfId="7101" xr:uid="{B0B14CF5-66AE-45A3-88BE-73520C4BB6F9}"/>
    <cellStyle name="2_Pauta de Mídia Anual AC - 18.06.08 V3 - Aprovado 8" xfId="7714" xr:uid="{A8ECD4C3-CFFE-4C8E-84BE-A31CFE13D83D}"/>
    <cellStyle name="2_Plan2" xfId="10931" xr:uid="{E3DB2C8D-37F0-45F7-BF02-AA5147618E65}"/>
    <cellStyle name="2_Plan2 2" xfId="13837" xr:uid="{4AC76463-3712-4089-9415-4D34BA6F0CEA}"/>
    <cellStyle name="2_Plan2 2 2" xfId="19996" xr:uid="{B85DA809-9658-4B5E-AD73-DC5290EA3634}"/>
    <cellStyle name="2_Plan2 3" xfId="17358" xr:uid="{2F07D93C-C4F9-4B41-A8C6-29EAF17D46CC}"/>
    <cellStyle name="2_Plan2 3 2" xfId="23517" xr:uid="{5582E6F5-8022-40D6-A3E3-F0A91CAC43EC}"/>
    <cellStyle name="2_Plan2 4" xfId="18292" xr:uid="{73D95B05-0CC2-448E-B120-470BDE88C5D6}"/>
    <cellStyle name="2_Plan2 5" xfId="18807" xr:uid="{748BB64F-01CD-4602-BBB7-ACB7BF23DAB6}"/>
    <cellStyle name="2_Plan2 6" xfId="47194" xr:uid="{95B1DB2B-3ABC-4344-B0B0-B620CE1E8E9B}"/>
    <cellStyle name="2_Plan3" xfId="10929" xr:uid="{3D65FC52-D6AC-49FC-96D6-30FAF1C7AC62}"/>
    <cellStyle name="2_Plan3 2" xfId="13833" xr:uid="{65BA0ECA-ABA0-4345-9494-A74FE4F6C3AE}"/>
    <cellStyle name="2_Plan3 2 2" xfId="19992" xr:uid="{F999376A-A091-44A9-82C2-118A6430D8F1}"/>
    <cellStyle name="2_Plan3 3" xfId="13791" xr:uid="{4D2F1428-02C2-40C6-9071-CA9A2922DEAC}"/>
    <cellStyle name="2_Plan3 3 2" xfId="19950" xr:uid="{D9CAF260-E2DB-45CF-9646-C01F588F2DAF}"/>
    <cellStyle name="2_Plan3 4" xfId="18286" xr:uid="{8A5E6033-6275-49B3-A03C-F9C33601C891}"/>
    <cellStyle name="2_Plan3 5" xfId="18808" xr:uid="{4CAC9769-AEF5-442B-A766-AC0C176C451E}"/>
    <cellStyle name="2_Plan3 6" xfId="47290" xr:uid="{F2B7226A-4361-4764-8905-258AD6E02227}"/>
    <cellStyle name="2_Plano - Doação Midia extensiva v 2" xfId="3568" xr:uid="{DD40D013-42E6-4CA8-BE86-AD02415B507F}"/>
    <cellStyle name="2_Plano - Doação Midia extensiva v 2 2" xfId="4734" xr:uid="{C81EB25A-D5F1-4B3C-B4C9-09B48E25CB6B}"/>
    <cellStyle name="2_Plano - Doação Midia extensiva v 2 2 10" xfId="9552" xr:uid="{D6F277B0-9EE8-4695-8809-A323277C5CDD}"/>
    <cellStyle name="2_Plano - Doação Midia extensiva v 2 2 11" xfId="9640" xr:uid="{9FB416D6-6E7B-4165-8E7A-88C4183FECE0}"/>
    <cellStyle name="2_Plano - Doação Midia extensiva v 2 2 12" xfId="13848" xr:uid="{C4D2C080-6F00-454C-AB23-127B28512C9C}"/>
    <cellStyle name="2_Plano - Doação Midia extensiva v 2 2 2" xfId="5709" xr:uid="{F57E54E6-5584-465C-8032-9E10FBF5CA78}"/>
    <cellStyle name="2_Plano - Doação Midia extensiva v 2 2 2 2" xfId="20007" xr:uid="{E7335DFB-9CAE-41D7-A65B-A56D848F75F3}"/>
    <cellStyle name="2_Plano - Doação Midia extensiva v 2 2 3" xfId="5325" xr:uid="{CFACB008-2FBA-40B0-A67A-A29587787EDC}"/>
    <cellStyle name="2_Plano - Doação Midia extensiva v 2 2 4" xfId="6539" xr:uid="{441F69B8-B9AB-4412-87C8-A975A51180E1}"/>
    <cellStyle name="2_Plano - Doação Midia extensiva v 2 2 5" xfId="6558" xr:uid="{EA5D0138-9452-4BA4-899F-FF4D8E22BE9F}"/>
    <cellStyle name="2_Plano - Doação Midia extensiva v 2 2 6" xfId="7234" xr:uid="{862FA325-2DF9-442D-B11E-B09B6D58F911}"/>
    <cellStyle name="2_Plano - Doação Midia extensiva v 2 2 7" xfId="7933" xr:uid="{A1447AC6-5B89-47EE-8C8E-99CF303CC0FA}"/>
    <cellStyle name="2_Plano - Doação Midia extensiva v 2 2 8" xfId="8707" xr:uid="{0A637DBE-F42E-4DD0-BB96-669ABEFEB4D4}"/>
    <cellStyle name="2_Plano - Doação Midia extensiva v 2 2 9" xfId="9295" xr:uid="{E0BC497A-7E68-4D56-93DA-8DA2E5AEFFFC}"/>
    <cellStyle name="2_Plano - Doação Midia extensiva v 2 3" xfId="3494" xr:uid="{50EA0E8E-C8EF-4916-B311-3F808F837233}"/>
    <cellStyle name="2_Plano - Doação Midia extensiva v 2 3 10" xfId="9697" xr:uid="{1E579AD9-A7E4-4267-8183-5B1F8123AC0A}"/>
    <cellStyle name="2_Plano - Doação Midia extensiva v 2 3 11" xfId="9463" xr:uid="{3C5BF7D0-3444-45E2-961B-E5CD1E98EBE2}"/>
    <cellStyle name="2_Plano - Doação Midia extensiva v 2 3 12" xfId="17357" xr:uid="{38400147-98BC-4775-953D-A80CFEB5AFAD}"/>
    <cellStyle name="2_Plano - Doação Midia extensiva v 2 3 2" xfId="5281" xr:uid="{D4B3FEE8-FAF0-43E7-A02D-B99F4D882848}"/>
    <cellStyle name="2_Plano - Doação Midia extensiva v 2 3 2 2" xfId="23516" xr:uid="{E1AA7CC9-E18E-4012-B650-C66E7C0DAF81}"/>
    <cellStyle name="2_Plano - Doação Midia extensiva v 2 3 3" xfId="6099" xr:uid="{4277ADDC-1304-4A8E-A3F9-D37089932D3D}"/>
    <cellStyle name="2_Plano - Doação Midia extensiva v 2 3 4" xfId="6334" xr:uid="{F65B2DC6-EC35-4E19-B5E8-C661A32F69C1}"/>
    <cellStyle name="2_Plano - Doação Midia extensiva v 2 3 5" xfId="6793" xr:uid="{BAE98692-44F0-403B-B810-1C5D0A7C75BA}"/>
    <cellStyle name="2_Plano - Doação Midia extensiva v 2 3 6" xfId="6766" xr:uid="{3BCC7BD4-ABDB-4B6B-8A9E-54F777D4D29E}"/>
    <cellStyle name="2_Plano - Doação Midia extensiva v 2 3 7" xfId="7654" xr:uid="{91720BDC-7F0D-435F-9919-30B6BCD55E69}"/>
    <cellStyle name="2_Plano - Doação Midia extensiva v 2 3 8" xfId="8559" xr:uid="{A71D878E-B67E-4F9F-B016-DA88AF27EB21}"/>
    <cellStyle name="2_Plano - Doação Midia extensiva v 2 3 9" xfId="9655" xr:uid="{90B3E21C-C133-4A30-94F3-749EFF3D08DE}"/>
    <cellStyle name="2_Plano - Doação Midia extensiva v 2 4" xfId="5226" xr:uid="{66EA8B35-1763-4A4C-B8C0-3160F0430926}"/>
    <cellStyle name="2_Plano - Doação Midia extensiva v 2 4 2" xfId="18306" xr:uid="{D53C8251-ED11-4665-B817-C15A538FCEB5}"/>
    <cellStyle name="2_Plano - Doação Midia extensiva v 2 5" xfId="6387" xr:uid="{8689E2CF-E6C8-4FEC-8156-697F6D5F7B53}"/>
    <cellStyle name="2_Plano - Doação Midia extensiva v 2 5 2" xfId="18798" xr:uid="{18E843C1-4BD5-4002-9E5F-3E09139E0862}"/>
    <cellStyle name="2_Plano - Doação Midia extensiva v 2 6" xfId="6760" xr:uid="{54BE5683-F1C4-4E8A-86FD-098326DDFA49}"/>
    <cellStyle name="2_Plano - Doação Midia extensiva v 2 6 2" xfId="47225" xr:uid="{EDB84190-DCAC-4AF4-A611-1B7B650ACCC2}"/>
    <cellStyle name="2_Plano - Doação Midia extensiva v 2 7" xfId="6061" xr:uid="{A8CFDC91-4C99-4181-A0BD-25E8EEEB9618}"/>
    <cellStyle name="2_Plano - Doação Midia extensiva v 2 8" xfId="7715" xr:uid="{029A9178-E023-446D-8F88-CD4B004D0783}"/>
    <cellStyle name="2_Programação F1 2009" xfId="10947" xr:uid="{EAD0F1EF-737D-4441-906A-A68721951CE3}"/>
    <cellStyle name="2_Programação F1 2009 2" xfId="13858" xr:uid="{F35AB78E-A447-46E6-8FDF-C8013A9014C1}"/>
    <cellStyle name="2_Programação F1 2009 2 2" xfId="20017" xr:uid="{B483C347-D1FE-4A9E-B288-E6162685F068}"/>
    <cellStyle name="2_Programação F1 2009 3" xfId="17315" xr:uid="{411D7306-FF28-4DE0-939B-76934B2DD6CE}"/>
    <cellStyle name="2_Programação F1 2009 3 2" xfId="23474" xr:uid="{D5EE0555-1F71-4B73-A8F1-2A5CE950096A}"/>
    <cellStyle name="2_Programação F1 2009 4" xfId="18325" xr:uid="{E8200E23-EBDC-4809-A604-2E4257FF1388}"/>
    <cellStyle name="2_Programação F1 2009 5" xfId="19108" xr:uid="{07AEBCE7-D4E8-4243-B68D-FB82C891A994}"/>
    <cellStyle name="2_Programação F1 2009 6" xfId="47200" xr:uid="{36008678-3E48-4085-A335-C8A207709694}"/>
    <cellStyle name="2_Share PNT AS ABC 25+ 6 às 24h" xfId="3569" xr:uid="{06574488-F21D-4EBB-92C4-99EF6CCD1FC2}"/>
    <cellStyle name="2_Share PNT AS ABC 25+ 6 às 24h 2" xfId="4735" xr:uid="{23EDCBB8-7A9B-41DE-ACD8-04510347032E}"/>
    <cellStyle name="2_Share PNT AS ABC 25+ 6 às 24h 2 10" xfId="9553" xr:uid="{AD81E431-4452-4CA0-AFDB-B3A5F3FE69A8}"/>
    <cellStyle name="2_Share PNT AS ABC 25+ 6 às 24h 2 11" xfId="10367" xr:uid="{94C06150-81F7-4F45-BDF2-95C5C7B4A24D}"/>
    <cellStyle name="2_Share PNT AS ABC 25+ 6 às 24h 2 12" xfId="13856" xr:uid="{9869686F-12D7-46D0-A9AB-1EEE49BF8EC7}"/>
    <cellStyle name="2_Share PNT AS ABC 25+ 6 às 24h 2 2" xfId="5710" xr:uid="{FC19E77D-7AD3-4CC7-A0A9-1A43D5888401}"/>
    <cellStyle name="2_Share PNT AS ABC 25+ 6 às 24h 2 2 2" xfId="20015" xr:uid="{8FB97908-534D-4A0F-BBA2-83361D2B2B84}"/>
    <cellStyle name="2_Share PNT AS ABC 25+ 6 às 24h 2 3" xfId="5324" xr:uid="{3B573E7E-8BCD-4A62-9941-51D556E2EEC0}"/>
    <cellStyle name="2_Share PNT AS ABC 25+ 6 às 24h 2 4" xfId="6540" xr:uid="{488184A5-A75F-4D98-956F-6DAE6746D20E}"/>
    <cellStyle name="2_Share PNT AS ABC 25+ 6 às 24h 2 5" xfId="6485" xr:uid="{7403AC4B-3067-4931-90E1-56BF3F3F2575}"/>
    <cellStyle name="2_Share PNT AS ABC 25+ 6 às 24h 2 6" xfId="7235" xr:uid="{42227818-2F02-42FB-8244-2D0024C1AC4B}"/>
    <cellStyle name="2_Share PNT AS ABC 25+ 6 às 24h 2 7" xfId="7934" xr:uid="{E4DA0A45-3E17-465A-B3B7-832C7CE48F71}"/>
    <cellStyle name="2_Share PNT AS ABC 25+ 6 às 24h 2 8" xfId="8708" xr:uid="{9769106E-C769-4FC7-B78E-6FB395FC6C77}"/>
    <cellStyle name="2_Share PNT AS ABC 25+ 6 às 24h 2 9" xfId="9776" xr:uid="{8DD4D47D-FC0D-44FC-9F15-AB7795E4F7B7}"/>
    <cellStyle name="2_Share PNT AS ABC 25+ 6 às 24h 3" xfId="3495" xr:uid="{5C27302F-A1E9-4B99-863B-C8C77579FFFE}"/>
    <cellStyle name="2_Share PNT AS ABC 25+ 6 às 24h 3 10" xfId="9698" xr:uid="{FD9B48FB-30B3-4317-AEA9-49EE21DF16C9}"/>
    <cellStyle name="2_Share PNT AS ABC 25+ 6 às 24h 3 11" xfId="9800" xr:uid="{C8D8FD56-D472-48A6-8F6C-04F7238E909B}"/>
    <cellStyle name="2_Share PNT AS ABC 25+ 6 às 24h 3 12" xfId="13792" xr:uid="{740CDAA5-0420-44B0-9D81-3C1C519ECA03}"/>
    <cellStyle name="2_Share PNT AS ABC 25+ 6 às 24h 3 2" xfId="5282" xr:uid="{718294AD-8346-4727-A846-B09161A6D1FF}"/>
    <cellStyle name="2_Share PNT AS ABC 25+ 6 às 24h 3 2 2" xfId="19951" xr:uid="{F8A8EF93-8EF0-414C-94CB-115ABBD0B178}"/>
    <cellStyle name="2_Share PNT AS ABC 25+ 6 às 24h 3 3" xfId="5944" xr:uid="{958B86E3-8DE1-4387-80A1-84FF3897E9E7}"/>
    <cellStyle name="2_Share PNT AS ABC 25+ 6 às 24h 3 4" xfId="6410" xr:uid="{5386B501-BF81-46F7-8809-2DF6F4EDE66E}"/>
    <cellStyle name="2_Share PNT AS ABC 25+ 6 às 24h 3 5" xfId="6764" xr:uid="{42354A37-AF30-4662-A027-F69A72CFF5E6}"/>
    <cellStyle name="2_Share PNT AS ABC 25+ 6 às 24h 3 6" xfId="6818" xr:uid="{B8233B01-D8C3-4FE8-A148-8B12ABF9E2D4}"/>
    <cellStyle name="2_Share PNT AS ABC 25+ 6 às 24h 3 7" xfId="7655" xr:uid="{3DF8CE4C-4DD9-4DD6-AE0E-D25C8EB77E77}"/>
    <cellStyle name="2_Share PNT AS ABC 25+ 6 às 24h 3 8" xfId="8560" xr:uid="{86BB9A42-2FC5-45D3-8F2D-11BF0BCE893D}"/>
    <cellStyle name="2_Share PNT AS ABC 25+ 6 às 24h 3 9" xfId="9654" xr:uid="{2A41E69D-DD81-4172-94CD-AC9D49574F36}"/>
    <cellStyle name="2_Share PNT AS ABC 25+ 6 às 24h 4" xfId="5204" xr:uid="{C7CFACCD-4410-4376-9490-60F22E2B0A39}"/>
    <cellStyle name="2_Share PNT AS ABC 25+ 6 às 24h 4 2" xfId="18322" xr:uid="{A9213664-BE81-4A35-B600-DFC5E8B15E4C}"/>
    <cellStyle name="2_Share PNT AS ABC 25+ 6 às 24h 5" xfId="5234" xr:uid="{4AD1E9ED-723D-4E92-A1CF-4842FF0A2C86}"/>
    <cellStyle name="2_Share PNT AS ABC 25+ 6 às 24h 5 2" xfId="18796" xr:uid="{B58754FF-9E8B-44FC-82D0-7FEBB3B5E3FE}"/>
    <cellStyle name="2_Share PNT AS ABC 25+ 6 às 24h 6" xfId="6812" xr:uid="{F91FEC87-D2A0-4741-89D3-7CB24A8E912D}"/>
    <cellStyle name="2_Share PNT AS ABC 25+ 6 às 24h 6 2" xfId="47466" xr:uid="{51ED5754-8106-4A37-B6EC-527730B52EF5}"/>
    <cellStyle name="2_Share PNT AS ABC 25+ 6 às 24h 7" xfId="6478" xr:uid="{9AD06895-AADF-40F5-B169-367C1D6B56A2}"/>
    <cellStyle name="2_Share PNT AS ABC 25+ 6 às 24h 7 2" xfId="47632" xr:uid="{4323BE1D-42BB-4FF4-92D8-0EDE0B7F2579}"/>
    <cellStyle name="2_Share PNT AS ABC 25+ 6 às 24h 8" xfId="7716" xr:uid="{C1709B0E-680A-4506-B8AD-6ED271D34BDF}"/>
    <cellStyle name="2_Share PNT AS ABC 25+ 6 às 24h_ME MS R 15" xfId="3570" xr:uid="{323810B7-91B2-49FE-BD66-6ABC89661457}"/>
    <cellStyle name="2_Share PNT AS ABC 25+ 6 às 24h_ME MS R 15 2" xfId="4736" xr:uid="{6A056205-AF60-4C8D-9B7E-5BA0E5E6BC13}"/>
    <cellStyle name="2_Share PNT AS ABC 25+ 6 às 24h_ME MS R 15 2 10" xfId="9554" xr:uid="{E55C7733-F982-4ACE-8CF2-F63AA5091C9F}"/>
    <cellStyle name="2_Share PNT AS ABC 25+ 6 às 24h_ME MS R 15 2 11" xfId="9703" xr:uid="{46D3CA11-0741-478C-BD18-20835E9485CE}"/>
    <cellStyle name="2_Share PNT AS ABC 25+ 6 às 24h_ME MS R 15 2 2" xfId="5711" xr:uid="{BF82E956-3C5E-49DE-8C13-6302A15B2ACF}"/>
    <cellStyle name="2_Share PNT AS ABC 25+ 6 às 24h_ME MS R 15 2 3" xfId="5323" xr:uid="{AA69FCFA-4008-4B28-A51A-6D678333B15E}"/>
    <cellStyle name="2_Share PNT AS ABC 25+ 6 às 24h_ME MS R 15 2 4" xfId="6541" xr:uid="{4D2634C1-97B3-4C85-B54E-7F51B40E8157}"/>
    <cellStyle name="2_Share PNT AS ABC 25+ 6 às 24h_ME MS R 15 2 5" xfId="6751" xr:uid="{360C5DF2-C236-4743-86EA-6BCB78A49180}"/>
    <cellStyle name="2_Share PNT AS ABC 25+ 6 às 24h_ME MS R 15 2 6" xfId="7236" xr:uid="{6B30165D-4447-47EE-A749-FAB2ACDB82E1}"/>
    <cellStyle name="2_Share PNT AS ABC 25+ 6 às 24h_ME MS R 15 2 7" xfId="7935" xr:uid="{CAB2E080-D7D6-4F8E-8C5B-9553E281E3B8}"/>
    <cellStyle name="2_Share PNT AS ABC 25+ 6 às 24h_ME MS R 15 2 8" xfId="8709" xr:uid="{C02BCA5A-B41E-43BE-B912-ACEFFEB73311}"/>
    <cellStyle name="2_Share PNT AS ABC 25+ 6 às 24h_ME MS R 15 2 9" xfId="9367" xr:uid="{9CFDF9FD-D7D0-4794-AAAF-247EF7B30284}"/>
    <cellStyle name="2_Share PNT AS ABC 25+ 6 às 24h_ME MS R 15 3" xfId="3479" xr:uid="{D7744786-1853-4B87-89AB-2A6991E16886}"/>
    <cellStyle name="2_Share PNT AS ABC 25+ 6 às 24h_ME MS R 15 3 10" xfId="9722" xr:uid="{57976F0C-1E53-4667-B9A1-E55A33E6D029}"/>
    <cellStyle name="2_Share PNT AS ABC 25+ 6 às 24h_ME MS R 15 3 11" xfId="10583" xr:uid="{66736149-B611-448A-9D80-FFA475BA8FB9}"/>
    <cellStyle name="2_Share PNT AS ABC 25+ 6 às 24h_ME MS R 15 3 2" xfId="5270" xr:uid="{2F3B6E21-DCEA-4F67-8087-8B9611852D01}"/>
    <cellStyle name="2_Share PNT AS ABC 25+ 6 às 24h_ME MS R 15 3 3" xfId="6065" xr:uid="{7962BD52-3DEE-4D8F-A6D6-E10CCDFE92D6}"/>
    <cellStyle name="2_Share PNT AS ABC 25+ 6 às 24h_ME MS R 15 3 4" xfId="6379" xr:uid="{6CCE9AF6-A721-4D11-87AC-1096C903FA40}"/>
    <cellStyle name="2_Share PNT AS ABC 25+ 6 às 24h_ME MS R 15 3 5" xfId="6771" xr:uid="{11AC6DAF-A63D-49DE-ABFC-07C3F4978305}"/>
    <cellStyle name="2_Share PNT AS ABC 25+ 6 às 24h_ME MS R 15 3 6" xfId="6878" xr:uid="{9B2EF4D9-D44F-433D-9B53-92DE716754E7}"/>
    <cellStyle name="2_Share PNT AS ABC 25+ 6 às 24h_ME MS R 15 3 7" xfId="7640" xr:uid="{324B0690-08BE-4F2B-8ABC-BE804CC21896}"/>
    <cellStyle name="2_Share PNT AS ABC 25+ 6 às 24h_ME MS R 15 3 8" xfId="8545" xr:uid="{44A0CB37-9A93-49B3-A68A-E334E61835A6}"/>
    <cellStyle name="2_Share PNT AS ABC 25+ 6 às 24h_ME MS R 15 3 9" xfId="9665" xr:uid="{A0106B9F-0928-470D-829F-CE655E6C1AFA}"/>
    <cellStyle name="2_Share PNT AS ABC 25+ 6 às 24h_ME MS R 15 4" xfId="6060" xr:uid="{38CBE7FC-6718-419B-8AB1-57FB7909D718}"/>
    <cellStyle name="2_Share PNT AS ABC 25+ 6 às 24h_ME MS R 15 5" xfId="6412" xr:uid="{2D072341-FF98-401B-B4BC-3B1B9F30AD6D}"/>
    <cellStyle name="2_Share PNT AS ABC 25+ 6 às 24h_ME MS R 15 6" xfId="6426" xr:uid="{FADC2F32-307C-48C1-B525-1BF2592E15FD}"/>
    <cellStyle name="2_Share PNT AS ABC 25+ 6 às 24h_ME MS R 15 7" xfId="5578" xr:uid="{A542C8BF-D936-4B85-8E0B-4EF7FFE8FA7B}"/>
    <cellStyle name="2_Share PNT AS ABC 25+ 6 às 24h_ME MS R 15 8" xfId="7717" xr:uid="{90C203AA-AF55-4FAB-B3B6-CEF261E9C213}"/>
    <cellStyle name="2_Share PNT AS ABC 25+ 6 às 24h_OOH - Rev 12" xfId="3571" xr:uid="{01C0C993-4D08-42D5-A5B2-F45CE4FBE58B}"/>
    <cellStyle name="2_Share PNT AS ABC 25+ 6 às 24h_OOH - Rev 12 2" xfId="4737" xr:uid="{96B62683-1DB3-415D-9E7D-8C7D2E2FDAFA}"/>
    <cellStyle name="2_Share PNT AS ABC 25+ 6 às 24h_OOH - Rev 12 2 10" xfId="9555" xr:uid="{94014880-B59F-40B2-A7C9-E087EA212BBD}"/>
    <cellStyle name="2_Share PNT AS ABC 25+ 6 às 24h_OOH - Rev 12 2 11" xfId="10371" xr:uid="{F4C4950E-DF4A-4D3C-93FF-AF79D45C3AC1}"/>
    <cellStyle name="2_Share PNT AS ABC 25+ 6 às 24h_OOH - Rev 12 2 2" xfId="5712" xr:uid="{C966C86E-467A-4F3F-8013-8FE6C566D087}"/>
    <cellStyle name="2_Share PNT AS ABC 25+ 6 às 24h_OOH - Rev 12 2 3" xfId="5322" xr:uid="{EC8B8EE4-7D8B-4668-B11E-1DA3AE9951F7}"/>
    <cellStyle name="2_Share PNT AS ABC 25+ 6 às 24h_OOH - Rev 12 2 4" xfId="6542" xr:uid="{34B4BC41-C474-498F-9FC3-FB47CEA5FBDB}"/>
    <cellStyle name="2_Share PNT AS ABC 25+ 6 às 24h_OOH - Rev 12 2 5" xfId="6557" xr:uid="{D7E2A133-974C-4DAA-97D1-FF7F4B3A0E8F}"/>
    <cellStyle name="2_Share PNT AS ABC 25+ 6 às 24h_OOH - Rev 12 2 6" xfId="7237" xr:uid="{2A0AC956-6662-4B12-8E98-9ABCF15385B1}"/>
    <cellStyle name="2_Share PNT AS ABC 25+ 6 às 24h_OOH - Rev 12 2 7" xfId="7936" xr:uid="{53ED2498-F14D-476F-9071-38C94CA29F97}"/>
    <cellStyle name="2_Share PNT AS ABC 25+ 6 às 24h_OOH - Rev 12 2 8" xfId="8710" xr:uid="{D3335FDA-EDED-4DB8-9E29-4ABC7644ADB2}"/>
    <cellStyle name="2_Share PNT AS ABC 25+ 6 às 24h_OOH - Rev 12 2 9" xfId="9858" xr:uid="{E1B49056-1B54-4DC7-BE3A-33AB3110FD96}"/>
    <cellStyle name="2_Share PNT AS ABC 25+ 6 às 24h_OOH - Rev 12 3" xfId="4950" xr:uid="{EB62B0EA-C834-406C-8844-8D79793EEEE0}"/>
    <cellStyle name="2_Share PNT AS ABC 25+ 6 às 24h_OOH - Rev 12 3 10" xfId="10557" xr:uid="{562AC280-692D-484E-9B58-E3950680D63D}"/>
    <cellStyle name="2_Share PNT AS ABC 25+ 6 às 24h_OOH - Rev 12 3 11" xfId="10757" xr:uid="{7AD611A1-B2B3-439C-861F-BBA80BD5E73E}"/>
    <cellStyle name="2_Share PNT AS ABC 25+ 6 às 24h_OOH - Rev 12 3 2" xfId="5925" xr:uid="{8EA084DE-3969-410A-8BE6-764017574952}"/>
    <cellStyle name="2_Share PNT AS ABC 25+ 6 às 24h_OOH - Rev 12 3 3" xfId="6311" xr:uid="{CE3AADD3-6023-4E41-9FE2-BD17B90FADCD}"/>
    <cellStyle name="2_Share PNT AS ABC 25+ 6 às 24h_OOH - Rev 12 3 4" xfId="6741" xr:uid="{704BC46C-B3F2-4F17-B894-80E8DDEC4268}"/>
    <cellStyle name="2_Share PNT AS ABC 25+ 6 às 24h_OOH - Rev 12 3 5" xfId="7063" xr:uid="{F467E2C6-813A-4233-87E4-B821C1B4DFD2}"/>
    <cellStyle name="2_Share PNT AS ABC 25+ 6 às 24h_OOH - Rev 12 3 6" xfId="7418" xr:uid="{20E8D65F-2D4E-4A38-8A51-AA4F32B1485B}"/>
    <cellStyle name="2_Share PNT AS ABC 25+ 6 às 24h_OOH - Rev 12 3 7" xfId="8148" xr:uid="{E85B0C88-EC27-4B62-A791-5B8E9761691F}"/>
    <cellStyle name="2_Share PNT AS ABC 25+ 6 às 24h_OOH - Rev 12 3 8" xfId="8922" xr:uid="{6DDCB356-65B7-48CA-BAB1-B7B52D7E95C2}"/>
    <cellStyle name="2_Share PNT AS ABC 25+ 6 às 24h_OOH - Rev 12 3 9" xfId="10274" xr:uid="{0F294A97-3BAA-49DC-B7F3-75F601A8C423}"/>
    <cellStyle name="2_Share PNT AS ABC 25+ 6 às 24h_OOH - Rev 12 4" xfId="3420" xr:uid="{4CE67B79-76B5-46D3-B5DA-A5006D43034D}"/>
    <cellStyle name="2_Share PNT AS ABC 25+ 6 às 24h_OOH - Rev 12 5" xfId="5614" xr:uid="{3C633655-73C6-4DD0-B4CC-D57A416F7208}"/>
    <cellStyle name="2_Share PNT AS ABC 25+ 6 às 24h_OOH - Rev 12 6" xfId="6833" xr:uid="{1CDD91F5-8A4F-4C53-A3A6-C52A76B6F8F4}"/>
    <cellStyle name="2_Share PNT AS ABC 25+ 6 às 24h_OOH - Rev 12 7" xfId="5953" xr:uid="{5101D8ED-6E94-4DBC-BE29-F76BCEBF7645}"/>
    <cellStyle name="2_Share PNT AS ABC 25+ 6 às 24h_OOH - Rev 12 8" xfId="7718" xr:uid="{94F4A6DC-B84D-4C9E-A638-F33607232413}"/>
    <cellStyle name="2_Share PNT AS ABC 25+ 6 às 24h_Pauta de Mídia Anual AC - 18.06.08 V3 - Aprovado" xfId="3572" xr:uid="{2B91428F-F660-4D9D-9706-97F3CFA2B08B}"/>
    <cellStyle name="2_Share PNT AS ABC 25+ 6 às 24h_Pauta de Mídia Anual AC - 18.06.08 V3 - Aprovado 2" xfId="4738" xr:uid="{A0D22451-738A-4519-8C0D-7AB4373F2A8A}"/>
    <cellStyle name="2_Share PNT AS ABC 25+ 6 às 24h_Pauta de Mídia Anual AC - 18.06.08 V3 - Aprovado 2 10" xfId="9558" xr:uid="{F2AA411D-B70B-4F93-97B4-2FF1488DCC85}"/>
    <cellStyle name="2_Share PNT AS ABC 25+ 6 às 24h_Pauta de Mídia Anual AC - 18.06.08 V3 - Aprovado 2 11" xfId="9687" xr:uid="{39723A31-5096-4BA7-9C24-5C8C145C948B}"/>
    <cellStyle name="2_Share PNT AS ABC 25+ 6 às 24h_Pauta de Mídia Anual AC - 18.06.08 V3 - Aprovado 2 12" xfId="13854" xr:uid="{7377CD61-F6D1-4B57-84A4-B383604AFD5C}"/>
    <cellStyle name="2_Share PNT AS ABC 25+ 6 às 24h_Pauta de Mídia Anual AC - 18.06.08 V3 - Aprovado 2 2" xfId="5713" xr:uid="{507C7DB3-FD9D-4DAF-B696-659D8AB32FA9}"/>
    <cellStyle name="2_Share PNT AS ABC 25+ 6 às 24h_Pauta de Mídia Anual AC - 18.06.08 V3 - Aprovado 2 2 2" xfId="20013" xr:uid="{A7E7DCD3-D374-4148-8235-D25CD00E727B}"/>
    <cellStyle name="2_Share PNT AS ABC 25+ 6 às 24h_Pauta de Mídia Anual AC - 18.06.08 V3 - Aprovado 2 3" xfId="5321" xr:uid="{147AB71E-9FD4-46A2-AC18-CD3293DFDD67}"/>
    <cellStyle name="2_Share PNT AS ABC 25+ 6 às 24h_Pauta de Mídia Anual AC - 18.06.08 V3 - Aprovado 2 4" xfId="6543" xr:uid="{63E2C1F7-21E2-4DC6-B183-2384B8220281}"/>
    <cellStyle name="2_Share PNT AS ABC 25+ 6 às 24h_Pauta de Mídia Anual AC - 18.06.08 V3 - Aprovado 2 5" xfId="6348" xr:uid="{C2B66587-5619-4A69-B821-2F49531FC53C}"/>
    <cellStyle name="2_Share PNT AS ABC 25+ 6 às 24h_Pauta de Mídia Anual AC - 18.06.08 V3 - Aprovado 2 6" xfId="7238" xr:uid="{9EC011CC-1FD0-45A8-9352-CEE4FEA16369}"/>
    <cellStyle name="2_Share PNT AS ABC 25+ 6 às 24h_Pauta de Mídia Anual AC - 18.06.08 V3 - Aprovado 2 7" xfId="7937" xr:uid="{E4DB586D-2D7D-44D1-A649-CFC07F3A9B90}"/>
    <cellStyle name="2_Share PNT AS ABC 25+ 6 às 24h_Pauta de Mídia Anual AC - 18.06.08 V3 - Aprovado 2 8" xfId="8711" xr:uid="{6576AF82-1DB1-4C84-A142-023187B53FEC}"/>
    <cellStyle name="2_Share PNT AS ABC 25+ 6 às 24h_Pauta de Mídia Anual AC - 18.06.08 V3 - Aprovado 2 9" xfId="9775" xr:uid="{51DEFF54-9331-409B-896A-2BE24640D3B4}"/>
    <cellStyle name="2_Share PNT AS ABC 25+ 6 às 24h_Pauta de Mídia Anual AC - 18.06.08 V3 - Aprovado 3" xfId="4690" xr:uid="{36336DD6-D3AC-49BD-91C8-D562953F981D}"/>
    <cellStyle name="2_Share PNT AS ABC 25+ 6 às 24h_Pauta de Mídia Anual AC - 18.06.08 V3 - Aprovado 3 10" xfId="9499" xr:uid="{08A2EA29-6CC8-4BC8-9653-C7FBC14359A6}"/>
    <cellStyle name="2_Share PNT AS ABC 25+ 6 às 24h_Pauta de Mídia Anual AC - 18.06.08 V3 - Aprovado 3 11" xfId="9429" xr:uid="{2C90A8EF-C9CC-499E-AB07-C684C5EEDBB8}"/>
    <cellStyle name="2_Share PNT AS ABC 25+ 6 às 24h_Pauta de Mídia Anual AC - 18.06.08 V3 - Aprovado 3 12" xfId="15578" xr:uid="{94EFEC8C-F98E-4AEB-BD26-0622E4970917}"/>
    <cellStyle name="2_Share PNT AS ABC 25+ 6 às 24h_Pauta de Mídia Anual AC - 18.06.08 V3 - Aprovado 3 2" xfId="5665" xr:uid="{30083660-0D3A-45CC-8686-C7A3894AE6F8}"/>
    <cellStyle name="2_Share PNT AS ABC 25+ 6 às 24h_Pauta de Mídia Anual AC - 18.06.08 V3 - Aprovado 3 2 2" xfId="21737" xr:uid="{91A6108B-ACDC-4D80-A509-2F9849079AAD}"/>
    <cellStyle name="2_Share PNT AS ABC 25+ 6 às 24h_Pauta de Mídia Anual AC - 18.06.08 V3 - Aprovado 3 3" xfId="5369" xr:uid="{72EFDD72-9230-44D3-8F7B-94EA0499D5EC}"/>
    <cellStyle name="2_Share PNT AS ABC 25+ 6 às 24h_Pauta de Mídia Anual AC - 18.06.08 V3 - Aprovado 3 4" xfId="6088" xr:uid="{4450FC70-72DC-4083-A270-786D435E909F}"/>
    <cellStyle name="2_Share PNT AS ABC 25+ 6 às 24h_Pauta de Mídia Anual AC - 18.06.08 V3 - Aprovado 3 5" xfId="3421" xr:uid="{B9E03D0C-53A0-4816-B10A-1F24C811697D}"/>
    <cellStyle name="2_Share PNT AS ABC 25+ 6 às 24h_Pauta de Mídia Anual AC - 18.06.08 V3 - Aprovado 3 6" xfId="7196" xr:uid="{F59816A8-DB09-45FD-9B8D-906FF2020065}"/>
    <cellStyle name="2_Share PNT AS ABC 25+ 6 às 24h_Pauta de Mídia Anual AC - 18.06.08 V3 - Aprovado 3 7" xfId="7889" xr:uid="{03CF4972-7B9A-4C31-A17B-6B42A635B191}"/>
    <cellStyle name="2_Share PNT AS ABC 25+ 6 às 24h_Pauta de Mídia Anual AC - 18.06.08 V3 - Aprovado 3 8" xfId="8663" xr:uid="{82A5842C-41E2-49FF-8040-343C94F689F9}"/>
    <cellStyle name="2_Share PNT AS ABC 25+ 6 às 24h_Pauta de Mídia Anual AC - 18.06.08 V3 - Aprovado 3 9" xfId="9791" xr:uid="{5C266F14-63B4-4550-8AD1-74236E8AC72A}"/>
    <cellStyle name="2_Share PNT AS ABC 25+ 6 às 24h_Pauta de Mídia Anual AC - 18.06.08 V3 - Aprovado 4" xfId="6050" xr:uid="{3357CBF2-E976-4823-A560-54B2CCBE8F70}"/>
    <cellStyle name="2_Share PNT AS ABC 25+ 6 às 24h_Pauta de Mídia Anual AC - 18.06.08 V3 - Aprovado 4 2" xfId="18319" xr:uid="{E320D31E-628F-4735-940C-6F69863707E7}"/>
    <cellStyle name="2_Share PNT AS ABC 25+ 6 às 24h_Pauta de Mídia Anual AC - 18.06.08 V3 - Aprovado 5" xfId="5464" xr:uid="{46A0674F-7EC7-4E70-B124-E49C36785F28}"/>
    <cellStyle name="2_Share PNT AS ABC 25+ 6 às 24h_Pauta de Mídia Anual AC - 18.06.08 V3 - Aprovado 5 2" xfId="19491" xr:uid="{4E2AF42B-D2FB-4825-8627-D95E400D8CCA}"/>
    <cellStyle name="2_Share PNT AS ABC 25+ 6 às 24h_Pauta de Mídia Anual AC - 18.06.08 V3 - Aprovado 6" xfId="6420" xr:uid="{A3FF35A1-1867-4EC7-857B-C9FFFB95C5DE}"/>
    <cellStyle name="2_Share PNT AS ABC 25+ 6 às 24h_Pauta de Mídia Anual AC - 18.06.08 V3 - Aprovado 6 2" xfId="47293" xr:uid="{A128D7B1-1F01-4084-85A2-CF61ED6B08DC}"/>
    <cellStyle name="2_Share PNT AS ABC 25+ 6 às 24h_Pauta de Mídia Anual AC - 18.06.08 V3 - Aprovado 7" xfId="5584" xr:uid="{F591C406-7939-44CD-813A-4F545B19299B}"/>
    <cellStyle name="2_Share PNT AS ABC 25+ 6 às 24h_Pauta de Mídia Anual AC - 18.06.08 V3 - Aprovado 7 2" xfId="47630" xr:uid="{C03C0C6B-0542-4389-BC9E-952ADEE7FAA2}"/>
    <cellStyle name="2_Share PNT AS ABC 25+ 6 às 24h_Pauta de Mídia Anual AC - 18.06.08 V3 - Aprovado 8" xfId="7719" xr:uid="{74ECC839-1863-45A6-B83A-D3C58C7F2FAC}"/>
    <cellStyle name="2_Share PNT AS ABC 25+ 6 às 24h_Pauta de Mídia Anual AC - 18.06.08 V3 - Aprovado_ME MS R 15" xfId="3573" xr:uid="{855D29DF-C621-4511-B245-5FEFF466F456}"/>
    <cellStyle name="2_Share PNT AS ABC 25+ 6 às 24h_Pauta de Mídia Anual AC - 18.06.08 V3 - Aprovado_ME MS R 15 2" xfId="4739" xr:uid="{9A9FFDD7-2D25-48D2-8508-915889A015EA}"/>
    <cellStyle name="2_Share PNT AS ABC 25+ 6 às 24h_Pauta de Mídia Anual AC - 18.06.08 V3 - Aprovado_ME MS R 15 2 10" xfId="9559" xr:uid="{1F243D0A-888B-42B0-9FCB-F4222CD646CC}"/>
    <cellStyle name="2_Share PNT AS ABC 25+ 6 às 24h_Pauta de Mídia Anual AC - 18.06.08 V3 - Aprovado_ME MS R 15 2 11" xfId="9678" xr:uid="{91C80944-056F-4B6E-BF58-B5D8C6CE8576}"/>
    <cellStyle name="2_Share PNT AS ABC 25+ 6 às 24h_Pauta de Mídia Anual AC - 18.06.08 V3 - Aprovado_ME MS R 15 2 2" xfId="5714" xr:uid="{D3E6B58B-F3B5-4419-8FF1-05852AAAB236}"/>
    <cellStyle name="2_Share PNT AS ABC 25+ 6 às 24h_Pauta de Mídia Anual AC - 18.06.08 V3 - Aprovado_ME MS R 15 2 3" xfId="5320" xr:uid="{0ADFF9C0-1FB2-4D1B-A4EA-78759A309A8E}"/>
    <cellStyle name="2_Share PNT AS ABC 25+ 6 às 24h_Pauta de Mídia Anual AC - 18.06.08 V3 - Aprovado_ME MS R 15 2 4" xfId="6544" xr:uid="{CADC96BE-E15F-42BF-8DEE-0426A295EC18}"/>
    <cellStyle name="2_Share PNT AS ABC 25+ 6 às 24h_Pauta de Mídia Anual AC - 18.06.08 V3 - Aprovado_ME MS R 15 2 5" xfId="5201" xr:uid="{C0424981-883E-4F0A-8EF3-9323EE05D801}"/>
    <cellStyle name="2_Share PNT AS ABC 25+ 6 às 24h_Pauta de Mídia Anual AC - 18.06.08 V3 - Aprovado_ME MS R 15 2 6" xfId="7239" xr:uid="{71E3A468-F018-4109-B3E8-A7C66A42EC3D}"/>
    <cellStyle name="2_Share PNT AS ABC 25+ 6 às 24h_Pauta de Mídia Anual AC - 18.06.08 V3 - Aprovado_ME MS R 15 2 7" xfId="7938" xr:uid="{74118471-6BCE-4799-B14D-63656477E065}"/>
    <cellStyle name="2_Share PNT AS ABC 25+ 6 às 24h_Pauta de Mídia Anual AC - 18.06.08 V3 - Aprovado_ME MS R 15 2 8" xfId="8712" xr:uid="{20268DDE-B813-464A-98F0-B89C90E94685}"/>
    <cellStyle name="2_Share PNT AS ABC 25+ 6 às 24h_Pauta de Mídia Anual AC - 18.06.08 V3 - Aprovado_ME MS R 15 2 9" xfId="9366" xr:uid="{9333D495-0B75-4270-B514-89EBF2939B4E}"/>
    <cellStyle name="2_Share PNT AS ABC 25+ 6 às 24h_Pauta de Mídia Anual AC - 18.06.08 V3 - Aprovado_ME MS R 15 3" xfId="4949" xr:uid="{B146151E-1D1C-46D7-9466-662815569BB5}"/>
    <cellStyle name="2_Share PNT AS ABC 25+ 6 às 24h_Pauta de Mídia Anual AC - 18.06.08 V3 - Aprovado_ME MS R 15 3 10" xfId="10556" xr:uid="{4958E529-7393-4E88-A31D-3D464EB26FA6}"/>
    <cellStyle name="2_Share PNT AS ABC 25+ 6 às 24h_Pauta de Mídia Anual AC - 18.06.08 V3 - Aprovado_ME MS R 15 3 11" xfId="10756" xr:uid="{17FE9BBB-C2B2-4345-9798-F45672944F86}"/>
    <cellStyle name="2_Share PNT AS ABC 25+ 6 às 24h_Pauta de Mídia Anual AC - 18.06.08 V3 - Aprovado_ME MS R 15 3 2" xfId="5924" xr:uid="{9FA325FC-18AD-44B5-B4A5-60BB6501A2F1}"/>
    <cellStyle name="2_Share PNT AS ABC 25+ 6 às 24h_Pauta de Mídia Anual AC - 18.06.08 V3 - Aprovado_ME MS R 15 3 3" xfId="6310" xr:uid="{2CF1E1C7-BAB6-4BE5-BC3C-11E3857CC13B}"/>
    <cellStyle name="2_Share PNT AS ABC 25+ 6 às 24h_Pauta de Mídia Anual AC - 18.06.08 V3 - Aprovado_ME MS R 15 3 4" xfId="6740" xr:uid="{34FBEF3D-553E-4E32-A870-C5F0EBEFE1A6}"/>
    <cellStyle name="2_Share PNT AS ABC 25+ 6 às 24h_Pauta de Mídia Anual AC - 18.06.08 V3 - Aprovado_ME MS R 15 3 5" xfId="7062" xr:uid="{25420BA5-EDA3-453E-92BE-5EA81EDDC9A7}"/>
    <cellStyle name="2_Share PNT AS ABC 25+ 6 às 24h_Pauta de Mídia Anual AC - 18.06.08 V3 - Aprovado_ME MS R 15 3 6" xfId="7417" xr:uid="{1FC2EF1F-A08E-4947-888A-3BDC54981A91}"/>
    <cellStyle name="2_Share PNT AS ABC 25+ 6 às 24h_Pauta de Mídia Anual AC - 18.06.08 V3 - Aprovado_ME MS R 15 3 7" xfId="8147" xr:uid="{C0579460-8027-4961-A7A1-D9C038DFB943}"/>
    <cellStyle name="2_Share PNT AS ABC 25+ 6 às 24h_Pauta de Mídia Anual AC - 18.06.08 V3 - Aprovado_ME MS R 15 3 8" xfId="8921" xr:uid="{13A2559A-8623-4E72-ACAE-D4E8A7303F92}"/>
    <cellStyle name="2_Share PNT AS ABC 25+ 6 às 24h_Pauta de Mídia Anual AC - 18.06.08 V3 - Aprovado_ME MS R 15 3 9" xfId="10273" xr:uid="{755949DE-3B8A-482C-B060-506E030732EF}"/>
    <cellStyle name="2_Share PNT AS ABC 25+ 6 às 24h_Pauta de Mídia Anual AC - 18.06.08 V3 - Aprovado_ME MS R 15 4" xfId="5302" xr:uid="{C71ADFEF-1A94-4F7B-B79B-3F82724782A6}"/>
    <cellStyle name="2_Share PNT AS ABC 25+ 6 às 24h_Pauta de Mídia Anual AC - 18.06.08 V3 - Aprovado_ME MS R 15 5" xfId="5214" xr:uid="{09FA0F72-C0BE-4632-9E6F-BD0F65ABC292}"/>
    <cellStyle name="2_Share PNT AS ABC 25+ 6 às 24h_Pauta de Mídia Anual AC - 18.06.08 V3 - Aprovado_ME MS R 15 6" xfId="6496" xr:uid="{8D66B79F-37FB-4D9A-9A64-72E8EB29F09D}"/>
    <cellStyle name="2_Share PNT AS ABC 25+ 6 às 24h_Pauta de Mídia Anual AC - 18.06.08 V3 - Aprovado_ME MS R 15 7" xfId="5273" xr:uid="{F1F35FA5-6B69-48D8-8CB3-F075A2CCA80D}"/>
    <cellStyle name="2_Share PNT AS ABC 25+ 6 às 24h_Pauta de Mídia Anual AC - 18.06.08 V3 - Aprovado_ME MS R 15 8" xfId="7720" xr:uid="{22FD533E-690A-476D-8EC2-BD6C4F3819A2}"/>
    <cellStyle name="2_Share_PNT..(1)" xfId="3574" xr:uid="{EEA1F9A4-B2ED-40CD-A064-1DD4CECF4FDA}"/>
    <cellStyle name="2_Share_PNT..(1) 2" xfId="4740" xr:uid="{43DDFA1F-7B19-4EA9-91CC-F1C67D16CA2B}"/>
    <cellStyle name="2_Share_PNT..(1) 2 10" xfId="9560" xr:uid="{15507F35-49D4-4C86-A7C9-FFDF38ABC417}"/>
    <cellStyle name="2_Share_PNT..(1) 2 11" xfId="9991" xr:uid="{1EE72775-588D-4321-9FF5-8D888971A4FD}"/>
    <cellStyle name="2_Share_PNT..(1) 2 12" xfId="13853" xr:uid="{92EE02D0-5A1A-48BE-985E-E0453BFEEAE9}"/>
    <cellStyle name="2_Share_PNT..(1) 2 2" xfId="5715" xr:uid="{FCA9CC5B-FDD3-4621-B5BE-1CB5429B4C75}"/>
    <cellStyle name="2_Share_PNT..(1) 2 2 2" xfId="20012" xr:uid="{2953097B-D27B-4A7C-9112-539BC0D1AF15}"/>
    <cellStyle name="2_Share_PNT..(1) 2 3" xfId="5319" xr:uid="{9BCC248E-6317-4255-83A6-00DED4E50B49}"/>
    <cellStyle name="2_Share_PNT..(1) 2 4" xfId="6545" xr:uid="{BE2F5DCD-EFEA-4F5F-ACF6-282B5B809A15}"/>
    <cellStyle name="2_Share_PNT..(1) 2 5" xfId="6556" xr:uid="{95593187-1C30-4E61-B110-E7C4C3D197B6}"/>
    <cellStyle name="2_Share_PNT..(1) 2 6" xfId="7240" xr:uid="{DA01DC60-5916-4EC2-95B2-15187079D44C}"/>
    <cellStyle name="2_Share_PNT..(1) 2 7" xfId="7939" xr:uid="{06AE7D13-34E8-4CCE-AFDF-952A96448090}"/>
    <cellStyle name="2_Share_PNT..(1) 2 8" xfId="8713" xr:uid="{ECD9AE37-40C4-4F5D-995C-25E64D660097}"/>
    <cellStyle name="2_Share_PNT..(1) 2 9" xfId="9765" xr:uid="{DDADD0A8-BDF4-4244-8E03-244A16DC9BD4}"/>
    <cellStyle name="2_Share_PNT..(1) 3" xfId="4688" xr:uid="{36BEA00B-EEC3-4E6F-AFC7-AC95FDA5E35E}"/>
    <cellStyle name="2_Share_PNT..(1) 3 10" xfId="9497" xr:uid="{D20086E4-252D-46CB-B0DC-C93C38F1F3D8}"/>
    <cellStyle name="2_Share_PNT..(1) 3 11" xfId="9754" xr:uid="{7FAD629E-9D32-4336-B06C-4D7BF39D979E}"/>
    <cellStyle name="2_Share_PNT..(1) 3 12" xfId="13778" xr:uid="{C298697D-0AFD-4E77-8B96-14BD3F4143E3}"/>
    <cellStyle name="2_Share_PNT..(1) 3 2" xfId="5663" xr:uid="{277FD16C-085E-4136-B64A-7D880700B0B1}"/>
    <cellStyle name="2_Share_PNT..(1) 3 2 2" xfId="19937" xr:uid="{22E39967-405B-4E5D-B69C-E31547FBC614}"/>
    <cellStyle name="2_Share_PNT..(1) 3 3" xfId="5381" xr:uid="{9D7A0FA2-0A17-489D-AB94-EB990E929A82}"/>
    <cellStyle name="2_Share_PNT..(1) 3 4" xfId="5384" xr:uid="{7B9CA774-32D0-47D7-A11A-171B88F181F1}"/>
    <cellStyle name="2_Share_PNT..(1) 3 5" xfId="6385" xr:uid="{3E28DB69-805E-4BDC-A3E1-64ED8BC7A562}"/>
    <cellStyle name="2_Share_PNT..(1) 3 6" xfId="7194" xr:uid="{3E4A190E-D737-420D-9F6D-F29A6E74190D}"/>
    <cellStyle name="2_Share_PNT..(1) 3 7" xfId="7887" xr:uid="{17CC35E4-8F1C-4674-B79E-DD726D1156BB}"/>
    <cellStyle name="2_Share_PNT..(1) 3 8" xfId="8661" xr:uid="{91761166-E96E-42EA-A46A-494085AA3E86}"/>
    <cellStyle name="2_Share_PNT..(1) 3 9" xfId="9383" xr:uid="{B1B93E51-57B1-4F17-B513-516C35C43C6B}"/>
    <cellStyle name="2_Share_PNT..(1) 4" xfId="5996" xr:uid="{F7A5C7D3-681B-4DF2-9915-548B283160B9}"/>
    <cellStyle name="2_Share_PNT..(1) 4 2" xfId="18316" xr:uid="{A91F312F-90D7-443F-A049-6F3CF9F49BAE}"/>
    <cellStyle name="2_Share_PNT..(1) 5" xfId="6440" xr:uid="{87F64065-6A6E-436F-8F6A-C6ED7ABD5127}"/>
    <cellStyle name="2_Share_PNT..(1) 5 2" xfId="19789" xr:uid="{17E06A52-A31B-4D3D-9AA1-9BC1AA8E8D7F}"/>
    <cellStyle name="2_Share_PNT..(1) 6" xfId="6486" xr:uid="{3778398D-A97F-44B6-A86E-15CEE30FC0E3}"/>
    <cellStyle name="2_Share_PNT..(1) 6 2" xfId="47333" xr:uid="{D597BEC6-BAAC-4589-B541-1D4B2AB2FABB}"/>
    <cellStyle name="2_Share_PNT..(1) 7" xfId="7116" xr:uid="{7226B6A1-0F57-4947-9FED-71E0D0911184}"/>
    <cellStyle name="2_Share_PNT..(1) 7 2" xfId="47629" xr:uid="{D38326CE-5C47-4002-8D2F-CB18B0EF2F20}"/>
    <cellStyle name="2_Share_PNT..(1) 8" xfId="7721" xr:uid="{C8221F40-33EA-44D8-A644-14F791A79398}"/>
    <cellStyle name="2_Share_PNT..(1)_ME MS R 15" xfId="3575" xr:uid="{74DA0D96-DC69-441F-8D31-14E6782DE364}"/>
    <cellStyle name="2_Share_PNT..(1)_ME MS R 15 2" xfId="4741" xr:uid="{5D69E738-5378-445F-AB82-C0B65A2D158F}"/>
    <cellStyle name="2_Share_PNT..(1)_ME MS R 15 2 10" xfId="9561" xr:uid="{AFC9772C-093F-4494-BF2B-4FDDFF95BD45}"/>
    <cellStyle name="2_Share_PNT..(1)_ME MS R 15 2 11" xfId="10344" xr:uid="{700425FD-9C05-4E07-8E30-E2CD3F295427}"/>
    <cellStyle name="2_Share_PNT..(1)_ME MS R 15 2 2" xfId="5716" xr:uid="{271F2C92-B4B3-4B0B-9802-213CC7B0CDDD}"/>
    <cellStyle name="2_Share_PNT..(1)_ME MS R 15 2 3" xfId="5318" xr:uid="{26044719-9563-499A-A8F5-5B62EF3550BC}"/>
    <cellStyle name="2_Share_PNT..(1)_ME MS R 15 2 4" xfId="6546" xr:uid="{55B523D3-9B9B-4E57-A0FC-C226B340BC55}"/>
    <cellStyle name="2_Share_PNT..(1)_ME MS R 15 2 5" xfId="6369" xr:uid="{D6361E39-E18D-48F1-B276-56810C0F1026}"/>
    <cellStyle name="2_Share_PNT..(1)_ME MS R 15 2 6" xfId="7241" xr:uid="{F3B6E5D6-A8A6-4939-BD64-49734C215598}"/>
    <cellStyle name="2_Share_PNT..(1)_ME MS R 15 2 7" xfId="7940" xr:uid="{403F658F-5241-491A-B99D-712AF7D76E39}"/>
    <cellStyle name="2_Share_PNT..(1)_ME MS R 15 2 8" xfId="8714" xr:uid="{16020FBB-161D-43AE-9582-E5FCE52713C4}"/>
    <cellStyle name="2_Share_PNT..(1)_ME MS R 15 2 9" xfId="9774" xr:uid="{06ECABCB-BE96-4D31-8202-54DBF254BD0F}"/>
    <cellStyle name="2_Share_PNT..(1)_ME MS R 15 3" xfId="4672" xr:uid="{31A518A8-90E8-4559-90A3-36F667EF6ACE}"/>
    <cellStyle name="2_Share_PNT..(1)_ME MS R 15 3 10" xfId="9481" xr:uid="{BB375C7A-A5B2-4F99-95F0-D1FE5BD38092}"/>
    <cellStyle name="2_Share_PNT..(1)_ME MS R 15 3 11" xfId="10398" xr:uid="{E330A001-A145-4232-BD86-291B41056D9D}"/>
    <cellStyle name="2_Share_PNT..(1)_ME MS R 15 3 2" xfId="5647" xr:uid="{B90A5A47-2985-43D5-991A-BBEC11D02C0A}"/>
    <cellStyle name="2_Share_PNT..(1)_ME MS R 15 3 3" xfId="5407" xr:uid="{2BB46D04-22C2-4776-9790-427F1A0C62FE}"/>
    <cellStyle name="2_Share_PNT..(1)_ME MS R 15 3 4" xfId="3512" xr:uid="{5AEFB85E-ABEB-4465-8F0B-20F3D09FD03D}"/>
    <cellStyle name="2_Share_PNT..(1)_ME MS R 15 3 5" xfId="5952" xr:uid="{3A737C49-4047-44FF-BB9C-8D1895465931}"/>
    <cellStyle name="2_Share_PNT..(1)_ME MS R 15 3 6" xfId="7183" xr:uid="{CFA93B8A-C184-4265-AD05-ACB25F057BBD}"/>
    <cellStyle name="2_Share_PNT..(1)_ME MS R 15 3 7" xfId="7871" xr:uid="{C31B94B0-07AF-465D-9165-2E10A0698350}"/>
    <cellStyle name="2_Share_PNT..(1)_ME MS R 15 3 8" xfId="8645" xr:uid="{4D30C90A-E0BC-4F17-8651-98A7A71A5EAE}"/>
    <cellStyle name="2_Share_PNT..(1)_ME MS R 15 3 9" xfId="9797" xr:uid="{CA507574-2FA9-48A2-8F72-F337870EE88D}"/>
    <cellStyle name="2_Share_PNT..(1)_ME MS R 15 4" xfId="3373" xr:uid="{97F2F3BC-4326-482C-AC9F-ED12F200C3B8}"/>
    <cellStyle name="2_Share_PNT..(1)_ME MS R 15 5" xfId="6333" xr:uid="{132CE6DD-0B6C-4E80-8922-72F4A4B10472}"/>
    <cellStyle name="2_Share_PNT..(1)_ME MS R 15 6" xfId="6859" xr:uid="{3C17D102-B6FD-4DFC-B9AC-4A2ED99B98DC}"/>
    <cellStyle name="2_Share_PNT..(1)_ME MS R 15 7" xfId="5411" xr:uid="{DC6AE1D7-E65E-451D-BF13-8ACDE81469F9}"/>
    <cellStyle name="2_Share_PNT..(1)_ME MS R 15 8" xfId="7722" xr:uid="{395D5F9A-8E14-4C83-8431-C90BB2478FE8}"/>
    <cellStyle name="2_Share_PNT..(1)_OOH - Rev 12" xfId="3576" xr:uid="{2799C4A8-FF23-4EE0-89DA-43815EC48D72}"/>
    <cellStyle name="2_Share_PNT..(1)_OOH - Rev 12 2" xfId="4742" xr:uid="{954BC3DF-49DD-447E-BDD8-F1CE886F1649}"/>
    <cellStyle name="2_Share_PNT..(1)_OOH - Rev 12 2 10" xfId="9562" xr:uid="{6C86437C-D47A-44D4-AE12-27AE9A2738C3}"/>
    <cellStyle name="2_Share_PNT..(1)_OOH - Rev 12 2 11" xfId="9221" xr:uid="{782444A5-4DF4-4579-AD8C-4FD48871DCF7}"/>
    <cellStyle name="2_Share_PNT..(1)_OOH - Rev 12 2 2" xfId="5717" xr:uid="{C746DFA3-96A7-4B67-98F3-4DE9392AE7BB}"/>
    <cellStyle name="2_Share_PNT..(1)_OOH - Rev 12 2 3" xfId="5317" xr:uid="{B7564DA0-43AD-4FFD-AB09-601953CBF558}"/>
    <cellStyle name="2_Share_PNT..(1)_OOH - Rev 12 2 4" xfId="6547" xr:uid="{D4118023-E582-4F73-BD2E-ACD61E0B63DA}"/>
    <cellStyle name="2_Share_PNT..(1)_OOH - Rev 12 2 5" xfId="6077" xr:uid="{82A8BE4F-A46D-4CD7-A708-1833DA7C13BA}"/>
    <cellStyle name="2_Share_PNT..(1)_OOH - Rev 12 2 6" xfId="7242" xr:uid="{8B0E19D0-3097-4DF9-8977-EDA102EAD242}"/>
    <cellStyle name="2_Share_PNT..(1)_OOH - Rev 12 2 7" xfId="7941" xr:uid="{1D293703-A17F-4F28-818C-0C7FD43692C6}"/>
    <cellStyle name="2_Share_PNT..(1)_OOH - Rev 12 2 8" xfId="8715" xr:uid="{F073A709-091B-45C7-AB98-C64295B987B4}"/>
    <cellStyle name="2_Share_PNT..(1)_OOH - Rev 12 2 9" xfId="9365" xr:uid="{01210DFF-AFB3-46B4-B72F-52975D5C7F41}"/>
    <cellStyle name="2_Share_PNT..(1)_OOH - Rev 12 3" xfId="3454" xr:uid="{C521E5E5-1EEE-412A-AB3D-E9A08EC8B485}"/>
    <cellStyle name="2_Share_PNT..(1)_OOH - Rev 12 3 10" xfId="9813" xr:uid="{FFCE29EE-5D7B-4686-9051-E8CD2EB4572B}"/>
    <cellStyle name="2_Share_PNT..(1)_OOH - Rev 12 3 11" xfId="10602" xr:uid="{78900B9A-6AF1-4E20-870B-BCF9C38A4A0D}"/>
    <cellStyle name="2_Share_PNT..(1)_OOH - Rev 12 3 2" xfId="5247" xr:uid="{7745B9A2-4F6E-4402-838D-AD0CF0FF2E1A}"/>
    <cellStyle name="2_Share_PNT..(1)_OOH - Rev 12 3 3" xfId="6046" xr:uid="{AFDD1173-8EA8-4D00-8371-A2D546694B22}"/>
    <cellStyle name="2_Share_PNT..(1)_OOH - Rev 12 3 4" xfId="5227" xr:uid="{739242F5-B437-4DDE-9021-3EA9ABD7A1BE}"/>
    <cellStyle name="2_Share_PNT..(1)_OOH - Rev 12 3 5" xfId="5562" xr:uid="{509A4E19-2C13-493D-AA26-C20E20CDBB45}"/>
    <cellStyle name="2_Share_PNT..(1)_OOH - Rev 12 3 6" xfId="7096" xr:uid="{ED22F068-518E-44C3-B479-C97A33A9B645}"/>
    <cellStyle name="2_Share_PNT..(1)_OOH - Rev 12 3 7" xfId="7615" xr:uid="{D107C633-6820-405E-97B7-EF163A0D7E81}"/>
    <cellStyle name="2_Share_PNT..(1)_OOH - Rev 12 3 8" xfId="8520" xr:uid="{E994025A-2DF7-4844-A4C9-16440999718A}"/>
    <cellStyle name="2_Share_PNT..(1)_OOH - Rev 12 3 9" xfId="9203" xr:uid="{E8A38BA0-8E22-4ACA-A3FB-672D5B0A90B8}"/>
    <cellStyle name="2_Share_PNT..(1)_OOH - Rev 12 4" xfId="5089" xr:uid="{24680E5C-08BE-4164-A419-422F4C7470FD}"/>
    <cellStyle name="2_Share_PNT..(1)_OOH - Rev 12 5" xfId="6403" xr:uid="{6C64BD4C-944B-4C04-9274-8A6D42FEB382}"/>
    <cellStyle name="2_Share_PNT..(1)_OOH - Rev 12 6" xfId="6763" xr:uid="{50C98C73-2D4B-40A0-8C28-3033D5C7B7B1}"/>
    <cellStyle name="2_Share_PNT..(1)_OOH - Rev 12 7" xfId="5563" xr:uid="{7063804E-0C15-4EBF-A597-55FECA1219FF}"/>
    <cellStyle name="2_Share_PNT..(1)_OOH - Rev 12 8" xfId="7723" xr:uid="{74925ED5-9A61-4215-82BF-1F64BBED736E}"/>
    <cellStyle name="2_Share_PNT..(1)_Pauta de Mídia Anual AC - 18.06.08 V3 - Aprovado" xfId="3577" xr:uid="{B02FFA8F-86DB-4408-AFED-C8015FB22747}"/>
    <cellStyle name="2_Share_PNT..(1)_Pauta de Mídia Anual AC - 18.06.08 V3 - Aprovado 2" xfId="4743" xr:uid="{FD7DDE9C-463F-4C4E-95D7-68BCB873838E}"/>
    <cellStyle name="2_Share_PNT..(1)_Pauta de Mídia Anual AC - 18.06.08 V3 - Aprovado 2 10" xfId="9573" xr:uid="{93545A2B-F701-4756-9F55-CF4BB17E09BB}"/>
    <cellStyle name="2_Share_PNT..(1)_Pauta de Mídia Anual AC - 18.06.08 V3 - Aprovado 2 11" xfId="10303" xr:uid="{0D3F26AB-4DC0-4777-9673-26C6E0FFC40C}"/>
    <cellStyle name="2_Share_PNT..(1)_Pauta de Mídia Anual AC - 18.06.08 V3 - Aprovado 2 12" xfId="13851" xr:uid="{0C54E92F-C292-4300-868A-1DD856E0D9B1}"/>
    <cellStyle name="2_Share_PNT..(1)_Pauta de Mídia Anual AC - 18.06.08 V3 - Aprovado 2 2" xfId="5718" xr:uid="{25EE9E37-035B-4B37-AD1B-2486BCCFBE0F}"/>
    <cellStyle name="2_Share_PNT..(1)_Pauta de Mídia Anual AC - 18.06.08 V3 - Aprovado 2 2 2" xfId="20010" xr:uid="{B2401E8B-425E-4051-8AD4-4D87F040256D}"/>
    <cellStyle name="2_Share_PNT..(1)_Pauta de Mídia Anual AC - 18.06.08 V3 - Aprovado 2 3" xfId="5316" xr:uid="{3C849C45-EDF7-402B-BFDF-8A9EE5EDE7B3}"/>
    <cellStyle name="2_Share_PNT..(1)_Pauta de Mídia Anual AC - 18.06.08 V3 - Aprovado 2 4" xfId="6548" xr:uid="{B29D61D3-4464-48EF-9526-854234E58710}"/>
    <cellStyle name="2_Share_PNT..(1)_Pauta de Mídia Anual AC - 18.06.08 V3 - Aprovado 2 5" xfId="6555" xr:uid="{18601921-B846-46BC-8FCD-7F4F4DD55503}"/>
    <cellStyle name="2_Share_PNT..(1)_Pauta de Mídia Anual AC - 18.06.08 V3 - Aprovado 2 6" xfId="7243" xr:uid="{53043101-20A1-4E7F-BF96-87AAE20A58CB}"/>
    <cellStyle name="2_Share_PNT..(1)_Pauta de Mídia Anual AC - 18.06.08 V3 - Aprovado 2 7" xfId="7942" xr:uid="{45E56A86-10F8-4977-85B5-9A8F04A68421}"/>
    <cellStyle name="2_Share_PNT..(1)_Pauta de Mídia Anual AC - 18.06.08 V3 - Aprovado 2 8" xfId="8716" xr:uid="{059D4166-A719-4DF2-BF3D-4A795B582DEF}"/>
    <cellStyle name="2_Share_PNT..(1)_Pauta de Mídia Anual AC - 18.06.08 V3 - Aprovado 2 9" xfId="9337" xr:uid="{982B1E4C-BA1F-4690-8AB0-84FBBED3A584}"/>
    <cellStyle name="2_Share_PNT..(1)_Pauta de Mídia Anual AC - 18.06.08 V3 - Aprovado 3" xfId="3469" xr:uid="{EB68F7B5-B0E2-4FEC-94F7-BE06EF19C694}"/>
    <cellStyle name="2_Share_PNT..(1)_Pauta de Mídia Anual AC - 18.06.08 V3 - Aprovado 3 10" xfId="9693" xr:uid="{10EED608-8DDC-4293-BDE9-1A27D94F54A1}"/>
    <cellStyle name="2_Share_PNT..(1)_Pauta de Mídia Anual AC - 18.06.08 V3 - Aprovado 3 11" xfId="9468" xr:uid="{3ADF79FE-647F-46AF-BDA2-AEA55C72F011}"/>
    <cellStyle name="2_Share_PNT..(1)_Pauta de Mídia Anual AC - 18.06.08 V3 - Aprovado 3 12" xfId="13768" xr:uid="{80901309-B849-4CA4-A003-DBD7F6E00236}"/>
    <cellStyle name="2_Share_PNT..(1)_Pauta de Mídia Anual AC - 18.06.08 V3 - Aprovado 3 2" xfId="5262" xr:uid="{E4340D56-21D8-42CC-A1BA-E5FFCC9D9BDE}"/>
    <cellStyle name="2_Share_PNT..(1)_Pauta de Mídia Anual AC - 18.06.08 V3 - Aprovado 3 2 2" xfId="19927" xr:uid="{710C288E-5862-48C3-80FF-3D2422AC9F06}"/>
    <cellStyle name="2_Share_PNT..(1)_Pauta de Mídia Anual AC - 18.06.08 V3 - Aprovado 3 3" xfId="5956" xr:uid="{3A4DB6A2-9F50-427C-992B-B788FEFC5204}"/>
    <cellStyle name="2_Share_PNT..(1)_Pauta de Mídia Anual AC - 18.06.08 V3 - Aprovado 3 4" xfId="5449" xr:uid="{F1CC1523-05A8-4C30-BA40-FAF750D53FB3}"/>
    <cellStyle name="2_Share_PNT..(1)_Pauta de Mídia Anual AC - 18.06.08 V3 - Aprovado 3 5" xfId="6832" xr:uid="{87A2BABE-0329-49DD-911F-D03CE60E8C46}"/>
    <cellStyle name="2_Share_PNT..(1)_Pauta de Mídia Anual AC - 18.06.08 V3 - Aprovado 3 6" xfId="7087" xr:uid="{150BE80C-890B-4C83-B4B4-0EB1A0D6B456}"/>
    <cellStyle name="2_Share_PNT..(1)_Pauta de Mídia Anual AC - 18.06.08 V3 - Aprovado 3 7" xfId="7630" xr:uid="{7BF408EF-1761-4EBB-B925-A6C13C3BBF8F}"/>
    <cellStyle name="2_Share_PNT..(1)_Pauta de Mídia Anual AC - 18.06.08 V3 - Aprovado 3 8" xfId="8535" xr:uid="{2E680B55-3F24-4C34-8FBC-750D6D461EA4}"/>
    <cellStyle name="2_Share_PNT..(1)_Pauta de Mídia Anual AC - 18.06.08 V3 - Aprovado 3 9" xfId="9670" xr:uid="{2DB0ACD9-30D0-46C8-B179-245CB272A26E}"/>
    <cellStyle name="2_Share_PNT..(1)_Pauta de Mídia Anual AC - 18.06.08 V3 - Aprovado 4" xfId="5645" xr:uid="{E351DEEB-EF5F-4833-9782-6D8373EFDFE4}"/>
    <cellStyle name="2_Share_PNT..(1)_Pauta de Mídia Anual AC - 18.06.08 V3 - Aprovado 4 2" xfId="18313" xr:uid="{3A77BFE2-1F15-4B1A-9FEC-A666F4FA803D}"/>
    <cellStyle name="2_Share_PNT..(1)_Pauta de Mídia Anual AC - 18.06.08 V3 - Aprovado 5" xfId="6332" xr:uid="{50438AC7-0103-43AF-9BBC-EF8396637BDA}"/>
    <cellStyle name="2_Share_PNT..(1)_Pauta de Mídia Anual AC - 18.06.08 V3 - Aprovado 5 2" xfId="19109" xr:uid="{5534B566-E3A3-4762-9B54-167727EA3552}"/>
    <cellStyle name="2_Share_PNT..(1)_Pauta de Mídia Anual AC - 18.06.08 V3 - Aprovado 6" xfId="6824" xr:uid="{DECBB57D-2BA0-4044-A2C1-87AF9EFDDC97}"/>
    <cellStyle name="2_Share_PNT..(1)_Pauta de Mídia Anual AC - 18.06.08 V3 - Aprovado 6 2" xfId="47443" xr:uid="{DC8A0CB2-33C7-41E0-9A04-85CA215C35DA}"/>
    <cellStyle name="2_Share_PNT..(1)_Pauta de Mídia Anual AC - 18.06.08 V3 - Aprovado 7" xfId="5577" xr:uid="{D6A03130-6050-4288-9804-A2E4115A0B01}"/>
    <cellStyle name="2_Share_PNT..(1)_Pauta de Mídia Anual AC - 18.06.08 V3 - Aprovado 7 2" xfId="47627" xr:uid="{D07FC544-AC56-4D93-97A8-AC7F0EAADB42}"/>
    <cellStyle name="2_Share_PNT..(1)_Pauta de Mídia Anual AC - 18.06.08 V3 - Aprovado 8" xfId="7724" xr:uid="{2E30B479-755A-4726-BE5E-2ECE9A21672A}"/>
    <cellStyle name="2_Share_PNT..(1)_Pauta de Mídia Anual AC - 18.06.08 V3 - Aprovado_ME MS R 15" xfId="3578" xr:uid="{BCB6C3AE-A351-41F8-AC86-D57268CE3CD8}"/>
    <cellStyle name="2_Share_PNT..(1)_Pauta de Mídia Anual AC - 18.06.08 V3 - Aprovado_ME MS R 15 2" xfId="4744" xr:uid="{05BDC823-3D91-43E0-9E85-50C4551286F2}"/>
    <cellStyle name="2_Share_PNT..(1)_Pauta de Mídia Anual AC - 18.06.08 V3 - Aprovado_ME MS R 15 2 10" xfId="9574" xr:uid="{2A549645-F490-4DD1-8D3A-7923DC4E2D65}"/>
    <cellStyle name="2_Share_PNT..(1)_Pauta de Mídia Anual AC - 18.06.08 V3 - Aprovado_ME MS R 15 2 11" xfId="9717" xr:uid="{42077AC3-1943-42FD-8C87-7BC7065167D9}"/>
    <cellStyle name="2_Share_PNT..(1)_Pauta de Mídia Anual AC - 18.06.08 V3 - Aprovado_ME MS R 15 2 2" xfId="5719" xr:uid="{CAB19E73-5E5F-4BF4-952F-42B7A5B41861}"/>
    <cellStyle name="2_Share_PNT..(1)_Pauta de Mídia Anual AC - 18.06.08 V3 - Aprovado_ME MS R 15 2 3" xfId="5315" xr:uid="{D6E8B98C-038F-4F70-9278-03868704BF17}"/>
    <cellStyle name="2_Share_PNT..(1)_Pauta de Mídia Anual AC - 18.06.08 V3 - Aprovado_ME MS R 15 2 4" xfId="6549" xr:uid="{FEEDCF35-C4A2-4372-8D19-E84D4EB24689}"/>
    <cellStyle name="2_Share_PNT..(1)_Pauta de Mídia Anual AC - 18.06.08 V3 - Aprovado_ME MS R 15 2 5" xfId="6360" xr:uid="{0968D3CE-3CAD-4C08-8E00-46A298EE20DF}"/>
    <cellStyle name="2_Share_PNT..(1)_Pauta de Mídia Anual AC - 18.06.08 V3 - Aprovado_ME MS R 15 2 6" xfId="7244" xr:uid="{33F01232-1443-43D7-B83F-A033626F03CB}"/>
    <cellStyle name="2_Share_PNT..(1)_Pauta de Mídia Anual AC - 18.06.08 V3 - Aprovado_ME MS R 15 2 7" xfId="7943" xr:uid="{C9C928E6-8A8D-4D22-A343-3A60EC460A47}"/>
    <cellStyle name="2_Share_PNT..(1)_Pauta de Mídia Anual AC - 18.06.08 V3 - Aprovado_ME MS R 15 2 8" xfId="8717" xr:uid="{E2E34A55-0DAC-48A1-AE2B-9B0F5EE991C9}"/>
    <cellStyle name="2_Share_PNT..(1)_Pauta de Mídia Anual AC - 18.06.08 V3 - Aprovado_ME MS R 15 2 9" xfId="9773" xr:uid="{E30002D7-B23A-4CF3-88C8-6A2BD4280097}"/>
    <cellStyle name="2_Share_PNT..(1)_Pauta de Mídia Anual AC - 18.06.08 V3 - Aprovado_ME MS R 15 3" xfId="4948" xr:uid="{9895B415-D316-44F3-83D6-8CD3D5A1A3D4}"/>
    <cellStyle name="2_Share_PNT..(1)_Pauta de Mídia Anual AC - 18.06.08 V3 - Aprovado_ME MS R 15 3 10" xfId="10555" xr:uid="{4F6253B4-7925-4344-9641-9A2AE3ECCD94}"/>
    <cellStyle name="2_Share_PNT..(1)_Pauta de Mídia Anual AC - 18.06.08 V3 - Aprovado_ME MS R 15 3 11" xfId="10755" xr:uid="{00DD1DBE-9EE9-4418-9F1E-37F12FF4749A}"/>
    <cellStyle name="2_Share_PNT..(1)_Pauta de Mídia Anual AC - 18.06.08 V3 - Aprovado_ME MS R 15 3 2" xfId="5923" xr:uid="{ABD70A3C-8672-4084-A67F-F832E6F5CCD8}"/>
    <cellStyle name="2_Share_PNT..(1)_Pauta de Mídia Anual AC - 18.06.08 V3 - Aprovado_ME MS R 15 3 3" xfId="6309" xr:uid="{ABE560CF-045F-4A98-8EF1-478B8F8EB488}"/>
    <cellStyle name="2_Share_PNT..(1)_Pauta de Mídia Anual AC - 18.06.08 V3 - Aprovado_ME MS R 15 3 4" xfId="6739" xr:uid="{DC8E4C6B-0AEF-431F-B35E-1372CC0E0E05}"/>
    <cellStyle name="2_Share_PNT..(1)_Pauta de Mídia Anual AC - 18.06.08 V3 - Aprovado_ME MS R 15 3 5" xfId="7061" xr:uid="{DCD5EF1A-8D8B-4A1C-9B18-F166CF801B05}"/>
    <cellStyle name="2_Share_PNT..(1)_Pauta de Mídia Anual AC - 18.06.08 V3 - Aprovado_ME MS R 15 3 6" xfId="7416" xr:uid="{5B60D369-536E-4116-85B1-8C251C84241A}"/>
    <cellStyle name="2_Share_PNT..(1)_Pauta de Mídia Anual AC - 18.06.08 V3 - Aprovado_ME MS R 15 3 7" xfId="8146" xr:uid="{BB923C56-F9E5-4B5B-A4B4-35DB1256D92A}"/>
    <cellStyle name="2_Share_PNT..(1)_Pauta de Mídia Anual AC - 18.06.08 V3 - Aprovado_ME MS R 15 3 8" xfId="8920" xr:uid="{CFA1408C-8CC5-456F-83E7-96E7B97DF420}"/>
    <cellStyle name="2_Share_PNT..(1)_Pauta de Mídia Anual AC - 18.06.08 V3 - Aprovado_ME MS R 15 3 9" xfId="10272" xr:uid="{D4928ACE-08E9-4B5A-A84B-5818286F1616}"/>
    <cellStyle name="2_Share_PNT..(1)_Pauta de Mídia Anual AC - 18.06.08 V3 - Aprovado_ME MS R 15 4" xfId="5238" xr:uid="{D6A49A84-E281-4F48-AF94-0B51BF0AB248}"/>
    <cellStyle name="2_Share_PNT..(1)_Pauta de Mídia Anual AC - 18.06.08 V3 - Aprovado_ME MS R 15 5" xfId="6355" xr:uid="{E27A67B8-4505-4CA6-842B-EF65C18414D6}"/>
    <cellStyle name="2_Share_PNT..(1)_Pauta de Mídia Anual AC - 18.06.08 V3 - Aprovado_ME MS R 15 6" xfId="6762" xr:uid="{CC0D6031-2710-42AA-9DFA-9E414E8E1B97}"/>
    <cellStyle name="2_Share_PNT..(1)_Pauta de Mídia Anual AC - 18.06.08 V3 - Aprovado_ME MS R 15 7" xfId="7122" xr:uid="{F7C35BC2-CBDD-4EA2-9D59-17FA37D8E704}"/>
    <cellStyle name="2_Share_PNT..(1)_Pauta de Mídia Anual AC - 18.06.08 V3 - Aprovado_ME MS R 15 8" xfId="7725" xr:uid="{2F186572-CC9F-41D0-83F6-3606B6CD6069}"/>
    <cellStyle name="20" xfId="6118" xr:uid="{D4EF7360-BAB5-4947-98AC-48DE921D8969}"/>
    <cellStyle name="20% - Accent1" xfId="3579" xr:uid="{735C22FA-4247-4241-BA33-E06FCC1856BD}"/>
    <cellStyle name="20% - Accent2" xfId="3580" xr:uid="{FD31FD94-F191-41ED-922B-14045DAE9588}"/>
    <cellStyle name="20% - Accent3" xfId="3581" xr:uid="{FBEFCFEF-A223-4F7A-933B-60D6E63969EC}"/>
    <cellStyle name="20% - Accent4" xfId="3582" xr:uid="{863D6A88-6AC0-43C0-B090-C9F4A891AD1D}"/>
    <cellStyle name="20% - Accent5" xfId="3583" xr:uid="{CF6D477E-A8E3-4EA5-B0F0-1FDE623108E0}"/>
    <cellStyle name="20% - Accent6" xfId="3584" xr:uid="{CA9F14AC-AE32-4EBE-A3FF-0FA989BAC99B}"/>
    <cellStyle name="20% - Ênfase1 2" xfId="68" xr:uid="{00000000-0005-0000-0000-000000000000}"/>
    <cellStyle name="20% - Ênfase1 2 2" xfId="2912" xr:uid="{0AE362A5-F702-4DDD-A807-3EDEABDE9289}"/>
    <cellStyle name="20% - Ênfase1 2 3" xfId="7322" xr:uid="{BA045858-0B4A-4A96-8AC7-7F773F518613}"/>
    <cellStyle name="20% - Ênfase1 3" xfId="7510" xr:uid="{25DA6A88-2629-49D3-8B7B-1BA6176F1C81}"/>
    <cellStyle name="20% - Ênfase1 4" xfId="10792" xr:uid="{CDA471AF-C3D9-4530-AAD8-E2ED4C463AA7}"/>
    <cellStyle name="20% - Ênfase1 5" xfId="49740" xr:uid="{538240DD-26F8-473E-83E5-2082731FB37C}"/>
    <cellStyle name="20% - Ênfase1 6" xfId="49768" xr:uid="{7CE08C4A-677E-42E5-9E93-101FD8E2524B}"/>
    <cellStyle name="20% - Ênfase1 7" xfId="49900" xr:uid="{440703D1-46A5-4805-AC51-BE3F17EC6942}"/>
    <cellStyle name="20% - Ênfase1 8" xfId="50385" xr:uid="{B4F34C20-C197-41EA-A054-387149C8A0D6}"/>
    <cellStyle name="20% - Ênfase2 2" xfId="72" xr:uid="{00000000-0005-0000-0000-000001000000}"/>
    <cellStyle name="20% - Ênfase2 2 2" xfId="2915" xr:uid="{AFBB1A4F-9B81-4EF5-BD26-BE7164FE3ED0}"/>
    <cellStyle name="20% - Ênfase2 2 3" xfId="7347" xr:uid="{D3FF5FB6-1D0A-4480-8155-1EB951259179}"/>
    <cellStyle name="20% - Ênfase2 3" xfId="7514" xr:uid="{BF593A74-BAE5-4577-9272-099B93907818}"/>
    <cellStyle name="20% - Ênfase2 4" xfId="10794" xr:uid="{BDECB568-5B1D-4688-B0D7-4508AD438BE8}"/>
    <cellStyle name="20% - Ênfase2 5" xfId="49744" xr:uid="{7BE2FC1C-C0A2-426D-A273-44F76D22EF95}"/>
    <cellStyle name="20% - Ênfase2 6" xfId="49770" xr:uid="{0B1384FF-C794-4541-A1F3-3FEF88F1DF01}"/>
    <cellStyle name="20% - Ênfase2 7" xfId="49902" xr:uid="{15F74532-8747-4A32-878E-5A5C0D6A7283}"/>
    <cellStyle name="20% - Ênfase2 8" xfId="50386" xr:uid="{B96D51DF-2ADE-440E-B181-E2CD2E435C58}"/>
    <cellStyle name="20% - Ênfase3 2" xfId="76" xr:uid="{00000000-0005-0000-0000-000002000000}"/>
    <cellStyle name="20% - Ênfase3 2 2" xfId="2918" xr:uid="{A390C603-A9BB-4BA5-B6E6-497BD81C912E}"/>
    <cellStyle name="20% - Ênfase3 2 3" xfId="5495" xr:uid="{DDD23D7A-4F6A-47C8-A3E0-7987B1FBFB9E}"/>
    <cellStyle name="20% - Ênfase3 3" xfId="7518" xr:uid="{124B19BE-9AF7-4EC6-8960-C56CF3A054D9}"/>
    <cellStyle name="20% - Ênfase3 4" xfId="10796" xr:uid="{9D547DA1-818B-4C44-A610-6FB2C7AB384D}"/>
    <cellStyle name="20% - Ênfase3 5" xfId="49747" xr:uid="{5A6B00B6-FAFD-496B-8D2B-1FC83390B207}"/>
    <cellStyle name="20% - Ênfase3 6" xfId="49772" xr:uid="{D280D3F0-92F9-48AF-B2E6-47F1BA3B4F4D}"/>
    <cellStyle name="20% - Ênfase3 7" xfId="49904" xr:uid="{195241BA-0BB2-4899-9441-92BA03B3A3FE}"/>
    <cellStyle name="20% - Ênfase3 8" xfId="50387" xr:uid="{8F92B244-35A6-4786-BAB4-CCE93AB70BDA}"/>
    <cellStyle name="20% - Ênfase4 2" xfId="80" xr:uid="{00000000-0005-0000-0000-000003000000}"/>
    <cellStyle name="20% - Ênfase4 2 2" xfId="2921" xr:uid="{332CF71C-B3D6-48E7-9EAC-E075EEEA7473}"/>
    <cellStyle name="20% - Ênfase4 2 3" xfId="5499" xr:uid="{BB933E8E-394E-4282-9832-CEA9549B9858}"/>
    <cellStyle name="20% - Ênfase4 3" xfId="7522" xr:uid="{B9CD9EAE-71C1-42B5-81F3-67DC6DBA6895}"/>
    <cellStyle name="20% - Ênfase4 4" xfId="10798" xr:uid="{F14F9128-BEF5-4B55-B3C9-77AC4FD22221}"/>
    <cellStyle name="20% - Ênfase4 5" xfId="49750" xr:uid="{EC1E5DAC-C185-4527-A154-EB70FA29C88E}"/>
    <cellStyle name="20% - Ênfase4 6" xfId="49774" xr:uid="{A2DEEE97-4F29-4636-B67C-012BA5BE2D42}"/>
    <cellStyle name="20% - Ênfase4 7" xfId="49906" xr:uid="{70212953-C598-4E40-9D14-DFA8FACCE082}"/>
    <cellStyle name="20% - Ênfase4 8" xfId="50388" xr:uid="{9A4F4D3C-E091-4022-83AD-427CB9C4FF03}"/>
    <cellStyle name="20% - Ênfase5 2" xfId="84" xr:uid="{00000000-0005-0000-0000-000004000000}"/>
    <cellStyle name="20% - Ênfase5 2 2" xfId="2924" xr:uid="{32C72945-374B-4C32-B760-D352C560E694}"/>
    <cellStyle name="20% - Ênfase5 2 3" xfId="5500" xr:uid="{C202CEE5-6CF6-4DFD-BCC8-7D44AC88C2D5}"/>
    <cellStyle name="20% - Ênfase5 3" xfId="7526" xr:uid="{2D1008F1-2525-4818-A328-82C88298F77D}"/>
    <cellStyle name="20% - Ênfase5 4" xfId="10800" xr:uid="{39159192-9692-444B-ACB8-C02EEFE23C8D}"/>
    <cellStyle name="20% - Ênfase5 5" xfId="49753" xr:uid="{70351A27-32DD-468D-822B-C6802155EE06}"/>
    <cellStyle name="20% - Ênfase5 6" xfId="49776" xr:uid="{2290D775-D282-4F61-B031-A7568957347F}"/>
    <cellStyle name="20% - Ênfase5 7" xfId="49908" xr:uid="{9141994F-3B3B-4567-9123-B3542C769379}"/>
    <cellStyle name="20% - Ênfase5 8" xfId="50389" xr:uid="{21A70DBE-0DAA-44B2-9101-9A9AE5F0A3C9}"/>
    <cellStyle name="20% - Ênfase6 2" xfId="88" xr:uid="{00000000-0005-0000-0000-000005000000}"/>
    <cellStyle name="20% - Ênfase6 2 2" xfId="2927" xr:uid="{39F43B73-0A03-4403-B5C6-C24C43BD3EA5}"/>
    <cellStyle name="20% - Ênfase6 2 3" xfId="5501" xr:uid="{26F936DB-5BEF-4630-B657-32A9FDCB206B}"/>
    <cellStyle name="20% - Ênfase6 3" xfId="7530" xr:uid="{04388B29-51ED-48F7-82C8-874996F8C6AF}"/>
    <cellStyle name="20% - Ênfase6 4" xfId="10802" xr:uid="{84464C15-CC91-4314-9062-D08F4C27CD76}"/>
    <cellStyle name="20% - Ênfase6 5" xfId="49756" xr:uid="{35441994-62BB-481B-8F2F-4DEB13FDF886}"/>
    <cellStyle name="20% - Ênfase6 6" xfId="49778" xr:uid="{B7681983-5CA6-4AB9-8CD7-E7FBCE140CCB}"/>
    <cellStyle name="20% - Ênfase6 7" xfId="49910" xr:uid="{BE7953EB-56A0-4DD4-B527-1526EBD34D13}"/>
    <cellStyle name="20% - Ênfase6 8" xfId="50390" xr:uid="{E550DB55-21FD-4BCC-A491-244718050B98}"/>
    <cellStyle name="21" xfId="7476" xr:uid="{339BCF00-A598-44E2-8179-8049A9BA0AB0}"/>
    <cellStyle name="22" xfId="7490" xr:uid="{A773BED2-1700-4DF6-8606-87D0920863E3}"/>
    <cellStyle name="23" xfId="6395" xr:uid="{5DB6E635-1FF5-4833-94BE-97C46C6EE8EF}"/>
    <cellStyle name="24" xfId="7479" xr:uid="{998C19C8-3551-4FE2-946B-24E6D9EDDD27}"/>
    <cellStyle name="25" xfId="7482" xr:uid="{5E4EC0F8-1903-447D-BCEA-7AAAE64FE366}"/>
    <cellStyle name="26" xfId="7486" xr:uid="{C90C1104-E21F-4C11-A6A0-6B959276419C}"/>
    <cellStyle name="3" xfId="155" xr:uid="{9461626C-0228-48E3-A22F-E416B3FDFB93}"/>
    <cellStyle name="3 10" xfId="9396" xr:uid="{7DE1C7D5-775D-4BDB-9A66-E7310E27DB9E}"/>
    <cellStyle name="3 11" xfId="9572" xr:uid="{40803BC5-17F0-4F4C-8983-DE9017FBF44C}"/>
    <cellStyle name="3 12" xfId="10393" xr:uid="{09F47F4A-2A10-4BF0-A291-1D8BA34023EB}"/>
    <cellStyle name="3 13" xfId="10584" xr:uid="{92604D14-07E7-4B42-825B-6D9F7E2AAA90}"/>
    <cellStyle name="3 14" xfId="10943" xr:uid="{E5C4D1F3-AF9E-43F5-AF78-EB7B23EB3DB9}"/>
    <cellStyle name="3 2" xfId="4745" xr:uid="{8E053E82-0B3B-431F-8DFD-A9DB994C22F5}"/>
    <cellStyle name="3 2 10" xfId="10365" xr:uid="{B04D2B72-3C7C-4D5B-9679-C4A1C6FF2773}"/>
    <cellStyle name="3 2 11" xfId="13686" xr:uid="{D8AD71AA-B8AC-459C-A92D-5DE54F9926A0}"/>
    <cellStyle name="3 2 2" xfId="5720" xr:uid="{F9D1152B-C065-40D2-8AB4-1AA33A668B98}"/>
    <cellStyle name="3 2 3" xfId="5314" xr:uid="{FAF9F7E4-243D-40D4-A8DD-5B8B89737521}"/>
    <cellStyle name="3 2 4" xfId="6756" xr:uid="{9F2B8324-674C-46B2-AF52-1E4F53CBAED7}"/>
    <cellStyle name="3 2 5" xfId="7944" xr:uid="{993F7484-0BD1-43CB-9C99-96789377E4BD}"/>
    <cellStyle name="3 2 6" xfId="8718" xr:uid="{5C9ECC18-B3B2-49BD-AA76-FEC501D2E29B}"/>
    <cellStyle name="3 2 7" xfId="9803" xr:uid="{E3862186-96F7-4947-854E-8300F30F87E5}"/>
    <cellStyle name="3 2 8" xfId="9364" xr:uid="{E9574D66-2C49-4E5C-9A1C-B278B43E1A48}"/>
    <cellStyle name="3 2 9" xfId="9575" xr:uid="{D1C6E6F5-28E1-49EA-B61C-7C7600EB025D}"/>
    <cellStyle name="3 3" xfId="4947" xr:uid="{D70FC53A-276F-4108-8673-A92E6AD65973}"/>
    <cellStyle name="3 3 10" xfId="10754" xr:uid="{E91598C8-9671-42D2-AEE2-7E9781072379}"/>
    <cellStyle name="3 3 11" xfId="13850" xr:uid="{D1B59A2B-5571-4AE9-9DDB-EB52AE42424C}"/>
    <cellStyle name="3 3 2" xfId="5922" xr:uid="{6E765C1B-1705-405D-A9D8-859B1AF45AB6}"/>
    <cellStyle name="3 3 2 2" xfId="20009" xr:uid="{C9A9C9C9-F798-4952-B8F8-7BFD02B3C696}"/>
    <cellStyle name="3 3 3" xfId="6308" xr:uid="{0C2E548A-1BCC-4A98-BCEE-8684D6CF6AD7}"/>
    <cellStyle name="3 3 4" xfId="7060" xr:uid="{1FD0DAA4-B18B-4ABE-98F8-9DCAD9661220}"/>
    <cellStyle name="3 3 5" xfId="8145" xr:uid="{6771DE7C-4348-4D99-AB65-26E097AF66C2}"/>
    <cellStyle name="3 3 6" xfId="8919" xr:uid="{EB516D19-ABAD-4524-AC86-9EE6ACFE80CA}"/>
    <cellStyle name="3 3 7" xfId="9856" xr:uid="{F6ED02E6-579B-451E-AD07-92E00878361D}"/>
    <cellStyle name="3 3 8" xfId="10271" xr:uid="{EB64DE1B-BC45-4B4F-86CF-1E1A37FD7ED2}"/>
    <cellStyle name="3 3 9" xfId="10554" xr:uid="{B7242866-9CAD-4DAA-81C3-C66E131F7BDF}"/>
    <cellStyle name="3 4" xfId="5371" xr:uid="{BF4683D9-564D-4734-8160-75CF0E2D3B2A}"/>
    <cellStyle name="3 4 2" xfId="19931" xr:uid="{EF85332C-5D8B-4AF5-9EFE-DB880AA93068}"/>
    <cellStyle name="3 4 3" xfId="13772" xr:uid="{D99AF2FA-BFF1-4189-A98E-215752299491}"/>
    <cellStyle name="3 5" xfId="5607" xr:uid="{5E3F6230-F1CF-4A9E-86A7-6405631866AB}"/>
    <cellStyle name="3 5 2" xfId="18310" xr:uid="{A56BFA89-84D1-4B81-873D-DD4633749C0D}"/>
    <cellStyle name="3 6" xfId="6776" xr:uid="{B52993A9-8B57-495D-8A0D-35AFDA70D0FA}"/>
    <cellStyle name="3 6 2" xfId="18797" xr:uid="{EF50D183-FA59-445A-B001-CE81979BF93C}"/>
    <cellStyle name="3 7" xfId="5587" xr:uid="{8C6ED6F3-4CE0-4D5A-996C-B0EF3C084B33}"/>
    <cellStyle name="3 7 2" xfId="47334" xr:uid="{7849A4A4-B533-4293-9C2B-95E8872504EF}"/>
    <cellStyle name="3 8" xfId="7726" xr:uid="{F3D28BD4-F1C8-4F78-BCD8-8CF66D9119BB}"/>
    <cellStyle name="3 9" xfId="8586" xr:uid="{78F8D57B-AAFF-4765-81A4-C1DFBF25D558}"/>
    <cellStyle name="3_Audiência PayTV AS ABC 18-24" xfId="10941" xr:uid="{8BDDA88B-99A1-41A9-92A6-DD2F0E0D3339}"/>
    <cellStyle name="3_OOH - Rev 12" xfId="3585" xr:uid="{CD59DD34-904E-4397-A0D9-1C0A08F3CB53}"/>
    <cellStyle name="3_OOH - Rev 12 10" xfId="9571" xr:uid="{738FE035-A4EF-4C21-997B-505BEDBB2938}"/>
    <cellStyle name="3_OOH - Rev 12 11" xfId="9653" xr:uid="{9DDD6724-90B7-44D1-BED7-CF6C3639209F}"/>
    <cellStyle name="3_OOH - Rev 12 12" xfId="10620" xr:uid="{D4257788-ADB4-454D-BB59-D2A04B1C0EF4}"/>
    <cellStyle name="3_OOH - Rev 12 2" xfId="4746" xr:uid="{41CA5245-C94D-41C0-9636-1D45DA4057DB}"/>
    <cellStyle name="3_OOH - Rev 12 2 10" xfId="9704" xr:uid="{F59CEF0C-688E-462F-8962-706CB44377C0}"/>
    <cellStyle name="3_OOH - Rev 12 2 2" xfId="5721" xr:uid="{0BC20CFA-E579-454F-BB4E-DE793F6AF98A}"/>
    <cellStyle name="3_OOH - Rev 12 2 3" xfId="5313" xr:uid="{AFF697AC-6DFE-44A2-AFDA-3C00526FC716}"/>
    <cellStyle name="3_OOH - Rev 12 2 4" xfId="6554" xr:uid="{584E68B1-ABA5-4D31-B7A9-419C6FECBE40}"/>
    <cellStyle name="3_OOH - Rev 12 2 5" xfId="7945" xr:uid="{E9A2778A-FF3B-4524-B572-B62D5450507D}"/>
    <cellStyle name="3_OOH - Rev 12 2 6" xfId="8719" xr:uid="{6E2C2D71-81F6-47E4-A7D0-53F7841D2151}"/>
    <cellStyle name="3_OOH - Rev 12 2 7" xfId="9804" xr:uid="{54EA3822-4C56-4903-8082-365ACA603A12}"/>
    <cellStyle name="3_OOH - Rev 12 2 8" xfId="9859" xr:uid="{E0D3ED31-71C3-45FC-9005-9CC2AB8F1180}"/>
    <cellStyle name="3_OOH - Rev 12 2 9" xfId="9576" xr:uid="{7E601710-EFE8-4BB9-B9D5-36CD9F3F45D5}"/>
    <cellStyle name="3_OOH - Rev 12 3" xfId="4946" xr:uid="{27A3EA85-B4AD-4C06-AC4F-DE6DFD3EBE7F}"/>
    <cellStyle name="3_OOH - Rev 12 3 10" xfId="10753" xr:uid="{4CA7E5E6-D79A-4437-AB6E-5413E402915F}"/>
    <cellStyle name="3_OOH - Rev 12 3 2" xfId="5921" xr:uid="{A94E7363-E7BF-4F42-A1F6-80642D2E1753}"/>
    <cellStyle name="3_OOH - Rev 12 3 3" xfId="6307" xr:uid="{AF30F89C-6812-45FB-AFB0-8CD332F7ACA7}"/>
    <cellStyle name="3_OOH - Rev 12 3 4" xfId="7059" xr:uid="{9A915692-224C-447F-A1D2-79B212250D3B}"/>
    <cellStyle name="3_OOH - Rev 12 3 5" xfId="8144" xr:uid="{AB892CD8-3499-43E7-8534-C75C1216D5A5}"/>
    <cellStyle name="3_OOH - Rev 12 3 6" xfId="8918" xr:uid="{788C3897-33BC-491E-8961-FE1601A80887}"/>
    <cellStyle name="3_OOH - Rev 12 3 7" xfId="9855" xr:uid="{E387BE68-33CB-4A1F-B4E4-47EB2254274C}"/>
    <cellStyle name="3_OOH - Rev 12 3 8" xfId="10270" xr:uid="{CB87F3B5-8346-4186-8E2C-7110687F887D}"/>
    <cellStyle name="3_OOH - Rev 12 3 9" xfId="10553" xr:uid="{6CA91804-E258-4F93-A620-A1A480574D07}"/>
    <cellStyle name="3_OOH - Rev 12 4" xfId="5372" xr:uid="{58EB47B6-52DC-4A84-9994-2A1C891AE94F}"/>
    <cellStyle name="3_OOH - Rev 12 5" xfId="3405" xr:uid="{E6E8F1A9-8C11-4545-9E33-58AA40D64B33}"/>
    <cellStyle name="3_OOH - Rev 12 6" xfId="6807" xr:uid="{6C6AB53D-E96A-4603-B3D8-22F8C841E28D}"/>
    <cellStyle name="3_OOH - Rev 12 7" xfId="7727" xr:uid="{5FE8619D-3D15-49D9-9226-EFA9CD20BDF6}"/>
    <cellStyle name="3_OOH - Rev 12 8" xfId="8587" xr:uid="{CAE98F6C-9690-4BB6-9DBE-F37EE342EC0F}"/>
    <cellStyle name="3_OOH - Rev 12 9" xfId="9397" xr:uid="{ABF51E80-1DC0-4F60-A065-D96DFA4CA18C}"/>
    <cellStyle name="3_Pauta de Mídia Anual AC - 18.06.08 V3 - Aprovado" xfId="3586" xr:uid="{7A14D6AD-5F63-4B29-93B6-36B02F064083}"/>
    <cellStyle name="3_Pauta de Mídia Anual AC - 18.06.08 V3 - Aprovado 10" xfId="9570" xr:uid="{2FEEC866-9628-433A-9724-A862B064AD01}"/>
    <cellStyle name="3_Pauta de Mídia Anual AC - 18.06.08 V3 - Aprovado 11" xfId="9649" xr:uid="{016605EC-3D8A-46F0-AF13-651F00525EE8}"/>
    <cellStyle name="3_Pauta de Mídia Anual AC - 18.06.08 V3 - Aprovado 12" xfId="10612" xr:uid="{622A364C-0FE6-4367-A28A-3BB9FE67E0C9}"/>
    <cellStyle name="3_Pauta de Mídia Anual AC - 18.06.08 V3 - Aprovado 13" xfId="10942" xr:uid="{057EFDA8-E9CA-48EE-9CED-D4B3B99F170F}"/>
    <cellStyle name="3_Pauta de Mídia Anual AC - 18.06.08 V3 - Aprovado 2" xfId="4747" xr:uid="{0200DAEC-AA62-4455-BC63-2C42F579788A}"/>
    <cellStyle name="3_Pauta de Mídia Anual AC - 18.06.08 V3 - Aprovado 2 10" xfId="9860" xr:uid="{20413724-8215-4ABD-AA30-BCD83B09A51A}"/>
    <cellStyle name="3_Pauta de Mídia Anual AC - 18.06.08 V3 - Aprovado 2 11" xfId="13849" xr:uid="{137BEFE1-199A-462B-BE9D-EFA295CDAC78}"/>
    <cellStyle name="3_Pauta de Mídia Anual AC - 18.06.08 V3 - Aprovado 2 2" xfId="5722" xr:uid="{E4C6D43E-7BF7-4666-9AC4-1F5F026BD0B4}"/>
    <cellStyle name="3_Pauta de Mídia Anual AC - 18.06.08 V3 - Aprovado 2 2 2" xfId="20008" xr:uid="{A01B2E1F-5AF6-4C08-8CBB-7A1A2CFACC22}"/>
    <cellStyle name="3_Pauta de Mídia Anual AC - 18.06.08 V3 - Aprovado 2 3" xfId="5653" xr:uid="{092246D0-1D32-4290-88E5-C195EF8560DE}"/>
    <cellStyle name="3_Pauta de Mídia Anual AC - 18.06.08 V3 - Aprovado 2 4" xfId="6389" xr:uid="{44F2005D-E936-47DC-BD3E-769F62AFA27F}"/>
    <cellStyle name="3_Pauta de Mídia Anual AC - 18.06.08 V3 - Aprovado 2 5" xfId="7946" xr:uid="{8665526A-96FE-4248-8862-AD7B5F7FBBF1}"/>
    <cellStyle name="3_Pauta de Mídia Anual AC - 18.06.08 V3 - Aprovado 2 6" xfId="8720" xr:uid="{E1C61C7C-8594-4E7C-B754-2E6C7B8831AC}"/>
    <cellStyle name="3_Pauta de Mídia Anual AC - 18.06.08 V3 - Aprovado 2 7" xfId="9805" xr:uid="{2CB3BD0E-0D6C-48B4-9CFA-327C737B48E8}"/>
    <cellStyle name="3_Pauta de Mídia Anual AC - 18.06.08 V3 - Aprovado 2 8" xfId="9772" xr:uid="{7ED874B8-15B6-4549-AA3D-D534E71FD6B1}"/>
    <cellStyle name="3_Pauta de Mídia Anual AC - 18.06.08 V3 - Aprovado 2 9" xfId="9577" xr:uid="{75EED22B-8EB6-40AE-B171-1939C6D5FD4B}"/>
    <cellStyle name="3_Pauta de Mídia Anual AC - 18.06.08 V3 - Aprovado 3" xfId="4945" xr:uid="{4BAE7ED0-0039-49D3-A4F8-C489C80277DA}"/>
    <cellStyle name="3_Pauta de Mídia Anual AC - 18.06.08 V3 - Aprovado 3 10" xfId="10752" xr:uid="{6F1F358C-2648-4FF9-A60F-11CEA8239520}"/>
    <cellStyle name="3_Pauta de Mídia Anual AC - 18.06.08 V3 - Aprovado 3 11" xfId="15591" xr:uid="{517F304D-5417-4D57-9877-042CCE53EC8E}"/>
    <cellStyle name="3_Pauta de Mídia Anual AC - 18.06.08 V3 - Aprovado 3 2" xfId="5920" xr:uid="{C554D54C-3743-4632-A5D6-97A85C7BB47C}"/>
    <cellStyle name="3_Pauta de Mídia Anual AC - 18.06.08 V3 - Aprovado 3 2 2" xfId="21750" xr:uid="{795F121C-0D80-468C-8516-7D1A0AB788D1}"/>
    <cellStyle name="3_Pauta de Mídia Anual AC - 18.06.08 V3 - Aprovado 3 3" xfId="6306" xr:uid="{859E6312-BECE-4A9D-B5B3-01993E88EDF3}"/>
    <cellStyle name="3_Pauta de Mídia Anual AC - 18.06.08 V3 - Aprovado 3 4" xfId="7058" xr:uid="{2B1557DE-FA6D-4453-BC59-9588B00C63F5}"/>
    <cellStyle name="3_Pauta de Mídia Anual AC - 18.06.08 V3 - Aprovado 3 5" xfId="8143" xr:uid="{342638EF-89E1-4D0D-AEE8-FCB3334815AA}"/>
    <cellStyle name="3_Pauta de Mídia Anual AC - 18.06.08 V3 - Aprovado 3 6" xfId="8917" xr:uid="{F4BA3DF2-8124-460F-99EA-CF318551E776}"/>
    <cellStyle name="3_Pauta de Mídia Anual AC - 18.06.08 V3 - Aprovado 3 7" xfId="9854" xr:uid="{5AE19966-CCCF-4ED0-9296-BF5C5ED8E651}"/>
    <cellStyle name="3_Pauta de Mídia Anual AC - 18.06.08 V3 - Aprovado 3 8" xfId="10269" xr:uid="{CDA83639-FA21-4EC6-8AF5-CB893E16E2F4}"/>
    <cellStyle name="3_Pauta de Mídia Anual AC - 18.06.08 V3 - Aprovado 3 9" xfId="10552" xr:uid="{6BED1795-D627-4D26-A7AE-DE3F4DBDF0D0}"/>
    <cellStyle name="3_Pauta de Mídia Anual AC - 18.06.08 V3 - Aprovado 4" xfId="5373" xr:uid="{9FCBD9DC-164C-450A-B408-0190EB4D8D75}"/>
    <cellStyle name="3_Pauta de Mídia Anual AC - 18.06.08 V3 - Aprovado 4 2" xfId="18309" xr:uid="{7E69AB87-A589-4AFB-885A-23E1D7442C64}"/>
    <cellStyle name="3_Pauta de Mídia Anual AC - 18.06.08 V3 - Aprovado 5" xfId="6063" xr:uid="{8AF608CE-9619-487F-B75A-9EACD9B481C3}"/>
    <cellStyle name="3_Pauta de Mídia Anual AC - 18.06.08 V3 - Aprovado 5 2" xfId="19110" xr:uid="{A25F1895-CD17-433D-8053-296794CA7D21}"/>
    <cellStyle name="3_Pauta de Mídia Anual AC - 18.06.08 V3 - Aprovado 6" xfId="5553" xr:uid="{85B642A2-B703-4368-98D9-A2AA572E1DC1}"/>
    <cellStyle name="3_Pauta de Mídia Anual AC - 18.06.08 V3 - Aprovado 6 2" xfId="47192" xr:uid="{D54EAED5-5772-4C35-A0CC-E5AB4154A2B3}"/>
    <cellStyle name="3_Pauta de Mídia Anual AC - 18.06.08 V3 - Aprovado 7" xfId="7728" xr:uid="{2C3752FA-24D8-467E-91FD-553DC4AC091E}"/>
    <cellStyle name="3_Pauta de Mídia Anual AC - 18.06.08 V3 - Aprovado 8" xfId="8588" xr:uid="{8E6A9183-7896-4F2C-80D3-A498E13AAB30}"/>
    <cellStyle name="3_Pauta de Mídia Anual AC - 18.06.08 V3 - Aprovado 9" xfId="9398" xr:uid="{CEF33687-3078-449A-8323-42F51E380186}"/>
    <cellStyle name="3_Plan1" xfId="10940" xr:uid="{816D4A3D-041D-49A3-BECF-A4FAFE587152}"/>
    <cellStyle name="3_Plan2" xfId="10939" xr:uid="{CE5D2EAC-FDB1-4064-A9EE-C40167F4A4B0}"/>
    <cellStyle name="3_Plan2 2" xfId="13847" xr:uid="{CCC5DE2A-1973-4AFF-9A12-0DFB2C6AB167}"/>
    <cellStyle name="3_Plan2 2 2" xfId="20006" xr:uid="{D9524DF3-C8BD-4079-B916-4A82839EB497}"/>
    <cellStyle name="3_Plan2 3" xfId="13777" xr:uid="{0FA6A099-7A4E-409D-9F60-8D8E322AC792}"/>
    <cellStyle name="3_Plan2 3 2" xfId="19936" xr:uid="{44449085-E9AE-429A-8D20-13FBD961894C}"/>
    <cellStyle name="3_Plan2 4" xfId="18305" xr:uid="{1A814517-EA1C-4B30-8B45-0CE4C199D9D7}"/>
    <cellStyle name="3_Plan2 5" xfId="18800" xr:uid="{5CA54503-79ED-4624-BC21-D9D08A599950}"/>
    <cellStyle name="3_Plan2 6" xfId="47472" xr:uid="{73BA97D0-6E15-41D7-9474-EA5419592FAE}"/>
    <cellStyle name="3_Plan3" xfId="10959" xr:uid="{ADE883D4-566D-4A8A-BA2C-C78D8CD1483A}"/>
    <cellStyle name="3_Plan3 2" xfId="13871" xr:uid="{5FDA2E60-82D5-4251-95C8-2F99C106FA29}"/>
    <cellStyle name="3_Plan3 2 2" xfId="20030" xr:uid="{1795501B-7399-462D-B015-8C4FE301EBD4}"/>
    <cellStyle name="3_Plan3 3" xfId="14755" xr:uid="{BDDD01B9-F530-45A5-9839-BB6948308B59}"/>
    <cellStyle name="3_Plan3 3 2" xfId="20914" xr:uid="{1B3A571F-33D1-4E8F-AA1B-E7759D5D69D8}"/>
    <cellStyle name="3_Plan3 4" xfId="18344" xr:uid="{F748C564-B5ED-49A8-AD07-9A314C310666}"/>
    <cellStyle name="3_Plan3 5" xfId="19104" xr:uid="{ABACD2AD-B860-4249-8E7C-D47463C53D2F}"/>
    <cellStyle name="3_Plan3 6" xfId="47300" xr:uid="{A9351B16-FA77-4108-8908-EBC043F9E117}"/>
    <cellStyle name="3_Plano - Doação Midia extensiva v 2" xfId="3587" xr:uid="{2675FB21-55CB-4D8B-9A91-772F648F95C2}"/>
    <cellStyle name="3_Plano - Doação Midia extensiva v 2 10" xfId="9569" xr:uid="{CAB6C073-CFE6-4579-9805-3E2A71D7C4BC}"/>
    <cellStyle name="3_Plano - Doação Midia extensiva v 2 11" xfId="10397" xr:uid="{BBADD825-2A17-49E1-A195-5918926DC47F}"/>
    <cellStyle name="3_Plano - Doação Midia extensiva v 2 12" xfId="10316" xr:uid="{DAE7081F-24EB-4DBE-A66E-53836D15BF1D}"/>
    <cellStyle name="3_Plano - Doação Midia extensiva v 2 13" xfId="10963" xr:uid="{79339142-2CCD-42EE-8913-7BB7442F709A}"/>
    <cellStyle name="3_Plano - Doação Midia extensiva v 2 2" xfId="4748" xr:uid="{42880232-75A5-4A09-8ABD-477319ABBFB3}"/>
    <cellStyle name="3_Plano - Doação Midia extensiva v 2 2 10" xfId="9980" xr:uid="{BB2A5B4C-EBB9-4235-83D2-F175EE5CBCC4}"/>
    <cellStyle name="3_Plano - Doação Midia extensiva v 2 2 11" xfId="13880" xr:uid="{D3D9BC4A-E82E-4174-8F42-E659D8E43839}"/>
    <cellStyle name="3_Plano - Doação Midia extensiva v 2 2 2" xfId="5723" xr:uid="{71245B10-283B-4756-8AC1-AFCE951A4C96}"/>
    <cellStyle name="3_Plano - Doação Midia extensiva v 2 2 2 2" xfId="20039" xr:uid="{8AB6D11C-A0E5-426B-A51C-271A153953D0}"/>
    <cellStyle name="3_Plano - Doação Midia extensiva v 2 2 3" xfId="5674" xr:uid="{575876C5-8A1B-4317-A19A-F5E6742224B4}"/>
    <cellStyle name="3_Plano - Doação Midia extensiva v 2 2 4" xfId="6750" xr:uid="{287C598C-16BC-4268-A041-CA83F4172651}"/>
    <cellStyle name="3_Plano - Doação Midia extensiva v 2 2 5" xfId="7947" xr:uid="{42D8397C-C485-4026-AD41-46656168F639}"/>
    <cellStyle name="3_Plano - Doação Midia extensiva v 2 2 6" xfId="8721" xr:uid="{3EFE8738-3590-4FAC-89CA-ABEC45DFCA29}"/>
    <cellStyle name="3_Plano - Doação Midia extensiva v 2 2 7" xfId="9806" xr:uid="{37A856D3-F421-44AF-9E50-8A1C797C473C}"/>
    <cellStyle name="3_Plano - Doação Midia extensiva v 2 2 8" xfId="9363" xr:uid="{9147C02B-B7F1-46EC-A40B-35FB79268068}"/>
    <cellStyle name="3_Plano - Doação Midia extensiva v 2 2 9" xfId="9578" xr:uid="{54B00DCA-9C9F-4437-BFB9-25A5AB8073A0}"/>
    <cellStyle name="3_Plano - Doação Midia extensiva v 2 3" xfId="4959" xr:uid="{659F2D8C-C6EC-4E57-BF7F-09FDDF93ACD3}"/>
    <cellStyle name="3_Plano - Doação Midia extensiva v 2 3 10" xfId="10766" xr:uid="{69418934-7B2F-4D87-8D44-A5F586F6FE12}"/>
    <cellStyle name="3_Plano - Doação Midia extensiva v 2 3 11" xfId="14753" xr:uid="{63F7F3F4-4EA7-4C00-9ED7-51A699CC01AB}"/>
    <cellStyle name="3_Plano - Doação Midia extensiva v 2 3 2" xfId="5934" xr:uid="{9098AD5C-62F8-433E-B0B1-C7666354EA01}"/>
    <cellStyle name="3_Plano - Doação Midia extensiva v 2 3 2 2" xfId="20912" xr:uid="{9F8CE3AF-5663-4DF0-A63A-22B15FB74B3C}"/>
    <cellStyle name="3_Plano - Doação Midia extensiva v 2 3 3" xfId="6320" xr:uid="{B6DA3DC2-5AF7-4B37-8945-3B68B1EE3B32}"/>
    <cellStyle name="3_Plano - Doação Midia extensiva v 2 3 4" xfId="7072" xr:uid="{CFDCDDFE-9DD0-4EF1-A0FF-F71D5044431C}"/>
    <cellStyle name="3_Plano - Doação Midia extensiva v 2 3 5" xfId="8157" xr:uid="{7A4BED4F-6D8E-4B2E-A5AA-94E3869FBF52}"/>
    <cellStyle name="3_Plano - Doação Midia extensiva v 2 3 6" xfId="8931" xr:uid="{93EDEC45-D853-4FC5-BC61-4AF67ED84985}"/>
    <cellStyle name="3_Plano - Doação Midia extensiva v 2 3 7" xfId="9862" xr:uid="{0D918CAE-7533-42AE-AB3A-C5780246ABD7}"/>
    <cellStyle name="3_Plano - Doação Midia extensiva v 2 3 8" xfId="10283" xr:uid="{95BE3DB6-5FF3-40D0-8FCC-89F575381DCC}"/>
    <cellStyle name="3_Plano - Doação Midia extensiva v 2 3 9" xfId="10566" xr:uid="{5C85424A-D954-4380-B278-923D3E58C97C}"/>
    <cellStyle name="3_Plano - Doação Midia extensiva v 2 4" xfId="5374" xr:uid="{59478A3A-2085-4084-BA05-07485954A257}"/>
    <cellStyle name="3_Plano - Doação Midia extensiva v 2 4 2" xfId="18355" xr:uid="{EC9F5495-CFB4-4671-B2E1-E861F48990A3}"/>
    <cellStyle name="3_Plano - Doação Midia extensiva v 2 5" xfId="5605" xr:uid="{A7D9DF52-A643-40A2-9DDB-FF543E66C516}"/>
    <cellStyle name="3_Plano - Doação Midia extensiva v 2 5 2" xfId="19782" xr:uid="{483C7ABA-3884-4E27-AB7B-D48CD3A586D0}"/>
    <cellStyle name="3_Plano - Doação Midia extensiva v 2 6" xfId="5413" xr:uid="{1079170F-7D76-4229-AB71-942A7D51241D}"/>
    <cellStyle name="3_Plano - Doação Midia extensiva v 2 6 2" xfId="47335" xr:uid="{E99B14E6-57C0-41CB-AD03-D546B28328B1}"/>
    <cellStyle name="3_Plano - Doação Midia extensiva v 2 7" xfId="7729" xr:uid="{0DC7B8A8-1170-4B83-BB64-6FAE58D30916}"/>
    <cellStyle name="3_Plano - Doação Midia extensiva v 2 8" xfId="8589" xr:uid="{56F9258D-D6D0-4D10-98A8-16F1FFFABE21}"/>
    <cellStyle name="3_Plano - Doação Midia extensiva v 2 9" xfId="9399" xr:uid="{06163902-684B-4C99-BFAF-3740D9D19379}"/>
    <cellStyle name="3_Programação F1 2009" xfId="10962" xr:uid="{720E733D-A8BC-424C-926F-56FA01C6116C}"/>
    <cellStyle name="3_Programação F1 2009 2" xfId="13875" xr:uid="{8ED45172-E314-4379-9596-D2CC51F54817}"/>
    <cellStyle name="3_Programação F1 2009 2 2" xfId="20034" xr:uid="{AA8E4A94-FA17-4046-8514-08AC400041AB}"/>
    <cellStyle name="3_Programação F1 2009 3" xfId="13780" xr:uid="{CA960E5C-B69B-4F3D-B936-338A1A513279}"/>
    <cellStyle name="3_Programação F1 2009 3 2" xfId="19939" xr:uid="{1276DCAC-3448-4429-8403-46D759C43302}"/>
    <cellStyle name="3_Programação F1 2009 4" xfId="18349" xr:uid="{9130DB42-EC1D-4BEF-AD78-3E893B034AC5}"/>
    <cellStyle name="3_Programação F1 2009 5" xfId="18793" xr:uid="{28475163-A65E-402B-A209-7E4639EDA3E7}"/>
    <cellStyle name="3_Programação F1 2009 6" xfId="47319" xr:uid="{EB3744B9-73E3-44E6-9326-663433020289}"/>
    <cellStyle name="3_Ranking Globo - Jornal Nacional - BH" xfId="3588" xr:uid="{A33D856B-AE3F-4253-A68A-E105FC193FE6}"/>
    <cellStyle name="3_Ranking Globo - Jornal Nacional - BH 10" xfId="9568" xr:uid="{323626B4-6532-4A1B-8126-DEEF01F201AF}"/>
    <cellStyle name="3_Ranking Globo - Jornal Nacional - BH 11" xfId="10387" xr:uid="{84AE788E-A1A5-432E-BEF4-85F963F87649}"/>
    <cellStyle name="3_Ranking Globo - Jornal Nacional - BH 12" xfId="10615" xr:uid="{9A2880EF-FF9F-47AE-BC69-65E78C01988C}"/>
    <cellStyle name="3_Ranking Globo - Jornal Nacional - BH 2" xfId="4749" xr:uid="{DA233DFF-0538-4E2C-AC2E-D8725F199531}"/>
    <cellStyle name="3_Ranking Globo - Jornal Nacional - BH 2 10" xfId="9819" xr:uid="{0AFE2DA0-6649-4C16-83FC-373638D72CB6}"/>
    <cellStyle name="3_Ranking Globo - Jornal Nacional - BH 2 2" xfId="5724" xr:uid="{A07A3DB2-F9BB-4980-B02B-26F8A207D679}"/>
    <cellStyle name="3_Ranking Globo - Jornal Nacional - BH 2 3" xfId="5312" xr:uid="{303CB568-D40D-49DA-B802-8F1C75199E71}"/>
    <cellStyle name="3_Ranking Globo - Jornal Nacional - BH 2 4" xfId="6553" xr:uid="{B08FCA78-96B9-4F21-A1C5-D3D2EFBDF106}"/>
    <cellStyle name="3_Ranking Globo - Jornal Nacional - BH 2 5" xfId="7948" xr:uid="{555282D4-8F7C-4C1E-B38C-80B550529200}"/>
    <cellStyle name="3_Ranking Globo - Jornal Nacional - BH 2 6" xfId="8722" xr:uid="{EADBCD0C-033E-4CFE-9268-C703F6FC5908}"/>
    <cellStyle name="3_Ranking Globo - Jornal Nacional - BH 2 7" xfId="9807" xr:uid="{4FD1EAA7-986A-49EB-A4D9-AE6F9C6F4F33}"/>
    <cellStyle name="3_Ranking Globo - Jornal Nacional - BH 2 8" xfId="9756" xr:uid="{EB9D5E59-D644-406D-BA44-C0C5A74FA711}"/>
    <cellStyle name="3_Ranking Globo - Jornal Nacional - BH 2 9" xfId="9579" xr:uid="{CB7B224D-0170-4CBE-B592-FB97FA84934E}"/>
    <cellStyle name="3_Ranking Globo - Jornal Nacional - BH 3" xfId="4965" xr:uid="{24032D0F-192B-4F62-BBBE-5B1167EF3B9C}"/>
    <cellStyle name="3_Ranking Globo - Jornal Nacional - BH 3 10" xfId="10772" xr:uid="{97706007-BABB-42BA-AA20-78A20DE05C44}"/>
    <cellStyle name="3_Ranking Globo - Jornal Nacional - BH 3 2" xfId="5940" xr:uid="{7F44BAD9-2FAA-4A49-A87C-B4A82BF1F32D}"/>
    <cellStyle name="3_Ranking Globo - Jornal Nacional - BH 3 3" xfId="6326" xr:uid="{21A3C438-BA49-45DE-A544-954522BE1346}"/>
    <cellStyle name="3_Ranking Globo - Jornal Nacional - BH 3 4" xfId="7078" xr:uid="{27A4C804-AC30-4D73-B33A-5411B8A3B877}"/>
    <cellStyle name="3_Ranking Globo - Jornal Nacional - BH 3 5" xfId="8163" xr:uid="{3F3F0E17-21B1-4E03-914C-0527DECACAA3}"/>
    <cellStyle name="3_Ranking Globo - Jornal Nacional - BH 3 6" xfId="8937" xr:uid="{9FC4A55A-30A8-4B91-87B4-19E672C811A3}"/>
    <cellStyle name="3_Ranking Globo - Jornal Nacional - BH 3 7" xfId="9868" xr:uid="{FBC3BA2D-3550-4D32-933F-1A7FD1A8DDF8}"/>
    <cellStyle name="3_Ranking Globo - Jornal Nacional - BH 3 8" xfId="10289" xr:uid="{C1354CD3-775F-4C68-A5B4-21D1FDA3973D}"/>
    <cellStyle name="3_Ranking Globo - Jornal Nacional - BH 3 9" xfId="10572" xr:uid="{616771D3-C55B-4C8D-A169-B9B0E87A8E9D}"/>
    <cellStyle name="3_Ranking Globo - Jornal Nacional - BH 4" xfId="5375" xr:uid="{26531C58-B4B3-49F8-B023-4943E62F1E19}"/>
    <cellStyle name="3_Ranking Globo - Jornal Nacional - BH 5" xfId="5042" xr:uid="{E4EEE8A7-EEE0-4AA9-9F1C-A0195AC18338}"/>
    <cellStyle name="3_Ranking Globo - Jornal Nacional - BH 6" xfId="6863" xr:uid="{18EFD9BA-5435-43ED-9ADB-041A4EA4A72B}"/>
    <cellStyle name="3_Ranking Globo - Jornal Nacional - BH 7" xfId="7730" xr:uid="{4F89CC23-19A4-48CC-99BB-4FBDE522F1A0}"/>
    <cellStyle name="3_Ranking Globo - Jornal Nacional - BH 8" xfId="8590" xr:uid="{22122326-4CBE-4640-A1DB-319AEDA54FE5}"/>
    <cellStyle name="3_Ranking Globo - Jornal Nacional - BH 9" xfId="9400" xr:uid="{E9A1C34E-5242-4C67-8717-DD76C6D15454}"/>
    <cellStyle name="3_Ranking Globo - Jornal Nacional - DF" xfId="3589" xr:uid="{3814A0CB-0CC6-4F70-84E2-D41353CA6D1F}"/>
    <cellStyle name="3_Ranking Globo - Jornal Nacional - DF 10" xfId="9567" xr:uid="{8DEB8A71-4378-4232-9211-1139A384F7BD}"/>
    <cellStyle name="3_Ranking Globo - Jornal Nacional - DF 11" xfId="9691" xr:uid="{8D798F4F-D11A-4690-9951-A0D8663397BE}"/>
    <cellStyle name="3_Ranking Globo - Jornal Nacional - DF 12" xfId="9395" xr:uid="{0A8EF98A-C05F-412E-9051-4A294D47BF91}"/>
    <cellStyle name="3_Ranking Globo - Jornal Nacional - DF 2" xfId="4750" xr:uid="{F057FD31-6C94-49A3-8100-BC0F23DF792F}"/>
    <cellStyle name="3_Ranking Globo - Jornal Nacional - DF 2 10" xfId="9726" xr:uid="{1D2F971E-DEB5-47F5-9CF1-03F214735C9C}"/>
    <cellStyle name="3_Ranking Globo - Jornal Nacional - DF 2 2" xfId="5725" xr:uid="{11136FAC-E230-4BE7-B786-E9674A410976}"/>
    <cellStyle name="3_Ranking Globo - Jornal Nacional - DF 2 3" xfId="5264" xr:uid="{7561F42E-F696-48D0-AF33-09F1A11F3038}"/>
    <cellStyle name="3_Ranking Globo - Jornal Nacional - DF 2 4" xfId="6443" xr:uid="{658FCB84-5D15-4154-8A97-F50AFED39982}"/>
    <cellStyle name="3_Ranking Globo - Jornal Nacional - DF 2 5" xfId="7949" xr:uid="{33662349-020E-477E-A919-9C7D704E970F}"/>
    <cellStyle name="3_Ranking Globo - Jornal Nacional - DF 2 6" xfId="8723" xr:uid="{08EFDD90-644E-49E8-B6BD-D84F12C32AA4}"/>
    <cellStyle name="3_Ranking Globo - Jornal Nacional - DF 2 7" xfId="9808" xr:uid="{3198BE08-9CC5-4169-AB00-EC0F7DB6A8E9}"/>
    <cellStyle name="3_Ranking Globo - Jornal Nacional - DF 2 8" xfId="9771" xr:uid="{14C33EE3-5E5A-4BE6-9FA9-ADCD72BCCC7D}"/>
    <cellStyle name="3_Ranking Globo - Jornal Nacional - DF 2 9" xfId="9580" xr:uid="{26C1D1C6-EB04-400E-B8D2-79D77159FFE8}"/>
    <cellStyle name="3_Ranking Globo - Jornal Nacional - DF 3" xfId="4679" xr:uid="{5493AB8F-A6A3-4422-950C-EA54481E6379}"/>
    <cellStyle name="3_Ranking Globo - Jornal Nacional - DF 3 10" xfId="10386" xr:uid="{FE3AE8A8-DDAA-4F77-8AE1-D5C03B0D1CF3}"/>
    <cellStyle name="3_Ranking Globo - Jornal Nacional - DF 3 2" xfId="5654" xr:uid="{EC98A1F7-5473-47A3-AF66-F91E2220C906}"/>
    <cellStyle name="3_Ranking Globo - Jornal Nacional - DF 3 3" xfId="5392" xr:uid="{C8040FDF-1046-45E0-AFE4-BC7F731F1FA5}"/>
    <cellStyle name="3_Ranking Globo - Jornal Nacional - DF 3 4" xfId="6391" xr:uid="{E8583FE2-BF03-475E-8238-13A74EF8518A}"/>
    <cellStyle name="3_Ranking Globo - Jornal Nacional - DF 3 5" xfId="7878" xr:uid="{E12BBD59-2D3F-4B18-BF89-DD855E2A235A}"/>
    <cellStyle name="3_Ranking Globo - Jornal Nacional - DF 3 6" xfId="8652" xr:uid="{89B81333-91C8-4D3B-ADAC-BCD3F0715EFF}"/>
    <cellStyle name="3_Ranking Globo - Jornal Nacional - DF 3 7" xfId="9753" xr:uid="{F49CAB92-10D4-4FB3-A250-4EE742FA0261}"/>
    <cellStyle name="3_Ranking Globo - Jornal Nacional - DF 3 8" xfId="9386" xr:uid="{26A650B4-5728-47D3-A931-C3AA103A0A3A}"/>
    <cellStyle name="3_Ranking Globo - Jornal Nacional - DF 3 9" xfId="9488" xr:uid="{6E907C28-B3B8-4406-882F-B42947B788FE}"/>
    <cellStyle name="3_Ranking Globo - Jornal Nacional - DF 4" xfId="5376" xr:uid="{C9DA9BA8-1147-4CE4-A6AD-D3320E3856BE}"/>
    <cellStyle name="3_Ranking Globo - Jornal Nacional - DF 5" xfId="6079" xr:uid="{FD5E6F8B-4502-46BB-8A2C-3938539A20E0}"/>
    <cellStyle name="3_Ranking Globo - Jornal Nacional - DF 6" xfId="6813" xr:uid="{7C197400-F5D4-4735-BE69-546D6D6024DF}"/>
    <cellStyle name="3_Ranking Globo - Jornal Nacional - DF 7" xfId="7731" xr:uid="{8DDFB507-B5F8-4484-9119-3CF1855E9D19}"/>
    <cellStyle name="3_Ranking Globo - Jornal Nacional - DF 8" xfId="8591" xr:uid="{B29CCBE4-AD9A-466E-99C3-DFC3F1AB996B}"/>
    <cellStyle name="3_Ranking Globo - Jornal Nacional - DF 9" xfId="9401" xr:uid="{7160BA5A-64E3-425A-BAB4-8AF2511C58D4}"/>
    <cellStyle name="3_Ranking TV PNT - AS ABCDE 18-34" xfId="3590" xr:uid="{DDBC9F59-319A-4005-B1A3-9AB2FF60CE97}"/>
    <cellStyle name="3_Ranking TV PNT - AS ABCDE 18-34 10" xfId="9566" xr:uid="{472EB056-07F7-4FEC-9A22-666A0D21435D}"/>
    <cellStyle name="3_Ranking TV PNT - AS ABCDE 18-34 11" xfId="9970" xr:uid="{4E80E63F-E71A-47DB-8043-CDC91FE995DA}"/>
    <cellStyle name="3_Ranking TV PNT - AS ABCDE 18-34 12" xfId="10347" xr:uid="{1A09ABFB-24A2-4548-9D5E-401E1588E719}"/>
    <cellStyle name="3_Ranking TV PNT - AS ABCDE 18-34 13" xfId="10958" xr:uid="{5E8B7DE1-98B4-4B64-AAAA-D350A8719707}"/>
    <cellStyle name="3_Ranking TV PNT - AS ABCDE 18-34 2" xfId="4751" xr:uid="{1A2B385E-6891-495A-BA84-3D885C2AA067}"/>
    <cellStyle name="3_Ranking TV PNT - AS ABCDE 18-34 2 10" xfId="10319" xr:uid="{8A17FEAE-99C8-4AF6-8725-AC32FD11350C}"/>
    <cellStyle name="3_Ranking TV PNT - AS ABCDE 18-34 2 11" xfId="13870" xr:uid="{D5E95ECB-D167-4849-8AB3-AC698FBA15CD}"/>
    <cellStyle name="3_Ranking TV PNT - AS ABCDE 18-34 2 2" xfId="5726" xr:uid="{D759FB8D-0E92-4885-9F3E-C9E9100E3B90}"/>
    <cellStyle name="3_Ranking TV PNT - AS ABCDE 18-34 2 2 2" xfId="20029" xr:uid="{3008612B-7D22-4718-84BA-8475EFCF5EE2}"/>
    <cellStyle name="3_Ranking TV PNT - AS ABCDE 18-34 2 3" xfId="5673" xr:uid="{A8A138E7-650B-4B66-82F1-872E4B564F34}"/>
    <cellStyle name="3_Ranking TV PNT - AS ABCDE 18-34 2 4" xfId="6736" xr:uid="{EB64F864-0DAE-4E51-BDA1-F6FF400D2D21}"/>
    <cellStyle name="3_Ranking TV PNT - AS ABCDE 18-34 2 5" xfId="7950" xr:uid="{0478A584-1CD9-41E7-A2D9-1A7188F58C4C}"/>
    <cellStyle name="3_Ranking TV PNT - AS ABCDE 18-34 2 6" xfId="8724" xr:uid="{9547C419-A6A6-4909-B8C4-5ED8D5DD9D7C}"/>
    <cellStyle name="3_Ranking TV PNT - AS ABCDE 18-34 2 7" xfId="9809" xr:uid="{0B1E0941-1E26-4758-98E0-7E09658568DC}"/>
    <cellStyle name="3_Ranking TV PNT - AS ABCDE 18-34 2 8" xfId="9362" xr:uid="{4F32B776-D79D-48FD-A194-0E5EFE6F2909}"/>
    <cellStyle name="3_Ranking TV PNT - AS ABCDE 18-34 2 9" xfId="9581" xr:uid="{1271D810-8ECB-49DF-91F1-90DAB1EDE4DD}"/>
    <cellStyle name="3_Ranking TV PNT - AS ABCDE 18-34 3" xfId="4681" xr:uid="{D98A8038-3C63-48EB-8A9B-755FC5087A9E}"/>
    <cellStyle name="3_Ranking TV PNT - AS ABCDE 18-34 3 10" xfId="9321" xr:uid="{4F348A30-66CC-4A2D-AA29-6105179776C8}"/>
    <cellStyle name="3_Ranking TV PNT - AS ABCDE 18-34 3 11" xfId="14754" xr:uid="{34FF576C-C0E2-459F-BC7B-58479E62E2DC}"/>
    <cellStyle name="3_Ranking TV PNT - AS ABCDE 18-34 3 2" xfId="5656" xr:uid="{FF29DE4C-9A11-4642-8CBC-FFC3201B8DDB}"/>
    <cellStyle name="3_Ranking TV PNT - AS ABCDE 18-34 3 2 2" xfId="20913" xr:uid="{F0C415ED-D76E-46B9-873D-E2AA8AE1EFB6}"/>
    <cellStyle name="3_Ranking TV PNT - AS ABCDE 18-34 3 3" xfId="5390" xr:uid="{8F99FF8A-9D8C-4903-829D-A57237BA1952}"/>
    <cellStyle name="3_Ranking TV PNT - AS ABCDE 18-34 3 4" xfId="6339" xr:uid="{85A708EE-2273-4D86-85F0-DC22CD568795}"/>
    <cellStyle name="3_Ranking TV PNT - AS ABCDE 18-34 3 5" xfId="7880" xr:uid="{AF107B9D-3808-45C0-8085-5B40D9A271BA}"/>
    <cellStyle name="3_Ranking TV PNT - AS ABCDE 18-34 3 6" xfId="8654" xr:uid="{8C2F9391-DE72-4E14-956A-8DF2299FA055}"/>
    <cellStyle name="3_Ranking TV PNT - AS ABCDE 18-34 3 7" xfId="9755" xr:uid="{3F2EDC90-31C8-4067-A6A8-B38E948C28BB}"/>
    <cellStyle name="3_Ranking TV PNT - AS ABCDE 18-34 3 8" xfId="9794" xr:uid="{6D53753A-A11A-463F-BB60-E4CA5463F071}"/>
    <cellStyle name="3_Ranking TV PNT - AS ABCDE 18-34 3 9" xfId="9490" xr:uid="{A351ECCB-E338-4724-B4B1-639C3E609F07}"/>
    <cellStyle name="3_Ranking TV PNT - AS ABCDE 18-34 4" xfId="5377" xr:uid="{4D413853-A5BF-4BAA-84FA-D9176987BEE5}"/>
    <cellStyle name="3_Ranking TV PNT - AS ABCDE 18-34 4 2" xfId="18343" xr:uid="{9A10CFB1-3ACC-43AA-AF18-BD8A5DDF64BA}"/>
    <cellStyle name="3_Ranking TV PNT - AS ABCDE 18-34 5" xfId="5229" xr:uid="{BF2FF3E3-027E-4D90-9BE2-3BC0EFE4F920}"/>
    <cellStyle name="3_Ranking TV PNT - AS ABCDE 18-34 5 2" xfId="19784" xr:uid="{D48E60F2-A64D-4FFE-ABA3-93E22F3FD2CF}"/>
    <cellStyle name="3_Ranking TV PNT - AS ABCDE 18-34 6" xfId="6789" xr:uid="{BA12818F-21C8-405D-8D2C-E81B582B3714}"/>
    <cellStyle name="3_Ranking TV PNT - AS ABCDE 18-34 6 2" xfId="47473" xr:uid="{CBE12116-C85B-4D2F-96B6-FF4309F24748}"/>
    <cellStyle name="3_Ranking TV PNT - AS ABCDE 18-34 7" xfId="7732" xr:uid="{76146195-A324-406E-A67E-2AD19A9ECB44}"/>
    <cellStyle name="3_Ranking TV PNT - AS ABCDE 18-34 8" xfId="8592" xr:uid="{60B3392A-5EB4-417B-B4BF-50581A1D04D3}"/>
    <cellStyle name="3_Ranking TV PNT - AS ABCDE 18-34 9" xfId="9402" xr:uid="{C75988AC-3E23-402F-BECE-0AD94305CCF6}"/>
    <cellStyle name="3_Ranking TV PNT - AS ABCDE 18-34_OOH - Rev 12" xfId="3591" xr:uid="{C69ED017-B602-4BEF-936C-23B46F332098}"/>
    <cellStyle name="3_Ranking TV PNT - AS ABCDE 18-34_OOH - Rev 12 10" xfId="9565" xr:uid="{844C643D-FB1A-48AA-98B9-C7EB7F78D2B8}"/>
    <cellStyle name="3_Ranking TV PNT - AS ABCDE 18-34_OOH - Rev 12 11" xfId="9721" xr:uid="{880D4A9E-2115-4FB3-90B6-9AA5ABFF448D}"/>
    <cellStyle name="3_Ranking TV PNT - AS ABCDE 18-34_OOH - Rev 12 12" xfId="9802" xr:uid="{BB0DE58A-FD2C-4834-90C0-05689CACDA2C}"/>
    <cellStyle name="3_Ranking TV PNT - AS ABCDE 18-34_OOH - Rev 12 2" xfId="4752" xr:uid="{4F4FBC19-E857-4DE3-A618-AF912A64646E}"/>
    <cellStyle name="3_Ranking TV PNT - AS ABCDE 18-34_OOH - Rev 12 2 10" xfId="10307" xr:uid="{859EA0F5-737B-4D28-9170-78A424E9BA39}"/>
    <cellStyle name="3_Ranking TV PNT - AS ABCDE 18-34_OOH - Rev 12 2 2" xfId="5727" xr:uid="{E94B5857-96E2-4EA9-9310-24ED425F5F9D}"/>
    <cellStyle name="3_Ranking TV PNT - AS ABCDE 18-34_OOH - Rev 12 2 3" xfId="5311" xr:uid="{FECDE978-708A-433A-A55E-11123E8253CD}"/>
    <cellStyle name="3_Ranking TV PNT - AS ABCDE 18-34_OOH - Rev 12 2 4" xfId="6552" xr:uid="{E3C70944-8C7A-4AA6-BE42-49C71CC4644F}"/>
    <cellStyle name="3_Ranking TV PNT - AS ABCDE 18-34_OOH - Rev 12 2 5" xfId="7951" xr:uid="{6EAE9303-51A0-4A8B-9766-32194FC456F9}"/>
    <cellStyle name="3_Ranking TV PNT - AS ABCDE 18-34_OOH - Rev 12 2 6" xfId="8725" xr:uid="{ED22FA25-7830-4D76-B84F-DAB114EA55BD}"/>
    <cellStyle name="3_Ranking TV PNT - AS ABCDE 18-34_OOH - Rev 12 2 7" xfId="9810" xr:uid="{6D8E6AB2-AD0D-42D4-ADA7-D169E6A926BB}"/>
    <cellStyle name="3_Ranking TV PNT - AS ABCDE 18-34_OOH - Rev 12 2 8" xfId="9356" xr:uid="{24C4B396-A742-48DA-94B3-0840239152FC}"/>
    <cellStyle name="3_Ranking TV PNT - AS ABCDE 18-34_OOH - Rev 12 2 9" xfId="9582" xr:uid="{7666CDF9-9A73-40FA-AFF8-8A46B84C3C80}"/>
    <cellStyle name="3_Ranking TV PNT - AS ABCDE 18-34_OOH - Rev 12 3" xfId="4960" xr:uid="{78F66FA7-2472-4238-A98F-3DFB341B1AC8}"/>
    <cellStyle name="3_Ranking TV PNT - AS ABCDE 18-34_OOH - Rev 12 3 10" xfId="10767" xr:uid="{BDBEE58A-DD60-4CBA-947C-790A5D63B300}"/>
    <cellStyle name="3_Ranking TV PNT - AS ABCDE 18-34_OOH - Rev 12 3 2" xfId="5935" xr:uid="{7B94732E-C6C8-46EE-B09E-E54E6BDCE038}"/>
    <cellStyle name="3_Ranking TV PNT - AS ABCDE 18-34_OOH - Rev 12 3 3" xfId="6321" xr:uid="{BDAB4577-D628-4390-9256-EF5B002E886C}"/>
    <cellStyle name="3_Ranking TV PNT - AS ABCDE 18-34_OOH - Rev 12 3 4" xfId="7073" xr:uid="{3A82848C-B552-4002-9DDA-5AFA7916433F}"/>
    <cellStyle name="3_Ranking TV PNT - AS ABCDE 18-34_OOH - Rev 12 3 5" xfId="8158" xr:uid="{B37F8A4C-9A2E-4836-BEDA-68E67669D31C}"/>
    <cellStyle name="3_Ranking TV PNT - AS ABCDE 18-34_OOH - Rev 12 3 6" xfId="8932" xr:uid="{B3E5A392-33E9-4882-82F5-2ACA7464F297}"/>
    <cellStyle name="3_Ranking TV PNT - AS ABCDE 18-34_OOH - Rev 12 3 7" xfId="9863" xr:uid="{5236D157-3F15-4E9D-A1C6-735EBFF3D205}"/>
    <cellStyle name="3_Ranking TV PNT - AS ABCDE 18-34_OOH - Rev 12 3 8" xfId="10284" xr:uid="{E5AD1139-4660-4120-BCA3-379A492108C1}"/>
    <cellStyle name="3_Ranking TV PNT - AS ABCDE 18-34_OOH - Rev 12 3 9" xfId="10567" xr:uid="{1845C70A-F093-4B3B-A7B0-8A34D00061C4}"/>
    <cellStyle name="3_Ranking TV PNT - AS ABCDE 18-34_OOH - Rev 12 4" xfId="5378" xr:uid="{45F77D37-A3F3-412A-92A7-98EC281B3DBA}"/>
    <cellStyle name="3_Ranking TV PNT - AS ABCDE 18-34_OOH - Rev 12 5" xfId="6067" xr:uid="{853E0E83-4AA8-467D-9C34-0299EECD9A66}"/>
    <cellStyle name="3_Ranking TV PNT - AS ABCDE 18-34_OOH - Rev 12 6" xfId="6796" xr:uid="{5E12E81E-E039-4A30-BF45-BEE5C002E885}"/>
    <cellStyle name="3_Ranking TV PNT - AS ABCDE 18-34_OOH - Rev 12 7" xfId="7733" xr:uid="{E697C9B2-CA09-411D-90FB-9B209730931D}"/>
    <cellStyle name="3_Ranking TV PNT - AS ABCDE 18-34_OOH - Rev 12 8" xfId="8593" xr:uid="{4B688AE4-8E6E-410B-91F0-F3935A18079F}"/>
    <cellStyle name="3_Ranking TV PNT - AS ABCDE 18-34_OOH - Rev 12 9" xfId="9403" xr:uid="{D66D55B4-D908-46F4-9439-E1F389CD2E95}"/>
    <cellStyle name="3_Share e Programação TV" xfId="3592" xr:uid="{6533EC81-2223-4C14-85F1-F376CCC37FB0}"/>
    <cellStyle name="3_Share e Programação TV 10" xfId="9564" xr:uid="{7DFFCE59-44D2-478D-B9BE-550F85754130}"/>
    <cellStyle name="3_Share e Programação TV 11" xfId="10318" xr:uid="{EB2D4257-A802-455A-AF72-A49CC24D6BA0}"/>
    <cellStyle name="3_Share e Programação TV 12" xfId="10621" xr:uid="{C0890BB6-2253-4163-A907-DE076CE0824E}"/>
    <cellStyle name="3_Share e Programação TV 2" xfId="4753" xr:uid="{97E9F7CE-4327-4140-BDDF-F7AF226AE187}"/>
    <cellStyle name="3_Share e Programação TV 2 10" xfId="9252" xr:uid="{159D90CA-1DDD-4E6F-A1A8-A738915CB25B}"/>
    <cellStyle name="3_Share e Programação TV 2 2" xfId="5728" xr:uid="{0F1712BE-F32B-4A5F-99BE-777283BCF771}"/>
    <cellStyle name="3_Share e Programação TV 2 3" xfId="5278" xr:uid="{1F23D442-736E-4CA3-B55A-C36118E959C1}"/>
    <cellStyle name="3_Share e Programação TV 2 4" xfId="5231" xr:uid="{A12AD43F-44BC-432A-AD1E-745C1ED3F6D3}"/>
    <cellStyle name="3_Share e Programação TV 2 5" xfId="7952" xr:uid="{89A7540B-DF73-4957-AC10-754C4CD6EA19}"/>
    <cellStyle name="3_Share e Programação TV 2 6" xfId="8726" xr:uid="{B0C84343-EEAC-4D1D-A16B-893A801445FF}"/>
    <cellStyle name="3_Share e Programação TV 2 7" xfId="9811" xr:uid="{E29F2272-27D0-46F3-8658-F04AB5A15B35}"/>
    <cellStyle name="3_Share e Programação TV 2 8" xfId="9355" xr:uid="{CA50D785-9779-4B92-8521-650295972816}"/>
    <cellStyle name="3_Share e Programação TV 2 9" xfId="9583" xr:uid="{923E3966-ABE2-4055-8128-99BA60D8BD67}"/>
    <cellStyle name="3_Share e Programação TV 3" xfId="3487" xr:uid="{37E56E8C-B80F-4435-8804-7A5E48B125C6}"/>
    <cellStyle name="3_Share e Programação TV 3 10" xfId="10576" xr:uid="{28EF93E8-166B-4B88-91A7-E6599F15DF05}"/>
    <cellStyle name="3_Share e Programação TV 3 2" xfId="5275" xr:uid="{EE79552C-92DE-4B35-BE36-5B12AE8C7E97}"/>
    <cellStyle name="3_Share e Programação TV 3 3" xfId="5217" xr:uid="{9237D59D-A1C2-4876-B8AF-D1163395ED10}"/>
    <cellStyle name="3_Share e Programação TV 3 4" xfId="6775" xr:uid="{FF29AFD9-4F5B-48CA-A0DE-AFECECA930CE}"/>
    <cellStyle name="3_Share e Programação TV 3 5" xfId="7647" xr:uid="{26F25B0D-246C-4B0F-B1E0-7F7A5073D2F3}"/>
    <cellStyle name="3_Share e Programação TV 3 6" xfId="8552" xr:uid="{29D23EE9-5713-41FA-A570-9A5E76C924CA}"/>
    <cellStyle name="3_Share e Programação TV 3 7" xfId="9323" xr:uid="{CBEFE7CB-F44E-4496-A9BB-77EE6652D507}"/>
    <cellStyle name="3_Share e Programação TV 3 8" xfId="9660" xr:uid="{8640E142-B019-4284-8F02-A0579CAA7541}"/>
    <cellStyle name="3_Share e Programação TV 3 9" xfId="10407" xr:uid="{420010B5-BEAF-414A-AC0E-742CA38077D3}"/>
    <cellStyle name="3_Share e Programação TV 4" xfId="5379" xr:uid="{3204EB80-14E7-4DDC-B387-F3AE526965BF}"/>
    <cellStyle name="3_Share e Programação TV 5" xfId="6003" xr:uid="{4F3903D7-A95F-490F-A272-8880D794E565}"/>
    <cellStyle name="3_Share e Programação TV 6" xfId="6779" xr:uid="{E36B6B63-F9A1-4ACF-B1D4-F9B975B82566}"/>
    <cellStyle name="3_Share e Programação TV 7" xfId="7734" xr:uid="{B282D890-CFF6-40BB-8A1F-489C7930F0F5}"/>
    <cellStyle name="3_Share e Programação TV 8" xfId="8594" xr:uid="{EE08C360-497D-4360-9984-A1A58AA4CDCE}"/>
    <cellStyle name="3_Share e Programação TV 9" xfId="9404" xr:uid="{3B47F4F8-D5F8-4D7B-8A91-20222B11B889}"/>
    <cellStyle name="3_Share e Programação TV.xls 2" xfId="3593" xr:uid="{4D5C2832-4484-4045-A7B2-0037E7B0E386}"/>
    <cellStyle name="3_Share e Programação TV.xls 2 10" xfId="9563" xr:uid="{019C651A-04AE-438E-B1DB-0C8660DA3BF4}"/>
    <cellStyle name="3_Share e Programação TV.xls 2 11" xfId="10306" xr:uid="{D0962B38-9718-429A-BD99-5900AB2CAC66}"/>
    <cellStyle name="3_Share e Programação TV.xls 2 12" xfId="10619" xr:uid="{D013D49C-5D50-4225-A22F-6F69E5AC24BD}"/>
    <cellStyle name="3_Share e Programação TV.xls 2 2" xfId="4754" xr:uid="{196B4F71-125F-43FF-A8BD-91E51014E6C3}"/>
    <cellStyle name="3_Share e Programação TV.xls 2 2 10" xfId="10299" xr:uid="{F9CE3C01-ACCF-4E3B-A095-1C637B40C832}"/>
    <cellStyle name="3_Share e Programação TV.xls 2 2 2" xfId="5729" xr:uid="{D89EE19C-9F53-4A83-8253-DA7FEEF83B6E}"/>
    <cellStyle name="3_Share e Programação TV.xls 2 2 3" xfId="5672" xr:uid="{294B97DD-7854-4781-9785-0A653DC50699}"/>
    <cellStyle name="3_Share e Programação TV.xls 2 2 4" xfId="6737" xr:uid="{013C5555-089F-4E41-BD4B-BA65FB9CF513}"/>
    <cellStyle name="3_Share e Programação TV.xls 2 2 5" xfId="7953" xr:uid="{3130DDED-E879-41D2-B1C1-1E10FA777107}"/>
    <cellStyle name="3_Share e Programação TV.xls 2 2 6" xfId="8727" xr:uid="{D269AC73-8A3C-4CDD-8408-8F6572F829FB}"/>
    <cellStyle name="3_Share e Programação TV.xls 2 2 7" xfId="9812" xr:uid="{7CC66FF1-1BEE-4E80-ABA8-43BDE2B4F0F1}"/>
    <cellStyle name="3_Share e Programação TV.xls 2 2 8" xfId="9354" xr:uid="{9D684D3A-416B-4DED-B156-5D416BB1727A}"/>
    <cellStyle name="3_Share e Programação TV.xls 2 2 9" xfId="9584" xr:uid="{FF2B40A1-7B97-4C44-9E7E-AC082023E62D}"/>
    <cellStyle name="3_Share e Programação TV.xls 2 3" xfId="4686" xr:uid="{2DAAD993-D56F-431E-9A1D-EEA75A2CC3F6}"/>
    <cellStyle name="3_Share e Programação TV.xls 2 3 10" xfId="9831" xr:uid="{9612E815-B6DE-4CEC-BF7A-633DAA59E8E7}"/>
    <cellStyle name="3_Share e Programação TV.xls 2 3 2" xfId="5661" xr:uid="{3484D8CE-D3FA-467E-A0B0-CEF49CA1B50E}"/>
    <cellStyle name="3_Share e Programação TV.xls 2 3 3" xfId="5383" xr:uid="{BB453BD0-5D69-49A6-ABB6-917C47DE9E83}"/>
    <cellStyle name="3_Share e Programação TV.xls 2 3 4" xfId="3358" xr:uid="{B9A14A90-DB06-401B-8E78-A536226936F0}"/>
    <cellStyle name="3_Share e Programação TV.xls 2 3 5" xfId="7885" xr:uid="{8D2E2F60-071D-4E69-B1EB-787C1EF4B2FB}"/>
    <cellStyle name="3_Share e Programação TV.xls 2 3 6" xfId="8659" xr:uid="{8517C4C8-634B-4A99-9EA0-D75795B6DC2A}"/>
    <cellStyle name="3_Share e Programação TV.xls 2 3 7" xfId="9760" xr:uid="{3C2824F5-801D-4F24-AD04-CBFC788F1F1F}"/>
    <cellStyle name="3_Share e Programação TV.xls 2 3 8" xfId="9749" xr:uid="{76C2DC65-AADA-445B-9D34-30D9A8396FA5}"/>
    <cellStyle name="3_Share e Programação TV.xls 2 3 9" xfId="9495" xr:uid="{FD3F77E0-4365-41D3-9B36-2789B6B69FB1}"/>
    <cellStyle name="3_Share e Programação TV.xls 2 4" xfId="5380" xr:uid="{951D235E-2443-48D1-8D49-F1AC71F822BF}"/>
    <cellStyle name="3_Share e Programação TV.xls 2 5" xfId="3438" xr:uid="{7938EC71-618D-4996-B8BE-B9C602D685CC}"/>
    <cellStyle name="3_Share e Programação TV.xls 2 6" xfId="6891" xr:uid="{34428C84-3773-405B-A8B7-F66E530A7B30}"/>
    <cellStyle name="3_Share e Programação TV.xls 2 7" xfId="7735" xr:uid="{D1F430E3-C41E-460C-B8C0-85C58EC310E9}"/>
    <cellStyle name="3_Share e Programação TV.xls 2 8" xfId="8595" xr:uid="{1BFF09B5-B4B5-4B6E-8A40-4481F92860AD}"/>
    <cellStyle name="3_Share e Programação TV.xls 2 9" xfId="9405" xr:uid="{A046C176-B15F-4A15-8E6E-87D921D6CB6C}"/>
    <cellStyle name="3_Share PNT AS ABC 25+ 6 às 24h" xfId="3594" xr:uid="{D9E2A880-D024-4C1A-A205-0F490991047A}"/>
    <cellStyle name="3_Share PNT AS ABC 25+ 6 às 24h 2" xfId="4755" xr:uid="{CECF382E-C75B-4716-86EC-5CF725E8E460}"/>
    <cellStyle name="3_Share PNT AS ABC 25+ 6 às 24h 2 10" xfId="9585" xr:uid="{073C3E40-1B46-402B-9881-7DFFC9A6A858}"/>
    <cellStyle name="3_Share PNT AS ABC 25+ 6 às 24h 2 11" xfId="10324" xr:uid="{F445CB60-6B5E-4F1C-9762-09D00C1BDAC9}"/>
    <cellStyle name="3_Share PNT AS ABC 25+ 6 às 24h 2 12" xfId="13879" xr:uid="{1D52D2F6-686B-4D3F-AC2F-E3738D2F3EEE}"/>
    <cellStyle name="3_Share PNT AS ABC 25+ 6 às 24h 2 2" xfId="5730" xr:uid="{6B7B5DE1-1C2B-45ED-99C0-0FA132E5B8DC}"/>
    <cellStyle name="3_Share PNT AS ABC 25+ 6 às 24h 2 2 2" xfId="20038" xr:uid="{B776E3E4-44A7-4387-99E2-19995104C2A9}"/>
    <cellStyle name="3_Share PNT AS ABC 25+ 6 às 24h 2 3" xfId="5310" xr:uid="{FB6B0944-290B-4AD2-B042-74FAF5DCF382}"/>
    <cellStyle name="3_Share PNT AS ABC 25+ 6 às 24h 2 4" xfId="6560" xr:uid="{2F2C6CB8-6B1E-4D99-A957-C64EEA1A31F7}"/>
    <cellStyle name="3_Share PNT AS ABC 25+ 6 às 24h 2 5" xfId="6551" xr:uid="{2F8C2EFD-DD6B-4BA9-86A7-C1695440C028}"/>
    <cellStyle name="3_Share PNT AS ABC 25+ 6 às 24h 2 6" xfId="7245" xr:uid="{89CB26F3-CDC6-42C9-A3E1-5AEFDF082AE3}"/>
    <cellStyle name="3_Share PNT AS ABC 25+ 6 às 24h 2 7" xfId="7954" xr:uid="{B2680A95-B603-49B0-83BB-16CFB68CFCAD}"/>
    <cellStyle name="3_Share PNT AS ABC 25+ 6 às 24h 2 8" xfId="8728" xr:uid="{38059AD1-8313-4971-8276-9CEE985B9DCF}"/>
    <cellStyle name="3_Share PNT AS ABC 25+ 6 às 24h 2 9" xfId="10080" xr:uid="{B83DC603-7816-4B00-8FF3-17FBADB997FC}"/>
    <cellStyle name="3_Share PNT AS ABC 25+ 6 às 24h 3" xfId="3457" xr:uid="{C13FE95A-C8EE-4E50-8202-77C266F395F3}"/>
    <cellStyle name="3_Share PNT AS ABC 25+ 6 às 24h 3 10" xfId="9882" xr:uid="{C1297A8B-53AC-4417-9FD4-82C9E08465A7}"/>
    <cellStyle name="3_Share PNT AS ABC 25+ 6 às 24h 3 11" xfId="9472" xr:uid="{859AF83F-84D9-44E9-AD89-7575DEBA041F}"/>
    <cellStyle name="3_Share PNT AS ABC 25+ 6 às 24h 3 12" xfId="13798" xr:uid="{7C738E56-C279-48BB-95FB-C202E5EDC89C}"/>
    <cellStyle name="3_Share PNT AS ABC 25+ 6 às 24h 3 2" xfId="5250" xr:uid="{24FF13BA-C7EA-4B9C-BF73-373D8CBA3F46}"/>
    <cellStyle name="3_Share PNT AS ABC 25+ 6 às 24h 3 2 2" xfId="19957" xr:uid="{409C67AB-4A55-4945-B485-295C42D535FD}"/>
    <cellStyle name="3_Share PNT AS ABC 25+ 6 às 24h 3 3" xfId="6081" xr:uid="{C8A99162-4A06-4B23-8AE4-F20032741815}"/>
    <cellStyle name="3_Share PNT AS ABC 25+ 6 às 24h 3 4" xfId="5447" xr:uid="{0D9B46D4-26FE-4F67-A910-D9AC6AC9ED84}"/>
    <cellStyle name="3_Share PNT AS ABC 25+ 6 às 24h 3 5" xfId="6850" xr:uid="{13157AB2-0018-4DEB-A4CA-8513ACF74082}"/>
    <cellStyle name="3_Share PNT AS ABC 25+ 6 às 24h 3 6" xfId="6886" xr:uid="{C64871BB-2FA8-41B5-809D-E792EB5F71F5}"/>
    <cellStyle name="3_Share PNT AS ABC 25+ 6 às 24h 3 7" xfId="7618" xr:uid="{0C7E85F4-0EDD-4053-B712-492625F8536A}"/>
    <cellStyle name="3_Share PNT AS ABC 25+ 6 às 24h 3 8" xfId="8523" xr:uid="{3BCF05B0-B059-4344-95EF-0BA84254F652}"/>
    <cellStyle name="3_Share PNT AS ABC 25+ 6 às 24h 3 9" xfId="9968" xr:uid="{BCC8E630-E8E4-467C-B166-5CD45F70704B}"/>
    <cellStyle name="3_Share PNT AS ABC 25+ 6 às 24h 4" xfId="5604" xr:uid="{AC2F7452-7019-4D6E-8CDA-79CF30AC9FD2}"/>
    <cellStyle name="3_Share PNT AS ABC 25+ 6 às 24h 4 2" xfId="18354" xr:uid="{33207634-7FB3-4D0C-9387-17F2EE012873}"/>
    <cellStyle name="3_Share PNT AS ABC 25+ 6 às 24h 5" xfId="6005" xr:uid="{132CE3F6-0E2A-4C55-9BED-60902AE5DED3}"/>
    <cellStyle name="3_Share PNT AS ABC 25+ 6 às 24h 5 2" xfId="19487" xr:uid="{76C324EA-7385-4646-A59E-5DC1C8D67302}"/>
    <cellStyle name="3_Share PNT AS ABC 25+ 6 às 24h 6" xfId="6857" xr:uid="{892A7724-0BE7-411E-B79A-8117089609B3}"/>
    <cellStyle name="3_Share PNT AS ABC 25+ 6 às 24h 6 2" xfId="47538" xr:uid="{4D31ECF3-529A-42E8-878A-26B8FC5008CB}"/>
    <cellStyle name="3_Share PNT AS ABC 25+ 6 às 24h 7" xfId="5455" xr:uid="{90E74347-5767-474C-B8B4-141DC93E4DAF}"/>
    <cellStyle name="3_Share PNT AS ABC 25+ 6 às 24h 7 2" xfId="47646" xr:uid="{1F83C8C3-D2F0-42FC-BF01-7F57AC473C60}"/>
    <cellStyle name="3_Share PNT AS ABC 25+ 6 às 24h 8" xfId="7736" xr:uid="{360EFF82-661A-4FC4-81F6-566EF905F6D9}"/>
    <cellStyle name="3_Share PNT AS ABC 25+ 6 às 24h_ME MS R 15" xfId="3595" xr:uid="{1716300A-6843-481B-A845-058D5D1E0968}"/>
    <cellStyle name="3_Share PNT AS ABC 25+ 6 às 24h_ME MS R 15 2" xfId="4756" xr:uid="{01B01167-9CBA-4CDD-ADB0-79D2992ACAB6}"/>
    <cellStyle name="3_Share PNT AS ABC 25+ 6 às 24h_ME MS R 15 2 10" xfId="9586" xr:uid="{CB32C871-1BDC-44FD-8483-BC5BAE2A2B6D}"/>
    <cellStyle name="3_Share PNT AS ABC 25+ 6 às 24h_ME MS R 15 2 11" xfId="10410" xr:uid="{89EB1C6D-1665-42A5-9233-4350B10EC045}"/>
    <cellStyle name="3_Share PNT AS ABC 25+ 6 às 24h_ME MS R 15 2 2" xfId="5731" xr:uid="{432E6695-B4E9-4031-AF4D-5F92A37AF49A}"/>
    <cellStyle name="3_Share PNT AS ABC 25+ 6 às 24h_ME MS R 15 2 3" xfId="5279" xr:uid="{F4A59EE1-B38A-4F37-950A-BAF039869CDE}"/>
    <cellStyle name="3_Share PNT AS ABC 25+ 6 às 24h_ME MS R 15 2 4" xfId="6561" xr:uid="{598D0D9F-C728-457F-8C7C-DEA959BA6B8A}"/>
    <cellStyle name="3_Share PNT AS ABC 25+ 6 às 24h_ME MS R 15 2 5" xfId="5465" xr:uid="{9C05F49D-DBAD-43CA-8249-36C62C5A60F7}"/>
    <cellStyle name="3_Share PNT AS ABC 25+ 6 às 24h_ME MS R 15 2 6" xfId="7246" xr:uid="{D9A001B2-CFC6-4D38-AB82-4835C619FC89}"/>
    <cellStyle name="3_Share PNT AS ABC 25+ 6 às 24h_ME MS R 15 2 7" xfId="7955" xr:uid="{3C7E2A9F-A0F1-48F5-B522-84502091201B}"/>
    <cellStyle name="3_Share PNT AS ABC 25+ 6 às 24h_ME MS R 15 2 8" xfId="8729" xr:uid="{7F3DD120-6BF2-486E-AB5C-6CAA18E6F06B}"/>
    <cellStyle name="3_Share PNT AS ABC 25+ 6 às 24h_ME MS R 15 2 9" xfId="10081" xr:uid="{E9E58718-6F97-4628-98D5-E29A9A92456C}"/>
    <cellStyle name="3_Share PNT AS ABC 25+ 6 às 24h_ME MS R 15 3" xfId="4963" xr:uid="{A5B39F8E-3CA1-4583-85F0-97E03ADCA71C}"/>
    <cellStyle name="3_Share PNT AS ABC 25+ 6 às 24h_ME MS R 15 3 10" xfId="10570" xr:uid="{F7307FC6-EE1D-4D12-B194-511C6D81672E}"/>
    <cellStyle name="3_Share PNT AS ABC 25+ 6 às 24h_ME MS R 15 3 11" xfId="10770" xr:uid="{23BAAD5E-E3F0-4CB9-AF60-9F9DAE202E8C}"/>
    <cellStyle name="3_Share PNT AS ABC 25+ 6 às 24h_ME MS R 15 3 2" xfId="5938" xr:uid="{DD79B5B9-C8FB-472D-9F9C-4B89C4BB0DE9}"/>
    <cellStyle name="3_Share PNT AS ABC 25+ 6 às 24h_ME MS R 15 3 3" xfId="6324" xr:uid="{FBD246EC-0B31-4FEB-8EE0-5DE7465FF920}"/>
    <cellStyle name="3_Share PNT AS ABC 25+ 6 às 24h_ME MS R 15 3 4" xfId="6754" xr:uid="{551617E3-C70A-4CC8-975E-C98C2BF76E8B}"/>
    <cellStyle name="3_Share PNT AS ABC 25+ 6 às 24h_ME MS R 15 3 5" xfId="7076" xr:uid="{033AE0D5-B08A-4236-81F2-3A3CF378991B}"/>
    <cellStyle name="3_Share PNT AS ABC 25+ 6 às 24h_ME MS R 15 3 6" xfId="7427" xr:uid="{8A65FBF1-5FC7-4936-912C-7E0A3285493A}"/>
    <cellStyle name="3_Share PNT AS ABC 25+ 6 às 24h_ME MS R 15 3 7" xfId="8161" xr:uid="{BF4D88B0-D706-46EC-805C-914209010359}"/>
    <cellStyle name="3_Share PNT AS ABC 25+ 6 às 24h_ME MS R 15 3 8" xfId="8935" xr:uid="{D2FE98D5-D063-49A2-BF4E-CAF820346A89}"/>
    <cellStyle name="3_Share PNT AS ABC 25+ 6 às 24h_ME MS R 15 3 9" xfId="10287" xr:uid="{E80E360B-38BA-4598-B9B7-5C9D08477703}"/>
    <cellStyle name="3_Share PNT AS ABC 25+ 6 às 24h_ME MS R 15 4" xfId="6001" xr:uid="{03223255-7454-4CF1-9735-BAB268A99741}"/>
    <cellStyle name="3_Share PNT AS ABC 25+ 6 às 24h_ME MS R 15 5" xfId="6458" xr:uid="{C6A561DD-BC34-4FF6-883A-0182C9AD0C73}"/>
    <cellStyle name="3_Share PNT AS ABC 25+ 6 às 24h_ME MS R 15 6" xfId="6025" xr:uid="{31298DF4-DEDE-41A5-B594-DE6725E9831D}"/>
    <cellStyle name="3_Share PNT AS ABC 25+ 6 às 24h_ME MS R 15 7" xfId="6445" xr:uid="{B36B94ED-10CF-443E-9218-1B22EB7B9EDA}"/>
    <cellStyle name="3_Share PNT AS ABC 25+ 6 às 24h_ME MS R 15 8" xfId="7737" xr:uid="{CC602009-4E05-4789-821B-A44C74CB0CB8}"/>
    <cellStyle name="3_Share PNT AS ABC 25+ 6 às 24h_OOH - Rev 12" xfId="3596" xr:uid="{EE0F8733-FCEE-465F-A109-D21A7A9B3727}"/>
    <cellStyle name="3_Share PNT AS ABC 25+ 6 às 24h_OOH - Rev 12 2" xfId="4757" xr:uid="{65AE0BA1-C48C-481F-A930-FB28142BB326}"/>
    <cellStyle name="3_Share PNT AS ABC 25+ 6 às 24h_OOH - Rev 12 2 10" xfId="9587" xr:uid="{5ADD5AF8-C363-4994-AD3C-B63C483F884C}"/>
    <cellStyle name="3_Share PNT AS ABC 25+ 6 às 24h_OOH - Rev 12 2 11" xfId="9648" xr:uid="{5648C4E7-B5BE-4623-896D-D2C011922E2D}"/>
    <cellStyle name="3_Share PNT AS ABC 25+ 6 às 24h_OOH - Rev 12 2 2" xfId="5732" xr:uid="{DF5A427F-6D68-4E46-9AA2-DFF2507CB47D}"/>
    <cellStyle name="3_Share PNT AS ABC 25+ 6 às 24h_OOH - Rev 12 2 3" xfId="5671" xr:uid="{1AC63CFF-E18E-422B-8146-365B1F5CF783}"/>
    <cellStyle name="3_Share PNT AS ABC 25+ 6 às 24h_OOH - Rev 12 2 4" xfId="6562" xr:uid="{9E57DB04-9DAC-4E6B-9A79-F3C4E6E1EF77}"/>
    <cellStyle name="3_Share PNT AS ABC 25+ 6 às 24h_OOH - Rev 12 2 5" xfId="6738" xr:uid="{428C1F01-4BED-4947-B2E2-C6C570D8B2CD}"/>
    <cellStyle name="3_Share PNT AS ABC 25+ 6 às 24h_OOH - Rev 12 2 6" xfId="7247" xr:uid="{18CDFFE8-871C-4464-BC56-E0226841203C}"/>
    <cellStyle name="3_Share PNT AS ABC 25+ 6 às 24h_OOH - Rev 12 2 7" xfId="7956" xr:uid="{510EF39D-9561-4157-B29F-B3D0226CCFD5}"/>
    <cellStyle name="3_Share PNT AS ABC 25+ 6 às 24h_OOH - Rev 12 2 8" xfId="8730" xr:uid="{AEA20814-E1D4-463B-86E0-D485107DB72F}"/>
    <cellStyle name="3_Share PNT AS ABC 25+ 6 às 24h_OOH - Rev 12 2 9" xfId="10082" xr:uid="{29F766B4-CA84-47B9-960C-41C1253AC3D7}"/>
    <cellStyle name="3_Share PNT AS ABC 25+ 6 às 24h_OOH - Rev 12 3" xfId="4939" xr:uid="{7B6922C8-AF42-4728-9A00-7B75C6E1ADEC}"/>
    <cellStyle name="3_Share PNT AS ABC 25+ 6 às 24h_OOH - Rev 12 3 10" xfId="10546" xr:uid="{7BEC5CAC-19AD-43A7-8B29-640FD8B6844A}"/>
    <cellStyle name="3_Share PNT AS ABC 25+ 6 às 24h_OOH - Rev 12 3 11" xfId="10746" xr:uid="{A1D19F08-D213-4A26-9A6A-CC42ABF3230B}"/>
    <cellStyle name="3_Share PNT AS ABC 25+ 6 às 24h_OOH - Rev 12 3 2" xfId="5914" xr:uid="{5E67910A-D338-43A1-B4D7-C43C34FD0812}"/>
    <cellStyle name="3_Share PNT AS ABC 25+ 6 às 24h_OOH - Rev 12 3 3" xfId="6300" xr:uid="{A8482836-EA9F-49F8-BAB9-B4DB600E7983}"/>
    <cellStyle name="3_Share PNT AS ABC 25+ 6 às 24h_OOH - Rev 12 3 4" xfId="6730" xr:uid="{EF451AA9-2F19-4406-99E8-9037D385EE2C}"/>
    <cellStyle name="3_Share PNT AS ABC 25+ 6 às 24h_OOH - Rev 12 3 5" xfId="7052" xr:uid="{6968BFD8-30F6-4FF4-A4E4-A315EE38AD87}"/>
    <cellStyle name="3_Share PNT AS ABC 25+ 6 às 24h_OOH - Rev 12 3 6" xfId="7413" xr:uid="{CDAE73F9-D7C0-450B-8750-D0F583331880}"/>
    <cellStyle name="3_Share PNT AS ABC 25+ 6 às 24h_OOH - Rev 12 3 7" xfId="8137" xr:uid="{A40B1BE6-576C-4FB6-BC95-34CB366C0391}"/>
    <cellStyle name="3_Share PNT AS ABC 25+ 6 às 24h_OOH - Rev 12 3 8" xfId="8911" xr:uid="{B2519AE5-DD21-4CB0-82EB-F531021C1FFF}"/>
    <cellStyle name="3_Share PNT AS ABC 25+ 6 às 24h_OOH - Rev 12 3 9" xfId="10263" xr:uid="{7771F868-0A58-47DB-B9A2-833891400496}"/>
    <cellStyle name="3_Share PNT AS ABC 25+ 6 às 24h_OOH - Rev 12 4" xfId="6078" xr:uid="{E1DA641B-4220-40FC-9754-551D4FE0A8ED}"/>
    <cellStyle name="3_Share PNT AS ABC 25+ 6 às 24h_OOH - Rev 12 5" xfId="5987" xr:uid="{1019E76F-2E8A-442B-B7BC-1D28FE239D57}"/>
    <cellStyle name="3_Share PNT AS ABC 25+ 6 às 24h_OOH - Rev 12 6" xfId="6873" xr:uid="{AB1C9202-2A0F-4662-9624-ADBEE93BF9AB}"/>
    <cellStyle name="3_Share PNT AS ABC 25+ 6 às 24h_OOH - Rev 12 7" xfId="5435" xr:uid="{D59B9545-AFFE-464F-95DD-1AECCEDF3611}"/>
    <cellStyle name="3_Share PNT AS ABC 25+ 6 às 24h_OOH - Rev 12 8" xfId="7738" xr:uid="{A315BE37-85FC-4AB0-A65B-8444C02E0B92}"/>
    <cellStyle name="3_Share PNT AS ABC 25+ 6 às 24h_Pauta de Mídia Anual AC - 18.06.08 V3 - Aprovado" xfId="3597" xr:uid="{C8B17F13-09AA-4BB8-AC75-43F149AAB78E}"/>
    <cellStyle name="3_Share PNT AS ABC 25+ 6 às 24h_Pauta de Mídia Anual AC - 18.06.08 V3 - Aprovado 2" xfId="4758" xr:uid="{66BCF432-E27A-4F15-97BC-0457EBDDE45C}"/>
    <cellStyle name="3_Share PNT AS ABC 25+ 6 às 24h_Pauta de Mídia Anual AC - 18.06.08 V3 - Aprovado 2 10" xfId="9588" xr:uid="{B7FC117B-8F35-40E3-A5E2-9246C912197F}"/>
    <cellStyle name="3_Share PNT AS ABC 25+ 6 às 24h_Pauta de Mídia Anual AC - 18.06.08 V3 - Aprovado 2 11" xfId="9683" xr:uid="{1A238399-5BD0-4468-BDE3-0E497CB63BDD}"/>
    <cellStyle name="3_Share PNT AS ABC 25+ 6 às 24h_Pauta de Mídia Anual AC - 18.06.08 V3 - Aprovado 2 12" xfId="13874" xr:uid="{CA2D2190-C5D1-4188-8AC0-7668228EFB5C}"/>
    <cellStyle name="3_Share PNT AS ABC 25+ 6 às 24h_Pauta de Mídia Anual AC - 18.06.08 V3 - Aprovado 2 2" xfId="5733" xr:uid="{4FD01718-4F11-4D45-8F31-20646011E386}"/>
    <cellStyle name="3_Share PNT AS ABC 25+ 6 às 24h_Pauta de Mídia Anual AC - 18.06.08 V3 - Aprovado 2 2 2" xfId="20033" xr:uid="{8B4B1A1E-B313-4349-9448-ABD2EE638B53}"/>
    <cellStyle name="3_Share PNT AS ABC 25+ 6 às 24h_Pauta de Mídia Anual AC - 18.06.08 V3 - Aprovado 2 3" xfId="5309" xr:uid="{9282E920-2A3E-4F6C-81AB-1298C1844AEF}"/>
    <cellStyle name="3_Share PNT AS ABC 25+ 6 às 24h_Pauta de Mídia Anual AC - 18.06.08 V3 - Aprovado 2 4" xfId="6563" xr:uid="{6EB3D786-1A7A-483E-A867-7D3B34654CF6}"/>
    <cellStyle name="3_Share PNT AS ABC 25+ 6 às 24h_Pauta de Mídia Anual AC - 18.06.08 V3 - Aprovado 2 5" xfId="6550" xr:uid="{FDCA47B7-2E22-4D5B-84B3-F11A5D351CB4}"/>
    <cellStyle name="3_Share PNT AS ABC 25+ 6 às 24h_Pauta de Mídia Anual AC - 18.06.08 V3 - Aprovado 2 6" xfId="7248" xr:uid="{7E15911B-30CA-4CBC-9B10-C48B7361D6B8}"/>
    <cellStyle name="3_Share PNT AS ABC 25+ 6 às 24h_Pauta de Mídia Anual AC - 18.06.08 V3 - Aprovado 2 7" xfId="7957" xr:uid="{1A931490-501C-4B26-826C-9DDE75908676}"/>
    <cellStyle name="3_Share PNT AS ABC 25+ 6 às 24h_Pauta de Mídia Anual AC - 18.06.08 V3 - Aprovado 2 8" xfId="8731" xr:uid="{C2DF67EF-9092-4957-B096-A109874FEFEE}"/>
    <cellStyle name="3_Share PNT AS ABC 25+ 6 às 24h_Pauta de Mídia Anual AC - 18.06.08 V3 - Aprovado 2 9" xfId="10083" xr:uid="{6FB1B234-C2EE-434A-8F63-67EEF441F0AA}"/>
    <cellStyle name="3_Share PNT AS ABC 25+ 6 às 24h_Pauta de Mídia Anual AC - 18.06.08 V3 - Aprovado 3" xfId="4944" xr:uid="{48A11306-5A12-4E53-98B1-901F37DE6F58}"/>
    <cellStyle name="3_Share PNT AS ABC 25+ 6 às 24h_Pauta de Mídia Anual AC - 18.06.08 V3 - Aprovado 3 10" xfId="10551" xr:uid="{C4C6176C-3BCB-4FF6-A286-8578D42D041E}"/>
    <cellStyle name="3_Share PNT AS ABC 25+ 6 às 24h_Pauta de Mídia Anual AC - 18.06.08 V3 - Aprovado 3 11" xfId="10751" xr:uid="{C2981AC3-0284-4733-9856-D34C70B05FA7}"/>
    <cellStyle name="3_Share PNT AS ABC 25+ 6 às 24h_Pauta de Mídia Anual AC - 18.06.08 V3 - Aprovado 3 12" xfId="13803" xr:uid="{5B830510-E230-45F8-94A5-91B1882CFC60}"/>
    <cellStyle name="3_Share PNT AS ABC 25+ 6 às 24h_Pauta de Mídia Anual AC - 18.06.08 V3 - Aprovado 3 2" xfId="5919" xr:uid="{49EF1E2D-6CAB-412B-B0C9-6784160B838A}"/>
    <cellStyle name="3_Share PNT AS ABC 25+ 6 às 24h_Pauta de Mídia Anual AC - 18.06.08 V3 - Aprovado 3 2 2" xfId="19962" xr:uid="{8C6CAC2A-4246-4E9D-9972-5A7731C9EA53}"/>
    <cellStyle name="3_Share PNT AS ABC 25+ 6 às 24h_Pauta de Mídia Anual AC - 18.06.08 V3 - Aprovado 3 3" xfId="6305" xr:uid="{0DC01FC4-1F19-408A-8536-7D8EE43F4B93}"/>
    <cellStyle name="3_Share PNT AS ABC 25+ 6 às 24h_Pauta de Mídia Anual AC - 18.06.08 V3 - Aprovado 3 4" xfId="6735" xr:uid="{68C584E7-D138-4FB7-9E6F-D6E281AF8F22}"/>
    <cellStyle name="3_Share PNT AS ABC 25+ 6 às 24h_Pauta de Mídia Anual AC - 18.06.08 V3 - Aprovado 3 5" xfId="7057" xr:uid="{10F2274D-8F7B-41B3-87CA-8788B12596AD}"/>
    <cellStyle name="3_Share PNT AS ABC 25+ 6 às 24h_Pauta de Mídia Anual AC - 18.06.08 V3 - Aprovado 3 6" xfId="7415" xr:uid="{3906C589-C506-400C-9003-80E29FDB2932}"/>
    <cellStyle name="3_Share PNT AS ABC 25+ 6 às 24h_Pauta de Mídia Anual AC - 18.06.08 V3 - Aprovado 3 7" xfId="8142" xr:uid="{A8FC9C2D-AFE4-476D-B025-0D4702B9D47A}"/>
    <cellStyle name="3_Share PNT AS ABC 25+ 6 às 24h_Pauta de Mídia Anual AC - 18.06.08 V3 - Aprovado 3 8" xfId="8916" xr:uid="{9846CEBC-D40A-4BC8-9A38-8C10ED28EB54}"/>
    <cellStyle name="3_Share PNT AS ABC 25+ 6 às 24h_Pauta de Mídia Anual AC - 18.06.08 V3 - Aprovado 3 9" xfId="10268" xr:uid="{CD819821-FC79-409A-AC3C-939B4E435D32}"/>
    <cellStyle name="3_Share PNT AS ABC 25+ 6 às 24h_Pauta de Mídia Anual AC - 18.06.08 V3 - Aprovado 4" xfId="5228" xr:uid="{FE7FDA72-CCFB-4384-B34C-8DC44C3C4FF5}"/>
    <cellStyle name="3_Share PNT AS ABC 25+ 6 às 24h_Pauta de Mídia Anual AC - 18.06.08 V3 - Aprovado 4 2" xfId="18348" xr:uid="{133AFAF9-CECE-46FE-80E2-78721830C0F8}"/>
    <cellStyle name="3_Share PNT AS ABC 25+ 6 às 24h_Pauta de Mídia Anual AC - 18.06.08 V3 - Aprovado 5" xfId="5615" xr:uid="{FD164485-A632-4AC6-90C8-16A0E0AC07CD}"/>
    <cellStyle name="3_Share PNT AS ABC 25+ 6 às 24h_Pauta de Mídia Anual AC - 18.06.08 V3 - Aprovado 5 2" xfId="19103" xr:uid="{598A0E0C-7063-4DCF-8528-4388E7F25DE0}"/>
    <cellStyle name="3_Share PNT AS ABC 25+ 6 às 24h_Pauta de Mídia Anual AC - 18.06.08 V3 - Aprovado 6" xfId="5416" xr:uid="{E5748361-BFA8-482A-AF87-CC595D208FBA}"/>
    <cellStyle name="3_Share PNT AS ABC 25+ 6 às 24h_Pauta de Mídia Anual AC - 18.06.08 V3 - Aprovado 6 2" xfId="47196" xr:uid="{649BE7D0-58B2-4E85-936B-F4A9661E5F33}"/>
    <cellStyle name="3_Share PNT AS ABC 25+ 6 às 24h_Pauta de Mídia Anual AC - 18.06.08 V3 - Aprovado 7" xfId="7121" xr:uid="{33D47FBA-F781-4086-B048-727402880B38}"/>
    <cellStyle name="3_Share PNT AS ABC 25+ 6 às 24h_Pauta de Mídia Anual AC - 18.06.08 V3 - Aprovado 7 2" xfId="47642" xr:uid="{83446825-B48A-49A0-AF96-DD72C67F1957}"/>
    <cellStyle name="3_Share PNT AS ABC 25+ 6 às 24h_Pauta de Mídia Anual AC - 18.06.08 V3 - Aprovado 8" xfId="7739" xr:uid="{96742C1A-3507-43B2-B5B5-0AAFFAA5E48E}"/>
    <cellStyle name="3_Share PNT AS ABC 25+ 6 às 24h_Pauta de Mídia Anual AC - 18.06.08 V3 - Aprovado_ME MS R 15" xfId="3598" xr:uid="{6E268B3D-34AB-4A92-9C51-E08ECFB1B27C}"/>
    <cellStyle name="3_Share PNT AS ABC 25+ 6 às 24h_Pauta de Mídia Anual AC - 18.06.08 V3 - Aprovado_ME MS R 15 2" xfId="4759" xr:uid="{750A0F35-23FA-471F-A338-A089C027E800}"/>
    <cellStyle name="3_Share PNT AS ABC 25+ 6 às 24h_Pauta de Mídia Anual AC - 18.06.08 V3 - Aprovado_ME MS R 15 2 10" xfId="9589" xr:uid="{AD08DB7D-571E-47F5-9EF2-8C71C5B040F8}"/>
    <cellStyle name="3_Share PNT AS ABC 25+ 6 às 24h_Pauta de Mídia Anual AC - 18.06.08 V3 - Aprovado_ME MS R 15 2 11" xfId="10391" xr:uid="{8E2A0359-4C61-4091-A8FA-05871396EA01}"/>
    <cellStyle name="3_Share PNT AS ABC 25+ 6 às 24h_Pauta de Mídia Anual AC - 18.06.08 V3 - Aprovado_ME MS R 15 2 2" xfId="5734" xr:uid="{D3A78539-6C20-47F5-AD9E-6065E623785B}"/>
    <cellStyle name="3_Share PNT AS ABC 25+ 6 às 24h_Pauta de Mídia Anual AC - 18.06.08 V3 - Aprovado_ME MS R 15 2 3" xfId="5660" xr:uid="{7D311680-38B0-48FB-A1A1-9088818C5F37}"/>
    <cellStyle name="3_Share PNT AS ABC 25+ 6 às 24h_Pauta de Mídia Anual AC - 18.06.08 V3 - Aprovado_ME MS R 15 2 4" xfId="6564" xr:uid="{9BCA38F8-9745-4DC8-A3ED-AC4278BF47C2}"/>
    <cellStyle name="3_Share PNT AS ABC 25+ 6 às 24h_Pauta de Mídia Anual AC - 18.06.08 V3 - Aprovado_ME MS R 15 2 5" xfId="6380" xr:uid="{54BBDF78-CD44-4D7F-B616-CCCA0A6B77F2}"/>
    <cellStyle name="3_Share PNT AS ABC 25+ 6 às 24h_Pauta de Mídia Anual AC - 18.06.08 V3 - Aprovado_ME MS R 15 2 6" xfId="7249" xr:uid="{06D8530F-547C-45CE-9CD7-DC8107F6393F}"/>
    <cellStyle name="3_Share PNT AS ABC 25+ 6 às 24h_Pauta de Mídia Anual AC - 18.06.08 V3 - Aprovado_ME MS R 15 2 7" xfId="7958" xr:uid="{439C831E-F68E-42E3-8F0C-F5505C0ADBEF}"/>
    <cellStyle name="3_Share PNT AS ABC 25+ 6 às 24h_Pauta de Mídia Anual AC - 18.06.08 V3 - Aprovado_ME MS R 15 2 8" xfId="8732" xr:uid="{5F9F475E-17CD-4D36-82B5-02F0B9966F4E}"/>
    <cellStyle name="3_Share PNT AS ABC 25+ 6 às 24h_Pauta de Mídia Anual AC - 18.06.08 V3 - Aprovado_ME MS R 15 2 9" xfId="10084" xr:uid="{070A2F0F-7AB8-4E80-B018-2DFAE1AC50AE}"/>
    <cellStyle name="3_Share PNT AS ABC 25+ 6 às 24h_Pauta de Mídia Anual AC - 18.06.08 V3 - Aprovado_ME MS R 15 3" xfId="4964" xr:uid="{9F197868-75FC-4DDF-87AE-D18DDA5F5624}"/>
    <cellStyle name="3_Share PNT AS ABC 25+ 6 às 24h_Pauta de Mídia Anual AC - 18.06.08 V3 - Aprovado_ME MS R 15 3 10" xfId="10571" xr:uid="{F30645A6-8F2B-482B-BB39-2EA903715A28}"/>
    <cellStyle name="3_Share PNT AS ABC 25+ 6 às 24h_Pauta de Mídia Anual AC - 18.06.08 V3 - Aprovado_ME MS R 15 3 11" xfId="10771" xr:uid="{DAFA7846-B627-44DE-BFEB-23E570D37AE4}"/>
    <cellStyle name="3_Share PNT AS ABC 25+ 6 às 24h_Pauta de Mídia Anual AC - 18.06.08 V3 - Aprovado_ME MS R 15 3 2" xfId="5939" xr:uid="{E26CFE62-174A-4CBC-A111-5286CDBB34A8}"/>
    <cellStyle name="3_Share PNT AS ABC 25+ 6 às 24h_Pauta de Mídia Anual AC - 18.06.08 V3 - Aprovado_ME MS R 15 3 3" xfId="6325" xr:uid="{8E95439E-765A-496B-82DB-80A7CB564C69}"/>
    <cellStyle name="3_Share PNT AS ABC 25+ 6 às 24h_Pauta de Mídia Anual AC - 18.06.08 V3 - Aprovado_ME MS R 15 3 4" xfId="6755" xr:uid="{1D0C1E79-EEF1-4F39-8762-DFB6F792EE37}"/>
    <cellStyle name="3_Share PNT AS ABC 25+ 6 às 24h_Pauta de Mídia Anual AC - 18.06.08 V3 - Aprovado_ME MS R 15 3 5" xfId="7077" xr:uid="{40EF07A1-AA49-48BE-8921-D7FD11E10E7C}"/>
    <cellStyle name="3_Share PNT AS ABC 25+ 6 às 24h_Pauta de Mídia Anual AC - 18.06.08 V3 - Aprovado_ME MS R 15 3 6" xfId="7428" xr:uid="{69553970-5580-4FBE-AF52-5D981A3B9FBF}"/>
    <cellStyle name="3_Share PNT AS ABC 25+ 6 às 24h_Pauta de Mídia Anual AC - 18.06.08 V3 - Aprovado_ME MS R 15 3 7" xfId="8162" xr:uid="{DAC96605-1D42-4D2E-8217-6C069A7E2835}"/>
    <cellStyle name="3_Share PNT AS ABC 25+ 6 às 24h_Pauta de Mídia Anual AC - 18.06.08 V3 - Aprovado_ME MS R 15 3 8" xfId="8936" xr:uid="{3A846D5C-F1D8-4155-8243-E414CE4AA898}"/>
    <cellStyle name="3_Share PNT AS ABC 25+ 6 às 24h_Pauta de Mídia Anual AC - 18.06.08 V3 - Aprovado_ME MS R 15 3 9" xfId="10288" xr:uid="{13737B89-CA65-4123-886A-45A6AF6FAB64}"/>
    <cellStyle name="3_Share PNT AS ABC 25+ 6 às 24h_Pauta de Mídia Anual AC - 18.06.08 V3 - Aprovado_ME MS R 15 4" xfId="6066" xr:uid="{50C4BACC-13C8-423E-8F2B-12600D6349D3}"/>
    <cellStyle name="3_Share PNT AS ABC 25+ 6 às 24h_Pauta de Mídia Anual AC - 18.06.08 V3 - Aprovado_ME MS R 15 5" xfId="6040" xr:uid="{7A4703E4-1264-41A9-B818-C58C3876F3C0}"/>
    <cellStyle name="3_Share PNT AS ABC 25+ 6 às 24h_Pauta de Mídia Anual AC - 18.06.08 V3 - Aprovado_ME MS R 15 6" xfId="5442" xr:uid="{B371F086-6240-4015-90F2-E3FB115BAFA2}"/>
    <cellStyle name="3_Share PNT AS ABC 25+ 6 às 24h_Pauta de Mídia Anual AC - 18.06.08 V3 - Aprovado_ME MS R 15 7" xfId="6463" xr:uid="{E1B0EF8B-52DF-490C-86ED-146282217F85}"/>
    <cellStyle name="3_Share PNT AS ABC 25+ 6 às 24h_Pauta de Mídia Anual AC - 18.06.08 V3 - Aprovado_ME MS R 15 8" xfId="7740" xr:uid="{608E8734-3A32-4304-A832-568F801DCD89}"/>
    <cellStyle name="3_Share TV Aberta AS ABCDE 18-24 anos PNT 2" xfId="3599" xr:uid="{80974B1F-9DD4-4A77-9D91-8546834ABB96}"/>
    <cellStyle name="3_Share TV Aberta AS ABCDE 18-24 anos PNT 2 10" xfId="9557" xr:uid="{8E075325-7448-4EB0-81CB-1C6ADF9CDB7F}"/>
    <cellStyle name="3_Share TV Aberta AS ABCDE 18-24 anos PNT 2 11" xfId="9705" xr:uid="{27D82111-30D2-48E7-807A-A91724351EE8}"/>
    <cellStyle name="3_Share TV Aberta AS ABCDE 18-24 anos PNT 2 12" xfId="10302" xr:uid="{7611EFAA-B87E-4AB0-8E07-35B37BC5F91B}"/>
    <cellStyle name="3_Share TV Aberta AS ABCDE 18-24 anos PNT 2 13" xfId="10937" xr:uid="{12A4C9A0-4C88-44BA-929A-ED305DB97BBE}"/>
    <cellStyle name="3_Share TV Aberta AS ABCDE 18-24 anos PNT 2 2" xfId="4760" xr:uid="{4FDCD83A-D23A-4C09-97EB-16F5F2D6349C}"/>
    <cellStyle name="3_Share TV Aberta AS ABCDE 18-24 anos PNT 2 2 10" xfId="10400" xr:uid="{39951AAE-2D55-43F2-B167-4EB8DE1454FA}"/>
    <cellStyle name="3_Share TV Aberta AS ABCDE 18-24 anos PNT 2 2 11" xfId="13844" xr:uid="{5E3FAB46-D3B0-4BCD-9E88-2ADBAEBE84CA}"/>
    <cellStyle name="3_Share TV Aberta AS ABCDE 18-24 anos PNT 2 2 2" xfId="5735" xr:uid="{1E2E046C-661E-46F4-AD91-FA1FA19C6854}"/>
    <cellStyle name="3_Share TV Aberta AS ABCDE 18-24 anos PNT 2 2 2 2" xfId="20003" xr:uid="{E4E4A2CC-3956-4643-A8E5-13C1C5FEE52A}"/>
    <cellStyle name="3_Share TV Aberta AS ABCDE 18-24 anos PNT 2 2 3" xfId="5670" xr:uid="{F492E9F9-BD3C-4AFC-8F39-0AEB40EBAB9A}"/>
    <cellStyle name="3_Share TV Aberta AS ABCDE 18-24 anos PNT 2 2 4" xfId="6345" xr:uid="{5E1D4534-3EC3-4FCF-82AD-3029E5A94744}"/>
    <cellStyle name="3_Share TV Aberta AS ABCDE 18-24 anos PNT 2 2 5" xfId="7959" xr:uid="{C8EAA783-0130-45B0-8C90-02FD23D411A4}"/>
    <cellStyle name="3_Share TV Aberta AS ABCDE 18-24 anos PNT 2 2 6" xfId="8733" xr:uid="{F829379D-274E-445F-895F-BF85BB5E304C}"/>
    <cellStyle name="3_Share TV Aberta AS ABCDE 18-24 anos PNT 2 2 7" xfId="9816" xr:uid="{E0FF058A-177C-44D4-AAB7-BE7AA2B4D34B}"/>
    <cellStyle name="3_Share TV Aberta AS ABCDE 18-24 anos PNT 2 2 8" xfId="10085" xr:uid="{0FDB67C1-A276-49EF-A75D-FF083ED0549C}"/>
    <cellStyle name="3_Share TV Aberta AS ABCDE 18-24 anos PNT 2 2 9" xfId="9590" xr:uid="{097CCC5D-9570-4B61-8BC3-103C7C13DE24}"/>
    <cellStyle name="3_Share TV Aberta AS ABCDE 18-24 anos PNT 2 3" xfId="3462" xr:uid="{91106402-57A9-482A-ACD3-6A904FDEEA42}"/>
    <cellStyle name="3_Share TV Aberta AS ABCDE 18-24 anos PNT 2 3 10" xfId="9476" xr:uid="{90A38E32-F32D-4419-9E8E-31225203A467}"/>
    <cellStyle name="3_Share TV Aberta AS ABCDE 18-24 anos PNT 2 3 11" xfId="13801" xr:uid="{47609765-8D75-45C5-850A-A532CEB3CB21}"/>
    <cellStyle name="3_Share TV Aberta AS ABCDE 18-24 anos PNT 2 3 2" xfId="5255" xr:uid="{91303904-4328-4EAD-90D4-B421924AFC0B}"/>
    <cellStyle name="3_Share TV Aberta AS ABCDE 18-24 anos PNT 2 3 2 2" xfId="19960" xr:uid="{6002DC93-D69A-4CB5-A002-B265B3A80D0B}"/>
    <cellStyle name="3_Share TV Aberta AS ABCDE 18-24 anos PNT 2 3 3" xfId="5954" xr:uid="{DAB7F23A-2943-44BF-8C14-EEA08981C352}"/>
    <cellStyle name="3_Share TV Aberta AS ABCDE 18-24 anos PNT 2 3 4" xfId="6835" xr:uid="{A5141FBF-5F5A-4EF4-B261-17967C1A08E9}"/>
    <cellStyle name="3_Share TV Aberta AS ABCDE 18-24 anos PNT 2 3 5" xfId="7623" xr:uid="{D7063323-92DF-45BD-A3CC-E104BB6EAC39}"/>
    <cellStyle name="3_Share TV Aberta AS ABCDE 18-24 anos PNT 2 3 6" xfId="8528" xr:uid="{20CB4D76-C266-46DD-93F6-A0DF6926E050}"/>
    <cellStyle name="3_Share TV Aberta AS ABCDE 18-24 anos PNT 2 3 7" xfId="9302" xr:uid="{9E2088E5-9E16-46FA-B000-2C5926F522C1}"/>
    <cellStyle name="3_Share TV Aberta AS ABCDE 18-24 anos PNT 2 3 8" xfId="9674" xr:uid="{D7DC226C-D7C8-466B-AD1F-8E57B646B669}"/>
    <cellStyle name="3_Share TV Aberta AS ABCDE 18-24 anos PNT 2 3 9" xfId="10354" xr:uid="{3AB5C301-D4C7-4066-9DB1-AA3AA0885FC0}"/>
    <cellStyle name="3_Share TV Aberta AS ABCDE 18-24 anos PNT 2 4" xfId="5386" xr:uid="{1DC46A6D-4BA1-4C94-845D-C83018E6EB8F}"/>
    <cellStyle name="3_Share TV Aberta AS ABCDE 18-24 anos PNT 2 4 2" xfId="18301" xr:uid="{1F1FD063-7A5A-4E47-AFDB-797F709D3A0F}"/>
    <cellStyle name="3_Share TV Aberta AS ABCDE 18-24 anos PNT 2 5" xfId="6006" xr:uid="{2AF5B430-E824-4CD8-BA15-14F36FC088FC}"/>
    <cellStyle name="3_Share TV Aberta AS ABCDE 18-24 anos PNT 2 5 2" xfId="18802" xr:uid="{74AC81B9-2BB7-4189-8225-A6BA4DC82D7C}"/>
    <cellStyle name="3_Share TV Aberta AS ABCDE 18-24 anos PNT 2 6" xfId="5430" xr:uid="{491BFCCB-752E-4FF0-941F-6B426EF94536}"/>
    <cellStyle name="3_Share TV Aberta AS ABCDE 18-24 anos PNT 2 6 2" xfId="47310" xr:uid="{E77D1F2C-85C1-41D1-8966-CCB607C4EE88}"/>
    <cellStyle name="3_Share TV Aberta AS ABCDE 18-24 anos PNT 2 7" xfId="7741" xr:uid="{30E63F4B-E5ED-4A71-AD84-FC78BA074ACB}"/>
    <cellStyle name="3_Share TV Aberta AS ABCDE 18-24 anos PNT 2 8" xfId="8596" xr:uid="{C74333F9-30D3-4A55-837B-1C3490FA4D6C}"/>
    <cellStyle name="3_Share TV Aberta AS ABCDE 18-24 anos PNT 2 9" xfId="9409" xr:uid="{BF8797D5-D9E5-481B-98C7-2ED76B78E3DC}"/>
    <cellStyle name="3_Share TV Aberta AS ABCDE 18-24 anos PNT 2_OOH - Rev 12" xfId="3600" xr:uid="{EC4A5C53-FB86-4A60-9F1E-F383B90454F0}"/>
    <cellStyle name="3_Share TV Aberta AS ABCDE 18-24 anos PNT 2_OOH - Rev 12 10" xfId="9556" xr:uid="{7C1A454E-3814-49F3-AC4C-9D15A12C3A8F}"/>
    <cellStyle name="3_Share TV Aberta AS ABCDE 18-24 anos PNT 2_OOH - Rev 12 11" xfId="9861" xr:uid="{C85F5B6D-07F6-4998-8719-05B95D2D412B}"/>
    <cellStyle name="3_Share TV Aberta AS ABCDE 18-24 anos PNT 2_OOH - Rev 12 12" xfId="10618" xr:uid="{096AC4CB-3979-4B9F-BB5B-4C3DF643039B}"/>
    <cellStyle name="3_Share TV Aberta AS ABCDE 18-24 anos PNT 2_OOH - Rev 12 2" xfId="4761" xr:uid="{B156174D-8FA9-4C84-B4BD-93FB6DF03445}"/>
    <cellStyle name="3_Share TV Aberta AS ABCDE 18-24 anos PNT 2_OOH - Rev 12 2 10" xfId="10405" xr:uid="{9813B351-C1AE-4FCB-8514-664B955C4D9B}"/>
    <cellStyle name="3_Share TV Aberta AS ABCDE 18-24 anos PNT 2_OOH - Rev 12 2 2" xfId="5736" xr:uid="{29B790A8-306B-4E45-B8DA-33AA6CF84CAE}"/>
    <cellStyle name="3_Share TV Aberta AS ABCDE 18-24 anos PNT 2_OOH - Rev 12 2 3" xfId="5308" xr:uid="{A4AE8153-885A-4564-9D5C-75AC9CD70DC4}"/>
    <cellStyle name="3_Share TV Aberta AS ABCDE 18-24 anos PNT 2_OOH - Rev 12 2 4" xfId="6364" xr:uid="{6E7B0BD2-0EC1-4F08-9603-B4B4152987BB}"/>
    <cellStyle name="3_Share TV Aberta AS ABCDE 18-24 anos PNT 2_OOH - Rev 12 2 5" xfId="7960" xr:uid="{F96F8117-BC4C-4490-BA48-8B07C5AB5256}"/>
    <cellStyle name="3_Share TV Aberta AS ABCDE 18-24 anos PNT 2_OOH - Rev 12 2 6" xfId="8734" xr:uid="{640C9F78-A753-4019-94F4-6641C4254594}"/>
    <cellStyle name="3_Share TV Aberta AS ABCDE 18-24 anos PNT 2_OOH - Rev 12 2 7" xfId="9817" xr:uid="{B6EE92DD-DF28-4286-863A-02287F183635}"/>
    <cellStyle name="3_Share TV Aberta AS ABCDE 18-24 anos PNT 2_OOH - Rev 12 2 8" xfId="10086" xr:uid="{A75DD2A9-0A35-47CB-8985-FBE436CF276A}"/>
    <cellStyle name="3_Share TV Aberta AS ABCDE 18-24 anos PNT 2_OOH - Rev 12 2 9" xfId="9591" xr:uid="{18969C78-492D-4A03-A623-7B325B940A54}"/>
    <cellStyle name="3_Share TV Aberta AS ABCDE 18-24 anos PNT 2_OOH - Rev 12 3" xfId="4943" xr:uid="{229BFADD-0C71-49B8-AED9-84F817BC17BD}"/>
    <cellStyle name="3_Share TV Aberta AS ABCDE 18-24 anos PNT 2_OOH - Rev 12 3 10" xfId="10750" xr:uid="{5D49EAF1-33F1-458C-BB49-665057930FDB}"/>
    <cellStyle name="3_Share TV Aberta AS ABCDE 18-24 anos PNT 2_OOH - Rev 12 3 2" xfId="5918" xr:uid="{3380A91B-83B8-4E5E-9FEE-E8CBE8BAAB70}"/>
    <cellStyle name="3_Share TV Aberta AS ABCDE 18-24 anos PNT 2_OOH - Rev 12 3 3" xfId="6304" xr:uid="{27EFF226-979D-4659-A3AA-A88DC0167CCE}"/>
    <cellStyle name="3_Share TV Aberta AS ABCDE 18-24 anos PNT 2_OOH - Rev 12 3 4" xfId="7056" xr:uid="{E6ADE1B8-AE53-4F9E-99A2-DDE6280C5C8A}"/>
    <cellStyle name="3_Share TV Aberta AS ABCDE 18-24 anos PNT 2_OOH - Rev 12 3 5" xfId="8141" xr:uid="{ED02D05D-5C04-4FC7-8047-AA2BB0907C0A}"/>
    <cellStyle name="3_Share TV Aberta AS ABCDE 18-24 anos PNT 2_OOH - Rev 12 3 6" xfId="8915" xr:uid="{B51532F8-548A-47B3-BB3A-D411575D0E3A}"/>
    <cellStyle name="3_Share TV Aberta AS ABCDE 18-24 anos PNT 2_OOH - Rev 12 3 7" xfId="9852" xr:uid="{90EA8192-8C4F-4B26-B48F-581827228BEC}"/>
    <cellStyle name="3_Share TV Aberta AS ABCDE 18-24 anos PNT 2_OOH - Rev 12 3 8" xfId="10267" xr:uid="{918D1861-D583-4247-BE4E-06897B170B51}"/>
    <cellStyle name="3_Share TV Aberta AS ABCDE 18-24 anos PNT 2_OOH - Rev 12 3 9" xfId="10550" xr:uid="{0E18DE06-80B2-4F52-BAAA-A5EF50223675}"/>
    <cellStyle name="3_Share TV Aberta AS ABCDE 18-24 anos PNT 2_OOH - Rev 12 4" xfId="5387" xr:uid="{F7B7A9FE-CEEE-4CC7-93BD-978C84031F37}"/>
    <cellStyle name="3_Share TV Aberta AS ABCDE 18-24 anos PNT 2_OOH - Rev 12 5" xfId="5135" xr:uid="{5F61806F-9949-42DA-8211-7B04A192A2D4}"/>
    <cellStyle name="3_Share TV Aberta AS ABCDE 18-24 anos PNT 2_OOH - Rev 12 6" xfId="6892" xr:uid="{2FC9F5B3-74AC-4E2D-A730-26A7EDAF3F2D}"/>
    <cellStyle name="3_Share TV Aberta AS ABCDE 18-24 anos PNT 2_OOH - Rev 12 7" xfId="7742" xr:uid="{B777082F-2A15-4D9F-AC78-D8560CC13CFC}"/>
    <cellStyle name="3_Share TV Aberta AS ABCDE 18-24 anos PNT 2_OOH - Rev 12 8" xfId="8597" xr:uid="{A868928F-E271-463B-88C1-4192CDA6CE14}"/>
    <cellStyle name="3_Share TV Aberta AS ABCDE 18-24 anos PNT 2_OOH - Rev 12 9" xfId="9410" xr:uid="{0D58B71B-9874-40A7-A9F7-3D5D22EC9013}"/>
    <cellStyle name="3_Share_PNT..(1)" xfId="3601" xr:uid="{979B2503-E072-4CCF-84A4-9CA288AA82DC}"/>
    <cellStyle name="3_Share_PNT..(1) 2" xfId="4762" xr:uid="{D62D7048-DF05-426C-9D72-6244B8B3B747}"/>
    <cellStyle name="3_Share_PNT..(1) 2 10" xfId="9592" xr:uid="{3BABF22B-FDB2-449F-B607-2A21DBA5582E}"/>
    <cellStyle name="3_Share_PNT..(1) 2 11" xfId="9690" xr:uid="{CF47471D-9A1B-4EB5-852F-300DF4A3497A}"/>
    <cellStyle name="3_Share_PNT..(1) 2 12" xfId="13843" xr:uid="{036BB863-9003-4063-8E27-F50E5098DE04}"/>
    <cellStyle name="3_Share_PNT..(1) 2 2" xfId="5737" xr:uid="{31C5A10C-3C5D-455D-8DF0-A14233F05F25}"/>
    <cellStyle name="3_Share_PNT..(1) 2 2 2" xfId="20002" xr:uid="{6A0B4FC1-7F34-404C-957A-8440E89B127A}"/>
    <cellStyle name="3_Share_PNT..(1) 2 3" xfId="5307" xr:uid="{02C52F5E-65ED-48A4-9A8B-7DB557BAC317}"/>
    <cellStyle name="3_Share_PNT..(1) 2 4" xfId="6567" xr:uid="{60C38E7A-E709-4910-B69C-B56EF1E37B25}"/>
    <cellStyle name="3_Share_PNT..(1) 2 5" xfId="6373" xr:uid="{DD1DA2D9-4CFE-4FA1-B499-DD59CFFBF954}"/>
    <cellStyle name="3_Share_PNT..(1) 2 6" xfId="7250" xr:uid="{A356EE9C-B6FB-4FB2-81F5-004EA85EE8C2}"/>
    <cellStyle name="3_Share_PNT..(1) 2 7" xfId="7961" xr:uid="{45A5F946-2376-4A1A-8CF9-6ACD000D3205}"/>
    <cellStyle name="3_Share_PNT..(1) 2 8" xfId="8735" xr:uid="{C7A3FA86-9282-4837-940B-807B7494BD9A}"/>
    <cellStyle name="3_Share_PNT..(1) 2 9" xfId="10087" xr:uid="{57D0A936-6468-4CEB-917A-964ACB408149}"/>
    <cellStyle name="3_Share_PNT..(1) 3" xfId="3497" xr:uid="{E1AF9806-5548-4084-87ED-6E6D8F2B7553}"/>
    <cellStyle name="3_Share_PNT..(1) 3 10" xfId="10364" xr:uid="{49570141-F1BF-40EF-8EBF-1F533DCFFC05}"/>
    <cellStyle name="3_Share_PNT..(1) 3 11" xfId="10586" xr:uid="{36A5B0BC-F18D-46CA-B684-83269D45FC0A}"/>
    <cellStyle name="3_Share_PNT..(1) 3 12" xfId="15600" xr:uid="{6A1E8898-B300-4688-A183-B315432E3223}"/>
    <cellStyle name="3_Share_PNT..(1) 3 2" xfId="5284" xr:uid="{945960A2-46D7-439F-A0CE-B37DE812EA5B}"/>
    <cellStyle name="3_Share_PNT..(1) 3 2 2" xfId="21759" xr:uid="{581C8746-7BE7-4AE2-9D35-8E45C2995D8F}"/>
    <cellStyle name="3_Share_PNT..(1) 3 3" xfId="5242" xr:uid="{B7D93FCA-4EF1-4992-B69E-5904C2AE63CD}"/>
    <cellStyle name="3_Share_PNT..(1) 3 4" xfId="6428" xr:uid="{45CF78CA-6CDE-45FD-8C73-BB0CBD1A574E}"/>
    <cellStyle name="3_Share_PNT..(1) 3 5" xfId="6897" xr:uid="{B6CA4DEA-93D4-4F31-9777-2F6AF0A20F52}"/>
    <cellStyle name="3_Share_PNT..(1) 3 6" xfId="7082" xr:uid="{92890F99-DF78-4D50-865D-93B0022038F6}"/>
    <cellStyle name="3_Share_PNT..(1) 3 7" xfId="7657" xr:uid="{7706CC82-6C32-4A67-AC3C-8F14772ADAA9}"/>
    <cellStyle name="3_Share_PNT..(1) 3 8" xfId="8562" xr:uid="{67D9F613-8009-4918-9DBD-C472E431AEE1}"/>
    <cellStyle name="3_Share_PNT..(1) 3 9" xfId="9652" xr:uid="{B68C3178-67DA-4679-B128-C946A957450B}"/>
    <cellStyle name="3_Share_PNT..(1) 4" xfId="5237" xr:uid="{7E935DE4-1F46-4868-8CE5-51792110925B}"/>
    <cellStyle name="3_Share_PNT..(1) 4 2" xfId="18300" xr:uid="{12E67563-93BD-4541-9653-36065F0D83DF}"/>
    <cellStyle name="3_Share_PNT..(1) 5" xfId="6461" xr:uid="{1D1FAE88-F431-4B19-A92F-7895CD9728AE}"/>
    <cellStyle name="3_Share_PNT..(1) 5 2" xfId="18803" xr:uid="{164FBB88-2A65-4A7B-9B56-83046AF0BA1D}"/>
    <cellStyle name="3_Share_PNT..(1) 6" xfId="6883" xr:uid="{1C69C182-5F25-4B0F-847E-87D608570BBF}"/>
    <cellStyle name="3_Share_PNT..(1) 6 2" xfId="47292" xr:uid="{DF038847-FA8B-4C91-8363-83D81E0D1023}"/>
    <cellStyle name="3_Share_PNT..(1) 7" xfId="5292" xr:uid="{22E0801A-1133-4C16-9DAB-AC4EDBE5A790}"/>
    <cellStyle name="3_Share_PNT..(1) 7 2" xfId="47624" xr:uid="{7AAE6F8C-396E-49B7-8F12-A1345CE89A85}"/>
    <cellStyle name="3_Share_PNT..(1) 8" xfId="7743" xr:uid="{BE8BB9A5-09A5-4821-BCCA-A280D35B1624}"/>
    <cellStyle name="3_Share_PNT..(1)_ME MS R 15" xfId="3602" xr:uid="{83C3A58C-87DE-452F-959C-0A16A247F1E0}"/>
    <cellStyle name="3_Share_PNT..(1)_ME MS R 15 2" xfId="4763" xr:uid="{DD432E95-3987-431C-A0EC-F38A27555A9F}"/>
    <cellStyle name="3_Share_PNT..(1)_ME MS R 15 2 10" xfId="9593" xr:uid="{B5736F3D-2661-4788-85C9-8823E84AA021}"/>
    <cellStyle name="3_Share_PNT..(1)_ME MS R 15 2 11" xfId="10022" xr:uid="{4A5198B7-8F99-477B-A6C4-58C9FEEEADF2}"/>
    <cellStyle name="3_Share_PNT..(1)_ME MS R 15 2 2" xfId="5738" xr:uid="{CFB7228C-0A6A-492E-9F5F-ABA420888F60}"/>
    <cellStyle name="3_Share_PNT..(1)_ME MS R 15 2 3" xfId="5306" xr:uid="{9987E52A-E29E-4BE3-83FB-4C3EEBBACB46}"/>
    <cellStyle name="3_Share_PNT..(1)_ME MS R 15 2 4" xfId="6568" xr:uid="{0E6F5263-0BAD-4093-B70E-868ADB96F916}"/>
    <cellStyle name="3_Share_PNT..(1)_ME MS R 15 2 5" xfId="6352" xr:uid="{6EA3C726-2344-40BB-BCBF-1C0C0EDE1B9D}"/>
    <cellStyle name="3_Share_PNT..(1)_ME MS R 15 2 6" xfId="7251" xr:uid="{609BD438-35E5-4EF8-A90A-83129868E5BD}"/>
    <cellStyle name="3_Share_PNT..(1)_ME MS R 15 2 7" xfId="7962" xr:uid="{4E851547-816D-4145-B539-26D9CF6A5A5A}"/>
    <cellStyle name="3_Share_PNT..(1)_ME MS R 15 2 8" xfId="8736" xr:uid="{0F09E961-7FA8-425A-8B20-6BEC1B721FF7}"/>
    <cellStyle name="3_Share_PNT..(1)_ME MS R 15 2 9" xfId="10088" xr:uid="{DA711826-207A-469B-8D80-520C19971163}"/>
    <cellStyle name="3_Share_PNT..(1)_ME MS R 15 3" xfId="4674" xr:uid="{2AE3B073-11FB-417A-9861-E8779900183A}"/>
    <cellStyle name="3_Share_PNT..(1)_ME MS R 15 3 10" xfId="9483" xr:uid="{F78F6A57-6F01-4CB4-8371-CDECCCDFE5DB}"/>
    <cellStyle name="3_Share_PNT..(1)_ME MS R 15 3 11" xfId="10368" xr:uid="{D2EE2DEA-E953-4F42-BA37-01C7A324C0D9}"/>
    <cellStyle name="3_Share_PNT..(1)_ME MS R 15 3 2" xfId="5649" xr:uid="{6D6BC202-680B-4902-8B12-BBCFC8809D33}"/>
    <cellStyle name="3_Share_PNT..(1)_ME MS R 15 3 3" xfId="5405" xr:uid="{124D58CF-E587-4CC1-A17D-6F7CD75DA066}"/>
    <cellStyle name="3_Share_PNT..(1)_ME MS R 15 3 4" xfId="5222" xr:uid="{2B61BEEE-655D-4B5D-BAF5-CD5CA1D27A94}"/>
    <cellStyle name="3_Share_PNT..(1)_ME MS R 15 3 5" xfId="6434" xr:uid="{1325F2B1-7D49-4E9A-B24B-B9D5D78E9D4A}"/>
    <cellStyle name="3_Share_PNT..(1)_ME MS R 15 3 6" xfId="7185" xr:uid="{0C252F38-4AD2-4EC3-AA0F-FD8EF9BCCE54}"/>
    <cellStyle name="3_Share_PNT..(1)_ME MS R 15 3 7" xfId="7873" xr:uid="{EC876E44-6E51-425E-907C-6F5DBC48C8BB}"/>
    <cellStyle name="3_Share_PNT..(1)_ME MS R 15 3 8" xfId="8647" xr:uid="{2787332E-A61B-48DD-AD1D-301E98C1661F}"/>
    <cellStyle name="3_Share_PNT..(1)_ME MS R 15 3 9" xfId="9750" xr:uid="{4B902FBE-9AA4-4008-AE57-75E9A12BBE05}"/>
    <cellStyle name="3_Share_PNT..(1)_ME MS R 15 4" xfId="5990" xr:uid="{AE12DC34-35CC-4D03-881E-C4D170C990D1}"/>
    <cellStyle name="3_Share_PNT..(1)_ME MS R 15 5" xfId="5236" xr:uid="{DC46CF69-CD32-478C-B036-6584E6CA2B1D}"/>
    <cellStyle name="3_Share_PNT..(1)_ME MS R 15 6" xfId="6875" xr:uid="{BBD6D0F8-2EFB-464D-BC56-B5AE32907C19}"/>
    <cellStyle name="3_Share_PNT..(1)_ME MS R 15 7" xfId="7112" xr:uid="{498B0F10-4B62-46C4-B1DE-3BAAB39FDF2D}"/>
    <cellStyle name="3_Share_PNT..(1)_ME MS R 15 8" xfId="7744" xr:uid="{797563C9-A9A5-4792-B5E9-1B3BE88A2559}"/>
    <cellStyle name="3_Share_PNT..(1)_OOH - Rev 12" xfId="3603" xr:uid="{9D57CA5F-ACD5-4313-87B9-FF6FC1A8D111}"/>
    <cellStyle name="3_Share_PNT..(1)_OOH - Rev 12 2" xfId="4764" xr:uid="{3EDCF27D-F0FF-4319-BAB8-EE6CB7D985B6}"/>
    <cellStyle name="3_Share_PNT..(1)_OOH - Rev 12 2 10" xfId="9594" xr:uid="{91F71C3A-CD8A-4219-B45B-28CA002CA96C}"/>
    <cellStyle name="3_Share_PNT..(1)_OOH - Rev 12 2 11" xfId="9682" xr:uid="{35FB2D23-99B8-4480-99E7-1DDBD69E13FA}"/>
    <cellStyle name="3_Share_PNT..(1)_OOH - Rev 12 2 2" xfId="5739" xr:uid="{7380356C-4F8F-4D31-9A75-9B9B39CE6B1E}"/>
    <cellStyle name="3_Share_PNT..(1)_OOH - Rev 12 2 3" xfId="5305" xr:uid="{33004B06-4F68-478F-B837-D082569D0A35}"/>
    <cellStyle name="3_Share_PNT..(1)_OOH - Rev 12 2 4" xfId="6569" xr:uid="{857AA41E-24A3-4322-8F74-AF91F39752EB}"/>
    <cellStyle name="3_Share_PNT..(1)_OOH - Rev 12 2 5" xfId="6394" xr:uid="{4DD2CADE-0D77-4178-907E-C3559E4D7094}"/>
    <cellStyle name="3_Share_PNT..(1)_OOH - Rev 12 2 6" xfId="7252" xr:uid="{3D6CFE3E-3F09-4BE2-8740-58708B620E5E}"/>
    <cellStyle name="3_Share_PNT..(1)_OOH - Rev 12 2 7" xfId="7963" xr:uid="{C226AA89-15E1-43D2-924F-856A07A3FA83}"/>
    <cellStyle name="3_Share_PNT..(1)_OOH - Rev 12 2 8" xfId="8737" xr:uid="{FB5BFB12-1B07-4828-8E24-03562D9A49BE}"/>
    <cellStyle name="3_Share_PNT..(1)_OOH - Rev 12 2 9" xfId="10089" xr:uid="{FFCB21C0-1C9F-47ED-ABA1-809E5BA4A50C}"/>
    <cellStyle name="3_Share_PNT..(1)_OOH - Rev 12 3" xfId="4942" xr:uid="{00EE0114-C934-4FF3-9D3D-F676E7CE36A8}"/>
    <cellStyle name="3_Share_PNT..(1)_OOH - Rev 12 3 10" xfId="10549" xr:uid="{657BD63F-8648-4017-B64E-03A8BE22CAF6}"/>
    <cellStyle name="3_Share_PNT..(1)_OOH - Rev 12 3 11" xfId="10749" xr:uid="{01B8C6B7-8415-4736-B0FF-36D32FBB5334}"/>
    <cellStyle name="3_Share_PNT..(1)_OOH - Rev 12 3 2" xfId="5917" xr:uid="{46FD8C5C-F2CC-4912-9BFA-7647E0EE36DE}"/>
    <cellStyle name="3_Share_PNT..(1)_OOH - Rev 12 3 3" xfId="6303" xr:uid="{3950E20E-0F54-47B7-9818-D7905DC7A6C6}"/>
    <cellStyle name="3_Share_PNT..(1)_OOH - Rev 12 3 4" xfId="6733" xr:uid="{44D0E4FF-3271-432A-9AF4-20C1C3788BD5}"/>
    <cellStyle name="3_Share_PNT..(1)_OOH - Rev 12 3 5" xfId="7055" xr:uid="{279A0465-1521-43FE-A916-8EE0C8E6E869}"/>
    <cellStyle name="3_Share_PNT..(1)_OOH - Rev 12 3 6" xfId="7414" xr:uid="{7125E816-0094-42A8-A944-D64FF301F85C}"/>
    <cellStyle name="3_Share_PNT..(1)_OOH - Rev 12 3 7" xfId="8140" xr:uid="{35ED430F-EA69-49B0-8A1A-304990C70F97}"/>
    <cellStyle name="3_Share_PNT..(1)_OOH - Rev 12 3 8" xfId="8914" xr:uid="{64DB91FE-966C-4A9C-9131-BC4004B9DA39}"/>
    <cellStyle name="3_Share_PNT..(1)_OOH - Rev 12 3 9" xfId="10266" xr:uid="{2919659D-E7A9-4EE6-864A-460C30EEE6F6}"/>
    <cellStyle name="3_Share_PNT..(1)_OOH - Rev 12 4" xfId="5968" xr:uid="{F32DB7C9-B219-43F2-8CA4-4A9F7A7C0009}"/>
    <cellStyle name="3_Share_PNT..(1)_OOH - Rev 12 5" xfId="5946" xr:uid="{5E31F8A7-99E1-4F94-8D20-A544815DBC54}"/>
    <cellStyle name="3_Share_PNT..(1)_OOH - Rev 12 6" xfId="5415" xr:uid="{F6EFC59C-00B0-4B60-B95C-E32BDB9811F5}"/>
    <cellStyle name="3_Share_PNT..(1)_OOH - Rev 12 7" xfId="6068" xr:uid="{DDE5F1C0-5A55-4217-B8BB-D76025CD6615}"/>
    <cellStyle name="3_Share_PNT..(1)_OOH - Rev 12 8" xfId="7745" xr:uid="{E6B9F7E2-8A6F-4A75-95BD-07FC86C9F8E0}"/>
    <cellStyle name="3_Share_PNT..(1)_Pauta de Mídia Anual AC - 18.06.08 V3 - Aprovado" xfId="3604" xr:uid="{5CCF8BAA-8B6D-4CA6-948D-55A159675301}"/>
    <cellStyle name="3_Share_PNT..(1)_Pauta de Mídia Anual AC - 18.06.08 V3 - Aprovado 2" xfId="4765" xr:uid="{8F092ABA-4F2D-4B11-9E32-F1FFE8EA5FB1}"/>
    <cellStyle name="3_Share_PNT..(1)_Pauta de Mídia Anual AC - 18.06.08 V3 - Aprovado 2 10" xfId="9595" xr:uid="{CE5C2467-7659-451A-A5DA-1A64FD281067}"/>
    <cellStyle name="3_Share_PNT..(1)_Pauta de Mídia Anual AC - 18.06.08 V3 - Aprovado 2 11" xfId="10390" xr:uid="{873954E2-B329-4B5F-8835-564C8BBDE369}"/>
    <cellStyle name="3_Share_PNT..(1)_Pauta de Mídia Anual AC - 18.06.08 V3 - Aprovado 2 12" xfId="13842" xr:uid="{58A876F1-AE28-4C25-8BB2-0F53EBB0FD4A}"/>
    <cellStyle name="3_Share_PNT..(1)_Pauta de Mídia Anual AC - 18.06.08 V3 - Aprovado 2 2" xfId="5740" xr:uid="{E477FFD5-E784-4548-AD50-8CA0D174BA47}"/>
    <cellStyle name="3_Share_PNT..(1)_Pauta de Mídia Anual AC - 18.06.08 V3 - Aprovado 2 2 2" xfId="20001" xr:uid="{D9519BAC-5E43-4B3F-ACF6-C4B6F1961F6A}"/>
    <cellStyle name="3_Share_PNT..(1)_Pauta de Mídia Anual AC - 18.06.08 V3 - Aprovado 2 3" xfId="6126" xr:uid="{A68C22C1-636B-4BCA-85F6-57C874A713F8}"/>
    <cellStyle name="3_Share_PNT..(1)_Pauta de Mídia Anual AC - 18.06.08 V3 - Aprovado 2 4" xfId="6570" xr:uid="{4548282B-E4EA-430F-BBDB-D3D4D6B9A63F}"/>
    <cellStyle name="3_Share_PNT..(1)_Pauta de Mídia Anual AC - 18.06.08 V3 - Aprovado 2 5" xfId="5970" xr:uid="{C317834D-3995-47E6-9A78-CBFCFE446869}"/>
    <cellStyle name="3_Share_PNT..(1)_Pauta de Mídia Anual AC - 18.06.08 V3 - Aprovado 2 6" xfId="7253" xr:uid="{D76D05A3-D68D-4A0F-9E7E-3036AD4A4E7C}"/>
    <cellStyle name="3_Share_PNT..(1)_Pauta de Mídia Anual AC - 18.06.08 V3 - Aprovado 2 7" xfId="7964" xr:uid="{5709B466-AFD1-4CD5-9515-DC8804395DA5}"/>
    <cellStyle name="3_Share_PNT..(1)_Pauta de Mídia Anual AC - 18.06.08 V3 - Aprovado 2 8" xfId="8738" xr:uid="{2FECAE91-09AC-40CD-8976-7436A1D07E39}"/>
    <cellStyle name="3_Share_PNT..(1)_Pauta de Mídia Anual AC - 18.06.08 V3 - Aprovado 2 9" xfId="10090" xr:uid="{A9660A04-6659-4B37-A8E9-E6932A5B57C6}"/>
    <cellStyle name="3_Share_PNT..(1)_Pauta de Mídia Anual AC - 18.06.08 V3 - Aprovado 3" xfId="3467" xr:uid="{73B50DC3-40F0-422A-84EB-7D76BE708215}"/>
    <cellStyle name="3_Share_PNT..(1)_Pauta de Mídia Anual AC - 18.06.08 V3 - Aprovado 3 10" xfId="10335" xr:uid="{A9A46A2D-9967-4975-AB0D-11F21219D5AF}"/>
    <cellStyle name="3_Share_PNT..(1)_Pauta de Mídia Anual AC - 18.06.08 V3 - Aprovado 3 11" xfId="9470" xr:uid="{3D48171E-F367-4BBA-A7C2-354ECB9B9B14}"/>
    <cellStyle name="3_Share_PNT..(1)_Pauta de Mídia Anual AC - 18.06.08 V3 - Aprovado 3 12" xfId="15597" xr:uid="{84E35C3E-A6C9-4CAA-ABCE-218BAA0C614D}"/>
    <cellStyle name="3_Share_PNT..(1)_Pauta de Mídia Anual AC - 18.06.08 V3 - Aprovado 3 2" xfId="5260" xr:uid="{11F3B1C4-B349-4E69-82E9-666E82E58404}"/>
    <cellStyle name="3_Share_PNT..(1)_Pauta de Mídia Anual AC - 18.06.08 V3 - Aprovado 3 2 2" xfId="21756" xr:uid="{16B1E618-3814-413F-B989-F3E37E4CA7F9}"/>
    <cellStyle name="3_Share_PNT..(1)_Pauta de Mídia Anual AC - 18.06.08 V3 - Aprovado 3 3" xfId="3387" xr:uid="{B8F74B11-D941-4D6C-9794-37631BFE9E13}"/>
    <cellStyle name="3_Share_PNT..(1)_Pauta de Mídia Anual AC - 18.06.08 V3 - Aprovado 3 4" xfId="5448" xr:uid="{E346CEE7-EB11-4EE9-8042-A69F40E444AF}"/>
    <cellStyle name="3_Share_PNT..(1)_Pauta de Mídia Anual AC - 18.06.08 V3 - Aprovado 3 5" xfId="6765" xr:uid="{C322B81D-D61F-4E10-A664-C9FD7139F4F8}"/>
    <cellStyle name="3_Share_PNT..(1)_Pauta de Mídia Anual AC - 18.06.08 V3 - Aprovado 3 6" xfId="6872" xr:uid="{AEB60634-C4D1-4D18-9B98-FF9ED7B11F3A}"/>
    <cellStyle name="3_Share_PNT..(1)_Pauta de Mídia Anual AC - 18.06.08 V3 - Aprovado 3 7" xfId="7628" xr:uid="{7CFC9CD2-F575-4B13-9A49-B4A408A5F21C}"/>
    <cellStyle name="3_Share_PNT..(1)_Pauta de Mídia Anual AC - 18.06.08 V3 - Aprovado 3 8" xfId="8533" xr:uid="{BA98A79D-C43A-4C0E-8681-D6AD1CCB20F8}"/>
    <cellStyle name="3_Share_PNT..(1)_Pauta de Mídia Anual AC - 18.06.08 V3 - Aprovado 3 9" xfId="9348" xr:uid="{71BB70FD-1C23-434A-B95F-63C973A62DF7}"/>
    <cellStyle name="3_Share_PNT..(1)_Pauta de Mídia Anual AC - 18.06.08 V3 - Aprovado 4" xfId="6031" xr:uid="{F882BDAD-7F91-4D17-A7BD-C15AFC2A9DB0}"/>
    <cellStyle name="3_Share_PNT..(1)_Pauta de Mídia Anual AC - 18.06.08 V3 - Aprovado 4 2" xfId="18299" xr:uid="{2D9BFB6A-8910-4B3D-8F8C-A2E139539A0F}"/>
    <cellStyle name="3_Share_PNT..(1)_Pauta de Mídia Anual AC - 18.06.08 V3 - Aprovado 5" xfId="6466" xr:uid="{5D23C550-D55F-4ADF-A3DA-8F49A2A927DC}"/>
    <cellStyle name="3_Share_PNT..(1)_Pauta de Mídia Anual AC - 18.06.08 V3 - Aprovado 5 2" xfId="18805" xr:uid="{65440FFE-289E-4628-87CE-BC4297B3EE8A}"/>
    <cellStyle name="3_Share_PNT..(1)_Pauta de Mídia Anual AC - 18.06.08 V3 - Aprovado 6" xfId="6494" xr:uid="{D237215B-4730-4E14-8A39-8AB5BF2A388B}"/>
    <cellStyle name="3_Share_PNT..(1)_Pauta de Mídia Anual AC - 18.06.08 V3 - Aprovado 6 2" xfId="47442" xr:uid="{A5E2CB6F-1B46-46CC-A57B-7533236939C4}"/>
    <cellStyle name="3_Share_PNT..(1)_Pauta de Mídia Anual AC - 18.06.08 V3 - Aprovado 7" xfId="5433" xr:uid="{3DF8B81D-8EF2-4393-A866-D4D65CA53220}"/>
    <cellStyle name="3_Share_PNT..(1)_Pauta de Mídia Anual AC - 18.06.08 V3 - Aprovado 7 2" xfId="47623" xr:uid="{2913504C-E045-49AD-9E60-6341FCDF7F2D}"/>
    <cellStyle name="3_Share_PNT..(1)_Pauta de Mídia Anual AC - 18.06.08 V3 - Aprovado 8" xfId="7746" xr:uid="{BC90C137-6500-45F9-B51F-A36B2D71FFEB}"/>
    <cellStyle name="3_Share_PNT..(1)_Pauta de Mídia Anual AC - 18.06.08 V3 - Aprovado_ME MS R 15" xfId="3605" xr:uid="{1327E814-68DF-48D3-9D74-0992ECFA6E0F}"/>
    <cellStyle name="3_Share_PNT..(1)_Pauta de Mídia Anual AC - 18.06.08 V3 - Aprovado_ME MS R 15 2" xfId="4766" xr:uid="{799333C2-F5AF-4DF4-91AC-2C91C0C04EFE}"/>
    <cellStyle name="3_Share_PNT..(1)_Pauta de Mídia Anual AC - 18.06.08 V3 - Aprovado_ME MS R 15 2 10" xfId="9596" xr:uid="{CAF8BB2D-BD68-4EEC-A54A-429E8D36AE3F}"/>
    <cellStyle name="3_Share_PNT..(1)_Pauta de Mídia Anual AC - 18.06.08 V3 - Aprovado_ME MS R 15 2 11" xfId="9645" xr:uid="{0C540B31-4FF3-4E84-9DB4-CCD8B45CA1B9}"/>
    <cellStyle name="3_Share_PNT..(1)_Pauta de Mídia Anual AC - 18.06.08 V3 - Aprovado_ME MS R 15 2 2" xfId="5741" xr:uid="{11CE2194-9753-4C6D-9DFC-654D35A17238}"/>
    <cellStyle name="3_Share_PNT..(1)_Pauta de Mídia Anual AC - 18.06.08 V3 - Aprovado_ME MS R 15 2 3" xfId="6127" xr:uid="{AB7B3D47-457B-442C-9FD6-E8A14AD7F6D6}"/>
    <cellStyle name="3_Share_PNT..(1)_Pauta de Mídia Anual AC - 18.06.08 V3 - Aprovado_ME MS R 15 2 4" xfId="6571" xr:uid="{CF7E474A-1CF4-43EB-A539-10479F4148BE}"/>
    <cellStyle name="3_Share_PNT..(1)_Pauta de Mídia Anual AC - 18.06.08 V3 - Aprovado_ME MS R 15 2 5" xfId="5957" xr:uid="{DC47316C-EBE3-4C37-BA53-C550345D05FC}"/>
    <cellStyle name="3_Share_PNT..(1)_Pauta de Mídia Anual AC - 18.06.08 V3 - Aprovado_ME MS R 15 2 6" xfId="7254" xr:uid="{F015A5D1-E19E-48C4-BE31-565C869F1E65}"/>
    <cellStyle name="3_Share_PNT..(1)_Pauta de Mídia Anual AC - 18.06.08 V3 - Aprovado_ME MS R 15 2 7" xfId="7965" xr:uid="{179B4987-3568-40BA-BD58-30E60B0A710D}"/>
    <cellStyle name="3_Share_PNT..(1)_Pauta de Mídia Anual AC - 18.06.08 V3 - Aprovado_ME MS R 15 2 8" xfId="8739" xr:uid="{16A0AC4C-7276-4590-817E-A83745A7D2A7}"/>
    <cellStyle name="3_Share_PNT..(1)_Pauta de Mídia Anual AC - 18.06.08 V3 - Aprovado_ME MS R 15 2 9" xfId="10091" xr:uid="{1CF2F14D-1779-4D2B-B566-4BA09314C46B}"/>
    <cellStyle name="3_Share_PNT..(1)_Pauta de Mídia Anual AC - 18.06.08 V3 - Aprovado_ME MS R 15 3" xfId="4693" xr:uid="{63E49880-0390-44B0-86A1-37C7C79F61C5}"/>
    <cellStyle name="3_Share_PNT..(1)_Pauta de Mídia Anual AC - 18.06.08 V3 - Aprovado_ME MS R 15 3 10" xfId="9502" xr:uid="{2A0288B8-1C5E-48A0-B533-D33F3387F722}"/>
    <cellStyle name="3_Share_PNT..(1)_Pauta de Mídia Anual AC - 18.06.08 V3 - Aprovado_ME MS R 15 3 11" xfId="9426" xr:uid="{043B77DD-272F-4935-A53F-971679286311}"/>
    <cellStyle name="3_Share_PNT..(1)_Pauta de Mídia Anual AC - 18.06.08 V3 - Aprovado_ME MS R 15 3 2" xfId="5668" xr:uid="{A4180EAB-B2B4-4F50-AE13-2406D30763A5}"/>
    <cellStyle name="3_Share_PNT..(1)_Pauta de Mídia Anual AC - 18.06.08 V3 - Aprovado_ME MS R 15 3 3" xfId="5366" xr:uid="{3547DDEE-6113-43C9-A6E4-BB2E93003FF9}"/>
    <cellStyle name="3_Share_PNT..(1)_Pauta de Mídia Anual AC - 18.06.08 V3 - Aprovado_ME MS R 15 3 4" xfId="6112" xr:uid="{5586CE9D-8560-4AEA-8D44-8CE1780034A9}"/>
    <cellStyle name="3_Share_PNT..(1)_Pauta de Mídia Anual AC - 18.06.08 V3 - Aprovado_ME MS R 15 3 5" xfId="5466" xr:uid="{6D11EBA1-E770-4F28-8412-B9D9B4CCE865}"/>
    <cellStyle name="3_Share_PNT..(1)_Pauta de Mídia Anual AC - 18.06.08 V3 - Aprovado_ME MS R 15 3 6" xfId="7198" xr:uid="{4635E8A6-3326-4285-8AA4-5B53AAB4BC21}"/>
    <cellStyle name="3_Share_PNT..(1)_Pauta de Mídia Anual AC - 18.06.08 V3 - Aprovado_ME MS R 15 3 7" xfId="7892" xr:uid="{15D24BC3-8986-4418-A807-533B422CD6A9}"/>
    <cellStyle name="3_Share_PNT..(1)_Pauta de Mídia Anual AC - 18.06.08 V3 - Aprovado_ME MS R 15 3 8" xfId="8666" xr:uid="{4ADF3B52-20E4-448F-A54C-481E3662024A}"/>
    <cellStyle name="3_Share_PNT..(1)_Pauta de Mídia Anual AC - 18.06.08 V3 - Aprovado_ME MS R 15 3 9" xfId="9790" xr:uid="{A194DEF1-59DF-4652-B775-C867CDF58DC9}"/>
    <cellStyle name="3_Share_PNT..(1)_Pauta de Mídia Anual AC - 18.06.08 V3 - Aprovado_ME MS R 15 4" xfId="5975" xr:uid="{3B85806E-16CE-4672-BE68-09305F4DFDD4}"/>
    <cellStyle name="3_Share_PNT..(1)_Pauta de Mídia Anual AC - 18.06.08 V3 - Aprovado_ME MS R 15 5" xfId="6019" xr:uid="{F93ED11F-18B8-4CB9-A0F5-FA3FFC10F2DF}"/>
    <cellStyle name="3_Share_PNT..(1)_Pauta de Mídia Anual AC - 18.06.08 V3 - Aprovado_ME MS R 15 6" xfId="6877" xr:uid="{6AC57998-FC27-405E-A094-BCEB52914916}"/>
    <cellStyle name="3_Share_PNT..(1)_Pauta de Mídia Anual AC - 18.06.08 V3 - Aprovado_ME MS R 15 7" xfId="7139" xr:uid="{12D2EFC5-445A-4E89-B822-4D0454CA23EA}"/>
    <cellStyle name="3_Share_PNT..(1)_Pauta de Mídia Anual AC - 18.06.08 V3 - Aprovado_ME MS R 15 8" xfId="7747" xr:uid="{BB4FF90F-0506-4D10-B4FE-6F6E9DE4D72C}"/>
    <cellStyle name="4" xfId="156" xr:uid="{341AFDD3-4C2F-43D9-A0B8-399DE94E1FDE}"/>
    <cellStyle name="4 10" xfId="9416" xr:uid="{7E37AFAE-0EF9-4198-841E-A9607C2A24FD}"/>
    <cellStyle name="4 11" xfId="9550" xr:uid="{627D8D4D-F32C-4EEE-B3D2-73EBC837390A}"/>
    <cellStyle name="4 12" xfId="9681" xr:uid="{7341AAE5-FF2C-4793-94CB-225AABA1A3D9}"/>
    <cellStyle name="4 13" xfId="10581" xr:uid="{C93DF356-7DB3-460D-BBC5-DA57CEEB62BF}"/>
    <cellStyle name="4 14" xfId="10936" xr:uid="{7D13618A-B47E-47A1-8543-2ACBC23E0F4A}"/>
    <cellStyle name="4 2" xfId="4767" xr:uid="{935FF086-2A33-424F-B2FA-65FF81E4C585}"/>
    <cellStyle name="4 2 10" xfId="10377" xr:uid="{D403B0EC-6AAA-43C3-A3D8-D18131C28EE9}"/>
    <cellStyle name="4 2 11" xfId="13687" xr:uid="{3367FBF6-5CB1-42DA-9B3C-EBA11CCCFAEF}"/>
    <cellStyle name="4 2 2" xfId="5742" xr:uid="{C22E9C42-F46D-41CE-9B91-377CF1C98565}"/>
    <cellStyle name="4 2 3" xfId="6128" xr:uid="{51596E58-EF5F-4B62-A8FF-69002697C9CC}"/>
    <cellStyle name="4 2 4" xfId="6392" xr:uid="{8D4309EB-0C50-445D-84C6-518FED2F29BC}"/>
    <cellStyle name="4 2 5" xfId="7966" xr:uid="{51877C06-9819-4A2D-AA7A-FD77AC40466E}"/>
    <cellStyle name="4 2 6" xfId="8740" xr:uid="{B53DF170-87F7-4F1B-898F-84708FF50ACB}"/>
    <cellStyle name="4 2 7" xfId="9822" xr:uid="{89493397-72A9-4055-A676-6404245D7B25}"/>
    <cellStyle name="4 2 8" xfId="10092" xr:uid="{8B8CFF5E-FEA6-42A9-908E-3FB449A687CE}"/>
    <cellStyle name="4 2 9" xfId="9597" xr:uid="{9119F8E6-8AC8-40D9-95F4-E1D62D7089DB}"/>
    <cellStyle name="4 3" xfId="4962" xr:uid="{AEE724AD-9631-43B9-9D32-5BE9D5178211}"/>
    <cellStyle name="4 3 10" xfId="10769" xr:uid="{31518E06-D3C0-43D6-A228-EE1C4272FDA7}"/>
    <cellStyle name="4 3 11" xfId="13841" xr:uid="{07F17D5F-95B7-4899-846B-36810C253538}"/>
    <cellStyle name="4 3 2" xfId="5937" xr:uid="{E7BFD24D-BE60-4DD8-89BF-38C52D6FFC57}"/>
    <cellStyle name="4 3 2 2" xfId="20000" xr:uid="{A2095FBA-C32B-4CAA-8724-1F8A9DA647DE}"/>
    <cellStyle name="4 3 3" xfId="6323" xr:uid="{8E5B1321-3F95-4EDF-8E5B-AF5444B1EEFA}"/>
    <cellStyle name="4 3 4" xfId="7075" xr:uid="{3F2932C8-0BD8-415D-84F4-CE296C69949A}"/>
    <cellStyle name="4 3 5" xfId="8160" xr:uid="{A380932E-038C-46D5-843F-BEB0A09712D7}"/>
    <cellStyle name="4 3 6" xfId="8934" xr:uid="{667CB8F3-9E97-49C3-94C2-E577827DE0AD}"/>
    <cellStyle name="4 3 7" xfId="9865" xr:uid="{EF40C4DE-DAAD-4E66-8CFE-BFB087B594BF}"/>
    <cellStyle name="4 3 8" xfId="10286" xr:uid="{973C90F5-DFD3-4B06-BC74-C8F100B5A94C}"/>
    <cellStyle name="4 3 9" xfId="10569" xr:uid="{F9FEE870-9BA0-4FD5-8876-C8061D5B5EAB}"/>
    <cellStyle name="4 4" xfId="5393" xr:uid="{32E50F5B-9B27-46C8-BFE6-0C16475D827D}"/>
    <cellStyle name="4 4 2" xfId="23502" xr:uid="{C6FD37DF-34FD-4051-B587-82E1E05C89A9}"/>
    <cellStyle name="4 4 3" xfId="17343" xr:uid="{E2280127-A95B-452C-9EC4-BD5226E97175}"/>
    <cellStyle name="4 5" xfId="5300" xr:uid="{3EBAAC04-BC22-4B83-AB7D-D8C84AEA290C}"/>
    <cellStyle name="4 5 2" xfId="18298" xr:uid="{A66C3312-EDF1-4855-8DA9-1753448C8CB1}"/>
    <cellStyle name="4 6" xfId="6492" xr:uid="{D90520D6-940B-4C4B-B902-9FDC130C587A}"/>
    <cellStyle name="4 6 2" xfId="18829" xr:uid="{887C579B-9C78-40EB-99BB-ECDA8EFCB11C}"/>
    <cellStyle name="4 7" xfId="7317" xr:uid="{966ABAA3-5DAB-48BA-A5FD-FA8B4D0A18A4}"/>
    <cellStyle name="4 7 2" xfId="47471" xr:uid="{DB208F11-1A96-4F3B-8CF2-AAEB38129F06}"/>
    <cellStyle name="4 8" xfId="7748" xr:uid="{1262B925-5054-4647-99FA-4752C1F01286}"/>
    <cellStyle name="4 9" xfId="8598" xr:uid="{CA1EF94A-32BA-4098-B39B-243761D5A85D}"/>
    <cellStyle name="4_Audiência MTV AS ABC 18-24" xfId="10954" xr:uid="{92AEA32E-19EA-45B3-BFD4-60DD4C5674B2}"/>
    <cellStyle name="4_Audiência MTV AS ABC 18-24 2" xfId="13863" xr:uid="{495EEAC6-403B-4183-BA76-9068FEF3040E}"/>
    <cellStyle name="4_Audiência MTV AS ABC 18-24 2 2" xfId="20022" xr:uid="{BF8D74CC-AA04-4111-AA15-6A265ED34683}"/>
    <cellStyle name="4_Audiência MTV AS ABC 18-24 3" xfId="15595" xr:uid="{7B4FEE29-0747-42F9-9690-675DB5CE7E36}"/>
    <cellStyle name="4_Audiência MTV AS ABC 18-24 3 2" xfId="21754" xr:uid="{DEE06449-11EB-42EA-A1CF-1A5FE835B844}"/>
    <cellStyle name="4_Audiência MTV AS ABC 18-24 4" xfId="18335" xr:uid="{AAA277A3-6DC4-4A05-856A-8638BCA2D7E8}"/>
    <cellStyle name="4_Audiência MTV AS ABC 18-24 5" xfId="19490" xr:uid="{D8671EC6-BE2E-4323-8E1D-D1A9258B01FA}"/>
    <cellStyle name="4_Audiência MTV AS ABC 18-24 6" xfId="47285" xr:uid="{192BEA66-5A12-4799-A711-C1E44528EEDA}"/>
    <cellStyle name="4_Audiência MTV AS ABC 18-24 7" xfId="47634" xr:uid="{5871C544-42F4-4F3F-996E-74FFD9ADA04F}"/>
    <cellStyle name="4_Audiência PayTV AS ABC 18-24" xfId="10953" xr:uid="{504C054B-C383-4478-BF51-59E852F8BE8C}"/>
    <cellStyle name="4_Audiência PayTV AS ABC 18-24 2" xfId="13862" xr:uid="{1DCD08A9-C45C-41CA-BF46-FED60532FC46}"/>
    <cellStyle name="4_Audiência PayTV AS ABC 18-24 2 2" xfId="20021" xr:uid="{5AD64F91-1C6F-4E68-A01B-FA157E6304FE}"/>
    <cellStyle name="4_Audiência PayTV AS ABC 18-24 3" xfId="15592" xr:uid="{3163FAA6-EE28-4390-B381-C40AAE443B36}"/>
    <cellStyle name="4_Audiência PayTV AS ABC 18-24 3 2" xfId="21751" xr:uid="{0A394E34-F399-4307-96E3-A81A76CF71E1}"/>
    <cellStyle name="4_Audiência PayTV AS ABC 18-24 4" xfId="18334" xr:uid="{DCF09DDE-F770-4BE0-A691-623609C8F902}"/>
    <cellStyle name="4_Audiência PayTV AS ABC 18-24 5" xfId="18794" xr:uid="{42C8C686-FE07-4A04-90F6-521B56C2AA2B}"/>
    <cellStyle name="4_Audiência PayTV AS ABC 18-24 6" xfId="47469" xr:uid="{A0447F22-AA93-49E4-A3B8-D295214D9490}"/>
    <cellStyle name="4_Audiência PayTV AS ABC 18-24 7" xfId="47633" xr:uid="{44A0B2E2-AEDA-4DBB-A9FD-4A52116C12FD}"/>
    <cellStyle name="4_OOH - Rev 12" xfId="3606" xr:uid="{05F5A5FF-216A-4512-B2AA-B64F5DBB092A}"/>
    <cellStyle name="4_OOH - Rev 12 10" xfId="9549" xr:uid="{2A9BE7C0-D457-4B45-9003-07C5CC423DB7}"/>
    <cellStyle name="4_OOH - Rev 12 11" xfId="9688" xr:uid="{0C9E25D9-D6C0-40DA-8719-7AA6FE2592D4}"/>
    <cellStyle name="4_OOH - Rev 12 12" xfId="10623" xr:uid="{5B942088-E32E-43FE-A2CC-A1CB4ED260AF}"/>
    <cellStyle name="4_OOH - Rev 12 2" xfId="4768" xr:uid="{7B360E5E-2B4C-4B47-931F-09F8D56685C3}"/>
    <cellStyle name="4_OOH - Rev 12 2 10" xfId="10404" xr:uid="{7D264FB2-EF75-4519-B7DD-A46374E5EECC}"/>
    <cellStyle name="4_OOH - Rev 12 2 2" xfId="5743" xr:uid="{ED91B6BD-3287-4BCF-88E3-D6136BACA507}"/>
    <cellStyle name="4_OOH - Rev 12 2 3" xfId="6129" xr:uid="{878A46F5-348E-470F-A355-A8403DABFF64}"/>
    <cellStyle name="4_OOH - Rev 12 2 4" xfId="6454" xr:uid="{76DFBC9B-D9BC-4A1D-8DA0-709E1368A341}"/>
    <cellStyle name="4_OOH - Rev 12 2 5" xfId="7967" xr:uid="{6F6A160E-70A7-425F-A8BD-DBDF41598D77}"/>
    <cellStyle name="4_OOH - Rev 12 2 6" xfId="8741" xr:uid="{8ACD6B21-D1EB-457C-9AE2-B31D964ECEE6}"/>
    <cellStyle name="4_OOH - Rev 12 2 7" xfId="9823" xr:uid="{06F7C569-98C0-4459-A4FB-BE447330BDB6}"/>
    <cellStyle name="4_OOH - Rev 12 2 8" xfId="10093" xr:uid="{43F3F683-CEDB-4A58-8281-399207E73688}"/>
    <cellStyle name="4_OOH - Rev 12 2 9" xfId="9598" xr:uid="{1E9D5D77-ADF0-439D-B7F4-1240905FAB08}"/>
    <cellStyle name="4_OOH - Rev 12 3" xfId="4941" xr:uid="{8541192A-AA22-45E4-B634-6F38D8042012}"/>
    <cellStyle name="4_OOH - Rev 12 3 10" xfId="10748" xr:uid="{FBB7BDFD-CD18-4B3D-8FAA-B12911ABA69F}"/>
    <cellStyle name="4_OOH - Rev 12 3 2" xfId="5916" xr:uid="{C5C10C0F-A6C3-4A5B-8778-AE28D84347A7}"/>
    <cellStyle name="4_OOH - Rev 12 3 3" xfId="6302" xr:uid="{F00BC36E-A59A-412B-9425-1463E57B2EE0}"/>
    <cellStyle name="4_OOH - Rev 12 3 4" xfId="7054" xr:uid="{DFB85DA5-0B18-4285-8D63-CD4291148BBC}"/>
    <cellStyle name="4_OOH - Rev 12 3 5" xfId="8139" xr:uid="{0080877F-71CF-4441-9A65-9E9461735B78}"/>
    <cellStyle name="4_OOH - Rev 12 3 6" xfId="8913" xr:uid="{75DCF0DD-DAEC-4D6A-A90D-E4937E2A8829}"/>
    <cellStyle name="4_OOH - Rev 12 3 7" xfId="9850" xr:uid="{8146222E-5F69-4951-AAC2-262BB5AB493C}"/>
    <cellStyle name="4_OOH - Rev 12 3 8" xfId="10265" xr:uid="{29899214-0C78-476B-A243-7F7DBD6A4E2A}"/>
    <cellStyle name="4_OOH - Rev 12 3 9" xfId="10548" xr:uid="{10A1F021-25B0-4AC0-99B0-4FD652C7D2D9}"/>
    <cellStyle name="4_OOH - Rev 12 4" xfId="5394" xr:uid="{18592D2E-14BF-4400-8E36-8A899454D266}"/>
    <cellStyle name="4_OOH - Rev 12 5" xfId="6017" xr:uid="{11C8221E-86D8-4891-98C9-BC2823CD8137}"/>
    <cellStyle name="4_OOH - Rev 12 6" xfId="6353" xr:uid="{FB976056-D09A-4AE1-B421-B9492CC55915}"/>
    <cellStyle name="4_OOH - Rev 12 7" xfId="7749" xr:uid="{B3EE9FCE-8A0D-4E6B-8190-A1B6EA6A8ED4}"/>
    <cellStyle name="4_OOH - Rev 12 8" xfId="8599" xr:uid="{C4B94D6B-2342-4654-AE5E-F3C7FC70352C}"/>
    <cellStyle name="4_OOH - Rev 12 9" xfId="9417" xr:uid="{66120F12-A0F9-49E2-8CB2-2F94E42545AC}"/>
    <cellStyle name="4_Pauta de Mídia Anual AC - 18.06.08 V3 - Aprovado" xfId="3607" xr:uid="{F606FCA6-29F5-4083-B63E-662269C77549}"/>
    <cellStyle name="4_Pauta de Mídia Anual AC - 18.06.08 V3 - Aprovado 10" xfId="9548" xr:uid="{E427FCD9-FDCB-47EC-BE12-34F32033F1C3}"/>
    <cellStyle name="4_Pauta de Mídia Anual AC - 18.06.08 V3 - Aprovado 11" xfId="10339" xr:uid="{4ADC5B3A-78FC-4B92-9167-1BA88E712857}"/>
    <cellStyle name="4_Pauta de Mídia Anual AC - 18.06.08 V3 - Aprovado 12" xfId="10589" xr:uid="{82312DE3-93DD-4D01-A4D8-F01D3958A21D}"/>
    <cellStyle name="4_Pauta de Mídia Anual AC - 18.06.08 V3 - Aprovado 13" xfId="10952" xr:uid="{3E522E38-CDBE-4BC6-B558-577F1D0B50BE}"/>
    <cellStyle name="4_Pauta de Mídia Anual AC - 18.06.08 V3 - Aprovado 2" xfId="4769" xr:uid="{EE2BBA24-9987-443B-8D76-759364B8FEBD}"/>
    <cellStyle name="4_Pauta de Mídia Anual AC - 18.06.08 V3 - Aprovado 2 10" xfId="10310" xr:uid="{462D0EB6-32F7-4884-9E0F-A944DE3BB1B3}"/>
    <cellStyle name="4_Pauta de Mídia Anual AC - 18.06.08 V3 - Aprovado 2 11" xfId="13861" xr:uid="{AA70BCEF-1F51-4D5C-A81E-9FE72CADE1FF}"/>
    <cellStyle name="4_Pauta de Mídia Anual AC - 18.06.08 V3 - Aprovado 2 2" xfId="5744" xr:uid="{DAEA777F-9D4E-4690-A3C6-D91C8EBE3A05}"/>
    <cellStyle name="4_Pauta de Mídia Anual AC - 18.06.08 V3 - Aprovado 2 2 2" xfId="20020" xr:uid="{8CF578C3-218F-45CF-8BF4-CB3F403BE12B}"/>
    <cellStyle name="4_Pauta de Mídia Anual AC - 18.06.08 V3 - Aprovado 2 3" xfId="6130" xr:uid="{DC4DB0BF-8D04-4D12-B1C3-EADF1D98D3AA}"/>
    <cellStyle name="4_Pauta de Mídia Anual AC - 18.06.08 V3 - Aprovado 2 4" xfId="5633" xr:uid="{0C255FCF-9FCE-4B27-8C99-DF721F6B40B6}"/>
    <cellStyle name="4_Pauta de Mídia Anual AC - 18.06.08 V3 - Aprovado 2 5" xfId="7968" xr:uid="{7D72B585-087D-49E5-A2DC-94C0A5270FE1}"/>
    <cellStyle name="4_Pauta de Mídia Anual AC - 18.06.08 V3 - Aprovado 2 6" xfId="8742" xr:uid="{F7169002-A1AA-42D5-8B56-87CFF7EF08E1}"/>
    <cellStyle name="4_Pauta de Mídia Anual AC - 18.06.08 V3 - Aprovado 2 7" xfId="9824" xr:uid="{B24AC3FF-147C-407B-971A-DDA131451945}"/>
    <cellStyle name="4_Pauta de Mídia Anual AC - 18.06.08 V3 - Aprovado 2 8" xfId="10094" xr:uid="{B6116B8E-D8CD-4341-B8F7-45CABE6FFCB5}"/>
    <cellStyle name="4_Pauta de Mídia Anual AC - 18.06.08 V3 - Aprovado 2 9" xfId="9599" xr:uid="{26272987-F064-4CF9-AEE3-4B4A8A88798B}"/>
    <cellStyle name="4_Pauta de Mídia Anual AC - 18.06.08 V3 - Aprovado 3" xfId="3468" xr:uid="{48977362-F1DF-489B-8C13-838246514AB6}"/>
    <cellStyle name="4_Pauta de Mídia Anual AC - 18.06.08 V3 - Aprovado 3 10" xfId="9469" xr:uid="{A5279AFF-C809-4553-9B93-6457D8CF6156}"/>
    <cellStyle name="4_Pauta de Mídia Anual AC - 18.06.08 V3 - Aprovado 3 11" xfId="17320" xr:uid="{EEB5CA41-777E-4FF5-A7D2-1BD637B2F7AE}"/>
    <cellStyle name="4_Pauta de Mídia Anual AC - 18.06.08 V3 - Aprovado 3 2" xfId="5261" xr:uid="{9E861C47-2ADC-445D-BD20-6B616178D1D9}"/>
    <cellStyle name="4_Pauta de Mídia Anual AC - 18.06.08 V3 - Aprovado 3 2 2" xfId="23479" xr:uid="{6415F5D8-C264-43F3-ACEA-737179297CEA}"/>
    <cellStyle name="4_Pauta de Mídia Anual AC - 18.06.08 V3 - Aprovado 3 3" xfId="6110" xr:uid="{05F7011A-43B8-43ED-A5B6-5F56A656C190}"/>
    <cellStyle name="4_Pauta de Mídia Anual AC - 18.06.08 V3 - Aprovado 3 4" xfId="5560" xr:uid="{3C17DDAB-D395-4A12-82EE-91A4D06C2DEC}"/>
    <cellStyle name="4_Pauta de Mídia Anual AC - 18.06.08 V3 - Aprovado 3 5" xfId="7629" xr:uid="{5B5D1BB4-A13C-4964-B36D-3059436CE3C6}"/>
    <cellStyle name="4_Pauta de Mídia Anual AC - 18.06.08 V3 - Aprovado 3 6" xfId="8534" xr:uid="{17C06171-9BBF-46B1-8B68-77C52D51E671}"/>
    <cellStyle name="4_Pauta de Mídia Anual AC - 18.06.08 V3 - Aprovado 3 7" xfId="9308" xr:uid="{C3A10BD2-F3B4-4C32-B1D3-343F8A118B21}"/>
    <cellStyle name="4_Pauta de Mídia Anual AC - 18.06.08 V3 - Aprovado 3 8" xfId="9946" xr:uid="{1B87C13A-86BA-4D2F-8BD2-4515C0549AA6}"/>
    <cellStyle name="4_Pauta de Mídia Anual AC - 18.06.08 V3 - Aprovado 3 9" xfId="9815" xr:uid="{117DFBE3-6EEF-492E-8DB3-957C78CCBEE5}"/>
    <cellStyle name="4_Pauta de Mídia Anual AC - 18.06.08 V3 - Aprovado 4" xfId="5395" xr:uid="{0E12C956-C74F-4635-8BC8-7A740F653442}"/>
    <cellStyle name="4_Pauta de Mídia Anual AC - 18.06.08 V3 - Aprovado 4 2" xfId="18333" xr:uid="{3C14CE55-1AF3-4A3B-AB8D-7A7BB5251DC7}"/>
    <cellStyle name="4_Pauta de Mídia Anual AC - 18.06.08 V3 - Aprovado 5" xfId="5603" xr:uid="{F706473B-2482-447F-954A-42E3A095EEA2}"/>
    <cellStyle name="4_Pauta de Mídia Anual AC - 18.06.08 V3 - Aprovado 5 2" xfId="19107" xr:uid="{6765836B-C389-43FF-97D0-429F3EB6D62E}"/>
    <cellStyle name="4_Pauta de Mídia Anual AC - 18.06.08 V3 - Aprovado 6" xfId="6881" xr:uid="{A62A1460-7F23-48FF-B788-7A28665D43BF}"/>
    <cellStyle name="4_Pauta de Mídia Anual AC - 18.06.08 V3 - Aprovado 6 2" xfId="47286" xr:uid="{854ED8D4-83F6-4CA6-A5A6-791CB8A8DB77}"/>
    <cellStyle name="4_Pauta de Mídia Anual AC - 18.06.08 V3 - Aprovado 7" xfId="7750" xr:uid="{1D79FD5B-B759-49EA-9F93-3F295FA212FC}"/>
    <cellStyle name="4_Pauta de Mídia Anual AC - 18.06.08 V3 - Aprovado 8" xfId="8600" xr:uid="{25664743-F3CA-4CF6-B6F9-2FD80B06F1C8}"/>
    <cellStyle name="4_Pauta de Mídia Anual AC - 18.06.08 V3 - Aprovado 9" xfId="9418" xr:uid="{5E08BEDD-7250-4239-98A9-01349F1BCBB8}"/>
    <cellStyle name="4_Plan2" xfId="10951" xr:uid="{78D1BBB4-9619-43FE-AF30-8AEDA9FBDE1A}"/>
    <cellStyle name="4_Plan3" xfId="10950" xr:uid="{11763B99-D319-4A26-9EE1-14D46806AB82}"/>
    <cellStyle name="4_Plano - Doação Midia extensiva v 2" xfId="3608" xr:uid="{99E4A814-B8BB-4DA7-AFBB-56DD990DBC96}"/>
    <cellStyle name="4_Plano - Doação Midia extensiva v 2 10" xfId="9547" xr:uid="{C3E795AD-E5D7-434C-8BC6-C164AE0B83DD}"/>
    <cellStyle name="4_Plano - Doação Midia extensiva v 2 11" xfId="9873" xr:uid="{DD9464D1-3793-4544-95C5-DAEA7689799F}"/>
    <cellStyle name="4_Plano - Doação Midia extensiva v 2 12" xfId="10578" xr:uid="{BA32C65C-3526-40E1-B589-8B3C450382D5}"/>
    <cellStyle name="4_Plano - Doação Midia extensiva v 2 13" xfId="10949" xr:uid="{25594643-D895-4DCB-9738-9F2A9169144A}"/>
    <cellStyle name="4_Plano - Doação Midia extensiva v 2 2" xfId="4770" xr:uid="{2133D651-C4FF-4409-AEF1-AA1BC4AA02E3}"/>
    <cellStyle name="4_Plano - Doação Midia extensiva v 2 2 10" xfId="10326" xr:uid="{403EB7D3-7C1D-441D-8AE1-47D6782DE22E}"/>
    <cellStyle name="4_Plano - Doação Midia extensiva v 2 2 11" xfId="13860" xr:uid="{FA1C1037-12EB-4938-8A60-4A954E69DF9C}"/>
    <cellStyle name="4_Plano - Doação Midia extensiva v 2 2 2" xfId="5745" xr:uid="{6C4CDB62-2CAE-40D1-B826-25C872D7D5DD}"/>
    <cellStyle name="4_Plano - Doação Midia extensiva v 2 2 2 2" xfId="20019" xr:uid="{B591FC09-15CA-4D4A-B4C1-9112A395B3DF}"/>
    <cellStyle name="4_Plano - Doação Midia extensiva v 2 2 3" xfId="6131" xr:uid="{22313789-67E9-4F2B-B807-3686FC1B7D7C}"/>
    <cellStyle name="4_Plano - Doação Midia extensiva v 2 2 4" xfId="5620" xr:uid="{B6FD37C0-9674-469F-86E0-FCDA851FC5F7}"/>
    <cellStyle name="4_Plano - Doação Midia extensiva v 2 2 5" xfId="7969" xr:uid="{E45F0A0F-ED98-4FD9-A084-BE3A9108668A}"/>
    <cellStyle name="4_Plano - Doação Midia extensiva v 2 2 6" xfId="8743" xr:uid="{CF728B85-A62C-48BE-8D5A-2A669521133A}"/>
    <cellStyle name="4_Plano - Doação Midia extensiva v 2 2 7" xfId="9825" xr:uid="{944A8E8A-8EEE-425E-AAD7-3AE74A0D627D}"/>
    <cellStyle name="4_Plano - Doação Midia extensiva v 2 2 8" xfId="10095" xr:uid="{CD50AC8B-2379-469F-9EEA-AA760288667C}"/>
    <cellStyle name="4_Plano - Doação Midia extensiva v 2 2 9" xfId="9600" xr:uid="{A51D9722-1FFD-496A-8B9D-7C4FC9F2B7A5}"/>
    <cellStyle name="4_Plano - Doação Midia extensiva v 2 3" xfId="3481" xr:uid="{A8835E06-EEC9-451D-A054-BE18B5A67798}"/>
    <cellStyle name="4_Plano - Doação Midia extensiva v 2 3 10" xfId="9464" xr:uid="{A4DE877B-376F-40F8-8C6C-FE073ECC7C07}"/>
    <cellStyle name="4_Plano - Doação Midia extensiva v 2 3 11" xfId="13765" xr:uid="{CD536761-5D20-428C-87B7-849AE4831389}"/>
    <cellStyle name="4_Plano - Doação Midia extensiva v 2 3 2" xfId="5271" xr:uid="{D66D46AE-DEC7-4479-A0B9-73A1ECDCF866}"/>
    <cellStyle name="4_Plano - Doação Midia extensiva v 2 3 2 2" xfId="19924" xr:uid="{356EB6BE-7642-4D63-A95E-0A88AD4F261F}"/>
    <cellStyle name="4_Plano - Doação Midia extensiva v 2 3 3" xfId="5079" xr:uid="{5F036DD7-308E-4BBF-9E4D-8A01C69A630D}"/>
    <cellStyle name="4_Plano - Doação Midia extensiva v 2 3 4" xfId="5235" xr:uid="{35B46075-C5BC-4440-B648-C449AE4DEE71}"/>
    <cellStyle name="4_Plano - Doação Midia extensiva v 2 3 5" xfId="7642" xr:uid="{C152509F-B99F-46D3-89A1-379943F87E85}"/>
    <cellStyle name="4_Plano - Doação Midia extensiva v 2 3 6" xfId="8547" xr:uid="{D0BE4BF3-3149-4E0F-B3CA-B0F521575095}"/>
    <cellStyle name="4_Plano - Doação Midia extensiva v 2 3 7" xfId="9317" xr:uid="{8BEE64C6-DA57-480B-89FC-FD2EDFB931D7}"/>
    <cellStyle name="4_Plano - Doação Midia extensiva v 2 3 8" xfId="9664" xr:uid="{87997753-A3E1-4CCF-AE6C-9ECA190DD228}"/>
    <cellStyle name="4_Plano - Doação Midia extensiva v 2 3 9" xfId="9867" xr:uid="{0213308E-7E29-4E16-A619-0724B7A802A3}"/>
    <cellStyle name="4_Plano - Doação Midia extensiva v 2 4" xfId="5396" xr:uid="{97E25A69-FB23-479C-A5F5-E0C7B9519279}"/>
    <cellStyle name="4_Plano - Doação Midia extensiva v 2 4 2" xfId="18330" xr:uid="{DA3228BD-6048-44AF-96C9-A2FA578DEC34}"/>
    <cellStyle name="4_Plano - Doação Midia extensiva v 2 5" xfId="5297" xr:uid="{6AE0D6B6-D908-4DC7-93A2-AEF68E19385B}"/>
    <cellStyle name="4_Plano - Doação Midia extensiva v 2 5 2" xfId="18795" xr:uid="{A1197B70-E4C6-40F5-8B0B-1F4A53D93439}"/>
    <cellStyle name="4_Plano - Doação Midia extensiva v 2 6" xfId="6870" xr:uid="{3A2D7BD2-0CE3-4514-BEEB-A4CE0256AC54}"/>
    <cellStyle name="4_Plano - Doação Midia extensiva v 2 6 2" xfId="47297" xr:uid="{F29E9806-3C41-4213-8960-D248F3337114}"/>
    <cellStyle name="4_Plano - Doação Midia extensiva v 2 7" xfId="7751" xr:uid="{44B454F6-BD3E-4886-9B77-6773E5F32277}"/>
    <cellStyle name="4_Plano - Doação Midia extensiva v 2 8" xfId="8601" xr:uid="{9F4BCDFE-9623-454C-987E-A8812C83B2D3}"/>
    <cellStyle name="4_Plano - Doação Midia extensiva v 2 9" xfId="9419" xr:uid="{1BE0BA3C-D604-47C6-AD8B-CDF92E7B6A61}"/>
    <cellStyle name="4_Programação F1 2009" xfId="10948" xr:uid="{99D4A32C-CCB0-4FE7-8BC5-3519173835ED}"/>
    <cellStyle name="4_Ranking Globo - Jornal Nacional - BH" xfId="3609" xr:uid="{EA4F4B7B-3849-4F6B-9B4F-1F741A01453C}"/>
    <cellStyle name="4_Ranking Globo - Jornal Nacional - BH 10" xfId="9546" xr:uid="{B415F926-BA9E-463F-A0FE-611AD5BDF714}"/>
    <cellStyle name="4_Ranking Globo - Jornal Nacional - BH 11" xfId="9979" xr:uid="{CF1148C4-B10A-4C51-A83D-9C063592E144}"/>
    <cellStyle name="4_Ranking Globo - Jornal Nacional - BH 12" xfId="10401" xr:uid="{B6D196A8-CC24-4F36-B25D-05AECD73A8CA}"/>
    <cellStyle name="4_Ranking Globo - Jornal Nacional - BH 2" xfId="4771" xr:uid="{46D1992B-5842-4800-8109-5C6E0B2FE354}"/>
    <cellStyle name="4_Ranking Globo - Jornal Nacional - BH 2 10" xfId="10317" xr:uid="{6338739B-BF5C-4C3A-867B-65C07AF5E587}"/>
    <cellStyle name="4_Ranking Globo - Jornal Nacional - BH 2 2" xfId="5746" xr:uid="{429901EB-9B88-448E-B5F8-68851E36F3F6}"/>
    <cellStyle name="4_Ranking Globo - Jornal Nacional - BH 2 3" xfId="6132" xr:uid="{49A19BE6-5BB1-4890-8278-DE7D7813FC50}"/>
    <cellStyle name="4_Ranking Globo - Jornal Nacional - BH 2 4" xfId="6464" xr:uid="{1B358F44-8938-4E15-A7C8-0070EB694BC8}"/>
    <cellStyle name="4_Ranking Globo - Jornal Nacional - BH 2 5" xfId="7970" xr:uid="{7720303D-7633-4103-91F6-9D8D60065F44}"/>
    <cellStyle name="4_Ranking Globo - Jornal Nacional - BH 2 6" xfId="8744" xr:uid="{FF7C1767-BBE1-4A35-B1DC-254FECD315DF}"/>
    <cellStyle name="4_Ranking Globo - Jornal Nacional - BH 2 7" xfId="9826" xr:uid="{074FD4FE-3EE0-4478-9D0F-0C63D0BBEB56}"/>
    <cellStyle name="4_Ranking Globo - Jornal Nacional - BH 2 8" xfId="10096" xr:uid="{5D71CB51-622F-45DE-B064-C5980DEDEEDD}"/>
    <cellStyle name="4_Ranking Globo - Jornal Nacional - BH 2 9" xfId="10362" xr:uid="{5BCE95A3-974A-43D4-9FDA-9D5E9074D633}"/>
    <cellStyle name="4_Ranking Globo - Jornal Nacional - BH 3" xfId="4691" xr:uid="{9CAA06B8-D131-4882-8DBB-CBCE56E51B72}"/>
    <cellStyle name="4_Ranking Globo - Jornal Nacional - BH 3 10" xfId="9428" xr:uid="{7F7481A6-9218-41A6-87E2-CA96631A9A80}"/>
    <cellStyle name="4_Ranking Globo - Jornal Nacional - BH 3 2" xfId="5666" xr:uid="{725EB637-16A7-4BDE-BAF4-829AEF8589B0}"/>
    <cellStyle name="4_Ranking Globo - Jornal Nacional - BH 3 3" xfId="5368" xr:uid="{9725B56D-DC7A-47FC-847B-9B42C2A69E28}"/>
    <cellStyle name="4_Ranking Globo - Jornal Nacional - BH 3 4" xfId="5617" xr:uid="{C573FE03-688A-4DB2-8011-FC2ED963959A}"/>
    <cellStyle name="4_Ranking Globo - Jornal Nacional - BH 3 5" xfId="7890" xr:uid="{E0105AB5-3CA1-44CC-A60F-0950A273023C}"/>
    <cellStyle name="4_Ranking Globo - Jornal Nacional - BH 3 6" xfId="8664" xr:uid="{637BDC28-DDAC-4378-8DD6-88B8FB29D14D}"/>
    <cellStyle name="4_Ranking Globo - Jornal Nacional - BH 3 7" xfId="9763" xr:uid="{21691777-F723-47C7-92FA-FD041D2F3F6C}"/>
    <cellStyle name="4_Ranking Globo - Jornal Nacional - BH 3 8" xfId="9382" xr:uid="{DBDB006A-C153-46CD-B0FC-20647734A101}"/>
    <cellStyle name="4_Ranking Globo - Jornal Nacional - BH 3 9" xfId="9500" xr:uid="{A743947E-2FA7-4963-BDF9-E3B3D5FAB245}"/>
    <cellStyle name="4_Ranking Globo - Jornal Nacional - BH 4" xfId="5397" xr:uid="{8B11ACA5-D0AF-4DA2-A283-D1BD291D766A}"/>
    <cellStyle name="4_Ranking Globo - Jornal Nacional - BH 5" xfId="5218" xr:uid="{7027E2FC-B74A-4F7D-B047-4E77C780A6BD}"/>
    <cellStyle name="4_Ranking Globo - Jornal Nacional - BH 6" xfId="5429" xr:uid="{827DCA5C-BA95-483C-8742-42AA486DD628}"/>
    <cellStyle name="4_Ranking Globo - Jornal Nacional - BH 7" xfId="7752" xr:uid="{363D1D04-F041-4F2F-B4FE-19A4E129FC3D}"/>
    <cellStyle name="4_Ranking Globo - Jornal Nacional - BH 8" xfId="8602" xr:uid="{66109AEF-9806-492D-A2CE-6863DF13EBDF}"/>
    <cellStyle name="4_Ranking Globo - Jornal Nacional - BH 9" xfId="9420" xr:uid="{C7EDD0FA-C34D-468F-B016-A46F855D55CB}"/>
    <cellStyle name="4_Ranking Globo - Jornal Nacional - DF" xfId="3610" xr:uid="{AB31FD24-3C09-4DF6-B7A5-92809FA62E36}"/>
    <cellStyle name="4_Ranking Globo - Jornal Nacional - DF 10" xfId="9545" xr:uid="{F85C975C-AD21-4793-9BD8-517DC4FA63A6}"/>
    <cellStyle name="4_Ranking Globo - Jornal Nacional - DF 11" xfId="9279" xr:uid="{BEFC028B-FAB1-4B2E-9968-6AADC7C5DA9E}"/>
    <cellStyle name="4_Ranking Globo - Jornal Nacional - DF 12" xfId="10582" xr:uid="{425A8F8C-D05E-4F51-9B3B-62F207834661}"/>
    <cellStyle name="4_Ranking Globo - Jornal Nacional - DF 2" xfId="4772" xr:uid="{07DE4443-FC03-404B-BD5E-83B4A18CA061}"/>
    <cellStyle name="4_Ranking Globo - Jornal Nacional - DF 2 10" xfId="10343" xr:uid="{EDE3E50F-53A5-4E6E-8046-5023FF20D956}"/>
    <cellStyle name="4_Ranking Globo - Jornal Nacional - DF 2 2" xfId="5747" xr:uid="{AF6BB929-10EF-48B6-8B19-8E01D25E30B9}"/>
    <cellStyle name="4_Ranking Globo - Jornal Nacional - DF 2 3" xfId="6133" xr:uid="{008B924F-32F7-4CB1-803E-A6FA8BB94499}"/>
    <cellStyle name="4_Ranking Globo - Jornal Nacional - DF 2 4" xfId="6397" xr:uid="{DFB79744-ACE0-424B-81EC-A5C5CC57A728}"/>
    <cellStyle name="4_Ranking Globo - Jornal Nacional - DF 2 5" xfId="7971" xr:uid="{A88D6047-1562-4456-8C6B-22414988010C}"/>
    <cellStyle name="4_Ranking Globo - Jornal Nacional - DF 2 6" xfId="8745" xr:uid="{B6ADF959-88B8-4B5F-9A1C-A70113874997}"/>
    <cellStyle name="4_Ranking Globo - Jornal Nacional - DF 2 7" xfId="9827" xr:uid="{6FA6385D-D78F-43AE-B3B8-1CBFCF3BE560}"/>
    <cellStyle name="4_Ranking Globo - Jornal Nacional - DF 2 8" xfId="10097" xr:uid="{18A419E7-0196-49C0-9FA9-2863CE3F2011}"/>
    <cellStyle name="4_Ranking Globo - Jornal Nacional - DF 2 9" xfId="9601" xr:uid="{495D9718-1F8E-4C40-9FAD-B7004FACB16A}"/>
    <cellStyle name="4_Ranking Globo - Jornal Nacional - DF 3" xfId="3482" xr:uid="{2DBD8C9A-D39C-4346-8D92-22EB42C665F7}"/>
    <cellStyle name="4_Ranking Globo - Jornal Nacional - DF 3 10" xfId="9393" xr:uid="{31C6F9DC-141D-4B2F-93B8-5AEF20DC6FC0}"/>
    <cellStyle name="4_Ranking Globo - Jornal Nacional - DF 3 2" xfId="5272" xr:uid="{6474F11F-BB97-489E-96A1-2CA8B4BC8D44}"/>
    <cellStyle name="4_Ranking Globo - Jornal Nacional - DF 3 3" xfId="6109" xr:uid="{C22F0A26-4EBD-4C15-9617-11DD13C8F493}"/>
    <cellStyle name="4_Ranking Globo - Jornal Nacional - DF 3 4" xfId="6477" xr:uid="{D89BE357-F2C4-4265-834E-79CF11DE56F5}"/>
    <cellStyle name="4_Ranking Globo - Jornal Nacional - DF 3 5" xfId="7643" xr:uid="{AB67EDB6-104C-4ED8-8A44-0B935BC3E0E1}"/>
    <cellStyle name="4_Ranking Globo - Jornal Nacional - DF 3 6" xfId="8548" xr:uid="{6BB7C352-1847-4B7C-AAB7-9AFDBBB92EB3}"/>
    <cellStyle name="4_Ranking Globo - Jornal Nacional - DF 3 7" xfId="9318" xr:uid="{CF98C5B4-83EE-44E6-AEB2-34965EDC46EC}"/>
    <cellStyle name="4_Ranking Globo - Jornal Nacional - DF 3 8" xfId="9663" xr:uid="{910E28A4-22CB-4632-805D-2068D0A996EE}"/>
    <cellStyle name="4_Ranking Globo - Jornal Nacional - DF 3 9" xfId="9718" xr:uid="{A96CBB2C-3B5B-475E-A28F-C56474B891A0}"/>
    <cellStyle name="4_Ranking Globo - Jornal Nacional - DF 4" xfId="5398" xr:uid="{184923BD-517E-4B5A-AA74-D4A315A74A19}"/>
    <cellStyle name="4_Ranking Globo - Jornal Nacional - DF 5" xfId="5078" xr:uid="{D5767636-BBB3-41C7-A5AB-40B821F8BDFB}"/>
    <cellStyle name="4_Ranking Globo - Jornal Nacional - DF 6" xfId="6475" xr:uid="{6AAD8F3C-541D-460E-AF0D-13E7D5E8B2E3}"/>
    <cellStyle name="4_Ranking Globo - Jornal Nacional - DF 7" xfId="7753" xr:uid="{D70F1273-32E2-4ED3-9EFF-1956805E6294}"/>
    <cellStyle name="4_Ranking Globo - Jornal Nacional - DF 8" xfId="8603" xr:uid="{3E555F1B-24AC-44CB-A6B8-8A4D380E338B}"/>
    <cellStyle name="4_Ranking Globo - Jornal Nacional - DF 9" xfId="9421" xr:uid="{DE39B25C-6C1D-4DF7-B9FA-F7CFBD8DB01E}"/>
    <cellStyle name="4_Ranking TV PNT - AS ABCDE 18-34" xfId="3611" xr:uid="{FA62898F-5C8C-4B9D-ABC3-38C59812A5D1}"/>
    <cellStyle name="4_Ranking TV PNT - AS ABCDE 18-34 10" xfId="9544" xr:uid="{064AD6C8-0C0D-467D-BF74-8D74A7127592}"/>
    <cellStyle name="4_Ranking TV PNT - AS ABCDE 18-34 11" xfId="10356" xr:uid="{98224A61-977A-4CE1-BA26-DDEEF409DFF1}"/>
    <cellStyle name="4_Ranking TV PNT - AS ABCDE 18-34 12" xfId="9801" xr:uid="{984AF175-5359-4D21-9B2F-3B69975904AA}"/>
    <cellStyle name="4_Ranking TV PNT - AS ABCDE 18-34 13" xfId="10946" xr:uid="{A7549983-3DF5-45C2-B1A3-33F1125B723F}"/>
    <cellStyle name="4_Ranking TV PNT - AS ABCDE 18-34 2" xfId="4773" xr:uid="{F508C0E2-950B-41BC-95E9-BBA6051CE283}"/>
    <cellStyle name="4_Ranking TV PNT - AS ABCDE 18-34 2 10" xfId="10382" xr:uid="{71DCD448-DC55-4D7D-ACA5-AEA59111D892}"/>
    <cellStyle name="4_Ranking TV PNT - AS ABCDE 18-34 2 11" xfId="13857" xr:uid="{3AB35681-B5D5-48AC-96FA-1B2241C47DBA}"/>
    <cellStyle name="4_Ranking TV PNT - AS ABCDE 18-34 2 2" xfId="5748" xr:uid="{9C7FF3ED-C892-4B1D-9A42-05C5A1EE09AD}"/>
    <cellStyle name="4_Ranking TV PNT - AS ABCDE 18-34 2 2 2" xfId="20016" xr:uid="{3A49DC7A-2AF9-4D5E-B89F-B3D861661EBC}"/>
    <cellStyle name="4_Ranking TV PNT - AS ABCDE 18-34 2 3" xfId="6134" xr:uid="{ACA40408-F847-4AFC-B3B3-6CA8408CE1D9}"/>
    <cellStyle name="4_Ranking TV PNT - AS ABCDE 18-34 2 4" xfId="6113" xr:uid="{0B16744F-1401-4D5C-A40D-0A952973A0A4}"/>
    <cellStyle name="4_Ranking TV PNT - AS ABCDE 18-34 2 5" xfId="7972" xr:uid="{C18BB0FA-B24A-4C91-92F2-DDF5A92ABE0F}"/>
    <cellStyle name="4_Ranking TV PNT - AS ABCDE 18-34 2 6" xfId="8746" xr:uid="{9F76A840-35F1-4478-915B-DD1443A566BF}"/>
    <cellStyle name="4_Ranking TV PNT - AS ABCDE 18-34 2 7" xfId="9828" xr:uid="{7BF94677-C3AA-4DF4-9ACC-3F306AB76B9F}"/>
    <cellStyle name="4_Ranking TV PNT - AS ABCDE 18-34 2 8" xfId="10098" xr:uid="{A268722D-F68B-43E4-865F-404C953D4629}"/>
    <cellStyle name="4_Ranking TV PNT - AS ABCDE 18-34 2 9" xfId="9602" xr:uid="{9876EEB9-7CBC-4EDB-8B68-2C637A7271BF}"/>
    <cellStyle name="4_Ranking TV PNT - AS ABCDE 18-34 3" xfId="4961" xr:uid="{5563212F-B800-4D56-B0BC-70A785CF3D10}"/>
    <cellStyle name="4_Ranking TV PNT - AS ABCDE 18-34 3 10" xfId="10768" xr:uid="{BE99B8BF-0853-4E26-BAA1-8E9E3877612F}"/>
    <cellStyle name="4_Ranking TV PNT - AS ABCDE 18-34 3 11" xfId="17312" xr:uid="{16F9A080-03D7-4F8F-8865-0D8F30212F68}"/>
    <cellStyle name="4_Ranking TV PNT - AS ABCDE 18-34 3 2" xfId="5936" xr:uid="{E150419C-0A30-4A5A-B951-BBFBB52ECFBB}"/>
    <cellStyle name="4_Ranking TV PNT - AS ABCDE 18-34 3 2 2" xfId="23471" xr:uid="{56E0B1EF-EC0C-4A71-8256-001D25314A1A}"/>
    <cellStyle name="4_Ranking TV PNT - AS ABCDE 18-34 3 3" xfId="6322" xr:uid="{AED59CAB-F807-4D94-A8D6-6B433EB736F0}"/>
    <cellStyle name="4_Ranking TV PNT - AS ABCDE 18-34 3 4" xfId="7074" xr:uid="{374BDF65-5D76-4130-858B-ECED716417F7}"/>
    <cellStyle name="4_Ranking TV PNT - AS ABCDE 18-34 3 5" xfId="8159" xr:uid="{FC5B3974-B97B-4228-B654-9BCDD23F6A7D}"/>
    <cellStyle name="4_Ranking TV PNT - AS ABCDE 18-34 3 6" xfId="8933" xr:uid="{E081F592-D786-4AF6-95BF-1819ABE0B00F}"/>
    <cellStyle name="4_Ranking TV PNT - AS ABCDE 18-34 3 7" xfId="9864" xr:uid="{A0081D71-6C38-4431-8B6F-5D88501C8816}"/>
    <cellStyle name="4_Ranking TV PNT - AS ABCDE 18-34 3 8" xfId="10285" xr:uid="{D50F6CCF-EEC8-4D6D-AD03-0B3439B0A0F6}"/>
    <cellStyle name="4_Ranking TV PNT - AS ABCDE 18-34 3 9" xfId="10568" xr:uid="{85CFFA22-4358-4238-9A1D-DDC04E5594DC}"/>
    <cellStyle name="4_Ranking TV PNT - AS ABCDE 18-34 4" xfId="5399" xr:uid="{98D8F4C3-025D-4346-9D87-FB05F1E30115}"/>
    <cellStyle name="4_Ranking TV PNT - AS ABCDE 18-34 4 2" xfId="18324" xr:uid="{FFF3B836-6FA7-4983-9DB7-00E085E6B77E}"/>
    <cellStyle name="4_Ranking TV PNT - AS ABCDE 18-34 5" xfId="4729" xr:uid="{6AB75486-04CA-4A30-864A-DB1AE0BC05DF}"/>
    <cellStyle name="4_Ranking TV PNT - AS ABCDE 18-34 5 2" xfId="19787" xr:uid="{4F7742B9-5353-419F-A472-969C2223EAC6}"/>
    <cellStyle name="4_Ranking TV PNT - AS ABCDE 18-34 6" xfId="6034" xr:uid="{22C8725A-3029-4246-8B52-9B2D743EFA2E}"/>
    <cellStyle name="4_Ranking TV PNT - AS ABCDE 18-34 6 2" xfId="47222" xr:uid="{DDCD3230-EB15-470C-9413-2A702CC1DCA0}"/>
    <cellStyle name="4_Ranking TV PNT - AS ABCDE 18-34 7" xfId="7754" xr:uid="{77A33895-0D27-416E-85B3-3EE92611E1C7}"/>
    <cellStyle name="4_Ranking TV PNT - AS ABCDE 18-34 8" xfId="8604" xr:uid="{5901CDC7-4C06-4A8D-9D3F-520EB193FF4D}"/>
    <cellStyle name="4_Ranking TV PNT - AS ABCDE 18-34 9" xfId="9422" xr:uid="{528F2ADC-524F-4677-9D3C-FE168A3B2AEC}"/>
    <cellStyle name="4_Ranking TV PNT - AS ABCDE 18-34_OOH - Rev 12" xfId="3612" xr:uid="{1CBC3672-91D3-458D-ABA7-5EED838803C9}"/>
    <cellStyle name="4_Ranking TV PNT - AS ABCDE 18-34_OOH - Rev 12 10" xfId="9543" xr:uid="{4E932260-7B32-49C9-846F-0298E98163F9}"/>
    <cellStyle name="4_Ranking TV PNT - AS ABCDE 18-34_OOH - Rev 12 11" xfId="9719" xr:uid="{264CCD8C-6AEB-4189-BDAA-7E263868B6FA}"/>
    <cellStyle name="4_Ranking TV PNT - AS ABCDE 18-34_OOH - Rev 12 12" xfId="9301" xr:uid="{1251884A-ECC4-41E3-A43E-9D3D025622FF}"/>
    <cellStyle name="4_Ranking TV PNT - AS ABCDE 18-34_OOH - Rev 12 2" xfId="4774" xr:uid="{46581CC8-BDF6-47BD-9846-F3C76BE14DF4}"/>
    <cellStyle name="4_Ranking TV PNT - AS ABCDE 18-34_OOH - Rev 12 2 10" xfId="9684" xr:uid="{D154637A-56B4-4142-B004-98059A1E752B}"/>
    <cellStyle name="4_Ranking TV PNT - AS ABCDE 18-34_OOH - Rev 12 2 2" xfId="5749" xr:uid="{AB94721B-5717-4EBD-AE40-E367A597CD15}"/>
    <cellStyle name="4_Ranking TV PNT - AS ABCDE 18-34_OOH - Rev 12 2 3" xfId="6135" xr:uid="{65ADB75E-292D-4DD9-A3E5-2A22E923D933}"/>
    <cellStyle name="4_Ranking TV PNT - AS ABCDE 18-34_OOH - Rev 12 2 4" xfId="6504" xr:uid="{08F0DD84-8299-45EE-A6E5-D07DF147A7B2}"/>
    <cellStyle name="4_Ranking TV PNT - AS ABCDE 18-34_OOH - Rev 12 2 5" xfId="7973" xr:uid="{37AB7C9E-2C74-4E55-9CBA-5C423B3E2638}"/>
    <cellStyle name="4_Ranking TV PNT - AS ABCDE 18-34_OOH - Rev 12 2 6" xfId="8747" xr:uid="{CE77BE2B-7E66-4CF1-B759-434FFB258D85}"/>
    <cellStyle name="4_Ranking TV PNT - AS ABCDE 18-34_OOH - Rev 12 2 7" xfId="9829" xr:uid="{624C0FC3-4E55-47E2-AEA7-7C841123EB57}"/>
    <cellStyle name="4_Ranking TV PNT - AS ABCDE 18-34_OOH - Rev 12 2 8" xfId="10099" xr:uid="{D3E3C23A-724D-4B83-9851-F7E0F386229E}"/>
    <cellStyle name="4_Ranking TV PNT - AS ABCDE 18-34_OOH - Rev 12 2 9" xfId="9603" xr:uid="{9D42C58D-995E-400F-A80D-3A53E8A29EFD}"/>
    <cellStyle name="4_Ranking TV PNT - AS ABCDE 18-34_OOH - Rev 12 3" xfId="4940" xr:uid="{6BB14E58-4CC0-4FB7-A11F-0375388BB586}"/>
    <cellStyle name="4_Ranking TV PNT - AS ABCDE 18-34_OOH - Rev 12 3 10" xfId="10747" xr:uid="{3816CADC-3268-489C-A474-DAFD07E56C5C}"/>
    <cellStyle name="4_Ranking TV PNT - AS ABCDE 18-34_OOH - Rev 12 3 2" xfId="5915" xr:uid="{189F7621-9C1D-4022-83A4-17DA8FC6E27D}"/>
    <cellStyle name="4_Ranking TV PNT - AS ABCDE 18-34_OOH - Rev 12 3 3" xfId="6301" xr:uid="{2D620C6E-2B60-4698-AAF9-6F552D6AA7C0}"/>
    <cellStyle name="4_Ranking TV PNT - AS ABCDE 18-34_OOH - Rev 12 3 4" xfId="7053" xr:uid="{8F0C0D0D-0EA1-4325-800B-1FE08E33471E}"/>
    <cellStyle name="4_Ranking TV PNT - AS ABCDE 18-34_OOH - Rev 12 3 5" xfId="8138" xr:uid="{8B021658-6D04-4C53-B4F4-8999F15A88C1}"/>
    <cellStyle name="4_Ranking TV PNT - AS ABCDE 18-34_OOH - Rev 12 3 6" xfId="8912" xr:uid="{7799488E-5948-4CF3-972B-B17ABEE65260}"/>
    <cellStyle name="4_Ranking TV PNT - AS ABCDE 18-34_OOH - Rev 12 3 7" xfId="9849" xr:uid="{8C7E30B8-EE8A-4A96-9193-7AC601CDE446}"/>
    <cellStyle name="4_Ranking TV PNT - AS ABCDE 18-34_OOH - Rev 12 3 8" xfId="10264" xr:uid="{FF05626B-D445-45D6-9928-A4990EF0AF01}"/>
    <cellStyle name="4_Ranking TV PNT - AS ABCDE 18-34_OOH - Rev 12 3 9" xfId="10547" xr:uid="{D2244C60-650C-4B53-9A9B-A9FC402BFE77}"/>
    <cellStyle name="4_Ranking TV PNT - AS ABCDE 18-34_OOH - Rev 12 4" xfId="5400" xr:uid="{56760DFF-8C66-4225-8493-88CDDBAC7C98}"/>
    <cellStyle name="4_Ranking TV PNT - AS ABCDE 18-34_OOH - Rev 12 5" xfId="5602" xr:uid="{1FF520FA-75B5-4AC1-8594-E71582847487}"/>
    <cellStyle name="4_Ranking TV PNT - AS ABCDE 18-34_OOH - Rev 12 6" xfId="6790" xr:uid="{11835C58-74B9-477F-90B1-C28642C4F9D3}"/>
    <cellStyle name="4_Ranking TV PNT - AS ABCDE 18-34_OOH - Rev 12 7" xfId="7755" xr:uid="{1AC0224F-BE0C-42E1-9CFA-C39FADEDD2CD}"/>
    <cellStyle name="4_Ranking TV PNT - AS ABCDE 18-34_OOH - Rev 12 8" xfId="8605" xr:uid="{B9CC1A5B-3F7B-4A8F-94CC-128E7C1B9308}"/>
    <cellStyle name="4_Ranking TV PNT - AS ABCDE 18-34_OOH - Rev 12 9" xfId="9423" xr:uid="{08953528-F35D-489E-BDD0-68F99E605E51}"/>
    <cellStyle name="4_Share e Programação TV" xfId="3613" xr:uid="{6089622F-4EC7-4B4E-A0CF-4068B148F6E7}"/>
    <cellStyle name="4_Share e Programação TV 2" xfId="5601" xr:uid="{888D3F6E-9A01-4FDF-8C65-4F10B228492D}"/>
    <cellStyle name="4_Share e Programação TV 3" xfId="6773" xr:uid="{811202F7-0EAF-4D82-BFC9-AA5BC6CC08BC}"/>
    <cellStyle name="4_Share e Programação TV 4" xfId="9424" xr:uid="{25675F64-51EA-4B85-BCA6-0B49E789D5A0}"/>
    <cellStyle name="4_Share e Programação TV 5" xfId="10587" xr:uid="{F58AC2D1-C0AA-4964-B690-1AD46B945EE8}"/>
    <cellStyle name="4_Share e Programação TV.xls 2" xfId="3614" xr:uid="{2899D834-0D47-4314-A9C3-90EE8BEFEFB4}"/>
    <cellStyle name="4_Share e Programação TV.xls 2 2" xfId="5600" xr:uid="{966C9328-72C9-4F48-A206-74961ACE8EA6}"/>
    <cellStyle name="4_Share e Programação TV.xls 2 3" xfId="6898" xr:uid="{F95A136B-5A17-4A7A-A43A-D8861AF3DE39}"/>
    <cellStyle name="4_Share e Programação TV.xls 2 4" xfId="9425" xr:uid="{909E7F35-E065-446A-9461-AB3EC99B35DE}"/>
    <cellStyle name="4_Share e Programação TV.xls 2 5" xfId="10381" xr:uid="{C88C323F-25A1-4523-A566-F1FEABED3B8D}"/>
    <cellStyle name="4_Share PNT AS ABC 25+ 6 às 24h" xfId="3615" xr:uid="{B8BAD8AC-0151-43BE-B229-2826DA431C6E}"/>
    <cellStyle name="4_Share PNT AS ABC 25+ 6 às 24h_OOH - Rev 12" xfId="3616" xr:uid="{86C704AC-F941-4721-9C07-E4C81F152FB4}"/>
    <cellStyle name="4_Share PNT AS ABC 25+ 6 às 24h_Pauta de Mídia Anual AC - 18.06.08 V3 - Aprovado" xfId="3617" xr:uid="{64346275-4595-43A0-B5BC-D5E957C96AF5}"/>
    <cellStyle name="4_Share TV Aberta AS ABCDE 18-24 anos PNT 2" xfId="3618" xr:uid="{87B6C5BA-90B6-4718-8ABC-DD284F80BF27}"/>
    <cellStyle name="4_Share TV Aberta AS ABCDE 18-24 anos PNT 2 2" xfId="4775" xr:uid="{CAAFF6F6-AC3A-4125-BB52-F439654AD635}"/>
    <cellStyle name="4_Share TV Aberta AS ABCDE 18-24 anos PNT 2 2 10" xfId="9604" xr:uid="{CD7807CA-2C11-4680-A9B9-860BF001C957}"/>
    <cellStyle name="4_Share TV Aberta AS ABCDE 18-24 anos PNT 2 2 11" xfId="9413" xr:uid="{7E7850BB-9EDA-43AF-B634-67ECA37FF58A}"/>
    <cellStyle name="4_Share TV Aberta AS ABCDE 18-24 anos PNT 2 2 12" xfId="13852" xr:uid="{5EAD9A1F-11E8-4F72-8215-8B862FE898DE}"/>
    <cellStyle name="4_Share TV Aberta AS ABCDE 18-24 anos PNT 2 2 2" xfId="5750" xr:uid="{11033C07-BC0F-4142-80B9-B595A7673FE6}"/>
    <cellStyle name="4_Share TV Aberta AS ABCDE 18-24 anos PNT 2 2 2 2" xfId="20011" xr:uid="{1B0510AD-AA9A-4182-BBA8-7C07E2F49ED6}"/>
    <cellStyle name="4_Share TV Aberta AS ABCDE 18-24 anos PNT 2 2 3" xfId="6136" xr:uid="{B33B0E63-1826-4887-9912-888168EF35FB}"/>
    <cellStyle name="4_Share TV Aberta AS ABCDE 18-24 anos PNT 2 2 4" xfId="6580" xr:uid="{6C39B791-A085-4D1C-BB6B-AB86AA1FC553}"/>
    <cellStyle name="4_Share TV Aberta AS ABCDE 18-24 anos PNT 2 2 5" xfId="6418" xr:uid="{B10845C8-E42E-48E8-95D1-E3D6ADFE74A6}"/>
    <cellStyle name="4_Share TV Aberta AS ABCDE 18-24 anos PNT 2 2 6" xfId="7255" xr:uid="{6FBE4509-89A9-4319-AAD9-5494F26E0BC0}"/>
    <cellStyle name="4_Share TV Aberta AS ABCDE 18-24 anos PNT 2 2 7" xfId="7974" xr:uid="{D715717A-B99E-4D9C-8B7D-3A1D25E7392C}"/>
    <cellStyle name="4_Share TV Aberta AS ABCDE 18-24 anos PNT 2 2 8" xfId="8748" xr:uid="{888D2217-A167-4822-AA66-0C97EF55ECCA}"/>
    <cellStyle name="4_Share TV Aberta AS ABCDE 18-24 anos PNT 2 2 9" xfId="10100" xr:uid="{8961BCE6-5F7D-4D05-A657-A504D9051092}"/>
    <cellStyle name="4_Share TV Aberta AS ABCDE 18-24 anos PNT 2 3" xfId="4680" xr:uid="{4BA62A60-1AD8-4D6E-A6C8-D0744E0882AC}"/>
    <cellStyle name="4_Share TV Aberta AS ABCDE 18-24 anos PNT 2 3 10" xfId="9489" xr:uid="{B86B58FC-7A3E-4E3F-9F4C-DBDC98A81AB9}"/>
    <cellStyle name="4_Share TV Aberta AS ABCDE 18-24 anos PNT 2 3 11" xfId="9651" xr:uid="{C87D720E-2DC6-473C-B454-046D55B86643}"/>
    <cellStyle name="4_Share TV Aberta AS ABCDE 18-24 anos PNT 2 3 12" xfId="15583" xr:uid="{7BA07CB2-D76D-41DE-A5FF-67A3AF1DD002}"/>
    <cellStyle name="4_Share TV Aberta AS ABCDE 18-24 anos PNT 2 3 2" xfId="5655" xr:uid="{B0E9CD11-370E-421D-B523-E21EB62C8163}"/>
    <cellStyle name="4_Share TV Aberta AS ABCDE 18-24 anos PNT 2 3 2 2" xfId="21742" xr:uid="{089941F3-8FA6-45C0-A3EF-3C6C0A7B0092}"/>
    <cellStyle name="4_Share TV Aberta AS ABCDE 18-24 anos PNT 2 3 3" xfId="5391" xr:uid="{C9C69155-C879-499E-A330-D4E6E6CFAAA1}"/>
    <cellStyle name="4_Share TV Aberta AS ABCDE 18-24 anos PNT 2 3 4" xfId="5361" xr:uid="{1A12F0DF-4D0E-4F19-BB0C-B74114C13F32}"/>
    <cellStyle name="4_Share TV Aberta AS ABCDE 18-24 anos PNT 2 3 5" xfId="6002" xr:uid="{6DEF7E1D-4E7E-4617-984C-FB57980F6C27}"/>
    <cellStyle name="4_Share TV Aberta AS ABCDE 18-24 anos PNT 2 3 6" xfId="7189" xr:uid="{48DB880A-99EF-4B8A-8C79-8DC9D03E6656}"/>
    <cellStyle name="4_Share TV Aberta AS ABCDE 18-24 anos PNT 2 3 7" xfId="7879" xr:uid="{2B053523-1131-4BF7-A833-083B83E56C20}"/>
    <cellStyle name="4_Share TV Aberta AS ABCDE 18-24 anos PNT 2 3 8" xfId="8653" xr:uid="{7979643F-1FFA-4C27-BDF8-F9A2FC1678DF}"/>
    <cellStyle name="4_Share TV Aberta AS ABCDE 18-24 anos PNT 2 3 9" xfId="9296" xr:uid="{D582E048-B937-4B9C-87BC-D5B20C03CB94}"/>
    <cellStyle name="4_Share TV Aberta AS ABCDE 18-24 anos PNT 2 4" xfId="5596" xr:uid="{9ADDA95C-CB92-430A-9EB2-BA11A077BB28}"/>
    <cellStyle name="4_Share TV Aberta AS ABCDE 18-24 anos PNT 2 4 2" xfId="18315" xr:uid="{020ECF54-D1CE-4DDB-8FAA-9F9E639466EB}"/>
    <cellStyle name="4_Share TV Aberta AS ABCDE 18-24 anos PNT 2 5" xfId="6026" xr:uid="{C5622C1A-D637-407F-A034-D842CAEF5262}"/>
    <cellStyle name="4_Share TV Aberta AS ABCDE 18-24 anos PNT 2 5 2" xfId="19492" xr:uid="{B1B1F956-972A-48AC-AB0D-BCF042312B4F}"/>
    <cellStyle name="4_Share TV Aberta AS ABCDE 18-24 anos PNT 2 6" xfId="6774" xr:uid="{09E43123-C677-461A-88C5-DB3ED21ABA1B}"/>
    <cellStyle name="4_Share TV Aberta AS ABCDE 18-24 anos PNT 2 6 2" xfId="47216" xr:uid="{A15BFB41-695F-45B9-9B45-0BFBD1FCA476}"/>
    <cellStyle name="4_Share TV Aberta AS ABCDE 18-24 anos PNT 2 7" xfId="3367" xr:uid="{A9CB3250-D5BF-43A7-A794-F1C3CEF7C6F0}"/>
    <cellStyle name="4_Share TV Aberta AS ABCDE 18-24 anos PNT 2 7 2" xfId="47628" xr:uid="{361CE2D6-504E-49CC-B5E4-334AE8BCC680}"/>
    <cellStyle name="4_Share TV Aberta AS ABCDE 18-24 anos PNT 2 8" xfId="7756" xr:uid="{B16A91DE-7A0A-4632-93C7-6D75DB39211C}"/>
    <cellStyle name="4_Share TV Aberta AS ABCDE 18-24 anos PNT 2_ME MS R 15" xfId="3619" xr:uid="{F0EF11F5-27EF-4AC7-B285-3B72E06CEE78}"/>
    <cellStyle name="4_Share TV Aberta AS ABCDE 18-24 anos PNT 2_ME MS R 15 2" xfId="4776" xr:uid="{91698D47-EC3B-482B-812C-0B6B8BCDA5EF}"/>
    <cellStyle name="4_Share TV Aberta AS ABCDE 18-24 anos PNT 2_ME MS R 15 2 10" xfId="9605" xr:uid="{53F13E40-D177-4F76-8481-20C07CD27BE3}"/>
    <cellStyle name="4_Share TV Aberta AS ABCDE 18-24 anos PNT 2_ME MS R 15 2 11" xfId="10337" xr:uid="{D48A1BF8-B11B-4A3F-AC14-479B47FAA90A}"/>
    <cellStyle name="4_Share TV Aberta AS ABCDE 18-24 anos PNT 2_ME MS R 15 2 2" xfId="5751" xr:uid="{3C7C41D8-90AD-4700-B6AF-641C267EC69A}"/>
    <cellStyle name="4_Share TV Aberta AS ABCDE 18-24 anos PNT 2_ME MS R 15 2 3" xfId="6137" xr:uid="{01A4F4B4-02AB-4945-9D15-30F278E367E6}"/>
    <cellStyle name="4_Share TV Aberta AS ABCDE 18-24 anos PNT 2_ME MS R 15 2 4" xfId="6581" xr:uid="{631B85AD-4569-4B1C-B4D6-3958E9E49F47}"/>
    <cellStyle name="4_Share TV Aberta AS ABCDE 18-24 anos PNT 2_ME MS R 15 2 5" xfId="5636" xr:uid="{1FE2DC98-B76F-4F1F-A4C0-23A518A2A128}"/>
    <cellStyle name="4_Share TV Aberta AS ABCDE 18-24 anos PNT 2_ME MS R 15 2 6" xfId="7256" xr:uid="{DEFD5139-5D54-4230-B4B1-80C90D3D11F8}"/>
    <cellStyle name="4_Share TV Aberta AS ABCDE 18-24 anos PNT 2_ME MS R 15 2 7" xfId="7975" xr:uid="{DCC9A20D-C39A-4F4B-8B0B-8728D9DA493C}"/>
    <cellStyle name="4_Share TV Aberta AS ABCDE 18-24 anos PNT 2_ME MS R 15 2 8" xfId="8749" xr:uid="{22A8B002-A3FA-4A20-9C2C-EB5F914D3247}"/>
    <cellStyle name="4_Share TV Aberta AS ABCDE 18-24 anos PNT 2_ME MS R 15 2 9" xfId="10101" xr:uid="{976A7C5E-FFA4-475A-AD66-24AEE9432276}"/>
    <cellStyle name="4_Share TV Aberta AS ABCDE 18-24 anos PNT 2_ME MS R 15 3" xfId="3470" xr:uid="{0DE13B1B-F97C-4A73-A558-8A0C0428FE1F}"/>
    <cellStyle name="4_Share TV Aberta AS ABCDE 18-24 anos PNT 2_ME MS R 15 3 10" xfId="10327" xr:uid="{E9FB5E04-BE36-48CD-A392-C594F3DCA79E}"/>
    <cellStyle name="4_Share TV Aberta AS ABCDE 18-24 anos PNT 2_ME MS R 15 3 11" xfId="9708" xr:uid="{0986C2AC-F9AF-4D82-9B72-AF70861B419A}"/>
    <cellStyle name="4_Share TV Aberta AS ABCDE 18-24 anos PNT 2_ME MS R 15 3 2" xfId="5263" xr:uid="{2C58901B-CF82-44BD-87D3-10FD99FEDCEA}"/>
    <cellStyle name="4_Share TV Aberta AS ABCDE 18-24 anos PNT 2_ME MS R 15 3 3" xfId="3422" xr:uid="{3E4AC144-5CA4-43AD-81DA-F88D55342565}"/>
    <cellStyle name="4_Share TV Aberta AS ABCDE 18-24 anos PNT 2_ME MS R 15 3 4" xfId="5634" xr:uid="{B8419DD0-D982-4D39-9C98-A84CB25A56E3}"/>
    <cellStyle name="4_Share TV Aberta AS ABCDE 18-24 anos PNT 2_ME MS R 15 3 5" xfId="5559" xr:uid="{82B957AD-DE1B-4353-98DD-6FC7BBE414CF}"/>
    <cellStyle name="4_Share TV Aberta AS ABCDE 18-24 anos PNT 2_ME MS R 15 3 6" xfId="7147" xr:uid="{30922CB5-F048-4491-A7F8-34FEB9DF024B}"/>
    <cellStyle name="4_Share TV Aberta AS ABCDE 18-24 anos PNT 2_ME MS R 15 3 7" xfId="7631" xr:uid="{11C9C529-2D7B-48DC-B8AD-8232CC634100}"/>
    <cellStyle name="4_Share TV Aberta AS ABCDE 18-24 anos PNT 2_ME MS R 15 3 8" xfId="8536" xr:uid="{C11D30B2-4615-4B56-8646-2B41CFA92F94}"/>
    <cellStyle name="4_Share TV Aberta AS ABCDE 18-24 anos PNT 2_ME MS R 15 3 9" xfId="9345" xr:uid="{B83CCFD0-0025-422C-8BCC-9BC1FA6A3DC2}"/>
    <cellStyle name="4_Share TV Aberta AS ABCDE 18-24 anos PNT 2_ME MS R 15 4" xfId="5595" xr:uid="{A6E4EF22-7C3E-4B21-8F9F-FC3E04149B21}"/>
    <cellStyle name="4_Share TV Aberta AS ABCDE 18-24 anos PNT 2_ME MS R 15 5" xfId="5629" xr:uid="{443F4A27-4D19-4833-94BC-9C9D7EBAD674}"/>
    <cellStyle name="4_Share TV Aberta AS ABCDE 18-24 anos PNT 2_ME MS R 15 6" xfId="6460" xr:uid="{377475EA-9D2A-4FAC-870C-C8843D73D77B}"/>
    <cellStyle name="4_Share TV Aberta AS ABCDE 18-24 anos PNT 2_ME MS R 15 7" xfId="6884" xr:uid="{CFECFC48-A79B-403F-B2DC-5A27BD1E8ADA}"/>
    <cellStyle name="4_Share TV Aberta AS ABCDE 18-24 anos PNT 2_ME MS R 15 8" xfId="7757" xr:uid="{E50EAAF6-2D89-4B8D-AF0D-2C5A75271B72}"/>
    <cellStyle name="4_Share TV Aberta AS ABCDE 18-24 anos PNT 2_OOH - Rev 12" xfId="3620" xr:uid="{36300BF3-400A-4DB3-A1FB-A73B0278A782}"/>
    <cellStyle name="4_Share TV Aberta AS ABCDE 18-24 anos PNT 2_OOH - Rev 12 2" xfId="4777" xr:uid="{451CC20C-185E-4B69-87F9-4414D3BF918D}"/>
    <cellStyle name="4_Share TV Aberta AS ABCDE 18-24 anos PNT 2_OOH - Rev 12 2 10" xfId="9606" xr:uid="{4EF10EE4-B3D1-4B09-8D17-A18568F17C4B}"/>
    <cellStyle name="4_Share TV Aberta AS ABCDE 18-24 anos PNT 2_OOH - Rev 12 2 11" xfId="10308" xr:uid="{CACEFBFD-36C1-450F-8DBC-D55CCF57DF36}"/>
    <cellStyle name="4_Share TV Aberta AS ABCDE 18-24 anos PNT 2_OOH - Rev 12 2 2" xfId="5752" xr:uid="{98DF4360-F3F8-4A9D-A84D-C01DCF0710B0}"/>
    <cellStyle name="4_Share TV Aberta AS ABCDE 18-24 anos PNT 2_OOH - Rev 12 2 3" xfId="6138" xr:uid="{7409EAE8-9432-4BC2-AE5B-7B305D57EDBA}"/>
    <cellStyle name="4_Share TV Aberta AS ABCDE 18-24 anos PNT 2_OOH - Rev 12 2 4" xfId="6582" xr:uid="{E52DDD52-D299-4AC0-9212-28FCA4D9EF59}"/>
    <cellStyle name="4_Share TV Aberta AS ABCDE 18-24 anos PNT 2_OOH - Rev 12 2 5" xfId="6503" xr:uid="{9E621734-3E39-466D-933A-9AE4B64FCB92}"/>
    <cellStyle name="4_Share TV Aberta AS ABCDE 18-24 anos PNT 2_OOH - Rev 12 2 6" xfId="7257" xr:uid="{8CF39E67-B1D5-42D0-87E2-9AB9C6262224}"/>
    <cellStyle name="4_Share TV Aberta AS ABCDE 18-24 anos PNT 2_OOH - Rev 12 2 7" xfId="7976" xr:uid="{8465F890-EC67-45AC-AAF5-4EB26D5452AE}"/>
    <cellStyle name="4_Share TV Aberta AS ABCDE 18-24 anos PNT 2_OOH - Rev 12 2 8" xfId="8750" xr:uid="{B4B0F3BA-08F6-4F8D-834E-A99B12D03A5A}"/>
    <cellStyle name="4_Share TV Aberta AS ABCDE 18-24 anos PNT 2_OOH - Rev 12 2 9" xfId="10102" xr:uid="{72495CBA-4EE9-42C3-A984-4B45D5942291}"/>
    <cellStyle name="4_Share TV Aberta AS ABCDE 18-24 anos PNT 2_OOH - Rev 12 3" xfId="4689" xr:uid="{7B5B0D3C-0736-42CE-AE28-0B86B289EB40}"/>
    <cellStyle name="4_Share TV Aberta AS ABCDE 18-24 anos PNT 2_OOH - Rev 12 3 10" xfId="9498" xr:uid="{ED5DF9BD-F47A-434E-9EB9-78248BEC30CB}"/>
    <cellStyle name="4_Share TV Aberta AS ABCDE 18-24 anos PNT 2_OOH - Rev 12 3 11" xfId="9830" xr:uid="{97A66F16-051E-4A30-916A-E48D27043382}"/>
    <cellStyle name="4_Share TV Aberta AS ABCDE 18-24 anos PNT 2_OOH - Rev 12 3 2" xfId="5664" xr:uid="{E2CC89CB-2E25-4AD9-9ED1-0D76D66553BB}"/>
    <cellStyle name="4_Share TV Aberta AS ABCDE 18-24 anos PNT 2_OOH - Rev 12 3 3" xfId="5370" xr:uid="{1526F84F-2CB1-41B4-B043-93DC21D0AA2F}"/>
    <cellStyle name="4_Share TV Aberta AS ABCDE 18-24 anos PNT 2_OOH - Rev 12 3 4" xfId="5364" xr:uid="{E58FF4DB-8B0A-4402-A771-B7751ED7C386}"/>
    <cellStyle name="4_Share TV Aberta AS ABCDE 18-24 anos PNT 2_OOH - Rev 12 3 5" xfId="5622" xr:uid="{CC5230DA-F84B-4DD1-8F06-EC946ABBE389}"/>
    <cellStyle name="4_Share TV Aberta AS ABCDE 18-24 anos PNT 2_OOH - Rev 12 3 6" xfId="7195" xr:uid="{2FE51AF7-5C00-4062-B0F1-0E0627B57958}"/>
    <cellStyle name="4_Share TV Aberta AS ABCDE 18-24 anos PNT 2_OOH - Rev 12 3 7" xfId="7888" xr:uid="{B3B38D72-D2AE-494D-BAAB-CC30A13A992B}"/>
    <cellStyle name="4_Share TV Aberta AS ABCDE 18-24 anos PNT 2_OOH - Rev 12 3 8" xfId="8662" xr:uid="{80C3990F-2F8F-404A-AF91-F5B199099599}"/>
    <cellStyle name="4_Share TV Aberta AS ABCDE 18-24 anos PNT 2_OOH - Rev 12 3 9" xfId="9857" xr:uid="{6F76F6F4-7CF6-46A8-B6D8-E6FBB27425BE}"/>
    <cellStyle name="4_Share TV Aberta AS ABCDE 18-24 anos PNT 2_OOH - Rev 12 4" xfId="5594" xr:uid="{4B8EA5FB-A41F-47DB-A4AD-586D9BF63341}"/>
    <cellStyle name="4_Share TV Aberta AS ABCDE 18-24 anos PNT 2_OOH - Rev 12 5" xfId="6362" xr:uid="{72EDA44D-256E-4513-B7F5-733FD3DFBB7C}"/>
    <cellStyle name="4_Share TV Aberta AS ABCDE 18-24 anos PNT 2_OOH - Rev 12 6" xfId="5241" xr:uid="{348F054D-4BBF-49D8-A0F0-E31A556264C7}"/>
    <cellStyle name="4_Share TV Aberta AS ABCDE 18-24 anos PNT 2_OOH - Rev 12 7" xfId="7104" xr:uid="{482F670C-9FAE-4B99-9C81-3C8517B1F648}"/>
    <cellStyle name="4_Share TV Aberta AS ABCDE 18-24 anos PNT 2_OOH - Rev 12 8" xfId="7758" xr:uid="{E96775E0-64FC-4A87-A432-892DA8D14D85}"/>
    <cellStyle name="4_Share_PNT..(1)" xfId="3621" xr:uid="{743A7FF0-50FD-42FB-8EFB-4049F00BE732}"/>
    <cellStyle name="4_Share_PNT..(1)_OOH - Rev 12" xfId="3622" xr:uid="{75EF5211-B30E-4071-9CBC-A351BCFB3FC3}"/>
    <cellStyle name="4_Share_PNT..(1)_Pauta de Mídia Anual AC - 18.06.08 V3 - Aprovado" xfId="3623" xr:uid="{F099F09F-2E41-4F9E-A357-827769213A07}"/>
    <cellStyle name="40% - Accent1" xfId="3624" xr:uid="{F66A85B5-6853-4E43-9C02-3CFE18AEC03C}"/>
    <cellStyle name="40% - Accent2" xfId="3625" xr:uid="{DE18B8C6-0CCC-46FB-A063-47E159AC9F56}"/>
    <cellStyle name="40% - Accent3" xfId="3626" xr:uid="{35783DDA-F180-44E4-A30A-23CB905EBFB7}"/>
    <cellStyle name="40% - Accent4" xfId="3627" xr:uid="{7038760E-783C-4EF2-A3B3-14EA8F1E4879}"/>
    <cellStyle name="40% - Accent5" xfId="3628" xr:uid="{EAB47A40-19EC-4FF4-BFA1-CE4F2E7E0C38}"/>
    <cellStyle name="40% - Accent6" xfId="3629" xr:uid="{DC7860DB-8A1F-409B-9FC1-B43A6D318223}"/>
    <cellStyle name="40% - Ênfase1 2" xfId="69" xr:uid="{00000000-0005-0000-0000-000006000000}"/>
    <cellStyle name="40% - Ênfase1 2 2" xfId="2913" xr:uid="{E1C8294C-A435-4B87-85BA-789EDF4C82DE}"/>
    <cellStyle name="40% - Ênfase1 2 3" xfId="5502" xr:uid="{6A3613F2-F52C-4AE6-A4CC-B6E866B63068}"/>
    <cellStyle name="40% - Ênfase1 3" xfId="7511" xr:uid="{1526AAD4-7157-4D87-A5EB-64D079DAB002}"/>
    <cellStyle name="40% - Ênfase1 4" xfId="10793" xr:uid="{E59731A9-E906-4FCE-9F51-2F01A18338ED}"/>
    <cellStyle name="40% - Ênfase1 5" xfId="49741" xr:uid="{6DE965A6-245C-486C-A64C-336DCF29EDFD}"/>
    <cellStyle name="40% - Ênfase1 6" xfId="49769" xr:uid="{4EC53A92-BA0C-4080-8900-C4C5A794666B}"/>
    <cellStyle name="40% - Ênfase1 7" xfId="49901" xr:uid="{609D5B90-8977-4334-9137-6FB7368919D2}"/>
    <cellStyle name="40% - Ênfase1 8" xfId="50391" xr:uid="{C8627C28-2AB9-4953-A467-DB8F77FC4F46}"/>
    <cellStyle name="40% - Ênfase2 2" xfId="73" xr:uid="{00000000-0005-0000-0000-000007000000}"/>
    <cellStyle name="40% - Ênfase2 2 2" xfId="2916" xr:uid="{D720C3D2-4A91-4392-B4B1-1B39ABF0E1F8}"/>
    <cellStyle name="40% - Ênfase2 2 3" xfId="5503" xr:uid="{FC346D95-F9C9-46E8-813A-1E89DB9CD10F}"/>
    <cellStyle name="40% - Ênfase2 3" xfId="7515" xr:uid="{1969E28C-7A5D-468B-ACA2-69EF880CCF7E}"/>
    <cellStyle name="40% - Ênfase2 4" xfId="10795" xr:uid="{38764083-230D-4516-A15E-4D611AA9D02F}"/>
    <cellStyle name="40% - Ênfase2 5" xfId="49745" xr:uid="{BDED5D08-27DA-4473-B9BC-5C2FDB93F2FE}"/>
    <cellStyle name="40% - Ênfase2 6" xfId="49771" xr:uid="{AB9D35BF-6DBD-43E7-9E5A-22C94EC6B6F3}"/>
    <cellStyle name="40% - Ênfase2 7" xfId="49903" xr:uid="{08D29B23-58A0-4498-8B55-0CE6D13666E8}"/>
    <cellStyle name="40% - Ênfase2 8" xfId="50392" xr:uid="{D0FD892F-455B-41CD-B1CE-603BBA671753}"/>
    <cellStyle name="40% - Ênfase3 2" xfId="77" xr:uid="{00000000-0005-0000-0000-000008000000}"/>
    <cellStyle name="40% - Ênfase3 2 2" xfId="2919" xr:uid="{70A639BE-6E79-4E4E-B1A0-BF741A8B995C}"/>
    <cellStyle name="40% - Ênfase3 2 3" xfId="5504" xr:uid="{6C4B0A93-08FE-4173-B6D8-15B9EAFE2121}"/>
    <cellStyle name="40% - Ênfase3 3" xfId="7519" xr:uid="{EAC76969-CB48-4E5C-9175-CAE09DDFCAAC}"/>
    <cellStyle name="40% - Ênfase3 4" xfId="10797" xr:uid="{1A0C3699-4C2E-433B-9B3B-5893A55FF735}"/>
    <cellStyle name="40% - Ênfase3 5" xfId="49748" xr:uid="{2296FC7F-E6B0-41AF-B29C-99D4D0501E82}"/>
    <cellStyle name="40% - Ênfase3 6" xfId="49773" xr:uid="{059FB037-E4D7-4E87-B513-E30705F44A96}"/>
    <cellStyle name="40% - Ênfase3 7" xfId="49905" xr:uid="{AFEE29E3-4EEE-4BD5-A154-049E9F7EF4C2}"/>
    <cellStyle name="40% - Ênfase3 8" xfId="50393" xr:uid="{9DE11057-97A4-4489-B59F-2E5362B76289}"/>
    <cellStyle name="40% - Ênfase4 2" xfId="81" xr:uid="{00000000-0005-0000-0000-000009000000}"/>
    <cellStyle name="40% - Ênfase4 2 2" xfId="2922" xr:uid="{1A39CB8B-A4DD-44F7-AFD5-2A3E31E91FC0}"/>
    <cellStyle name="40% - Ênfase4 2 3" xfId="5505" xr:uid="{794CB911-D228-4E6F-B110-E4AEA81C58B6}"/>
    <cellStyle name="40% - Ênfase4 3" xfId="7523" xr:uid="{5AC81C2B-034E-4205-829B-BEA2753D0FF9}"/>
    <cellStyle name="40% - Ênfase4 4" xfId="10799" xr:uid="{96542378-24CE-4E9B-965E-0EAC16DD6EE6}"/>
    <cellStyle name="40% - Ênfase4 5" xfId="49751" xr:uid="{F21AD8DC-79E9-4EB0-AE3B-5B5669D254C7}"/>
    <cellStyle name="40% - Ênfase4 6" xfId="49775" xr:uid="{9795EE56-5FA9-4BF2-9D2F-9741A4B9055A}"/>
    <cellStyle name="40% - Ênfase4 7" xfId="49907" xr:uid="{BE83A935-68D3-4067-AACC-5AC3C6286826}"/>
    <cellStyle name="40% - Ênfase4 8" xfId="50394" xr:uid="{BCAC6196-1B9B-49C0-A317-C4F1DEC937C4}"/>
    <cellStyle name="40% - Ênfase5 2" xfId="85" xr:uid="{00000000-0005-0000-0000-00000A000000}"/>
    <cellStyle name="40% - Ênfase5 2 2" xfId="2925" xr:uid="{DD0B988F-EBDA-4134-AE8A-A6AC9BBDBC90}"/>
    <cellStyle name="40% - Ênfase5 2 3" xfId="5506" xr:uid="{D8246C01-B75C-4A0F-B3E7-0BE9E8CE33CE}"/>
    <cellStyle name="40% - Ênfase5 3" xfId="7527" xr:uid="{BE7B7DA8-F7D4-48A2-A69C-F6BCACB105C4}"/>
    <cellStyle name="40% - Ênfase5 4" xfId="10801" xr:uid="{238B9CF4-4DC0-49BE-A3BE-2C9A99D9CDC5}"/>
    <cellStyle name="40% - Ênfase5 5" xfId="49754" xr:uid="{5E9E0D75-EA99-4A91-9197-7212D575E627}"/>
    <cellStyle name="40% - Ênfase5 6" xfId="49777" xr:uid="{A8CBDF40-B429-4F70-B7C1-EDF27103F53D}"/>
    <cellStyle name="40% - Ênfase5 7" xfId="49909" xr:uid="{60370571-3E90-4F9F-857D-EB410ED7C275}"/>
    <cellStyle name="40% - Ênfase5 8" xfId="50395" xr:uid="{E0C14478-39BC-4B57-A41F-F498AA92CF3E}"/>
    <cellStyle name="40% - Ênfase6 2" xfId="89" xr:uid="{00000000-0005-0000-0000-00000B000000}"/>
    <cellStyle name="40% - Ênfase6 2 2" xfId="2928" xr:uid="{9DAB95C4-5502-4174-A52C-E7B7DFBCC2FD}"/>
    <cellStyle name="40% - Ênfase6 2 3" xfId="5507" xr:uid="{744BF28F-B065-4942-BD3A-A71F2D155F0C}"/>
    <cellStyle name="40% - Ênfase6 3" xfId="7531" xr:uid="{D8EFDCB9-F3BE-4FF9-9610-EC8E2B5F1E21}"/>
    <cellStyle name="40% - Ênfase6 4" xfId="10803" xr:uid="{AA9DEA27-2FAD-4E00-96D8-CB95D9F18BFB}"/>
    <cellStyle name="40% - Ênfase6 5" xfId="49757" xr:uid="{8FD58D59-D066-4D32-A145-0AC3A0DD54CB}"/>
    <cellStyle name="40% - Ênfase6 6" xfId="49779" xr:uid="{C9ACF28D-E7B2-49AF-816C-BB844C44082D}"/>
    <cellStyle name="40% - Ênfase6 7" xfId="49911" xr:uid="{3B386A01-F81C-4C52-A1DD-28AE71E91747}"/>
    <cellStyle name="40% - Ênfase6 8" xfId="50396" xr:uid="{9A2D55AF-FE5C-46AB-9EC6-EE2B1F8DF86F}"/>
    <cellStyle name="5" xfId="157" xr:uid="{7DA6F760-323E-4FE0-A9C8-BBD1C757F0E3}"/>
    <cellStyle name="5 2" xfId="158" xr:uid="{1A276A8A-BC86-494F-A438-AA17F64D2DA3}"/>
    <cellStyle name="5 2 2" xfId="4778" xr:uid="{DADACF80-83A4-41B2-990C-B1BF72B5A674}"/>
    <cellStyle name="5 2 2 10" xfId="9607" xr:uid="{581591AF-8D7B-4851-A656-7E99111A8D0A}"/>
    <cellStyle name="5 2 2 11" xfId="10321" xr:uid="{CEB9435E-B540-401B-BB73-9D049234CBC6}"/>
    <cellStyle name="5 2 2 12" xfId="13855" xr:uid="{FEC8F2E7-ADE3-4C42-8751-DDE5B1B1F091}"/>
    <cellStyle name="5 2 2 2" xfId="5753" xr:uid="{79C9D4F9-F40E-44C3-B2F2-661AC394C74D}"/>
    <cellStyle name="5 2 2 2 2" xfId="20014" xr:uid="{C88F4614-8C90-44F1-926B-50ECBB026558}"/>
    <cellStyle name="5 2 2 3" xfId="6139" xr:uid="{14726FEB-40E1-487D-8094-CC0B18D580B3}"/>
    <cellStyle name="5 2 2 4" xfId="6583" xr:uid="{1C55F0A3-A94A-4A1B-8D39-10F8B2460265}"/>
    <cellStyle name="5 2 2 5" xfId="6381" xr:uid="{DE0BA034-972F-4E04-84E0-22FE71BE726D}"/>
    <cellStyle name="5 2 2 6" xfId="7258" xr:uid="{7EF24665-A97B-4B36-8092-44BD740ADE08}"/>
    <cellStyle name="5 2 2 7" xfId="7977" xr:uid="{06B72F1C-DD0C-4C18-A29B-5DF4D9381237}"/>
    <cellStyle name="5 2 2 8" xfId="8751" xr:uid="{CF4FE85C-1B23-452B-982A-D1B31A6D9C65}"/>
    <cellStyle name="5 2 2 9" xfId="10103" xr:uid="{4C440E7D-090F-4BC1-8E76-D139476A6273}"/>
    <cellStyle name="5 2 3" xfId="4938" xr:uid="{7BE26C34-7DA1-4A17-AF8C-63A16D73BC58}"/>
    <cellStyle name="5 2 3 10" xfId="10545" xr:uid="{F5A12814-89C2-4FBE-B091-F4BAFD5DEE36}"/>
    <cellStyle name="5 2 3 11" xfId="10745" xr:uid="{6AEA7F8D-DA8C-4FBF-B132-4FD181B995A6}"/>
    <cellStyle name="5 2 3 12" xfId="17322" xr:uid="{67C37E4F-7AA3-4033-81A6-6220FE65284A}"/>
    <cellStyle name="5 2 3 2" xfId="5913" xr:uid="{9598BFFB-C694-41A0-889B-095E7C07E972}"/>
    <cellStyle name="5 2 3 2 2" xfId="23481" xr:uid="{2C4625B6-48A4-4592-9860-53145E75648C}"/>
    <cellStyle name="5 2 3 3" xfId="6299" xr:uid="{B0C49921-3A05-4705-8735-A4D4E1262F92}"/>
    <cellStyle name="5 2 3 4" xfId="6729" xr:uid="{63673252-C56F-4B0F-9624-4E8832E496B0}"/>
    <cellStyle name="5 2 3 5" xfId="7051" xr:uid="{FAC8F5EE-E80A-427A-9B65-16C2E736ACEA}"/>
    <cellStyle name="5 2 3 6" xfId="7412" xr:uid="{4BA30A28-B63D-4809-B65B-340F58DE343B}"/>
    <cellStyle name="5 2 3 7" xfId="8136" xr:uid="{355FC7F6-DB6B-484B-B543-7CA09EC3F686}"/>
    <cellStyle name="5 2 3 8" xfId="8910" xr:uid="{B8A056B6-96D9-4679-8FEA-035594026464}"/>
    <cellStyle name="5 2 3 9" xfId="10262" xr:uid="{431C49A8-319A-40F3-838D-B2D9498AE85E}"/>
    <cellStyle name="5 2 4" xfId="5640" xr:uid="{00E96963-C905-4B87-BCFD-FD06B527846B}"/>
    <cellStyle name="5 2 4 2" xfId="18320" xr:uid="{15AB3B01-E234-4468-8F7B-1B1F85BBB1B0}"/>
    <cellStyle name="5 2 5" xfId="6404" xr:uid="{C12F7AFF-2F51-4477-8F82-DB0D9EC20A33}"/>
    <cellStyle name="5 2 5 2" xfId="19788" xr:uid="{F3804FE4-0AC0-4BD6-8055-2F44570F7ECB}"/>
    <cellStyle name="5 2 6" xfId="5440" xr:uid="{3F1A02B3-E5DD-4D6F-BF66-8BCB993E2AA6}"/>
    <cellStyle name="5 2 6 2" xfId="47347" xr:uid="{0CABFA3B-5B82-4190-9100-2D677776FD82}"/>
    <cellStyle name="5 2 7" xfId="6470" xr:uid="{B5B11378-11A5-4D78-8BB0-1BB47D736056}"/>
    <cellStyle name="5 2 7 2" xfId="47631" xr:uid="{278CC0EE-79C1-4915-A277-F80E94E21A51}"/>
    <cellStyle name="5 2 8" xfId="7759" xr:uid="{8AF6D328-CA95-4120-AE10-F66F2D85C3E1}"/>
    <cellStyle name="5 3" xfId="6100" xr:uid="{9B90B896-4956-4458-BB7D-DA820ACA2BB5}"/>
    <cellStyle name="5 3 2" xfId="13688" xr:uid="{79AF0BBD-9035-438F-811B-A8258A5BCFC4}"/>
    <cellStyle name="5 4" xfId="5443" xr:uid="{D6C56D8F-4B43-4C2D-8478-9D2C6DB7B86E}"/>
    <cellStyle name="5 5" xfId="7475" xr:uid="{8512A2AA-3B56-44BD-B31B-001F6A74EA47}"/>
    <cellStyle name="5 6" xfId="9433" xr:uid="{FCAB9E8B-AF8A-4154-A3F1-3FBBA85AF20C}"/>
    <cellStyle name="5 7" xfId="10298" xr:uid="{6744DA54-BFFD-4A1A-9A79-D9050AD4B01B}"/>
    <cellStyle name="5 8" xfId="3630" xr:uid="{C08036CA-8EB5-4B63-8EE9-1938F7890B71}"/>
    <cellStyle name="5_Audiência MTV AS ABC 18-24" xfId="10945" xr:uid="{11C5ECA8-90AE-4F11-BF8A-CF27C705D6DC}"/>
    <cellStyle name="5_Audiência PayTV AS ABC 18-24" xfId="10944" xr:uid="{89B8A4C1-A40D-49EE-9789-DDEA244E3F8B}"/>
    <cellStyle name="5_ME MS R 15" xfId="3631" xr:uid="{9F499F66-6E86-4267-84A0-AC2D71745C70}"/>
    <cellStyle name="5_ME MS R 15 2" xfId="6051" xr:uid="{90D33FD1-8876-499B-AE88-B092BF331E90}"/>
    <cellStyle name="5_ME MS R 15 3" xfId="6825" xr:uid="{B9791FD0-0AB4-4A2B-A077-482A373B3271}"/>
    <cellStyle name="5_ME MS R 15 4" xfId="9434" xr:uid="{B94D84CD-FE80-4DC4-8C5F-4FBF5BCB0DA0}"/>
    <cellStyle name="5_ME MS R 15 5" xfId="9869" xr:uid="{E2566E06-6322-49CC-B8BE-C30391E3BB77}"/>
    <cellStyle name="5_Média Abril a Junho" xfId="3632" xr:uid="{815C4558-A34B-46A5-894A-D4F6F47EAF15}"/>
    <cellStyle name="5_Média Abril a Junho (2)" xfId="3633" xr:uid="{2BE94B30-E478-4B1D-B8EE-DDFF0FD8C4B7}"/>
    <cellStyle name="5_Média Abril a Junho (2) 2" xfId="6103" xr:uid="{5FEA859A-A583-478E-8252-620BF104AAF3}"/>
    <cellStyle name="5_Média Abril a Junho (2) 3" xfId="3404" xr:uid="{8183051C-01AE-4E8B-82B7-0A355F83AD52}"/>
    <cellStyle name="5_Média Abril a Junho (2) 4" xfId="9436" xr:uid="{11991096-87F7-47A8-A0DC-6DFE2FB1DF6E}"/>
    <cellStyle name="5_Média Abril a Junho (2) 5" xfId="9394" xr:uid="{A84FD941-585E-4D41-9B7D-04BC6EBC281B}"/>
    <cellStyle name="5_Média Abril a Junho 10" xfId="9522" xr:uid="{3C266B1E-5434-4BA6-A68A-0F82FFC16133}"/>
    <cellStyle name="5_Média Abril a Junho 11" xfId="9973" xr:uid="{A19CA2FA-D1C4-437B-B093-85864EA767A0}"/>
    <cellStyle name="5_Média Abril a Junho 12" xfId="10369" xr:uid="{27115527-BF19-4918-A160-36DC26C12C07}"/>
    <cellStyle name="5_Média Abril a Junho 2" xfId="6074" xr:uid="{1C79AAA4-5B16-4E29-AA04-2E17FCF13586}"/>
    <cellStyle name="5_Média Abril a Junho 3" xfId="6054" xr:uid="{A287890E-2EF9-4E3A-B0CD-4CA4206C271A}"/>
    <cellStyle name="5_Média Abril a Junho 4" xfId="6439" xr:uid="{E5E85000-30B4-483B-BE3C-5CCC58AF9910}"/>
    <cellStyle name="5_Média Abril a Junho 5" xfId="5626" xr:uid="{F79F852A-3BE2-4CC3-940F-8B407D82A941}"/>
    <cellStyle name="5_Média Abril a Junho 6" xfId="6359" xr:uid="{164DDD99-1A53-4536-8C91-BAED0C217E2E}"/>
    <cellStyle name="5_Média Abril a Junho 7" xfId="7760" xr:uid="{845224CB-015F-4F63-85C9-0807FE5DE49A}"/>
    <cellStyle name="5_Média Abril a Junho 8" xfId="8606" xr:uid="{BF7A92CE-74B1-4464-A22D-A7D9FED8962C}"/>
    <cellStyle name="5_Média Abril a Junho 9" xfId="9435" xr:uid="{37C36BE9-59DB-4013-8222-402E200EE50C}"/>
    <cellStyle name="5_Média Maio" xfId="3634" xr:uid="{11C47548-3352-4BFC-A431-212649E4D263}"/>
    <cellStyle name="5_Média Maio 2" xfId="6089" xr:uid="{38A6CB22-3209-42D0-B034-19504EAEB619}"/>
    <cellStyle name="5_Média Maio 3" xfId="6840" xr:uid="{B472DA33-A49F-4745-8A1E-69F7F2A1769F}"/>
    <cellStyle name="5_Média Maio 4" xfId="9437" xr:uid="{5CD35539-A2DD-40F9-AAEB-17E45A13ECEA}"/>
    <cellStyle name="5_Média Maio 5" xfId="10609" xr:uid="{B0A08DD7-29A0-450B-8E6A-1B76565B69B7}"/>
    <cellStyle name="5_OOH - Rev 12" xfId="3635" xr:uid="{B1A26723-985C-485F-B3D4-CF6EFD67FF05}"/>
    <cellStyle name="5_OOH - Rev 12 2" xfId="5213" xr:uid="{5643C1C0-489A-4F89-A526-641B0CBF18C0}"/>
    <cellStyle name="5_OOH - Rev 12 3" xfId="6032" xr:uid="{918D3BF1-1224-4570-A0BC-649619CDBFC9}"/>
    <cellStyle name="5_OOH - Rev 12 4" xfId="9438" xr:uid="{FA71486D-C88E-425B-A80F-E9474CEB32A5}"/>
    <cellStyle name="5_OOH - Rev 12 5" xfId="9392" xr:uid="{B8A13236-9D1C-4544-B36F-2D971B97A8B6}"/>
    <cellStyle name="5_Pauta de Mídia Anual AC - 18.06.08 V3 - Aprovado" xfId="3636" xr:uid="{5B7C714C-B8BA-47F8-8772-2D61E0DF86AC}"/>
    <cellStyle name="5_Pauta de Mídia Anual AC - 18.06.08 V3 - Aprovado 2" xfId="6071" xr:uid="{A4E82310-4682-44F3-951D-0506DA24F3F6}"/>
    <cellStyle name="5_Pauta de Mídia Anual AC - 18.06.08 V3 - Aprovado 3" xfId="6769" xr:uid="{AC3EAEDF-6192-4EE6-8405-EF12EA9CCD12}"/>
    <cellStyle name="5_Pauta de Mídia Anual AC - 18.06.08 V3 - Aprovado 4" xfId="9439" xr:uid="{08BB4DD4-AD77-41F3-8E07-5C52E7CD4C36}"/>
    <cellStyle name="5_Pauta de Mídia Anual AC - 18.06.08 V3 - Aprovado 5" xfId="10606" xr:uid="{C4CE5BB1-0BD5-4780-93C9-E78ABE6ED156}"/>
    <cellStyle name="5_Pauta de Mídia Anual AC - 18.06.08 V3 - Aprovado_ME MS R 15" xfId="3637" xr:uid="{FE7262EF-F5D9-49E0-98E4-6312AEDCE118}"/>
    <cellStyle name="5_Pauta de Mídia Anual AC - 18.06.08 V3 - Aprovado_ME MS R 15 2" xfId="6115" xr:uid="{23343130-F829-409A-8CC3-9D6AABC8D9CD}"/>
    <cellStyle name="5_Pauta de Mídia Anual AC - 18.06.08 V3 - Aprovado_ME MS R 15 3" xfId="5040" xr:uid="{D2B26D92-4953-4633-A220-A9D9B32E7697}"/>
    <cellStyle name="5_Pauta de Mídia Anual AC - 18.06.08 V3 - Aprovado_ME MS R 15 4" xfId="9440" xr:uid="{08640526-E2DF-460A-83EA-CA3BE6B79181}"/>
    <cellStyle name="5_Pauta de Mídia Anual AC - 18.06.08 V3 - Aprovado_ME MS R 15 5" xfId="10412" xr:uid="{DF6DE247-8EEF-4625-933A-0A33B0C593F0}"/>
    <cellStyle name="5_Plan2" xfId="10983" xr:uid="{945F1CC2-58BA-49BC-94B9-DFCC5584A6D6}"/>
    <cellStyle name="5_Plan2 2" xfId="13903" xr:uid="{C9E68467-DC47-4AB8-9D20-D90F433D6ADB}"/>
    <cellStyle name="5_Plan2 2 2" xfId="20062" xr:uid="{FED3F7AA-5A63-46C8-B2FA-DE44E6917BA8}"/>
    <cellStyle name="5_Plan2 3" xfId="14750" xr:uid="{E12DC02C-5A4E-4AA8-9416-8D5888A14C26}"/>
    <cellStyle name="5_Plan2 3 2" xfId="20909" xr:uid="{A318D3CD-177B-49DB-86D9-E1D93392E623}"/>
    <cellStyle name="5_Plan2 4" xfId="18379" xr:uid="{9F296387-87D8-41FD-92A9-1C0FECAFE3DC}"/>
    <cellStyle name="5_Plan2 5" xfId="19781" xr:uid="{B24599F4-9BD9-4C53-BBD8-EA7436CE9666}"/>
    <cellStyle name="5_Plan2 6" xfId="47193" xr:uid="{E9FACFAD-D08B-4208-9BBE-C7275048034A}"/>
    <cellStyle name="5_Plan2 7" xfId="47669" xr:uid="{6EDF48DA-F225-4DD4-9850-960FDDF53C25}"/>
    <cellStyle name="5_Plan3" xfId="10984" xr:uid="{B7AAE433-4ACC-4E92-B4A7-2CEEF77AC38F}"/>
    <cellStyle name="5_Plan3 2" xfId="13904" xr:uid="{3F230B6B-CF61-4192-8EC6-0C355BFB2612}"/>
    <cellStyle name="5_Plan3 2 2" xfId="20063" xr:uid="{BE7F23F5-718B-4D9B-BB92-4C4EE14F17E6}"/>
    <cellStyle name="5_Plan3 3" xfId="14749" xr:uid="{FB4C378C-4A6D-47CF-9E44-6A4FE2F5B384}"/>
    <cellStyle name="5_Plan3 3 2" xfId="20908" xr:uid="{50BF62C0-3BF1-4225-9D42-2AF931B9F85C}"/>
    <cellStyle name="5_Plan3 4" xfId="18380" xr:uid="{ACC89324-59E5-49B1-9AAA-04C937EB0006}"/>
    <cellStyle name="5_Plan3 5" xfId="19100" xr:uid="{5CC1BDA9-D935-420C-BEA4-83C227C2F230}"/>
    <cellStyle name="5_Plan3 6" xfId="47465" xr:uid="{B57FE4B2-7751-4BA1-8A78-8F1211197D84}"/>
    <cellStyle name="5_Plan3 7" xfId="47670" xr:uid="{75DDCE6A-B6F9-4486-8C09-3D0F0FCBEB2B}"/>
    <cellStyle name="5_Plano - Doação Midia extensiva v 2" xfId="3638" xr:uid="{8C53E833-4BD6-416B-AF4B-A01FBF1C7D42}"/>
    <cellStyle name="5_Plano - Doação Midia extensiva v 2 2" xfId="4779" xr:uid="{DDDF4A4E-D9DC-4A71-AD8D-D1F51BF64588}"/>
    <cellStyle name="5_Plano - Doação Midia extensiva v 2 2 10" xfId="9608" xr:uid="{BE8D1DD7-2FFE-40F1-90F3-4560D6E8E9B2}"/>
    <cellStyle name="5_Plano - Doação Midia extensiva v 2 2 11" xfId="10331" xr:uid="{EBDDBFA0-FF9F-4AA3-A67A-E907EF5EAF57}"/>
    <cellStyle name="5_Plano - Doação Midia extensiva v 2 2 12" xfId="13905" xr:uid="{0FC4F27B-BB35-478B-9523-BCA916465906}"/>
    <cellStyle name="5_Plano - Doação Midia extensiva v 2 2 2" xfId="5754" xr:uid="{22594C59-6191-4BDE-83D5-A10364B0D419}"/>
    <cellStyle name="5_Plano - Doação Midia extensiva v 2 2 2 2" xfId="20064" xr:uid="{8EB50578-79C3-4DA5-9616-CD2D18CDA43A}"/>
    <cellStyle name="5_Plano - Doação Midia extensiva v 2 2 3" xfId="6140" xr:uid="{B21326BF-D548-4834-B3E6-50779F7FA44E}"/>
    <cellStyle name="5_Plano - Doação Midia extensiva v 2 2 4" xfId="6584" xr:uid="{8F082551-9376-463F-AB22-583D4A66B449}"/>
    <cellStyle name="5_Plano - Doação Midia extensiva v 2 2 5" xfId="6350" xr:uid="{DFB90905-E3E9-43AE-B26F-F33E9F5D7EA0}"/>
    <cellStyle name="5_Plano - Doação Midia extensiva v 2 2 6" xfId="7259" xr:uid="{65F8C6C0-4B62-4EC0-9048-7287BF9AC252}"/>
    <cellStyle name="5_Plano - Doação Midia extensiva v 2 2 7" xfId="7978" xr:uid="{DE95314C-6EE2-4913-9E6A-A8D06C270C7D}"/>
    <cellStyle name="5_Plano - Doação Midia extensiva v 2 2 8" xfId="8752" xr:uid="{5617F6A9-024C-4D26-9F85-252F3975B6E3}"/>
    <cellStyle name="5_Plano - Doação Midia extensiva v 2 2 9" xfId="10104" xr:uid="{7EEC3EC4-1C1A-49BC-AC41-50C46B6A3BEE}"/>
    <cellStyle name="5_Plano - Doação Midia extensiva v 2 3" xfId="4936" xr:uid="{FD2A62BD-4792-43B6-A0F9-12F84AE2A849}"/>
    <cellStyle name="5_Plano - Doação Midia extensiva v 2 3 10" xfId="10544" xr:uid="{BCA36EF5-BE70-4C34-BDF8-EEC9176F0C2A}"/>
    <cellStyle name="5_Plano - Doação Midia extensiva v 2 3 11" xfId="10744" xr:uid="{D7086B79-BF2E-4CBB-81F4-2F413EF1BFF6}"/>
    <cellStyle name="5_Plano - Doação Midia extensiva v 2 3 12" xfId="14748" xr:uid="{34646964-EDF6-4465-85A5-636D3284BC54}"/>
    <cellStyle name="5_Plano - Doação Midia extensiva v 2 3 2" xfId="5911" xr:uid="{08401185-CB83-497A-84B4-10B130AA62E5}"/>
    <cellStyle name="5_Plano - Doação Midia extensiva v 2 3 2 2" xfId="20907" xr:uid="{F7E4DA14-0C89-4A12-9F57-398785A915FE}"/>
    <cellStyle name="5_Plano - Doação Midia extensiva v 2 3 3" xfId="6297" xr:uid="{6BAD35D7-7D5D-4036-AA87-A44B7331A064}"/>
    <cellStyle name="5_Plano - Doação Midia extensiva v 2 3 4" xfId="6727" xr:uid="{DD688961-3780-46FA-BB28-6C0892A4C102}"/>
    <cellStyle name="5_Plano - Doação Midia extensiva v 2 3 5" xfId="7049" xr:uid="{45F7378A-6950-4A23-885E-9D841F8647A2}"/>
    <cellStyle name="5_Plano - Doação Midia extensiva v 2 3 6" xfId="7411" xr:uid="{00177BEE-C981-430B-BD1B-481164DCC922}"/>
    <cellStyle name="5_Plano - Doação Midia extensiva v 2 3 7" xfId="8135" xr:uid="{91E07BDE-887E-442B-B378-FCB180D5506A}"/>
    <cellStyle name="5_Plano - Doação Midia extensiva v 2 3 8" xfId="8909" xr:uid="{09BA64D7-1963-44C6-BDF6-A766D186EE2A}"/>
    <cellStyle name="5_Plano - Doação Midia extensiva v 2 3 9" xfId="10261" xr:uid="{B50E77AA-FC27-4E2D-A6BC-99C3C80A6658}"/>
    <cellStyle name="5_Plano - Doação Midia extensiva v 2 4" xfId="6085" xr:uid="{C5F77B14-768C-4B54-B374-8D2FC2156336}"/>
    <cellStyle name="5_Plano - Doação Midia extensiva v 2 4 2" xfId="18381" xr:uid="{53CCFAC4-AAAC-4DA2-A993-9843CAEBD199}"/>
    <cellStyle name="5_Plano - Doação Midia extensiva v 2 5" xfId="5999" xr:uid="{CFC0565E-5E85-4264-ABAC-DE65A7830A78}"/>
    <cellStyle name="5_Plano - Doação Midia extensiva v 2 5 2" xfId="18791" xr:uid="{AF0A2059-58D9-4E7B-88C4-0826B3844D94}"/>
    <cellStyle name="5_Plano - Doação Midia extensiva v 2 6" xfId="6815" xr:uid="{19552045-B435-4BD3-9CB4-53810AC09A69}"/>
    <cellStyle name="5_Plano - Doação Midia extensiva v 2 6 2" xfId="47437" xr:uid="{E89C66EE-8E90-498B-A0F0-1DB35D8D2A31}"/>
    <cellStyle name="5_Plano - Doação Midia extensiva v 2 7" xfId="5296" xr:uid="{235ECBF7-00CF-4BE4-8CE8-2C6D29CCE1F7}"/>
    <cellStyle name="5_Plano - Doação Midia extensiva v 2 7 2" xfId="47671" xr:uid="{7D4A7910-E569-4268-A243-26B8393CA9B9}"/>
    <cellStyle name="5_Plano - Doação Midia extensiva v 2 8" xfId="7761" xr:uid="{3BD70810-D2E3-4F6A-B281-AD1A218F9AA4}"/>
    <cellStyle name="5_Plano - Doação Midia extensiva v 2_ME MS R 15" xfId="3639" xr:uid="{22FCBC91-B060-4699-8C0F-BF8CD4DBE404}"/>
    <cellStyle name="5_Plano - Doação Midia extensiva v 2_ME MS R 15 2" xfId="4780" xr:uid="{48F60620-3821-4C06-98E1-07AC5A159CB6}"/>
    <cellStyle name="5_Plano - Doação Midia extensiva v 2_ME MS R 15 2 10" xfId="9609" xr:uid="{C0EFBA46-8C4A-4F3D-A5BF-F691F024910A}"/>
    <cellStyle name="5_Plano - Doação Midia extensiva v 2_ME MS R 15 2 11" xfId="10313" xr:uid="{D9B2D7DF-05C3-4E36-B0EC-824551EA37ED}"/>
    <cellStyle name="5_Plano - Doação Midia extensiva v 2_ME MS R 15 2 2" xfId="5755" xr:uid="{C5DDDE6F-4878-47AF-A7A6-FCF0E551746B}"/>
    <cellStyle name="5_Plano - Doação Midia extensiva v 2_ME MS R 15 2 3" xfId="6141" xr:uid="{92EA1F2A-ECE2-4DFC-B1DF-74BE45048727}"/>
    <cellStyle name="5_Plano - Doação Midia extensiva v 2_ME MS R 15 2 4" xfId="6585" xr:uid="{077D0E3D-1207-4A74-BB4B-1013D67D48BC}"/>
    <cellStyle name="5_Plano - Doação Midia extensiva v 2_ME MS R 15 2 5" xfId="6502" xr:uid="{A35E63B8-49A1-4ED0-8413-F03EF20AE250}"/>
    <cellStyle name="5_Plano - Doação Midia extensiva v 2_ME MS R 15 2 6" xfId="7260" xr:uid="{28FEC7B7-F212-40DB-BCB0-CC9D0771D925}"/>
    <cellStyle name="5_Plano - Doação Midia extensiva v 2_ME MS R 15 2 7" xfId="7979" xr:uid="{A0CBF4E9-451C-4E04-BF63-F9F71076C9B7}"/>
    <cellStyle name="5_Plano - Doação Midia extensiva v 2_ME MS R 15 2 8" xfId="8753" xr:uid="{AAC99865-E0EA-4C44-B8D6-3B2DC548AA00}"/>
    <cellStyle name="5_Plano - Doação Midia extensiva v 2_ME MS R 15 2 9" xfId="10105" xr:uid="{BC5FABAA-1E76-489C-9CF7-06758D30717C}"/>
    <cellStyle name="5_Plano - Doação Midia extensiva v 2_ME MS R 15 3" xfId="4935" xr:uid="{90D7BE44-F191-4CC7-B1F0-3F0E45E5429C}"/>
    <cellStyle name="5_Plano - Doação Midia extensiva v 2_ME MS R 15 3 10" xfId="10543" xr:uid="{951D10F1-2711-49F7-97C2-AA3880F9C12E}"/>
    <cellStyle name="5_Plano - Doação Midia extensiva v 2_ME MS R 15 3 11" xfId="10743" xr:uid="{56F0D1C9-41F9-47F9-99F4-D0E3514F8292}"/>
    <cellStyle name="5_Plano - Doação Midia extensiva v 2_ME MS R 15 3 2" xfId="5910" xr:uid="{0A676D0B-A684-4B69-960F-8A8706E91A2F}"/>
    <cellStyle name="5_Plano - Doação Midia extensiva v 2_ME MS R 15 3 3" xfId="6296" xr:uid="{522A34D7-E61A-4EDA-BBE0-F73A20D3B70B}"/>
    <cellStyle name="5_Plano - Doação Midia extensiva v 2_ME MS R 15 3 4" xfId="6726" xr:uid="{E7CF8017-2990-4ABA-85FD-7FF6671A675B}"/>
    <cellStyle name="5_Plano - Doação Midia extensiva v 2_ME MS R 15 3 5" xfId="7048" xr:uid="{A4899396-F508-420A-92A0-88DD7F9F2671}"/>
    <cellStyle name="5_Plano - Doação Midia extensiva v 2_ME MS R 15 3 6" xfId="7410" xr:uid="{D8D009A8-45D4-4E1D-B40A-B829EC361E8E}"/>
    <cellStyle name="5_Plano - Doação Midia extensiva v 2_ME MS R 15 3 7" xfId="8134" xr:uid="{3E62C01D-4863-4C1F-B658-C4451C7C5EBC}"/>
    <cellStyle name="5_Plano - Doação Midia extensiva v 2_ME MS R 15 3 8" xfId="8908" xr:uid="{0D2BDB62-B5DC-4FDD-B0CC-13DA13DF823C}"/>
    <cellStyle name="5_Plano - Doação Midia extensiva v 2_ME MS R 15 3 9" xfId="10260" xr:uid="{711FC14D-CCB6-49B6-AEB2-811B61674EDE}"/>
    <cellStyle name="5_Plano - Doação Midia extensiva v 2_ME MS R 15 4" xfId="6107" xr:uid="{5243C787-F07D-4788-B4A3-EC248576710F}"/>
    <cellStyle name="5_Plano - Doação Midia extensiva v 2_ME MS R 15 5" xfId="6007" xr:uid="{5611CECC-D9E6-4CE7-8E1C-415FE18FC511}"/>
    <cellStyle name="5_Plano - Doação Midia extensiva v 2_ME MS R 15 6" xfId="5436" xr:uid="{870E5DB1-D4B6-40D0-B26B-B79217BD0310}"/>
    <cellStyle name="5_Plano - Doação Midia extensiva v 2_ME MS R 15 7" xfId="7151" xr:uid="{60F225D5-96E0-4183-B5E2-5952FE494024}"/>
    <cellStyle name="5_Plano - Doação Midia extensiva v 2_ME MS R 15 8" xfId="7762" xr:uid="{E8310C27-E6E6-4F07-BAF1-618274475716}"/>
    <cellStyle name="5_Plano Mídia Carnaval Aids Rev 310308" xfId="3640" xr:uid="{AB2675A4-4BFA-4D8B-9398-104EC5FFAB90}"/>
    <cellStyle name="5_Plano Mídia Carnaval Aids Rev 310308 2" xfId="4781" xr:uid="{D665F068-10F9-40BD-A3EA-B820649E0048}"/>
    <cellStyle name="5_Plano Mídia Carnaval Aids Rev 310308 2 10" xfId="9610" xr:uid="{FCCC2A9C-EE1A-4629-8AC2-B78F5D7C9AAD}"/>
    <cellStyle name="5_Plano Mídia Carnaval Aids Rev 310308 2 11" xfId="10346" xr:uid="{29BCDD08-D83B-4B6B-AD9D-DCB7DB40636E}"/>
    <cellStyle name="5_Plano Mídia Carnaval Aids Rev 310308 2 12" xfId="13906" xr:uid="{F65259AD-1EE6-461E-9EBE-6F686E835D1B}"/>
    <cellStyle name="5_Plano Mídia Carnaval Aids Rev 310308 2 2" xfId="5756" xr:uid="{7A0B386B-7452-45C6-9D78-F94C25CBB637}"/>
    <cellStyle name="5_Plano Mídia Carnaval Aids Rev 310308 2 2 2" xfId="20065" xr:uid="{52B75A77-CE3C-4B1E-836B-4F4AC89D9DD3}"/>
    <cellStyle name="5_Plano Mídia Carnaval Aids Rev 310308 2 3" xfId="6142" xr:uid="{6B14E9B6-D222-4401-99D4-D32DC7B223BD}"/>
    <cellStyle name="5_Plano Mídia Carnaval Aids Rev 310308 2 4" xfId="6586" xr:uid="{1DDF608E-0B9A-45B4-96B8-DF90A10C0748}"/>
    <cellStyle name="5_Plano Mídia Carnaval Aids Rev 310308 2 5" xfId="6382" xr:uid="{CB6F5750-940C-4582-AC9C-66BCC0E9D46F}"/>
    <cellStyle name="5_Plano Mídia Carnaval Aids Rev 310308 2 6" xfId="7261" xr:uid="{550B1F13-C2D5-4C4E-9C32-153F02EFA2BE}"/>
    <cellStyle name="5_Plano Mídia Carnaval Aids Rev 310308 2 7" xfId="7980" xr:uid="{9DB7049B-D558-4DD2-B53B-2AA68EF01844}"/>
    <cellStyle name="5_Plano Mídia Carnaval Aids Rev 310308 2 8" xfId="8754" xr:uid="{2C074248-748E-4E1A-8B7E-E065700E4BA9}"/>
    <cellStyle name="5_Plano Mídia Carnaval Aids Rev 310308 2 9" xfId="10106" xr:uid="{FAAF58E2-19E8-46D0-8A11-F9563F87CCBB}"/>
    <cellStyle name="5_Plano Mídia Carnaval Aids Rev 310308 3" xfId="4934" xr:uid="{5C8AFCE9-B5B4-4217-819E-064C1659DE92}"/>
    <cellStyle name="5_Plano Mídia Carnaval Aids Rev 310308 3 10" xfId="10542" xr:uid="{793D512F-D495-40A5-85C6-E170AFFE859F}"/>
    <cellStyle name="5_Plano Mídia Carnaval Aids Rev 310308 3 11" xfId="10742" xr:uid="{F452D25A-0691-4533-AB44-BFE61C4E97EC}"/>
    <cellStyle name="5_Plano Mídia Carnaval Aids Rev 310308 3 12" xfId="14747" xr:uid="{17F7E944-2284-4195-BE75-17BCCB42FAFE}"/>
    <cellStyle name="5_Plano Mídia Carnaval Aids Rev 310308 3 2" xfId="5909" xr:uid="{0313A1DF-627D-4802-AD54-43BA47B5AF84}"/>
    <cellStyle name="5_Plano Mídia Carnaval Aids Rev 310308 3 2 2" xfId="20906" xr:uid="{519073AD-DBAC-4B58-BA09-CF8223413F4A}"/>
    <cellStyle name="5_Plano Mídia Carnaval Aids Rev 310308 3 3" xfId="6295" xr:uid="{3A7A45C4-C23D-4212-927E-E9FDE6066660}"/>
    <cellStyle name="5_Plano Mídia Carnaval Aids Rev 310308 3 4" xfId="6725" xr:uid="{5C26DF33-46B4-4C1B-805A-F6BAABB4B8C0}"/>
    <cellStyle name="5_Plano Mídia Carnaval Aids Rev 310308 3 5" xfId="7047" xr:uid="{53AA9F45-D783-4EE2-B8BC-910C8401A6F4}"/>
    <cellStyle name="5_Plano Mídia Carnaval Aids Rev 310308 3 6" xfId="7409" xr:uid="{7C37A17A-814F-40FE-830A-5DF89264D53D}"/>
    <cellStyle name="5_Plano Mídia Carnaval Aids Rev 310308 3 7" xfId="8133" xr:uid="{12C8F3EB-4AB6-4EBE-BC0E-7E05C040077F}"/>
    <cellStyle name="5_Plano Mídia Carnaval Aids Rev 310308 3 8" xfId="8907" xr:uid="{4E25ABF6-30FD-492A-A5B0-86D647F3F309}"/>
    <cellStyle name="5_Plano Mídia Carnaval Aids Rev 310308 3 9" xfId="10259" xr:uid="{6915605A-0B4E-4FC9-8300-88A2E3F0DAFD}"/>
    <cellStyle name="5_Plano Mídia Carnaval Aids Rev 310308 4" xfId="5294" xr:uid="{224B8DC2-3414-4C05-AD6A-FB542544D623}"/>
    <cellStyle name="5_Plano Mídia Carnaval Aids Rev 310308 4 2" xfId="18382" xr:uid="{E24AD32C-223B-4140-93CE-C39AAB2E5088}"/>
    <cellStyle name="5_Plano Mídia Carnaval Aids Rev 310308 5" xfId="5621" xr:uid="{CD6DE2DA-3949-4E48-BD33-2AA83183355F}"/>
    <cellStyle name="5_Plano Mídia Carnaval Aids Rev 310308 5 2" xfId="19485" xr:uid="{0007D025-72BF-4AA2-9AE9-F565EAF8F4EA}"/>
    <cellStyle name="5_Plano Mídia Carnaval Aids Rev 310308 6" xfId="5444" xr:uid="{10F32B2F-FE7A-4A25-8EAC-15A74D11F53B}"/>
    <cellStyle name="5_Plano Mídia Carnaval Aids Rev 310308 6 2" xfId="47439" xr:uid="{94A1026F-6528-47D5-BE3F-CA1661DAA235}"/>
    <cellStyle name="5_Plano Mídia Carnaval Aids Rev 310308 7" xfId="7160" xr:uid="{1CFFC48F-9B63-4BD4-B1E6-C87A0339DC0B}"/>
    <cellStyle name="5_Plano Mídia Carnaval Aids Rev 310308 7 2" xfId="47672" xr:uid="{10C76270-9BEE-4C0D-8E82-1DF567936DE2}"/>
    <cellStyle name="5_Plano Mídia Carnaval Aids Rev 310308 8" xfId="7763" xr:uid="{DB307E1E-E712-4E16-8FEA-E6807E5C59B7}"/>
    <cellStyle name="5_Plano Mídia Carnaval Aids Rev 310308_ME MS R 15" xfId="3641" xr:uid="{5C760990-EA77-4E82-9DD1-4E277D514FDD}"/>
    <cellStyle name="5_Plano Mídia Carnaval Aids Rev 310308_ME MS R 15 2" xfId="4782" xr:uid="{29BB29B8-55AA-4A0F-9676-D20BBA55C4B5}"/>
    <cellStyle name="5_Plano Mídia Carnaval Aids Rev 310308_ME MS R 15 2 10" xfId="9611" xr:uid="{7504A209-A690-48F1-9F8C-9223B2C6C1CB}"/>
    <cellStyle name="5_Plano Mídia Carnaval Aids Rev 310308_ME MS R 15 2 11" xfId="9639" xr:uid="{5E17E0BB-9F15-4FCE-AD07-CDF9056D1FAB}"/>
    <cellStyle name="5_Plano Mídia Carnaval Aids Rev 310308_ME MS R 15 2 2" xfId="5757" xr:uid="{4A259D2B-7D48-4DB8-B0D2-CE58574D0B0F}"/>
    <cellStyle name="5_Plano Mídia Carnaval Aids Rev 310308_ME MS R 15 2 3" xfId="6143" xr:uid="{6A5B449F-19E8-4549-B253-6872FC41F722}"/>
    <cellStyle name="5_Plano Mídia Carnaval Aids Rev 310308_ME MS R 15 2 4" xfId="6587" xr:uid="{23868CCA-6FDF-498D-A850-E47AE904D45C}"/>
    <cellStyle name="5_Plano Mídia Carnaval Aids Rev 310308_ME MS R 15 2 5" xfId="6491" xr:uid="{DC9564E0-C605-4186-8DA5-E2751B4E26F3}"/>
    <cellStyle name="5_Plano Mídia Carnaval Aids Rev 310308_ME MS R 15 2 6" xfId="7262" xr:uid="{6682114E-AFD9-4551-8A7E-9BF93CD92EC4}"/>
    <cellStyle name="5_Plano Mídia Carnaval Aids Rev 310308_ME MS R 15 2 7" xfId="7981" xr:uid="{60D3AD79-5D8D-4D7D-A2D7-EDB0D6F1465D}"/>
    <cellStyle name="5_Plano Mídia Carnaval Aids Rev 310308_ME MS R 15 2 8" xfId="8755" xr:uid="{1E230DB1-6A99-41CC-91EF-710F98665AA2}"/>
    <cellStyle name="5_Plano Mídia Carnaval Aids Rev 310308_ME MS R 15 2 9" xfId="10107" xr:uid="{280FCBE0-17F3-42A4-ABB1-13D5E49EC4CD}"/>
    <cellStyle name="5_Plano Mídia Carnaval Aids Rev 310308_ME MS R 15 3" xfId="4933" xr:uid="{68FDA014-118C-4B7C-B808-8D3257D7B717}"/>
    <cellStyle name="5_Plano Mídia Carnaval Aids Rev 310308_ME MS R 15 3 10" xfId="10541" xr:uid="{EB2AFB32-9FFE-42C5-A975-0A0343B56C28}"/>
    <cellStyle name="5_Plano Mídia Carnaval Aids Rev 310308_ME MS R 15 3 11" xfId="10741" xr:uid="{9047B259-8CEB-4B77-BD7B-EAC9D8AC60A2}"/>
    <cellStyle name="5_Plano Mídia Carnaval Aids Rev 310308_ME MS R 15 3 2" xfId="5908" xr:uid="{E4C008BB-202A-44FC-91B5-13A7F370FC57}"/>
    <cellStyle name="5_Plano Mídia Carnaval Aids Rev 310308_ME MS R 15 3 3" xfId="6294" xr:uid="{4089E530-EC9D-47D3-8ADD-CB8875128AFC}"/>
    <cellStyle name="5_Plano Mídia Carnaval Aids Rev 310308_ME MS R 15 3 4" xfId="6724" xr:uid="{203A78CC-538F-4E9A-BEDA-5A648BF9FB67}"/>
    <cellStyle name="5_Plano Mídia Carnaval Aids Rev 310308_ME MS R 15 3 5" xfId="7046" xr:uid="{50F6EDDE-C760-47C0-B789-6B1ABCA29FBB}"/>
    <cellStyle name="5_Plano Mídia Carnaval Aids Rev 310308_ME MS R 15 3 6" xfId="7408" xr:uid="{2FC673B3-6965-4B16-8EC5-EA5FDF7F6315}"/>
    <cellStyle name="5_Plano Mídia Carnaval Aids Rev 310308_ME MS R 15 3 7" xfId="8132" xr:uid="{53758D5F-6D37-438F-B6E0-2BB89A3D2693}"/>
    <cellStyle name="5_Plano Mídia Carnaval Aids Rev 310308_ME MS R 15 3 8" xfId="8906" xr:uid="{C7E624EA-F196-4C60-9E63-F88600BDDF83}"/>
    <cellStyle name="5_Plano Mídia Carnaval Aids Rev 310308_ME MS R 15 3 9" xfId="10258" xr:uid="{D6A561A9-06BD-4C8D-AB7B-99CB9815A43E}"/>
    <cellStyle name="5_Plano Mídia Carnaval Aids Rev 310308_ME MS R 15 4" xfId="5202" xr:uid="{B8076EDD-7974-4BDE-90D4-AAD5413B5434}"/>
    <cellStyle name="5_Plano Mídia Carnaval Aids Rev 310308_ME MS R 15 5" xfId="6432" xr:uid="{38281F05-58E9-47A7-BBCB-2333AAD7FD03}"/>
    <cellStyle name="5_Plano Mídia Carnaval Aids Rev 310308_ME MS R 15 6" xfId="5412" xr:uid="{BC3EF3C6-5300-4ED1-889E-C66F0187E5DC}"/>
    <cellStyle name="5_Plano Mídia Carnaval Aids Rev 310308_ME MS R 15 7" xfId="6453" xr:uid="{DDAA6FFA-1331-4CF4-B43A-31DED995C7A2}"/>
    <cellStyle name="5_Plano Mídia Carnaval Aids Rev 310308_ME MS R 15 8" xfId="7764" xr:uid="{CFE94B10-DCD5-411C-9D5A-AE2C4B7B2171}"/>
    <cellStyle name="5_Plano Mídia Carnaval Aids Rev 310308_OOH - Rev 12" xfId="3642" xr:uid="{53FDEEBA-0E7E-48C1-891D-C2A5C4E76607}"/>
    <cellStyle name="5_Plano Mídia Carnaval Aids Rev 310308_OOH - Rev 12 2" xfId="4783" xr:uid="{21C184A0-4969-41C1-82DE-19548EECF25B}"/>
    <cellStyle name="5_Plano Mídia Carnaval Aids Rev 310308_OOH - Rev 12 2 10" xfId="9612" xr:uid="{0EB64941-94B7-42D8-A1B7-BDA4EA7B0653}"/>
    <cellStyle name="5_Plano Mídia Carnaval Aids Rev 310308_OOH - Rev 12 2 11" xfId="10315" xr:uid="{4F212DDA-58ED-461E-8448-2F6BD004CC48}"/>
    <cellStyle name="5_Plano Mídia Carnaval Aids Rev 310308_OOH - Rev 12 2 2" xfId="5758" xr:uid="{EDD2ADFA-29B5-4FDE-B510-6CC71D5185DB}"/>
    <cellStyle name="5_Plano Mídia Carnaval Aids Rev 310308_OOH - Rev 12 2 3" xfId="6144" xr:uid="{AEA611E3-0B85-40BE-8F28-F77EC6305497}"/>
    <cellStyle name="5_Plano Mídia Carnaval Aids Rev 310308_OOH - Rev 12 2 4" xfId="6588" xr:uid="{F46A6951-490B-4241-8312-560B05942A1E}"/>
    <cellStyle name="5_Plano Mídia Carnaval Aids Rev 310308_OOH - Rev 12 2 5" xfId="6501" xr:uid="{1C6B4BF7-EC03-485B-A924-A93F7CA87985}"/>
    <cellStyle name="5_Plano Mídia Carnaval Aids Rev 310308_OOH - Rev 12 2 6" xfId="7263" xr:uid="{21477FC3-89A0-4B39-BDAB-D7CF7EF61978}"/>
    <cellStyle name="5_Plano Mídia Carnaval Aids Rev 310308_OOH - Rev 12 2 7" xfId="7982" xr:uid="{0B5559AB-6BEA-4E5C-9029-F6E7A0EF1CB5}"/>
    <cellStyle name="5_Plano Mídia Carnaval Aids Rev 310308_OOH - Rev 12 2 8" xfId="8756" xr:uid="{0519414C-FA3D-45C1-98C7-FC9D0F0A8126}"/>
    <cellStyle name="5_Plano Mídia Carnaval Aids Rev 310308_OOH - Rev 12 2 9" xfId="10108" xr:uid="{10AFBAA6-1183-4CC5-90C8-D53C027B725E}"/>
    <cellStyle name="5_Plano Mídia Carnaval Aids Rev 310308_OOH - Rev 12 3" xfId="4932" xr:uid="{9452DE71-8300-4ED3-B7D7-3EDE1C6B80C5}"/>
    <cellStyle name="5_Plano Mídia Carnaval Aids Rev 310308_OOH - Rev 12 3 10" xfId="10540" xr:uid="{D743B295-4860-4D3D-B17C-918E8B318838}"/>
    <cellStyle name="5_Plano Mídia Carnaval Aids Rev 310308_OOH - Rev 12 3 11" xfId="10740" xr:uid="{2BAAEC70-885F-4A9D-AA9A-DADBF247DF20}"/>
    <cellStyle name="5_Plano Mídia Carnaval Aids Rev 310308_OOH - Rev 12 3 2" xfId="5907" xr:uid="{2EE72214-FD9A-4A63-BAC7-013342C5F409}"/>
    <cellStyle name="5_Plano Mídia Carnaval Aids Rev 310308_OOH - Rev 12 3 3" xfId="6293" xr:uid="{AE13EC7B-62A5-446A-9B04-0857B65D0D64}"/>
    <cellStyle name="5_Plano Mídia Carnaval Aids Rev 310308_OOH - Rev 12 3 4" xfId="6723" xr:uid="{84DD26E9-2F14-4D8F-963E-31925DE9C3D8}"/>
    <cellStyle name="5_Plano Mídia Carnaval Aids Rev 310308_OOH - Rev 12 3 5" xfId="7045" xr:uid="{D1149652-762B-41E8-9036-C652805C6297}"/>
    <cellStyle name="5_Plano Mídia Carnaval Aids Rev 310308_OOH - Rev 12 3 6" xfId="7407" xr:uid="{6CFB6BC0-C6BE-4031-B10D-D01113C50F91}"/>
    <cellStyle name="5_Plano Mídia Carnaval Aids Rev 310308_OOH - Rev 12 3 7" xfId="8131" xr:uid="{BC694D37-2354-4CB1-8235-785A0001C54B}"/>
    <cellStyle name="5_Plano Mídia Carnaval Aids Rev 310308_OOH - Rev 12 3 8" xfId="8905" xr:uid="{189211C6-0862-4D69-82DB-17D5AE3A67BA}"/>
    <cellStyle name="5_Plano Mídia Carnaval Aids Rev 310308_OOH - Rev 12 3 9" xfId="10257" xr:uid="{E9D3BA91-D13B-46DA-892B-05350A5631C2}"/>
    <cellStyle name="5_Plano Mídia Carnaval Aids Rev 310308_OOH - Rev 12 4" xfId="5643" xr:uid="{10731FCF-0940-42F1-AB38-3BF78BCA5330}"/>
    <cellStyle name="5_Plano Mídia Carnaval Aids Rev 310308_OOH - Rev 12 5" xfId="5623" xr:uid="{DCA874B5-8713-4451-B3EF-1078B2070A0A}"/>
    <cellStyle name="5_Plano Mídia Carnaval Aids Rev 310308_OOH - Rev 12 6" xfId="6849" xr:uid="{27D68326-E08A-4E79-B9AB-D5C2EBBB9511}"/>
    <cellStyle name="5_Plano Mídia Carnaval Aids Rev 310308_OOH - Rev 12 7" xfId="7117" xr:uid="{6ABC9C5E-B8F5-4D0F-BBCC-423A780FFBCD}"/>
    <cellStyle name="5_Plano Mídia Carnaval Aids Rev 310308_OOH - Rev 12 8" xfId="7765" xr:uid="{9E53D886-508E-40C9-9CCC-A5ED64B9B2A0}"/>
    <cellStyle name="5_Plano Mídia Dia Mundial Aids - AUTORIZADO - v100408 16.05.08" xfId="3643" xr:uid="{4A4F4DBE-CC81-4591-AB0A-440185676F9F}"/>
    <cellStyle name="5_Plano Mídia Dia Mundial Aids - AUTORIZADO - v100408 16.05.08 2" xfId="4784" xr:uid="{9EDE62CE-A8B2-4528-B47A-ACF96D307930}"/>
    <cellStyle name="5_Plano Mídia Dia Mundial Aids - AUTORIZADO - v100408 16.05.08 2 10" xfId="9613" xr:uid="{BBD5169D-5679-47C9-AB18-A16D5DBA2050}"/>
    <cellStyle name="5_Plano Mídia Dia Mundial Aids - AUTORIZADO - v100408 16.05.08 2 11" xfId="10295" xr:uid="{E9C9C581-7616-4435-80D9-55942C4380D0}"/>
    <cellStyle name="5_Plano Mídia Dia Mundial Aids - AUTORIZADO - v100408 16.05.08 2 12" xfId="13907" xr:uid="{89E52DA4-7FDB-4F7C-BE19-61617E7FCFCB}"/>
    <cellStyle name="5_Plano Mídia Dia Mundial Aids - AUTORIZADO - v100408 16.05.08 2 2" xfId="5759" xr:uid="{EF0BC332-A79F-4057-8021-BB7522AA1759}"/>
    <cellStyle name="5_Plano Mídia Dia Mundial Aids - AUTORIZADO - v100408 16.05.08 2 2 2" xfId="20066" xr:uid="{ADE6AF53-A4AC-4691-8BE6-80522781DA44}"/>
    <cellStyle name="5_Plano Mídia Dia Mundial Aids - AUTORIZADO - v100408 16.05.08 2 3" xfId="6145" xr:uid="{0BA7052F-C737-418A-B650-7567A95FE601}"/>
    <cellStyle name="5_Plano Mídia Dia Mundial Aids - AUTORIZADO - v100408 16.05.08 2 4" xfId="6589" xr:uid="{CEBB26CF-0255-42C3-9A9F-C24F7330F073}"/>
    <cellStyle name="5_Plano Mídia Dia Mundial Aids - AUTORIZADO - v100408 16.05.08 2 5" xfId="6447" xr:uid="{8764BC4A-C227-4B01-BD0B-C1523FAB85E2}"/>
    <cellStyle name="5_Plano Mídia Dia Mundial Aids - AUTORIZADO - v100408 16.05.08 2 6" xfId="7264" xr:uid="{59C0E578-DCB2-41E9-BDB8-E65CA97C2995}"/>
    <cellStyle name="5_Plano Mídia Dia Mundial Aids - AUTORIZADO - v100408 16.05.08 2 7" xfId="7983" xr:uid="{60F973CB-FB9B-4DD1-856C-5580D8CB37EE}"/>
    <cellStyle name="5_Plano Mídia Dia Mundial Aids - AUTORIZADO - v100408 16.05.08 2 8" xfId="8757" xr:uid="{A585F9DA-731E-40B1-B10C-7C9530F11CC8}"/>
    <cellStyle name="5_Plano Mídia Dia Mundial Aids - AUTORIZADO - v100408 16.05.08 2 9" xfId="10109" xr:uid="{6D1F8386-4BCB-4D0F-B127-B47FE81C9064}"/>
    <cellStyle name="5_Plano Mídia Dia Mundial Aids - AUTORIZADO - v100408 16.05.08 3" xfId="4931" xr:uid="{32BB5306-C571-4C0A-BFE0-1B774EE0D04D}"/>
    <cellStyle name="5_Plano Mídia Dia Mundial Aids - AUTORIZADO - v100408 16.05.08 3 10" xfId="10539" xr:uid="{F5990125-BC5B-4F64-B6CF-86EA6907D0F8}"/>
    <cellStyle name="5_Plano Mídia Dia Mundial Aids - AUTORIZADO - v100408 16.05.08 3 11" xfId="10739" xr:uid="{83F1FB8F-45AB-401D-AC3D-1A0557746D51}"/>
    <cellStyle name="5_Plano Mídia Dia Mundial Aids - AUTORIZADO - v100408 16.05.08 3 12" xfId="14742" xr:uid="{3294D268-19DE-4411-BF95-9F5EA83989E1}"/>
    <cellStyle name="5_Plano Mídia Dia Mundial Aids - AUTORIZADO - v100408 16.05.08 3 2" xfId="5906" xr:uid="{F475D6D5-2532-44CD-8381-DADC8E947706}"/>
    <cellStyle name="5_Plano Mídia Dia Mundial Aids - AUTORIZADO - v100408 16.05.08 3 2 2" xfId="20901" xr:uid="{E9FEFC0E-8C3A-410C-95A4-95381F07B9F2}"/>
    <cellStyle name="5_Plano Mídia Dia Mundial Aids - AUTORIZADO - v100408 16.05.08 3 3" xfId="6292" xr:uid="{4FB9C30E-3CEF-4389-81DF-6D58A7011854}"/>
    <cellStyle name="5_Plano Mídia Dia Mundial Aids - AUTORIZADO - v100408 16.05.08 3 4" xfId="6722" xr:uid="{621ED06C-0738-420E-988C-3A6E1A2028EF}"/>
    <cellStyle name="5_Plano Mídia Dia Mundial Aids - AUTORIZADO - v100408 16.05.08 3 5" xfId="7044" xr:uid="{19B08F1A-AA01-410C-99EC-138C4784718F}"/>
    <cellStyle name="5_Plano Mídia Dia Mundial Aids - AUTORIZADO - v100408 16.05.08 3 6" xfId="7406" xr:uid="{DAA324BD-FE16-4826-833A-9C849063A8FD}"/>
    <cellStyle name="5_Plano Mídia Dia Mundial Aids - AUTORIZADO - v100408 16.05.08 3 7" xfId="8130" xr:uid="{C1619524-1E6F-41AD-AA1E-7BEF7F8B458B}"/>
    <cellStyle name="5_Plano Mídia Dia Mundial Aids - AUTORIZADO - v100408 16.05.08 3 8" xfId="8904" xr:uid="{6A2EDF63-F3E0-4167-9885-1A954DC36211}"/>
    <cellStyle name="5_Plano Mídia Dia Mundial Aids - AUTORIZADO - v100408 16.05.08 3 9" xfId="10256" xr:uid="{881D2750-9F47-4430-85BF-C3AC2CBD20EB}"/>
    <cellStyle name="5_Plano Mídia Dia Mundial Aids - AUTORIZADO - v100408 16.05.08 4" xfId="5589" xr:uid="{48238A0F-1DB8-4D59-913E-753736BA7640}"/>
    <cellStyle name="5_Plano Mídia Dia Mundial Aids - AUTORIZADO - v100408 16.05.08 4 2" xfId="18383" xr:uid="{C849840D-3C05-4B5F-AB6E-A7AF2A305387}"/>
    <cellStyle name="5_Plano Mídia Dia Mundial Aids - AUTORIZADO - v100408 16.05.08 5" xfId="6422" xr:uid="{A18A3C15-E627-4AF7-B3C3-23CEFA4A7B45}"/>
    <cellStyle name="5_Plano Mídia Dia Mundial Aids - AUTORIZADO - v100408 16.05.08 5 2" xfId="19780" xr:uid="{3A4DBEE5-46F0-471B-8C67-A702D9523A1D}"/>
    <cellStyle name="5_Plano Mídia Dia Mundial Aids - AUTORIZADO - v100408 16.05.08 6" xfId="6008" xr:uid="{54808257-3012-497B-97E0-666E1343B148}"/>
    <cellStyle name="5_Plano Mídia Dia Mundial Aids - AUTORIZADO - v100408 16.05.08 6 2" xfId="47436" xr:uid="{747D5538-8B65-4720-A38E-3615C4A99F00}"/>
    <cellStyle name="5_Plano Mídia Dia Mundial Aids - AUTORIZADO - v100408 16.05.08 7" xfId="6123" xr:uid="{3FA4FB3C-2CC4-47C0-9C4C-0A29EFC5A908}"/>
    <cellStyle name="5_Plano Mídia Dia Mundial Aids - AUTORIZADO - v100408 16.05.08 7 2" xfId="47673" xr:uid="{0CF857CD-D666-4F12-B18B-673BF3D9B27A}"/>
    <cellStyle name="5_Plano Mídia Dia Mundial Aids - AUTORIZADO - v100408 16.05.08 8" xfId="7766" xr:uid="{98614F25-229C-4AE5-BDD3-FB6F83B311FD}"/>
    <cellStyle name="5_Plano Mídia Dia Mundial Aids - AUTORIZADO - v100408 16.05.08_ME MS R 15" xfId="3644" xr:uid="{D7418F15-F46C-42F7-9315-A0A7C73C6E8C}"/>
    <cellStyle name="5_Plano Mídia Dia Mundial Aids - AUTORIZADO - v100408 16.05.08_ME MS R 15 2" xfId="4785" xr:uid="{803E10EB-6988-4934-8016-CCEA67F1D49B}"/>
    <cellStyle name="5_Plano Mídia Dia Mundial Aids - AUTORIZADO - v100408 16.05.08_ME MS R 15 2 10" xfId="9614" xr:uid="{3A8D9E6D-9799-42BD-BE62-D4156CEE5E2F}"/>
    <cellStyle name="5_Plano Mídia Dia Mundial Aids - AUTORIZADO - v100408 16.05.08_ME MS R 15 2 11" xfId="10355" xr:uid="{01066719-6F00-40D3-9A98-D0A11C118E8E}"/>
    <cellStyle name="5_Plano Mídia Dia Mundial Aids - AUTORIZADO - v100408 16.05.08_ME MS R 15 2 2" xfId="5760" xr:uid="{43C35088-D676-449A-B364-5FE1A8C78208}"/>
    <cellStyle name="5_Plano Mídia Dia Mundial Aids - AUTORIZADO - v100408 16.05.08_ME MS R 15 2 3" xfId="6146" xr:uid="{D82F5536-3568-42E7-BC5C-5F44BA90C316}"/>
    <cellStyle name="5_Plano Mídia Dia Mundial Aids - AUTORIZADO - v100408 16.05.08_ME MS R 15 2 4" xfId="6590" xr:uid="{746C87D8-4384-4D08-901A-6599067B53E5}"/>
    <cellStyle name="5_Plano Mídia Dia Mundial Aids - AUTORIZADO - v100408 16.05.08_ME MS R 15 2 5" xfId="5243" xr:uid="{1E3F9425-660A-4582-A6F8-2F469DB5DCD4}"/>
    <cellStyle name="5_Plano Mídia Dia Mundial Aids - AUTORIZADO - v100408 16.05.08_ME MS R 15 2 6" xfId="7265" xr:uid="{2F4B6118-AB7F-41D8-B76D-4E7B0765AB64}"/>
    <cellStyle name="5_Plano Mídia Dia Mundial Aids - AUTORIZADO - v100408 16.05.08_ME MS R 15 2 7" xfId="7984" xr:uid="{7A749A56-E52E-401B-B29A-07B8ADACAC83}"/>
    <cellStyle name="5_Plano Mídia Dia Mundial Aids - AUTORIZADO - v100408 16.05.08_ME MS R 15 2 8" xfId="8758" xr:uid="{2BEB9F6D-A476-4A5C-B49B-C0EC3CA5206B}"/>
    <cellStyle name="5_Plano Mídia Dia Mundial Aids - AUTORIZADO - v100408 16.05.08_ME MS R 15 2 9" xfId="10110" xr:uid="{AC3650A6-D62E-4C34-8C82-32F9A4F3B386}"/>
    <cellStyle name="5_Plano Mídia Dia Mundial Aids - AUTORIZADO - v100408 16.05.08_ME MS R 15 3" xfId="4930" xr:uid="{9C0F156C-5204-42C8-8881-9786BA88FB6C}"/>
    <cellStyle name="5_Plano Mídia Dia Mundial Aids - AUTORIZADO - v100408 16.05.08_ME MS R 15 3 10" xfId="10538" xr:uid="{9E4EAD27-F204-43C1-80D3-C77CC49759D9}"/>
    <cellStyle name="5_Plano Mídia Dia Mundial Aids - AUTORIZADO - v100408 16.05.08_ME MS R 15 3 11" xfId="10738" xr:uid="{DAFBF1F8-630F-44F8-89EB-AF8891BD1982}"/>
    <cellStyle name="5_Plano Mídia Dia Mundial Aids - AUTORIZADO - v100408 16.05.08_ME MS R 15 3 2" xfId="5905" xr:uid="{E7351718-F38D-45F1-A34F-FA7BC13A74CD}"/>
    <cellStyle name="5_Plano Mídia Dia Mundial Aids - AUTORIZADO - v100408 16.05.08_ME MS R 15 3 3" xfId="6291" xr:uid="{5B494A6D-1F66-4F2D-A4C5-2AE1A250974F}"/>
    <cellStyle name="5_Plano Mídia Dia Mundial Aids - AUTORIZADO - v100408 16.05.08_ME MS R 15 3 4" xfId="6721" xr:uid="{D4401A97-C0F7-4C55-B91E-2AB344E92EDE}"/>
    <cellStyle name="5_Plano Mídia Dia Mundial Aids - AUTORIZADO - v100408 16.05.08_ME MS R 15 3 5" xfId="7043" xr:uid="{F3F305EE-F2E2-4889-8C33-4BFA2B6ACADF}"/>
    <cellStyle name="5_Plano Mídia Dia Mundial Aids - AUTORIZADO - v100408 16.05.08_ME MS R 15 3 6" xfId="7405" xr:uid="{4790D448-1677-43F7-9FC1-74239D98F1E0}"/>
    <cellStyle name="5_Plano Mídia Dia Mundial Aids - AUTORIZADO - v100408 16.05.08_ME MS R 15 3 7" xfId="8129" xr:uid="{25C17E12-7CA6-4ED2-98DE-4EADAAA872CF}"/>
    <cellStyle name="5_Plano Mídia Dia Mundial Aids - AUTORIZADO - v100408 16.05.08_ME MS R 15 3 8" xfId="8903" xr:uid="{7C151B93-6268-417C-BA34-23C09529EC8C}"/>
    <cellStyle name="5_Plano Mídia Dia Mundial Aids - AUTORIZADO - v100408 16.05.08_ME MS R 15 3 9" xfId="10255" xr:uid="{F4C307EE-42FB-4484-A113-E0541C5F665A}"/>
    <cellStyle name="5_Plano Mídia Dia Mundial Aids - AUTORIZADO - v100408 16.05.08_ME MS R 15 4" xfId="6014" xr:uid="{CFFABBAC-566C-4CAC-8EA4-411CB2B85083}"/>
    <cellStyle name="5_Plano Mídia Dia Mundial Aids - AUTORIZADO - v100408 16.05.08_ME MS R 15 5" xfId="6020" xr:uid="{EC3CDDC0-C09C-4633-A25A-7B353CC87D15}"/>
    <cellStyle name="5_Plano Mídia Dia Mundial Aids - AUTORIZADO - v100408 16.05.08_ME MS R 15 6" xfId="6841" xr:uid="{62BC31DF-D081-477D-A270-1D2AB6D7CB73}"/>
    <cellStyle name="5_Plano Mídia Dia Mundial Aids - AUTORIZADO - v100408 16.05.08_ME MS R 15 7" xfId="6845" xr:uid="{3D1B095E-1A0C-4C62-B369-8B7CD0490670}"/>
    <cellStyle name="5_Plano Mídia Dia Mundial Aids - AUTORIZADO - v100408 16.05.08_ME MS R 15 8" xfId="7767" xr:uid="{BAAEF833-06C4-45C1-8AC7-333E80A6BA8A}"/>
    <cellStyle name="5_Plano Mídia Dia Mundial Aids - AUTORIZADO - v100408 16.05.08_OOH - Rev 12" xfId="3645" xr:uid="{E1A02954-5BDE-478F-B1C5-AD66E9E166A7}"/>
    <cellStyle name="5_Plano Mídia Dia Mundial Aids - AUTORIZADO - v100408 16.05.08_OOH - Rev 12 2" xfId="4786" xr:uid="{1056AF81-F3D1-4999-BDC8-1E6E0BBC149E}"/>
    <cellStyle name="5_Plano Mídia Dia Mundial Aids - AUTORIZADO - v100408 16.05.08_OOH - Rev 12 2 10" xfId="9615" xr:uid="{B49E6985-C30D-4DD0-A0FB-7734301FA15B}"/>
    <cellStyle name="5_Plano Mídia Dia Mundial Aids - AUTORIZADO - v100408 16.05.08_OOH - Rev 12 2 11" xfId="10296" xr:uid="{A706C112-D9E6-4985-A4AE-B3CB74ADE133}"/>
    <cellStyle name="5_Plano Mídia Dia Mundial Aids - AUTORIZADO - v100408 16.05.08_OOH - Rev 12 2 2" xfId="5761" xr:uid="{E7621F1C-D4A3-44E6-8D09-E0EC1EE3756B}"/>
    <cellStyle name="5_Plano Mídia Dia Mundial Aids - AUTORIZADO - v100408 16.05.08_OOH - Rev 12 2 3" xfId="6147" xr:uid="{64DA025F-6BFA-48B3-A71E-EB75BB8F2705}"/>
    <cellStyle name="5_Plano Mídia Dia Mundial Aids - AUTORIZADO - v100408 16.05.08_OOH - Rev 12 2 4" xfId="6591" xr:uid="{4015E2CD-551D-49E4-9FF0-9304DA85AE19}"/>
    <cellStyle name="5_Plano Mídia Dia Mundial Aids - AUTORIZADO - v100408 16.05.08_OOH - Rev 12 2 5" xfId="6500" xr:uid="{74406F3C-92E1-4809-9A00-2D32EB504840}"/>
    <cellStyle name="5_Plano Mídia Dia Mundial Aids - AUTORIZADO - v100408 16.05.08_OOH - Rev 12 2 6" xfId="7266" xr:uid="{CA3FD553-CD9A-41A2-9D2D-EC8D3C6E7F95}"/>
    <cellStyle name="5_Plano Mídia Dia Mundial Aids - AUTORIZADO - v100408 16.05.08_OOH - Rev 12 2 7" xfId="7985" xr:uid="{5EB36CC3-F683-4D63-AD5D-A03CEE4ECD2E}"/>
    <cellStyle name="5_Plano Mídia Dia Mundial Aids - AUTORIZADO - v100408 16.05.08_OOH - Rev 12 2 8" xfId="8759" xr:uid="{E3B7E583-A59E-4736-8525-5A5D440C94C2}"/>
    <cellStyle name="5_Plano Mídia Dia Mundial Aids - AUTORIZADO - v100408 16.05.08_OOH - Rev 12 2 9" xfId="10111" xr:uid="{E5A91466-814C-4045-AE61-1F7EFB6E06BD}"/>
    <cellStyle name="5_Plano Mídia Dia Mundial Aids - AUTORIZADO - v100408 16.05.08_OOH - Rev 12 3" xfId="4929" xr:uid="{F46756D3-98AE-4991-AD3D-6D98B021CB3F}"/>
    <cellStyle name="5_Plano Mídia Dia Mundial Aids - AUTORIZADO - v100408 16.05.08_OOH - Rev 12 3 10" xfId="10537" xr:uid="{68FF90BD-FFEC-4C92-B58D-1928F30EEA3B}"/>
    <cellStyle name="5_Plano Mídia Dia Mundial Aids - AUTORIZADO - v100408 16.05.08_OOH - Rev 12 3 11" xfId="10737" xr:uid="{9E2A9AB3-6D3B-4FB8-9EE5-8BB830023DAC}"/>
    <cellStyle name="5_Plano Mídia Dia Mundial Aids - AUTORIZADO - v100408 16.05.08_OOH - Rev 12 3 2" xfId="5904" xr:uid="{6F300763-F80D-40B5-A176-7485A28F614D}"/>
    <cellStyle name="5_Plano Mídia Dia Mundial Aids - AUTORIZADO - v100408 16.05.08_OOH - Rev 12 3 3" xfId="6290" xr:uid="{95C0CEC0-A1FA-49C4-BAE4-DF8D4EF88931}"/>
    <cellStyle name="5_Plano Mídia Dia Mundial Aids - AUTORIZADO - v100408 16.05.08_OOH - Rev 12 3 4" xfId="6720" xr:uid="{96F723F3-BAFD-4FC2-AA5F-2A8F38F094FA}"/>
    <cellStyle name="5_Plano Mídia Dia Mundial Aids - AUTORIZADO - v100408 16.05.08_OOH - Rev 12 3 5" xfId="7042" xr:uid="{838C2DE0-9A99-407C-B271-102CFBCA65B4}"/>
    <cellStyle name="5_Plano Mídia Dia Mundial Aids - AUTORIZADO - v100408 16.05.08_OOH - Rev 12 3 6" xfId="7404" xr:uid="{B43DC717-03EF-455A-940A-9D5E908FD663}"/>
    <cellStyle name="5_Plano Mídia Dia Mundial Aids - AUTORIZADO - v100408 16.05.08_OOH - Rev 12 3 7" xfId="8128" xr:uid="{E842222D-87D8-4761-9D0C-F2DF5E05CD86}"/>
    <cellStyle name="5_Plano Mídia Dia Mundial Aids - AUTORIZADO - v100408 16.05.08_OOH - Rev 12 3 8" xfId="8902" xr:uid="{8AD93E23-3D92-435F-A175-F7680D01E9E8}"/>
    <cellStyle name="5_Plano Mídia Dia Mundial Aids - AUTORIZADO - v100408 16.05.08_OOH - Rev 12 3 9" xfId="10254" xr:uid="{A0E76141-3C67-48B0-AF6C-8516458C9768}"/>
    <cellStyle name="5_Plano Mídia Dia Mundial Aids - AUTORIZADO - v100408 16.05.08_OOH - Rev 12 4" xfId="5593" xr:uid="{921E3E3F-D8EA-4F17-87BD-C9DCC2939FD5}"/>
    <cellStyle name="5_Plano Mídia Dia Mundial Aids - AUTORIZADO - v100408 16.05.08_OOH - Rev 12 5" xfId="6368" xr:uid="{94E7D6A9-A439-4E33-860D-1DFD02F33630}"/>
    <cellStyle name="5_Plano Mídia Dia Mundial Aids - AUTORIZADO - v100408 16.05.08_OOH - Rev 12 6" xfId="6419" xr:uid="{E1711117-FEF6-4090-BEE3-99FE7C38DB6A}"/>
    <cellStyle name="5_Plano Mídia Dia Mundial Aids - AUTORIZADO - v100408 16.05.08_OOH - Rev 12 7" xfId="7149" xr:uid="{084FD03B-CD6A-4263-A45B-41D29CDB61CF}"/>
    <cellStyle name="5_Plano Mídia Dia Mundial Aids - AUTORIZADO - v100408 16.05.08_OOH - Rev 12 8" xfId="7768" xr:uid="{A20B7F67-91A6-49D0-B139-B5882048C65E}"/>
    <cellStyle name="5_Plano Mídia Dia Mundial Aids - AUTORIZADO - v301107 (1)" xfId="3646" xr:uid="{A08A3948-5754-4B6A-9985-784E2E18BE26}"/>
    <cellStyle name="5_Plano Mídia Dia Mundial Aids - AUTORIZADO - v301107 (1) 2" xfId="4787" xr:uid="{89690371-CE74-432D-AEBF-E366A7141764}"/>
    <cellStyle name="5_Plano Mídia Dia Mundial Aids - AUTORIZADO - v301107 (1) 2 10" xfId="9616" xr:uid="{6E5C5729-70B8-46A9-92C9-5612044731A6}"/>
    <cellStyle name="5_Plano Mídia Dia Mundial Aids - AUTORIZADO - v301107 (1) 2 11" xfId="10379" xr:uid="{9BC5C500-7B0F-4E83-971D-FCA09C714B60}"/>
    <cellStyle name="5_Plano Mídia Dia Mundial Aids - AUTORIZADO - v301107 (1) 2 12" xfId="13908" xr:uid="{B66399D8-8B04-4722-99BD-F0A3E148678E}"/>
    <cellStyle name="5_Plano Mídia Dia Mundial Aids - AUTORIZADO - v301107 (1) 2 2" xfId="5762" xr:uid="{46D9DD2C-739A-4772-8499-B1EDFE29B8BE}"/>
    <cellStyle name="5_Plano Mídia Dia Mundial Aids - AUTORIZADO - v301107 (1) 2 2 2" xfId="20067" xr:uid="{37BF9691-4D45-4E25-A915-34E9E84E5798}"/>
    <cellStyle name="5_Plano Mídia Dia Mundial Aids - AUTORIZADO - v301107 (1) 2 3" xfId="6148" xr:uid="{92E23EED-8FAB-4E8D-A0D8-9F948D2DB55C}"/>
    <cellStyle name="5_Plano Mídia Dia Mundial Aids - AUTORIZADO - v301107 (1) 2 4" xfId="6592" xr:uid="{01BC765B-5D47-46BE-B889-E7D7B2409118}"/>
    <cellStyle name="5_Plano Mídia Dia Mundial Aids - AUTORIZADO - v301107 (1) 2 5" xfId="6338" xr:uid="{C7CD55D7-8E47-49B0-95CA-6745ED5FEF69}"/>
    <cellStyle name="5_Plano Mídia Dia Mundial Aids - AUTORIZADO - v301107 (1) 2 6" xfId="7267" xr:uid="{24C4510E-3221-402C-9975-42A8543FE636}"/>
    <cellStyle name="5_Plano Mídia Dia Mundial Aids - AUTORIZADO - v301107 (1) 2 7" xfId="7986" xr:uid="{4E65E39D-D8B8-4690-822F-4EB70ED42C74}"/>
    <cellStyle name="5_Plano Mídia Dia Mundial Aids - AUTORIZADO - v301107 (1) 2 8" xfId="8760" xr:uid="{4862C176-8C4E-4730-A7FB-D3FA8F6AF665}"/>
    <cellStyle name="5_Plano Mídia Dia Mundial Aids - AUTORIZADO - v301107 (1) 2 9" xfId="10112" xr:uid="{8543C6B3-BB10-466B-A952-CB75183E635E}"/>
    <cellStyle name="5_Plano Mídia Dia Mundial Aids - AUTORIZADO - v301107 (1) 3" xfId="4928" xr:uid="{27CE9C07-2848-4C29-9220-215840EF706B}"/>
    <cellStyle name="5_Plano Mídia Dia Mundial Aids - AUTORIZADO - v301107 (1) 3 10" xfId="10536" xr:uid="{332E78FE-87B2-4EBE-820F-CA66F1984DEC}"/>
    <cellStyle name="5_Plano Mídia Dia Mundial Aids - AUTORIZADO - v301107 (1) 3 11" xfId="10736" xr:uid="{ADA1D88E-9FCC-4191-A33F-53F7A0EA6D0D}"/>
    <cellStyle name="5_Plano Mídia Dia Mundial Aids - AUTORIZADO - v301107 (1) 3 12" xfId="14745" xr:uid="{87A7F830-F372-4CC7-A349-2EF2FFBAF85F}"/>
    <cellStyle name="5_Plano Mídia Dia Mundial Aids - AUTORIZADO - v301107 (1) 3 2" xfId="5903" xr:uid="{A89D5009-3983-429D-B01B-003B140D69AE}"/>
    <cellStyle name="5_Plano Mídia Dia Mundial Aids - AUTORIZADO - v301107 (1) 3 2 2" xfId="20904" xr:uid="{1CB7CF79-FB44-44CD-83B3-09ECE8FEF2DB}"/>
    <cellStyle name="5_Plano Mídia Dia Mundial Aids - AUTORIZADO - v301107 (1) 3 3" xfId="6289" xr:uid="{01D14004-6EEA-4C74-8914-8F837248EF56}"/>
    <cellStyle name="5_Plano Mídia Dia Mundial Aids - AUTORIZADO - v301107 (1) 3 4" xfId="6719" xr:uid="{D5F87E80-F562-4713-97CE-05A886EB54E6}"/>
    <cellStyle name="5_Plano Mídia Dia Mundial Aids - AUTORIZADO - v301107 (1) 3 5" xfId="7041" xr:uid="{52DC2AD9-8D3E-4154-B9AF-B05EBA6DFD09}"/>
    <cellStyle name="5_Plano Mídia Dia Mundial Aids - AUTORIZADO - v301107 (1) 3 6" xfId="7403" xr:uid="{567B15EB-88A6-42A5-AD3C-8F157C094AD1}"/>
    <cellStyle name="5_Plano Mídia Dia Mundial Aids - AUTORIZADO - v301107 (1) 3 7" xfId="8127" xr:uid="{87E03D96-0781-419B-B3DD-E794BAF7A4A3}"/>
    <cellStyle name="5_Plano Mídia Dia Mundial Aids - AUTORIZADO - v301107 (1) 3 8" xfId="8901" xr:uid="{6E3C7789-6D99-4011-8FA1-65645FF6DFAE}"/>
    <cellStyle name="5_Plano Mídia Dia Mundial Aids - AUTORIZADO - v301107 (1) 3 9" xfId="10253" xr:uid="{39DA4963-02D4-4B3F-BC64-C9863A9B2F3A}"/>
    <cellStyle name="5_Plano Mídia Dia Mundial Aids - AUTORIZADO - v301107 (1) 4" xfId="6055" xr:uid="{F53402FF-67E9-435E-971A-119E27CA9894}"/>
    <cellStyle name="5_Plano Mídia Dia Mundial Aids - AUTORIZADO - v301107 (1) 4 2" xfId="18384" xr:uid="{10B9B372-189D-4E4B-B5A5-E064FC88FBDD}"/>
    <cellStyle name="5_Plano Mídia Dia Mundial Aids - AUTORIZADO - v301107 (1) 5" xfId="6108" xr:uid="{F02C8136-4257-4103-847B-A0F434309A64}"/>
    <cellStyle name="5_Plano Mídia Dia Mundial Aids - AUTORIZADO - v301107 (1) 5 2" xfId="19099" xr:uid="{40198D4F-16CC-4142-9093-BB145C8057DA}"/>
    <cellStyle name="5_Plano Mídia Dia Mundial Aids - AUTORIZADO - v301107 (1) 6" xfId="6795" xr:uid="{B4BC63F7-C31E-4C30-AFE4-1C37B2BEADE6}"/>
    <cellStyle name="5_Plano Mídia Dia Mundial Aids - AUTORIZADO - v301107 (1) 6 2" xfId="47288" xr:uid="{C9B89CDC-58E7-4715-9A48-D77D88F630B1}"/>
    <cellStyle name="5_Plano Mídia Dia Mundial Aids - AUTORIZADO - v301107 (1) 7" xfId="7172" xr:uid="{C506F2E9-17F0-4DCF-9C32-D8EE0D5D5AAD}"/>
    <cellStyle name="5_Plano Mídia Dia Mundial Aids - AUTORIZADO - v301107 (1) 7 2" xfId="47674" xr:uid="{66708285-00C7-4529-8326-9C2D73EEA8E2}"/>
    <cellStyle name="5_Plano Mídia Dia Mundial Aids - AUTORIZADO - v301107 (1) 8" xfId="7769" xr:uid="{1FDD4C8D-EED7-4AD0-A65D-C48FF033A7E7}"/>
    <cellStyle name="5_Plano Mídia Dia Mundial Aids - AUTORIZADO - v301107 (1)_ME MS R 15" xfId="3647" xr:uid="{B34C4D36-18B0-4617-939F-0611046A589A}"/>
    <cellStyle name="5_Plano Mídia Dia Mundial Aids - AUTORIZADO - v301107 (1)_ME MS R 15 2" xfId="4788" xr:uid="{EC317C28-3B2D-458A-9F2B-C7E180445D2F}"/>
    <cellStyle name="5_Plano Mídia Dia Mundial Aids - AUTORIZADO - v301107 (1)_ME MS R 15 2 10" xfId="9617" xr:uid="{18E0CC24-10FB-4D32-A311-9F3AFD75FD1E}"/>
    <cellStyle name="5_Plano Mídia Dia Mundial Aids - AUTORIZADO - v301107 (1)_ME MS R 15 2 11" xfId="9709" xr:uid="{39708AB2-5965-4D65-8DDF-899A8BFD5E7E}"/>
    <cellStyle name="5_Plano Mídia Dia Mundial Aids - AUTORIZADO - v301107 (1)_ME MS R 15 2 2" xfId="5763" xr:uid="{3ABD1CEA-4F27-45AF-82F0-D43905DE4693}"/>
    <cellStyle name="5_Plano Mídia Dia Mundial Aids - AUTORIZADO - v301107 (1)_ME MS R 15 2 3" xfId="6149" xr:uid="{A9D874B9-57EA-4590-AC7E-CAF93526C49D}"/>
    <cellStyle name="5_Plano Mídia Dia Mundial Aids - AUTORIZADO - v301107 (1)_ME MS R 15 2 4" xfId="6593" xr:uid="{CD0F8378-E6C5-4B02-A803-250F0DC5EAA6}"/>
    <cellStyle name="5_Plano Mídia Dia Mundial Aids - AUTORIZADO - v301107 (1)_ME MS R 15 2 5" xfId="3439" xr:uid="{249A072F-7740-4944-B3A8-47E47FF07572}"/>
    <cellStyle name="5_Plano Mídia Dia Mundial Aids - AUTORIZADO - v301107 (1)_ME MS R 15 2 6" xfId="7268" xr:uid="{5883C8F6-2620-4D71-B9DA-ED4B0C92262A}"/>
    <cellStyle name="5_Plano Mídia Dia Mundial Aids - AUTORIZADO - v301107 (1)_ME MS R 15 2 7" xfId="7987" xr:uid="{3A4CC499-92D5-43BD-8CD1-E14EBABD6BF5}"/>
    <cellStyle name="5_Plano Mídia Dia Mundial Aids - AUTORIZADO - v301107 (1)_ME MS R 15 2 8" xfId="8761" xr:uid="{CC98F66D-7CA4-43A4-B78B-989EBF3E6E47}"/>
    <cellStyle name="5_Plano Mídia Dia Mundial Aids - AUTORIZADO - v301107 (1)_ME MS R 15 2 9" xfId="10113" xr:uid="{E5589A9C-8DEE-4E5F-B95A-867DB04FCA13}"/>
    <cellStyle name="5_Plano Mídia Dia Mundial Aids - AUTORIZADO - v301107 (1)_ME MS R 15 3" xfId="4927" xr:uid="{CA221279-A610-4C31-B0EC-A86D8325CD4C}"/>
    <cellStyle name="5_Plano Mídia Dia Mundial Aids - AUTORIZADO - v301107 (1)_ME MS R 15 3 10" xfId="10535" xr:uid="{5496858B-8EF3-4C16-910F-FA020C7FA88A}"/>
    <cellStyle name="5_Plano Mídia Dia Mundial Aids - AUTORIZADO - v301107 (1)_ME MS R 15 3 11" xfId="10735" xr:uid="{E6E620FA-D15D-4E1A-8792-38FD47D68679}"/>
    <cellStyle name="5_Plano Mídia Dia Mundial Aids - AUTORIZADO - v301107 (1)_ME MS R 15 3 2" xfId="5902" xr:uid="{4A319FF2-B6CD-4B65-AFE8-F5EC501F19F0}"/>
    <cellStyle name="5_Plano Mídia Dia Mundial Aids - AUTORIZADO - v301107 (1)_ME MS R 15 3 3" xfId="6288" xr:uid="{05624D57-FE8A-4930-A686-AD8B8D666412}"/>
    <cellStyle name="5_Plano Mídia Dia Mundial Aids - AUTORIZADO - v301107 (1)_ME MS R 15 3 4" xfId="6718" xr:uid="{D4030B7E-39AF-4747-9841-5B2C5054BA3A}"/>
    <cellStyle name="5_Plano Mídia Dia Mundial Aids - AUTORIZADO - v301107 (1)_ME MS R 15 3 5" xfId="7040" xr:uid="{7D09B884-05B1-4597-83C2-93492FC23EA5}"/>
    <cellStyle name="5_Plano Mídia Dia Mundial Aids - AUTORIZADO - v301107 (1)_ME MS R 15 3 6" xfId="7402" xr:uid="{4A977245-590A-46B9-BC09-CB49C208CF31}"/>
    <cellStyle name="5_Plano Mídia Dia Mundial Aids - AUTORIZADO - v301107 (1)_ME MS R 15 3 7" xfId="8126" xr:uid="{79167EAA-4B18-4872-BE87-72CEA8952560}"/>
    <cellStyle name="5_Plano Mídia Dia Mundial Aids - AUTORIZADO - v301107 (1)_ME MS R 15 3 8" xfId="8900" xr:uid="{E56FFA8C-49CB-4615-9352-664B62E0443A}"/>
    <cellStyle name="5_Plano Mídia Dia Mundial Aids - AUTORIZADO - v301107 (1)_ME MS R 15 3 9" xfId="10252" xr:uid="{17CC5801-9463-457C-8F38-0C388A8E2C92}"/>
    <cellStyle name="5_Plano Mídia Dia Mundial Aids - AUTORIZADO - v301107 (1)_ME MS R 15 4" xfId="5644" xr:uid="{670D7A72-63D9-4733-9FBC-F38163C94CFE}"/>
    <cellStyle name="5_Plano Mídia Dia Mundial Aids - AUTORIZADO - v301107 (1)_ME MS R 15 5" xfId="5632" xr:uid="{FAD5A57D-422A-4F6E-A262-E687C493C01E}"/>
    <cellStyle name="5_Plano Mídia Dia Mundial Aids - AUTORIZADO - v301107 (1)_ME MS R 15 6" xfId="6448" xr:uid="{2CCB6FEF-9A1A-4EF2-8D9D-7109329D8F7C}"/>
    <cellStyle name="5_Plano Mídia Dia Mundial Aids - AUTORIZADO - v301107 (1)_ME MS R 15 7" xfId="6455" xr:uid="{34256EAD-CBD4-48BC-A996-C13F4A13B59A}"/>
    <cellStyle name="5_Plano Mídia Dia Mundial Aids - AUTORIZADO - v301107 (1)_ME MS R 15 8" xfId="7770" xr:uid="{C578742B-222F-4C87-9F5B-DD9DBBF36770}"/>
    <cellStyle name="5_Plano Mídia Dia Mundial Aids - AUTORIZADO - v301107 (1)_OOH - Rev 12" xfId="3648" xr:uid="{69532F70-6649-4920-A65B-52A4B260AC43}"/>
    <cellStyle name="5_Plano Mídia Dia Mundial Aids - AUTORIZADO - v301107 (1)_OOH - Rev 12 2" xfId="4789" xr:uid="{5B08CB67-A874-4F93-93EA-FCB3CF87FE70}"/>
    <cellStyle name="5_Plano Mídia Dia Mundial Aids - AUTORIZADO - v301107 (1)_OOH - Rev 12 2 10" xfId="9618" xr:uid="{261467CB-AA65-4A9A-A2DF-B29C4304E26F}"/>
    <cellStyle name="5_Plano Mídia Dia Mundial Aids - AUTORIZADO - v301107 (1)_OOH - Rev 12 2 11" xfId="9748" xr:uid="{EE6630F2-6D52-49D5-8247-0F98FE10C66B}"/>
    <cellStyle name="5_Plano Mídia Dia Mundial Aids - AUTORIZADO - v301107 (1)_OOH - Rev 12 2 2" xfId="5764" xr:uid="{7362C591-9819-494C-9125-1FABEB031F86}"/>
    <cellStyle name="5_Plano Mídia Dia Mundial Aids - AUTORIZADO - v301107 (1)_OOH - Rev 12 2 3" xfId="6150" xr:uid="{A4BFF936-B028-48A5-85D4-0E70EEA7A91C}"/>
    <cellStyle name="5_Plano Mídia Dia Mundial Aids - AUTORIZADO - v301107 (1)_OOH - Rev 12 2 4" xfId="6594" xr:uid="{E2E32A37-261F-49A5-96E3-7BFD080278FD}"/>
    <cellStyle name="5_Plano Mídia Dia Mundial Aids - AUTORIZADO - v301107 (1)_OOH - Rev 12 2 5" xfId="5460" xr:uid="{E798D660-6926-4418-8830-6578F2E8DF75}"/>
    <cellStyle name="5_Plano Mídia Dia Mundial Aids - AUTORIZADO - v301107 (1)_OOH - Rev 12 2 6" xfId="7269" xr:uid="{544D77AB-8FAC-461F-BE3B-1A5C33242C4C}"/>
    <cellStyle name="5_Plano Mídia Dia Mundial Aids - AUTORIZADO - v301107 (1)_OOH - Rev 12 2 7" xfId="7988" xr:uid="{A22748A1-32D9-4D32-B5EF-243FDF778BE7}"/>
    <cellStyle name="5_Plano Mídia Dia Mundial Aids - AUTORIZADO - v301107 (1)_OOH - Rev 12 2 8" xfId="8762" xr:uid="{B73A58E1-C0C1-46BD-BE0D-B7FA1C0B0021}"/>
    <cellStyle name="5_Plano Mídia Dia Mundial Aids - AUTORIZADO - v301107 (1)_OOH - Rev 12 2 9" xfId="10114" xr:uid="{7851A818-6DB8-473A-91C7-92B692CDFA81}"/>
    <cellStyle name="5_Plano Mídia Dia Mundial Aids - AUTORIZADO - v301107 (1)_OOH - Rev 12 3" xfId="4926" xr:uid="{968C3B30-899E-48C6-9EB6-C2CC43D35AD1}"/>
    <cellStyle name="5_Plano Mídia Dia Mundial Aids - AUTORIZADO - v301107 (1)_OOH - Rev 12 3 10" xfId="10534" xr:uid="{F682B42C-23BE-4AF3-A8DF-D0F78FD0CC2A}"/>
    <cellStyle name="5_Plano Mídia Dia Mundial Aids - AUTORIZADO - v301107 (1)_OOH - Rev 12 3 11" xfId="10734" xr:uid="{A44390DE-F29A-46D3-8772-AB73BB7AD198}"/>
    <cellStyle name="5_Plano Mídia Dia Mundial Aids - AUTORIZADO - v301107 (1)_OOH - Rev 12 3 2" xfId="5901" xr:uid="{A3EF1E23-C91E-4473-A1C3-C1BCE2C2D154}"/>
    <cellStyle name="5_Plano Mídia Dia Mundial Aids - AUTORIZADO - v301107 (1)_OOH - Rev 12 3 3" xfId="6287" xr:uid="{4A7CEC37-3982-4334-A55A-88E5024929C6}"/>
    <cellStyle name="5_Plano Mídia Dia Mundial Aids - AUTORIZADO - v301107 (1)_OOH - Rev 12 3 4" xfId="6717" xr:uid="{9E67395F-3EDD-4F71-AAF6-CB3552F252C5}"/>
    <cellStyle name="5_Plano Mídia Dia Mundial Aids - AUTORIZADO - v301107 (1)_OOH - Rev 12 3 5" xfId="7039" xr:uid="{EADCEC17-6866-4B1F-95D6-0D2C8C2E7787}"/>
    <cellStyle name="5_Plano Mídia Dia Mundial Aids - AUTORIZADO - v301107 (1)_OOH - Rev 12 3 6" xfId="7401" xr:uid="{EE0D04DE-93A6-4CFD-9796-4057BF1C4691}"/>
    <cellStyle name="5_Plano Mídia Dia Mundial Aids - AUTORIZADO - v301107 (1)_OOH - Rev 12 3 7" xfId="8125" xr:uid="{6F833728-8F94-4DC7-977F-2262EF824C33}"/>
    <cellStyle name="5_Plano Mídia Dia Mundial Aids - AUTORIZADO - v301107 (1)_OOH - Rev 12 3 8" xfId="8899" xr:uid="{3196BEB8-074A-4773-BACC-34E68A0EB009}"/>
    <cellStyle name="5_Plano Mídia Dia Mundial Aids - AUTORIZADO - v301107 (1)_OOH - Rev 12 3 9" xfId="10251" xr:uid="{C9E9D76E-873A-4EF9-8E88-FEB913F916B2}"/>
    <cellStyle name="5_Plano Mídia Dia Mundial Aids - AUTORIZADO - v301107 (1)_OOH - Rev 12 4" xfId="4653" xr:uid="{3305641F-9410-4739-BAFF-F2DDD324A5A3}"/>
    <cellStyle name="5_Plano Mídia Dia Mundial Aids - AUTORIZADO - v301107 (1)_OOH - Rev 12 5" xfId="5410" xr:uid="{399109B3-B9AA-4EFD-B517-799C163A1C61}"/>
    <cellStyle name="5_Plano Mídia Dia Mundial Aids - AUTORIZADO - v301107 (1)_OOH - Rev 12 6" xfId="5293" xr:uid="{647A5A35-F1E2-4AB1-9115-8D34C000A716}"/>
    <cellStyle name="5_Plano Mídia Dia Mundial Aids - AUTORIZADO - v301107 (1)_OOH - Rev 12 7" xfId="7161" xr:uid="{5AE5B4BC-2B7D-4AE4-952D-05E457B71A23}"/>
    <cellStyle name="5_Plano Mídia Dia Mundial Aids - AUTORIZADO - v301107 (1)_OOH - Rev 12 8" xfId="7771" xr:uid="{235BCE18-CC23-4515-8C1A-86977A9E8102}"/>
    <cellStyle name="5_Programação F1 2009" xfId="10985" xr:uid="{47FDC899-B4AD-4B20-A081-B7F136FE15EA}"/>
    <cellStyle name="5_Programação F1 2009 2" xfId="13909" xr:uid="{31E9926E-8AB8-4497-A122-47AEB2CCCEA7}"/>
    <cellStyle name="5_Programação F1 2009 2 2" xfId="20068" xr:uid="{6EBA2935-B4AF-43E1-ADAC-88F43CC53C4D}"/>
    <cellStyle name="5_Programação F1 2009 3" xfId="14744" xr:uid="{89C00119-256B-4BEC-A8D7-B181EF6BFB3E}"/>
    <cellStyle name="5_Programação F1 2009 3 2" xfId="20903" xr:uid="{44CF164A-7C4F-4304-8C66-535F2A0F7159}"/>
    <cellStyle name="5_Programação F1 2009 4" xfId="18385" xr:uid="{CCCCA95D-859C-4B0D-A073-08B05A62AE6E}"/>
    <cellStyle name="5_Programação F1 2009 5" xfId="18790" xr:uid="{6218428F-8FAD-408F-8530-F1CDBC676CBF}"/>
    <cellStyle name="5_Programação F1 2009 6" xfId="47323" xr:uid="{2504E6A5-D42E-4D21-AB47-FB31EF34EAF4}"/>
    <cellStyle name="5_Programação F1 2009 7" xfId="47675" xr:uid="{0228C488-DF09-4EA9-A485-1F161942F989}"/>
    <cellStyle name="5_Ranking Globo - Jornal Nacional - BH" xfId="3649" xr:uid="{0611B242-442A-4763-B655-7BF21332220C}"/>
    <cellStyle name="5_Ranking Globo - Jornal Nacional - BH 2" xfId="5976" xr:uid="{7AE2497D-BDBC-4545-9F3E-E8A26AEF9A24}"/>
    <cellStyle name="5_Ranking Globo - Jornal Nacional - BH 3" xfId="5958" xr:uid="{12E5519F-4673-4B25-BF66-66F98CDAD337}"/>
    <cellStyle name="5_Ranking Globo - Jornal Nacional - BH 4" xfId="9441" xr:uid="{273F70CD-F52C-4933-831C-5C0683E2E42C}"/>
    <cellStyle name="5_Ranking Globo - Jornal Nacional - BH 5" xfId="9462" xr:uid="{7D8BB89C-AB29-49B5-A155-889693EF237C}"/>
    <cellStyle name="5_Ranking Globo - Jornal Nacional - DF" xfId="3650" xr:uid="{0CEA11E4-99FD-44F9-878F-0FE4341CA383}"/>
    <cellStyle name="5_Ranking Globo - Jornal Nacional - DF 2" xfId="6075" xr:uid="{DD668E31-3AAA-4ADF-ADBF-903EBDFE855A}"/>
    <cellStyle name="5_Ranking Globo - Jornal Nacional - DF 3" xfId="5974" xr:uid="{C70FD674-AEC4-4DDF-8ECD-1A7C2641FBFF}"/>
    <cellStyle name="5_Ranking Globo - Jornal Nacional - DF 4" xfId="9442" xr:uid="{5D63F267-217E-45F3-BC6C-9B5FA28E4966}"/>
    <cellStyle name="5_Ranking Globo - Jornal Nacional - DF 5" xfId="9330" xr:uid="{00C89277-F876-4B00-AF93-D8E0F6BA85B6}"/>
    <cellStyle name="5_Ranking TV Paga AS ABC 25+ 18 às 24h" xfId="3651" xr:uid="{BAD44498-7E88-48E1-A5A1-735703CB904C}"/>
    <cellStyle name="5_Ranking TV Paga AS ABC 25+ 18 às 24h 2" xfId="4790" xr:uid="{A9386D09-C4F4-467D-B3CD-02104E9B98ED}"/>
    <cellStyle name="5_Ranking TV Paga AS ABC 25+ 18 às 24h 2 10" xfId="9619" xr:uid="{8A29379F-3F69-417D-ACF4-B28A2CE2D820}"/>
    <cellStyle name="5_Ranking TV Paga AS ABC 25+ 18 às 24h 2 11" xfId="9353" xr:uid="{3B884E99-C4B6-4CD4-AFF0-58E63EB86D35}"/>
    <cellStyle name="5_Ranking TV Paga AS ABC 25+ 18 às 24h 2 12" xfId="13910" xr:uid="{6EE48639-0AFD-458F-B898-4B964AE301EE}"/>
    <cellStyle name="5_Ranking TV Paga AS ABC 25+ 18 às 24h 2 2" xfId="5765" xr:uid="{823C29ED-600D-4453-8389-4CD6E77B73A1}"/>
    <cellStyle name="5_Ranking TV Paga AS ABC 25+ 18 às 24h 2 2 2" xfId="20069" xr:uid="{B2CA8746-7ECF-4C26-A99B-B6CB788F0E2E}"/>
    <cellStyle name="5_Ranking TV Paga AS ABC 25+ 18 às 24h 2 3" xfId="6151" xr:uid="{5F759FEF-E19D-450D-8AE9-EE11E90336EF}"/>
    <cellStyle name="5_Ranking TV Paga AS ABC 25+ 18 às 24h 2 4" xfId="6595" xr:uid="{039806AC-3D5B-4F04-B70A-3EEA578C5AEB}"/>
    <cellStyle name="5_Ranking TV Paga AS ABC 25+ 18 às 24h 2 5" xfId="6117" xr:uid="{9AFAA532-198D-4210-AFEE-6D246FF81F02}"/>
    <cellStyle name="5_Ranking TV Paga AS ABC 25+ 18 às 24h 2 6" xfId="7270" xr:uid="{ACF138B4-EC07-48B7-A05B-B2305C04DC29}"/>
    <cellStyle name="5_Ranking TV Paga AS ABC 25+ 18 às 24h 2 7" xfId="7989" xr:uid="{16F3FD36-8F31-4672-BC1D-D0C59FE028E7}"/>
    <cellStyle name="5_Ranking TV Paga AS ABC 25+ 18 às 24h 2 8" xfId="8763" xr:uid="{09E90911-A880-4FC1-8EF7-186C2F6E93C4}"/>
    <cellStyle name="5_Ranking TV Paga AS ABC 25+ 18 às 24h 2 9" xfId="10115" xr:uid="{CE975F2E-DB8C-4A34-A797-19C7F51366AB}"/>
    <cellStyle name="5_Ranking TV Paga AS ABC 25+ 18 às 24h 3" xfId="4925" xr:uid="{F754244E-B271-48C1-9A42-7602F7D55E46}"/>
    <cellStyle name="5_Ranking TV Paga AS ABC 25+ 18 às 24h 3 10" xfId="10533" xr:uid="{690FDC2A-CFDF-4F35-803A-07198167B749}"/>
    <cellStyle name="5_Ranking TV Paga AS ABC 25+ 18 às 24h 3 11" xfId="10733" xr:uid="{583059D0-A80F-438B-B174-29ED448C19BA}"/>
    <cellStyle name="5_Ranking TV Paga AS ABC 25+ 18 às 24h 3 12" xfId="14743" xr:uid="{D0480AC4-5E5D-4C92-A554-ADDE737F7BC1}"/>
    <cellStyle name="5_Ranking TV Paga AS ABC 25+ 18 às 24h 3 2" xfId="5900" xr:uid="{150113CE-10F3-4C58-B2F5-2B6E10845367}"/>
    <cellStyle name="5_Ranking TV Paga AS ABC 25+ 18 às 24h 3 2 2" xfId="20902" xr:uid="{51B72469-58EF-4DD1-944D-70934014F2A7}"/>
    <cellStyle name="5_Ranking TV Paga AS ABC 25+ 18 às 24h 3 3" xfId="6286" xr:uid="{C5982A90-35E9-4E83-AA88-A5B6032C1235}"/>
    <cellStyle name="5_Ranking TV Paga AS ABC 25+ 18 às 24h 3 4" xfId="6716" xr:uid="{3EF2154B-520E-4E71-85A7-7CBA49305759}"/>
    <cellStyle name="5_Ranking TV Paga AS ABC 25+ 18 às 24h 3 5" xfId="7038" xr:uid="{7F032E83-CA2E-4B43-A2A1-F77ACE0985A1}"/>
    <cellStyle name="5_Ranking TV Paga AS ABC 25+ 18 às 24h 3 6" xfId="7400" xr:uid="{FDA0AE7A-0553-4840-B58C-135212EC0B3C}"/>
    <cellStyle name="5_Ranking TV Paga AS ABC 25+ 18 às 24h 3 7" xfId="8124" xr:uid="{9E7648DB-F867-426A-A8A6-959A6C9CF8A7}"/>
    <cellStyle name="5_Ranking TV Paga AS ABC 25+ 18 às 24h 3 8" xfId="8898" xr:uid="{4F624861-7504-4225-A6BB-880C89E89E77}"/>
    <cellStyle name="5_Ranking TV Paga AS ABC 25+ 18 às 24h 3 9" xfId="10250" xr:uid="{7DD7A460-4E59-4A28-8048-D9505B0A99D5}"/>
    <cellStyle name="5_Ranking TV Paga AS ABC 25+ 18 às 24h 4" xfId="5592" xr:uid="{39CD04F9-F60C-4F81-B561-1916BA91A012}"/>
    <cellStyle name="5_Ranking TV Paga AS ABC 25+ 18 às 24h 4 2" xfId="18386" xr:uid="{05C310EC-FBCC-45BA-96BC-4778007646B4}"/>
    <cellStyle name="5_Ranking TV Paga AS ABC 25+ 18 às 24h 5" xfId="5467" xr:uid="{B8D98C05-0295-4CCE-98C3-0C12A83A3278}"/>
    <cellStyle name="5_Ranking TV Paga AS ABC 25+ 18 às 24h 5 2" xfId="19484" xr:uid="{95D27994-6120-4851-91A1-9C7C77948932}"/>
    <cellStyle name="5_Ranking TV Paga AS ABC 25+ 18 às 24h 6" xfId="6822" xr:uid="{93D0918A-8AD0-4699-92B7-684A57EC73E7}"/>
    <cellStyle name="5_Ranking TV Paga AS ABC 25+ 18 às 24h 6 2" xfId="47324" xr:uid="{131860B2-35B6-4EA4-A173-820CCB697DC8}"/>
    <cellStyle name="5_Ranking TV Paga AS ABC 25+ 18 às 24h 7" xfId="7145" xr:uid="{37B7FDFC-5B9D-47D0-A220-A38A9C245FB9}"/>
    <cellStyle name="5_Ranking TV Paga AS ABC 25+ 18 às 24h 7 2" xfId="47676" xr:uid="{EF7321D2-27F2-4C3E-B9D8-D7E2AD853862}"/>
    <cellStyle name="5_Ranking TV Paga AS ABC 25+ 18 às 24h 8" xfId="7772" xr:uid="{05E60455-BCDF-4979-8075-D2968B11C64A}"/>
    <cellStyle name="5_Ranking TV Paga AS ABC 25+ 18 às 24h_ME MS R 15" xfId="3652" xr:uid="{1DFA9D8B-8ED3-417C-BEC7-8496791D21D7}"/>
    <cellStyle name="5_Ranking TV Paga AS ABC 25+ 18 às 24h_ME MS R 15 2" xfId="4791" xr:uid="{BBD6FC4B-048D-40D5-BC12-E5C2FFE75501}"/>
    <cellStyle name="5_Ranking TV Paga AS ABC 25+ 18 às 24h_ME MS R 15 2 10" xfId="9620" xr:uid="{63813F19-BBD6-4B78-95F3-70DF96B8E282}"/>
    <cellStyle name="5_Ranking TV Paga AS ABC 25+ 18 às 24h_ME MS R 15 2 11" xfId="10361" xr:uid="{F20E5530-140A-46AC-93A6-26E4F39AF94E}"/>
    <cellStyle name="5_Ranking TV Paga AS ABC 25+ 18 às 24h_ME MS R 15 2 2" xfId="5766" xr:uid="{B5876D8E-A32B-4D84-9395-2FC19EA52F9A}"/>
    <cellStyle name="5_Ranking TV Paga AS ABC 25+ 18 às 24h_ME MS R 15 2 3" xfId="6152" xr:uid="{30BA2AEA-2F1D-4967-80DC-7BCA53E5E56D}"/>
    <cellStyle name="5_Ranking TV Paga AS ABC 25+ 18 às 24h_ME MS R 15 2 4" xfId="6596" xr:uid="{536DB88B-B37A-40EB-BB2D-878B3E919E2C}"/>
    <cellStyle name="5_Ranking TV Paga AS ABC 25+ 18 às 24h_ME MS R 15 2 5" xfId="6904" xr:uid="{B3108746-D16C-4862-90CC-A71D080EBD12}"/>
    <cellStyle name="5_Ranking TV Paga AS ABC 25+ 18 às 24h_ME MS R 15 2 6" xfId="7271" xr:uid="{B110D343-EC25-4AEB-96EA-D6C9D0F7FA1F}"/>
    <cellStyle name="5_Ranking TV Paga AS ABC 25+ 18 às 24h_ME MS R 15 2 7" xfId="7990" xr:uid="{470F1FEA-881A-4BF7-BF73-31C35E7C50B2}"/>
    <cellStyle name="5_Ranking TV Paga AS ABC 25+ 18 às 24h_ME MS R 15 2 8" xfId="8764" xr:uid="{1BFEE368-F337-4EAF-AF0F-0B9FD236D910}"/>
    <cellStyle name="5_Ranking TV Paga AS ABC 25+ 18 às 24h_ME MS R 15 2 9" xfId="10116" xr:uid="{5999B7DF-452F-4499-8C55-F58C5F263C36}"/>
    <cellStyle name="5_Ranking TV Paga AS ABC 25+ 18 às 24h_ME MS R 15 3" xfId="4924" xr:uid="{FA19BBAC-9354-4E49-AA5E-FDF8574E79FE}"/>
    <cellStyle name="5_Ranking TV Paga AS ABC 25+ 18 às 24h_ME MS R 15 3 10" xfId="10532" xr:uid="{2910F099-1246-4182-8B36-6E37790C3AC1}"/>
    <cellStyle name="5_Ranking TV Paga AS ABC 25+ 18 às 24h_ME MS R 15 3 11" xfId="10732" xr:uid="{CEDF7A96-D6FC-4ED6-91DE-7A282049068E}"/>
    <cellStyle name="5_Ranking TV Paga AS ABC 25+ 18 às 24h_ME MS R 15 3 2" xfId="5899" xr:uid="{B15EB368-8EBF-44DD-B9D1-1BFEA31296EA}"/>
    <cellStyle name="5_Ranking TV Paga AS ABC 25+ 18 às 24h_ME MS R 15 3 3" xfId="6285" xr:uid="{4E56730E-924E-40EA-9C41-E54145B93447}"/>
    <cellStyle name="5_Ranking TV Paga AS ABC 25+ 18 às 24h_ME MS R 15 3 4" xfId="6715" xr:uid="{D37FAF33-C8BD-454C-80C7-D99AF63E76DD}"/>
    <cellStyle name="5_Ranking TV Paga AS ABC 25+ 18 às 24h_ME MS R 15 3 5" xfId="7037" xr:uid="{8917621B-9DEA-48E6-B30E-CACC43646ED8}"/>
    <cellStyle name="5_Ranking TV Paga AS ABC 25+ 18 às 24h_ME MS R 15 3 6" xfId="7399" xr:uid="{C03C2EEC-4804-48C5-813D-71471079E01A}"/>
    <cellStyle name="5_Ranking TV Paga AS ABC 25+ 18 às 24h_ME MS R 15 3 7" xfId="8123" xr:uid="{6DF9E727-6D20-41A2-88CE-49C0E891D008}"/>
    <cellStyle name="5_Ranking TV Paga AS ABC 25+ 18 às 24h_ME MS R 15 3 8" xfId="8897" xr:uid="{58B10324-12F7-4F4F-8A20-DF51F16FAB59}"/>
    <cellStyle name="5_Ranking TV Paga AS ABC 25+ 18 às 24h_ME MS R 15 3 9" xfId="10249" xr:uid="{D2F6508B-B88A-4628-836E-70511A6455DD}"/>
    <cellStyle name="5_Ranking TV Paga AS ABC 25+ 18 às 24h_ME MS R 15 4" xfId="6024" xr:uid="{40F39C2D-ED13-4363-B2F0-D1017F39DBD2}"/>
    <cellStyle name="5_Ranking TV Paga AS ABC 25+ 18 às 24h_ME MS R 15 5" xfId="5982" xr:uid="{FA48F1D6-51EE-4C66-8F5A-DDD18A76029D}"/>
    <cellStyle name="5_Ranking TV Paga AS ABC 25+ 18 às 24h_ME MS R 15 6" xfId="5552" xr:uid="{D6A06958-E494-4D41-BBB8-62DC48FD021B}"/>
    <cellStyle name="5_Ranking TV Paga AS ABC 25+ 18 às 24h_ME MS R 15 7" xfId="7164" xr:uid="{D8CDCF64-5C50-427E-845B-08EABE35139D}"/>
    <cellStyle name="5_Ranking TV Paga AS ABC 25+ 18 às 24h_ME MS R 15 8" xfId="7773" xr:uid="{DDBBB8C6-E275-42DE-8D14-3374A2278B5F}"/>
    <cellStyle name="5_Ranking TV Paga AS ABC 25+ 18 às 24h_OOH - Rev 12" xfId="3653" xr:uid="{E5DCD2C7-2ED6-4D58-AAD7-D76816A0132E}"/>
    <cellStyle name="5_Ranking TV Paga AS ABC 25+ 18 às 24h_OOH - Rev 12 2" xfId="4792" xr:uid="{C5FBBE7D-2EF4-47C4-9770-ED8B2B267EBE}"/>
    <cellStyle name="5_Ranking TV Paga AS ABC 25+ 18 às 24h_OOH - Rev 12 2 10" xfId="9621" xr:uid="{10C3162A-E988-4B7C-8944-D071C1BF94C6}"/>
    <cellStyle name="5_Ranking TV Paga AS ABC 25+ 18 às 24h_OOH - Rev 12 2 11" xfId="9676" xr:uid="{C28FE6F1-1293-4FA2-B66B-AE3A3519FEF5}"/>
    <cellStyle name="5_Ranking TV Paga AS ABC 25+ 18 às 24h_OOH - Rev 12 2 2" xfId="5767" xr:uid="{55BA723F-146F-4677-B590-BAB36AB05219}"/>
    <cellStyle name="5_Ranking TV Paga AS ABC 25+ 18 às 24h_OOH - Rev 12 2 3" xfId="6153" xr:uid="{39534BA1-AAB7-49E4-9F07-64B63AAEF23C}"/>
    <cellStyle name="5_Ranking TV Paga AS ABC 25+ 18 às 24h_OOH - Rev 12 2 4" xfId="6597" xr:uid="{0533F288-64BE-418C-9C2B-2D90A89E8062}"/>
    <cellStyle name="5_Ranking TV Paga AS ABC 25+ 18 às 24h_OOH - Rev 12 2 5" xfId="6905" xr:uid="{7D5D9A09-43CE-4422-9414-60BC6B36C332}"/>
    <cellStyle name="5_Ranking TV Paga AS ABC 25+ 18 às 24h_OOH - Rev 12 2 6" xfId="7272" xr:uid="{E46BB773-98A9-40DC-B36B-D480AE637564}"/>
    <cellStyle name="5_Ranking TV Paga AS ABC 25+ 18 às 24h_OOH - Rev 12 2 7" xfId="7991" xr:uid="{AE3CF801-8101-4FD3-A6FD-720178E2464A}"/>
    <cellStyle name="5_Ranking TV Paga AS ABC 25+ 18 às 24h_OOH - Rev 12 2 8" xfId="8765" xr:uid="{60DFFE79-48A5-4A46-A188-72E845E37272}"/>
    <cellStyle name="5_Ranking TV Paga AS ABC 25+ 18 às 24h_OOH - Rev 12 2 9" xfId="10117" xr:uid="{2FE97EDF-7BA7-4BAE-BBCA-8C6D9096D3F6}"/>
    <cellStyle name="5_Ranking TV Paga AS ABC 25+ 18 às 24h_OOH - Rev 12 3" xfId="4923" xr:uid="{EAE20222-27CC-4635-A667-D34AF66EFB5B}"/>
    <cellStyle name="5_Ranking TV Paga AS ABC 25+ 18 às 24h_OOH - Rev 12 3 10" xfId="10531" xr:uid="{CDA14CC2-842E-4DAB-B584-26852D4DB658}"/>
    <cellStyle name="5_Ranking TV Paga AS ABC 25+ 18 às 24h_OOH - Rev 12 3 11" xfId="10731" xr:uid="{8D013017-5139-48BF-A1EB-7288E07467E7}"/>
    <cellStyle name="5_Ranking TV Paga AS ABC 25+ 18 às 24h_OOH - Rev 12 3 2" xfId="5898" xr:uid="{965653DF-6FE1-442E-99CD-3B886E343321}"/>
    <cellStyle name="5_Ranking TV Paga AS ABC 25+ 18 às 24h_OOH - Rev 12 3 3" xfId="6284" xr:uid="{6971CA59-7EF2-48E7-9C18-A0D99C728D0E}"/>
    <cellStyle name="5_Ranking TV Paga AS ABC 25+ 18 às 24h_OOH - Rev 12 3 4" xfId="6714" xr:uid="{9CD2CECA-F624-4F87-8CDB-97570E3DE094}"/>
    <cellStyle name="5_Ranking TV Paga AS ABC 25+ 18 às 24h_OOH - Rev 12 3 5" xfId="7036" xr:uid="{B36DD97E-7BDF-4999-9200-D18C65CE35E2}"/>
    <cellStyle name="5_Ranking TV Paga AS ABC 25+ 18 às 24h_OOH - Rev 12 3 6" xfId="7398" xr:uid="{AD889725-4CE4-44F8-A37E-7E2F4BD5172F}"/>
    <cellStyle name="5_Ranking TV Paga AS ABC 25+ 18 às 24h_OOH - Rev 12 3 7" xfId="8122" xr:uid="{1B6E8B86-1C6B-40F9-A6B4-62BB5653A8FA}"/>
    <cellStyle name="5_Ranking TV Paga AS ABC 25+ 18 às 24h_OOH - Rev 12 3 8" xfId="8896" xr:uid="{7154EA20-4551-4FB1-8178-BFB461D86CD4}"/>
    <cellStyle name="5_Ranking TV Paga AS ABC 25+ 18 às 24h_OOH - Rev 12 3 9" xfId="10248" xr:uid="{14397FC1-F29C-403A-BC6A-7234F9B448D9}"/>
    <cellStyle name="5_Ranking TV Paga AS ABC 25+ 18 às 24h_OOH - Rev 12 4" xfId="6057" xr:uid="{9955D3C8-9B2D-4AF0-B36E-6FF1BE787D89}"/>
    <cellStyle name="5_Ranking TV Paga AS ABC 25+ 18 às 24h_OOH - Rev 12 5" xfId="6429" xr:uid="{E557CF07-E6D3-40C5-B08D-4B8C2CFFCCC0}"/>
    <cellStyle name="5_Ranking TV Paga AS ABC 25+ 18 às 24h_OOH - Rev 12 6" xfId="5616" xr:uid="{36ED001B-DE66-4966-89B6-8B1D40770646}"/>
    <cellStyle name="5_Ranking TV Paga AS ABC 25+ 18 às 24h_OOH - Rev 12 7" xfId="7155" xr:uid="{CE46F093-5F69-4EF5-8382-6CF53A65798D}"/>
    <cellStyle name="5_Ranking TV Paga AS ABC 25+ 18 às 24h_OOH - Rev 12 8" xfId="7774" xr:uid="{4C8776C2-60AC-4D0F-8C36-E9403B04F37D}"/>
    <cellStyle name="5_Ranking TV Paga AS ABC 25+ 18 às 24h_Pauta de Mídia Anual AC - 18.06.08 V3 - Aprovado" xfId="3654" xr:uid="{38A80083-CB39-4CE6-8E1B-DFDB3494CD56}"/>
    <cellStyle name="5_Ranking TV Paga AS ABC 25+ 18 às 24h_Pauta de Mídia Anual AC - 18.06.08 V3 - Aprovado 2" xfId="4793" xr:uid="{5D3FFB66-49D5-4182-9DF9-B8CEE8CFF8AA}"/>
    <cellStyle name="5_Ranking TV Paga AS ABC 25+ 18 às 24h_Pauta de Mídia Anual AC - 18.06.08 V3 - Aprovado 2 10" xfId="9622" xr:uid="{89A45CD5-FCE6-40FF-9AC9-45749B9B6E66}"/>
    <cellStyle name="5_Ranking TV Paga AS ABC 25+ 18 às 24h_Pauta de Mídia Anual AC - 18.06.08 V3 - Aprovado 2 11" xfId="10342" xr:uid="{CF6834D5-31EB-4009-8794-02434B0BB5AB}"/>
    <cellStyle name="5_Ranking TV Paga AS ABC 25+ 18 às 24h_Pauta de Mídia Anual AC - 18.06.08 V3 - Aprovado 2 12" xfId="13911" xr:uid="{D639EA37-4DBB-4967-AB16-DFEE3880D6D6}"/>
    <cellStyle name="5_Ranking TV Paga AS ABC 25+ 18 às 24h_Pauta de Mídia Anual AC - 18.06.08 V3 - Aprovado 2 2" xfId="5768" xr:uid="{E712CA2B-1341-40E3-86C8-B24E41C0737F}"/>
    <cellStyle name="5_Ranking TV Paga AS ABC 25+ 18 às 24h_Pauta de Mídia Anual AC - 18.06.08 V3 - Aprovado 2 2 2" xfId="20070" xr:uid="{DD9B1A82-4091-422B-907F-84C20A886AA9}"/>
    <cellStyle name="5_Ranking TV Paga AS ABC 25+ 18 às 24h_Pauta de Mídia Anual AC - 18.06.08 V3 - Aprovado 2 3" xfId="6154" xr:uid="{06E3E31F-8254-4047-8539-F861E73EB231}"/>
    <cellStyle name="5_Ranking TV Paga AS ABC 25+ 18 às 24h_Pauta de Mídia Anual AC - 18.06.08 V3 - Aprovado 2 4" xfId="6598" xr:uid="{62232175-D5AF-4B7F-A87C-BC839BEFD357}"/>
    <cellStyle name="5_Ranking TV Paga AS ABC 25+ 18 às 24h_Pauta de Mídia Anual AC - 18.06.08 V3 - Aprovado 2 5" xfId="6906" xr:uid="{522F1A87-5887-47E0-AAFC-13D457BA0311}"/>
    <cellStyle name="5_Ranking TV Paga AS ABC 25+ 18 às 24h_Pauta de Mídia Anual AC - 18.06.08 V3 - Aprovado 2 6" xfId="7273" xr:uid="{DAAB9ADE-1927-4850-B9F8-4E33F45FA7DF}"/>
    <cellStyle name="5_Ranking TV Paga AS ABC 25+ 18 às 24h_Pauta de Mídia Anual AC - 18.06.08 V3 - Aprovado 2 7" xfId="7992" xr:uid="{7FF90F2A-4C48-4181-B985-7CF25D343E7E}"/>
    <cellStyle name="5_Ranking TV Paga AS ABC 25+ 18 às 24h_Pauta de Mídia Anual AC - 18.06.08 V3 - Aprovado 2 8" xfId="8766" xr:uid="{F8820B3F-03F8-4882-B36F-C92492237480}"/>
    <cellStyle name="5_Ranking TV Paga AS ABC 25+ 18 às 24h_Pauta de Mídia Anual AC - 18.06.08 V3 - Aprovado 2 9" xfId="10118" xr:uid="{F2D68E4E-7800-4B68-87EB-29201F44D861}"/>
    <cellStyle name="5_Ranking TV Paga AS ABC 25+ 18 às 24h_Pauta de Mídia Anual AC - 18.06.08 V3 - Aprovado 3" xfId="4922" xr:uid="{34A36E85-16F2-4F17-9DB8-2943762AF24A}"/>
    <cellStyle name="5_Ranking TV Paga AS ABC 25+ 18 às 24h_Pauta de Mídia Anual AC - 18.06.08 V3 - Aprovado 3 10" xfId="10530" xr:uid="{B4E85F07-B424-463A-BDD3-20DC9CAACFD7}"/>
    <cellStyle name="5_Ranking TV Paga AS ABC 25+ 18 às 24h_Pauta de Mídia Anual AC - 18.06.08 V3 - Aprovado 3 11" xfId="10730" xr:uid="{E79898FA-ABCD-464D-B115-2399A5757D71}"/>
    <cellStyle name="5_Ranking TV Paga AS ABC 25+ 18 às 24h_Pauta de Mídia Anual AC - 18.06.08 V3 - Aprovado 3 12" xfId="14741" xr:uid="{3DADC734-FFCD-4485-A68E-AFEA4E858320}"/>
    <cellStyle name="5_Ranking TV Paga AS ABC 25+ 18 às 24h_Pauta de Mídia Anual AC - 18.06.08 V3 - Aprovado 3 2" xfId="5897" xr:uid="{9B77E65B-2D9F-45BB-BBF4-5ABDB98F123E}"/>
    <cellStyle name="5_Ranking TV Paga AS ABC 25+ 18 às 24h_Pauta de Mídia Anual AC - 18.06.08 V3 - Aprovado 3 2 2" xfId="20900" xr:uid="{CF7DF13A-68FF-4D68-A754-35B573A1A073}"/>
    <cellStyle name="5_Ranking TV Paga AS ABC 25+ 18 às 24h_Pauta de Mídia Anual AC - 18.06.08 V3 - Aprovado 3 3" xfId="6283" xr:uid="{88944AFE-C7DE-4AD6-9C72-A8D2F0054639}"/>
    <cellStyle name="5_Ranking TV Paga AS ABC 25+ 18 às 24h_Pauta de Mídia Anual AC - 18.06.08 V3 - Aprovado 3 4" xfId="6713" xr:uid="{49CEFA73-464C-464C-9734-97530913A6E6}"/>
    <cellStyle name="5_Ranking TV Paga AS ABC 25+ 18 às 24h_Pauta de Mídia Anual AC - 18.06.08 V3 - Aprovado 3 5" xfId="7035" xr:uid="{C5C40136-B06E-4ED2-A541-DBF1AD1679D1}"/>
    <cellStyle name="5_Ranking TV Paga AS ABC 25+ 18 às 24h_Pauta de Mídia Anual AC - 18.06.08 V3 - Aprovado 3 6" xfId="7397" xr:uid="{E5F08EE3-8B4F-45B6-9CCA-06A664ABF805}"/>
    <cellStyle name="5_Ranking TV Paga AS ABC 25+ 18 às 24h_Pauta de Mídia Anual AC - 18.06.08 V3 - Aprovado 3 7" xfId="8121" xr:uid="{E7C5D47C-2065-48AB-946D-7E6A34F62931}"/>
    <cellStyle name="5_Ranking TV Paga AS ABC 25+ 18 às 24h_Pauta de Mídia Anual AC - 18.06.08 V3 - Aprovado 3 8" xfId="8895" xr:uid="{6F5AD25F-92CF-4906-86F7-7707E818741D}"/>
    <cellStyle name="5_Ranking TV Paga AS ABC 25+ 18 às 24h_Pauta de Mídia Anual AC - 18.06.08 V3 - Aprovado 3 9" xfId="10247" xr:uid="{BAE79460-9025-4F64-B822-50CEDCF1920C}"/>
    <cellStyle name="5_Ranking TV Paga AS ABC 25+ 18 às 24h_Pauta de Mídia Anual AC - 18.06.08 V3 - Aprovado 4" xfId="3423" xr:uid="{93D7D0BA-3DD3-420D-AEA3-492E587B538B}"/>
    <cellStyle name="5_Ranking TV Paga AS ABC 25+ 18 às 24h_Pauta de Mídia Anual AC - 18.06.08 V3 - Aprovado 4 2" xfId="18387" xr:uid="{2F699BA5-2D43-4C0B-A3BA-8A16F77EBA47}"/>
    <cellStyle name="5_Ranking TV Paga AS ABC 25+ 18 às 24h_Pauta de Mídia Anual AC - 18.06.08 V3 - Aprovado 5" xfId="5469" xr:uid="{041836DE-5D43-4C55-80CB-33A569A6A76D}"/>
    <cellStyle name="5_Ranking TV Paga AS ABC 25+ 18 às 24h_Pauta de Mídia Anual AC - 18.06.08 V3 - Aprovado 5 2" xfId="19779" xr:uid="{5BF8DEF6-45CD-4D8D-BADC-FB7331489BB9}"/>
    <cellStyle name="5_Ranking TV Paga AS ABC 25+ 18 às 24h_Pauta de Mídia Anual AC - 18.06.08 V3 - Aprovado 6" xfId="6846" xr:uid="{B0BA1BB5-07EF-4E31-ADFA-1CDC73C6F4AA}"/>
    <cellStyle name="5_Ranking TV Paga AS ABC 25+ 18 às 24h_Pauta de Mídia Anual AC - 18.06.08 V3 - Aprovado 6 2" xfId="47510" xr:uid="{FAF7C4FD-76F9-4DF4-980A-E76C1BA2F092}"/>
    <cellStyle name="5_Ranking TV Paga AS ABC 25+ 18 às 24h_Pauta de Mídia Anual AC - 18.06.08 V3 - Aprovado 7" xfId="5598" xr:uid="{10F1D923-0FD9-4059-AD29-7C3C8A0A0CFC}"/>
    <cellStyle name="5_Ranking TV Paga AS ABC 25+ 18 às 24h_Pauta de Mídia Anual AC - 18.06.08 V3 - Aprovado 7 2" xfId="47677" xr:uid="{50CFCBF6-6219-45BB-90E3-005757BDFD0E}"/>
    <cellStyle name="5_Ranking TV Paga AS ABC 25+ 18 às 24h_Pauta de Mídia Anual AC - 18.06.08 V3 - Aprovado 8" xfId="7775" xr:uid="{03FCB80E-C9AE-4065-B94E-FBC79EC2D52F}"/>
    <cellStyle name="5_Ranking TV Paga AS ABC 25+ 18 às 24h_Pauta de Mídia Anual AC - 18.06.08 V3 - Aprovado_ME MS R 15" xfId="3655" xr:uid="{C5252423-C209-48D5-BB00-31A7D784424E}"/>
    <cellStyle name="5_Ranking TV Paga AS ABC 25+ 18 às 24h_Pauta de Mídia Anual AC - 18.06.08 V3 - Aprovado_ME MS R 15 2" xfId="4794" xr:uid="{6C66D716-F265-4194-BC68-CA66A5C5582C}"/>
    <cellStyle name="5_Ranking TV Paga AS ABC 25+ 18 às 24h_Pauta de Mídia Anual AC - 18.06.08 V3 - Aprovado_ME MS R 15 2 10" xfId="9623" xr:uid="{17008B6D-B454-46CD-8CA0-A06C091EE62D}"/>
    <cellStyle name="5_Ranking TV Paga AS ABC 25+ 18 às 24h_Pauta de Mídia Anual AC - 18.06.08 V3 - Aprovado_ME MS R 15 2 11" xfId="10293" xr:uid="{24BA1B06-C875-47E9-8ABF-E4C51A51751F}"/>
    <cellStyle name="5_Ranking TV Paga AS ABC 25+ 18 às 24h_Pauta de Mídia Anual AC - 18.06.08 V3 - Aprovado_ME MS R 15 2 2" xfId="5769" xr:uid="{2CBFBA3B-976D-43D1-B564-EB72A428616F}"/>
    <cellStyle name="5_Ranking TV Paga AS ABC 25+ 18 às 24h_Pauta de Mídia Anual AC - 18.06.08 V3 - Aprovado_ME MS R 15 2 3" xfId="6155" xr:uid="{068E50D2-391A-474B-A2E7-DF9F6020D112}"/>
    <cellStyle name="5_Ranking TV Paga AS ABC 25+ 18 às 24h_Pauta de Mídia Anual AC - 18.06.08 V3 - Aprovado_ME MS R 15 2 4" xfId="6599" xr:uid="{6CC0C72D-E506-422F-8265-AD4786BD803B}"/>
    <cellStyle name="5_Ranking TV Paga AS ABC 25+ 18 às 24h_Pauta de Mídia Anual AC - 18.06.08 V3 - Aprovado_ME MS R 15 2 5" xfId="6907" xr:uid="{62EE397D-73FA-45F6-A5D4-751041787D90}"/>
    <cellStyle name="5_Ranking TV Paga AS ABC 25+ 18 às 24h_Pauta de Mídia Anual AC - 18.06.08 V3 - Aprovado_ME MS R 15 2 6" xfId="7274" xr:uid="{B88049C1-9330-495D-92BA-B7C7B2600DF8}"/>
    <cellStyle name="5_Ranking TV Paga AS ABC 25+ 18 às 24h_Pauta de Mídia Anual AC - 18.06.08 V3 - Aprovado_ME MS R 15 2 7" xfId="7993" xr:uid="{37BEA4AF-6541-4D26-874B-567FF39EA25B}"/>
    <cellStyle name="5_Ranking TV Paga AS ABC 25+ 18 às 24h_Pauta de Mídia Anual AC - 18.06.08 V3 - Aprovado_ME MS R 15 2 8" xfId="8767" xr:uid="{3495144B-2C05-4127-8B29-8B4199E2C4E2}"/>
    <cellStyle name="5_Ranking TV Paga AS ABC 25+ 18 às 24h_Pauta de Mídia Anual AC - 18.06.08 V3 - Aprovado_ME MS R 15 2 9" xfId="10119" xr:uid="{F4628245-3941-400E-9CD4-F64E0FBBE324}"/>
    <cellStyle name="5_Ranking TV Paga AS ABC 25+ 18 às 24h_Pauta de Mídia Anual AC - 18.06.08 V3 - Aprovado_ME MS R 15 3" xfId="4921" xr:uid="{338716D0-CD57-4E6E-8404-28951AEA0BAB}"/>
    <cellStyle name="5_Ranking TV Paga AS ABC 25+ 18 às 24h_Pauta de Mídia Anual AC - 18.06.08 V3 - Aprovado_ME MS R 15 3 10" xfId="10529" xr:uid="{E58DDECC-E9BC-48FE-98B2-FB473112BF49}"/>
    <cellStyle name="5_Ranking TV Paga AS ABC 25+ 18 às 24h_Pauta de Mídia Anual AC - 18.06.08 V3 - Aprovado_ME MS R 15 3 11" xfId="10729" xr:uid="{4A0A1FB2-8662-4E26-AB6A-9E468573CFCC}"/>
    <cellStyle name="5_Ranking TV Paga AS ABC 25+ 18 às 24h_Pauta de Mídia Anual AC - 18.06.08 V3 - Aprovado_ME MS R 15 3 2" xfId="5896" xr:uid="{1C8DEA29-F2F6-435D-A7A5-86648CEC62A6}"/>
    <cellStyle name="5_Ranking TV Paga AS ABC 25+ 18 às 24h_Pauta de Mídia Anual AC - 18.06.08 V3 - Aprovado_ME MS R 15 3 3" xfId="6282" xr:uid="{C0D52CAA-7982-4F50-A8F5-83F1F4E7B01B}"/>
    <cellStyle name="5_Ranking TV Paga AS ABC 25+ 18 às 24h_Pauta de Mídia Anual AC - 18.06.08 V3 - Aprovado_ME MS R 15 3 4" xfId="6712" xr:uid="{FA28602B-BF57-4D13-A9C2-6FDEEF49172D}"/>
    <cellStyle name="5_Ranking TV Paga AS ABC 25+ 18 às 24h_Pauta de Mídia Anual AC - 18.06.08 V3 - Aprovado_ME MS R 15 3 5" xfId="7034" xr:uid="{84C85814-14F9-4DC3-B51D-8ADABA0D0AAE}"/>
    <cellStyle name="5_Ranking TV Paga AS ABC 25+ 18 às 24h_Pauta de Mídia Anual AC - 18.06.08 V3 - Aprovado_ME MS R 15 3 6" xfId="7396" xr:uid="{9C9056D2-EEAC-49FE-B548-9A9A7980118A}"/>
    <cellStyle name="5_Ranking TV Paga AS ABC 25+ 18 às 24h_Pauta de Mídia Anual AC - 18.06.08 V3 - Aprovado_ME MS R 15 3 7" xfId="8120" xr:uid="{C6B357B3-0E31-47D0-BE35-0D87704B5022}"/>
    <cellStyle name="5_Ranking TV Paga AS ABC 25+ 18 às 24h_Pauta de Mídia Anual AC - 18.06.08 V3 - Aprovado_ME MS R 15 3 8" xfId="8894" xr:uid="{4A4E28DB-B10D-4B10-8807-B24A1A9363C5}"/>
    <cellStyle name="5_Ranking TV Paga AS ABC 25+ 18 às 24h_Pauta de Mídia Anual AC - 18.06.08 V3 - Aprovado_ME MS R 15 3 9" xfId="10246" xr:uid="{337C1DA7-F0AD-46C4-80C0-98EA38252CD4}"/>
    <cellStyle name="5_Ranking TV Paga AS ABC 25+ 18 às 24h_Pauta de Mídia Anual AC - 18.06.08 V3 - Aprovado_ME MS R 15 4" xfId="5220" xr:uid="{857F24B6-F4FE-4B3C-B207-79B11714F930}"/>
    <cellStyle name="5_Ranking TV Paga AS ABC 25+ 18 às 24h_Pauta de Mídia Anual AC - 18.06.08 V3 - Aprovado_ME MS R 15 5" xfId="6376" xr:uid="{01BD3B3D-796C-4B9E-8D7B-6888DF4AFF6E}"/>
    <cellStyle name="5_Ranking TV Paga AS ABC 25+ 18 às 24h_Pauta de Mídia Anual AC - 18.06.08 V3 - Aprovado_ME MS R 15 6" xfId="5550" xr:uid="{B653BFBD-B6B9-4191-A952-C3812998E11F}"/>
    <cellStyle name="5_Ranking TV Paga AS ABC 25+ 18 às 24h_Pauta de Mídia Anual AC - 18.06.08 V3 - Aprovado_ME MS R 15 7" xfId="7143" xr:uid="{A16E84A2-2CDC-49F5-BE40-40D49C9A6289}"/>
    <cellStyle name="5_Ranking TV Paga AS ABC 25+ 18 às 24h_Pauta de Mídia Anual AC - 18.06.08 V3 - Aprovado_ME MS R 15 8" xfId="7776" xr:uid="{EF67D6AB-A46F-43B0-A2AA-9C53F17243F6}"/>
    <cellStyle name="5_Ranking TV PNT - AS ABCDE 18-34" xfId="3656" xr:uid="{26D2F5A7-044A-4B6F-98C5-A58BFF5D8270}"/>
    <cellStyle name="5_Ranking TV PNT - AS ABCDE 18-34 2" xfId="5967" xr:uid="{BA92C104-D395-417D-8B47-3B8DAD83AD52}"/>
    <cellStyle name="5_Ranking TV PNT - AS ABCDE 18-34 3" xfId="6803" xr:uid="{C008A256-0C6A-4C48-ABDB-9B3C6D902B3B}"/>
    <cellStyle name="5_Ranking TV PNT - AS ABCDE 18-34 4" xfId="9444" xr:uid="{88F8E1E9-2CED-4122-B159-00F06370D0FD}"/>
    <cellStyle name="5_Ranking TV PNT - AS ABCDE 18-34 5" xfId="10611" xr:uid="{ED613B39-E21C-49C6-8BFE-7AFBD08FDCD5}"/>
    <cellStyle name="5_Ranking TV PNT - AS ABCDE 18-34_ME MS R 15" xfId="3657" xr:uid="{5A778A8D-A5E4-44CD-A392-D40ABFA8552E}"/>
    <cellStyle name="5_Ranking TV PNT - AS ABCDE 18-34_ME MS R 15 2" xfId="6064" xr:uid="{B9A1F450-A92D-4F78-ACED-ECF381922D77}"/>
    <cellStyle name="5_Ranking TV PNT - AS ABCDE 18-34_ME MS R 15 3" xfId="5551" xr:uid="{257123C4-C38C-40DE-813E-94CCC4E1C8F5}"/>
    <cellStyle name="5_Ranking TV PNT - AS ABCDE 18-34_ME MS R 15 4" xfId="9445" xr:uid="{8CC7D449-9DE5-4FCA-9F90-516B2D128559}"/>
    <cellStyle name="5_Ranking TV PNT - AS ABCDE 18-34_ME MS R 15 5" xfId="10593" xr:uid="{41C16B13-5D86-43FF-895D-05FB4589B3AE}"/>
    <cellStyle name="5_Ranking TV PNT - AS ABCDE 18-34_OOH - Rev 12" xfId="3658" xr:uid="{EDE9130A-BBC8-437A-9895-41487E72ABB2}"/>
    <cellStyle name="5_Ranking TV PNT - AS ABCDE 18-34_OOH - Rev 12 2" xfId="5989" xr:uid="{860548A1-919A-4BCC-B494-52D552BB67EE}"/>
    <cellStyle name="5_Ranking TV PNT - AS ABCDE 18-34_OOH - Rev 12 3" xfId="5961" xr:uid="{69E3348A-5CFF-4DC7-A023-2BFC2A5FDE16}"/>
    <cellStyle name="5_Ranking TV PNT - AS ABCDE 18-34_OOH - Rev 12 4" xfId="9446" xr:uid="{7963F8F4-FEE2-4380-B5E7-4F4BF62AB44B}"/>
    <cellStyle name="5_Ranking TV PNT - AS ABCDE 18-34_OOH - Rev 12 5" xfId="9329" xr:uid="{A126ED3E-0E07-4482-AB0C-01F5E424CF46}"/>
    <cellStyle name="5_Share e Programação TV" xfId="3659" xr:uid="{6FDB74FD-0423-46DE-9BFA-B2621C832D45}"/>
    <cellStyle name="5_Share e Programação TV 2" xfId="4795" xr:uid="{B36B6418-A172-4B83-851A-9B09066DF99F}"/>
    <cellStyle name="5_Share e Programação TV 2 10" xfId="9624" xr:uid="{8B55B410-7C4D-47DC-89F0-7D9177FD88F4}"/>
    <cellStyle name="5_Share e Programação TV 2 11" xfId="10395" xr:uid="{CA97DA61-FD46-47F9-BE96-CD9D2EEEC37E}"/>
    <cellStyle name="5_Share e Programação TV 2 2" xfId="5770" xr:uid="{D05FD757-5BE3-45BA-AC8C-8346AF048CAA}"/>
    <cellStyle name="5_Share e Programação TV 2 3" xfId="6156" xr:uid="{38357B5C-25D2-4BDA-9473-2F0E8E215F85}"/>
    <cellStyle name="5_Share e Programação TV 2 4" xfId="6600" xr:uid="{8920077F-8058-4C9D-90FE-DD7BFDBC55F5}"/>
    <cellStyle name="5_Share e Programação TV 2 5" xfId="6908" xr:uid="{9ED242C8-1EFA-47D7-8715-975FD72F9AC4}"/>
    <cellStyle name="5_Share e Programação TV 2 6" xfId="7275" xr:uid="{13B68D9C-52BA-4046-806C-1EFE634674D3}"/>
    <cellStyle name="5_Share e Programação TV 2 7" xfId="7994" xr:uid="{3C882D3D-62D9-4299-8215-04A63E6A651A}"/>
    <cellStyle name="5_Share e Programação TV 2 8" xfId="8768" xr:uid="{9567960E-308B-408A-8F38-786DAD3CFAB8}"/>
    <cellStyle name="5_Share e Programação TV 2 9" xfId="10120" xr:uid="{409940F3-63F6-4ED2-98BC-EC0013FD338E}"/>
    <cellStyle name="5_Share e Programação TV 3" xfId="4920" xr:uid="{EF62E70C-8948-4072-9411-FADB8FDD7507}"/>
    <cellStyle name="5_Share e Programação TV 3 10" xfId="10528" xr:uid="{90CE6037-A75B-4A0D-86C3-C39300DFC535}"/>
    <cellStyle name="5_Share e Programação TV 3 11" xfId="10728" xr:uid="{17FA51A3-BB8D-46CC-A3D0-C543509CC2C0}"/>
    <cellStyle name="5_Share e Programação TV 3 2" xfId="5895" xr:uid="{B0D8C632-9CE0-4397-A58A-2CDA09212D52}"/>
    <cellStyle name="5_Share e Programação TV 3 3" xfId="6281" xr:uid="{7EDEF5BC-0972-4C46-A740-48CA655FAD18}"/>
    <cellStyle name="5_Share e Programação TV 3 4" xfId="6711" xr:uid="{B6AE06C5-E74E-4665-827B-2484F923BCCD}"/>
    <cellStyle name="5_Share e Programação TV 3 5" xfId="7033" xr:uid="{86D8DB63-784D-4664-B3F9-5B98E7B3E633}"/>
    <cellStyle name="5_Share e Programação TV 3 6" xfId="7395" xr:uid="{5D6FD3F9-1EE1-437D-AB5B-9DF668A97818}"/>
    <cellStyle name="5_Share e Programação TV 3 7" xfId="8119" xr:uid="{F808F079-F403-4745-A32B-0C39969A87C8}"/>
    <cellStyle name="5_Share e Programação TV 3 8" xfId="8893" xr:uid="{2597CF2D-82C7-401B-A60A-0768444BC936}"/>
    <cellStyle name="5_Share e Programação TV 3 9" xfId="10245" xr:uid="{0E2A4113-7075-4EF7-AF85-200EB19021B4}"/>
    <cellStyle name="5_Share e Programação TV 4" xfId="6010" xr:uid="{E0AE1201-CBDE-4CAC-B45A-CB483A53A984}"/>
    <cellStyle name="5_Share e Programação TV 5" xfId="5470" xr:uid="{D8DD1672-25F7-4195-854E-C51CE000295D}"/>
    <cellStyle name="5_Share e Programação TV 6" xfId="6851" xr:uid="{682DDE03-0FC5-4665-AF1E-E716C98FC37F}"/>
    <cellStyle name="5_Share e Programação TV 7" xfId="6495" xr:uid="{2C52AD38-686D-46F3-9D05-934ECA4964F1}"/>
    <cellStyle name="5_Share e Programação TV 8" xfId="7777" xr:uid="{7108FE93-A231-4A07-A3BC-51349E091F55}"/>
    <cellStyle name="5_Share e Programação TV.xls 2" xfId="3660" xr:uid="{AFEC3DB7-0881-4281-954A-C7D0C75F0B01}"/>
    <cellStyle name="5_Share e Programação TV.xls 2 2" xfId="4796" xr:uid="{E747BD77-0150-4CD1-A325-8B570D7E9B6D}"/>
    <cellStyle name="5_Share e Programação TV.xls 2 2 10" xfId="9625" xr:uid="{430236C3-088D-41C0-91F3-228025858EEA}"/>
    <cellStyle name="5_Share e Programação TV.xls 2 2 11" xfId="9269" xr:uid="{1B5B97BA-C4DD-4E90-8EFB-4BF2B138251D}"/>
    <cellStyle name="5_Share e Programação TV.xls 2 2 2" xfId="5771" xr:uid="{805C702A-1C16-4732-85AA-C0B81864653D}"/>
    <cellStyle name="5_Share e Programação TV.xls 2 2 3" xfId="6157" xr:uid="{2CF939BF-3EDF-4F1A-9AED-EEF62E9F08E1}"/>
    <cellStyle name="5_Share e Programação TV.xls 2 2 4" xfId="6601" xr:uid="{B663E21D-B465-463D-AF9F-380B80BEC32A}"/>
    <cellStyle name="5_Share e Programação TV.xls 2 2 5" xfId="6909" xr:uid="{5D035B64-905D-437C-B0B3-1A42E0F49049}"/>
    <cellStyle name="5_Share e Programação TV.xls 2 2 6" xfId="7276" xr:uid="{3D39B080-0A47-4B80-9A41-9C0AA68F2968}"/>
    <cellStyle name="5_Share e Programação TV.xls 2 2 7" xfId="7995" xr:uid="{26ABE27B-2AB8-4F26-B0D6-E80675EF25EA}"/>
    <cellStyle name="5_Share e Programação TV.xls 2 2 8" xfId="8769" xr:uid="{576B93D7-24AE-41A4-AA01-CBB82D566116}"/>
    <cellStyle name="5_Share e Programação TV.xls 2 2 9" xfId="10121" xr:uid="{8F6A4347-332F-423C-8808-753B1DE8AAFA}"/>
    <cellStyle name="5_Share e Programação TV.xls 2 3" xfId="4919" xr:uid="{C04695D6-5A8D-49F5-9C07-0AA7E7E5F244}"/>
    <cellStyle name="5_Share e Programação TV.xls 2 3 10" xfId="10527" xr:uid="{D2031A10-BF5D-429A-93D6-7F42C60433F7}"/>
    <cellStyle name="5_Share e Programação TV.xls 2 3 11" xfId="10727" xr:uid="{1732B28E-3CE2-4E20-83E1-C29D4EE7A7BE}"/>
    <cellStyle name="5_Share e Programação TV.xls 2 3 2" xfId="5894" xr:uid="{C9F372F3-57ED-4B3D-9417-A93ABAD01BD5}"/>
    <cellStyle name="5_Share e Programação TV.xls 2 3 3" xfId="6280" xr:uid="{8078A01D-0102-4152-9ECF-D88A50C96593}"/>
    <cellStyle name="5_Share e Programação TV.xls 2 3 4" xfId="6710" xr:uid="{01B5752A-CBD4-47ED-ABC2-E629ACA05030}"/>
    <cellStyle name="5_Share e Programação TV.xls 2 3 5" xfId="7032" xr:uid="{B1C6992F-5058-49A5-8C39-469F1628F4E3}"/>
    <cellStyle name="5_Share e Programação TV.xls 2 3 6" xfId="7394" xr:uid="{1CC082A1-2184-4E5D-9CE9-DAA009AE34A4}"/>
    <cellStyle name="5_Share e Programação TV.xls 2 3 7" xfId="8118" xr:uid="{C2EADDB7-F4A3-4235-9660-79ABB20A9745}"/>
    <cellStyle name="5_Share e Programação TV.xls 2 3 8" xfId="8892" xr:uid="{43397824-BF92-4D7C-852B-6F6F1FB96E86}"/>
    <cellStyle name="5_Share e Programação TV.xls 2 3 9" xfId="10244" xr:uid="{09B80408-E588-4579-A67D-461A139829D7}"/>
    <cellStyle name="5_Share e Programação TV.xls 2 4" xfId="5591" xr:uid="{CDAE76B2-D44F-48BF-A00E-5DC530044ED8}"/>
    <cellStyle name="5_Share e Programação TV.xls 2 5" xfId="5628" xr:uid="{6010C46D-D190-4C29-8C0E-3D9FB975EFA9}"/>
    <cellStyle name="5_Share e Programação TV.xls 2 6" xfId="5549" xr:uid="{FFC2AE26-D6FC-4F58-BA27-D18CC37442E3}"/>
    <cellStyle name="5_Share e Programação TV.xls 2 7" xfId="6827" xr:uid="{72F27129-1AF6-489A-9419-C11D7183DE57}"/>
    <cellStyle name="5_Share e Programação TV.xls 2 8" xfId="7778" xr:uid="{FEF92A86-FA7E-4409-AFC2-B00D05FE4261}"/>
    <cellStyle name="5_Share PNT AS ABC 25+ 6 às 24h" xfId="3661" xr:uid="{8E9B96D8-F310-4D2B-A7B6-67922FC15F03}"/>
    <cellStyle name="5_Share PNT AS ABC 25+ 6 às 24h_OOH - Rev 12" xfId="3662" xr:uid="{F1CD32DE-8AC0-4C65-9F1B-C4BE9AB02CC7}"/>
    <cellStyle name="5_Share PNT AS ABC 25+ 6 às 24h_Pauta de Mídia Anual AC - 18.06.08 V3 - Aprovado" xfId="3663" xr:uid="{8C7FB475-C11E-41D8-A8F4-98CA0EA60841}"/>
    <cellStyle name="5_Share TV Aberta AS ABCDE 18-24 anos PNT 2" xfId="3664" xr:uid="{97447DF5-5007-4392-8F6B-AB01BFA7CAE9}"/>
    <cellStyle name="5_Share TV Aberta AS ABCDE 18-24 anos PNT 2 2" xfId="4797" xr:uid="{C58016CD-340E-4770-B0B8-DC7ED64227AC}"/>
    <cellStyle name="5_Share TV Aberta AS ABCDE 18-24 anos PNT 2 2 10" xfId="9626" xr:uid="{111C2B97-9CA6-4F41-9CB7-B092D0214D26}"/>
    <cellStyle name="5_Share TV Aberta AS ABCDE 18-24 anos PNT 2 2 11" xfId="9253" xr:uid="{5E2EA252-CD5C-40FD-8BA9-4710EA54E62F}"/>
    <cellStyle name="5_Share TV Aberta AS ABCDE 18-24 anos PNT 2 2 12" xfId="13912" xr:uid="{8FD4C65A-2285-4BAB-BDDA-7F3702109BD1}"/>
    <cellStyle name="5_Share TV Aberta AS ABCDE 18-24 anos PNT 2 2 2" xfId="5772" xr:uid="{E7026F13-1DE3-4F27-9158-3F22AFF3FCA6}"/>
    <cellStyle name="5_Share TV Aberta AS ABCDE 18-24 anos PNT 2 2 2 2" xfId="20071" xr:uid="{2670EA95-F7DA-4286-AC2B-96AF01AEB4D7}"/>
    <cellStyle name="5_Share TV Aberta AS ABCDE 18-24 anos PNT 2 2 3" xfId="6158" xr:uid="{6E1CC8DA-8FFA-4640-8FCE-72ACA61A82CB}"/>
    <cellStyle name="5_Share TV Aberta AS ABCDE 18-24 anos PNT 2 2 4" xfId="6602" xr:uid="{FD6564AD-3B43-4565-8D3D-0665EFD88583}"/>
    <cellStyle name="5_Share TV Aberta AS ABCDE 18-24 anos PNT 2 2 5" xfId="6910" xr:uid="{E8564D57-0FAB-44F9-84E8-5A4F808BCAEA}"/>
    <cellStyle name="5_Share TV Aberta AS ABCDE 18-24 anos PNT 2 2 6" xfId="7277" xr:uid="{0F6F9C82-52AB-4556-A991-2882FF903CBF}"/>
    <cellStyle name="5_Share TV Aberta AS ABCDE 18-24 anos PNT 2 2 7" xfId="7996" xr:uid="{942AD485-BA8B-47E0-B495-286807A80083}"/>
    <cellStyle name="5_Share TV Aberta AS ABCDE 18-24 anos PNT 2 2 8" xfId="8770" xr:uid="{BFCF9E02-C676-4A0B-99B3-E73350ACCD7C}"/>
    <cellStyle name="5_Share TV Aberta AS ABCDE 18-24 anos PNT 2 2 9" xfId="10122" xr:uid="{7FD5AE15-9568-4B64-8108-E2D12115BEDE}"/>
    <cellStyle name="5_Share TV Aberta AS ABCDE 18-24 anos PNT 2 3" xfId="4918" xr:uid="{B839726B-F22F-4BE7-8EEA-A8D2B91F614C}"/>
    <cellStyle name="5_Share TV Aberta AS ABCDE 18-24 anos PNT 2 3 10" xfId="10526" xr:uid="{42A0F669-5443-40C4-AA5F-6B698C04F296}"/>
    <cellStyle name="5_Share TV Aberta AS ABCDE 18-24 anos PNT 2 3 11" xfId="10726" xr:uid="{92C0B56E-3D2A-4DDA-A139-783C021DC69E}"/>
    <cellStyle name="5_Share TV Aberta AS ABCDE 18-24 anos PNT 2 3 12" xfId="13764" xr:uid="{ED2F89AC-5AA7-4A4D-AB64-178CE2AD446B}"/>
    <cellStyle name="5_Share TV Aberta AS ABCDE 18-24 anos PNT 2 3 2" xfId="5893" xr:uid="{C5752573-6538-4008-818F-E4E5210F0A37}"/>
    <cellStyle name="5_Share TV Aberta AS ABCDE 18-24 anos PNT 2 3 2 2" xfId="19923" xr:uid="{4052E2BC-C183-4D05-B009-2D0FA582F4C6}"/>
    <cellStyle name="5_Share TV Aberta AS ABCDE 18-24 anos PNT 2 3 3" xfId="6279" xr:uid="{7FE47E34-4ED8-400D-B34E-FA5847A75091}"/>
    <cellStyle name="5_Share TV Aberta AS ABCDE 18-24 anos PNT 2 3 4" xfId="6709" xr:uid="{373F4AF7-36EB-41F9-996A-DB2AA8056652}"/>
    <cellStyle name="5_Share TV Aberta AS ABCDE 18-24 anos PNT 2 3 5" xfId="7031" xr:uid="{F2306EFE-C669-430A-883C-95F40A901A3D}"/>
    <cellStyle name="5_Share TV Aberta AS ABCDE 18-24 anos PNT 2 3 6" xfId="7393" xr:uid="{C1BAC5E2-5415-4800-9BD8-39FFD530F289}"/>
    <cellStyle name="5_Share TV Aberta AS ABCDE 18-24 anos PNT 2 3 7" xfId="8117" xr:uid="{2B92486C-F4B6-428B-A360-0729364A0318}"/>
    <cellStyle name="5_Share TV Aberta AS ABCDE 18-24 anos PNT 2 3 8" xfId="8891" xr:uid="{40D7FA06-72FC-4B4E-8F35-4BBD553BD0F4}"/>
    <cellStyle name="5_Share TV Aberta AS ABCDE 18-24 anos PNT 2 3 9" xfId="10243" xr:uid="{9514090E-5B26-4321-8051-68F914938B0B}"/>
    <cellStyle name="5_Share TV Aberta AS ABCDE 18-24 anos PNT 2 4" xfId="5998" xr:uid="{F03EAF76-C807-4EB6-8F62-44AA2526A4D5}"/>
    <cellStyle name="5_Share TV Aberta AS ABCDE 18-24 anos PNT 2 4 2" xfId="18391" xr:uid="{10CD60BA-B88C-4CEB-BE9A-13A4212801F3}"/>
    <cellStyle name="5_Share TV Aberta AS ABCDE 18-24 anos PNT 2 5" xfId="6372" xr:uid="{455D1BC1-5B76-46D3-B6FF-EE0B463CBAE2}"/>
    <cellStyle name="5_Share TV Aberta AS ABCDE 18-24 anos PNT 2 5 2" xfId="19778" xr:uid="{84FF3074-A5E0-4BCF-8BBC-D98F0D6EB839}"/>
    <cellStyle name="5_Share TV Aberta AS ABCDE 18-24 anos PNT 2 6" xfId="6854" xr:uid="{390FB4D4-F3AF-4971-B708-7F8619E495B7}"/>
    <cellStyle name="5_Share TV Aberta AS ABCDE 18-24 anos PNT 2 6 2" xfId="47283" xr:uid="{2490E784-2E9F-4936-8D8B-60AC44351C5A}"/>
    <cellStyle name="5_Share TV Aberta AS ABCDE 18-24 anos PNT 2 7" xfId="6457" xr:uid="{A30D7CA6-EF5E-4E47-9BB3-A51209764C93}"/>
    <cellStyle name="5_Share TV Aberta AS ABCDE 18-24 anos PNT 2 7 2" xfId="47678" xr:uid="{DFFB4CEE-6E14-4FBC-96C3-5A329D1A0AD5}"/>
    <cellStyle name="5_Share TV Aberta AS ABCDE 18-24 anos PNT 2 8" xfId="7779" xr:uid="{D843267D-248D-42DC-9379-AD0353485E08}"/>
    <cellStyle name="5_Share TV Aberta AS ABCDE 18-24 anos PNT 2_ME MS R 15" xfId="3665" xr:uid="{C4303CE3-C970-4157-BAE7-1FB1ADAA2AEE}"/>
    <cellStyle name="5_Share TV Aberta AS ABCDE 18-24 anos PNT 2_ME MS R 15 2" xfId="4798" xr:uid="{EF5C930F-6EAA-45B9-BAEC-C6E9B5306845}"/>
    <cellStyle name="5_Share TV Aberta AS ABCDE 18-24 anos PNT 2_ME MS R 15 2 10" xfId="9627" xr:uid="{75BE46B0-99D9-4326-A2B9-066260ABA6E3}"/>
    <cellStyle name="5_Share TV Aberta AS ABCDE 18-24 anos PNT 2_ME MS R 15 2 11" xfId="10345" xr:uid="{A986E12E-97A1-4901-BB86-D9509B4C11A5}"/>
    <cellStyle name="5_Share TV Aberta AS ABCDE 18-24 anos PNT 2_ME MS R 15 2 2" xfId="5773" xr:uid="{2778A861-0977-4F1B-B6F0-869EC39D73FE}"/>
    <cellStyle name="5_Share TV Aberta AS ABCDE 18-24 anos PNT 2_ME MS R 15 2 3" xfId="6159" xr:uid="{7D3401CD-5079-42FC-80D7-F4CEB6C8446C}"/>
    <cellStyle name="5_Share TV Aberta AS ABCDE 18-24 anos PNT 2_ME MS R 15 2 4" xfId="6603" xr:uid="{059F8EB1-6F81-41BB-9CC4-6213C5BBF3B7}"/>
    <cellStyle name="5_Share TV Aberta AS ABCDE 18-24 anos PNT 2_ME MS R 15 2 5" xfId="6911" xr:uid="{BA1CEAD7-807E-4421-8631-D197A01DE1E6}"/>
    <cellStyle name="5_Share TV Aberta AS ABCDE 18-24 anos PNT 2_ME MS R 15 2 6" xfId="7278" xr:uid="{DA579857-AF34-40C6-9CC5-DB563B0BC353}"/>
    <cellStyle name="5_Share TV Aberta AS ABCDE 18-24 anos PNT 2_ME MS R 15 2 7" xfId="7997" xr:uid="{60E6805B-2D6C-4F8C-BEB0-D75DB608AAE5}"/>
    <cellStyle name="5_Share TV Aberta AS ABCDE 18-24 anos PNT 2_ME MS R 15 2 8" xfId="8771" xr:uid="{D8EBBB67-26C9-466F-BC9A-536C5A9DFB60}"/>
    <cellStyle name="5_Share TV Aberta AS ABCDE 18-24 anos PNT 2_ME MS R 15 2 9" xfId="10123" xr:uid="{36F826E2-EE24-4FCB-9288-AD408EB69292}"/>
    <cellStyle name="5_Share TV Aberta AS ABCDE 18-24 anos PNT 2_ME MS R 15 3" xfId="4917" xr:uid="{F3494061-2F57-4B05-963A-F6FE815115D3}"/>
    <cellStyle name="5_Share TV Aberta AS ABCDE 18-24 anos PNT 2_ME MS R 15 3 10" xfId="10525" xr:uid="{33BA6BE6-F526-45CA-AED9-26B862617EAA}"/>
    <cellStyle name="5_Share TV Aberta AS ABCDE 18-24 anos PNT 2_ME MS R 15 3 11" xfId="10725" xr:uid="{19BB2811-ECF5-4CCE-A303-004FFF292945}"/>
    <cellStyle name="5_Share TV Aberta AS ABCDE 18-24 anos PNT 2_ME MS R 15 3 2" xfId="5892" xr:uid="{7029538B-C47C-4FF8-9870-6B5A0D737558}"/>
    <cellStyle name="5_Share TV Aberta AS ABCDE 18-24 anos PNT 2_ME MS R 15 3 3" xfId="6278" xr:uid="{A3641726-C825-4E9B-87CA-472BDCF88E8E}"/>
    <cellStyle name="5_Share TV Aberta AS ABCDE 18-24 anos PNT 2_ME MS R 15 3 4" xfId="6708" xr:uid="{5A23F8A6-360B-4330-B49C-923CD1D62903}"/>
    <cellStyle name="5_Share TV Aberta AS ABCDE 18-24 anos PNT 2_ME MS R 15 3 5" xfId="7030" xr:uid="{EF813E7D-5B14-4460-93E4-A074AE6FE9B8}"/>
    <cellStyle name="5_Share TV Aberta AS ABCDE 18-24 anos PNT 2_ME MS R 15 3 6" xfId="7392" xr:uid="{960740DC-1C06-456A-9814-06EF398A5874}"/>
    <cellStyle name="5_Share TV Aberta AS ABCDE 18-24 anos PNT 2_ME MS R 15 3 7" xfId="8116" xr:uid="{62E3B287-F20B-48B9-8B9A-7B7F6AA6FF90}"/>
    <cellStyle name="5_Share TV Aberta AS ABCDE 18-24 anos PNT 2_ME MS R 15 3 8" xfId="8890" xr:uid="{35084476-01B6-4166-B84C-D87DCACD7969}"/>
    <cellStyle name="5_Share TV Aberta AS ABCDE 18-24 anos PNT 2_ME MS R 15 3 9" xfId="10242" xr:uid="{406BBB6F-7CE2-400A-97C8-185EFBF84ADA}"/>
    <cellStyle name="5_Share TV Aberta AS ABCDE 18-24 anos PNT 2_ME MS R 15 4" xfId="5971" xr:uid="{13BE4FCB-E1D3-423E-9C28-9077782FC92B}"/>
    <cellStyle name="5_Share TV Aberta AS ABCDE 18-24 anos PNT 2_ME MS R 15 5" xfId="6042" xr:uid="{FC74163E-8654-48A0-B9DC-E82223FF23E7}"/>
    <cellStyle name="5_Share TV Aberta AS ABCDE 18-24 anos PNT 2_ME MS R 15 6" xfId="6800" xr:uid="{5E7A3E24-82DD-4F8C-9D49-C7163D04D681}"/>
    <cellStyle name="5_Share TV Aberta AS ABCDE 18-24 anos PNT 2_ME MS R 15 7" xfId="7134" xr:uid="{5D3663DF-D374-4567-8C19-6D9A2D65BD5E}"/>
    <cellStyle name="5_Share TV Aberta AS ABCDE 18-24 anos PNT 2_ME MS R 15 8" xfId="7780" xr:uid="{C2CD53A9-C023-41EA-B2C0-88C5A9F93EEA}"/>
    <cellStyle name="5_Share TV Aberta AS ABCDE 18-24 anos PNT 2_OOH - Rev 12" xfId="3666" xr:uid="{A7282C54-C2D6-472A-AEA9-111F82F8234D}"/>
    <cellStyle name="5_Share TV Aberta AS ABCDE 18-24 anos PNT 2_OOH - Rev 12 2" xfId="4799" xr:uid="{2DDAACD6-3CF7-4D5E-A17A-B2478CE47B51}"/>
    <cellStyle name="5_Share TV Aberta AS ABCDE 18-24 anos PNT 2_OOH - Rev 12 2 10" xfId="9628" xr:uid="{8508C419-C782-4671-8089-298AB0A36316}"/>
    <cellStyle name="5_Share TV Aberta AS ABCDE 18-24 anos PNT 2_OOH - Rev 12 2 11" xfId="10389" xr:uid="{E019E063-E1C1-4145-B88B-D028E1A72C82}"/>
    <cellStyle name="5_Share TV Aberta AS ABCDE 18-24 anos PNT 2_OOH - Rev 12 2 2" xfId="5774" xr:uid="{2EAF219D-EE44-4741-AC06-EA7EFF3D8C3F}"/>
    <cellStyle name="5_Share TV Aberta AS ABCDE 18-24 anos PNT 2_OOH - Rev 12 2 3" xfId="6160" xr:uid="{E44652B7-30B5-47CC-99C7-F2E91267DF5A}"/>
    <cellStyle name="5_Share TV Aberta AS ABCDE 18-24 anos PNT 2_OOH - Rev 12 2 4" xfId="6604" xr:uid="{DF37B70D-FA0A-431E-9CA3-607BFF3F49D1}"/>
    <cellStyle name="5_Share TV Aberta AS ABCDE 18-24 anos PNT 2_OOH - Rev 12 2 5" xfId="6912" xr:uid="{F9B50959-EE76-4FA4-893C-C12D385D6896}"/>
    <cellStyle name="5_Share TV Aberta AS ABCDE 18-24 anos PNT 2_OOH - Rev 12 2 6" xfId="7279" xr:uid="{77315681-0588-49D0-80E7-B628169F2B7B}"/>
    <cellStyle name="5_Share TV Aberta AS ABCDE 18-24 anos PNT 2_OOH - Rev 12 2 7" xfId="7998" xr:uid="{0CF812CF-ACF4-49C6-B552-B073510AC1C7}"/>
    <cellStyle name="5_Share TV Aberta AS ABCDE 18-24 anos PNT 2_OOH - Rev 12 2 8" xfId="8772" xr:uid="{781EED15-456C-4109-96CE-B1A5D0418653}"/>
    <cellStyle name="5_Share TV Aberta AS ABCDE 18-24 anos PNT 2_OOH - Rev 12 2 9" xfId="10124" xr:uid="{12264D7B-FE62-495D-91FC-40140A473A5B}"/>
    <cellStyle name="5_Share TV Aberta AS ABCDE 18-24 anos PNT 2_OOH - Rev 12 3" xfId="4916" xr:uid="{A46F77F4-A026-48C2-92C8-968597DF7654}"/>
    <cellStyle name="5_Share TV Aberta AS ABCDE 18-24 anos PNT 2_OOH - Rev 12 3 10" xfId="10524" xr:uid="{2D274F99-CE47-4E05-80C6-847CE30140FC}"/>
    <cellStyle name="5_Share TV Aberta AS ABCDE 18-24 anos PNT 2_OOH - Rev 12 3 11" xfId="10724" xr:uid="{C04D2F08-9457-4D88-AF08-A32236776EF4}"/>
    <cellStyle name="5_Share TV Aberta AS ABCDE 18-24 anos PNT 2_OOH - Rev 12 3 2" xfId="5891" xr:uid="{589DD597-20F6-466F-8FF5-82123C346BC7}"/>
    <cellStyle name="5_Share TV Aberta AS ABCDE 18-24 anos PNT 2_OOH - Rev 12 3 3" xfId="6277" xr:uid="{EE7C5DFB-96D7-4284-B818-8CD200024683}"/>
    <cellStyle name="5_Share TV Aberta AS ABCDE 18-24 anos PNT 2_OOH - Rev 12 3 4" xfId="6707" xr:uid="{386D1E58-25A8-4162-A1C2-C469B3B117C2}"/>
    <cellStyle name="5_Share TV Aberta AS ABCDE 18-24 anos PNT 2_OOH - Rev 12 3 5" xfId="7029" xr:uid="{D9C05E14-B6E6-4A75-AB6C-C96E1F8B5407}"/>
    <cellStyle name="5_Share TV Aberta AS ABCDE 18-24 anos PNT 2_OOH - Rev 12 3 6" xfId="7391" xr:uid="{0C9C3D86-CFFB-44ED-A125-B990BDEABCF3}"/>
    <cellStyle name="5_Share TV Aberta AS ABCDE 18-24 anos PNT 2_OOH - Rev 12 3 7" xfId="8115" xr:uid="{3332C475-273C-4FC9-AFFF-0056E6B5DDEB}"/>
    <cellStyle name="5_Share TV Aberta AS ABCDE 18-24 anos PNT 2_OOH - Rev 12 3 8" xfId="8889" xr:uid="{671131C0-4774-4DAF-8E83-6E867E3C5037}"/>
    <cellStyle name="5_Share TV Aberta AS ABCDE 18-24 anos PNT 2_OOH - Rev 12 3 9" xfId="10241" xr:uid="{D2830606-A43B-40E6-9C3A-C3D0765C2D3E}"/>
    <cellStyle name="5_Share TV Aberta AS ABCDE 18-24 anos PNT 2_OOH - Rev 12 4" xfId="6045" xr:uid="{699FBFA9-DFB6-4164-8572-5528251DA38F}"/>
    <cellStyle name="5_Share TV Aberta AS ABCDE 18-24 anos PNT 2_OOH - Rev 12 5" xfId="5471" xr:uid="{E6F01191-0C70-40CF-99B9-565EE0190629}"/>
    <cellStyle name="5_Share TV Aberta AS ABCDE 18-24 anos PNT 2_OOH - Rev 12 6" xfId="5426" xr:uid="{E5CE6691-5868-46FC-8896-2A7EB884A233}"/>
    <cellStyle name="5_Share TV Aberta AS ABCDE 18-24 anos PNT 2_OOH - Rev 12 7" xfId="6451" xr:uid="{7BE497B3-6F49-4EE0-9EA8-02A8FC91659C}"/>
    <cellStyle name="5_Share TV Aberta AS ABCDE 18-24 anos PNT 2_OOH - Rev 12 8" xfId="7781" xr:uid="{5D41DBDF-6B71-4660-AFD1-A7F18FD5A5C2}"/>
    <cellStyle name="5_Share_PNT..(1)" xfId="3667" xr:uid="{E0FF1E8D-832D-4778-A395-978C1024D1DB}"/>
    <cellStyle name="5_Share_PNT..(1)_OOH - Rev 12" xfId="3668" xr:uid="{81680693-04BF-4546-882D-7D98A59A372F}"/>
    <cellStyle name="5_Share_PNT..(1)_Pauta de Mídia Anual AC - 18.06.08 V3 - Aprovado" xfId="3669" xr:uid="{1C5604F7-5AC6-4A60-9D76-04E93D672E73}"/>
    <cellStyle name="6" xfId="159" xr:uid="{90C81C73-CAFE-47CA-925F-C9AA7EC03146}"/>
    <cellStyle name="6 10" xfId="7782" xr:uid="{FD635D6C-8696-412F-96D8-C4BFCA2A95F7}"/>
    <cellStyle name="6 10 2" xfId="47679" xr:uid="{99CD23CD-39F2-40B6-88A8-9EB2FCD6CA00}"/>
    <cellStyle name="6 2" xfId="160" xr:uid="{F66C9DE8-4AC3-4531-9166-42D896D4C7DC}"/>
    <cellStyle name="6 2 2" xfId="4801" xr:uid="{64D94D69-097E-4E77-8421-513D1DB06410}"/>
    <cellStyle name="6 2 2 10" xfId="9630" xr:uid="{1C0347A8-8C5A-4C7E-B467-4220B12BF7C0}"/>
    <cellStyle name="6 2 2 11" xfId="9686" xr:uid="{F63DA43E-C389-4E63-84CB-6EE569D70B7E}"/>
    <cellStyle name="6 2 2 12" xfId="13914" xr:uid="{25BCB6DB-0D1E-42B1-A33D-6C9A9ADC38B3}"/>
    <cellStyle name="6 2 2 2" xfId="5776" xr:uid="{04CDB2C8-A3B0-49A2-A6E5-7267AB0E6D7B}"/>
    <cellStyle name="6 2 2 2 2" xfId="20073" xr:uid="{D2BC84D5-0169-41F4-8DA3-30E2E0ADE7F1}"/>
    <cellStyle name="6 2 2 3" xfId="6162" xr:uid="{2FFF12A3-9A18-425D-9926-C0DA7EFC9F8C}"/>
    <cellStyle name="6 2 2 4" xfId="6606" xr:uid="{04CBBB14-24A7-4F1E-B111-BA7345D9D7A4}"/>
    <cellStyle name="6 2 2 5" xfId="6914" xr:uid="{3D3B6CF9-0398-4058-9F6C-D43B64B8CC41}"/>
    <cellStyle name="6 2 2 6" xfId="7281" xr:uid="{078E090D-359A-4A68-B62D-F7CA0DC3594C}"/>
    <cellStyle name="6 2 2 7" xfId="8000" xr:uid="{D11A4235-D9F2-4CDD-A96E-8B9681AE633C}"/>
    <cellStyle name="6 2 2 8" xfId="8774" xr:uid="{37DB8985-26DD-43C0-9920-6BC37677EB59}"/>
    <cellStyle name="6 2 2 9" xfId="10126" xr:uid="{548FFBFD-6782-4508-8BE8-795AAD92C41F}"/>
    <cellStyle name="6 2 3" xfId="4914" xr:uid="{F3B1AF79-BBA9-432E-8064-7C0566209B28}"/>
    <cellStyle name="6 2 3 10" xfId="10522" xr:uid="{C8D0F4CB-5DFB-4DF8-9E13-0212C8FE8997}"/>
    <cellStyle name="6 2 3 11" xfId="10722" xr:uid="{8368579C-4C90-482D-B600-172FF967389A}"/>
    <cellStyle name="6 2 3 12" xfId="15588" xr:uid="{613E8C9E-3F99-4863-ACBC-6629D2FE2C58}"/>
    <cellStyle name="6 2 3 2" xfId="5889" xr:uid="{57E9BD32-8E14-4C09-BC40-3EAAE9B6C5DD}"/>
    <cellStyle name="6 2 3 2 2" xfId="21747" xr:uid="{D5CBF0BF-4D74-4744-8EF3-BF1393D52338}"/>
    <cellStyle name="6 2 3 3" xfId="6275" xr:uid="{93F20E63-9282-4988-AEEF-0E8B4E84337B}"/>
    <cellStyle name="6 2 3 4" xfId="6705" xr:uid="{8C05EF7D-B7EC-4155-B828-9517F061581D}"/>
    <cellStyle name="6 2 3 5" xfId="7027" xr:uid="{4DC4AE4F-C1DB-4F0F-A067-FD21FBE2A5F2}"/>
    <cellStyle name="6 2 3 6" xfId="7389" xr:uid="{CF48EC2B-A41B-421C-B7AE-D7F3669B4FFA}"/>
    <cellStyle name="6 2 3 7" xfId="8113" xr:uid="{8CF0ADAC-9C0B-4040-AA3A-870E963B2712}"/>
    <cellStyle name="6 2 3 8" xfId="8887" xr:uid="{28E3A808-6A92-46D7-BA8E-58CCBABA3F74}"/>
    <cellStyle name="6 2 3 9" xfId="10239" xr:uid="{316C096B-C8C5-4DFA-9011-D74130D82D38}"/>
    <cellStyle name="6 2 4" xfId="5994" xr:uid="{E99A7C7B-DBF6-4D2A-B8AF-29EBE0325E75}"/>
    <cellStyle name="6 2 4 2" xfId="18395" xr:uid="{303C8087-8D7C-4249-83B3-9282887B7AC4}"/>
    <cellStyle name="6 2 5" xfId="6375" xr:uid="{DFD6010B-DD8A-445F-BC1C-53AE93E6BC12}"/>
    <cellStyle name="6 2 5 2" xfId="19777" xr:uid="{62842464-6096-42F3-81AC-86FCFE7BD126}"/>
    <cellStyle name="6 2 6" xfId="6853" xr:uid="{4E37B696-55D8-4797-B37E-E3B5C8358ED8}"/>
    <cellStyle name="6 2 6 2" xfId="47203" xr:uid="{AD1DF2BF-8267-4072-8A51-CE2E5B67EE97}"/>
    <cellStyle name="6 2 7" xfId="7119" xr:uid="{5A63FDFF-EE03-4326-BCAC-C3FA6A3FAF67}"/>
    <cellStyle name="6 2 7 2" xfId="47680" xr:uid="{5C9D505C-7A98-45C8-AEB3-392FF9C001FE}"/>
    <cellStyle name="6 2 8" xfId="7783" xr:uid="{DC967945-041B-44C8-A83A-C603A8A9A8DC}"/>
    <cellStyle name="6 3" xfId="4800" xr:uid="{D1CB4227-1CB5-4E41-A0B9-C23294385E81}"/>
    <cellStyle name="6 3 10" xfId="10125" xr:uid="{EF2AC41C-BB63-4B4B-BB64-53A232FBD538}"/>
    <cellStyle name="6 3 11" xfId="9629" xr:uid="{CF74301D-7251-4FE0-AF68-1C0C493EA986}"/>
    <cellStyle name="6 3 12" xfId="9724" xr:uid="{E64C79E8-6EB3-4A8B-A68D-326D34C3A445}"/>
    <cellStyle name="6 3 2" xfId="5775" xr:uid="{A4FE3DB8-512D-4806-B359-DCAA753AB83B}"/>
    <cellStyle name="6 3 2 2" xfId="23506" xr:uid="{A922E1A4-09FA-4195-B917-8DF514E9F89B}"/>
    <cellStyle name="6 3 2 3" xfId="17347" xr:uid="{24D3C56F-A130-4190-99C5-9084E7C1AD1C}"/>
    <cellStyle name="6 3 3" xfId="6161" xr:uid="{D2FB837E-82FD-4FCF-8E34-7D775C431635}"/>
    <cellStyle name="6 3 3 2" xfId="24348" xr:uid="{294CC6C3-85EA-4FBB-AD1A-57AC915CE799}"/>
    <cellStyle name="6 3 3 3" xfId="18189" xr:uid="{0BC5B168-3B00-44D6-A8CE-65417610A9C5}"/>
    <cellStyle name="6 3 4" xfId="6605" xr:uid="{E366DC9B-5369-4FE8-A690-6197B785F251}"/>
    <cellStyle name="6 3 4 2" xfId="19892" xr:uid="{23D400BD-0847-4B7F-B5E8-649F194BF01F}"/>
    <cellStyle name="6 3 5" xfId="6913" xr:uid="{A686F8C7-026E-4C46-9A27-4F7E380CF919}"/>
    <cellStyle name="6 3 5 2" xfId="47161" xr:uid="{79A98453-3A74-4BE0-A83F-1EDA0792FE89}"/>
    <cellStyle name="6 3 6" xfId="7280" xr:uid="{9FD9351E-E299-424A-854A-81CAD4B7A0D5}"/>
    <cellStyle name="6 3 6 2" xfId="47207" xr:uid="{9F39DFAC-9905-4B67-9A5C-7CC78DDD06B7}"/>
    <cellStyle name="6 3 7" xfId="5508" xr:uid="{C7687517-E641-4EC1-AEC6-BC6C3C9B7A48}"/>
    <cellStyle name="6 3 8" xfId="7999" xr:uid="{9EFD7D97-9365-4F88-8ED6-36DADF0DA02E}"/>
    <cellStyle name="6 3 9" xfId="8773" xr:uid="{DBD4C620-0C36-4C0C-AA94-E4FC0E499950}"/>
    <cellStyle name="6 4" xfId="4915" xr:uid="{940BA45C-4BAA-4CD4-A689-1E02F8D5E96B}"/>
    <cellStyle name="6 4 10" xfId="10523" xr:uid="{CC82161F-606D-43C0-8C65-6DB8ED042368}"/>
    <cellStyle name="6 4 11" xfId="10723" xr:uid="{FC2F1B83-4560-45AD-AE5B-E1F9FD75F862}"/>
    <cellStyle name="6 4 12" xfId="13689" xr:uid="{12F38D6A-CB20-4778-8176-D4DF2D42E615}"/>
    <cellStyle name="6 4 2" xfId="5890" xr:uid="{498033A8-53CE-4091-A975-0C5BE144EFEB}"/>
    <cellStyle name="6 4 3" xfId="6276" xr:uid="{62CA156E-F7EF-4E29-9807-CE05AABACD3D}"/>
    <cellStyle name="6 4 4" xfId="6706" xr:uid="{30FA4A27-847F-41D7-BF41-1EEB055BFF1B}"/>
    <cellStyle name="6 4 5" xfId="7028" xr:uid="{0FC868B7-3491-4B79-9F56-1F885FB8E38F}"/>
    <cellStyle name="6 4 6" xfId="7390" xr:uid="{748E3040-0D34-494C-9805-7644573792CF}"/>
    <cellStyle name="6 4 7" xfId="8114" xr:uid="{9A2B551A-5019-45F2-956E-40FEF7BC8209}"/>
    <cellStyle name="6 4 8" xfId="8888" xr:uid="{1740B10C-2F53-4839-B2A0-DC8C782B7648}"/>
    <cellStyle name="6 4 9" xfId="10240" xr:uid="{7864E472-A578-480D-90FB-6C09132D9A2D}"/>
    <cellStyle name="6 5" xfId="6119" xr:uid="{B53E45C7-40BC-4A40-B21C-846DBD26AD5A}"/>
    <cellStyle name="6 5 2" xfId="20072" xr:uid="{DDD43797-D664-4B67-A8CF-3D55F825DBE8}"/>
    <cellStyle name="6 5 3" xfId="13913" xr:uid="{D4F960B5-C42A-4AAB-8989-8E4CD54B0FDC}"/>
    <cellStyle name="6 6" xfId="6436" xr:uid="{AA0852E5-8403-4563-8C13-84AD7E8C9C6C}"/>
    <cellStyle name="6 6 2" xfId="20899" xr:uid="{F6EAD2FA-6A16-4813-8974-0D990ED146BF}"/>
    <cellStyle name="6 6 3" xfId="14740" xr:uid="{ED85A080-07A0-4183-B0CD-94B781B2C095}"/>
    <cellStyle name="6 7" xfId="5445" xr:uid="{76B61F25-FDB8-440D-8AA7-6C296A82BF2E}"/>
    <cellStyle name="6 7 2" xfId="18394" xr:uid="{4FB89061-FDC5-4234-ABDC-17CD6AB0A2CF}"/>
    <cellStyle name="6 8" xfId="6473" xr:uid="{72FC1D3A-6661-469E-BC72-57D62899839C}"/>
    <cellStyle name="6 8 2" xfId="19483" xr:uid="{FFF98BF7-8F60-4C7D-A415-1D28D9858D95}"/>
    <cellStyle name="6 9" xfId="5432" xr:uid="{41C263F3-5D81-447C-A1CB-A9172544FE2B}"/>
    <cellStyle name="6 9 2" xfId="47331" xr:uid="{75FFD65F-A4D1-4284-8C42-2684F8A7C439}"/>
    <cellStyle name="6_Audiência MTV AS ABC 18-24" xfId="10986" xr:uid="{CFE7C013-AF0B-45D0-8366-6EA81A10DCF6}"/>
    <cellStyle name="6_Audiência PayTV AS ABC 18-24" xfId="10987" xr:uid="{954A65C9-E865-41BC-9B28-75C7A613FBB0}"/>
    <cellStyle name="6_ME MS R 15" xfId="3670" xr:uid="{30BBB146-FB27-401F-A728-A1B8DD0D3C38}"/>
    <cellStyle name="6_ME MS R 15 2" xfId="4802" xr:uid="{22A1888D-0A00-4FB1-A358-D9D8EC5B8FB8}"/>
    <cellStyle name="6_ME MS R 15 2 10" xfId="9636" xr:uid="{B51CBF6A-7C68-46EA-9D77-383EDB26AA6C}"/>
    <cellStyle name="6_ME MS R 15 2 11" xfId="9680" xr:uid="{7D889D9E-D875-45F8-9EDD-1F2C1305CB6D}"/>
    <cellStyle name="6_ME MS R 15 2 2" xfId="5777" xr:uid="{15F1F964-1166-4DD1-B480-6A71D1886D1A}"/>
    <cellStyle name="6_ME MS R 15 2 3" xfId="6163" xr:uid="{EBA2C667-38E7-476A-86D8-F092F73E148C}"/>
    <cellStyle name="6_ME MS R 15 2 4" xfId="6607" xr:uid="{8765A74C-2B08-48B1-AACA-FF01ACCF84E0}"/>
    <cellStyle name="6_ME MS R 15 2 5" xfId="6915" xr:uid="{CA30BD5A-29AC-4FA7-B83E-4CC2C950EEF9}"/>
    <cellStyle name="6_ME MS R 15 2 6" xfId="7282" xr:uid="{D48E0BD8-E220-4393-8E60-CBC695B134BF}"/>
    <cellStyle name="6_ME MS R 15 2 7" xfId="8001" xr:uid="{77307898-7857-46C9-9107-C3CB06F37979}"/>
    <cellStyle name="6_ME MS R 15 2 8" xfId="8775" xr:uid="{BDB9CDBF-3836-4B13-BA4E-0D8D071136F1}"/>
    <cellStyle name="6_ME MS R 15 2 9" xfId="10127" xr:uid="{43A7FE88-74BB-49D8-ACAC-28C439FC9E9C}"/>
    <cellStyle name="6_ME MS R 15 3" xfId="4913" xr:uid="{8D1C544F-859F-4B6F-A6E8-175760494946}"/>
    <cellStyle name="6_ME MS R 15 3 10" xfId="10521" xr:uid="{A1B899A7-3D32-4FD6-B5DD-3580988622A0}"/>
    <cellStyle name="6_ME MS R 15 3 11" xfId="10721" xr:uid="{E0F15634-6AA5-4347-8BB5-1B1CB8D6A0CD}"/>
    <cellStyle name="6_ME MS R 15 3 2" xfId="5888" xr:uid="{96E79E76-75EB-41B4-9F9A-04BB02C1A852}"/>
    <cellStyle name="6_ME MS R 15 3 3" xfId="6274" xr:uid="{168DAE5B-F904-41B0-9188-203E3DD163F7}"/>
    <cellStyle name="6_ME MS R 15 3 4" xfId="6704" xr:uid="{134D8D1A-9DC8-467F-AE10-8D5A3A3A85DE}"/>
    <cellStyle name="6_ME MS R 15 3 5" xfId="7026" xr:uid="{8FE644EC-5202-4A8E-8749-C148F16AB9F2}"/>
    <cellStyle name="6_ME MS R 15 3 6" xfId="7388" xr:uid="{DB4119E2-E791-4896-BF8C-4782C8DD423B}"/>
    <cellStyle name="6_ME MS R 15 3 7" xfId="8112" xr:uid="{3EDCB95D-7375-4EBA-A871-C250C5E3A5AE}"/>
    <cellStyle name="6_ME MS R 15 3 8" xfId="8886" xr:uid="{05F2F711-C119-4716-AB71-636D6B2E004D}"/>
    <cellStyle name="6_ME MS R 15 3 9" xfId="10238" xr:uid="{0B07C284-B4D6-45FB-BF62-B3E1A716BCBF}"/>
    <cellStyle name="6_ME MS R 15 4" xfId="5950" xr:uid="{8E84CEC7-EF57-437B-AF06-DAF0ABEF9F42}"/>
    <cellStyle name="6_ME MS R 15 5" xfId="6053" xr:uid="{C73EAECD-C21D-49D0-8A96-AD46DC73611F}"/>
    <cellStyle name="6_ME MS R 15 6" xfId="6802" xr:uid="{C192A92E-28F4-48EF-9432-05669913D28D}"/>
    <cellStyle name="6_ME MS R 15 7" xfId="7136" xr:uid="{3B6C8095-B00B-41C1-8CC3-CE323655A037}"/>
    <cellStyle name="6_ME MS R 15 8" xfId="7784" xr:uid="{4D4CF012-8092-481C-8D2D-8CBEE36AD0D1}"/>
    <cellStyle name="6_OOH - Rev 12" xfId="3671" xr:uid="{45C95FCA-B27B-4A58-A71F-451F3B1FA21E}"/>
    <cellStyle name="6_OOH - Rev 12 2" xfId="4803" xr:uid="{84079D3D-BDB3-426F-9A64-F103F938B34D}"/>
    <cellStyle name="6_OOH - Rev 12 2 10" xfId="9637" xr:uid="{D05066C6-52DA-4AF5-82BA-4E8EB53CE601}"/>
    <cellStyle name="6_OOH - Rev 12 2 11" xfId="10392" xr:uid="{FDF52C48-EECC-4739-8C4D-BD800B1E8E4C}"/>
    <cellStyle name="6_OOH - Rev 12 2 2" xfId="5778" xr:uid="{B94E29A2-7785-41A6-848C-B35E39A03028}"/>
    <cellStyle name="6_OOH - Rev 12 2 3" xfId="6164" xr:uid="{30916DAB-5AE9-4EBF-9450-31E2790AA6C5}"/>
    <cellStyle name="6_OOH - Rev 12 2 4" xfId="6608" xr:uid="{BA0B19BD-D7A5-40E3-9E17-9F4FCF4C821E}"/>
    <cellStyle name="6_OOH - Rev 12 2 5" xfId="6916" xr:uid="{9175DE62-BBA8-48C9-82DD-301E885B4CD3}"/>
    <cellStyle name="6_OOH - Rev 12 2 6" xfId="7283" xr:uid="{B71D840E-305E-403A-8CDD-2ADBF7A9AC0E}"/>
    <cellStyle name="6_OOH - Rev 12 2 7" xfId="8002" xr:uid="{419C7066-0008-406B-9E14-5FF4E1BED2E8}"/>
    <cellStyle name="6_OOH - Rev 12 2 8" xfId="8776" xr:uid="{8EDB7431-4D00-4AF0-AB0C-5D9713D49CC1}"/>
    <cellStyle name="6_OOH - Rev 12 2 9" xfId="10128" xr:uid="{F9E912BF-0918-4CF6-BED2-39D53A2CFD01}"/>
    <cellStyle name="6_OOH - Rev 12 3" xfId="4912" xr:uid="{AA1399BB-2F60-4142-BC7E-7423DCB50F09}"/>
    <cellStyle name="6_OOH - Rev 12 3 10" xfId="10520" xr:uid="{EE8388D0-B590-486C-AE28-A10F906514E4}"/>
    <cellStyle name="6_OOH - Rev 12 3 11" xfId="10720" xr:uid="{BBB55D46-3B5F-4E26-BF2C-BDD7EA90265E}"/>
    <cellStyle name="6_OOH - Rev 12 3 2" xfId="5887" xr:uid="{972147C9-047E-48D5-86C6-5ABF3DF8DAF4}"/>
    <cellStyle name="6_OOH - Rev 12 3 3" xfId="6273" xr:uid="{E1D243FB-75D8-45AC-B119-C8777270AAD8}"/>
    <cellStyle name="6_OOH - Rev 12 3 4" xfId="6703" xr:uid="{4E59AA06-775E-440B-929D-3DB782597D87}"/>
    <cellStyle name="6_OOH - Rev 12 3 5" xfId="7025" xr:uid="{FE79B689-3308-4CE5-82E2-0DFA5307CB59}"/>
    <cellStyle name="6_OOH - Rev 12 3 6" xfId="7387" xr:uid="{086AB1F4-AB4A-4A91-9829-C935101C407C}"/>
    <cellStyle name="6_OOH - Rev 12 3 7" xfId="8111" xr:uid="{AC4345DF-5025-492E-8B08-A914990D42CB}"/>
    <cellStyle name="6_OOH - Rev 12 3 8" xfId="8885" xr:uid="{BB4F5168-5417-4DEC-9F5F-255C1E6F00B2}"/>
    <cellStyle name="6_OOH - Rev 12 3 9" xfId="10237" xr:uid="{701D2BE4-14E3-4C31-AD89-68CB21A41A2C}"/>
    <cellStyle name="6_OOH - Rev 12 4" xfId="5991" xr:uid="{11278E49-0178-40A9-9BDA-F00E3FA78F5A}"/>
    <cellStyle name="6_OOH - Rev 12 5" xfId="6047" xr:uid="{C194FB21-3FC8-4AE8-BA0C-C135DB28EA4C}"/>
    <cellStyle name="6_OOH - Rev 12 6" xfId="5424" xr:uid="{02AD12C9-4B70-4E30-904D-3675588BD077}"/>
    <cellStyle name="6_OOH - Rev 12 7" xfId="6858" xr:uid="{6B0DB86A-00E6-47C0-815C-7C951B4145EF}"/>
    <cellStyle name="6_OOH - Rev 12 8" xfId="7785" xr:uid="{027324E3-89E6-4CCE-953A-5AFB11CC22B6}"/>
    <cellStyle name="6_Pauta de Mídia Anual AC - 18.06.08 V3 - Aprovado" xfId="3672" xr:uid="{951C5738-9DCB-426A-8CD6-664B66F4F830}"/>
    <cellStyle name="6_Pauta de Mídia Anual AC - 18.06.08 V3 - Aprovado 2" xfId="4804" xr:uid="{B36B273A-6FFD-4095-8ACF-F7240F026F8B}"/>
    <cellStyle name="6_Pauta de Mídia Anual AC - 18.06.08 V3 - Aprovado 2 10" xfId="9638" xr:uid="{CF05605C-BE29-4132-AC42-4551261927E4}"/>
    <cellStyle name="6_Pauta de Mídia Anual AC - 18.06.08 V3 - Aprovado 2 11" xfId="10350" xr:uid="{26E0E6BA-0F07-46F8-853F-95D6B8715465}"/>
    <cellStyle name="6_Pauta de Mídia Anual AC - 18.06.08 V3 - Aprovado 2 12" xfId="13915" xr:uid="{2B9356A4-190C-48F1-BE0A-170E9D529106}"/>
    <cellStyle name="6_Pauta de Mídia Anual AC - 18.06.08 V3 - Aprovado 2 2" xfId="5779" xr:uid="{D221A496-F21B-4F26-B6E2-91604F0B3B64}"/>
    <cellStyle name="6_Pauta de Mídia Anual AC - 18.06.08 V3 - Aprovado 2 2 2" xfId="20074" xr:uid="{8D0A3881-3F83-4C8E-B645-2F71D149F8AD}"/>
    <cellStyle name="6_Pauta de Mídia Anual AC - 18.06.08 V3 - Aprovado 2 3" xfId="6165" xr:uid="{3154F1EB-9501-404D-AF57-276849F6F031}"/>
    <cellStyle name="6_Pauta de Mídia Anual AC - 18.06.08 V3 - Aprovado 2 4" xfId="6609" xr:uid="{88B29D16-42BA-430F-AB4C-C9DC23A7FD84}"/>
    <cellStyle name="6_Pauta de Mídia Anual AC - 18.06.08 V3 - Aprovado 2 5" xfId="6917" xr:uid="{8892566B-A423-492A-942E-AE5E2CCF28A9}"/>
    <cellStyle name="6_Pauta de Mídia Anual AC - 18.06.08 V3 - Aprovado 2 6" xfId="7284" xr:uid="{9393BA3F-9FF0-45E6-9C2E-B02379CD60AD}"/>
    <cellStyle name="6_Pauta de Mídia Anual AC - 18.06.08 V3 - Aprovado 2 7" xfId="8003" xr:uid="{E8E8FDAB-4BB0-4B17-844D-1547A8541EB0}"/>
    <cellStyle name="6_Pauta de Mídia Anual AC - 18.06.08 V3 - Aprovado 2 8" xfId="8777" xr:uid="{AF64AD53-5E14-4275-99DB-563DD6761D39}"/>
    <cellStyle name="6_Pauta de Mídia Anual AC - 18.06.08 V3 - Aprovado 2 9" xfId="10129" xr:uid="{44668E2E-FFF7-48BC-8A25-7D23D13EFDFC}"/>
    <cellStyle name="6_Pauta de Mídia Anual AC - 18.06.08 V3 - Aprovado 3" xfId="4911" xr:uid="{92B87431-A951-471C-9230-B424DB3E8CEA}"/>
    <cellStyle name="6_Pauta de Mídia Anual AC - 18.06.08 V3 - Aprovado 3 10" xfId="10519" xr:uid="{92400C75-B118-4117-B716-5D58163698AA}"/>
    <cellStyle name="6_Pauta de Mídia Anual AC - 18.06.08 V3 - Aprovado 3 11" xfId="10719" xr:uid="{2AD36E0F-ADC1-48F3-94D6-36E3FF6F48D8}"/>
    <cellStyle name="6_Pauta de Mídia Anual AC - 18.06.08 V3 - Aprovado 3 12" xfId="13872" xr:uid="{70512871-CC0B-42B0-B075-AED82E57FA39}"/>
    <cellStyle name="6_Pauta de Mídia Anual AC - 18.06.08 V3 - Aprovado 3 2" xfId="5886" xr:uid="{5C6F1186-6F5F-46D7-A69F-D784D2F24B67}"/>
    <cellStyle name="6_Pauta de Mídia Anual AC - 18.06.08 V3 - Aprovado 3 2 2" xfId="20031" xr:uid="{A0F0044E-B6F1-4384-AFA7-5F50B0CFD812}"/>
    <cellStyle name="6_Pauta de Mídia Anual AC - 18.06.08 V3 - Aprovado 3 3" xfId="6272" xr:uid="{A94FE432-587D-48FB-8409-17F93E63D92F}"/>
    <cellStyle name="6_Pauta de Mídia Anual AC - 18.06.08 V3 - Aprovado 3 4" xfId="6702" xr:uid="{173A312F-665F-4F95-BDFF-4549BB62E5D3}"/>
    <cellStyle name="6_Pauta de Mídia Anual AC - 18.06.08 V3 - Aprovado 3 5" xfId="7024" xr:uid="{62912FD4-1A8D-4F28-9532-C2343C23A3A8}"/>
    <cellStyle name="6_Pauta de Mídia Anual AC - 18.06.08 V3 - Aprovado 3 6" xfId="7386" xr:uid="{C71577B4-123F-40CE-AA00-BD713A2672D1}"/>
    <cellStyle name="6_Pauta de Mídia Anual AC - 18.06.08 V3 - Aprovado 3 7" xfId="8110" xr:uid="{DD31AD21-F97D-43D8-9E69-FC99CC8DC31D}"/>
    <cellStyle name="6_Pauta de Mídia Anual AC - 18.06.08 V3 - Aprovado 3 8" xfId="8884" xr:uid="{0F04E6BF-33AA-4237-9B09-132829BBC248}"/>
    <cellStyle name="6_Pauta de Mídia Anual AC - 18.06.08 V3 - Aprovado 3 9" xfId="10236" xr:uid="{D1F52831-7F77-4180-A8FF-C46E116E2F1B}"/>
    <cellStyle name="6_Pauta de Mídia Anual AC - 18.06.08 V3 - Aprovado 4" xfId="5642" xr:uid="{3C39F616-2750-408D-B831-61B957ACF7DC}"/>
    <cellStyle name="6_Pauta de Mídia Anual AC - 18.06.08 V3 - Aprovado 4 2" xfId="18398" xr:uid="{37A5967A-5F0F-4685-A183-C6C0D7688A53}"/>
    <cellStyle name="6_Pauta de Mídia Anual AC - 18.06.08 V3 - Aprovado 5" xfId="6365" xr:uid="{F7815CCB-2DD4-4F71-B12D-E1B5FC32F437}"/>
    <cellStyle name="6_Pauta de Mídia Anual AC - 18.06.08 V3 - Aprovado 5 2" xfId="19482" xr:uid="{7E491143-E96D-4B24-A72E-C469B0F8DD64}"/>
    <cellStyle name="6_Pauta de Mídia Anual AC - 18.06.08 V3 - Aprovado 6" xfId="6462" xr:uid="{E1196808-B65E-4F3D-909C-DF2FAA95AD56}"/>
    <cellStyle name="6_Pauta de Mídia Anual AC - 18.06.08 V3 - Aprovado 6 2" xfId="47311" xr:uid="{F0CF325F-D195-4D08-ABB3-CEE5E1F1498C}"/>
    <cellStyle name="6_Pauta de Mídia Anual AC - 18.06.08 V3 - Aprovado 7" xfId="5579" xr:uid="{8F4A6B41-4228-42C1-A1B3-B8B2E3F652C9}"/>
    <cellStyle name="6_Pauta de Mídia Anual AC - 18.06.08 V3 - Aprovado 7 2" xfId="47681" xr:uid="{3F210A4F-AE8D-4AB7-A67A-CADB1A8289C6}"/>
    <cellStyle name="6_Pauta de Mídia Anual AC - 18.06.08 V3 - Aprovado 8" xfId="7786" xr:uid="{D1195090-F7A5-44F9-98A8-DED83F84B2EE}"/>
    <cellStyle name="6_Pauta de Mídia Anual AC - 18.06.08 V3 - Aprovado_ME MS R 15" xfId="3673" xr:uid="{B42EA763-F38B-4A3F-82CD-6D890C87BEC2}"/>
    <cellStyle name="6_Pauta de Mídia Anual AC - 18.06.08 V3 - Aprovado_ME MS R 15 2" xfId="4805" xr:uid="{C6B35073-6BA2-4C90-AC78-244F8FC72DD5}"/>
    <cellStyle name="6_Pauta de Mídia Anual AC - 18.06.08 V3 - Aprovado_ME MS R 15 2 10" xfId="10413" xr:uid="{AF69FD23-674B-4AF8-B57D-BC5F20FAE679}"/>
    <cellStyle name="6_Pauta de Mídia Anual AC - 18.06.08 V3 - Aprovado_ME MS R 15 2 11" xfId="9647" xr:uid="{E5AB1B0F-82F1-4FA5-948C-88A006B19167}"/>
    <cellStyle name="6_Pauta de Mídia Anual AC - 18.06.08 V3 - Aprovado_ME MS R 15 2 2" xfId="5780" xr:uid="{8051FFD8-D110-4049-99C2-3BBCFCC03A90}"/>
    <cellStyle name="6_Pauta de Mídia Anual AC - 18.06.08 V3 - Aprovado_ME MS R 15 2 3" xfId="6166" xr:uid="{0D78694C-EAAF-4CF5-B03B-F30E23E90150}"/>
    <cellStyle name="6_Pauta de Mídia Anual AC - 18.06.08 V3 - Aprovado_ME MS R 15 2 4" xfId="6610" xr:uid="{9CB26492-21AA-4A0B-A5C9-258848237C7B}"/>
    <cellStyle name="6_Pauta de Mídia Anual AC - 18.06.08 V3 - Aprovado_ME MS R 15 2 5" xfId="6918" xr:uid="{71B3A7C8-9E71-403A-A8B5-326899073544}"/>
    <cellStyle name="6_Pauta de Mídia Anual AC - 18.06.08 V3 - Aprovado_ME MS R 15 2 6" xfId="7285" xr:uid="{C00CA9F9-F153-4785-86EE-5DF5F5FE4C1A}"/>
    <cellStyle name="6_Pauta de Mídia Anual AC - 18.06.08 V3 - Aprovado_ME MS R 15 2 7" xfId="8004" xr:uid="{9F8E0BEB-AEF9-4364-A090-7C3AF2B65520}"/>
    <cellStyle name="6_Pauta de Mídia Anual AC - 18.06.08 V3 - Aprovado_ME MS R 15 2 8" xfId="8778" xr:uid="{E579F310-309A-4332-BFB2-AD7AB95F73FF}"/>
    <cellStyle name="6_Pauta de Mídia Anual AC - 18.06.08 V3 - Aprovado_ME MS R 15 2 9" xfId="10130" xr:uid="{2E24CD54-A6CE-4FD8-9CCB-5FC863981C23}"/>
    <cellStyle name="6_Pauta de Mídia Anual AC - 18.06.08 V3 - Aprovado_ME MS R 15 3" xfId="4910" xr:uid="{BE34EA09-1A61-4742-B3A9-390E815BD4EB}"/>
    <cellStyle name="6_Pauta de Mídia Anual AC - 18.06.08 V3 - Aprovado_ME MS R 15 3 10" xfId="10518" xr:uid="{2AE0B79E-B0F7-4C13-B375-5A05C78258FE}"/>
    <cellStyle name="6_Pauta de Mídia Anual AC - 18.06.08 V3 - Aprovado_ME MS R 15 3 11" xfId="10718" xr:uid="{EB2C74FA-AF79-4641-881E-734490C377FB}"/>
    <cellStyle name="6_Pauta de Mídia Anual AC - 18.06.08 V3 - Aprovado_ME MS R 15 3 2" xfId="5885" xr:uid="{6798986B-F8CF-49CB-BDBA-11F2B4B68BD8}"/>
    <cellStyle name="6_Pauta de Mídia Anual AC - 18.06.08 V3 - Aprovado_ME MS R 15 3 3" xfId="6271" xr:uid="{11E0EFBB-99B6-45B4-B5ED-9F4F7377CFF1}"/>
    <cellStyle name="6_Pauta de Mídia Anual AC - 18.06.08 V3 - Aprovado_ME MS R 15 3 4" xfId="6701" xr:uid="{1D8D15C1-7C09-4CFC-B5FE-480EDA4CE992}"/>
    <cellStyle name="6_Pauta de Mídia Anual AC - 18.06.08 V3 - Aprovado_ME MS R 15 3 5" xfId="7023" xr:uid="{FF213062-AAB7-4CA5-B744-5593243E8B55}"/>
    <cellStyle name="6_Pauta de Mídia Anual AC - 18.06.08 V3 - Aprovado_ME MS R 15 3 6" xfId="7385" xr:uid="{C651DCE7-DC84-4D02-B072-3560ED657290}"/>
    <cellStyle name="6_Pauta de Mídia Anual AC - 18.06.08 V3 - Aprovado_ME MS R 15 3 7" xfId="8109" xr:uid="{34D46650-AABE-4F43-A84E-7F0ED882E012}"/>
    <cellStyle name="6_Pauta de Mídia Anual AC - 18.06.08 V3 - Aprovado_ME MS R 15 3 8" xfId="8883" xr:uid="{DDDB73E2-BC77-43AF-98EC-FF3C12149820}"/>
    <cellStyle name="6_Pauta de Mídia Anual AC - 18.06.08 V3 - Aprovado_ME MS R 15 3 9" xfId="10235" xr:uid="{515DA170-FC71-48A7-960B-B62D0D214999}"/>
    <cellStyle name="6_Pauta de Mídia Anual AC - 18.06.08 V3 - Aprovado_ME MS R 15 4" xfId="5984" xr:uid="{9696AE9E-B653-4DB9-AEF5-B5780C16A3DA}"/>
    <cellStyle name="6_Pauta de Mídia Anual AC - 18.06.08 V3 - Aprovado_ME MS R 15 5" xfId="6347" xr:uid="{FA58B54E-CB30-4FF7-9161-DCF9A848C2D1}"/>
    <cellStyle name="6_Pauta de Mídia Anual AC - 18.06.08 V3 - Aprovado_ME MS R 15 6" xfId="6791" xr:uid="{C2A5BBE5-CDC1-4D23-900F-E3BD0D367374}"/>
    <cellStyle name="6_Pauta de Mídia Anual AC - 18.06.08 V3 - Aprovado_ME MS R 15 7" xfId="7092" xr:uid="{389D912F-F0CF-4689-B56A-3F34307A6857}"/>
    <cellStyle name="6_Pauta de Mídia Anual AC - 18.06.08 V3 - Aprovado_ME MS R 15 8" xfId="7787" xr:uid="{13F61FC8-4AA7-4DE0-AE08-1B74036E5CFA}"/>
    <cellStyle name="6_Plan2" xfId="10988" xr:uid="{954BA2EC-8CDF-40D8-8D42-478A3DFEA73A}"/>
    <cellStyle name="6_Plan2 2" xfId="13916" xr:uid="{FF31A142-118B-4D84-8AD4-0B3B407770A5}"/>
    <cellStyle name="6_Plan2 2 2" xfId="20075" xr:uid="{6501ADC2-16FA-4DFA-B986-F62CFDC115A1}"/>
    <cellStyle name="6_Plan2 3" xfId="13767" xr:uid="{08E04AE5-8E6C-40E0-8D8B-863101A53C78}"/>
    <cellStyle name="6_Plan2 3 2" xfId="19926" xr:uid="{E35C599D-12AA-4D00-A304-7BC3CBF31FFD}"/>
    <cellStyle name="6_Plan2 4" xfId="18399" xr:uid="{09ED397A-FD0E-4070-A067-5F8B10E7863D}"/>
    <cellStyle name="6_Plan2 5" xfId="19776" xr:uid="{51876C28-1807-4048-8A41-A7B0CC23DE40}"/>
    <cellStyle name="6_Plan2 6" xfId="47298" xr:uid="{BD32828B-ADC9-4C35-B4E7-8E887B005E3E}"/>
    <cellStyle name="6_Plan2 7" xfId="47682" xr:uid="{42C3448B-5E18-4D66-BB65-019A212284DD}"/>
    <cellStyle name="6_Plan3" xfId="10989" xr:uid="{219F6629-C79F-4E47-8ECC-94CC9A45BED1}"/>
    <cellStyle name="6_Plan3 2" xfId="13917" xr:uid="{78C68362-A89B-4715-807C-94868489493B}"/>
    <cellStyle name="6_Plan3 2 2" xfId="20076" xr:uid="{FE3FBBE3-7176-47F9-8A48-B5C6974A4991}"/>
    <cellStyle name="6_Plan3 3" xfId="15601" xr:uid="{EC9CB341-B462-4156-938F-DEAA23AA79B1}"/>
    <cellStyle name="6_Plan3 3 2" xfId="21760" xr:uid="{E4511B8F-94D9-40AE-B0D6-B038065D14B7}"/>
    <cellStyle name="6_Plan3 4" xfId="18400" xr:uid="{5641A507-21D3-452F-A202-F7C85AD47946}"/>
    <cellStyle name="6_Plan3 5" xfId="19098" xr:uid="{403805A4-7081-45BC-925D-40E6D412B475}"/>
    <cellStyle name="6_Plan3 6" xfId="47551" xr:uid="{2E78ED37-DCCF-473B-9819-6B02ACECAB27}"/>
    <cellStyle name="6_Plan3 7" xfId="47683" xr:uid="{77C0B8EE-5205-4F7C-9864-165334EFE00B}"/>
    <cellStyle name="6_Plano - Doação Midia extensiva v 2" xfId="3674" xr:uid="{17350B29-508A-4626-A3FF-6A27AE37EBA9}"/>
    <cellStyle name="6_Plano - Doação Midia extensiva v 2 2" xfId="4806" xr:uid="{DC3F2CA7-70BB-4CC8-B9B6-E5F66129C54B}"/>
    <cellStyle name="6_Plano - Doação Midia extensiva v 2 2 10" xfId="10414" xr:uid="{F7027C80-D61B-492B-A0AD-9C4E0AEB6E98}"/>
    <cellStyle name="6_Plano - Doação Midia extensiva v 2 2 11" xfId="10352" xr:uid="{85E88407-CBAA-40C1-B5A9-8502DAC2B07D}"/>
    <cellStyle name="6_Plano - Doação Midia extensiva v 2 2 12" xfId="13918" xr:uid="{DEBDD1DF-7E31-4C3D-9409-0EFBAC5A6268}"/>
    <cellStyle name="6_Plano - Doação Midia extensiva v 2 2 2" xfId="5781" xr:uid="{AAEE9B8F-D7B3-48BE-A69C-ED23FB1D68D9}"/>
    <cellStyle name="6_Plano - Doação Midia extensiva v 2 2 2 2" xfId="20077" xr:uid="{B228A5E3-5922-4DAD-AF30-D3A2B8193762}"/>
    <cellStyle name="6_Plano - Doação Midia extensiva v 2 2 3" xfId="6167" xr:uid="{4CE4FDF0-FD26-4D69-8633-FFCBB7C90618}"/>
    <cellStyle name="6_Plano - Doação Midia extensiva v 2 2 4" xfId="6611" xr:uid="{3CAFE802-21D2-4014-9764-72CC0A6729F7}"/>
    <cellStyle name="6_Plano - Doação Midia extensiva v 2 2 5" xfId="6919" xr:uid="{6B56EDC6-C1BA-40A9-998D-F3381291B7AA}"/>
    <cellStyle name="6_Plano - Doação Midia extensiva v 2 2 6" xfId="7286" xr:uid="{78366FA2-517C-4BFF-A40C-F1F2D2701AE6}"/>
    <cellStyle name="6_Plano - Doação Midia extensiva v 2 2 7" xfId="8005" xr:uid="{4AB416AF-1085-4637-B940-70FDAD974803}"/>
    <cellStyle name="6_Plano - Doação Midia extensiva v 2 2 8" xfId="8779" xr:uid="{346878E5-94BB-416E-932D-C8379AB0C4FD}"/>
    <cellStyle name="6_Plano - Doação Midia extensiva v 2 2 9" xfId="10131" xr:uid="{8B0498E9-067C-459F-AA7B-D7E5E503DEC0}"/>
    <cellStyle name="6_Plano - Doação Midia extensiva v 2 3" xfId="4909" xr:uid="{51CA7B6D-6BE8-40D1-9762-EC21DE53747B}"/>
    <cellStyle name="6_Plano - Doação Midia extensiva v 2 3 10" xfId="10517" xr:uid="{F1571E3E-04E2-44EA-9ED0-A7E93BB86190}"/>
    <cellStyle name="6_Plano - Doação Midia extensiva v 2 3 11" xfId="10717" xr:uid="{28DC39B3-38A9-454B-AA27-583167610601}"/>
    <cellStyle name="6_Plano - Doação Midia extensiva v 2 3 12" xfId="15604" xr:uid="{2DC742B6-E9C6-41D1-B349-32F6FB17FF89}"/>
    <cellStyle name="6_Plano - Doação Midia extensiva v 2 3 2" xfId="5884" xr:uid="{947CC22F-3B4E-4932-8645-1D22938A56A8}"/>
    <cellStyle name="6_Plano - Doação Midia extensiva v 2 3 2 2" xfId="21763" xr:uid="{C4FD3C58-E0A6-4583-AFB2-E4BA4A122CBB}"/>
    <cellStyle name="6_Plano - Doação Midia extensiva v 2 3 3" xfId="6270" xr:uid="{0BC811AD-606A-4632-AA18-9C1A6055CC95}"/>
    <cellStyle name="6_Plano - Doação Midia extensiva v 2 3 4" xfId="6700" xr:uid="{ECBECFA2-8D0B-4436-BF5F-5F648CE1ED7A}"/>
    <cellStyle name="6_Plano - Doação Midia extensiva v 2 3 5" xfId="7022" xr:uid="{FED7B7A5-85FA-4673-8751-BDD7C258B248}"/>
    <cellStyle name="6_Plano - Doação Midia extensiva v 2 3 6" xfId="7384" xr:uid="{1AEC5A88-8B53-4BC4-AC9E-567DB9AC6CC7}"/>
    <cellStyle name="6_Plano - Doação Midia extensiva v 2 3 7" xfId="8108" xr:uid="{E661C2C1-77CC-4C89-A52D-C46A428A6179}"/>
    <cellStyle name="6_Plano - Doação Midia extensiva v 2 3 8" xfId="8882" xr:uid="{7309F4F4-BBDA-4846-9A5F-84EE378ABE10}"/>
    <cellStyle name="6_Plano - Doação Midia extensiva v 2 3 9" xfId="10234" xr:uid="{6328F903-6E67-4E9B-BA3E-D81A6D7E5353}"/>
    <cellStyle name="6_Plano - Doação Midia extensiva v 2 4" xfId="5590" xr:uid="{CF69CBBB-20BF-4EC7-9F76-B34C7DD2F1B0}"/>
    <cellStyle name="6_Plano - Doação Midia extensiva v 2 4 2" xfId="18401" xr:uid="{B1424917-8701-4855-B54C-CBE002AB8E3B}"/>
    <cellStyle name="6_Plano - Doação Midia extensiva v 2 5" xfId="6398" xr:uid="{32EB7293-2C02-4DDA-9D38-E6D9A1225B37}"/>
    <cellStyle name="6_Plano - Doação Midia extensiva v 2 5 2" xfId="18789" xr:uid="{4AFB5256-2558-4BCB-982A-D63782D1A003}"/>
    <cellStyle name="6_Plano - Doação Midia extensiva v 2 6" xfId="6778" xr:uid="{067EF9B5-F7C6-4ECA-9438-0382B26C57F5}"/>
    <cellStyle name="6_Plano - Doação Midia extensiva v 2 6 2" xfId="47332" xr:uid="{7A11B4F3-D18E-461B-9B93-78B23E763160}"/>
    <cellStyle name="6_Plano - Doação Midia extensiva v 2 7" xfId="7140" xr:uid="{B880ED03-423D-40C9-99AD-705D98A36AA2}"/>
    <cellStyle name="6_Plano - Doação Midia extensiva v 2 7 2" xfId="47684" xr:uid="{D7EA2D1B-B822-4F3A-9247-3A2679B2D153}"/>
    <cellStyle name="6_Plano - Doação Midia extensiva v 2 8" xfId="7788" xr:uid="{8A34D864-B39E-4D01-B0DF-C9763E4AE101}"/>
    <cellStyle name="6_Plano - Doação Midia extensiva v 2_ME MS R 15" xfId="3675" xr:uid="{931D25B5-4B85-4A1F-941E-D5DF3423FEE6}"/>
    <cellStyle name="6_Plano - Doação Midia extensiva v 2_ME MS R 15 2" xfId="4807" xr:uid="{A19604A2-7808-440C-AB3D-2EF00B566F66}"/>
    <cellStyle name="6_Plano - Doação Midia extensiva v 2_ME MS R 15 2 10" xfId="10415" xr:uid="{6ECCF2BA-92BC-4953-807A-487C43A0D495}"/>
    <cellStyle name="6_Plano - Doação Midia extensiva v 2_ME MS R 15 2 11" xfId="10402" xr:uid="{6E5B10C7-21BA-4C74-9AEA-DF8A5632FAD3}"/>
    <cellStyle name="6_Plano - Doação Midia extensiva v 2_ME MS R 15 2 2" xfId="5782" xr:uid="{343B9E4F-5E44-4843-A8A4-6A1073CB3A65}"/>
    <cellStyle name="6_Plano - Doação Midia extensiva v 2_ME MS R 15 2 3" xfId="6168" xr:uid="{820E38EB-5B4D-470C-8861-880D9469BBA7}"/>
    <cellStyle name="6_Plano - Doação Midia extensiva v 2_ME MS R 15 2 4" xfId="6612" xr:uid="{2279D53B-683E-4E7E-9886-B28A9E6BB3B3}"/>
    <cellStyle name="6_Plano - Doação Midia extensiva v 2_ME MS R 15 2 5" xfId="6920" xr:uid="{6046E434-1313-4A53-AEB8-5E9D5B72D669}"/>
    <cellStyle name="6_Plano - Doação Midia extensiva v 2_ME MS R 15 2 6" xfId="7287" xr:uid="{12BE7220-C6BF-475B-8C80-E036BB83A462}"/>
    <cellStyle name="6_Plano - Doação Midia extensiva v 2_ME MS R 15 2 7" xfId="8006" xr:uid="{FF1817BB-E2A6-4CA9-8D2E-7EDC869553F8}"/>
    <cellStyle name="6_Plano - Doação Midia extensiva v 2_ME MS R 15 2 8" xfId="8780" xr:uid="{BF8BB94C-180F-4FB2-95B5-557256DA70D7}"/>
    <cellStyle name="6_Plano - Doação Midia extensiva v 2_ME MS R 15 2 9" xfId="10132" xr:uid="{B88AA47D-057F-4F19-84F5-EDCD910D14C6}"/>
    <cellStyle name="6_Plano - Doação Midia extensiva v 2_ME MS R 15 3" xfId="4908" xr:uid="{88A898D4-3385-4975-A679-CD59996CBB6B}"/>
    <cellStyle name="6_Plano - Doação Midia extensiva v 2_ME MS R 15 3 10" xfId="10516" xr:uid="{303AE2F2-7340-4E7C-BDB3-E05CEC32D30C}"/>
    <cellStyle name="6_Plano - Doação Midia extensiva v 2_ME MS R 15 3 11" xfId="10716" xr:uid="{80C2DDB6-3D2E-41F2-BAA1-1514FD5E89B8}"/>
    <cellStyle name="6_Plano - Doação Midia extensiva v 2_ME MS R 15 3 2" xfId="5883" xr:uid="{734B95D2-A4FB-4472-B344-57A483FDF49E}"/>
    <cellStyle name="6_Plano - Doação Midia extensiva v 2_ME MS R 15 3 3" xfId="6269" xr:uid="{4AF1BAAD-75AF-4E4D-959B-510372BB2FBF}"/>
    <cellStyle name="6_Plano - Doação Midia extensiva v 2_ME MS R 15 3 4" xfId="6699" xr:uid="{6371E1F8-7A43-404E-B571-104EE9AD617F}"/>
    <cellStyle name="6_Plano - Doação Midia extensiva v 2_ME MS R 15 3 5" xfId="7021" xr:uid="{A56780AE-A684-434E-9DF9-191C4D562478}"/>
    <cellStyle name="6_Plano - Doação Midia extensiva v 2_ME MS R 15 3 6" xfId="7383" xr:uid="{14BE6828-9B07-406D-A2FC-954ECE62D825}"/>
    <cellStyle name="6_Plano - Doação Midia extensiva v 2_ME MS R 15 3 7" xfId="8107" xr:uid="{5D1C57FF-80E6-4886-A6F0-4B0F534BBF01}"/>
    <cellStyle name="6_Plano - Doação Midia extensiva v 2_ME MS R 15 3 8" xfId="8881" xr:uid="{4D62E677-47AE-466E-91CC-BD1F0F45E777}"/>
    <cellStyle name="6_Plano - Doação Midia extensiva v 2_ME MS R 15 3 9" xfId="10233" xr:uid="{E502E2C0-EF74-4EE2-9917-E2AAFAAD29D2}"/>
    <cellStyle name="6_Plano - Doação Midia extensiva v 2_ME MS R 15 4" xfId="3384" xr:uid="{AB6808C6-B5C1-4D37-98D7-16A75230EE53}"/>
    <cellStyle name="6_Plano - Doação Midia extensiva v 2_ME MS R 15 5" xfId="6354" xr:uid="{64FCFC95-8CCF-422A-804D-15180BE0BBA6}"/>
    <cellStyle name="6_Plano - Doação Midia extensiva v 2_ME MS R 15 6" xfId="6820" xr:uid="{11DF8D42-5EF1-4BA8-8B24-FBE8DEDBD154}"/>
    <cellStyle name="6_Plano - Doação Midia extensiva v 2_ME MS R 15 7" xfId="7103" xr:uid="{3115CD36-34D5-403C-BC7E-F23322E12925}"/>
    <cellStyle name="6_Plano - Doação Midia extensiva v 2_ME MS R 15 8" xfId="7789" xr:uid="{A36451DA-AC2E-42FA-8F4A-6BAAEE35601D}"/>
    <cellStyle name="6_Plano Mídia Carnaval Aids Rev 310308" xfId="3676" xr:uid="{4BE13FD8-079F-4F34-9B59-22EB47AAB977}"/>
    <cellStyle name="6_Plano Mídia Carnaval Aids Rev 310308 2" xfId="4808" xr:uid="{F0443C4D-BE04-47C4-A00E-1BA8D2772357}"/>
    <cellStyle name="6_Plano Mídia Carnaval Aids Rev 310308 2 10" xfId="10416" xr:uid="{779B40F2-B922-4741-853F-E2609D507F6B}"/>
    <cellStyle name="6_Plano Mídia Carnaval Aids Rev 310308 2 11" xfId="9700" xr:uid="{11BB975C-D397-41F1-BD7F-4E0C07FB5281}"/>
    <cellStyle name="6_Plano Mídia Carnaval Aids Rev 310308 2 12" xfId="13919" xr:uid="{F7A675C7-26B1-4DB5-B00A-26AF2141169F}"/>
    <cellStyle name="6_Plano Mídia Carnaval Aids Rev 310308 2 2" xfId="5783" xr:uid="{C2249A64-3021-48BF-A2E5-18F5AB2165D2}"/>
    <cellStyle name="6_Plano Mídia Carnaval Aids Rev 310308 2 2 2" xfId="20078" xr:uid="{C9AF002D-83A1-49DA-A0C6-CA9A1F86CB5D}"/>
    <cellStyle name="6_Plano Mídia Carnaval Aids Rev 310308 2 3" xfId="6169" xr:uid="{040DC74C-8F23-4E4F-89CC-C449265620EA}"/>
    <cellStyle name="6_Plano Mídia Carnaval Aids Rev 310308 2 4" xfId="6613" xr:uid="{C6A5515A-3605-4C16-A0E5-3BD2A97DDC7B}"/>
    <cellStyle name="6_Plano Mídia Carnaval Aids Rev 310308 2 5" xfId="6921" xr:uid="{96BB74C0-F8F8-4572-A3FA-7EC9E40AA8C0}"/>
    <cellStyle name="6_Plano Mídia Carnaval Aids Rev 310308 2 6" xfId="7288" xr:uid="{7362AF31-5986-4F1F-BB73-5075C2B0AC4D}"/>
    <cellStyle name="6_Plano Mídia Carnaval Aids Rev 310308 2 7" xfId="8007" xr:uid="{FF57BDAD-2BEA-49DE-86BA-767930DBC6AE}"/>
    <cellStyle name="6_Plano Mídia Carnaval Aids Rev 310308 2 8" xfId="8781" xr:uid="{E913F7B2-3467-46B8-895E-C4B781E33118}"/>
    <cellStyle name="6_Plano Mídia Carnaval Aids Rev 310308 2 9" xfId="10133" xr:uid="{E4C32130-7A43-4D0A-B1D8-2A13B1FDA1F3}"/>
    <cellStyle name="6_Plano Mídia Carnaval Aids Rev 310308 3" xfId="4907" xr:uid="{E16B5AFA-CA9A-43B3-A965-84D00B60FE47}"/>
    <cellStyle name="6_Plano Mídia Carnaval Aids Rev 310308 3 10" xfId="10515" xr:uid="{D5CC0339-22C4-4B7C-965B-170B310F6941}"/>
    <cellStyle name="6_Plano Mídia Carnaval Aids Rev 310308 3 11" xfId="10715" xr:uid="{1979B6EB-9B4C-4961-BB52-B47F63C615ED}"/>
    <cellStyle name="6_Plano Mídia Carnaval Aids Rev 310308 3 12" xfId="13763" xr:uid="{35A2BEE6-A3BC-4165-BFC0-E0B3F3FE13B3}"/>
    <cellStyle name="6_Plano Mídia Carnaval Aids Rev 310308 3 2" xfId="5882" xr:uid="{652D1A75-0848-46C7-8C74-C66F89876E2F}"/>
    <cellStyle name="6_Plano Mídia Carnaval Aids Rev 310308 3 2 2" xfId="19922" xr:uid="{6AC11951-7302-4087-9D3F-22B0CE0946DC}"/>
    <cellStyle name="6_Plano Mídia Carnaval Aids Rev 310308 3 3" xfId="6268" xr:uid="{B2450213-1FD8-47ED-9F17-C7377123F83C}"/>
    <cellStyle name="6_Plano Mídia Carnaval Aids Rev 310308 3 4" xfId="6698" xr:uid="{641ED7D9-EC85-4A8E-AB17-592E7B93F3AE}"/>
    <cellStyle name="6_Plano Mídia Carnaval Aids Rev 310308 3 5" xfId="7020" xr:uid="{5CA869B4-791F-439E-A4DE-38B08A9EE335}"/>
    <cellStyle name="6_Plano Mídia Carnaval Aids Rev 310308 3 6" xfId="7382" xr:uid="{1265F3E3-718D-4F70-B66F-C31008F99822}"/>
    <cellStyle name="6_Plano Mídia Carnaval Aids Rev 310308 3 7" xfId="8106" xr:uid="{645E5366-B74E-41B3-BFC6-BBDDB76C34E6}"/>
    <cellStyle name="6_Plano Mídia Carnaval Aids Rev 310308 3 8" xfId="8880" xr:uid="{A2B61CAC-918D-4F77-8C0F-D2412F443687}"/>
    <cellStyle name="6_Plano Mídia Carnaval Aids Rev 310308 3 9" xfId="10232" xr:uid="{C3BCDC6C-0ED6-40ED-B071-A640C3046D44}"/>
    <cellStyle name="6_Plano Mídia Carnaval Aids Rev 310308 4" xfId="5253" xr:uid="{336F0CC6-9AAF-4DBC-9B41-60269A46DC97}"/>
    <cellStyle name="6_Plano Mídia Carnaval Aids Rev 310308 4 2" xfId="18402" xr:uid="{C6A9C095-745E-4364-92FB-E045266CA8D1}"/>
    <cellStyle name="6_Plano Mídia Carnaval Aids Rev 310308 5" xfId="5208" xr:uid="{41BEA4D4-CF22-44CC-9739-6BFCED3E05EB}"/>
    <cellStyle name="6_Plano Mídia Carnaval Aids Rev 310308 5 2" xfId="19481" xr:uid="{2BBCB770-743E-49E3-94E0-9BC7B00EF77B}"/>
    <cellStyle name="6_Plano Mídia Carnaval Aids Rev 310308 6" xfId="6784" xr:uid="{65AEFC00-5C4C-466E-AB8D-7571F6C26B5A}"/>
    <cellStyle name="6_Plano Mídia Carnaval Aids Rev 310308 6 2" xfId="47358" xr:uid="{ADBD59CB-B40D-43C0-A25E-052B505A625E}"/>
    <cellStyle name="6_Plano Mídia Carnaval Aids Rev 310308 7" xfId="7114" xr:uid="{C7B88FEB-64AE-444D-AC96-4CAC9C45FEA6}"/>
    <cellStyle name="6_Plano Mídia Carnaval Aids Rev 310308 7 2" xfId="47685" xr:uid="{88FE3E9B-8657-42F4-A2DD-933F60662A43}"/>
    <cellStyle name="6_Plano Mídia Carnaval Aids Rev 310308 8" xfId="7790" xr:uid="{FD1F5C7E-A9AB-496A-803E-3989D66E7DC3}"/>
    <cellStyle name="6_Plano Mídia Carnaval Aids Rev 310308_ME MS R 15" xfId="3677" xr:uid="{65128CDB-0D32-4A82-BFDE-3B79A1AF2AA9}"/>
    <cellStyle name="6_Plano Mídia Carnaval Aids Rev 310308_ME MS R 15 2" xfId="4809" xr:uid="{256863AD-C3CD-4A1A-B5B8-308CD44001A3}"/>
    <cellStyle name="6_Plano Mídia Carnaval Aids Rev 310308_ME MS R 15 2 10" xfId="10417" xr:uid="{FB680DE0-D14F-40D2-B79E-BAFE952C9174}"/>
    <cellStyle name="6_Plano Mídia Carnaval Aids Rev 310308_ME MS R 15 2 11" xfId="10332" xr:uid="{6DC9707F-D785-47F5-BF13-05CAA4ED20E8}"/>
    <cellStyle name="6_Plano Mídia Carnaval Aids Rev 310308_ME MS R 15 2 2" xfId="5784" xr:uid="{29A86BAC-78DB-4541-A31C-4494A4D02D19}"/>
    <cellStyle name="6_Plano Mídia Carnaval Aids Rev 310308_ME MS R 15 2 3" xfId="6170" xr:uid="{D3388CE4-4043-4C03-AB3E-2C71F3A34D6A}"/>
    <cellStyle name="6_Plano Mídia Carnaval Aids Rev 310308_ME MS R 15 2 4" xfId="6614" xr:uid="{4A4C886E-1133-42C0-BBDE-5D0BA36A8F22}"/>
    <cellStyle name="6_Plano Mídia Carnaval Aids Rev 310308_ME MS R 15 2 5" xfId="6922" xr:uid="{9105B198-42DD-4630-B767-45027F9356C2}"/>
    <cellStyle name="6_Plano Mídia Carnaval Aids Rev 310308_ME MS R 15 2 6" xfId="7289" xr:uid="{E4304D86-B732-4D20-99F0-4BAB8D438F14}"/>
    <cellStyle name="6_Plano Mídia Carnaval Aids Rev 310308_ME MS R 15 2 7" xfId="8008" xr:uid="{D255CEEA-2CA6-47BD-878A-8BAF36266B15}"/>
    <cellStyle name="6_Plano Mídia Carnaval Aids Rev 310308_ME MS R 15 2 8" xfId="8782" xr:uid="{F53C4CC3-400D-4AED-9D60-B1F7285BF445}"/>
    <cellStyle name="6_Plano Mídia Carnaval Aids Rev 310308_ME MS R 15 2 9" xfId="10134" xr:uid="{184E0E39-D467-4FE8-938D-E8590984E09D}"/>
    <cellStyle name="6_Plano Mídia Carnaval Aids Rev 310308_ME MS R 15 3" xfId="4906" xr:uid="{033D59FD-BF99-4CFF-83B3-7A6ED37EB3BB}"/>
    <cellStyle name="6_Plano Mídia Carnaval Aids Rev 310308_ME MS R 15 3 10" xfId="10514" xr:uid="{9211A30F-9D28-4C21-91EA-6360C4119DCF}"/>
    <cellStyle name="6_Plano Mídia Carnaval Aids Rev 310308_ME MS R 15 3 11" xfId="10714" xr:uid="{7D9D7026-82FC-4074-BDD7-2ED0A77A106B}"/>
    <cellStyle name="6_Plano Mídia Carnaval Aids Rev 310308_ME MS R 15 3 2" xfId="5881" xr:uid="{F153B8D9-FD92-4476-8DE2-A37A8E39799F}"/>
    <cellStyle name="6_Plano Mídia Carnaval Aids Rev 310308_ME MS R 15 3 3" xfId="6267" xr:uid="{C1F938E4-BBF8-4F98-BF2A-2204323F4DC7}"/>
    <cellStyle name="6_Plano Mídia Carnaval Aids Rev 310308_ME MS R 15 3 4" xfId="6697" xr:uid="{CE796B73-F0AE-4CD1-8F49-A25D37A40A83}"/>
    <cellStyle name="6_Plano Mídia Carnaval Aids Rev 310308_ME MS R 15 3 5" xfId="7019" xr:uid="{2D9D2BAA-398F-473B-9100-E8F805FF6791}"/>
    <cellStyle name="6_Plano Mídia Carnaval Aids Rev 310308_ME MS R 15 3 6" xfId="7381" xr:uid="{FC5C190B-0775-4433-A43B-1E6246EA18E2}"/>
    <cellStyle name="6_Plano Mídia Carnaval Aids Rev 310308_ME MS R 15 3 7" xfId="8105" xr:uid="{75CAA35A-4344-4D59-BB48-846FECB49907}"/>
    <cellStyle name="6_Plano Mídia Carnaval Aids Rev 310308_ME MS R 15 3 8" xfId="8879" xr:uid="{474A68E3-5DF0-42C7-8EFC-C05D56A2D777}"/>
    <cellStyle name="6_Plano Mídia Carnaval Aids Rev 310308_ME MS R 15 3 9" xfId="10231" xr:uid="{73E89AD0-327F-4DEE-B985-A6091806DAF1}"/>
    <cellStyle name="6_Plano Mídia Carnaval Aids Rev 310308_ME MS R 15 4" xfId="3437" xr:uid="{E69AC826-083A-46AD-BDB1-73B50A897BF2}"/>
    <cellStyle name="6_Plano Mídia Carnaval Aids Rev 310308_ME MS R 15 5" xfId="6386" xr:uid="{23005A23-DBC5-4A10-817D-AB2301BB2F17}"/>
    <cellStyle name="6_Plano Mídia Carnaval Aids Rev 310308_ME MS R 15 6" xfId="5627" xr:uid="{B4465DE3-430C-4EB8-BAF3-A07AE9D3890C}"/>
    <cellStyle name="6_Plano Mídia Carnaval Aids Rev 310308_ME MS R 15 7" xfId="5409" xr:uid="{67AE32E9-5F3B-4965-962D-6D5A7E56C690}"/>
    <cellStyle name="6_Plano Mídia Carnaval Aids Rev 310308_ME MS R 15 8" xfId="7791" xr:uid="{8EDE8BD4-4704-494D-A690-1C54B9ACA095}"/>
    <cellStyle name="6_Plano Mídia Carnaval Aids Rev 310308_OOH - Rev 12" xfId="3678" xr:uid="{7946F6EE-2DF3-474E-A024-B8C199872FAE}"/>
    <cellStyle name="6_Plano Mídia Carnaval Aids Rev 310308_OOH - Rev 12 2" xfId="4810" xr:uid="{533C774D-945D-4BF6-9B73-F6EF1BBAAF31}"/>
    <cellStyle name="6_Plano Mídia Carnaval Aids Rev 310308_OOH - Rev 12 2 10" xfId="10418" xr:uid="{DD9FA976-59EA-42F9-917D-EE3876AA666D}"/>
    <cellStyle name="6_Plano Mídia Carnaval Aids Rev 310308_OOH - Rev 12 2 11" xfId="10373" xr:uid="{946950C4-89A5-4884-BBDD-1F2356C368C0}"/>
    <cellStyle name="6_Plano Mídia Carnaval Aids Rev 310308_OOH - Rev 12 2 2" xfId="5785" xr:uid="{CC459DDC-2755-4A4A-A70E-4F09DE464255}"/>
    <cellStyle name="6_Plano Mídia Carnaval Aids Rev 310308_OOH - Rev 12 2 3" xfId="6171" xr:uid="{1125DDDE-AE2B-44DF-8249-D28874D8D2D7}"/>
    <cellStyle name="6_Plano Mídia Carnaval Aids Rev 310308_OOH - Rev 12 2 4" xfId="6615" xr:uid="{620F30A4-A2FD-4E53-A21F-D4F0CA54F37F}"/>
    <cellStyle name="6_Plano Mídia Carnaval Aids Rev 310308_OOH - Rev 12 2 5" xfId="6923" xr:uid="{E1F8CEE7-6B1A-41FF-984F-D2A066C20127}"/>
    <cellStyle name="6_Plano Mídia Carnaval Aids Rev 310308_OOH - Rev 12 2 6" xfId="7290" xr:uid="{4A75B179-1ADF-4713-8B4F-F0A77ADD2526}"/>
    <cellStyle name="6_Plano Mídia Carnaval Aids Rev 310308_OOH - Rev 12 2 7" xfId="8009" xr:uid="{71A175A0-3169-444F-9135-C25225784A03}"/>
    <cellStyle name="6_Plano Mídia Carnaval Aids Rev 310308_OOH - Rev 12 2 8" xfId="8783" xr:uid="{45C3A952-39D4-4E35-90AB-0F4B45BACF4F}"/>
    <cellStyle name="6_Plano Mídia Carnaval Aids Rev 310308_OOH - Rev 12 2 9" xfId="10135" xr:uid="{A63F08AF-9BC4-4BCD-B3E5-2E0A02E0AF16}"/>
    <cellStyle name="6_Plano Mídia Carnaval Aids Rev 310308_OOH - Rev 12 3" xfId="4905" xr:uid="{E1B11FDF-0B64-4ED5-86E8-74BAE84EC72B}"/>
    <cellStyle name="6_Plano Mídia Carnaval Aids Rev 310308_OOH - Rev 12 3 10" xfId="10513" xr:uid="{CC3498D2-9BF8-4F1B-8137-D8FE0A911C50}"/>
    <cellStyle name="6_Plano Mídia Carnaval Aids Rev 310308_OOH - Rev 12 3 11" xfId="10713" xr:uid="{BE46C708-AE9C-45E9-9100-42DB7C0EF285}"/>
    <cellStyle name="6_Plano Mídia Carnaval Aids Rev 310308_OOH - Rev 12 3 2" xfId="5880" xr:uid="{B2F2A052-E1EC-433A-920E-E71299987814}"/>
    <cellStyle name="6_Plano Mídia Carnaval Aids Rev 310308_OOH - Rev 12 3 3" xfId="6266" xr:uid="{33E80A6D-C388-46B3-B917-3027E74911FA}"/>
    <cellStyle name="6_Plano Mídia Carnaval Aids Rev 310308_OOH - Rev 12 3 4" xfId="6696" xr:uid="{C8E87502-37CD-4718-BFA4-5EC7C8005D72}"/>
    <cellStyle name="6_Plano Mídia Carnaval Aids Rev 310308_OOH - Rev 12 3 5" xfId="7018" xr:uid="{7BE91064-EBE1-4110-9E19-A60E225C1131}"/>
    <cellStyle name="6_Plano Mídia Carnaval Aids Rev 310308_OOH - Rev 12 3 6" xfId="7380" xr:uid="{5BFBC44F-B7AE-47E5-9A00-62A70D03D0E2}"/>
    <cellStyle name="6_Plano Mídia Carnaval Aids Rev 310308_OOH - Rev 12 3 7" xfId="8104" xr:uid="{67DF3611-17B4-4590-960F-E3CCE1609666}"/>
    <cellStyle name="6_Plano Mídia Carnaval Aids Rev 310308_OOH - Rev 12 3 8" xfId="8878" xr:uid="{EB17840F-5EBD-4249-887A-A0F50E26574C}"/>
    <cellStyle name="6_Plano Mídia Carnaval Aids Rev 310308_OOH - Rev 12 3 9" xfId="10230" xr:uid="{C099F999-B14C-404E-B057-15779607FC12}"/>
    <cellStyle name="6_Plano Mídia Carnaval Aids Rev 310308_OOH - Rev 12 4" xfId="5983" xr:uid="{3204D2C4-B8B3-498A-A17C-F70C04FF7DC8}"/>
    <cellStyle name="6_Plano Mídia Carnaval Aids Rev 310308_OOH - Rev 12 5" xfId="5472" xr:uid="{775E5367-AA8F-45E6-83E8-2FC34A553A2E}"/>
    <cellStyle name="6_Plano Mídia Carnaval Aids Rev 310308_OOH - Rev 12 6" xfId="6811" xr:uid="{D094A4E6-4905-45D4-BCD7-C95FE5C465A8}"/>
    <cellStyle name="6_Plano Mídia Carnaval Aids Rev 310308_OOH - Rev 12 7" xfId="6823" xr:uid="{57CD7AF5-0729-4ED9-A8A3-AC1BC5ED67FC}"/>
    <cellStyle name="6_Plano Mídia Carnaval Aids Rev 310308_OOH - Rev 12 8" xfId="7792" xr:uid="{081203DC-F695-4F10-8ED8-F29323899374}"/>
    <cellStyle name="6_Plano Mídia Dia Mundial Aids - AUTORIZADO - v100408 16.05.08" xfId="3679" xr:uid="{B6B480D6-8177-450B-BB1E-85449F3AC49D}"/>
    <cellStyle name="6_Plano Mídia Dia Mundial Aids - AUTORIZADO - v100408 16.05.08 2" xfId="4811" xr:uid="{CFC673F2-5D95-4B2D-8725-C57283237E84}"/>
    <cellStyle name="6_Plano Mídia Dia Mundial Aids - AUTORIZADO - v100408 16.05.08 2 10" xfId="10419" xr:uid="{4C33F05F-C513-4967-9B52-CE3077A3FFE7}"/>
    <cellStyle name="6_Plano Mídia Dia Mundial Aids - AUTORIZADO - v100408 16.05.08 2 11" xfId="10294" xr:uid="{06C531B2-FC45-4B75-9BA7-485F18DA404E}"/>
    <cellStyle name="6_Plano Mídia Dia Mundial Aids - AUTORIZADO - v100408 16.05.08 2 12" xfId="13920" xr:uid="{30E3DDFF-7212-476D-AD05-62441B11A5F7}"/>
    <cellStyle name="6_Plano Mídia Dia Mundial Aids - AUTORIZADO - v100408 16.05.08 2 2" xfId="5786" xr:uid="{C2059EA2-3FD8-46E2-B010-7B023BD2FD44}"/>
    <cellStyle name="6_Plano Mídia Dia Mundial Aids - AUTORIZADO - v100408 16.05.08 2 2 2" xfId="20079" xr:uid="{6576C1FB-911E-4E52-95B2-3CA2E42E67DE}"/>
    <cellStyle name="6_Plano Mídia Dia Mundial Aids - AUTORIZADO - v100408 16.05.08 2 3" xfId="6172" xr:uid="{E0EAC4EB-A323-4EEE-AFD0-0188AB4343CA}"/>
    <cellStyle name="6_Plano Mídia Dia Mundial Aids - AUTORIZADO - v100408 16.05.08 2 4" xfId="6616" xr:uid="{893FCCDD-A17C-4E61-B74A-8299C0ED9954}"/>
    <cellStyle name="6_Plano Mídia Dia Mundial Aids - AUTORIZADO - v100408 16.05.08 2 5" xfId="6924" xr:uid="{5E9ED3FE-DC71-4BC1-A876-5AF8711A10D1}"/>
    <cellStyle name="6_Plano Mídia Dia Mundial Aids - AUTORIZADO - v100408 16.05.08 2 6" xfId="7291" xr:uid="{A35695DB-93EE-4752-9C00-1AF2AA55A6BB}"/>
    <cellStyle name="6_Plano Mídia Dia Mundial Aids - AUTORIZADO - v100408 16.05.08 2 7" xfId="8010" xr:uid="{D6BC5A2D-E82D-47D4-8DB0-296E320C9193}"/>
    <cellStyle name="6_Plano Mídia Dia Mundial Aids - AUTORIZADO - v100408 16.05.08 2 8" xfId="8784" xr:uid="{9C0C7211-6610-4B96-BF5C-62CA1B0DD94D}"/>
    <cellStyle name="6_Plano Mídia Dia Mundial Aids - AUTORIZADO - v100408 16.05.08 2 9" xfId="10136" xr:uid="{335BDB13-B134-4F93-9876-6E565EB92D8E}"/>
    <cellStyle name="6_Plano Mídia Dia Mundial Aids - AUTORIZADO - v100408 16.05.08 3" xfId="4904" xr:uid="{8113770F-62C0-4369-B0C0-B15126D8DC54}"/>
    <cellStyle name="6_Plano Mídia Dia Mundial Aids - AUTORIZADO - v100408 16.05.08 3 10" xfId="10512" xr:uid="{95CBA941-E766-40D9-AFF8-669662858222}"/>
    <cellStyle name="6_Plano Mídia Dia Mundial Aids - AUTORIZADO - v100408 16.05.08 3 11" xfId="10712" xr:uid="{00AC6140-D189-43AC-9155-CFD8E6AD1552}"/>
    <cellStyle name="6_Plano Mídia Dia Mundial Aids - AUTORIZADO - v100408 16.05.08 3 12" xfId="14739" xr:uid="{FE218639-0265-4763-8A47-E8C00FBB70A4}"/>
    <cellStyle name="6_Plano Mídia Dia Mundial Aids - AUTORIZADO - v100408 16.05.08 3 2" xfId="5879" xr:uid="{8161E376-796C-45EE-886B-35D0A7D72214}"/>
    <cellStyle name="6_Plano Mídia Dia Mundial Aids - AUTORIZADO - v100408 16.05.08 3 2 2" xfId="20898" xr:uid="{A3F1F8D9-20D0-482A-BD31-80A3B6EA53F1}"/>
    <cellStyle name="6_Plano Mídia Dia Mundial Aids - AUTORIZADO - v100408 16.05.08 3 3" xfId="6265" xr:uid="{6195C1D6-2C48-4E25-89C6-4010D79DC002}"/>
    <cellStyle name="6_Plano Mídia Dia Mundial Aids - AUTORIZADO - v100408 16.05.08 3 4" xfId="6695" xr:uid="{7D1D5B2B-523D-49D9-B06B-43DC7F8AB378}"/>
    <cellStyle name="6_Plano Mídia Dia Mundial Aids - AUTORIZADO - v100408 16.05.08 3 5" xfId="7017" xr:uid="{F980B52A-90F0-47D7-831D-81AD582622DE}"/>
    <cellStyle name="6_Plano Mídia Dia Mundial Aids - AUTORIZADO - v100408 16.05.08 3 6" xfId="7379" xr:uid="{58FE7EAA-5F3A-44BB-A115-4008459E460B}"/>
    <cellStyle name="6_Plano Mídia Dia Mundial Aids - AUTORIZADO - v100408 16.05.08 3 7" xfId="8103" xr:uid="{F32F3843-E2A1-4927-84A1-B547DE974CF5}"/>
    <cellStyle name="6_Plano Mídia Dia Mundial Aids - AUTORIZADO - v100408 16.05.08 3 8" xfId="8877" xr:uid="{54FDE843-F495-4950-A3C7-427F423C31EB}"/>
    <cellStyle name="6_Plano Mídia Dia Mundial Aids - AUTORIZADO - v100408 16.05.08 3 9" xfId="10229" xr:uid="{779DCE5A-F07D-4B3D-BE4B-0D8EFBB95CC2}"/>
    <cellStyle name="6_Plano Mídia Dia Mundial Aids - AUTORIZADO - v100408 16.05.08 4" xfId="5962" xr:uid="{F371DACC-9D2E-43E9-B94A-77E8C7296C54}"/>
    <cellStyle name="6_Plano Mídia Dia Mundial Aids - AUTORIZADO - v100408 16.05.08 4 2" xfId="18403" xr:uid="{8BF02398-BE61-4FAB-9CB2-44C72E32C000}"/>
    <cellStyle name="6_Plano Mídia Dia Mundial Aids - AUTORIZADO - v100408 16.05.08 5" xfId="5966" xr:uid="{0876802C-CB3B-4913-9AC8-093994CBB2EF}"/>
    <cellStyle name="6_Plano Mídia Dia Mundial Aids - AUTORIZADO - v100408 16.05.08 5 2" xfId="19775" xr:uid="{490BE1D3-E01D-4E26-9864-084BBD9AF087}"/>
    <cellStyle name="6_Plano Mídia Dia Mundial Aids - AUTORIZADO - v100408 16.05.08 6" xfId="5547" xr:uid="{887D30E4-BAE7-48BA-8BB5-CF2E6E8A70F4}"/>
    <cellStyle name="6_Plano Mídia Dia Mundial Aids - AUTORIZADO - v100408 16.05.08 6 2" xfId="47352" xr:uid="{1066E13A-5921-419A-A97D-5D85FDFBB309}"/>
    <cellStyle name="6_Plano Mídia Dia Mundial Aids - AUTORIZADO - v100408 16.05.08 7" xfId="7089" xr:uid="{7F32F069-44BB-4783-8711-C7D43FFB6176}"/>
    <cellStyle name="6_Plano Mídia Dia Mundial Aids - AUTORIZADO - v100408 16.05.08 7 2" xfId="47686" xr:uid="{CD4C65EA-45FC-4A99-94A3-91A475B62D05}"/>
    <cellStyle name="6_Plano Mídia Dia Mundial Aids - AUTORIZADO - v100408 16.05.08 8" xfId="7793" xr:uid="{6FECF0EA-862C-445C-ACC8-2C03CC77020C}"/>
    <cellStyle name="6_Plano Mídia Dia Mundial Aids - AUTORIZADO - v100408 16.05.08_ME MS R 15" xfId="3680" xr:uid="{6BE5C968-34DE-407F-BF60-39FE2ECF92E3}"/>
    <cellStyle name="6_Plano Mídia Dia Mundial Aids - AUTORIZADO - v100408 16.05.08_ME MS R 15 2" xfId="4812" xr:uid="{248150EA-03DC-45C7-9CF5-9F8349CF6F0F}"/>
    <cellStyle name="6_Plano Mídia Dia Mundial Aids - AUTORIZADO - v100408 16.05.08_ME MS R 15 2 10" xfId="10420" xr:uid="{384D9A06-EFC9-42C1-94B0-3BD4B9C48E15}"/>
    <cellStyle name="6_Plano Mídia Dia Mundial Aids - AUTORIZADO - v100408 16.05.08_ME MS R 15 2 11" xfId="9679" xr:uid="{FCB7FCB4-BD6F-420F-9DFC-90085AD3F3F5}"/>
    <cellStyle name="6_Plano Mídia Dia Mundial Aids - AUTORIZADO - v100408 16.05.08_ME MS R 15 2 2" xfId="5787" xr:uid="{CDB3A961-B87F-45A8-992C-A20FF785EF2D}"/>
    <cellStyle name="6_Plano Mídia Dia Mundial Aids - AUTORIZADO - v100408 16.05.08_ME MS R 15 2 3" xfId="6173" xr:uid="{AB9B8F5C-E1B2-4910-BA27-358847316D37}"/>
    <cellStyle name="6_Plano Mídia Dia Mundial Aids - AUTORIZADO - v100408 16.05.08_ME MS R 15 2 4" xfId="6617" xr:uid="{58903AF0-0421-4886-9D3F-BC2E8F3D102D}"/>
    <cellStyle name="6_Plano Mídia Dia Mundial Aids - AUTORIZADO - v100408 16.05.08_ME MS R 15 2 5" xfId="6925" xr:uid="{463F389C-8D09-4E13-AB0E-226C8F3E75E1}"/>
    <cellStyle name="6_Plano Mídia Dia Mundial Aids - AUTORIZADO - v100408 16.05.08_ME MS R 15 2 6" xfId="7292" xr:uid="{DF12CDAA-EFCE-4F86-8D45-FC50CF5720B4}"/>
    <cellStyle name="6_Plano Mídia Dia Mundial Aids - AUTORIZADO - v100408 16.05.08_ME MS R 15 2 7" xfId="8011" xr:uid="{45624661-743D-4F7D-8681-113F75C48D93}"/>
    <cellStyle name="6_Plano Mídia Dia Mundial Aids - AUTORIZADO - v100408 16.05.08_ME MS R 15 2 8" xfId="8785" xr:uid="{91BA02F1-1BFF-474C-8CC6-F971841BFB15}"/>
    <cellStyle name="6_Plano Mídia Dia Mundial Aids - AUTORIZADO - v100408 16.05.08_ME MS R 15 2 9" xfId="10137" xr:uid="{D8D62779-A1A5-421B-BD40-BCC5D2E69D4F}"/>
    <cellStyle name="6_Plano Mídia Dia Mundial Aids - AUTORIZADO - v100408 16.05.08_ME MS R 15 3" xfId="4903" xr:uid="{EA843B6D-302D-4274-BCCB-CAC45E641092}"/>
    <cellStyle name="6_Plano Mídia Dia Mundial Aids - AUTORIZADO - v100408 16.05.08_ME MS R 15 3 10" xfId="10511" xr:uid="{63246092-AB35-4294-B36D-23E9586C3963}"/>
    <cellStyle name="6_Plano Mídia Dia Mundial Aids - AUTORIZADO - v100408 16.05.08_ME MS R 15 3 11" xfId="10711" xr:uid="{F4523BE6-AC98-49D5-B237-3B6C6A09C1E1}"/>
    <cellStyle name="6_Plano Mídia Dia Mundial Aids - AUTORIZADO - v100408 16.05.08_ME MS R 15 3 2" xfId="5878" xr:uid="{0D8E7C7C-387C-44DF-8DAF-3430A1B3F695}"/>
    <cellStyle name="6_Plano Mídia Dia Mundial Aids - AUTORIZADO - v100408 16.05.08_ME MS R 15 3 3" xfId="6264" xr:uid="{0666B503-8446-46D5-9168-97E790034EF9}"/>
    <cellStyle name="6_Plano Mídia Dia Mundial Aids - AUTORIZADO - v100408 16.05.08_ME MS R 15 3 4" xfId="6694" xr:uid="{A2BAFFDF-6773-47B9-8BB9-58893E8BC0D6}"/>
    <cellStyle name="6_Plano Mídia Dia Mundial Aids - AUTORIZADO - v100408 16.05.08_ME MS R 15 3 5" xfId="7016" xr:uid="{BA6459B4-C4B2-414D-AE96-25A49651DDA6}"/>
    <cellStyle name="6_Plano Mídia Dia Mundial Aids - AUTORIZADO - v100408 16.05.08_ME MS R 15 3 6" xfId="7378" xr:uid="{104ECCF9-A77D-4081-B02A-B68C3B1BCDC6}"/>
    <cellStyle name="6_Plano Mídia Dia Mundial Aids - AUTORIZADO - v100408 16.05.08_ME MS R 15 3 7" xfId="8102" xr:uid="{B3C4E80F-17DB-4DB3-A530-432081BA284B}"/>
    <cellStyle name="6_Plano Mídia Dia Mundial Aids - AUTORIZADO - v100408 16.05.08_ME MS R 15 3 8" xfId="8876" xr:uid="{07BD096C-8DA8-48FD-B130-6F925ED73C48}"/>
    <cellStyle name="6_Plano Mídia Dia Mundial Aids - AUTORIZADO - v100408 16.05.08_ME MS R 15 3 9" xfId="10228" xr:uid="{282F4CB0-5810-4A9E-8156-61E5A259BE8F}"/>
    <cellStyle name="6_Plano Mídia Dia Mundial Aids - AUTORIZADO - v100408 16.05.08_ME MS R 15 4" xfId="6052" xr:uid="{AA87BABC-4E6D-442A-B265-5E514BE887C3}"/>
    <cellStyle name="6_Plano Mídia Dia Mundial Aids - AUTORIZADO - v100408 16.05.08_ME MS R 15 5" xfId="5992" xr:uid="{28B5BDD3-4C64-44E3-83E1-0432390418C8}"/>
    <cellStyle name="6_Plano Mídia Dia Mundial Aids - AUTORIZADO - v100408 16.05.08_ME MS R 15 6" xfId="5136" xr:uid="{3058FA8B-E63E-4667-BFF3-3B4E6BB5C6DD}"/>
    <cellStyle name="6_Plano Mídia Dia Mundial Aids - AUTORIZADO - v100408 16.05.08_ME MS R 15 7" xfId="7138" xr:uid="{44627DFC-B163-44DF-B3A8-8E860B278945}"/>
    <cellStyle name="6_Plano Mídia Dia Mundial Aids - AUTORIZADO - v100408 16.05.08_ME MS R 15 8" xfId="7794" xr:uid="{DA8D3944-AEBE-4A75-97D4-199C39ECBE90}"/>
    <cellStyle name="6_Plano Mídia Dia Mundial Aids - AUTORIZADO - v100408 16.05.08_OOH - Rev 12" xfId="3681" xr:uid="{8D4B25B5-5B6F-4470-9D48-729B35388E2E}"/>
    <cellStyle name="6_Plano Mídia Dia Mundial Aids - AUTORIZADO - v100408 16.05.08_OOH - Rev 12 2" xfId="4813" xr:uid="{E5DA76B0-780B-4FD6-B04D-D1201DC1B99E}"/>
    <cellStyle name="6_Plano Mídia Dia Mundial Aids - AUTORIZADO - v100408 16.05.08_OOH - Rev 12 2 10" xfId="10421" xr:uid="{D39BE0B4-879F-44F3-B841-4436AB9697BC}"/>
    <cellStyle name="6_Plano Mídia Dia Mundial Aids - AUTORIZADO - v100408 16.05.08_OOH - Rev 12 2 11" xfId="9642" xr:uid="{E97B0A1D-12EB-4B87-9686-6AC1AF9911A5}"/>
    <cellStyle name="6_Plano Mídia Dia Mundial Aids - AUTORIZADO - v100408 16.05.08_OOH - Rev 12 2 2" xfId="5788" xr:uid="{BDFE55B8-E4D9-4E93-ACC7-25D278E1DA53}"/>
    <cellStyle name="6_Plano Mídia Dia Mundial Aids - AUTORIZADO - v100408 16.05.08_OOH - Rev 12 2 3" xfId="6174" xr:uid="{7E321A60-7DB0-42A1-B9FE-40B1CD2707D4}"/>
    <cellStyle name="6_Plano Mídia Dia Mundial Aids - AUTORIZADO - v100408 16.05.08_OOH - Rev 12 2 4" xfId="6618" xr:uid="{AD710102-49EA-4E92-8904-A8888D4BE38E}"/>
    <cellStyle name="6_Plano Mídia Dia Mundial Aids - AUTORIZADO - v100408 16.05.08_OOH - Rev 12 2 5" xfId="6926" xr:uid="{D0AD964B-6221-4A10-B1A7-B36E209E6A18}"/>
    <cellStyle name="6_Plano Mídia Dia Mundial Aids - AUTORIZADO - v100408 16.05.08_OOH - Rev 12 2 6" xfId="7293" xr:uid="{4BDC1CA1-D89F-4710-89E2-715FEA4C3CD1}"/>
    <cellStyle name="6_Plano Mídia Dia Mundial Aids - AUTORIZADO - v100408 16.05.08_OOH - Rev 12 2 7" xfId="8012" xr:uid="{DB8656D0-EC89-4FBF-A0AB-E903BDCB86FF}"/>
    <cellStyle name="6_Plano Mídia Dia Mundial Aids - AUTORIZADO - v100408 16.05.08_OOH - Rev 12 2 8" xfId="8786" xr:uid="{0ECDEA51-9FE7-47BC-B0EB-686121C07482}"/>
    <cellStyle name="6_Plano Mídia Dia Mundial Aids - AUTORIZADO - v100408 16.05.08_OOH - Rev 12 2 9" xfId="10138" xr:uid="{47890181-AECF-4B2D-83C1-A97909455627}"/>
    <cellStyle name="6_Plano Mídia Dia Mundial Aids - AUTORIZADO - v100408 16.05.08_OOH - Rev 12 3" xfId="4902" xr:uid="{2A2FB8D6-43A2-43EC-92C5-3EEFC255B027}"/>
    <cellStyle name="6_Plano Mídia Dia Mundial Aids - AUTORIZADO - v100408 16.05.08_OOH - Rev 12 3 10" xfId="10510" xr:uid="{1D6F7DB2-E310-4399-9556-A35BD344A1A2}"/>
    <cellStyle name="6_Plano Mídia Dia Mundial Aids - AUTORIZADO - v100408 16.05.08_OOH - Rev 12 3 11" xfId="10710" xr:uid="{E63A049E-51F8-4061-8234-D31FE5F6583F}"/>
    <cellStyle name="6_Plano Mídia Dia Mundial Aids - AUTORIZADO - v100408 16.05.08_OOH - Rev 12 3 2" xfId="5877" xr:uid="{C0A5FE1C-1306-4719-973A-A698865DD123}"/>
    <cellStyle name="6_Plano Mídia Dia Mundial Aids - AUTORIZADO - v100408 16.05.08_OOH - Rev 12 3 3" xfId="6263" xr:uid="{F109FAE8-92BC-4050-9595-A01A600CBB32}"/>
    <cellStyle name="6_Plano Mídia Dia Mundial Aids - AUTORIZADO - v100408 16.05.08_OOH - Rev 12 3 4" xfId="6693" xr:uid="{64064BAD-6192-4C25-A467-16BFD7DDD846}"/>
    <cellStyle name="6_Plano Mídia Dia Mundial Aids - AUTORIZADO - v100408 16.05.08_OOH - Rev 12 3 5" xfId="7015" xr:uid="{CB6A229B-1240-4D63-85E4-BDCADA5D55E9}"/>
    <cellStyle name="6_Plano Mídia Dia Mundial Aids - AUTORIZADO - v100408 16.05.08_OOH - Rev 12 3 6" xfId="7377" xr:uid="{456DBA6E-DEE2-4B87-86DC-58F28FB5644D}"/>
    <cellStyle name="6_Plano Mídia Dia Mundial Aids - AUTORIZADO - v100408 16.05.08_OOH - Rev 12 3 7" xfId="8101" xr:uid="{BC4FC494-4AB6-4D62-9295-62F4B114A52A}"/>
    <cellStyle name="6_Plano Mídia Dia Mundial Aids - AUTORIZADO - v100408 16.05.08_OOH - Rev 12 3 8" xfId="8875" xr:uid="{9CB6DBB7-AB0B-4095-9748-DD2B6F9F5360}"/>
    <cellStyle name="6_Plano Mídia Dia Mundial Aids - AUTORIZADO - v100408 16.05.08_OOH - Rev 12 3 9" xfId="10227" xr:uid="{4D18A8B2-479C-49F4-AACD-0DFE92215A97}"/>
    <cellStyle name="6_Plano Mídia Dia Mundial Aids - AUTORIZADO - v100408 16.05.08_OOH - Rev 12 4" xfId="6043" xr:uid="{89559DA2-67BC-45EF-9455-456E74990A32}"/>
    <cellStyle name="6_Plano Mídia Dia Mundial Aids - AUTORIZADO - v100408 16.05.08_OOH - Rev 12 5" xfId="6062" xr:uid="{5A631C8E-63A1-4E7B-B5C1-E1B0F296165C}"/>
    <cellStyle name="6_Plano Mídia Dia Mundial Aids - AUTORIZADO - v100408 16.05.08_OOH - Rev 12 6" xfId="5437" xr:uid="{2E353C91-966E-4B45-BD02-487522159406}"/>
    <cellStyle name="6_Plano Mídia Dia Mundial Aids - AUTORIZADO - v100408 16.05.08_OOH - Rev 12 7" xfId="7109" xr:uid="{F25454C9-32FD-49E9-B5AE-294549F729C1}"/>
    <cellStyle name="6_Plano Mídia Dia Mundial Aids - AUTORIZADO - v100408 16.05.08_OOH - Rev 12 8" xfId="7795" xr:uid="{95400685-C0A7-4EA4-A453-BB1E0464B3AA}"/>
    <cellStyle name="6_Plano Mídia Dia Mundial Aids - AUTORIZADO - v301107 (1)" xfId="3682" xr:uid="{703A06E0-93A7-4450-A21F-52FB677BE644}"/>
    <cellStyle name="6_Plano Mídia Dia Mundial Aids - AUTORIZADO - v301107 (1) 2" xfId="4814" xr:uid="{05884C7C-4381-4782-A66E-945E73EAED09}"/>
    <cellStyle name="6_Plano Mídia Dia Mundial Aids - AUTORIZADO - v301107 (1) 2 10" xfId="10422" xr:uid="{94D4E7E7-2681-4536-A686-B9091A9CB7CB}"/>
    <cellStyle name="6_Plano Mídia Dia Mundial Aids - AUTORIZADO - v301107 (1) 2 11" xfId="9646" xr:uid="{E1F17191-B086-4F72-8E98-BE884FCC6B9E}"/>
    <cellStyle name="6_Plano Mídia Dia Mundial Aids - AUTORIZADO - v301107 (1) 2 12" xfId="13921" xr:uid="{B4A0700A-0FDC-42CE-87C5-AE75465E7D21}"/>
    <cellStyle name="6_Plano Mídia Dia Mundial Aids - AUTORIZADO - v301107 (1) 2 2" xfId="5789" xr:uid="{193C8301-4608-4A08-8DB7-FF088E812BED}"/>
    <cellStyle name="6_Plano Mídia Dia Mundial Aids - AUTORIZADO - v301107 (1) 2 2 2" xfId="20080" xr:uid="{A4B98920-F102-4C03-9161-61BE02C2D5B4}"/>
    <cellStyle name="6_Plano Mídia Dia Mundial Aids - AUTORIZADO - v301107 (1) 2 3" xfId="6175" xr:uid="{3154D3C7-10BE-4C45-9013-F581DDF71B8A}"/>
    <cellStyle name="6_Plano Mídia Dia Mundial Aids - AUTORIZADO - v301107 (1) 2 4" xfId="6619" xr:uid="{BAAB9989-BEFC-4A78-B408-1A50232BD53B}"/>
    <cellStyle name="6_Plano Mídia Dia Mundial Aids - AUTORIZADO - v301107 (1) 2 5" xfId="6927" xr:uid="{E6700015-7CE4-4E10-BDA2-DAA11843D9BB}"/>
    <cellStyle name="6_Plano Mídia Dia Mundial Aids - AUTORIZADO - v301107 (1) 2 6" xfId="7294" xr:uid="{8A21A7DE-CD91-408F-9BCC-E888CEE2909E}"/>
    <cellStyle name="6_Plano Mídia Dia Mundial Aids - AUTORIZADO - v301107 (1) 2 7" xfId="8013" xr:uid="{79296DF8-B835-414B-AD6E-227BB9CC41A5}"/>
    <cellStyle name="6_Plano Mídia Dia Mundial Aids - AUTORIZADO - v301107 (1) 2 8" xfId="8787" xr:uid="{C6CAB9C6-6C63-4098-B8F9-49785862AD2E}"/>
    <cellStyle name="6_Plano Mídia Dia Mundial Aids - AUTORIZADO - v301107 (1) 2 9" xfId="10139" xr:uid="{5EC239C2-ACF2-40C2-B51A-C38548115732}"/>
    <cellStyle name="6_Plano Mídia Dia Mundial Aids - AUTORIZADO - v301107 (1) 3" xfId="4901" xr:uid="{B23DBC47-292B-4451-A673-679D575F17B5}"/>
    <cellStyle name="6_Plano Mídia Dia Mundial Aids - AUTORIZADO - v301107 (1) 3 10" xfId="10509" xr:uid="{4EA51578-CDFA-449D-8794-FA5942E47C1E}"/>
    <cellStyle name="6_Plano Mídia Dia Mundial Aids - AUTORIZADO - v301107 (1) 3 11" xfId="10709" xr:uid="{1AD98890-A542-47D6-B499-59ADC080BAAE}"/>
    <cellStyle name="6_Plano Mídia Dia Mundial Aids - AUTORIZADO - v301107 (1) 3 12" xfId="14738" xr:uid="{9BB932A0-1190-4B59-A579-2709B29F4978}"/>
    <cellStyle name="6_Plano Mídia Dia Mundial Aids - AUTORIZADO - v301107 (1) 3 2" xfId="5876" xr:uid="{937E1BB2-46E4-4D56-AB4B-1F448325675E}"/>
    <cellStyle name="6_Plano Mídia Dia Mundial Aids - AUTORIZADO - v301107 (1) 3 2 2" xfId="20897" xr:uid="{2A49C1CC-1AAD-41BE-879A-D0A0D3BBDCA9}"/>
    <cellStyle name="6_Plano Mídia Dia Mundial Aids - AUTORIZADO - v301107 (1) 3 3" xfId="6262" xr:uid="{237D7F99-BF2B-478F-A2EF-F04EC28DADAD}"/>
    <cellStyle name="6_Plano Mídia Dia Mundial Aids - AUTORIZADO - v301107 (1) 3 4" xfId="6692" xr:uid="{6161C87F-2DC9-4615-A87B-40E77795A722}"/>
    <cellStyle name="6_Plano Mídia Dia Mundial Aids - AUTORIZADO - v301107 (1) 3 5" xfId="7014" xr:uid="{CD52FB9A-EE04-452D-830F-2A3681DF693B}"/>
    <cellStyle name="6_Plano Mídia Dia Mundial Aids - AUTORIZADO - v301107 (1) 3 6" xfId="7376" xr:uid="{04F5C0FC-02A1-4FAD-AB08-DF95BE2F7832}"/>
    <cellStyle name="6_Plano Mídia Dia Mundial Aids - AUTORIZADO - v301107 (1) 3 7" xfId="8100" xr:uid="{228148B3-1691-4F4F-9D03-245B2988AD14}"/>
    <cellStyle name="6_Plano Mídia Dia Mundial Aids - AUTORIZADO - v301107 (1) 3 8" xfId="8874" xr:uid="{5A9571C7-B2C8-4EA0-AC96-AEFDC5DED052}"/>
    <cellStyle name="6_Plano Mídia Dia Mundial Aids - AUTORIZADO - v301107 (1) 3 9" xfId="10226" xr:uid="{89462018-CA8A-4670-BC88-A976766F3465}"/>
    <cellStyle name="6_Plano Mídia Dia Mundial Aids - AUTORIZADO - v301107 (1) 4" xfId="6021" xr:uid="{7169FAE6-5E80-4DB6-8267-0529A11DAC59}"/>
    <cellStyle name="6_Plano Mídia Dia Mundial Aids - AUTORIZADO - v301107 (1) 4 2" xfId="18404" xr:uid="{A12070A9-0978-428B-AE93-76BFB0991C87}"/>
    <cellStyle name="6_Plano Mídia Dia Mundial Aids - AUTORIZADO - v301107 (1) 5" xfId="6000" xr:uid="{C4FB07E3-3CF6-4818-A1FC-B01B467F0846}"/>
    <cellStyle name="6_Plano Mídia Dia Mundial Aids - AUTORIZADO - v301107 (1) 5 2" xfId="19097" xr:uid="{EE509479-9E2F-4A3D-B649-7DEAB778B923}"/>
    <cellStyle name="6_Plano Mídia Dia Mundial Aids - AUTORIZADO - v301107 (1) 6" xfId="5418" xr:uid="{A7008A30-5F7B-447F-B410-BB84783CDB0D}"/>
    <cellStyle name="6_Plano Mídia Dia Mundial Aids - AUTORIZADO - v301107 (1) 6 2" xfId="47346" xr:uid="{42764D2B-ED31-4820-9062-72C2ADCE0989}"/>
    <cellStyle name="6_Plano Mídia Dia Mundial Aids - AUTORIZADO - v301107 (1) 7" xfId="7094" xr:uid="{CAB1F7F6-BBE3-4EF1-9439-437219002E72}"/>
    <cellStyle name="6_Plano Mídia Dia Mundial Aids - AUTORIZADO - v301107 (1) 7 2" xfId="47687" xr:uid="{DF92B7AA-F928-4E5F-B5DE-FF431C00E365}"/>
    <cellStyle name="6_Plano Mídia Dia Mundial Aids - AUTORIZADO - v301107 (1) 8" xfId="7796" xr:uid="{4FEB46E2-D41B-48E5-AE82-5B84F62E22F4}"/>
    <cellStyle name="6_Plano Mídia Dia Mundial Aids - AUTORIZADO - v301107 (1)_ME MS R 15" xfId="3683" xr:uid="{C54462E7-5E7C-4FC8-AC80-CAEAB2014E0E}"/>
    <cellStyle name="6_Plano Mídia Dia Mundial Aids - AUTORIZADO - v301107 (1)_ME MS R 15 2" xfId="4815" xr:uid="{C4854638-A64A-4C0C-917B-31E497997264}"/>
    <cellStyle name="6_Plano Mídia Dia Mundial Aids - AUTORIZADO - v301107 (1)_ME MS R 15 2 10" xfId="10423" xr:uid="{3E1D35D2-ED57-436F-91AA-C0EA8DE8CDAD}"/>
    <cellStyle name="6_Plano Mídia Dia Mundial Aids - AUTORIZADO - v301107 (1)_ME MS R 15 2 11" xfId="10301" xr:uid="{83CD4EB1-FCC2-4932-A1A0-72E0D1D584F2}"/>
    <cellStyle name="6_Plano Mídia Dia Mundial Aids - AUTORIZADO - v301107 (1)_ME MS R 15 2 2" xfId="5790" xr:uid="{F8544F96-3846-40BB-87B0-00BBF8E48091}"/>
    <cellStyle name="6_Plano Mídia Dia Mundial Aids - AUTORIZADO - v301107 (1)_ME MS R 15 2 3" xfId="6176" xr:uid="{C862E8A4-8F52-461F-9D6D-037DEC078503}"/>
    <cellStyle name="6_Plano Mídia Dia Mundial Aids - AUTORIZADO - v301107 (1)_ME MS R 15 2 4" xfId="6620" xr:uid="{AFD7BAB5-5948-44F5-A4F3-A3B627CB3309}"/>
    <cellStyle name="6_Plano Mídia Dia Mundial Aids - AUTORIZADO - v301107 (1)_ME MS R 15 2 5" xfId="6928" xr:uid="{0AA44528-5C62-4B95-A3FF-5E906903B55B}"/>
    <cellStyle name="6_Plano Mídia Dia Mundial Aids - AUTORIZADO - v301107 (1)_ME MS R 15 2 6" xfId="7295" xr:uid="{DADAC159-AE41-4C78-9C29-145C83FE9311}"/>
    <cellStyle name="6_Plano Mídia Dia Mundial Aids - AUTORIZADO - v301107 (1)_ME MS R 15 2 7" xfId="8014" xr:uid="{16E6D5BE-1573-4B9D-8C49-55AE599AA883}"/>
    <cellStyle name="6_Plano Mídia Dia Mundial Aids - AUTORIZADO - v301107 (1)_ME MS R 15 2 8" xfId="8788" xr:uid="{C876424B-7E71-4F0C-BF65-5CE84ABFD512}"/>
    <cellStyle name="6_Plano Mídia Dia Mundial Aids - AUTORIZADO - v301107 (1)_ME MS R 15 2 9" xfId="10140" xr:uid="{9201EA9E-D769-47B0-B6D9-A20518121EB1}"/>
    <cellStyle name="6_Plano Mídia Dia Mundial Aids - AUTORIZADO - v301107 (1)_ME MS R 15 3" xfId="4900" xr:uid="{AB5C8505-4F7F-479A-BC22-C17D73230043}"/>
    <cellStyle name="6_Plano Mídia Dia Mundial Aids - AUTORIZADO - v301107 (1)_ME MS R 15 3 10" xfId="10508" xr:uid="{BB13D8A3-8D95-4991-862B-30CA6E8868EE}"/>
    <cellStyle name="6_Plano Mídia Dia Mundial Aids - AUTORIZADO - v301107 (1)_ME MS R 15 3 11" xfId="10708" xr:uid="{07146CE2-10E2-44A8-834D-9984E53DFB50}"/>
    <cellStyle name="6_Plano Mídia Dia Mundial Aids - AUTORIZADO - v301107 (1)_ME MS R 15 3 2" xfId="5875" xr:uid="{CC123E1D-C152-4B63-80E3-36FA90D25F1D}"/>
    <cellStyle name="6_Plano Mídia Dia Mundial Aids - AUTORIZADO - v301107 (1)_ME MS R 15 3 3" xfId="6261" xr:uid="{9C013A87-6670-472E-87AE-9D015A1CEE8E}"/>
    <cellStyle name="6_Plano Mídia Dia Mundial Aids - AUTORIZADO - v301107 (1)_ME MS R 15 3 4" xfId="6691" xr:uid="{F8B08C91-A844-440B-B90B-8ECE5A8DB55B}"/>
    <cellStyle name="6_Plano Mídia Dia Mundial Aids - AUTORIZADO - v301107 (1)_ME MS R 15 3 5" xfId="7013" xr:uid="{50BEB8D7-D988-47ED-A122-DA32793BB7C0}"/>
    <cellStyle name="6_Plano Mídia Dia Mundial Aids - AUTORIZADO - v301107 (1)_ME MS R 15 3 6" xfId="7375" xr:uid="{8E8BB773-20E1-48BC-BA17-785D2D736CE8}"/>
    <cellStyle name="6_Plano Mídia Dia Mundial Aids - AUTORIZADO - v301107 (1)_ME MS R 15 3 7" xfId="8099" xr:uid="{6DCDF551-FF94-422E-83DD-BBA5C8AE36C8}"/>
    <cellStyle name="6_Plano Mídia Dia Mundial Aids - AUTORIZADO - v301107 (1)_ME MS R 15 3 8" xfId="8873" xr:uid="{7115693B-7039-4AC0-892A-1DF0798A52C9}"/>
    <cellStyle name="6_Plano Mídia Dia Mundial Aids - AUTORIZADO - v301107 (1)_ME MS R 15 3 9" xfId="10225" xr:uid="{FEA9C049-B2E3-44B3-A4F6-EDC6A6943F08}"/>
    <cellStyle name="6_Plano Mídia Dia Mundial Aids - AUTORIZADO - v301107 (1)_ME MS R 15 4" xfId="5301" xr:uid="{04246783-FFBA-4A7A-B648-997D8B7BC736}"/>
    <cellStyle name="6_Plano Mídia Dia Mundial Aids - AUTORIZADO - v301107 (1)_ME MS R 15 5" xfId="5473" xr:uid="{265E8A47-89D8-4A8F-9E6E-B20835739176}"/>
    <cellStyle name="6_Plano Mídia Dia Mundial Aids - AUTORIZADO - v301107 (1)_ME MS R 15 6" xfId="5428" xr:uid="{B18C5170-2D24-4548-967F-4C07E614FB8D}"/>
    <cellStyle name="6_Plano Mídia Dia Mundial Aids - AUTORIZADO - v301107 (1)_ME MS R 15 7" xfId="7129" xr:uid="{7175AB76-F22C-4DA4-8672-33A0DD6D2FAE}"/>
    <cellStyle name="6_Plano Mídia Dia Mundial Aids - AUTORIZADO - v301107 (1)_ME MS R 15 8" xfId="7797" xr:uid="{A31D2035-6CAE-4183-90B3-533873C33BB8}"/>
    <cellStyle name="6_Plano Mídia Dia Mundial Aids - AUTORIZADO - v301107 (1)_OOH - Rev 12" xfId="3684" xr:uid="{79449B43-670B-473B-90A8-92CAE02B4201}"/>
    <cellStyle name="6_Plano Mídia Dia Mundial Aids - AUTORIZADO - v301107 (1)_OOH - Rev 12 2" xfId="4816" xr:uid="{0C1D7284-C72D-41BC-A438-1DB9D5160ECC}"/>
    <cellStyle name="6_Plano Mídia Dia Mundial Aids - AUTORIZADO - v301107 (1)_OOH - Rev 12 2 10" xfId="10424" xr:uid="{6D819EA2-F5E1-41C1-852A-460F92664259}"/>
    <cellStyle name="6_Plano Mídia Dia Mundial Aids - AUTORIZADO - v301107 (1)_OOH - Rev 12 2 11" xfId="10403" xr:uid="{89A40B77-221A-45A7-906E-EFC8E2F0169E}"/>
    <cellStyle name="6_Plano Mídia Dia Mundial Aids - AUTORIZADO - v301107 (1)_OOH - Rev 12 2 2" xfId="5791" xr:uid="{1D178BAC-03C9-4B56-9052-8A8F697237DF}"/>
    <cellStyle name="6_Plano Mídia Dia Mundial Aids - AUTORIZADO - v301107 (1)_OOH - Rev 12 2 3" xfId="6177" xr:uid="{BD7B247D-8283-49D3-A308-4C042171C580}"/>
    <cellStyle name="6_Plano Mídia Dia Mundial Aids - AUTORIZADO - v301107 (1)_OOH - Rev 12 2 4" xfId="6621" xr:uid="{42312C9F-BD88-4A73-AED7-E693402D2AA6}"/>
    <cellStyle name="6_Plano Mídia Dia Mundial Aids - AUTORIZADO - v301107 (1)_OOH - Rev 12 2 5" xfId="6929" xr:uid="{4776F2C2-39A7-4144-80F2-9F98520917B2}"/>
    <cellStyle name="6_Plano Mídia Dia Mundial Aids - AUTORIZADO - v301107 (1)_OOH - Rev 12 2 6" xfId="7296" xr:uid="{500CBC51-5FC6-46BF-AAE0-A1D2F926E7DD}"/>
    <cellStyle name="6_Plano Mídia Dia Mundial Aids - AUTORIZADO - v301107 (1)_OOH - Rev 12 2 7" xfId="8015" xr:uid="{23EF0B73-123F-44AC-A728-D261DCF024C4}"/>
    <cellStyle name="6_Plano Mídia Dia Mundial Aids - AUTORIZADO - v301107 (1)_OOH - Rev 12 2 8" xfId="8789" xr:uid="{05359C2C-B1E3-422D-AC20-844DD0A1E9ED}"/>
    <cellStyle name="6_Plano Mídia Dia Mundial Aids - AUTORIZADO - v301107 (1)_OOH - Rev 12 2 9" xfId="10141" xr:uid="{2101394F-B7CE-480D-BAF5-8BB2D5C4B552}"/>
    <cellStyle name="6_Plano Mídia Dia Mundial Aids - AUTORIZADO - v301107 (1)_OOH - Rev 12 3" xfId="4899" xr:uid="{DE219AC9-5193-41F4-A5A0-4173A9DBC26C}"/>
    <cellStyle name="6_Plano Mídia Dia Mundial Aids - AUTORIZADO - v301107 (1)_OOH - Rev 12 3 10" xfId="10507" xr:uid="{4E58A1BC-6ED1-4950-A731-C74060CC8B8B}"/>
    <cellStyle name="6_Plano Mídia Dia Mundial Aids - AUTORIZADO - v301107 (1)_OOH - Rev 12 3 11" xfId="10707" xr:uid="{7C7EFDA1-8DD6-44CB-85A8-F9E2CD105541}"/>
    <cellStyle name="6_Plano Mídia Dia Mundial Aids - AUTORIZADO - v301107 (1)_OOH - Rev 12 3 2" xfId="5874" xr:uid="{6D71AFD5-D333-4AD2-B651-2379F3936BBA}"/>
    <cellStyle name="6_Plano Mídia Dia Mundial Aids - AUTORIZADO - v301107 (1)_OOH - Rev 12 3 3" xfId="6260" xr:uid="{02994301-0BD8-4851-837F-52C933498063}"/>
    <cellStyle name="6_Plano Mídia Dia Mundial Aids - AUTORIZADO - v301107 (1)_OOH - Rev 12 3 4" xfId="6690" xr:uid="{D0134312-FB3C-4CBE-AA05-C935CB45AE55}"/>
    <cellStyle name="6_Plano Mídia Dia Mundial Aids - AUTORIZADO - v301107 (1)_OOH - Rev 12 3 5" xfId="7012" xr:uid="{339EF236-D5D8-44D6-B35C-BE1C01463593}"/>
    <cellStyle name="6_Plano Mídia Dia Mundial Aids - AUTORIZADO - v301107 (1)_OOH - Rev 12 3 6" xfId="7374" xr:uid="{2A015959-8DA0-4BD7-93D0-FD3BCD067723}"/>
    <cellStyle name="6_Plano Mídia Dia Mundial Aids - AUTORIZADO - v301107 (1)_OOH - Rev 12 3 7" xfId="8098" xr:uid="{5A6EFA50-C831-409C-91ED-52176C52CAFE}"/>
    <cellStyle name="6_Plano Mídia Dia Mundial Aids - AUTORIZADO - v301107 (1)_OOH - Rev 12 3 8" xfId="8872" xr:uid="{C2960C18-208A-4114-8455-AE0664A786C8}"/>
    <cellStyle name="6_Plano Mídia Dia Mundial Aids - AUTORIZADO - v301107 (1)_OOH - Rev 12 3 9" xfId="10224" xr:uid="{420E9EDE-679C-49C2-B181-B5C57F8E2884}"/>
    <cellStyle name="6_Plano Mídia Dia Mundial Aids - AUTORIZADO - v301107 (1)_OOH - Rev 12 4" xfId="6059" xr:uid="{3BE8B13A-8DED-4C05-BFD1-D13607883268}"/>
    <cellStyle name="6_Plano Mídia Dia Mundial Aids - AUTORIZADO - v301107 (1)_OOH - Rev 12 5" xfId="5474" xr:uid="{EE5DC430-0C12-4EC6-A2C2-5485E996B4C9}"/>
    <cellStyle name="6_Plano Mídia Dia Mundial Aids - AUTORIZADO - v301107 (1)_OOH - Rev 12 6" xfId="5545" xr:uid="{07794647-2F79-44A4-8A6D-5C9FAFD3D4D4}"/>
    <cellStyle name="6_Plano Mídia Dia Mundial Aids - AUTORIZADO - v301107 (1)_OOH - Rev 12 7" xfId="6839" xr:uid="{6A3325F1-CBE1-43E6-99B3-3A91A69EE91D}"/>
    <cellStyle name="6_Plano Mídia Dia Mundial Aids - AUTORIZADO - v301107 (1)_OOH - Rev 12 8" xfId="7798" xr:uid="{12CDFD8C-CEAC-4E88-B491-54CA728ACE55}"/>
    <cellStyle name="6_Programação F1 2009" xfId="10990" xr:uid="{9C7DEE6A-DA02-409B-ABDD-8D9F335DB978}"/>
    <cellStyle name="6_Programação F1 2009 2" xfId="13922" xr:uid="{117935C4-4731-4AD6-ADDF-0115F35063B6}"/>
    <cellStyle name="6_Programação F1 2009 2 2" xfId="20081" xr:uid="{75968188-ABE6-4EE1-9189-86416F1FB7A7}"/>
    <cellStyle name="6_Programação F1 2009 3" xfId="14737" xr:uid="{4434A412-EC68-4C51-A052-38D86ADF8864}"/>
    <cellStyle name="6_Programação F1 2009 3 2" xfId="20896" xr:uid="{6BC87E98-09CE-4833-8950-16DEBB13F8CA}"/>
    <cellStyle name="6_Programação F1 2009 4" xfId="18405" xr:uid="{52177E2D-D9F4-492E-8886-47BC4CA332AA}"/>
    <cellStyle name="6_Programação F1 2009 5" xfId="18788" xr:uid="{F94185D9-0EE1-45B9-BCFE-39F7BDE9A6DB}"/>
    <cellStyle name="6_Programação F1 2009 6" xfId="47321" xr:uid="{5F42BCDD-97BB-4F30-A234-5538B559ACC8}"/>
    <cellStyle name="6_Programação F1 2009 7" xfId="47688" xr:uid="{883A8A5C-887D-4856-A91B-732D1043A498}"/>
    <cellStyle name="6_Ranking Globo - Jornal Nacional - BH" xfId="3685" xr:uid="{EBCEE5FB-6913-49F6-AED6-75128935FA1F}"/>
    <cellStyle name="6_Ranking Globo - Jornal Nacional - BH 2" xfId="5259" xr:uid="{F9C8BAB1-DC8F-468E-8987-92C0E4A2B1CE}"/>
    <cellStyle name="6_Ranking Globo - Jornal Nacional - BH 3" xfId="5544" xr:uid="{7BC054DC-F232-4B96-A224-EFD247BAAA46}"/>
    <cellStyle name="6_Ranking Globo - Jornal Nacional - BH 4" xfId="9447" xr:uid="{6CEAC64D-B050-4BE0-9385-97F4429F0CEB}"/>
    <cellStyle name="6_Ranking Globo - Jornal Nacional - BH 5" xfId="10614" xr:uid="{2EEFE5C3-4DC0-4A85-BA0E-C70FD4EE5660}"/>
    <cellStyle name="6_Ranking Globo - Jornal Nacional - DF" xfId="3686" xr:uid="{863CA80D-3E2A-4908-91DF-290E47B1BA5B}"/>
    <cellStyle name="6_Ranking Globo - Jornal Nacional - DF 2" xfId="3355" xr:uid="{89930069-1E30-40EA-B711-A417A1D7CB77}"/>
    <cellStyle name="6_Ranking Globo - Jornal Nacional - DF 3" xfId="5543" xr:uid="{289D2872-7BDE-4A97-A6F6-3B5461C53644}"/>
    <cellStyle name="6_Ranking Globo - Jornal Nacional - DF 4" xfId="9448" xr:uid="{3AAE5419-740A-42D6-A774-C5AD24579D9B}"/>
    <cellStyle name="6_Ranking Globo - Jornal Nacional - DF 5" xfId="10616" xr:uid="{1CAECFD7-A50A-4B7F-AE16-326681233A8A}"/>
    <cellStyle name="6_Ranking TV Paga AS ABC 25+ 18 às 24h" xfId="3687" xr:uid="{87F2200A-2DFB-42CD-8BBF-451200F8E44F}"/>
    <cellStyle name="6_Ranking TV Paga AS ABC 25+ 18 às 24h 2" xfId="4817" xr:uid="{766ADD4B-31CF-40AA-A5D4-4FDD0ACAB5AA}"/>
    <cellStyle name="6_Ranking TV Paga AS ABC 25+ 18 às 24h 2 10" xfId="10425" xr:uid="{2A4F4B2F-1508-4A42-8F2E-06B4C9D7E665}"/>
    <cellStyle name="6_Ranking TV Paga AS ABC 25+ 18 às 24h 2 11" xfId="9720" xr:uid="{F1902063-69E9-4AB0-8513-6C1907C60388}"/>
    <cellStyle name="6_Ranking TV Paga AS ABC 25+ 18 às 24h 2 12" xfId="13923" xr:uid="{BA9361AC-7DC8-4390-87BF-4369F1664BCD}"/>
    <cellStyle name="6_Ranking TV Paga AS ABC 25+ 18 às 24h 2 2" xfId="5792" xr:uid="{65497E2C-2FD6-4D7B-8207-5EA745DD8909}"/>
    <cellStyle name="6_Ranking TV Paga AS ABC 25+ 18 às 24h 2 2 2" xfId="20082" xr:uid="{FA7F9163-0C4C-47E9-BFA1-2BBC5C2FAB72}"/>
    <cellStyle name="6_Ranking TV Paga AS ABC 25+ 18 às 24h 2 3" xfId="6178" xr:uid="{8D1F5836-5B6D-49AF-A01D-5C9A1D63AB72}"/>
    <cellStyle name="6_Ranking TV Paga AS ABC 25+ 18 às 24h 2 4" xfId="6622" xr:uid="{02D938DC-4926-4AB4-AC27-964B8954C9A4}"/>
    <cellStyle name="6_Ranking TV Paga AS ABC 25+ 18 às 24h 2 5" xfId="6930" xr:uid="{7DC7924D-9935-45CC-8014-E20469560ECA}"/>
    <cellStyle name="6_Ranking TV Paga AS ABC 25+ 18 às 24h 2 6" xfId="7297" xr:uid="{3AF09572-C4D5-405B-8C5B-9CF5BD815960}"/>
    <cellStyle name="6_Ranking TV Paga AS ABC 25+ 18 às 24h 2 7" xfId="8016" xr:uid="{C7942A8E-93D0-45E9-9AF7-E504DDDB744B}"/>
    <cellStyle name="6_Ranking TV Paga AS ABC 25+ 18 às 24h 2 8" xfId="8790" xr:uid="{A58E835F-2437-4A27-A188-0CB1C567BB2A}"/>
    <cellStyle name="6_Ranking TV Paga AS ABC 25+ 18 às 24h 2 9" xfId="10142" xr:uid="{C7C98464-22E2-4BB7-9D7C-0A8D0E872569}"/>
    <cellStyle name="6_Ranking TV Paga AS ABC 25+ 18 às 24h 3" xfId="4898" xr:uid="{9223E59D-7088-47A9-87B5-F470FBC65E58}"/>
    <cellStyle name="6_Ranking TV Paga AS ABC 25+ 18 às 24h 3 10" xfId="10506" xr:uid="{7109DD14-FBC1-451F-97D3-D299C4F7E51F}"/>
    <cellStyle name="6_Ranking TV Paga AS ABC 25+ 18 às 24h 3 11" xfId="10706" xr:uid="{E88DF513-F242-4553-BF10-038A8B1D7A2E}"/>
    <cellStyle name="6_Ranking TV Paga AS ABC 25+ 18 às 24h 3 12" xfId="14736" xr:uid="{04996464-01AB-4575-902D-E294CA5DBAB7}"/>
    <cellStyle name="6_Ranking TV Paga AS ABC 25+ 18 às 24h 3 2" xfId="5873" xr:uid="{C89CFBAB-494D-4110-9133-FBB5AD8DDCE4}"/>
    <cellStyle name="6_Ranking TV Paga AS ABC 25+ 18 às 24h 3 2 2" xfId="20895" xr:uid="{57FF9526-99CC-4504-98B4-80ADF8F572D5}"/>
    <cellStyle name="6_Ranking TV Paga AS ABC 25+ 18 às 24h 3 3" xfId="6259" xr:uid="{6481C0A2-4D87-4F23-972D-137D6E79595F}"/>
    <cellStyle name="6_Ranking TV Paga AS ABC 25+ 18 às 24h 3 4" xfId="6689" xr:uid="{F8EE994B-6A16-4FF5-9F23-2C3330042F16}"/>
    <cellStyle name="6_Ranking TV Paga AS ABC 25+ 18 às 24h 3 5" xfId="7011" xr:uid="{196FB642-1E61-4E52-B89E-29A191FA7E5D}"/>
    <cellStyle name="6_Ranking TV Paga AS ABC 25+ 18 às 24h 3 6" xfId="7373" xr:uid="{4C27D1A3-4739-4012-8AD2-85C9DCA56E78}"/>
    <cellStyle name="6_Ranking TV Paga AS ABC 25+ 18 às 24h 3 7" xfId="8097" xr:uid="{54DECFB2-C388-43FE-915D-2A10CCAD106C}"/>
    <cellStyle name="6_Ranking TV Paga AS ABC 25+ 18 às 24h 3 8" xfId="8871" xr:uid="{15BA1AF1-771E-4CE3-A273-E7ABAB369642}"/>
    <cellStyle name="6_Ranking TV Paga AS ABC 25+ 18 às 24h 3 9" xfId="10223" xr:uid="{238BC060-3D5A-45E0-88A8-968A19FE28B3}"/>
    <cellStyle name="6_Ranking TV Paga AS ABC 25+ 18 às 24h 4" xfId="6033" xr:uid="{6C847787-4882-4DD1-9D82-DE7235D3A9E7}"/>
    <cellStyle name="6_Ranking TV Paga AS ABC 25+ 18 às 24h 4 2" xfId="18406" xr:uid="{B460E430-5FA7-4536-B643-F092E23E5685}"/>
    <cellStyle name="6_Ranking TV Paga AS ABC 25+ 18 às 24h 5" xfId="5475" xr:uid="{5BA2D31F-3FEA-4749-BDC8-62004CA3C43C}"/>
    <cellStyle name="6_Ranking TV Paga AS ABC 25+ 18 às 24h 5 2" xfId="19480" xr:uid="{4F4E20E2-44DD-4735-BCED-5E66467516F4}"/>
    <cellStyle name="6_Ranking TV Paga AS ABC 25+ 18 às 24h 6" xfId="5542" xr:uid="{6E72E090-C4B5-4342-A54B-C319CEB0FE36}"/>
    <cellStyle name="6_Ranking TV Paga AS ABC 25+ 18 às 24h 6 2" xfId="47327" xr:uid="{8EE828B3-0BA4-4419-BEB6-ADC33A73B14A}"/>
    <cellStyle name="6_Ranking TV Paga AS ABC 25+ 18 às 24h 7" xfId="7175" xr:uid="{5F81FDDF-150C-45E9-A790-2731CECA4E6C}"/>
    <cellStyle name="6_Ranking TV Paga AS ABC 25+ 18 às 24h 7 2" xfId="47689" xr:uid="{9D56CF66-0274-45C8-97E8-CB31CAA88CD9}"/>
    <cellStyle name="6_Ranking TV Paga AS ABC 25+ 18 às 24h 8" xfId="7799" xr:uid="{0E4F5AA7-F49C-48B0-9D9C-6C3EA2E8685D}"/>
    <cellStyle name="6_Ranking TV Paga AS ABC 25+ 18 às 24h_ME MS R 15" xfId="3688" xr:uid="{64EFC0A2-F6C7-4C02-A0FE-C76D71264574}"/>
    <cellStyle name="6_Ranking TV Paga AS ABC 25+ 18 às 24h_ME MS R 15 2" xfId="4818" xr:uid="{235BAE9A-609C-45F4-996C-AE5A5CB07FDD}"/>
    <cellStyle name="6_Ranking TV Paga AS ABC 25+ 18 às 24h_ME MS R 15 2 10" xfId="10426" xr:uid="{62898E10-5FFE-4891-856D-07033A9FB53D}"/>
    <cellStyle name="6_Ranking TV Paga AS ABC 25+ 18 às 24h_ME MS R 15 2 11" xfId="10626" xr:uid="{FECFD8D9-7B33-4614-B027-8CDC2B5A3DD1}"/>
    <cellStyle name="6_Ranking TV Paga AS ABC 25+ 18 às 24h_ME MS R 15 2 2" xfId="5793" xr:uid="{667043B0-9506-4E9E-91D0-4E475F306A2B}"/>
    <cellStyle name="6_Ranking TV Paga AS ABC 25+ 18 às 24h_ME MS R 15 2 3" xfId="6179" xr:uid="{48112823-E8F1-48C0-A2ED-22A5EFDEDD4A}"/>
    <cellStyle name="6_Ranking TV Paga AS ABC 25+ 18 às 24h_ME MS R 15 2 4" xfId="6623" xr:uid="{88F103A2-9926-49AD-B48F-5B9629391EBD}"/>
    <cellStyle name="6_Ranking TV Paga AS ABC 25+ 18 às 24h_ME MS R 15 2 5" xfId="6931" xr:uid="{E9FC40AD-B383-496B-9C1E-2B4313FB6BA0}"/>
    <cellStyle name="6_Ranking TV Paga AS ABC 25+ 18 às 24h_ME MS R 15 2 6" xfId="7298" xr:uid="{A2ED925D-FA3C-4BAC-8CCF-92C70834FD84}"/>
    <cellStyle name="6_Ranking TV Paga AS ABC 25+ 18 às 24h_ME MS R 15 2 7" xfId="8017" xr:uid="{426DD353-5AF8-4832-ACA4-BB2B9146E73A}"/>
    <cellStyle name="6_Ranking TV Paga AS ABC 25+ 18 às 24h_ME MS R 15 2 8" xfId="8791" xr:uid="{45ABBCD9-8CC7-4559-B261-675B4B2D15B8}"/>
    <cellStyle name="6_Ranking TV Paga AS ABC 25+ 18 às 24h_ME MS R 15 2 9" xfId="10143" xr:uid="{6DDC2C7C-6D7F-459E-898A-E0C82DFCADF2}"/>
    <cellStyle name="6_Ranking TV Paga AS ABC 25+ 18 às 24h_ME MS R 15 3" xfId="4897" xr:uid="{614CD1F4-1278-40A2-9CB8-4D23FE4AF951}"/>
    <cellStyle name="6_Ranking TV Paga AS ABC 25+ 18 às 24h_ME MS R 15 3 10" xfId="10505" xr:uid="{DE0947DA-B8BC-466E-973A-78EBD39E2B89}"/>
    <cellStyle name="6_Ranking TV Paga AS ABC 25+ 18 às 24h_ME MS R 15 3 11" xfId="10705" xr:uid="{3AE64283-D13F-4EFD-937B-B23B67560A3A}"/>
    <cellStyle name="6_Ranking TV Paga AS ABC 25+ 18 às 24h_ME MS R 15 3 2" xfId="5872" xr:uid="{DC167BDD-8FE8-48E8-B0EF-C2417D829ED4}"/>
    <cellStyle name="6_Ranking TV Paga AS ABC 25+ 18 às 24h_ME MS R 15 3 3" xfId="6258" xr:uid="{493C7A99-43BA-4DBF-876F-10EFCA9D6D9D}"/>
    <cellStyle name="6_Ranking TV Paga AS ABC 25+ 18 às 24h_ME MS R 15 3 4" xfId="6688" xr:uid="{2C745F27-4E52-4362-BBAC-3B1BDA56EEDA}"/>
    <cellStyle name="6_Ranking TV Paga AS ABC 25+ 18 às 24h_ME MS R 15 3 5" xfId="7010" xr:uid="{75F1D34E-1CBE-4451-BB27-89310F0D1150}"/>
    <cellStyle name="6_Ranking TV Paga AS ABC 25+ 18 às 24h_ME MS R 15 3 6" xfId="7372" xr:uid="{DE6FF08D-4EE6-4347-86CB-21A8B5FFF103}"/>
    <cellStyle name="6_Ranking TV Paga AS ABC 25+ 18 às 24h_ME MS R 15 3 7" xfId="8096" xr:uid="{7D0AF8FC-3491-49A3-AAD5-42FE150F624B}"/>
    <cellStyle name="6_Ranking TV Paga AS ABC 25+ 18 às 24h_ME MS R 15 3 8" xfId="8870" xr:uid="{5CBE2DA5-07BE-4B27-8AD5-808A270A1170}"/>
    <cellStyle name="6_Ranking TV Paga AS ABC 25+ 18 às 24h_ME MS R 15 3 9" xfId="10222" xr:uid="{3704E997-2952-4A67-8507-1DEF4B23E6A1}"/>
    <cellStyle name="6_Ranking TV Paga AS ABC 25+ 18 às 24h_ME MS R 15 4" xfId="5641" xr:uid="{6DEDF315-9F41-4268-AE41-6AC38F1C7917}"/>
    <cellStyle name="6_Ranking TV Paga AS ABC 25+ 18 às 24h_ME MS R 15 5" xfId="5476" xr:uid="{15A9DF9D-F55A-46C5-8596-640E4CA35F4A}"/>
    <cellStyle name="6_Ranking TV Paga AS ABC 25+ 18 às 24h_ME MS R 15 6" xfId="5541" xr:uid="{0E64D97E-CC5B-499D-9D66-B82EE06D80D4}"/>
    <cellStyle name="6_Ranking TV Paga AS ABC 25+ 18 às 24h_ME MS R 15 7" xfId="7107" xr:uid="{64CBA681-F028-4901-832C-AED467C6FE21}"/>
    <cellStyle name="6_Ranking TV Paga AS ABC 25+ 18 às 24h_ME MS R 15 8" xfId="7800" xr:uid="{13337FCD-922C-403C-B95A-E4DFAE64E3F8}"/>
    <cellStyle name="6_Ranking TV Paga AS ABC 25+ 18 às 24h_OOH - Rev 12" xfId="3689" xr:uid="{0E46359A-7FA5-44C4-BD14-AC9B0B4D23CF}"/>
    <cellStyle name="6_Ranking TV Paga AS ABC 25+ 18 às 24h_OOH - Rev 12 2" xfId="4819" xr:uid="{C3489DEB-17BF-4442-87A2-9A2A002049D0}"/>
    <cellStyle name="6_Ranking TV Paga AS ABC 25+ 18 às 24h_OOH - Rev 12 2 10" xfId="10427" xr:uid="{BCD6A86C-BE98-4C7E-A162-FA0D28ADE493}"/>
    <cellStyle name="6_Ranking TV Paga AS ABC 25+ 18 às 24h_OOH - Rev 12 2 11" xfId="10627" xr:uid="{A3DFD5A0-C414-4840-B398-B8308BD57561}"/>
    <cellStyle name="6_Ranking TV Paga AS ABC 25+ 18 às 24h_OOH - Rev 12 2 2" xfId="5794" xr:uid="{345D3A59-7AFB-4A5B-BD16-9B616689B131}"/>
    <cellStyle name="6_Ranking TV Paga AS ABC 25+ 18 às 24h_OOH - Rev 12 2 3" xfId="6180" xr:uid="{CC3A74D5-890E-408C-8566-C0818287A448}"/>
    <cellStyle name="6_Ranking TV Paga AS ABC 25+ 18 às 24h_OOH - Rev 12 2 4" xfId="6624" xr:uid="{0504EDED-B35C-4E7A-978C-9744AA1EFBEE}"/>
    <cellStyle name="6_Ranking TV Paga AS ABC 25+ 18 às 24h_OOH - Rev 12 2 5" xfId="6932" xr:uid="{F250AD26-2E31-4521-8DAD-A90E59EE581E}"/>
    <cellStyle name="6_Ranking TV Paga AS ABC 25+ 18 às 24h_OOH - Rev 12 2 6" xfId="7299" xr:uid="{73A3C9CF-41DC-4244-B7D9-E493E647FF3C}"/>
    <cellStyle name="6_Ranking TV Paga AS ABC 25+ 18 às 24h_OOH - Rev 12 2 7" xfId="8018" xr:uid="{1B553D35-B6D6-46B9-8B4B-EB2A00F41A34}"/>
    <cellStyle name="6_Ranking TV Paga AS ABC 25+ 18 às 24h_OOH - Rev 12 2 8" xfId="8792" xr:uid="{5ABFD11A-9453-419F-890B-26D1409A683B}"/>
    <cellStyle name="6_Ranking TV Paga AS ABC 25+ 18 às 24h_OOH - Rev 12 2 9" xfId="10144" xr:uid="{E09E09BA-E35A-4815-86A2-2B9908E4260F}"/>
    <cellStyle name="6_Ranking TV Paga AS ABC 25+ 18 às 24h_OOH - Rev 12 3" xfId="4896" xr:uid="{A6458960-910B-439D-BA01-0E079D30B782}"/>
    <cellStyle name="6_Ranking TV Paga AS ABC 25+ 18 às 24h_OOH - Rev 12 3 10" xfId="10504" xr:uid="{38F36EDF-7369-46A1-A981-12CEC28295D3}"/>
    <cellStyle name="6_Ranking TV Paga AS ABC 25+ 18 às 24h_OOH - Rev 12 3 11" xfId="10704" xr:uid="{2FD552B8-5327-4462-A3BE-24E9411E049F}"/>
    <cellStyle name="6_Ranking TV Paga AS ABC 25+ 18 às 24h_OOH - Rev 12 3 2" xfId="5871" xr:uid="{316076F8-3531-4590-AF23-F82C06B80D18}"/>
    <cellStyle name="6_Ranking TV Paga AS ABC 25+ 18 às 24h_OOH - Rev 12 3 3" xfId="6257" xr:uid="{28323CA4-A9BB-4A71-B37F-B9022B3658C9}"/>
    <cellStyle name="6_Ranking TV Paga AS ABC 25+ 18 às 24h_OOH - Rev 12 3 4" xfId="6687" xr:uid="{469C713A-714D-471F-9FE5-BAEA8F7069C1}"/>
    <cellStyle name="6_Ranking TV Paga AS ABC 25+ 18 às 24h_OOH - Rev 12 3 5" xfId="7009" xr:uid="{7772CE93-857E-4939-BE5B-DD168298448A}"/>
    <cellStyle name="6_Ranking TV Paga AS ABC 25+ 18 às 24h_OOH - Rev 12 3 6" xfId="7371" xr:uid="{770954EF-8F97-433E-838B-A09768666CDD}"/>
    <cellStyle name="6_Ranking TV Paga AS ABC 25+ 18 às 24h_OOH - Rev 12 3 7" xfId="8095" xr:uid="{E5EAFA91-02FC-4EDA-AEB0-6E4D60A525D6}"/>
    <cellStyle name="6_Ranking TV Paga AS ABC 25+ 18 às 24h_OOH - Rev 12 3 8" xfId="8869" xr:uid="{A24210CD-F53D-4DAC-99C4-85AA701BAF42}"/>
    <cellStyle name="6_Ranking TV Paga AS ABC 25+ 18 às 24h_OOH - Rev 12 3 9" xfId="10221" xr:uid="{71425395-9B86-4391-9A6C-7AE903107107}"/>
    <cellStyle name="6_Ranking TV Paga AS ABC 25+ 18 às 24h_OOH - Rev 12 4" xfId="5979" xr:uid="{BDB60980-4739-4D8E-9D04-7DAF1EF5E5FA}"/>
    <cellStyle name="6_Ranking TV Paga AS ABC 25+ 18 às 24h_OOH - Rev 12 5" xfId="5477" xr:uid="{48ED3880-A4AB-4902-9BF0-5C4F280CF7EF}"/>
    <cellStyle name="6_Ranking TV Paga AS ABC 25+ 18 às 24h_OOH - Rev 12 6" xfId="5540" xr:uid="{839E9BF8-BCCD-4381-BDE7-A8B43F44D45D}"/>
    <cellStyle name="6_Ranking TV Paga AS ABC 25+ 18 às 24h_OOH - Rev 12 7" xfId="7083" xr:uid="{43F0A660-C03B-4176-B02D-1F294DB9C776}"/>
    <cellStyle name="6_Ranking TV Paga AS ABC 25+ 18 às 24h_OOH - Rev 12 8" xfId="7801" xr:uid="{83A87AF4-850F-4866-822C-89677181E6D9}"/>
    <cellStyle name="6_Ranking TV Paga AS ABC 25+ 18 às 24h_Pauta de Mídia Anual AC - 18.06.08 V3 - Aprovado" xfId="3690" xr:uid="{BFDF05DF-FB06-49A3-A72E-E2DC6D2F6DA3}"/>
    <cellStyle name="6_Ranking TV Paga AS ABC 25+ 18 às 24h_Pauta de Mídia Anual AC - 18.06.08 V3 - Aprovado 2" xfId="4820" xr:uid="{BF58EBF5-5E62-46EB-8BCC-EDB073F137E5}"/>
    <cellStyle name="6_Ranking TV Paga AS ABC 25+ 18 às 24h_Pauta de Mídia Anual AC - 18.06.08 V3 - Aprovado 2 10" xfId="10428" xr:uid="{65637685-C3E6-472B-AB1C-94DA7C0577F7}"/>
    <cellStyle name="6_Ranking TV Paga AS ABC 25+ 18 às 24h_Pauta de Mídia Anual AC - 18.06.08 V3 - Aprovado 2 11" xfId="10628" xr:uid="{84501D6E-2B0C-4ED1-9915-EA4177BBA75A}"/>
    <cellStyle name="6_Ranking TV Paga AS ABC 25+ 18 às 24h_Pauta de Mídia Anual AC - 18.06.08 V3 - Aprovado 2 12" xfId="13924" xr:uid="{1C180A07-D356-4C62-9C83-2E9BB6DE8642}"/>
    <cellStyle name="6_Ranking TV Paga AS ABC 25+ 18 às 24h_Pauta de Mídia Anual AC - 18.06.08 V3 - Aprovado 2 2" xfId="5795" xr:uid="{DA4CA71F-2AED-449F-BF43-5847E6C7F082}"/>
    <cellStyle name="6_Ranking TV Paga AS ABC 25+ 18 às 24h_Pauta de Mídia Anual AC - 18.06.08 V3 - Aprovado 2 2 2" xfId="20083" xr:uid="{26F41A66-1562-4720-A5B8-075A28C36EC1}"/>
    <cellStyle name="6_Ranking TV Paga AS ABC 25+ 18 às 24h_Pauta de Mídia Anual AC - 18.06.08 V3 - Aprovado 2 3" xfId="6181" xr:uid="{1B8B08D5-4975-452F-B21D-63F63518E534}"/>
    <cellStyle name="6_Ranking TV Paga AS ABC 25+ 18 às 24h_Pauta de Mídia Anual AC - 18.06.08 V3 - Aprovado 2 4" xfId="6625" xr:uid="{114C5457-9378-49A4-B3E3-D6BFCBE562F6}"/>
    <cellStyle name="6_Ranking TV Paga AS ABC 25+ 18 às 24h_Pauta de Mídia Anual AC - 18.06.08 V3 - Aprovado 2 5" xfId="6933" xr:uid="{0F48C8CF-5B14-4BF0-AA0C-CD5A94246D9D}"/>
    <cellStyle name="6_Ranking TV Paga AS ABC 25+ 18 às 24h_Pauta de Mídia Anual AC - 18.06.08 V3 - Aprovado 2 6" xfId="7300" xr:uid="{F47DCBAF-A0CA-491C-BB21-756CB028165A}"/>
    <cellStyle name="6_Ranking TV Paga AS ABC 25+ 18 às 24h_Pauta de Mídia Anual AC - 18.06.08 V3 - Aprovado 2 7" xfId="8019" xr:uid="{8505A219-B272-4195-BC38-23A8ABE776CB}"/>
    <cellStyle name="6_Ranking TV Paga AS ABC 25+ 18 às 24h_Pauta de Mídia Anual AC - 18.06.08 V3 - Aprovado 2 8" xfId="8793" xr:uid="{E857AAB8-4258-4487-A75D-4ABA5B94F0D2}"/>
    <cellStyle name="6_Ranking TV Paga AS ABC 25+ 18 às 24h_Pauta de Mídia Anual AC - 18.06.08 V3 - Aprovado 2 9" xfId="10145" xr:uid="{E0543D17-0027-4231-80BB-9646D21418D0}"/>
    <cellStyle name="6_Ranking TV Paga AS ABC 25+ 18 às 24h_Pauta de Mídia Anual AC - 18.06.08 V3 - Aprovado 3" xfId="4895" xr:uid="{A2CCAC98-314D-43A6-B1AE-D27FC37C90E1}"/>
    <cellStyle name="6_Ranking TV Paga AS ABC 25+ 18 às 24h_Pauta de Mídia Anual AC - 18.06.08 V3 - Aprovado 3 10" xfId="10503" xr:uid="{660AB8B7-B3C0-45D5-B0AB-8426ACB6A2ED}"/>
    <cellStyle name="6_Ranking TV Paga AS ABC 25+ 18 às 24h_Pauta de Mídia Anual AC - 18.06.08 V3 - Aprovado 3 11" xfId="10703" xr:uid="{D083F3BD-9184-40C8-91DF-1CA1A3BC4263}"/>
    <cellStyle name="6_Ranking TV Paga AS ABC 25+ 18 às 24h_Pauta de Mídia Anual AC - 18.06.08 V3 - Aprovado 3 12" xfId="14734" xr:uid="{95BED46A-7CBB-46C8-9A5C-F5DC11E84C5E}"/>
    <cellStyle name="6_Ranking TV Paga AS ABC 25+ 18 às 24h_Pauta de Mídia Anual AC - 18.06.08 V3 - Aprovado 3 2" xfId="5870" xr:uid="{B52A0B95-CEF7-4387-A86B-C5ADD77B40F5}"/>
    <cellStyle name="6_Ranking TV Paga AS ABC 25+ 18 às 24h_Pauta de Mídia Anual AC - 18.06.08 V3 - Aprovado 3 2 2" xfId="20893" xr:uid="{81E294D6-E82A-44FC-8DA9-3126051A0D6B}"/>
    <cellStyle name="6_Ranking TV Paga AS ABC 25+ 18 às 24h_Pauta de Mídia Anual AC - 18.06.08 V3 - Aprovado 3 3" xfId="6256" xr:uid="{66B4BA49-4716-45F8-8C77-F965837970F6}"/>
    <cellStyle name="6_Ranking TV Paga AS ABC 25+ 18 às 24h_Pauta de Mídia Anual AC - 18.06.08 V3 - Aprovado 3 4" xfId="6686" xr:uid="{7EFB24F2-A02F-43DC-B37C-E8DC029A93D2}"/>
    <cellStyle name="6_Ranking TV Paga AS ABC 25+ 18 às 24h_Pauta de Mídia Anual AC - 18.06.08 V3 - Aprovado 3 5" xfId="7008" xr:uid="{7731DAF6-898C-4A0B-9B6B-9A9B84DD338B}"/>
    <cellStyle name="6_Ranking TV Paga AS ABC 25+ 18 às 24h_Pauta de Mídia Anual AC - 18.06.08 V3 - Aprovado 3 6" xfId="7370" xr:uid="{0BEDF1E6-46C6-4F24-A624-53E1BCEC0EE9}"/>
    <cellStyle name="6_Ranking TV Paga AS ABC 25+ 18 às 24h_Pauta de Mídia Anual AC - 18.06.08 V3 - Aprovado 3 7" xfId="8094" xr:uid="{FEAA57C1-8064-4865-82FE-B0FD3E3FE66E}"/>
    <cellStyle name="6_Ranking TV Paga AS ABC 25+ 18 às 24h_Pauta de Mídia Anual AC - 18.06.08 V3 - Aprovado 3 8" xfId="8868" xr:uid="{83A105E7-7B9C-4261-A073-5DB29417E2A4}"/>
    <cellStyle name="6_Ranking TV Paga AS ABC 25+ 18 às 24h_Pauta de Mídia Anual AC - 18.06.08 V3 - Aprovado 3 9" xfId="10220" xr:uid="{D544F188-B8A1-483E-A100-8CCA58F16EF2}"/>
    <cellStyle name="6_Ranking TV Paga AS ABC 25+ 18 às 24h_Pauta de Mídia Anual AC - 18.06.08 V3 - Aprovado 4" xfId="6035" xr:uid="{F1F4F596-A3DB-4B7B-A29D-AD9AE76CF315}"/>
    <cellStyle name="6_Ranking TV Paga AS ABC 25+ 18 às 24h_Pauta de Mídia Anual AC - 18.06.08 V3 - Aprovado 4 2" xfId="18407" xr:uid="{A107A7C1-B3D4-4534-A41E-7174CF2893EB}"/>
    <cellStyle name="6_Ranking TV Paga AS ABC 25+ 18 às 24h_Pauta de Mídia Anual AC - 18.06.08 V3 - Aprovado 5" xfId="5478" xr:uid="{DEE3C049-392F-45FF-8FFE-A96C47674196}"/>
    <cellStyle name="6_Ranking TV Paga AS ABC 25+ 18 às 24h_Pauta de Mídia Anual AC - 18.06.08 V3 - Aprovado 5 2" xfId="19774" xr:uid="{9325F5D7-C092-4B12-8F2E-4624BEAF3341}"/>
    <cellStyle name="6_Ranking TV Paga AS ABC 25+ 18 às 24h_Pauta de Mídia Anual AC - 18.06.08 V3 - Aprovado 6" xfId="5539" xr:uid="{CD4A1674-D506-468E-B29E-B25DCFAA9FB4}"/>
    <cellStyle name="6_Ranking TV Paga AS ABC 25+ 18 às 24h_Pauta de Mídia Anual AC - 18.06.08 V3 - Aprovado 6 2" xfId="47550" xr:uid="{9D9CD108-4F14-485F-9F75-C85DCE6A9FEF}"/>
    <cellStyle name="6_Ranking TV Paga AS ABC 25+ 18 às 24h_Pauta de Mídia Anual AC - 18.06.08 V3 - Aprovado 7" xfId="7105" xr:uid="{E209F1C1-BB80-4E22-A42B-717ADCB757FC}"/>
    <cellStyle name="6_Ranking TV Paga AS ABC 25+ 18 às 24h_Pauta de Mídia Anual AC - 18.06.08 V3 - Aprovado 7 2" xfId="47690" xr:uid="{76B4FA8D-1869-4719-8AEE-2E197B30C2C5}"/>
    <cellStyle name="6_Ranking TV Paga AS ABC 25+ 18 às 24h_Pauta de Mídia Anual AC - 18.06.08 V3 - Aprovado 8" xfId="7802" xr:uid="{37F64344-E6E6-49A8-8F5E-104B0C90DED7}"/>
    <cellStyle name="6_Ranking TV Paga AS ABC 25+ 18 às 24h_Pauta de Mídia Anual AC - 18.06.08 V3 - Aprovado_ME MS R 15" xfId="3691" xr:uid="{14735420-9024-4566-AF07-0BFA2205F168}"/>
    <cellStyle name="6_Ranking TV Paga AS ABC 25+ 18 às 24h_Pauta de Mídia Anual AC - 18.06.08 V3 - Aprovado_ME MS R 15 2" xfId="4821" xr:uid="{65DFAA43-0328-474F-B176-51A89E56535D}"/>
    <cellStyle name="6_Ranking TV Paga AS ABC 25+ 18 às 24h_Pauta de Mídia Anual AC - 18.06.08 V3 - Aprovado_ME MS R 15 2 10" xfId="10429" xr:uid="{6FB1AD27-86CE-4028-93D6-00481B4CEA76}"/>
    <cellStyle name="6_Ranking TV Paga AS ABC 25+ 18 às 24h_Pauta de Mídia Anual AC - 18.06.08 V3 - Aprovado_ME MS R 15 2 11" xfId="10629" xr:uid="{AA4E5642-720E-439A-996D-51BD68B2EF01}"/>
    <cellStyle name="6_Ranking TV Paga AS ABC 25+ 18 às 24h_Pauta de Mídia Anual AC - 18.06.08 V3 - Aprovado_ME MS R 15 2 2" xfId="5796" xr:uid="{339150D6-23CB-499E-A868-2307F57E41C2}"/>
    <cellStyle name="6_Ranking TV Paga AS ABC 25+ 18 às 24h_Pauta de Mídia Anual AC - 18.06.08 V3 - Aprovado_ME MS R 15 2 3" xfId="6182" xr:uid="{FE324792-97C5-4A78-83CA-6F1F12612261}"/>
    <cellStyle name="6_Ranking TV Paga AS ABC 25+ 18 às 24h_Pauta de Mídia Anual AC - 18.06.08 V3 - Aprovado_ME MS R 15 2 4" xfId="6626" xr:uid="{80D3FB2D-2D51-4B24-8CAD-1C0988B9D879}"/>
    <cellStyle name="6_Ranking TV Paga AS ABC 25+ 18 às 24h_Pauta de Mídia Anual AC - 18.06.08 V3 - Aprovado_ME MS R 15 2 5" xfId="6934" xr:uid="{BD5BF946-5C47-4486-BC6C-D8F356670681}"/>
    <cellStyle name="6_Ranking TV Paga AS ABC 25+ 18 às 24h_Pauta de Mídia Anual AC - 18.06.08 V3 - Aprovado_ME MS R 15 2 6" xfId="7301" xr:uid="{AB1A96A7-AB89-4077-9509-1AA04927CE5F}"/>
    <cellStyle name="6_Ranking TV Paga AS ABC 25+ 18 às 24h_Pauta de Mídia Anual AC - 18.06.08 V3 - Aprovado_ME MS R 15 2 7" xfId="8020" xr:uid="{95918EEA-B041-4593-BBA4-80623EA1069B}"/>
    <cellStyle name="6_Ranking TV Paga AS ABC 25+ 18 às 24h_Pauta de Mídia Anual AC - 18.06.08 V3 - Aprovado_ME MS R 15 2 8" xfId="8794" xr:uid="{4B6A38D8-F7F6-4681-8792-0E31D2A614C9}"/>
    <cellStyle name="6_Ranking TV Paga AS ABC 25+ 18 às 24h_Pauta de Mídia Anual AC - 18.06.08 V3 - Aprovado_ME MS R 15 2 9" xfId="10146" xr:uid="{1AA18353-4DC7-46FA-8035-327F86EDCF8A}"/>
    <cellStyle name="6_Ranking TV Paga AS ABC 25+ 18 às 24h_Pauta de Mídia Anual AC - 18.06.08 V3 - Aprovado_ME MS R 15 3" xfId="4894" xr:uid="{69DF5804-3062-49C3-8092-37AF8BDAB79C}"/>
    <cellStyle name="6_Ranking TV Paga AS ABC 25+ 18 às 24h_Pauta de Mídia Anual AC - 18.06.08 V3 - Aprovado_ME MS R 15 3 10" xfId="10502" xr:uid="{02E31203-4851-458A-A907-2A878D99AF79}"/>
    <cellStyle name="6_Ranking TV Paga AS ABC 25+ 18 às 24h_Pauta de Mídia Anual AC - 18.06.08 V3 - Aprovado_ME MS R 15 3 11" xfId="10702" xr:uid="{AA1FFF53-48BC-45F4-9118-04A374C5195C}"/>
    <cellStyle name="6_Ranking TV Paga AS ABC 25+ 18 às 24h_Pauta de Mídia Anual AC - 18.06.08 V3 - Aprovado_ME MS R 15 3 2" xfId="5869" xr:uid="{FA015208-39B5-428C-93E6-81508643D1CF}"/>
    <cellStyle name="6_Ranking TV Paga AS ABC 25+ 18 às 24h_Pauta de Mídia Anual AC - 18.06.08 V3 - Aprovado_ME MS R 15 3 3" xfId="6255" xr:uid="{0339A46C-66E5-4409-B362-A187B3649FFD}"/>
    <cellStyle name="6_Ranking TV Paga AS ABC 25+ 18 às 24h_Pauta de Mídia Anual AC - 18.06.08 V3 - Aprovado_ME MS R 15 3 4" xfId="6685" xr:uid="{408BF2F0-E34B-43D7-A2D8-D91F19E53252}"/>
    <cellStyle name="6_Ranking TV Paga AS ABC 25+ 18 às 24h_Pauta de Mídia Anual AC - 18.06.08 V3 - Aprovado_ME MS R 15 3 5" xfId="7007" xr:uid="{D5B63FDC-EE83-422D-8DBD-2FE88B7DC1B6}"/>
    <cellStyle name="6_Ranking TV Paga AS ABC 25+ 18 às 24h_Pauta de Mídia Anual AC - 18.06.08 V3 - Aprovado_ME MS R 15 3 6" xfId="7369" xr:uid="{FCBE6288-5D29-4260-B4F7-2D9D0CC1E8AB}"/>
    <cellStyle name="6_Ranking TV Paga AS ABC 25+ 18 às 24h_Pauta de Mídia Anual AC - 18.06.08 V3 - Aprovado_ME MS R 15 3 7" xfId="8093" xr:uid="{E2FEE238-C505-487B-B40E-4AF3C9F58E32}"/>
    <cellStyle name="6_Ranking TV Paga AS ABC 25+ 18 às 24h_Pauta de Mídia Anual AC - 18.06.08 V3 - Aprovado_ME MS R 15 3 8" xfId="8867" xr:uid="{212B210D-0115-414D-92AB-1726D765073B}"/>
    <cellStyle name="6_Ranking TV Paga AS ABC 25+ 18 às 24h_Pauta de Mídia Anual AC - 18.06.08 V3 - Aprovado_ME MS R 15 3 9" xfId="10219" xr:uid="{D60776B0-14CA-4D82-BFF4-5A16EF29B39B}"/>
    <cellStyle name="6_Ranking TV Paga AS ABC 25+ 18 às 24h_Pauta de Mídia Anual AC - 18.06.08 V3 - Aprovado_ME MS R 15 4" xfId="6015" xr:uid="{68270D3C-B51D-4E2C-9A50-AF5D6D684028}"/>
    <cellStyle name="6_Ranking TV Paga AS ABC 25+ 18 às 24h_Pauta de Mídia Anual AC - 18.06.08 V3 - Aprovado_ME MS R 15 5" xfId="5479" xr:uid="{070CBF3A-7D50-4643-AB2B-3B167E4A70F8}"/>
    <cellStyle name="6_Ranking TV Paga AS ABC 25+ 18 às 24h_Pauta de Mídia Anual AC - 18.06.08 V3 - Aprovado_ME MS R 15 6" xfId="5538" xr:uid="{7C2B9912-946F-4796-A198-67296EE609AB}"/>
    <cellStyle name="6_Ranking TV Paga AS ABC 25+ 18 às 24h_Pauta de Mídia Anual AC - 18.06.08 V3 - Aprovado_ME MS R 15 7" xfId="6459" xr:uid="{7760D4EB-10E4-4D3B-BDCA-DA6C6422E03C}"/>
    <cellStyle name="6_Ranking TV Paga AS ABC 25+ 18 às 24h_Pauta de Mídia Anual AC - 18.06.08 V3 - Aprovado_ME MS R 15 8" xfId="7803" xr:uid="{2FE8BF98-B692-480E-9A16-FEC6912E4087}"/>
    <cellStyle name="6_Share TV Aberta AS ABCDE 18-24 anos PNT 2" xfId="3692" xr:uid="{CE1D4B93-38A3-4586-A1D7-ED2986442685}"/>
    <cellStyle name="6_Share TV Aberta AS ABCDE 18-24 anos PNT 2_OOH - Rev 12" xfId="3693" xr:uid="{F10A95A4-C7CD-442C-A7CD-64FE6E86052D}"/>
    <cellStyle name="60% - Accent1" xfId="3694" xr:uid="{D61089B6-B53D-4D89-A349-D6DE24E9E15B}"/>
    <cellStyle name="60% - Accent2" xfId="3695" xr:uid="{0ADD5AE7-6C73-4C63-9891-A551F1F3289E}"/>
    <cellStyle name="60% - Accent3" xfId="3696" xr:uid="{5F271E82-C1AA-4C33-9A55-B30A68E90A75}"/>
    <cellStyle name="60% - Accent4" xfId="3697" xr:uid="{01269FD1-CFC8-40DB-8205-A423581BD316}"/>
    <cellStyle name="60% - Accent5" xfId="3698" xr:uid="{CB0F036D-C504-4A6F-9A6F-233F51524A49}"/>
    <cellStyle name="60% - Accent6" xfId="3699" xr:uid="{6E3066D5-6F68-4D0D-AF26-7047EFED3D29}"/>
    <cellStyle name="60% - Ênfase1 2" xfId="70" xr:uid="{00000000-0005-0000-0000-00000C000000}"/>
    <cellStyle name="60% - Ênfase1 2 2" xfId="2914" xr:uid="{55367877-2D1F-4790-A424-B2A843737064}"/>
    <cellStyle name="60% - Ênfase1 2 2 2" xfId="13731" xr:uid="{ACEA07A9-551F-4543-A042-C460D0CB61E7}"/>
    <cellStyle name="60% - Ênfase1 2 3" xfId="47184" xr:uid="{6571F7F7-8619-4FF1-8356-1D7E23675F1C}"/>
    <cellStyle name="60% - Ênfase1 2 4" xfId="10819" xr:uid="{976DC980-DDF5-437A-B0D9-9564C1127A7B}"/>
    <cellStyle name="60% - Ênfase1 2 5" xfId="7471" xr:uid="{C229BB33-BF9A-49F3-A63A-67ED9C46750D}"/>
    <cellStyle name="60% - Ênfase1 3" xfId="7512" xr:uid="{0E5E4F29-C183-479C-AE0F-CB4776F4D4B1}"/>
    <cellStyle name="60% - Ênfase1 4" xfId="49742" xr:uid="{75CA58EC-238A-4664-AC00-4AB307AB4BB4}"/>
    <cellStyle name="60% - Ênfase1 5" xfId="50397" xr:uid="{EA31E54A-D07B-44F7-B3AF-4165C2F73C6E}"/>
    <cellStyle name="60% - Ênfase2 2" xfId="74" xr:uid="{00000000-0005-0000-0000-00000D000000}"/>
    <cellStyle name="60% - Ênfase2 2 2" xfId="2917" xr:uid="{277E342D-074E-4262-83E3-785908246618}"/>
    <cellStyle name="60% - Ênfase2 2 2 2" xfId="13732" xr:uid="{5E45D7A2-6A0C-4B92-8720-B2F19744BDE2}"/>
    <cellStyle name="60% - Ênfase2 2 3" xfId="47185" xr:uid="{933A847C-9D8B-4F35-A5F6-84CEF7B57656}"/>
    <cellStyle name="60% - Ênfase2 2 4" xfId="10820" xr:uid="{5ADA1051-B79A-46E8-BB93-36A26E8C70B8}"/>
    <cellStyle name="60% - Ênfase2 2 5" xfId="7485" xr:uid="{9085F7E8-B7D3-4BF6-A1F4-0454FE4E7B41}"/>
    <cellStyle name="60% - Ênfase2 3" xfId="7516" xr:uid="{131FF222-C5BB-484D-90AB-109050668C95}"/>
    <cellStyle name="60% - Ênfase2 4" xfId="49746" xr:uid="{5BBFD8A5-A55E-404B-A62A-BA87FE7983B4}"/>
    <cellStyle name="60% - Ênfase2 5" xfId="50398" xr:uid="{77C2C964-13BD-4191-8A75-A2973E1F20AE}"/>
    <cellStyle name="60% - Ênfase3 2" xfId="78" xr:uid="{00000000-0005-0000-0000-00000E000000}"/>
    <cellStyle name="60% - Ênfase3 2 2" xfId="2920" xr:uid="{31E21968-5C4C-4A02-9A8D-269F16816CA0}"/>
    <cellStyle name="60% - Ênfase3 2 2 2" xfId="13733" xr:uid="{A12A0A66-B611-4D75-9EC7-C7397A7487B4}"/>
    <cellStyle name="60% - Ênfase3 2 3" xfId="47186" xr:uid="{19E619B6-3924-4FFD-8A3C-88B5105C1CEB}"/>
    <cellStyle name="60% - Ênfase3 2 4" xfId="10821" xr:uid="{4708FC1B-02FD-4DB6-AB52-6BEFB31AE534}"/>
    <cellStyle name="60% - Ênfase3 2 5" xfId="6041" xr:uid="{CA543FC7-4397-48B3-BCD4-E683737C9FFA}"/>
    <cellStyle name="60% - Ênfase3 3" xfId="7520" xr:uid="{7C7DAECC-E031-4277-857E-632148F4EA6C}"/>
    <cellStyle name="60% - Ênfase3 4" xfId="49749" xr:uid="{BD9F47E0-99B0-4810-BA77-EB14F8DF701F}"/>
    <cellStyle name="60% - Ênfase3 5" xfId="50399" xr:uid="{47FCE0B5-8589-4FE0-A378-09E41AFC30DF}"/>
    <cellStyle name="60% - Ênfase4 2" xfId="82" xr:uid="{00000000-0005-0000-0000-00000F000000}"/>
    <cellStyle name="60% - Ênfase4 2 2" xfId="2923" xr:uid="{730B35C5-59E7-45D5-B583-8816BE4E3416}"/>
    <cellStyle name="60% - Ênfase4 2 2 2" xfId="13734" xr:uid="{62A6F07C-E18D-4A40-B2C5-98B2379BF81E}"/>
    <cellStyle name="60% - Ênfase4 2 3" xfId="47187" xr:uid="{990A7A0C-2C5A-4FE4-81B7-0DDADB66BBD0}"/>
    <cellStyle name="60% - Ênfase4 2 4" xfId="10822" xr:uid="{93373D03-A1E9-473C-857D-D0BBFAB8F391}"/>
    <cellStyle name="60% - Ênfase4 2 5" xfId="6335" xr:uid="{B7D07D90-820D-44BA-9E93-16BA1DC1336D}"/>
    <cellStyle name="60% - Ênfase4 3" xfId="7524" xr:uid="{A3CFAB42-447E-4790-A65F-391700E0856C}"/>
    <cellStyle name="60% - Ênfase4 4" xfId="49752" xr:uid="{E3C7FA51-20B3-4DE8-B562-392D9A21B693}"/>
    <cellStyle name="60% - Ênfase4 5" xfId="50400" xr:uid="{057D57CE-98B5-4E4D-A5D2-566A4BFBFEC6}"/>
    <cellStyle name="60% - Ênfase5 2" xfId="86" xr:uid="{00000000-0005-0000-0000-000010000000}"/>
    <cellStyle name="60% - Ênfase5 2 2" xfId="2926" xr:uid="{6BE67090-C255-4381-8D4B-ABCBB26D07AE}"/>
    <cellStyle name="60% - Ênfase5 2 2 2" xfId="13735" xr:uid="{20484471-7793-4EFB-A47C-5FBD11C87331}"/>
    <cellStyle name="60% - Ênfase5 2 3" xfId="47188" xr:uid="{DB32C021-85D8-4AC5-A6C8-114F177B4944}"/>
    <cellStyle name="60% - Ênfase5 2 4" xfId="10823" xr:uid="{AEFCE8F4-32D3-4B1A-8A2B-5262BA264109}"/>
    <cellStyle name="60% - Ênfase5 2 5" xfId="6799" xr:uid="{E4FA94E2-3795-479F-B406-F0A55178A62E}"/>
    <cellStyle name="60% - Ênfase5 3" xfId="7528" xr:uid="{C99E30A9-A65C-4E21-AA01-12A62CAAC38D}"/>
    <cellStyle name="60% - Ênfase5 4" xfId="49755" xr:uid="{2A8E204D-CF3E-4528-9839-DEB46E0AA64F}"/>
    <cellStyle name="60% - Ênfase5 5" xfId="50401" xr:uid="{D4336BDE-D46B-4D95-978D-FE7A0BBCFD2D}"/>
    <cellStyle name="60% - Ênfase6 2" xfId="90" xr:uid="{00000000-0005-0000-0000-000011000000}"/>
    <cellStyle name="60% - Ênfase6 2 2" xfId="2929" xr:uid="{9CC5D48C-6369-40BA-B019-8C2586C06E30}"/>
    <cellStyle name="60% - Ênfase6 2 2 2" xfId="13736" xr:uid="{47049EDB-21EA-44F9-B00A-D1BBC220C11F}"/>
    <cellStyle name="60% - Ênfase6 2 3" xfId="47189" xr:uid="{79DE8E8E-F59F-4F3E-BBED-B227306D3B0B}"/>
    <cellStyle name="60% - Ênfase6 2 4" xfId="10824" xr:uid="{C8767238-4DC1-406A-B410-A09F2091AA7F}"/>
    <cellStyle name="60% - Ênfase6 2 5" xfId="7459" xr:uid="{21EE2B71-F93B-4C22-823F-816E83278ED1}"/>
    <cellStyle name="60% - Ênfase6 3" xfId="7532" xr:uid="{4A72F937-9DDF-4717-A760-666BF90E5BF9}"/>
    <cellStyle name="60% - Ênfase6 4" xfId="49758" xr:uid="{87BF70F4-A1E6-45E9-9803-E27DA692FEA1}"/>
    <cellStyle name="60% - Ênfase6 5" xfId="50402" xr:uid="{7232AED1-C102-422E-92A2-9F7184A4CD1F}"/>
    <cellStyle name="7" xfId="161" xr:uid="{11BD558B-F5DB-4A7C-9313-8D6FB25B2053}"/>
    <cellStyle name="7 10" xfId="7804" xr:uid="{CBC89C66-5BFF-4BBE-8890-DD81DC01EA99}"/>
    <cellStyle name="7 11" xfId="3700" xr:uid="{F0E74159-6D90-4C71-9F8F-D8FD957A1486}"/>
    <cellStyle name="7 2" xfId="162" xr:uid="{44A9FAED-5C0E-4673-BD4C-1585C8951045}"/>
    <cellStyle name="7 3" xfId="4822" xr:uid="{B7316B21-91F8-4894-B2FE-E207E4D0A9EA}"/>
    <cellStyle name="7 3 10" xfId="10430" xr:uid="{B1F61AD7-8F7D-4299-9809-3FFC31A902BC}"/>
    <cellStyle name="7 3 11" xfId="10630" xr:uid="{A506A231-011E-4249-A494-DCDFC75A432E}"/>
    <cellStyle name="7 3 12" xfId="13693" xr:uid="{091806E2-47DD-454D-8A89-258E1F900F40}"/>
    <cellStyle name="7 3 2" xfId="5797" xr:uid="{C9A78052-7E12-458E-B51B-FEF8C88F11DF}"/>
    <cellStyle name="7 3 3" xfId="6183" xr:uid="{A2D3084F-D61A-4E88-A6F1-685BD705678B}"/>
    <cellStyle name="7 3 4" xfId="6627" xr:uid="{5AA27C59-6E42-4978-8B3D-E11CFF3DAF42}"/>
    <cellStyle name="7 3 5" xfId="6935" xr:uid="{0D04236E-4831-45B0-9135-79DA403478DE}"/>
    <cellStyle name="7 3 6" xfId="7302" xr:uid="{25E36D39-C4E0-4E88-BDD4-40FEEC0B0E08}"/>
    <cellStyle name="7 3 7" xfId="8021" xr:uid="{A57DBF69-2BDB-42A4-ABDF-D9B0C59A500A}"/>
    <cellStyle name="7 3 8" xfId="8795" xr:uid="{29143E25-43A7-4BA8-8AC7-9C47C5C1A62E}"/>
    <cellStyle name="7 3 9" xfId="10147" xr:uid="{2833D427-7BB6-4ADE-B202-BE8553F652AD}"/>
    <cellStyle name="7 4" xfId="4893" xr:uid="{1B29A272-3658-4E65-966F-4F02C5CB2137}"/>
    <cellStyle name="7 4 10" xfId="10501" xr:uid="{660A9F2B-3317-4094-B51C-F49F49730D87}"/>
    <cellStyle name="7 4 11" xfId="10701" xr:uid="{8163655E-C7B7-490B-9618-5AD9C9C38707}"/>
    <cellStyle name="7 4 12" xfId="13925" xr:uid="{CCB3F07F-8D5C-4E59-AEAD-7539ABDDD952}"/>
    <cellStyle name="7 4 2" xfId="5868" xr:uid="{04F12D1C-2BC2-456A-B9CE-20C2E227A386}"/>
    <cellStyle name="7 4 2 2" xfId="20084" xr:uid="{4337D967-0C27-4140-AD38-39F973D3FF9A}"/>
    <cellStyle name="7 4 3" xfId="6254" xr:uid="{7272EF5E-804B-4201-BA77-F5D3052513AB}"/>
    <cellStyle name="7 4 4" xfId="6684" xr:uid="{94121B54-0875-4FC8-AEE3-83FBC6FEC118}"/>
    <cellStyle name="7 4 5" xfId="7006" xr:uid="{B90F382F-9D07-46EB-83FE-133B70E6DD24}"/>
    <cellStyle name="7 4 6" xfId="7368" xr:uid="{447D4990-C7BC-471C-9374-1CFF5558173D}"/>
    <cellStyle name="7 4 7" xfId="8092" xr:uid="{8D041F5B-DE96-4BEA-A90F-28515DE4990E}"/>
    <cellStyle name="7 4 8" xfId="8866" xr:uid="{CDECC44B-3D2C-46D3-A85E-611B3EEEDBC1}"/>
    <cellStyle name="7 4 9" xfId="10218" xr:uid="{607DB9C1-54AF-479B-A4EE-D34F3D68DE75}"/>
    <cellStyle name="7 5" xfId="5206" xr:uid="{AE79B26E-C481-4145-B07A-F9890E0AACC5}"/>
    <cellStyle name="7 5 2" xfId="20892" xr:uid="{F9FE70A8-B824-4FE3-903C-0E7754D71E97}"/>
    <cellStyle name="7 5 3" xfId="14733" xr:uid="{2DCE5970-1BC1-4AE4-B0DA-18735F97CACE}"/>
    <cellStyle name="7 6" xfId="6072" xr:uid="{5DBA35BD-7FDF-4FAB-B29A-7E1CD0CAA1E7}"/>
    <cellStyle name="7 6 2" xfId="18409" xr:uid="{9A3AA86F-5E23-462E-82CA-488B6E030126}"/>
    <cellStyle name="7 7" xfId="6893" xr:uid="{C49CF674-2206-47A5-8E49-B06382D51CB1}"/>
    <cellStyle name="7 7 2" xfId="18787" xr:uid="{571583EC-DC23-45F6-BE77-0ABCF32709D9}"/>
    <cellStyle name="7 8" xfId="7127" xr:uid="{7E2DA0CF-4CF2-40D0-B8C8-9C8E15C7C815}"/>
    <cellStyle name="7 8 2" xfId="47340" xr:uid="{A80AAF5C-6FBA-4B7A-AC85-A79B5EFCD663}"/>
    <cellStyle name="7 9" xfId="7478" xr:uid="{77778D16-03B4-47D0-BE33-6D6C8C334BFA}"/>
    <cellStyle name="7_OOH - Rev 12" xfId="3701" xr:uid="{7B19A3F9-C701-4D11-83ED-16FA75BDC2BE}"/>
    <cellStyle name="7_OOH - Rev 12 2" xfId="4823" xr:uid="{D361CA55-2D7C-4796-8B21-DFFE87AFB359}"/>
    <cellStyle name="7_OOH - Rev 12 2 10" xfId="10431" xr:uid="{C205D066-2A7C-4879-BDB1-B3899D468275}"/>
    <cellStyle name="7_OOH - Rev 12 2 11" xfId="10631" xr:uid="{31880967-DB98-497B-8F77-19F357201A4F}"/>
    <cellStyle name="7_OOH - Rev 12 2 2" xfId="5798" xr:uid="{801A7589-6369-437B-A274-DB01FB2D7175}"/>
    <cellStyle name="7_OOH - Rev 12 2 3" xfId="6184" xr:uid="{0085BFA4-D879-4F18-8B68-CED8FEDF8AEB}"/>
    <cellStyle name="7_OOH - Rev 12 2 4" xfId="6628" xr:uid="{11CD3806-5F0D-497E-BB6C-866C79DE46FD}"/>
    <cellStyle name="7_OOH - Rev 12 2 5" xfId="6936" xr:uid="{C622009C-988C-4288-BCA3-9CCF5BF696D3}"/>
    <cellStyle name="7_OOH - Rev 12 2 6" xfId="7303" xr:uid="{5E48E429-324C-4534-918A-2DC211EBB776}"/>
    <cellStyle name="7_OOH - Rev 12 2 7" xfId="8022" xr:uid="{3ACC3F68-678D-4369-8F50-1AB3BDA10F98}"/>
    <cellStyle name="7_OOH - Rev 12 2 8" xfId="8796" xr:uid="{51BFD2A6-6152-4E1E-88AC-E08EE0F00BF8}"/>
    <cellStyle name="7_OOH - Rev 12 2 9" xfId="10148" xr:uid="{717BBD93-C272-468B-BDEB-AA3CD622CE9B}"/>
    <cellStyle name="7_OOH - Rev 12 3" xfId="4892" xr:uid="{2BFB2DD8-8E99-464B-9D61-2110B3C503B3}"/>
    <cellStyle name="7_OOH - Rev 12 3 10" xfId="10500" xr:uid="{EB8482E0-EF70-43CF-A8EE-9D24CE8870D5}"/>
    <cellStyle name="7_OOH - Rev 12 3 11" xfId="10700" xr:uid="{39B3976A-FB44-4492-94BF-D0D420A44AB8}"/>
    <cellStyle name="7_OOH - Rev 12 3 2" xfId="5867" xr:uid="{815BE198-502A-4555-8356-31F539E8C2A3}"/>
    <cellStyle name="7_OOH - Rev 12 3 3" xfId="6253" xr:uid="{DD183BD4-4B0B-43CD-BF26-A3F2130B44A6}"/>
    <cellStyle name="7_OOH - Rev 12 3 4" xfId="6683" xr:uid="{DD1BBC17-6EF4-40CF-BF47-9E267E0C2861}"/>
    <cellStyle name="7_OOH - Rev 12 3 5" xfId="7005" xr:uid="{1FC69E32-E929-4F3E-8C44-B6D725E5F780}"/>
    <cellStyle name="7_OOH - Rev 12 3 6" xfId="7367" xr:uid="{3209EB88-DB2A-4024-B0C6-7770E5D344AF}"/>
    <cellStyle name="7_OOH - Rev 12 3 7" xfId="8091" xr:uid="{6B0B1412-B282-4381-8F58-BE9CDAF7C59C}"/>
    <cellStyle name="7_OOH - Rev 12 3 8" xfId="8865" xr:uid="{8DC18FAE-5EFB-442E-8726-93EA9D67A955}"/>
    <cellStyle name="7_OOH - Rev 12 3 9" xfId="10217" xr:uid="{B2BFF9A0-AB00-476D-9C1A-D7D2CBB74535}"/>
    <cellStyle name="7_OOH - Rev 12 4" xfId="6094" xr:uid="{504D5B09-23C1-481F-BBAD-8ED937EDFAEC}"/>
    <cellStyle name="7_OOH - Rev 12 5" xfId="5419" xr:uid="{65B97577-63C0-4D24-B017-5163C15AD3F9}"/>
    <cellStyle name="7_OOH - Rev 12 6" xfId="6880" xr:uid="{59557465-B272-42D5-BE9E-8AFFC1B2257B}"/>
    <cellStyle name="7_OOH - Rev 12 7" xfId="5997" xr:uid="{2C284B5E-C892-46FF-AC7C-181DFBADA355}"/>
    <cellStyle name="7_OOH - Rev 12 8" xfId="7805" xr:uid="{5E29EFAA-7667-4765-A45D-3C48C6DD15F6}"/>
    <cellStyle name="7_Pauta de Mídia Anual AC - 18.06.08 V3 - Aprovado" xfId="3702" xr:uid="{58EB4347-03F9-4F8B-9758-382E33DA2D83}"/>
    <cellStyle name="7_Pauta de Mídia Anual AC - 18.06.08 V3 - Aprovado 2" xfId="4824" xr:uid="{C2EAE074-35FB-4D34-BDAB-238E40EFBCB9}"/>
    <cellStyle name="7_Pauta de Mídia Anual AC - 18.06.08 V3 - Aprovado 2 10" xfId="10432" xr:uid="{D7F2D7EA-C381-4A21-BF78-56925CC1C3B9}"/>
    <cellStyle name="7_Pauta de Mídia Anual AC - 18.06.08 V3 - Aprovado 2 11" xfId="10632" xr:uid="{37721861-DBC7-4DA2-A30F-861EC29E3576}"/>
    <cellStyle name="7_Pauta de Mídia Anual AC - 18.06.08 V3 - Aprovado 2 12" xfId="13926" xr:uid="{0B00BB28-DD36-46BF-AD9E-54E151C75C43}"/>
    <cellStyle name="7_Pauta de Mídia Anual AC - 18.06.08 V3 - Aprovado 2 2" xfId="5799" xr:uid="{82F7FD42-ED2B-463C-85DF-627CB54A1108}"/>
    <cellStyle name="7_Pauta de Mídia Anual AC - 18.06.08 V3 - Aprovado 2 2 2" xfId="20085" xr:uid="{84DA1AA8-5C06-43BF-813F-646F2B1FAC0F}"/>
    <cellStyle name="7_Pauta de Mídia Anual AC - 18.06.08 V3 - Aprovado 2 3" xfId="6185" xr:uid="{36486B91-D0F7-4781-980F-A5674CF59E9F}"/>
    <cellStyle name="7_Pauta de Mídia Anual AC - 18.06.08 V3 - Aprovado 2 4" xfId="6629" xr:uid="{AC618320-8666-4059-8E2A-12E8A3A223DB}"/>
    <cellStyle name="7_Pauta de Mídia Anual AC - 18.06.08 V3 - Aprovado 2 5" xfId="6937" xr:uid="{CCC6DCA7-66C5-4D42-9E9D-B0431BEE7BA5}"/>
    <cellStyle name="7_Pauta de Mídia Anual AC - 18.06.08 V3 - Aprovado 2 6" xfId="7304" xr:uid="{651DCFDD-61DF-44FD-AE37-D6B737553497}"/>
    <cellStyle name="7_Pauta de Mídia Anual AC - 18.06.08 V3 - Aprovado 2 7" xfId="8023" xr:uid="{B450386A-466A-474B-9929-1812E503CB56}"/>
    <cellStyle name="7_Pauta de Mídia Anual AC - 18.06.08 V3 - Aprovado 2 8" xfId="8797" xr:uid="{651917DA-001A-4B72-AA90-32A5008495A7}"/>
    <cellStyle name="7_Pauta de Mídia Anual AC - 18.06.08 V3 - Aprovado 2 9" xfId="10149" xr:uid="{C2212318-A624-4EDB-8CD1-57103D608F74}"/>
    <cellStyle name="7_Pauta de Mídia Anual AC - 18.06.08 V3 - Aprovado 3" xfId="4891" xr:uid="{F4FAB82B-10B5-4ADD-9F66-0C12F2C0326A}"/>
    <cellStyle name="7_Pauta de Mídia Anual AC - 18.06.08 V3 - Aprovado 3 10" xfId="10499" xr:uid="{6E6BBC08-2F08-4668-9C9B-B4490A11BD17}"/>
    <cellStyle name="7_Pauta de Mídia Anual AC - 18.06.08 V3 - Aprovado 3 11" xfId="10699" xr:uid="{88C18B8C-5B09-4B83-9BB7-36C5013035DE}"/>
    <cellStyle name="7_Pauta de Mídia Anual AC - 18.06.08 V3 - Aprovado 3 12" xfId="14732" xr:uid="{D2DA1AE3-6A32-409A-9F74-1599624026DB}"/>
    <cellStyle name="7_Pauta de Mídia Anual AC - 18.06.08 V3 - Aprovado 3 2" xfId="5866" xr:uid="{A6E7DA41-8F4C-453E-9329-BE309CF09649}"/>
    <cellStyle name="7_Pauta de Mídia Anual AC - 18.06.08 V3 - Aprovado 3 2 2" xfId="20891" xr:uid="{A76F8E30-3928-45BB-A714-11A2431DB3FE}"/>
    <cellStyle name="7_Pauta de Mídia Anual AC - 18.06.08 V3 - Aprovado 3 3" xfId="6252" xr:uid="{B07B8EC7-F67D-499D-A7AC-8036C66FB747}"/>
    <cellStyle name="7_Pauta de Mídia Anual AC - 18.06.08 V3 - Aprovado 3 4" xfId="6682" xr:uid="{36BC5A16-F80A-41ED-BA77-242AA46542F8}"/>
    <cellStyle name="7_Pauta de Mídia Anual AC - 18.06.08 V3 - Aprovado 3 5" xfId="7004" xr:uid="{45D579C5-B5D0-4DC8-83BD-78B4935A5141}"/>
    <cellStyle name="7_Pauta de Mídia Anual AC - 18.06.08 V3 - Aprovado 3 6" xfId="7366" xr:uid="{B46C01AA-F82B-422A-B827-199CE3C472C6}"/>
    <cellStyle name="7_Pauta de Mídia Anual AC - 18.06.08 V3 - Aprovado 3 7" xfId="8090" xr:uid="{8C66E6B1-1AE4-4BF5-82B1-46ECBA49920F}"/>
    <cellStyle name="7_Pauta de Mídia Anual AC - 18.06.08 V3 - Aprovado 3 8" xfId="8864" xr:uid="{773F38C0-07C3-4036-9D2B-96B7E087A548}"/>
    <cellStyle name="7_Pauta de Mídia Anual AC - 18.06.08 V3 - Aprovado 3 9" xfId="10216" xr:uid="{F470DEF2-7E6C-4743-8850-A23478AB18CC}"/>
    <cellStyle name="7_Pauta de Mídia Anual AC - 18.06.08 V3 - Aprovado 4" xfId="5981" xr:uid="{B3178423-7714-4F9F-AAEC-C0FD945F1561}"/>
    <cellStyle name="7_Pauta de Mídia Anual AC - 18.06.08 V3 - Aprovado 4 2" xfId="18411" xr:uid="{653F8B95-0BD2-469E-8026-534E7F850FE5}"/>
    <cellStyle name="7_Pauta de Mídia Anual AC - 18.06.08 V3 - Aprovado 5" xfId="6423" xr:uid="{A8D29CB8-E2CF-4576-8FCE-66BB6754CB8B}"/>
    <cellStyle name="7_Pauta de Mídia Anual AC - 18.06.08 V3 - Aprovado 5 2" xfId="19773" xr:uid="{CC6DDEDA-191B-4B64-9D2A-47032B093DB9}"/>
    <cellStyle name="7_Pauta de Mídia Anual AC - 18.06.08 V3 - Aprovado 6" xfId="5285" xr:uid="{C5814789-1040-4B92-9331-150F9120BAF5}"/>
    <cellStyle name="7_Pauta de Mídia Anual AC - 18.06.08 V3 - Aprovado 6 2" xfId="47284" xr:uid="{350DBCD7-5BE5-417A-9F59-E1799F35B7A0}"/>
    <cellStyle name="7_Pauta de Mídia Anual AC - 18.06.08 V3 - Aprovado 7" xfId="7137" xr:uid="{0CD64C6B-7A94-4FE0-9A63-D45128EF0BC0}"/>
    <cellStyle name="7_Pauta de Mídia Anual AC - 18.06.08 V3 - Aprovado 8" xfId="7806" xr:uid="{9C586FFA-500F-44DA-8642-7716381AED55}"/>
    <cellStyle name="7_Plan2" xfId="10991" xr:uid="{BB255B6B-9515-4A86-AB80-B2858F299D7F}"/>
    <cellStyle name="7_Plan2_Audiência PayTV AS ABC 18-24" xfId="10992" xr:uid="{C71629B9-2B92-441B-9288-BC12ADFD4430}"/>
    <cellStyle name="7_Plan3" xfId="10993" xr:uid="{207E1C63-634D-431C-B496-9721FC3DAD5F}"/>
    <cellStyle name="7_Plano - Doação Midia extensiva v 2" xfId="3703" xr:uid="{321F9752-C4A8-4CDB-AE90-4A3DCBCEF54C}"/>
    <cellStyle name="7_Plano - Doação Midia extensiva v 2 2" xfId="4825" xr:uid="{96112EBE-575F-41B3-BCD9-55742A3C4D9E}"/>
    <cellStyle name="7_Plano - Doação Midia extensiva v 2 2 10" xfId="10433" xr:uid="{9858EF82-1BC4-4413-A13D-1CBB5C6BB063}"/>
    <cellStyle name="7_Plano - Doação Midia extensiva v 2 2 11" xfId="10633" xr:uid="{2680124D-8B33-4DB5-97D0-F810A4E901EF}"/>
    <cellStyle name="7_Plano - Doação Midia extensiva v 2 2 12" xfId="13927" xr:uid="{CED3890A-66D9-4D7E-8EA8-9BB2D1D0B156}"/>
    <cellStyle name="7_Plano - Doação Midia extensiva v 2 2 2" xfId="5800" xr:uid="{47446A6C-117B-4A2F-B007-A916CAB0C76B}"/>
    <cellStyle name="7_Plano - Doação Midia extensiva v 2 2 2 2" xfId="20086" xr:uid="{9A938ABB-57AC-405A-A5C6-071C67B168C3}"/>
    <cellStyle name="7_Plano - Doação Midia extensiva v 2 2 3" xfId="6186" xr:uid="{FB53AB4B-9232-46DD-A748-128681507D1C}"/>
    <cellStyle name="7_Plano - Doação Midia extensiva v 2 2 4" xfId="6630" xr:uid="{93152B96-99AD-465F-A892-FBADE34B55DD}"/>
    <cellStyle name="7_Plano - Doação Midia extensiva v 2 2 5" xfId="6938" xr:uid="{B16FE755-3175-472C-B4EB-0A8B054299B5}"/>
    <cellStyle name="7_Plano - Doação Midia extensiva v 2 2 6" xfId="7305" xr:uid="{8F58129E-5468-4A60-9FD5-C3FAC0B07811}"/>
    <cellStyle name="7_Plano - Doação Midia extensiva v 2 2 7" xfId="8024" xr:uid="{16180220-C6BC-4A1D-8F05-E6CE4BA04101}"/>
    <cellStyle name="7_Plano - Doação Midia extensiva v 2 2 8" xfId="8798" xr:uid="{8F68B949-F32D-40D3-9D76-2EF247474A66}"/>
    <cellStyle name="7_Plano - Doação Midia extensiva v 2 2 9" xfId="10150" xr:uid="{9C937E0D-5ECD-44CE-A56E-ED7819C35509}"/>
    <cellStyle name="7_Plano - Doação Midia extensiva v 2 3" xfId="4890" xr:uid="{84482533-FDDF-427A-9EBE-E5371DA6BA90}"/>
    <cellStyle name="7_Plano - Doação Midia extensiva v 2 3 10" xfId="10498" xr:uid="{7C0785E1-D8BD-444A-8B8F-B76590A3B388}"/>
    <cellStyle name="7_Plano - Doação Midia extensiva v 2 3 11" xfId="10698" xr:uid="{06FF9F43-1C43-47C8-BABC-81164C0F617B}"/>
    <cellStyle name="7_Plano - Doação Midia extensiva v 2 3 12" xfId="13945" xr:uid="{DE479A74-827B-46DC-93DB-EFAA6848B821}"/>
    <cellStyle name="7_Plano - Doação Midia extensiva v 2 3 2" xfId="5865" xr:uid="{9DEFD2A0-6F6D-4DD5-8D17-93931EAE84E3}"/>
    <cellStyle name="7_Plano - Doação Midia extensiva v 2 3 2 2" xfId="20104" xr:uid="{DF3D5968-D7DE-43F6-99B2-5F93980F43A0}"/>
    <cellStyle name="7_Plano - Doação Midia extensiva v 2 3 3" xfId="6251" xr:uid="{9921F10A-B85C-4FB5-9E99-C11378684C35}"/>
    <cellStyle name="7_Plano - Doação Midia extensiva v 2 3 4" xfId="6681" xr:uid="{05D5E631-99F8-42EC-A14B-3A73960A70BF}"/>
    <cellStyle name="7_Plano - Doação Midia extensiva v 2 3 5" xfId="7003" xr:uid="{8BC0D22D-A944-40D6-A12A-9867D70F3505}"/>
    <cellStyle name="7_Plano - Doação Midia extensiva v 2 3 6" xfId="7365" xr:uid="{39B973BE-4E7A-4B7C-82C2-A80BE4F06BFE}"/>
    <cellStyle name="7_Plano - Doação Midia extensiva v 2 3 7" xfId="8089" xr:uid="{9BC6F3E4-2F15-4384-95E2-F6D2B90B9DC6}"/>
    <cellStyle name="7_Plano - Doação Midia extensiva v 2 3 8" xfId="8863" xr:uid="{7D2033C0-58DB-4D71-A4B1-DC27A7A0EE2C}"/>
    <cellStyle name="7_Plano - Doação Midia extensiva v 2 3 9" xfId="10215" xr:uid="{B6507F83-9D2F-4E65-A069-628596F9E789}"/>
    <cellStyle name="7_Plano - Doação Midia extensiva v 2 4" xfId="5960" xr:uid="{4DEA84A5-A83D-46CA-A209-8CF34494F994}"/>
    <cellStyle name="7_Plano - Doação Midia extensiva v 2 4 2" xfId="18415" xr:uid="{D51AA045-2E8E-4531-AFB9-9544C064ADBB}"/>
    <cellStyle name="7_Plano - Doação Midia extensiva v 2 5" xfId="6442" xr:uid="{F85B5CFE-7E79-47CE-89CC-6EC2C16CA812}"/>
    <cellStyle name="7_Plano - Doação Midia extensiva v 2 5 2" xfId="19772" xr:uid="{1C9D4A1F-4B49-406B-8450-CB779D4C1004}"/>
    <cellStyle name="7_Plano - Doação Midia extensiva v 2 6" xfId="6842" xr:uid="{01B09FA7-77BE-41F3-8676-EBC784C0C1C3}"/>
    <cellStyle name="7_Plano - Doação Midia extensiva v 2 6 2" xfId="47320" xr:uid="{0304988A-EEEE-4C74-A691-347CCBBE10A2}"/>
    <cellStyle name="7_Plano - Doação Midia extensiva v 2 7" xfId="6899" xr:uid="{3D08F27D-DA2F-4C4A-A80E-00A79496C9B4}"/>
    <cellStyle name="7_Plano - Doação Midia extensiva v 2 7 2" xfId="47691" xr:uid="{4E96156D-6AFB-4EEF-97C1-1C8583BE070C}"/>
    <cellStyle name="7_Plano - Doação Midia extensiva v 2 8" xfId="7807" xr:uid="{F4D2B857-BC8F-458F-A8D8-E73B615F7E9B}"/>
    <cellStyle name="7_Plano - Doação Midia extensiva v 2_ME MS R 15" xfId="3704" xr:uid="{06617AE2-71B2-4B29-82C8-917062E44879}"/>
    <cellStyle name="7_Plano - Doação Midia extensiva v 2_ME MS R 15 2" xfId="4826" xr:uid="{4F61ADF5-34A2-4349-BFC4-A0AB06DFF324}"/>
    <cellStyle name="7_Plano - Doação Midia extensiva v 2_ME MS R 15 2 10" xfId="10434" xr:uid="{83DFD3DE-220F-48BA-A786-C8D7A9AF49F4}"/>
    <cellStyle name="7_Plano - Doação Midia extensiva v 2_ME MS R 15 2 11" xfId="10634" xr:uid="{1FF22E05-254F-4AEF-B31B-A1BB121CBC6C}"/>
    <cellStyle name="7_Plano - Doação Midia extensiva v 2_ME MS R 15 2 2" xfId="5801" xr:uid="{9DE26B2C-5E4F-4550-B58D-7AFB784D20E7}"/>
    <cellStyle name="7_Plano - Doação Midia extensiva v 2_ME MS R 15 2 3" xfId="6187" xr:uid="{892C6448-50F1-47AA-9D5B-78359D39918F}"/>
    <cellStyle name="7_Plano - Doação Midia extensiva v 2_ME MS R 15 2 4" xfId="6631" xr:uid="{DC3A9069-53E8-4A31-9A69-13CDE822554E}"/>
    <cellStyle name="7_Plano - Doação Midia extensiva v 2_ME MS R 15 2 5" xfId="6939" xr:uid="{62F1751D-682D-4FC0-B967-6CEC4E10498B}"/>
    <cellStyle name="7_Plano - Doação Midia extensiva v 2_ME MS R 15 2 6" xfId="7306" xr:uid="{69E3ACC7-C12A-4497-8B87-FD48D8FC67F7}"/>
    <cellStyle name="7_Plano - Doação Midia extensiva v 2_ME MS R 15 2 7" xfId="8025" xr:uid="{50041193-C076-4D6A-80F9-C1FFD925DCEF}"/>
    <cellStyle name="7_Plano - Doação Midia extensiva v 2_ME MS R 15 2 8" xfId="8799" xr:uid="{6DA00AEC-995F-48F7-8A81-2C0778B38A52}"/>
    <cellStyle name="7_Plano - Doação Midia extensiva v 2_ME MS R 15 2 9" xfId="10151" xr:uid="{21A205AD-E544-462C-A899-7064ED35EA3C}"/>
    <cellStyle name="7_Plano - Doação Midia extensiva v 2_ME MS R 15 3" xfId="4889" xr:uid="{87362E6A-1595-4BCC-BB48-14676E6279C3}"/>
    <cellStyle name="7_Plano - Doação Midia extensiva v 2_ME MS R 15 3 10" xfId="10497" xr:uid="{A4D3A69F-2F90-4A3C-8CC3-BC522B35D254}"/>
    <cellStyle name="7_Plano - Doação Midia extensiva v 2_ME MS R 15 3 11" xfId="10697" xr:uid="{0A29863F-9780-461B-8225-EB5749D62D01}"/>
    <cellStyle name="7_Plano - Doação Midia extensiva v 2_ME MS R 15 3 2" xfId="5864" xr:uid="{C9D1686B-4854-4004-A36D-75D9D49A30EC}"/>
    <cellStyle name="7_Plano - Doação Midia extensiva v 2_ME MS R 15 3 3" xfId="6250" xr:uid="{061A45F5-A3DC-42F9-B9F8-F4F5C3B13080}"/>
    <cellStyle name="7_Plano - Doação Midia extensiva v 2_ME MS R 15 3 4" xfId="6680" xr:uid="{D06F0B82-202D-4938-8116-433EF36DF97C}"/>
    <cellStyle name="7_Plano - Doação Midia extensiva v 2_ME MS R 15 3 5" xfId="7002" xr:uid="{48AE5DFA-0DE0-4813-A096-61BF2BFB3856}"/>
    <cellStyle name="7_Plano - Doação Midia extensiva v 2_ME MS R 15 3 6" xfId="7364" xr:uid="{D3C950FD-8DC9-4B87-B86F-9478E14A0F15}"/>
    <cellStyle name="7_Plano - Doação Midia extensiva v 2_ME MS R 15 3 7" xfId="8088" xr:uid="{6582CA4A-2038-4F00-B564-CD8DEB96CF5D}"/>
    <cellStyle name="7_Plano - Doação Midia extensiva v 2_ME MS R 15 3 8" xfId="8862" xr:uid="{96067390-9B49-4E35-838D-A1D558F5AB63}"/>
    <cellStyle name="7_Plano - Doação Midia extensiva v 2_ME MS R 15 3 9" xfId="10214" xr:uid="{DA6416BC-D779-47AA-8A0F-A29BE14EF404}"/>
    <cellStyle name="7_Plano - Doação Midia extensiva v 2_ME MS R 15 4" xfId="6073" xr:uid="{CF850618-5CE0-4341-874B-410FC78311E5}"/>
    <cellStyle name="7_Plano - Doação Midia extensiva v 2_ME MS R 15 5" xfId="6474" xr:uid="{87409088-C1A9-4A82-9AD9-03C31C1226EF}"/>
    <cellStyle name="7_Plano - Doação Midia extensiva v 2_ME MS R 15 6" xfId="6860" xr:uid="{BB6F01AD-AD80-437D-9C0C-779BCF7C5788}"/>
    <cellStyle name="7_Plano - Doação Midia extensiva v 2_ME MS R 15 7" xfId="6861" xr:uid="{89F47A05-BC09-410C-88C5-B550973DDA47}"/>
    <cellStyle name="7_Plano - Doação Midia extensiva v 2_ME MS R 15 8" xfId="7808" xr:uid="{C0691346-0E7D-44C4-B8CB-683CF6EEA143}"/>
    <cellStyle name="7_Plano Mídia Carnaval Aids Rev 310308" xfId="3705" xr:uid="{92CB75C6-7BFD-4A2B-AA02-CA7BC0E27418}"/>
    <cellStyle name="7_Plano Mídia Carnaval Aids Rev 310308_OOH - Rev 12" xfId="3706" xr:uid="{91FE9823-89CA-4046-96E8-415836458F80}"/>
    <cellStyle name="7_Plano Mídia Dia Mundial Aids - AUTORIZADO - v100408 16.05.08" xfId="3707" xr:uid="{C7C07148-11C6-4CF1-BD67-0C238D251E3B}"/>
    <cellStyle name="7_Plano Mídia Dia Mundial Aids - AUTORIZADO - v100408 16.05.08_OOH - Rev 12" xfId="3708" xr:uid="{BCFC5146-1F81-4BE3-86FF-71946042D51A}"/>
    <cellStyle name="7_Plano Mídia Dia Mundial Aids - AUTORIZADO - v301107 (1)" xfId="3709" xr:uid="{F5876024-E8AD-46BA-82C1-8A27DEE381EE}"/>
    <cellStyle name="7_Plano Mídia Dia Mundial Aids - AUTORIZADO - v301107 (1)_OOH - Rev 12" xfId="3710" xr:uid="{E923D6C5-7A2F-4694-9C76-F4E82E75996B}"/>
    <cellStyle name="7_PM_20090203_UNIVERSITARIO_APROVADO_V1" xfId="10994" xr:uid="{DD87EA08-4CA3-4D9B-9EDF-AC452251DF58}"/>
    <cellStyle name="7_PM_CREDITO_REAL_20090211_APROVADO_REVISÃO FINAL_V1" xfId="10995" xr:uid="{6660406C-DB76-4B84-8BD9-1966783C1CFC}"/>
    <cellStyle name="7_Ranking Globo - Jornal Nacional - BH" xfId="3711" xr:uid="{9350B4ED-7D80-4A12-85C3-004FF78833E2}"/>
    <cellStyle name="7_Ranking Globo - Jornal Nacional - BH 2" xfId="4827" xr:uid="{5737E96A-35EA-4944-9BB3-80B2175FF4A2}"/>
    <cellStyle name="7_Ranking Globo - Jornal Nacional - BH 2 10" xfId="10435" xr:uid="{4608614C-7DBF-4D43-A2B2-4C2ED8253BA2}"/>
    <cellStyle name="7_Ranking Globo - Jornal Nacional - BH 2 11" xfId="10635" xr:uid="{F9D99D98-5E02-4BB0-A863-2E5E11812DA9}"/>
    <cellStyle name="7_Ranking Globo - Jornal Nacional - BH 2 2" xfId="5802" xr:uid="{E9B7DF92-975A-4C28-AE04-B3BC801DD9D1}"/>
    <cellStyle name="7_Ranking Globo - Jornal Nacional - BH 2 3" xfId="6188" xr:uid="{7EBBA7BD-7139-466C-9C44-59D4B11ED342}"/>
    <cellStyle name="7_Ranking Globo - Jornal Nacional - BH 2 4" xfId="6632" xr:uid="{A9DBB088-2175-4117-B159-DEB5118DD255}"/>
    <cellStyle name="7_Ranking Globo - Jornal Nacional - BH 2 5" xfId="6940" xr:uid="{9A2ECBAA-2639-480D-B1B1-E8578FEFD5E1}"/>
    <cellStyle name="7_Ranking Globo - Jornal Nacional - BH 2 6" xfId="7307" xr:uid="{D8EB28B9-1FBF-4C5A-BE5A-64D5F0AC7215}"/>
    <cellStyle name="7_Ranking Globo - Jornal Nacional - BH 2 7" xfId="8026" xr:uid="{D9CAD1A3-B9D5-4CA1-82C7-AFF1ED45A3AF}"/>
    <cellStyle name="7_Ranking Globo - Jornal Nacional - BH 2 8" xfId="8800" xr:uid="{61DF0AA2-A31C-4FE8-AF9F-873558FE5E99}"/>
    <cellStyle name="7_Ranking Globo - Jornal Nacional - BH 2 9" xfId="10152" xr:uid="{385257C3-CD7D-46CF-857C-BA3DC3644E49}"/>
    <cellStyle name="7_Ranking Globo - Jornal Nacional - BH 3" xfId="4888" xr:uid="{DE309391-ADDF-450D-B9DD-DE2EB12E3E9E}"/>
    <cellStyle name="7_Ranking Globo - Jornal Nacional - BH 3 10" xfId="10496" xr:uid="{92F52A41-AF6E-445B-A843-2593370D83C6}"/>
    <cellStyle name="7_Ranking Globo - Jornal Nacional - BH 3 11" xfId="10696" xr:uid="{B3976721-270E-4C83-BBD6-259332EBA68C}"/>
    <cellStyle name="7_Ranking Globo - Jornal Nacional - BH 3 2" xfId="5863" xr:uid="{8A95CB0D-ED87-46CD-9F1E-BEF879D3F1C5}"/>
    <cellStyle name="7_Ranking Globo - Jornal Nacional - BH 3 3" xfId="6249" xr:uid="{EBFFADF2-A7D0-48C8-A689-B1FE6A01A642}"/>
    <cellStyle name="7_Ranking Globo - Jornal Nacional - BH 3 4" xfId="6679" xr:uid="{6B57052A-FB83-46D4-A15E-9BAA7D69860B}"/>
    <cellStyle name="7_Ranking Globo - Jornal Nacional - BH 3 5" xfId="7001" xr:uid="{B064A2CC-F4B5-4697-B1E9-128DFD933918}"/>
    <cellStyle name="7_Ranking Globo - Jornal Nacional - BH 3 6" xfId="7363" xr:uid="{3F1FA3B5-8FD5-457C-BBBF-65D56A74931E}"/>
    <cellStyle name="7_Ranking Globo - Jornal Nacional - BH 3 7" xfId="8087" xr:uid="{BDE6A138-F772-4DD2-8E43-36CBE58DFBD5}"/>
    <cellStyle name="7_Ranking Globo - Jornal Nacional - BH 3 8" xfId="8861" xr:uid="{496611AB-502A-474C-B8D5-2F453A9B9CFC}"/>
    <cellStyle name="7_Ranking Globo - Jornal Nacional - BH 3 9" xfId="10213" xr:uid="{32F6122F-712F-42B0-9E99-48D0A3CB9892}"/>
    <cellStyle name="7_Ranking Globo - Jornal Nacional - BH 4" xfId="6086" xr:uid="{583AD696-E11F-4C91-ADFA-D91D5B0BEF33}"/>
    <cellStyle name="7_Ranking Globo - Jornal Nacional - BH 5" xfId="5973" xr:uid="{6389652B-593F-4B0A-B06A-EC0CBD475A4A}"/>
    <cellStyle name="7_Ranking Globo - Jornal Nacional - BH 6" xfId="6885" xr:uid="{F0CFC1F3-D0DA-49D5-B2E1-FE443EC6F76F}"/>
    <cellStyle name="7_Ranking Globo - Jornal Nacional - BH 7" xfId="5303" xr:uid="{62FBA637-1ECC-4A68-8B75-264B70D01AB2}"/>
    <cellStyle name="7_Ranking Globo - Jornal Nacional - BH 8" xfId="7809" xr:uid="{91F51D37-4624-4FCF-9B2A-49D7D03F3B5D}"/>
    <cellStyle name="7_Ranking Globo - Jornal Nacional - DF" xfId="3712" xr:uid="{4A1B7EEB-07CA-4D2E-8107-08CE91E92925}"/>
    <cellStyle name="7_Ranking Globo - Jornal Nacional - DF 2" xfId="4828" xr:uid="{934BBCB7-ED79-4DE7-A3A6-EEBE14599EE5}"/>
    <cellStyle name="7_Ranking Globo - Jornal Nacional - DF 2 10" xfId="10436" xr:uid="{1993B158-FE6F-4710-A1F5-193D511DDD24}"/>
    <cellStyle name="7_Ranking Globo - Jornal Nacional - DF 2 11" xfId="10636" xr:uid="{B6C0E71E-869C-4F7C-A24F-CD82E19F3B75}"/>
    <cellStyle name="7_Ranking Globo - Jornal Nacional - DF 2 2" xfId="5803" xr:uid="{BD10D41C-CE01-45CD-8C37-A63569BAE75B}"/>
    <cellStyle name="7_Ranking Globo - Jornal Nacional - DF 2 3" xfId="6189" xr:uid="{9E5E5184-596A-4C11-AE41-2539BA5A62C4}"/>
    <cellStyle name="7_Ranking Globo - Jornal Nacional - DF 2 4" xfId="6633" xr:uid="{FEA2B834-0528-4EA2-AD78-CFF929590FF0}"/>
    <cellStyle name="7_Ranking Globo - Jornal Nacional - DF 2 5" xfId="6941" xr:uid="{3DCFDF36-16B5-4989-9618-DB60E55D66FA}"/>
    <cellStyle name="7_Ranking Globo - Jornal Nacional - DF 2 6" xfId="7308" xr:uid="{3E3D45FF-F174-4E52-95AB-ED699EEF7E82}"/>
    <cellStyle name="7_Ranking Globo - Jornal Nacional - DF 2 7" xfId="8027" xr:uid="{FB1BC7E7-EF2D-4453-A0AF-2BDBE9B699CD}"/>
    <cellStyle name="7_Ranking Globo - Jornal Nacional - DF 2 8" xfId="8801" xr:uid="{DFC54B27-C858-41CE-85C1-249A01CC6E44}"/>
    <cellStyle name="7_Ranking Globo - Jornal Nacional - DF 2 9" xfId="10153" xr:uid="{ABDFF73A-F684-454E-A4A7-33530802CF58}"/>
    <cellStyle name="7_Ranking Globo - Jornal Nacional - DF 3" xfId="4887" xr:uid="{63CF710B-BEF9-476E-B73F-2A4C9A47B8E7}"/>
    <cellStyle name="7_Ranking Globo - Jornal Nacional - DF 3 10" xfId="10495" xr:uid="{4907316E-E495-49A3-ACFC-7694C78FDC06}"/>
    <cellStyle name="7_Ranking Globo - Jornal Nacional - DF 3 11" xfId="10695" xr:uid="{0A882AE0-0EDA-41EE-BAF3-650153F6DE03}"/>
    <cellStyle name="7_Ranking Globo - Jornal Nacional - DF 3 2" xfId="5862" xr:uid="{AC87E3AD-B8C1-4A8E-A300-F71DCC0B6766}"/>
    <cellStyle name="7_Ranking Globo - Jornal Nacional - DF 3 3" xfId="6248" xr:uid="{C758ECAD-EBEE-4899-9290-F3A2427BA597}"/>
    <cellStyle name="7_Ranking Globo - Jornal Nacional - DF 3 4" xfId="6678" xr:uid="{8CE1445A-B9CA-4D31-AE3F-875B55CB25C7}"/>
    <cellStyle name="7_Ranking Globo - Jornal Nacional - DF 3 5" xfId="7000" xr:uid="{FDC591F5-FA4E-43E9-B368-9056344E1EC9}"/>
    <cellStyle name="7_Ranking Globo - Jornal Nacional - DF 3 6" xfId="7362" xr:uid="{3FCE1494-B4FC-495A-BF7C-97DF8AF57DB8}"/>
    <cellStyle name="7_Ranking Globo - Jornal Nacional - DF 3 7" xfId="8086" xr:uid="{E7CA5AC4-0DE5-4EF6-83E9-5AB4805B7322}"/>
    <cellStyle name="7_Ranking Globo - Jornal Nacional - DF 3 8" xfId="8860" xr:uid="{ED336991-7A05-44F3-8E97-9D068D0D85E3}"/>
    <cellStyle name="7_Ranking Globo - Jornal Nacional - DF 3 9" xfId="10212" xr:uid="{3B6C4007-9F8D-4AC6-9868-2BF62DA6DBA9}"/>
    <cellStyle name="7_Ranking Globo - Jornal Nacional - DF 4" xfId="6098" xr:uid="{08585D46-576B-421D-B982-937317B68AC7}"/>
    <cellStyle name="7_Ranking Globo - Jornal Nacional - DF 5" xfId="5625" xr:uid="{42B8F667-EBBC-48BE-BBA4-6D52729BCDE4}"/>
    <cellStyle name="7_Ranking Globo - Jornal Nacional - DF 6" xfId="6357" xr:uid="{38B6B33A-CDB6-467C-9D1A-526DD4918BBD}"/>
    <cellStyle name="7_Ranking Globo - Jornal Nacional - DF 7" xfId="7085" xr:uid="{79B0D47C-9E33-40C6-A6BF-578957ADD40A}"/>
    <cellStyle name="7_Ranking Globo - Jornal Nacional - DF 8" xfId="7810" xr:uid="{12C5050A-AEC8-41C4-A132-BB20F1ADCD51}"/>
    <cellStyle name="7_Ranking TV Paga AS ABC 25+ 18 às 24h" xfId="3713" xr:uid="{E704A2EB-C6B8-4519-8223-48A430B0DF1D}"/>
    <cellStyle name="7_Ranking TV Paga AS ABC 25+ 18 às 24h 2" xfId="4829" xr:uid="{03A63A68-0921-4440-B439-2D362AAF9696}"/>
    <cellStyle name="7_Ranking TV Paga AS ABC 25+ 18 às 24h 2 10" xfId="10437" xr:uid="{64D31F2F-ABF4-4651-A918-6CBB5D271809}"/>
    <cellStyle name="7_Ranking TV Paga AS ABC 25+ 18 às 24h 2 11" xfId="10637" xr:uid="{CC140DBE-C85A-4851-9293-CFB1ACB3D491}"/>
    <cellStyle name="7_Ranking TV Paga AS ABC 25+ 18 às 24h 2 12" xfId="13928" xr:uid="{82C9E153-CEC1-47DF-B979-EDF5F2C7B053}"/>
    <cellStyle name="7_Ranking TV Paga AS ABC 25+ 18 às 24h 2 2" xfId="5804" xr:uid="{DB39F025-AD00-46CF-BD30-F726650E1C72}"/>
    <cellStyle name="7_Ranking TV Paga AS ABC 25+ 18 às 24h 2 2 2" xfId="20087" xr:uid="{E4CEC770-8F3C-42FE-80CF-892C508612C8}"/>
    <cellStyle name="7_Ranking TV Paga AS ABC 25+ 18 às 24h 2 3" xfId="6190" xr:uid="{EE89452B-FD61-4F44-A6D9-0E39FAC74654}"/>
    <cellStyle name="7_Ranking TV Paga AS ABC 25+ 18 às 24h 2 4" xfId="6634" xr:uid="{27B889FF-3EDE-4213-B878-0552E8D0967B}"/>
    <cellStyle name="7_Ranking TV Paga AS ABC 25+ 18 às 24h 2 5" xfId="6942" xr:uid="{2D9F09D3-EA9D-4EF1-82C5-E8FA01954ED1}"/>
    <cellStyle name="7_Ranking TV Paga AS ABC 25+ 18 às 24h 2 6" xfId="7309" xr:uid="{C48302BB-B3A9-4AFD-A04A-9AC2C71D064E}"/>
    <cellStyle name="7_Ranking TV Paga AS ABC 25+ 18 às 24h 2 7" xfId="8028" xr:uid="{830B77D0-7ADE-4550-B4D3-BCA57FB50C69}"/>
    <cellStyle name="7_Ranking TV Paga AS ABC 25+ 18 às 24h 2 8" xfId="8802" xr:uid="{998972AD-879D-4D2E-A4B6-3B7EBB08DB67}"/>
    <cellStyle name="7_Ranking TV Paga AS ABC 25+ 18 às 24h 2 9" xfId="10154" xr:uid="{3FAA20AB-5BB5-40B2-A32B-57222D37C8BB}"/>
    <cellStyle name="7_Ranking TV Paga AS ABC 25+ 18 às 24h 3" xfId="4886" xr:uid="{56760404-58A2-4976-B593-47165E5B7813}"/>
    <cellStyle name="7_Ranking TV Paga AS ABC 25+ 18 às 24h 3 10" xfId="10494" xr:uid="{2136DA35-DC2E-4AC9-8AFA-8A92F22D19D9}"/>
    <cellStyle name="7_Ranking TV Paga AS ABC 25+ 18 às 24h 3 11" xfId="10694" xr:uid="{4070E0FE-B23C-43FA-A670-9D5C2836744B}"/>
    <cellStyle name="7_Ranking TV Paga AS ABC 25+ 18 às 24h 3 12" xfId="15608" xr:uid="{487F2227-F751-4CC7-85BB-529282CC0F88}"/>
    <cellStyle name="7_Ranking TV Paga AS ABC 25+ 18 às 24h 3 2" xfId="5861" xr:uid="{16D16554-490F-449D-A77A-E30313A29037}"/>
    <cellStyle name="7_Ranking TV Paga AS ABC 25+ 18 às 24h 3 2 2" xfId="21767" xr:uid="{545C0D64-BE2C-4797-BA7E-1CDA6CAEAA0F}"/>
    <cellStyle name="7_Ranking TV Paga AS ABC 25+ 18 às 24h 3 3" xfId="6247" xr:uid="{C2E995DA-76B5-4D8B-98DC-EA7358559904}"/>
    <cellStyle name="7_Ranking TV Paga AS ABC 25+ 18 às 24h 3 4" xfId="6677" xr:uid="{D9D959B1-FF54-43CF-BA32-5F2F964C056D}"/>
    <cellStyle name="7_Ranking TV Paga AS ABC 25+ 18 às 24h 3 5" xfId="6999" xr:uid="{ADB88B6C-500E-4E56-82E8-4AA8667D8E6E}"/>
    <cellStyle name="7_Ranking TV Paga AS ABC 25+ 18 às 24h 3 6" xfId="7361" xr:uid="{8401078D-C0BF-408B-A732-77877329B93F}"/>
    <cellStyle name="7_Ranking TV Paga AS ABC 25+ 18 às 24h 3 7" xfId="8085" xr:uid="{6E4973F1-E6D4-4416-957E-53066976EDC9}"/>
    <cellStyle name="7_Ranking TV Paga AS ABC 25+ 18 às 24h 3 8" xfId="8859" xr:uid="{3C2F4DDD-1A79-4BDB-B518-EEDD84FFD18B}"/>
    <cellStyle name="7_Ranking TV Paga AS ABC 25+ 18 às 24h 3 9" xfId="10211" xr:uid="{15800C2C-DAD5-4663-86B2-4A75BFE0E723}"/>
    <cellStyle name="7_Ranking TV Paga AS ABC 25+ 18 às 24h 4" xfId="5287" xr:uid="{10BE24B8-CB5F-4F40-AB1F-9C730C8BB22F}"/>
    <cellStyle name="7_Ranking TV Paga AS ABC 25+ 18 às 24h 4 2" xfId="18421" xr:uid="{D792BC0C-7E26-4336-AFF7-7AB788456991}"/>
    <cellStyle name="7_Ranking TV Paga AS ABC 25+ 18 às 24h 5" xfId="5417" xr:uid="{3648E262-CDC8-4AB6-A41A-8DE9FCB5303E}"/>
    <cellStyle name="7_Ranking TV Paga AS ABC 25+ 18 às 24h 5 2" xfId="18786" xr:uid="{4470BD7F-874E-499B-82D8-5254EC8E7FEF}"/>
    <cellStyle name="7_Ranking TV Paga AS ABC 25+ 18 às 24h 6" xfId="6406" xr:uid="{6A1CAD1C-6096-4809-BE5B-031868A3FA6B}"/>
    <cellStyle name="7_Ranking TV Paga AS ABC 25+ 18 às 24h 6 2" xfId="47549" xr:uid="{D76A4C31-D266-4A9B-B439-65695F16BA88}"/>
    <cellStyle name="7_Ranking TV Paga AS ABC 25+ 18 às 24h 7" xfId="7173" xr:uid="{A26E2BA4-2844-4543-8A3D-B2A6E6725855}"/>
    <cellStyle name="7_Ranking TV Paga AS ABC 25+ 18 às 24h 7 2" xfId="47692" xr:uid="{40FDEF41-B35B-424C-8E7E-732EB5B532AF}"/>
    <cellStyle name="7_Ranking TV Paga AS ABC 25+ 18 às 24h 8" xfId="7811" xr:uid="{A19A6640-A2B0-404C-BE8F-6BF01CF5EA91}"/>
    <cellStyle name="7_Ranking TV Paga AS ABC 25+ 18 às 24h_ME MS R 15" xfId="3714" xr:uid="{6B803DD2-F1CE-4361-96C9-516ECA75B008}"/>
    <cellStyle name="7_Ranking TV Paga AS ABC 25+ 18 às 24h_ME MS R 15 2" xfId="4830" xr:uid="{FAE99BDF-5B40-4004-9D5A-C9BA75DC2FBB}"/>
    <cellStyle name="7_Ranking TV Paga AS ABC 25+ 18 às 24h_ME MS R 15 2 10" xfId="10438" xr:uid="{B3F3755C-C9F2-4763-8600-3ADAFD80D1FE}"/>
    <cellStyle name="7_Ranking TV Paga AS ABC 25+ 18 às 24h_ME MS R 15 2 11" xfId="10638" xr:uid="{85E53297-41F2-4374-B3D1-04B6885E5B06}"/>
    <cellStyle name="7_Ranking TV Paga AS ABC 25+ 18 às 24h_ME MS R 15 2 2" xfId="5805" xr:uid="{D7C95185-4194-4A37-81F2-2B8054034FF1}"/>
    <cellStyle name="7_Ranking TV Paga AS ABC 25+ 18 às 24h_ME MS R 15 2 3" xfId="6191" xr:uid="{2F8B17A7-C7C5-4EA8-B8CE-753BB5BA980A}"/>
    <cellStyle name="7_Ranking TV Paga AS ABC 25+ 18 às 24h_ME MS R 15 2 4" xfId="6635" xr:uid="{E0604E2C-E257-4E55-AF2B-ADDC5F616E3C}"/>
    <cellStyle name="7_Ranking TV Paga AS ABC 25+ 18 às 24h_ME MS R 15 2 5" xfId="6943" xr:uid="{4CE1ABBC-1862-4B55-9381-56EB4FEAF915}"/>
    <cellStyle name="7_Ranking TV Paga AS ABC 25+ 18 às 24h_ME MS R 15 2 6" xfId="7310" xr:uid="{E7CF0D41-C364-43E1-A815-9B39297B8282}"/>
    <cellStyle name="7_Ranking TV Paga AS ABC 25+ 18 às 24h_ME MS R 15 2 7" xfId="8029" xr:uid="{64CB4D6B-B902-40A5-96F2-D31AB58C386B}"/>
    <cellStyle name="7_Ranking TV Paga AS ABC 25+ 18 às 24h_ME MS R 15 2 8" xfId="8803" xr:uid="{175A8162-D0EB-4FC9-8780-AE5561F00D72}"/>
    <cellStyle name="7_Ranking TV Paga AS ABC 25+ 18 às 24h_ME MS R 15 2 9" xfId="10155" xr:uid="{E1C3D461-D08B-494D-8CBC-6CB8C78B7B68}"/>
    <cellStyle name="7_Ranking TV Paga AS ABC 25+ 18 às 24h_ME MS R 15 3" xfId="4885" xr:uid="{A1E2C0DF-4C7A-4D61-82DD-1655C26A5F35}"/>
    <cellStyle name="7_Ranking TV Paga AS ABC 25+ 18 às 24h_ME MS R 15 3 10" xfId="10493" xr:uid="{3E7FB77E-058C-49D8-9AEA-2814FF860CA6}"/>
    <cellStyle name="7_Ranking TV Paga AS ABC 25+ 18 às 24h_ME MS R 15 3 11" xfId="10693" xr:uid="{13659A15-1A00-481D-8FE8-8F8241FB297A}"/>
    <cellStyle name="7_Ranking TV Paga AS ABC 25+ 18 às 24h_ME MS R 15 3 2" xfId="5860" xr:uid="{6DCDDADA-7519-4A4D-8373-2C3E66E87D76}"/>
    <cellStyle name="7_Ranking TV Paga AS ABC 25+ 18 às 24h_ME MS R 15 3 3" xfId="6246" xr:uid="{F3B0E489-86AB-410A-A30E-3005A3A40734}"/>
    <cellStyle name="7_Ranking TV Paga AS ABC 25+ 18 às 24h_ME MS R 15 3 4" xfId="6676" xr:uid="{6FD0B294-936B-4901-B22A-9E905BD2AE12}"/>
    <cellStyle name="7_Ranking TV Paga AS ABC 25+ 18 às 24h_ME MS R 15 3 5" xfId="6998" xr:uid="{AD08619E-2B0E-4327-86CF-62F2797A5FB5}"/>
    <cellStyle name="7_Ranking TV Paga AS ABC 25+ 18 às 24h_ME MS R 15 3 6" xfId="7360" xr:uid="{9BBC7450-1275-4E11-8F28-1634BA7AE780}"/>
    <cellStyle name="7_Ranking TV Paga AS ABC 25+ 18 às 24h_ME MS R 15 3 7" xfId="8084" xr:uid="{EB3AE9A9-A658-4BF7-BE39-D34552A03B4A}"/>
    <cellStyle name="7_Ranking TV Paga AS ABC 25+ 18 às 24h_ME MS R 15 3 8" xfId="8858" xr:uid="{9868D7E7-AD2B-4FFB-A879-22D50507C083}"/>
    <cellStyle name="7_Ranking TV Paga AS ABC 25+ 18 às 24h_ME MS R 15 3 9" xfId="10210" xr:uid="{747540AC-C99D-46A8-87EF-55F68B79048E}"/>
    <cellStyle name="7_Ranking TV Paga AS ABC 25+ 18 às 24h_ME MS R 15 4" xfId="5200" xr:uid="{91D8200E-790B-44B8-8883-0B33DC3A957B}"/>
    <cellStyle name="7_Ranking TV Paga AS ABC 25+ 18 às 24h_ME MS R 15 5" xfId="5485" xr:uid="{82D7737B-A802-4AE0-8549-1FBBE539C1CB}"/>
    <cellStyle name="7_Ranking TV Paga AS ABC 25+ 18 às 24h_ME MS R 15 6" xfId="6096" xr:uid="{21E4C57D-2014-4169-A4C5-44669070C279}"/>
    <cellStyle name="7_Ranking TV Paga AS ABC 25+ 18 às 24h_ME MS R 15 7" xfId="6806" xr:uid="{C0630709-E999-47FA-B0EE-59C495A3D1C2}"/>
    <cellStyle name="7_Ranking TV Paga AS ABC 25+ 18 às 24h_ME MS R 15 8" xfId="7812" xr:uid="{01B13EE9-9648-49F1-9D84-4293D7AC2A3A}"/>
    <cellStyle name="7_Ranking TV Paga AS ABC 25+ 18 às 24h_OOH - Rev 12" xfId="3715" xr:uid="{510399BB-0127-4438-AF32-E15DB355EBCA}"/>
    <cellStyle name="7_Ranking TV Paga AS ABC 25+ 18 às 24h_OOH - Rev 12 2" xfId="4831" xr:uid="{B931E0F7-7D9E-4E1B-9417-3136CDA9E452}"/>
    <cellStyle name="7_Ranking TV Paga AS ABC 25+ 18 às 24h_OOH - Rev 12 2 10" xfId="10439" xr:uid="{A17210EC-672B-4ABB-B564-D403098BC0D6}"/>
    <cellStyle name="7_Ranking TV Paga AS ABC 25+ 18 às 24h_OOH - Rev 12 2 11" xfId="10639" xr:uid="{A97EA4AC-712E-4D0A-BC5A-69E717C02571}"/>
    <cellStyle name="7_Ranking TV Paga AS ABC 25+ 18 às 24h_OOH - Rev 12 2 2" xfId="5806" xr:uid="{1E6C972C-2A6E-4446-A849-F3E09E72CD35}"/>
    <cellStyle name="7_Ranking TV Paga AS ABC 25+ 18 às 24h_OOH - Rev 12 2 3" xfId="6192" xr:uid="{A516218C-EDDE-4E13-8F8D-B406F380A271}"/>
    <cellStyle name="7_Ranking TV Paga AS ABC 25+ 18 às 24h_OOH - Rev 12 2 4" xfId="6636" xr:uid="{031818FB-C60C-401E-AF35-16C78784CCBB}"/>
    <cellStyle name="7_Ranking TV Paga AS ABC 25+ 18 às 24h_OOH - Rev 12 2 5" xfId="6944" xr:uid="{0C687726-660C-45A9-B579-E0211691FBD3}"/>
    <cellStyle name="7_Ranking TV Paga AS ABC 25+ 18 às 24h_OOH - Rev 12 2 6" xfId="7311" xr:uid="{ECA67F05-3D04-444A-A3B9-FC6CEABBC2C2}"/>
    <cellStyle name="7_Ranking TV Paga AS ABC 25+ 18 às 24h_OOH - Rev 12 2 7" xfId="8030" xr:uid="{48CCD2C2-467F-4D7D-9E86-E745AC98D90A}"/>
    <cellStyle name="7_Ranking TV Paga AS ABC 25+ 18 às 24h_OOH - Rev 12 2 8" xfId="8804" xr:uid="{9D86CF44-6F1A-46CA-A09A-D9DFA6AAF4C8}"/>
    <cellStyle name="7_Ranking TV Paga AS ABC 25+ 18 às 24h_OOH - Rev 12 2 9" xfId="10156" xr:uid="{CCE61F15-A623-48E5-9278-2B20010D05B8}"/>
    <cellStyle name="7_Ranking TV Paga AS ABC 25+ 18 às 24h_OOH - Rev 12 3" xfId="4884" xr:uid="{3D9A65D5-04D9-4B9A-9D0E-4E3E0FA18C38}"/>
    <cellStyle name="7_Ranking TV Paga AS ABC 25+ 18 às 24h_OOH - Rev 12 3 10" xfId="10492" xr:uid="{140F3F51-128A-476D-9DD3-3E86054A508B}"/>
    <cellStyle name="7_Ranking TV Paga AS ABC 25+ 18 às 24h_OOH - Rev 12 3 11" xfId="10692" xr:uid="{DD441EA3-9F7F-498F-A760-E88FCD2BBB2B}"/>
    <cellStyle name="7_Ranking TV Paga AS ABC 25+ 18 às 24h_OOH - Rev 12 3 2" xfId="5859" xr:uid="{1D045328-D8C0-4F3D-A53A-C85B5354CE4F}"/>
    <cellStyle name="7_Ranking TV Paga AS ABC 25+ 18 às 24h_OOH - Rev 12 3 3" xfId="6245" xr:uid="{F00B0489-6C95-4C84-91E3-C54D8AAAF2CC}"/>
    <cellStyle name="7_Ranking TV Paga AS ABC 25+ 18 às 24h_OOH - Rev 12 3 4" xfId="6675" xr:uid="{CEF77EA9-B8E6-4818-A28F-BC80C4FBC3A5}"/>
    <cellStyle name="7_Ranking TV Paga AS ABC 25+ 18 às 24h_OOH - Rev 12 3 5" xfId="6997" xr:uid="{D61E3C33-71A7-48C4-AC7F-34B1A18667D1}"/>
    <cellStyle name="7_Ranking TV Paga AS ABC 25+ 18 às 24h_OOH - Rev 12 3 6" xfId="7359" xr:uid="{9BD4378B-3AD9-4726-B73D-E187C72D5D49}"/>
    <cellStyle name="7_Ranking TV Paga AS ABC 25+ 18 às 24h_OOH - Rev 12 3 7" xfId="8083" xr:uid="{862D9C9A-3DD4-40B6-BCAD-E20DBCDAEFDB}"/>
    <cellStyle name="7_Ranking TV Paga AS ABC 25+ 18 às 24h_OOH - Rev 12 3 8" xfId="8857" xr:uid="{53E61F79-1DE0-4625-8A02-17C123780EAB}"/>
    <cellStyle name="7_Ranking TV Paga AS ABC 25+ 18 às 24h_OOH - Rev 12 3 9" xfId="10209" xr:uid="{9B355A18-EADA-4EF4-9CA0-5EBB8FDF83DC}"/>
    <cellStyle name="7_Ranking TV Paga AS ABC 25+ 18 às 24h_OOH - Rev 12 4" xfId="5298" xr:uid="{C00FF79E-3FDE-4BC7-97B2-84D724B5FA12}"/>
    <cellStyle name="7_Ranking TV Paga AS ABC 25+ 18 às 24h_OOH - Rev 12 5" xfId="6384" xr:uid="{964816CA-E4AD-4DD2-A3F4-F13EBCFDFB0D}"/>
    <cellStyle name="7_Ranking TV Paga AS ABC 25+ 18 às 24h_OOH - Rev 12 6" xfId="5534" xr:uid="{BAB0D0C9-A278-4504-8B7D-87FB0D380984}"/>
    <cellStyle name="7_Ranking TV Paga AS ABC 25+ 18 às 24h_OOH - Rev 12 7" xfId="7167" xr:uid="{34CABC92-F86A-4742-9DA3-C539696B01B6}"/>
    <cellStyle name="7_Ranking TV Paga AS ABC 25+ 18 às 24h_OOH - Rev 12 8" xfId="7813" xr:uid="{254FC11E-E16A-41CF-AF6F-1246540C8C7A}"/>
    <cellStyle name="7_Ranking TV Paga AS ABC 25+ 18 às 24h_Pauta de Mídia Anual AC - 18.06.08 V3 - Aprovado" xfId="3716" xr:uid="{D8AA59E7-DA7D-4859-B50D-AF5F6787ED35}"/>
    <cellStyle name="7_Ranking TV Paga AS ABC 25+ 18 às 24h_Pauta de Mídia Anual AC - 18.06.08 V3 - Aprovado 2" xfId="4832" xr:uid="{59B56DDE-4718-4E30-AD3F-965DE5D0A5FB}"/>
    <cellStyle name="7_Ranking TV Paga AS ABC 25+ 18 às 24h_Pauta de Mídia Anual AC - 18.06.08 V3 - Aprovado 2 10" xfId="10440" xr:uid="{7F0CCDED-40BA-469A-9B2D-320CFF071AF7}"/>
    <cellStyle name="7_Ranking TV Paga AS ABC 25+ 18 às 24h_Pauta de Mídia Anual AC - 18.06.08 V3 - Aprovado 2 11" xfId="10640" xr:uid="{4C70B440-36AE-43C3-AA0E-F7218B5A4CD8}"/>
    <cellStyle name="7_Ranking TV Paga AS ABC 25+ 18 às 24h_Pauta de Mídia Anual AC - 18.06.08 V3 - Aprovado 2 12" xfId="13929" xr:uid="{8FF3DB0C-2CBD-469C-BE66-682A11D03786}"/>
    <cellStyle name="7_Ranking TV Paga AS ABC 25+ 18 às 24h_Pauta de Mídia Anual AC - 18.06.08 V3 - Aprovado 2 2" xfId="5807" xr:uid="{D2E8516D-F428-4352-9E19-4DC26B0E308A}"/>
    <cellStyle name="7_Ranking TV Paga AS ABC 25+ 18 às 24h_Pauta de Mídia Anual AC - 18.06.08 V3 - Aprovado 2 2 2" xfId="20088" xr:uid="{3055478C-0EB2-4B6D-A4F2-8F326F22520F}"/>
    <cellStyle name="7_Ranking TV Paga AS ABC 25+ 18 às 24h_Pauta de Mídia Anual AC - 18.06.08 V3 - Aprovado 2 3" xfId="6193" xr:uid="{614FCDCE-49A8-4B92-99C4-E060E6C79853}"/>
    <cellStyle name="7_Ranking TV Paga AS ABC 25+ 18 às 24h_Pauta de Mídia Anual AC - 18.06.08 V3 - Aprovado 2 4" xfId="6637" xr:uid="{73BEC8D9-B2AF-482F-8067-DC1B6F8BE0B3}"/>
    <cellStyle name="7_Ranking TV Paga AS ABC 25+ 18 às 24h_Pauta de Mídia Anual AC - 18.06.08 V3 - Aprovado 2 5" xfId="6945" xr:uid="{AB73CF16-0D7B-45D2-95CF-B5A23C4BC82A}"/>
    <cellStyle name="7_Ranking TV Paga AS ABC 25+ 18 às 24h_Pauta de Mídia Anual AC - 18.06.08 V3 - Aprovado 2 6" xfId="7312" xr:uid="{007E3593-8260-48DA-9129-4B0E4C28DE7D}"/>
    <cellStyle name="7_Ranking TV Paga AS ABC 25+ 18 às 24h_Pauta de Mídia Anual AC - 18.06.08 V3 - Aprovado 2 7" xfId="8031" xr:uid="{38D15691-4529-425C-B0EA-058F74B069A0}"/>
    <cellStyle name="7_Ranking TV Paga AS ABC 25+ 18 às 24h_Pauta de Mídia Anual AC - 18.06.08 V3 - Aprovado 2 8" xfId="8805" xr:uid="{B0A53047-97F1-49E6-8B75-6B9DD5DC0A21}"/>
    <cellStyle name="7_Ranking TV Paga AS ABC 25+ 18 às 24h_Pauta de Mídia Anual AC - 18.06.08 V3 - Aprovado 2 9" xfId="10157" xr:uid="{991C3F08-F8DD-402C-9E67-3AD8DA05C4DE}"/>
    <cellStyle name="7_Ranking TV Paga AS ABC 25+ 18 às 24h_Pauta de Mídia Anual AC - 18.06.08 V3 - Aprovado 3" xfId="4883" xr:uid="{DAC5ACBB-6A52-444D-B382-282C4BB6E077}"/>
    <cellStyle name="7_Ranking TV Paga AS ABC 25+ 18 às 24h_Pauta de Mídia Anual AC - 18.06.08 V3 - Aprovado 3 10" xfId="10491" xr:uid="{3B8FB1AB-3ED7-4A2C-962E-A15F0A618368}"/>
    <cellStyle name="7_Ranking TV Paga AS ABC 25+ 18 às 24h_Pauta de Mídia Anual AC - 18.06.08 V3 - Aprovado 3 11" xfId="10691" xr:uid="{DD572892-F8B6-433B-AEDE-94CF02651EF7}"/>
    <cellStyle name="7_Ranking TV Paga AS ABC 25+ 18 às 24h_Pauta de Mídia Anual AC - 18.06.08 V3 - Aprovado 3 12" xfId="15609" xr:uid="{35480712-1F5F-43C9-A5C1-EE8EA8A6F5D0}"/>
    <cellStyle name="7_Ranking TV Paga AS ABC 25+ 18 às 24h_Pauta de Mídia Anual AC - 18.06.08 V3 - Aprovado 3 2" xfId="5858" xr:uid="{DB314CF2-7BC1-414B-A4A1-B0B2E2C84F51}"/>
    <cellStyle name="7_Ranking TV Paga AS ABC 25+ 18 às 24h_Pauta de Mídia Anual AC - 18.06.08 V3 - Aprovado 3 2 2" xfId="21768" xr:uid="{10832F7E-A85E-439E-8B2A-1A74482228C9}"/>
    <cellStyle name="7_Ranking TV Paga AS ABC 25+ 18 às 24h_Pauta de Mídia Anual AC - 18.06.08 V3 - Aprovado 3 3" xfId="6244" xr:uid="{94246EFE-91B2-49A8-96D3-D6EEB7E0B728}"/>
    <cellStyle name="7_Ranking TV Paga AS ABC 25+ 18 às 24h_Pauta de Mídia Anual AC - 18.06.08 V3 - Aprovado 3 4" xfId="6674" xr:uid="{95ADAB84-B67B-4B6C-9FA0-7FC2F15C3853}"/>
    <cellStyle name="7_Ranking TV Paga AS ABC 25+ 18 às 24h_Pauta de Mídia Anual AC - 18.06.08 V3 - Aprovado 3 5" xfId="6996" xr:uid="{39A60B1E-939E-426B-8346-0D9E3DD6FA07}"/>
    <cellStyle name="7_Ranking TV Paga AS ABC 25+ 18 às 24h_Pauta de Mídia Anual AC - 18.06.08 V3 - Aprovado 3 6" xfId="7358" xr:uid="{39B30315-2DDE-4DAA-AC2E-6978F2E8D932}"/>
    <cellStyle name="7_Ranking TV Paga AS ABC 25+ 18 às 24h_Pauta de Mídia Anual AC - 18.06.08 V3 - Aprovado 3 7" xfId="8082" xr:uid="{052370F6-2FD4-4C95-9AE6-E297181883A0}"/>
    <cellStyle name="7_Ranking TV Paga AS ABC 25+ 18 às 24h_Pauta de Mídia Anual AC - 18.06.08 V3 - Aprovado 3 8" xfId="8856" xr:uid="{30B97E9D-5108-4B37-B90D-51F41A20E0F1}"/>
    <cellStyle name="7_Ranking TV Paga AS ABC 25+ 18 às 24h_Pauta de Mídia Anual AC - 18.06.08 V3 - Aprovado 3 9" xfId="10208" xr:uid="{7AC0D36E-5434-46FD-ACC6-EEC4F5D2DD19}"/>
    <cellStyle name="7_Ranking TV Paga AS ABC 25+ 18 às 24h_Pauta de Mídia Anual AC - 18.06.08 V3 - Aprovado 4" xfId="6049" xr:uid="{90FD0B65-D06F-455D-9CFA-5FD30621E1E0}"/>
    <cellStyle name="7_Ranking TV Paga AS ABC 25+ 18 às 24h_Pauta de Mídia Anual AC - 18.06.08 V3 - Aprovado 4 2" xfId="18422" xr:uid="{F4F89C34-74CF-4A07-A758-2A802DD60217}"/>
    <cellStyle name="7_Ranking TV Paga AS ABC 25+ 18 às 24h_Pauta de Mídia Anual AC - 18.06.08 V3 - Aprovado 5" xfId="5480" xr:uid="{4C973930-CF5E-466E-9C0F-B5F50ACDEA81}"/>
    <cellStyle name="7_Ranking TV Paga AS ABC 25+ 18 às 24h_Pauta de Mídia Anual AC - 18.06.08 V3 - Aprovado 5 2" xfId="19479" xr:uid="{F2CD96D2-E57C-453E-B93C-C29131E974B9}"/>
    <cellStyle name="7_Ranking TV Paga AS ABC 25+ 18 às 24h_Pauta de Mídia Anual AC - 18.06.08 V3 - Aprovado 6" xfId="6810" xr:uid="{5EE68F0E-0126-4A85-ACDD-EE571A54F69C}"/>
    <cellStyle name="7_Ranking TV Paga AS ABC 25+ 18 às 24h_Pauta de Mídia Anual AC - 18.06.08 V3 - Aprovado 6 2" xfId="47282" xr:uid="{415E8F6C-AF3C-43F0-BD55-D3E5213656EF}"/>
    <cellStyle name="7_Ranking TV Paga AS ABC 25+ 18 às 24h_Pauta de Mídia Anual AC - 18.06.08 V3 - Aprovado 7" xfId="5427" xr:uid="{8FA59104-6D47-44E1-B19D-271E89009608}"/>
    <cellStyle name="7_Ranking TV Paga AS ABC 25+ 18 às 24h_Pauta de Mídia Anual AC - 18.06.08 V3 - Aprovado 7 2" xfId="47693" xr:uid="{205426E8-0F91-47EA-AF2F-47CCB6B42C10}"/>
    <cellStyle name="7_Ranking TV Paga AS ABC 25+ 18 às 24h_Pauta de Mídia Anual AC - 18.06.08 V3 - Aprovado 8" xfId="7814" xr:uid="{AA28EB42-7BFC-4595-ABD5-D53DD09948D7}"/>
    <cellStyle name="7_Ranking TV Paga AS ABC 25+ 18 às 24h_Pauta de Mídia Anual AC - 18.06.08 V3 - Aprovado_ME MS R 15" xfId="3717" xr:uid="{40918231-FBDB-4316-839F-ADC6F8541E3F}"/>
    <cellStyle name="7_Ranking TV Paga AS ABC 25+ 18 às 24h_Pauta de Mídia Anual AC - 18.06.08 V3 - Aprovado_ME MS R 15 2" xfId="4833" xr:uid="{33D3FC16-E0E3-4AE9-936C-F6F3310D4412}"/>
    <cellStyle name="7_Ranking TV Paga AS ABC 25+ 18 às 24h_Pauta de Mídia Anual AC - 18.06.08 V3 - Aprovado_ME MS R 15 2 10" xfId="10441" xr:uid="{6EE6434A-077B-4F15-AEC5-FC45A66BC6F2}"/>
    <cellStyle name="7_Ranking TV Paga AS ABC 25+ 18 às 24h_Pauta de Mídia Anual AC - 18.06.08 V3 - Aprovado_ME MS R 15 2 11" xfId="10641" xr:uid="{7E193EF9-E593-49E6-A54F-7BF9B8341397}"/>
    <cellStyle name="7_Ranking TV Paga AS ABC 25+ 18 às 24h_Pauta de Mídia Anual AC - 18.06.08 V3 - Aprovado_ME MS R 15 2 2" xfId="5808" xr:uid="{84304B7C-A481-4094-A0A3-A4F3EA38FEE1}"/>
    <cellStyle name="7_Ranking TV Paga AS ABC 25+ 18 às 24h_Pauta de Mídia Anual AC - 18.06.08 V3 - Aprovado_ME MS R 15 2 3" xfId="6194" xr:uid="{7165BD17-D237-41FB-8B60-B25BBA0E3857}"/>
    <cellStyle name="7_Ranking TV Paga AS ABC 25+ 18 às 24h_Pauta de Mídia Anual AC - 18.06.08 V3 - Aprovado_ME MS R 15 2 4" xfId="6638" xr:uid="{FB6A5AB8-4574-4965-85AC-A252C0EE7C83}"/>
    <cellStyle name="7_Ranking TV Paga AS ABC 25+ 18 às 24h_Pauta de Mídia Anual AC - 18.06.08 V3 - Aprovado_ME MS R 15 2 5" xfId="6946" xr:uid="{520B89B4-675E-4178-8B71-6447657119AA}"/>
    <cellStyle name="7_Ranking TV Paga AS ABC 25+ 18 às 24h_Pauta de Mídia Anual AC - 18.06.08 V3 - Aprovado_ME MS R 15 2 6" xfId="7313" xr:uid="{3421A626-D903-400E-8660-DF4E6043CF94}"/>
    <cellStyle name="7_Ranking TV Paga AS ABC 25+ 18 às 24h_Pauta de Mídia Anual AC - 18.06.08 V3 - Aprovado_ME MS R 15 2 7" xfId="8032" xr:uid="{DF24A3AC-B19C-46E0-935C-459904F648C9}"/>
    <cellStyle name="7_Ranking TV Paga AS ABC 25+ 18 às 24h_Pauta de Mídia Anual AC - 18.06.08 V3 - Aprovado_ME MS R 15 2 8" xfId="8806" xr:uid="{263FDFBA-BB46-44F5-9E27-9CBE1079FDCE}"/>
    <cellStyle name="7_Ranking TV Paga AS ABC 25+ 18 às 24h_Pauta de Mídia Anual AC - 18.06.08 V3 - Aprovado_ME MS R 15 2 9" xfId="10158" xr:uid="{F289E828-06F6-449C-B99E-EE44785C21DE}"/>
    <cellStyle name="7_Ranking TV Paga AS ABC 25+ 18 às 24h_Pauta de Mídia Anual AC - 18.06.08 V3 - Aprovado_ME MS R 15 3" xfId="4882" xr:uid="{6405D249-1A6C-47D2-AE76-55B8EB3CFA28}"/>
    <cellStyle name="7_Ranking TV Paga AS ABC 25+ 18 às 24h_Pauta de Mídia Anual AC - 18.06.08 V3 - Aprovado_ME MS R 15 3 10" xfId="10490" xr:uid="{99C9A6F4-0625-43DF-B22B-A48971A10866}"/>
    <cellStyle name="7_Ranking TV Paga AS ABC 25+ 18 às 24h_Pauta de Mídia Anual AC - 18.06.08 V3 - Aprovado_ME MS R 15 3 11" xfId="10690" xr:uid="{F3D56E1E-D2F5-47A2-AA2B-4EDF0DAA7639}"/>
    <cellStyle name="7_Ranking TV Paga AS ABC 25+ 18 às 24h_Pauta de Mídia Anual AC - 18.06.08 V3 - Aprovado_ME MS R 15 3 2" xfId="5857" xr:uid="{9F7E6D7E-B043-4973-BD0A-126F33BC6DAC}"/>
    <cellStyle name="7_Ranking TV Paga AS ABC 25+ 18 às 24h_Pauta de Mídia Anual AC - 18.06.08 V3 - Aprovado_ME MS R 15 3 3" xfId="6243" xr:uid="{73BC8BAA-1123-4125-9509-87C80C67E400}"/>
    <cellStyle name="7_Ranking TV Paga AS ABC 25+ 18 às 24h_Pauta de Mídia Anual AC - 18.06.08 V3 - Aprovado_ME MS R 15 3 4" xfId="6673" xr:uid="{F4724C53-F031-4E46-9898-36B3C891FD83}"/>
    <cellStyle name="7_Ranking TV Paga AS ABC 25+ 18 às 24h_Pauta de Mídia Anual AC - 18.06.08 V3 - Aprovado_ME MS R 15 3 5" xfId="6995" xr:uid="{9EAB1491-DC37-4352-AA6B-7ED9F3B9CCF3}"/>
    <cellStyle name="7_Ranking TV Paga AS ABC 25+ 18 às 24h_Pauta de Mídia Anual AC - 18.06.08 V3 - Aprovado_ME MS R 15 3 6" xfId="7357" xr:uid="{6E63F3C9-7913-4FAA-B0FE-D4A5931CFFB0}"/>
    <cellStyle name="7_Ranking TV Paga AS ABC 25+ 18 às 24h_Pauta de Mídia Anual AC - 18.06.08 V3 - Aprovado_ME MS R 15 3 7" xfId="8081" xr:uid="{643B5ABA-5030-4B2F-9DCC-22CB91E4DFA5}"/>
    <cellStyle name="7_Ranking TV Paga AS ABC 25+ 18 às 24h_Pauta de Mídia Anual AC - 18.06.08 V3 - Aprovado_ME MS R 15 3 8" xfId="8855" xr:uid="{1A24344C-635A-47C4-9EF2-9982BF59C423}"/>
    <cellStyle name="7_Ranking TV Paga AS ABC 25+ 18 às 24h_Pauta de Mídia Anual AC - 18.06.08 V3 - Aprovado_ME MS R 15 3 9" xfId="10207" xr:uid="{C74BBD6B-D18A-4CCD-8786-FEFC5CAC13BC}"/>
    <cellStyle name="7_Ranking TV Paga AS ABC 25+ 18 às 24h_Pauta de Mídia Anual AC - 18.06.08 V3 - Aprovado_ME MS R 15 4" xfId="6056" xr:uid="{A7981522-20D8-420B-AAC3-AB8E2E822B85}"/>
    <cellStyle name="7_Ranking TV Paga AS ABC 25+ 18 às 24h_Pauta de Mídia Anual AC - 18.06.08 V3 - Aprovado_ME MS R 15 5" xfId="6427" xr:uid="{874B46CB-5B3D-4A11-A6C3-CDA78E5C99E9}"/>
    <cellStyle name="7_Ranking TV Paga AS ABC 25+ 18 às 24h_Pauta de Mídia Anual AC - 18.06.08 V3 - Aprovado_ME MS R 15 6" xfId="5537" xr:uid="{B69A6A9E-3647-4406-A1AA-5D9C96A9EFF3}"/>
    <cellStyle name="7_Ranking TV Paga AS ABC 25+ 18 às 24h_Pauta de Mídia Anual AC - 18.06.08 V3 - Aprovado_ME MS R 15 7" xfId="5583" xr:uid="{8C0E61C5-CC9E-403A-B5F2-2479756D49E0}"/>
    <cellStyle name="7_Ranking TV Paga AS ABC 25+ 18 às 24h_Pauta de Mídia Anual AC - 18.06.08 V3 - Aprovado_ME MS R 15 8" xfId="7815" xr:uid="{22C63435-8D1C-437F-BA52-E37C65C520B6}"/>
    <cellStyle name="7_Share e Programação TV" xfId="3718" xr:uid="{1FBB24AC-44A2-4F34-9952-308305846804}"/>
    <cellStyle name="7_Share e Programação TV.xls 2" xfId="3719" xr:uid="{AFC03394-9E2A-4091-82CA-3BFB842803F7}"/>
    <cellStyle name="7_Share TV Aberta AS ABCDE 18-24 anos PNT 2" xfId="3720" xr:uid="{D43F417A-6440-4492-ADD0-F7C1DEE5DEDB}"/>
    <cellStyle name="7_Share TV Aberta AS ABCDE 18-24 anos PNT 2_OOH - Rev 12" xfId="3721" xr:uid="{0CE586EA-5142-46D8-A7CE-62D4B7FF841F}"/>
    <cellStyle name="7_Share TV PNT_06hàs24h - AS ABCDE 18-34 - MW_25jun" xfId="3722" xr:uid="{689CDC70-09FE-41BF-9C22-8AE9E5FA0141}"/>
    <cellStyle name="7_Share TV PNT_06hàs24h - AS ABCDE 18-34 - MW_25jun 2" xfId="4834" xr:uid="{D8A018D4-7125-4069-8E90-BD62584DDA9E}"/>
    <cellStyle name="7_Share TV PNT_06hàs24h - AS ABCDE 18-34 - MW_25jun 2 10" xfId="10442" xr:uid="{C1851F29-038D-4275-A514-064C81745600}"/>
    <cellStyle name="7_Share TV PNT_06hàs24h - AS ABCDE 18-34 - MW_25jun 2 11" xfId="10642" xr:uid="{F1A6899F-A621-4D31-A91A-94D8849FE726}"/>
    <cellStyle name="7_Share TV PNT_06hàs24h - AS ABCDE 18-34 - MW_25jun 2 12" xfId="13930" xr:uid="{A0BA9EC4-BF86-4A12-9AC5-401F153550FD}"/>
    <cellStyle name="7_Share TV PNT_06hàs24h - AS ABCDE 18-34 - MW_25jun 2 2" xfId="5809" xr:uid="{C83D311A-2AC0-4841-8DFC-6C1561031967}"/>
    <cellStyle name="7_Share TV PNT_06hàs24h - AS ABCDE 18-34 - MW_25jun 2 2 2" xfId="20089" xr:uid="{84DFAEE2-F6EF-478A-A8FD-287CEC7FF190}"/>
    <cellStyle name="7_Share TV PNT_06hàs24h - AS ABCDE 18-34 - MW_25jun 2 3" xfId="6195" xr:uid="{B9EA5D91-A046-47BB-8AA8-FB93BCE4FD18}"/>
    <cellStyle name="7_Share TV PNT_06hàs24h - AS ABCDE 18-34 - MW_25jun 2 4" xfId="6639" xr:uid="{A0980282-F6C3-4C41-A26C-702083CE3C3A}"/>
    <cellStyle name="7_Share TV PNT_06hàs24h - AS ABCDE 18-34 - MW_25jun 2 5" xfId="6947" xr:uid="{6717819C-958D-4EC8-B33A-C33C20DB1A04}"/>
    <cellStyle name="7_Share TV PNT_06hàs24h - AS ABCDE 18-34 - MW_25jun 2 6" xfId="7314" xr:uid="{9A1B4D86-6712-4D3E-B65D-4CACCCCC2825}"/>
    <cellStyle name="7_Share TV PNT_06hàs24h - AS ABCDE 18-34 - MW_25jun 2 7" xfId="8033" xr:uid="{71B36013-5319-4A83-AE7D-ADC5EFD34D44}"/>
    <cellStyle name="7_Share TV PNT_06hàs24h - AS ABCDE 18-34 - MW_25jun 2 8" xfId="8807" xr:uid="{A382CE24-3C12-4AF1-A7DD-7AB135556410}"/>
    <cellStyle name="7_Share TV PNT_06hàs24h - AS ABCDE 18-34 - MW_25jun 2 9" xfId="10159" xr:uid="{C655448D-DCD7-4155-BD93-8A7EB069415E}"/>
    <cellStyle name="7_Share TV PNT_06hàs24h - AS ABCDE 18-34 - MW_25jun 3" xfId="4881" xr:uid="{D327AE71-880E-4E27-8951-457E65BE5370}"/>
    <cellStyle name="7_Share TV PNT_06hàs24h - AS ABCDE 18-34 - MW_25jun 3 10" xfId="10489" xr:uid="{24396F60-F365-4DDB-89E3-DA0CFAD27F96}"/>
    <cellStyle name="7_Share TV PNT_06hàs24h - AS ABCDE 18-34 - MW_25jun 3 11" xfId="10689" xr:uid="{A46F2E8E-5A2B-43D4-B024-CBAB9231DA07}"/>
    <cellStyle name="7_Share TV PNT_06hàs24h - AS ABCDE 18-34 - MW_25jun 3 12" xfId="13942" xr:uid="{2E7074E3-E21A-4530-90A2-82644B4D186E}"/>
    <cellStyle name="7_Share TV PNT_06hàs24h - AS ABCDE 18-34 - MW_25jun 3 2" xfId="5856" xr:uid="{F5BF5BED-4AAC-483C-8009-ECDD26EB1D09}"/>
    <cellStyle name="7_Share TV PNT_06hàs24h - AS ABCDE 18-34 - MW_25jun 3 2 2" xfId="20101" xr:uid="{384E178E-181E-4B1E-A8A6-5A709CF683FF}"/>
    <cellStyle name="7_Share TV PNT_06hàs24h - AS ABCDE 18-34 - MW_25jun 3 3" xfId="6242" xr:uid="{754602AF-1A2C-425E-946E-1DA0C5D649CE}"/>
    <cellStyle name="7_Share TV PNT_06hàs24h - AS ABCDE 18-34 - MW_25jun 3 4" xfId="6672" xr:uid="{7206F24A-A13B-4210-91B4-D37209428729}"/>
    <cellStyle name="7_Share TV PNT_06hàs24h - AS ABCDE 18-34 - MW_25jun 3 5" xfId="6994" xr:uid="{B880A5AB-A030-48E2-8D51-D8361F11ED14}"/>
    <cellStyle name="7_Share TV PNT_06hàs24h - AS ABCDE 18-34 - MW_25jun 3 6" xfId="7356" xr:uid="{C4581D20-B47B-41A5-9B8E-71965739FFA0}"/>
    <cellStyle name="7_Share TV PNT_06hàs24h - AS ABCDE 18-34 - MW_25jun 3 7" xfId="8080" xr:uid="{6BE03B2C-CBE7-417B-A1FF-89E3BA63AAD3}"/>
    <cellStyle name="7_Share TV PNT_06hàs24h - AS ABCDE 18-34 - MW_25jun 3 8" xfId="8854" xr:uid="{1725E52A-8573-4DD5-91EE-2ED1F88B7C13}"/>
    <cellStyle name="7_Share TV PNT_06hàs24h - AS ABCDE 18-34 - MW_25jun 3 9" xfId="10206" xr:uid="{E970240E-DA63-4675-80F9-E5671D85A898}"/>
    <cellStyle name="7_Share TV PNT_06hàs24h - AS ABCDE 18-34 - MW_25jun 4" xfId="6102" xr:uid="{AB107B7D-A1B3-435A-A79D-A5C451959C79}"/>
    <cellStyle name="7_Share TV PNT_06hàs24h - AS ABCDE 18-34 - MW_25jun 4 2" xfId="18424" xr:uid="{BF8F850E-E350-41C2-9514-A247510D364C}"/>
    <cellStyle name="7_Share TV PNT_06hàs24h - AS ABCDE 18-34 - MW_25jun 5" xfId="5481" xr:uid="{D54C3D5B-E7AA-4C09-9009-A3BF148D36BD}"/>
    <cellStyle name="7_Share TV PNT_06hàs24h - AS ABCDE 18-34 - MW_25jun 5 2" xfId="19096" xr:uid="{DAA5846D-C1D5-40D4-B641-6C4478253915}"/>
    <cellStyle name="7_Share TV PNT_06hàs24h - AS ABCDE 18-34 - MW_25jun 6" xfId="6862" xr:uid="{B533E8B7-1D13-4BB9-BA18-D27D7EE00B99}"/>
    <cellStyle name="7_Share TV PNT_06hàs24h - AS ABCDE 18-34 - MW_25jun 6 2" xfId="47322" xr:uid="{686AE06A-5DD1-4D5B-BD1A-9FF369A130E8}"/>
    <cellStyle name="7_Share TV PNT_06hàs24h - AS ABCDE 18-34 - MW_25jun 7" xfId="7088" xr:uid="{070CB6FD-CC26-4B6A-93CF-20A87E965138}"/>
    <cellStyle name="7_Share TV PNT_06hàs24h - AS ABCDE 18-34 - MW_25jun 7 2" xfId="47694" xr:uid="{13227D9F-4026-46DD-A242-59EFA831F57C}"/>
    <cellStyle name="7_Share TV PNT_06hàs24h - AS ABCDE 18-34 - MW_25jun 8" xfId="7816" xr:uid="{5E2113BF-5575-4332-87CA-D99A6A11959C}"/>
    <cellStyle name="7_Share TV PNT_06hàs24h - AS ABCDE 18-34 - MW_25jun_ME MS R 15" xfId="3723" xr:uid="{E0E17A48-5646-4D24-8D80-23E772C36B3B}"/>
    <cellStyle name="7_Share TV PNT_06hàs24h - AS ABCDE 18-34 - MW_25jun_ME MS R 15 2" xfId="4835" xr:uid="{C9A60470-23F0-4357-88FB-243CEC3C2988}"/>
    <cellStyle name="7_Share TV PNT_06hàs24h - AS ABCDE 18-34 - MW_25jun_ME MS R 15 2 10" xfId="10443" xr:uid="{D0360A35-DA28-4F6B-89FD-F3F8A940938F}"/>
    <cellStyle name="7_Share TV PNT_06hàs24h - AS ABCDE 18-34 - MW_25jun_ME MS R 15 2 11" xfId="10643" xr:uid="{84E5008E-1D3F-46EA-BCDE-2E0459966888}"/>
    <cellStyle name="7_Share TV PNT_06hàs24h - AS ABCDE 18-34 - MW_25jun_ME MS R 15 2 2" xfId="5810" xr:uid="{A5F3B896-F5B6-40FA-91B2-0FEF0F745CB8}"/>
    <cellStyle name="7_Share TV PNT_06hàs24h - AS ABCDE 18-34 - MW_25jun_ME MS R 15 2 3" xfId="6196" xr:uid="{57727C22-0FBD-4558-B2B5-609E9C328DEE}"/>
    <cellStyle name="7_Share TV PNT_06hàs24h - AS ABCDE 18-34 - MW_25jun_ME MS R 15 2 4" xfId="6640" xr:uid="{ADE721DB-8843-4CF2-85F2-5D9A476A42E3}"/>
    <cellStyle name="7_Share TV PNT_06hàs24h - AS ABCDE 18-34 - MW_25jun_ME MS R 15 2 5" xfId="6948" xr:uid="{9478DE7E-64B4-428C-8655-9B24C74D3EA4}"/>
    <cellStyle name="7_Share TV PNT_06hàs24h - AS ABCDE 18-34 - MW_25jun_ME MS R 15 2 6" xfId="7315" xr:uid="{BD3A5167-FE4F-46AF-8141-5F06F343F7DA}"/>
    <cellStyle name="7_Share TV PNT_06hàs24h - AS ABCDE 18-34 - MW_25jun_ME MS R 15 2 7" xfId="8034" xr:uid="{892881D3-C5E8-4D9F-91A5-F7E8654612C2}"/>
    <cellStyle name="7_Share TV PNT_06hàs24h - AS ABCDE 18-34 - MW_25jun_ME MS R 15 2 8" xfId="8808" xr:uid="{4F05F575-43BD-4265-BA61-72C1B2C9266D}"/>
    <cellStyle name="7_Share TV PNT_06hàs24h - AS ABCDE 18-34 - MW_25jun_ME MS R 15 2 9" xfId="10160" xr:uid="{3B93B0F1-C75F-4282-9898-CCA75E1177D3}"/>
    <cellStyle name="7_Share TV PNT_06hàs24h - AS ABCDE 18-34 - MW_25jun_ME MS R 15 3" xfId="4880" xr:uid="{582D1AB6-8BD1-4D1E-885A-AF757728CEF8}"/>
    <cellStyle name="7_Share TV PNT_06hàs24h - AS ABCDE 18-34 - MW_25jun_ME MS R 15 3 10" xfId="10488" xr:uid="{7E96A710-E1DA-47C6-95A1-8D6AAC0B84E9}"/>
    <cellStyle name="7_Share TV PNT_06hàs24h - AS ABCDE 18-34 - MW_25jun_ME MS R 15 3 11" xfId="10688" xr:uid="{DC6C10B3-7B78-4E88-A4DC-C8F51634262C}"/>
    <cellStyle name="7_Share TV PNT_06hàs24h - AS ABCDE 18-34 - MW_25jun_ME MS R 15 3 2" xfId="5855" xr:uid="{3807AD02-DEE1-474C-8BA4-C26AFBFB5F44}"/>
    <cellStyle name="7_Share TV PNT_06hàs24h - AS ABCDE 18-34 - MW_25jun_ME MS R 15 3 3" xfId="6241" xr:uid="{7983B4A1-8474-420F-A8E5-80C4FDD00F71}"/>
    <cellStyle name="7_Share TV PNT_06hàs24h - AS ABCDE 18-34 - MW_25jun_ME MS R 15 3 4" xfId="6671" xr:uid="{AACEC99F-4CE8-41FC-A4BC-9FCCE6336857}"/>
    <cellStyle name="7_Share TV PNT_06hàs24h - AS ABCDE 18-34 - MW_25jun_ME MS R 15 3 5" xfId="6993" xr:uid="{3AAF25D3-7E9B-4E81-88CB-FABEEF4BEE91}"/>
    <cellStyle name="7_Share TV PNT_06hàs24h - AS ABCDE 18-34 - MW_25jun_ME MS R 15 3 6" xfId="7355" xr:uid="{46681FC0-1891-4E86-BB63-E5458560D61D}"/>
    <cellStyle name="7_Share TV PNT_06hàs24h - AS ABCDE 18-34 - MW_25jun_ME MS R 15 3 7" xfId="8079" xr:uid="{DFEDECDC-6E2B-4377-A0B5-B34188303E05}"/>
    <cellStyle name="7_Share TV PNT_06hàs24h - AS ABCDE 18-34 - MW_25jun_ME MS R 15 3 8" xfId="8853" xr:uid="{C0748EDB-417A-4667-8F3A-61303947373F}"/>
    <cellStyle name="7_Share TV PNT_06hàs24h - AS ABCDE 18-34 - MW_25jun_ME MS R 15 3 9" xfId="10205" xr:uid="{4328395B-76E9-4AFD-9C0E-840FBB3AA7C8}"/>
    <cellStyle name="7_Share TV PNT_06hàs24h - AS ABCDE 18-34 - MW_25jun_ME MS R 15 4" xfId="5646" xr:uid="{9AF42808-EAA2-465E-A351-7CE34A9247EE}"/>
    <cellStyle name="7_Share TV PNT_06hàs24h - AS ABCDE 18-34 - MW_25jun_ME MS R 15 5" xfId="6393" xr:uid="{27B00483-E5B7-4CAA-A895-F4C3E5586967}"/>
    <cellStyle name="7_Share TV PNT_06hàs24h - AS ABCDE 18-34 - MW_25jun_ME MS R 15 6" xfId="5536" xr:uid="{7439EA8D-99AE-43A6-B11B-4901FFF64BB8}"/>
    <cellStyle name="7_Share TV PNT_06hàs24h - AS ABCDE 18-34 - MW_25jun_ME MS R 15 7" xfId="7144" xr:uid="{86330623-9BFE-4CE9-84EB-81DB1C2C6978}"/>
    <cellStyle name="7_Share TV PNT_06hàs24h - AS ABCDE 18-34 - MW_25jun_ME MS R 15 8" xfId="7817" xr:uid="{5C65E8B0-D2D3-4B09-85DD-08A0C02A3A1F}"/>
    <cellStyle name="7_Share TV PNT_06hàs24h - AS ABCDE 18-34 - MW_25jun_OOH - Rev 12" xfId="3724" xr:uid="{36B0B3A9-42B7-4E43-A313-D25A26DAC731}"/>
    <cellStyle name="7_Share TV PNT_06hàs24h - AS ABCDE 18-34 - MW_25jun_OOH - Rev 12 2" xfId="4836" xr:uid="{DFA680B4-8F89-4659-9F57-F5C206855730}"/>
    <cellStyle name="7_Share TV PNT_06hàs24h - AS ABCDE 18-34 - MW_25jun_OOH - Rev 12 2 10" xfId="10444" xr:uid="{3449FA77-54D4-44BB-BCD9-08E0F4DD55F7}"/>
    <cellStyle name="7_Share TV PNT_06hàs24h - AS ABCDE 18-34 - MW_25jun_OOH - Rev 12 2 11" xfId="10644" xr:uid="{304D017F-0873-4FA0-9B41-F41586176C8C}"/>
    <cellStyle name="7_Share TV PNT_06hàs24h - AS ABCDE 18-34 - MW_25jun_OOH - Rev 12 2 2" xfId="5811" xr:uid="{431984EC-0A29-45A5-8BD8-B520E8145F95}"/>
    <cellStyle name="7_Share TV PNT_06hàs24h - AS ABCDE 18-34 - MW_25jun_OOH - Rev 12 2 3" xfId="6197" xr:uid="{3E648590-C319-426A-8888-FFA748C4F6B9}"/>
    <cellStyle name="7_Share TV PNT_06hàs24h - AS ABCDE 18-34 - MW_25jun_OOH - Rev 12 2 4" xfId="6641" xr:uid="{91408BBC-5A2B-4390-BA5B-DAD6F8FF9AC9}"/>
    <cellStyle name="7_Share TV PNT_06hàs24h - AS ABCDE 18-34 - MW_25jun_OOH - Rev 12 2 5" xfId="6949" xr:uid="{673D0383-1947-4FBE-A717-1037FF364F8C}"/>
    <cellStyle name="7_Share TV PNT_06hàs24h - AS ABCDE 18-34 - MW_25jun_OOH - Rev 12 2 6" xfId="7316" xr:uid="{2D105125-55DE-4471-8EF2-73A41EBCFFC8}"/>
    <cellStyle name="7_Share TV PNT_06hàs24h - AS ABCDE 18-34 - MW_25jun_OOH - Rev 12 2 7" xfId="8035" xr:uid="{EADE361C-B064-4FE9-8511-797C0575935F}"/>
    <cellStyle name="7_Share TV PNT_06hàs24h - AS ABCDE 18-34 - MW_25jun_OOH - Rev 12 2 8" xfId="8809" xr:uid="{98225B70-9BD9-4275-A974-10BEF0AAE682}"/>
    <cellStyle name="7_Share TV PNT_06hàs24h - AS ABCDE 18-34 - MW_25jun_OOH - Rev 12 2 9" xfId="10161" xr:uid="{6173E40F-1705-486C-8A26-5CFF0F46EE51}"/>
    <cellStyle name="7_Share TV PNT_06hàs24h - AS ABCDE 18-34 - MW_25jun_OOH - Rev 12 3" xfId="4879" xr:uid="{C7157333-7A11-4E4A-B09B-D21A03B5109E}"/>
    <cellStyle name="7_Share TV PNT_06hàs24h - AS ABCDE 18-34 - MW_25jun_OOH - Rev 12 3 10" xfId="10487" xr:uid="{8D76491C-517B-4ABD-AE6C-6ADEBBA6E1C5}"/>
    <cellStyle name="7_Share TV PNT_06hàs24h - AS ABCDE 18-34 - MW_25jun_OOH - Rev 12 3 11" xfId="10687" xr:uid="{78BADAAF-11A3-4728-A445-A6311F304DC3}"/>
    <cellStyle name="7_Share TV PNT_06hàs24h - AS ABCDE 18-34 - MW_25jun_OOH - Rev 12 3 2" xfId="5854" xr:uid="{3BF479ED-59F3-442B-B9F4-8AC9DEB422FD}"/>
    <cellStyle name="7_Share TV PNT_06hàs24h - AS ABCDE 18-34 - MW_25jun_OOH - Rev 12 3 3" xfId="6240" xr:uid="{D3681B26-FDE8-4779-BC7F-BDBFAC1E14E0}"/>
    <cellStyle name="7_Share TV PNT_06hàs24h - AS ABCDE 18-34 - MW_25jun_OOH - Rev 12 3 4" xfId="6670" xr:uid="{1EB2B3EC-83A7-45C5-827E-02BC76985E62}"/>
    <cellStyle name="7_Share TV PNT_06hàs24h - AS ABCDE 18-34 - MW_25jun_OOH - Rev 12 3 5" xfId="6992" xr:uid="{E6826CCD-F0AB-4ACF-A33F-2F0E5C5841CD}"/>
    <cellStyle name="7_Share TV PNT_06hàs24h - AS ABCDE 18-34 - MW_25jun_OOH - Rev 12 3 6" xfId="7354" xr:uid="{700A00D4-8F61-426A-A6A8-59ED4A0782F0}"/>
    <cellStyle name="7_Share TV PNT_06hàs24h - AS ABCDE 18-34 - MW_25jun_OOH - Rev 12 3 7" xfId="8078" xr:uid="{E28CF013-6B4C-4132-B79C-2ED325C6612F}"/>
    <cellStyle name="7_Share TV PNT_06hàs24h - AS ABCDE 18-34 - MW_25jun_OOH - Rev 12 3 8" xfId="8852" xr:uid="{63ABAA38-B89A-45E7-B555-7795EA631F71}"/>
    <cellStyle name="7_Share TV PNT_06hàs24h - AS ABCDE 18-34 - MW_25jun_OOH - Rev 12 3 9" xfId="10204" xr:uid="{70AD20E2-BFEF-43F7-9FE9-6BA63074F85B}"/>
    <cellStyle name="7_Share TV PNT_06hàs24h - AS ABCDE 18-34 - MW_25jun_OOH - Rev 12 4" xfId="5052" xr:uid="{12D52916-12A5-4E25-B087-0F5CE99C28D5}"/>
    <cellStyle name="7_Share TV PNT_06hàs24h - AS ABCDE 18-34 - MW_25jun_OOH - Rev 12 5" xfId="6430" xr:uid="{00E8F307-8C96-481D-8556-9C4CC5542050}"/>
    <cellStyle name="7_Share TV PNT_06hàs24h - AS ABCDE 18-34 - MW_25jun_OOH - Rev 12 6" xfId="6816" xr:uid="{EB85B029-BFD3-4D98-ADB8-5E10543997FA}"/>
    <cellStyle name="7_Share TV PNT_06hàs24h - AS ABCDE 18-34 - MW_25jun_OOH - Rev 12 7" xfId="7166" xr:uid="{E8A507BB-2009-4132-894F-4B08800B59D9}"/>
    <cellStyle name="7_Share TV PNT_06hàs24h - AS ABCDE 18-34 - MW_25jun_OOH - Rev 12 8" xfId="7818" xr:uid="{1C73AFD3-8BCF-4517-8FDE-4E684419D874}"/>
    <cellStyle name="8" xfId="163" xr:uid="{6E7C51C6-8806-4802-A40C-2AEAF3665505}"/>
    <cellStyle name="8 10" xfId="8607" xr:uid="{7B2017CF-9567-483F-9D7E-107C2D164B35}"/>
    <cellStyle name="8 11" xfId="9449" xr:uid="{11174D9C-3724-4BA0-BF54-818FF647152B}"/>
    <cellStyle name="8 12" xfId="9479" xr:uid="{51ACFADE-7DB7-44AD-9E34-17EDBF5C573D}"/>
    <cellStyle name="8 13" xfId="9389" xr:uid="{78628ABC-7DD1-4DFA-A2CC-045C1B256230}"/>
    <cellStyle name="8 14" xfId="9799" xr:uid="{8E4DEDC0-6139-44E5-82FA-5A89C7D85781}"/>
    <cellStyle name="8 15" xfId="10996" xr:uid="{4F421E17-34AB-4089-81EE-AAEE1E4E5FA1}"/>
    <cellStyle name="8 16" xfId="3725" xr:uid="{8023799F-4B52-4800-8FDE-71931D2D89BE}"/>
    <cellStyle name="8 2" xfId="164" xr:uid="{8C25B810-5145-4939-B279-8D76F305E404}"/>
    <cellStyle name="8 3" xfId="4837" xr:uid="{72D1B3DE-28DF-4044-AD0E-09A2AA70757E}"/>
    <cellStyle name="8 3 10" xfId="10645" xr:uid="{A9B2428A-403B-458D-95E4-D6C414306EEB}"/>
    <cellStyle name="8 3 11" xfId="13690" xr:uid="{2011EF5B-5080-4F71-A5F8-ECD7AC2602A1}"/>
    <cellStyle name="8 3 2" xfId="5812" xr:uid="{31AB743A-E250-4BE9-8EE7-4D695148FC17}"/>
    <cellStyle name="8 3 3" xfId="6198" xr:uid="{D0764634-B308-481E-9EF7-297DC1AD8AE3}"/>
    <cellStyle name="8 3 4" xfId="6950" xr:uid="{1A748EB7-7297-4C2B-9FD6-048DCA1D5106}"/>
    <cellStyle name="8 3 5" xfId="8036" xr:uid="{4F6757A8-392F-4916-866E-87E88AFE2486}"/>
    <cellStyle name="8 3 6" xfId="8810" xr:uid="{38621E71-3B53-4494-B398-68AB5E1E1F11}"/>
    <cellStyle name="8 3 7" xfId="9832" xr:uid="{ABB7FF5E-8A65-421B-94B0-7115266D64C5}"/>
    <cellStyle name="8 3 8" xfId="10162" xr:uid="{69BD2954-FD39-4CC6-B811-82F49DA6AF00}"/>
    <cellStyle name="8 3 9" xfId="10445" xr:uid="{078B327B-09B7-49B4-A806-063B1A775D87}"/>
    <cellStyle name="8 4" xfId="4878" xr:uid="{812E86E5-39B6-48B1-AA51-B4B720B842C9}"/>
    <cellStyle name="8 4 10" xfId="10686" xr:uid="{FFEE5DE7-A7F1-40AD-A036-FE0C9F6626ED}"/>
    <cellStyle name="8 4 11" xfId="13931" xr:uid="{ED2F10AF-869F-4B6A-8215-23CEAE428281}"/>
    <cellStyle name="8 4 2" xfId="5853" xr:uid="{9FFF954F-4CCF-43A0-8B76-E2D568D817D2}"/>
    <cellStyle name="8 4 2 2" xfId="20090" xr:uid="{AF69F0A0-2BA6-4440-9E6C-17FEA9E0AEDA}"/>
    <cellStyle name="8 4 3" xfId="6239" xr:uid="{AD8CFE82-25C2-4FA5-806A-001383731CC1}"/>
    <cellStyle name="8 4 4" xfId="6991" xr:uid="{A34C237F-955B-41DD-8C47-F604E22884F2}"/>
    <cellStyle name="8 4 5" xfId="8077" xr:uid="{AAB40D8E-168B-4CA4-B242-5C1ADA3EABCF}"/>
    <cellStyle name="8 4 6" xfId="8851" xr:uid="{B982A6D9-3775-4692-96AC-A9071D79DF3A}"/>
    <cellStyle name="8 4 7" xfId="9845" xr:uid="{DC0E8D47-D60A-46D5-97D8-858809D1D76E}"/>
    <cellStyle name="8 4 8" xfId="10203" xr:uid="{ADC3C017-CAFA-42AE-A4C8-3B0489C9BDD6}"/>
    <cellStyle name="8 4 9" xfId="10486" xr:uid="{F87EC9FC-1911-4022-BDCE-1CC6E458A34C}"/>
    <cellStyle name="8 5" xfId="5482" xr:uid="{804D3BBA-A853-4EF4-A04C-55F496AF617A}"/>
    <cellStyle name="8 5 2" xfId="20100" xr:uid="{BCC87CB1-9E49-4A34-AF5C-3173DB0A7DAB}"/>
    <cellStyle name="8 5 3" xfId="13941" xr:uid="{D20732B3-03B2-453F-A9A3-1A7E95E358A0}"/>
    <cellStyle name="8 6" xfId="5588" xr:uid="{852F2DEF-E633-41FC-B88D-8E5D26B986C7}"/>
    <cellStyle name="8 6 2" xfId="18425" xr:uid="{4D257DE9-3A9A-48C3-8FFC-827FBDE3A068}"/>
    <cellStyle name="8 7" xfId="6847" xr:uid="{19085523-49EC-4ACF-A354-9BE11EF99377}"/>
    <cellStyle name="8 7 2" xfId="18785" xr:uid="{8EEA7E55-D4ED-4B2E-8CB6-E6B941191361}"/>
    <cellStyle name="8 8" xfId="7481" xr:uid="{A04B232D-A466-4EA0-842B-A4822C86D091}"/>
    <cellStyle name="8 8 2" xfId="47301" xr:uid="{7A65FF21-B81D-428D-BD9C-462290D7641B}"/>
    <cellStyle name="8 9" xfId="7819" xr:uid="{AFD84B71-DA3F-460A-9A98-447C9E34D191}"/>
    <cellStyle name="8_Audiência PayTV AS ABC 18-24" xfId="10997" xr:uid="{57307109-4915-4057-8B94-A06663D8E16D}"/>
    <cellStyle name="8_OOH - Rev 12" xfId="3726" xr:uid="{6323D47C-B5BA-4658-AEC5-B8FB38045ED7}"/>
    <cellStyle name="8_OOH - Rev 12 10" xfId="9478" xr:uid="{6C03C234-42A1-4F62-BD90-59B3E218535C}"/>
    <cellStyle name="8_OOH - Rev 12 11" xfId="9762" xr:uid="{508993AC-7CD9-462E-88BC-882046B3E758}"/>
    <cellStyle name="8_OOH - Rev 12 12" xfId="10610" xr:uid="{D8C3A8AA-8302-4014-8D80-FDD94035A62C}"/>
    <cellStyle name="8_OOH - Rev 12 2" xfId="4838" xr:uid="{DFBC340B-6F79-4502-875C-89D6206BDAED}"/>
    <cellStyle name="8_OOH - Rev 12 2 10" xfId="10646" xr:uid="{8D690290-5D22-4AC8-885F-A4508BD03577}"/>
    <cellStyle name="8_OOH - Rev 12 2 2" xfId="5813" xr:uid="{641C309B-3350-4544-B02C-DEA3F25188AF}"/>
    <cellStyle name="8_OOH - Rev 12 2 3" xfId="6199" xr:uid="{7572D7C9-C942-496F-B552-BC60589BA02A}"/>
    <cellStyle name="8_OOH - Rev 12 2 4" xfId="6951" xr:uid="{EE7FFD09-5E89-4418-94B0-8EB300218957}"/>
    <cellStyle name="8_OOH - Rev 12 2 5" xfId="8037" xr:uid="{E2FBEAD7-933C-4E4F-B666-3E0B83B481CF}"/>
    <cellStyle name="8_OOH - Rev 12 2 6" xfId="8811" xr:uid="{885E17E5-E6C1-4008-B255-72D3E78F3C1F}"/>
    <cellStyle name="8_OOH - Rev 12 2 7" xfId="9833" xr:uid="{7F8DAD62-E484-4CC5-AC54-463C466D5DB9}"/>
    <cellStyle name="8_OOH - Rev 12 2 8" xfId="10163" xr:uid="{A9F3FF0F-A2B6-42A6-A928-456586AB1950}"/>
    <cellStyle name="8_OOH - Rev 12 2 9" xfId="10446" xr:uid="{8EF894AF-5501-4C7F-B129-DE6B0CE8FA1C}"/>
    <cellStyle name="8_OOH - Rev 12 3" xfId="4877" xr:uid="{8EF35A0E-E0E0-4027-A44A-F9072392826B}"/>
    <cellStyle name="8_OOH - Rev 12 3 10" xfId="10685" xr:uid="{5AD23ED3-9D9C-4104-B5DA-2132428BD7A9}"/>
    <cellStyle name="8_OOH - Rev 12 3 2" xfId="5852" xr:uid="{70093797-6C87-4D14-A2D1-E47CB92AF5BF}"/>
    <cellStyle name="8_OOH - Rev 12 3 3" xfId="6238" xr:uid="{17184838-0450-44AD-98A4-7187A5FD52EB}"/>
    <cellStyle name="8_OOH - Rev 12 3 4" xfId="6990" xr:uid="{67761718-1C80-44F9-BC27-BFF2242ABB33}"/>
    <cellStyle name="8_OOH - Rev 12 3 5" xfId="8076" xr:uid="{7B607926-F392-4694-A9D0-AD1CF635342D}"/>
    <cellStyle name="8_OOH - Rev 12 3 6" xfId="8850" xr:uid="{C57DA031-AFDF-4003-B8C2-E68EB0276F38}"/>
    <cellStyle name="8_OOH - Rev 12 3 7" xfId="9844" xr:uid="{3826CB80-A971-45C0-AA19-AE4794ABAA29}"/>
    <cellStyle name="8_OOH - Rev 12 3 8" xfId="10202" xr:uid="{C74A5FEF-5476-45AA-8073-3DEB83E2BF73}"/>
    <cellStyle name="8_OOH - Rev 12 3 9" xfId="10485" xr:uid="{F8DEC47D-422C-4008-9E20-F981134B927E}"/>
    <cellStyle name="8_OOH - Rev 12 4" xfId="5483" xr:uid="{C0AF5B69-94D0-4CBA-84BA-B8D43BC84E0A}"/>
    <cellStyle name="8_OOH - Rev 12 5" xfId="5586" xr:uid="{AE6C2A78-B5BF-4AEF-979E-B283C978FAB4}"/>
    <cellStyle name="8_OOH - Rev 12 6" xfId="5439" xr:uid="{85AD8495-149C-4861-99A3-10CDF000F1F2}"/>
    <cellStyle name="8_OOH - Rev 12 7" xfId="7820" xr:uid="{4CA3E33E-3146-4E27-AA86-CC957D60BEC3}"/>
    <cellStyle name="8_OOH - Rev 12 8" xfId="8608" xr:uid="{3F6D0C14-5837-4291-A68F-7FEBF9312361}"/>
    <cellStyle name="8_OOH - Rev 12 9" xfId="9450" xr:uid="{4FCC7F34-FB30-475A-AC7F-022CA5CFA90B}"/>
    <cellStyle name="8_Pauta de Mídia Anual AC - 18.06.08 V3 - Aprovado" xfId="3727" xr:uid="{7293E1FF-5037-441D-BE67-406049449650}"/>
    <cellStyle name="8_Pauta de Mídia Anual AC - 18.06.08 V3 - Aprovado 10" xfId="9477" xr:uid="{0E7D3E2F-6A66-48EB-A375-E6F27847E75F}"/>
    <cellStyle name="8_Pauta de Mídia Anual AC - 18.06.08 V3 - Aprovado 11" xfId="9702" xr:uid="{7938442A-3F66-43B8-9D0F-E6C196C99252}"/>
    <cellStyle name="8_Pauta de Mídia Anual AC - 18.06.08 V3 - Aprovado 12" xfId="10591" xr:uid="{12CBE623-9E04-4E12-9931-6E274345E492}"/>
    <cellStyle name="8_Pauta de Mídia Anual AC - 18.06.08 V3 - Aprovado 13" xfId="10998" xr:uid="{99A98351-62E8-4417-A2D1-0C0D389345EC}"/>
    <cellStyle name="8_Pauta de Mídia Anual AC - 18.06.08 V3 - Aprovado 2" xfId="4839" xr:uid="{8387E405-CA16-49EF-BFFD-9A1A5EBDA308}"/>
    <cellStyle name="8_Pauta de Mídia Anual AC - 18.06.08 V3 - Aprovado 2 10" xfId="10647" xr:uid="{96E63E1F-6F18-44BA-8FED-82A838BC2DE3}"/>
    <cellStyle name="8_Pauta de Mídia Anual AC - 18.06.08 V3 - Aprovado 2 11" xfId="13932" xr:uid="{974C3E5E-9800-4988-B7DA-A5E7214F7F1A}"/>
    <cellStyle name="8_Pauta de Mídia Anual AC - 18.06.08 V3 - Aprovado 2 2" xfId="5814" xr:uid="{A5174C69-F906-4941-BEC4-FEA16271E4CD}"/>
    <cellStyle name="8_Pauta de Mídia Anual AC - 18.06.08 V3 - Aprovado 2 2 2" xfId="20091" xr:uid="{90A6B217-3C6A-4A53-99E1-31C8CD3F72B9}"/>
    <cellStyle name="8_Pauta de Mídia Anual AC - 18.06.08 V3 - Aprovado 2 3" xfId="6200" xr:uid="{7E107E68-ABFD-4380-B908-B6A48B5F5F53}"/>
    <cellStyle name="8_Pauta de Mídia Anual AC - 18.06.08 V3 - Aprovado 2 4" xfId="6952" xr:uid="{CDA8AEA7-CC25-42E6-B37A-9C9FF7E3D9BF}"/>
    <cellStyle name="8_Pauta de Mídia Anual AC - 18.06.08 V3 - Aprovado 2 5" xfId="8038" xr:uid="{EA1C0D08-D7DC-4707-975F-1A5B9B4DB613}"/>
    <cellStyle name="8_Pauta de Mídia Anual AC - 18.06.08 V3 - Aprovado 2 6" xfId="8812" xr:uid="{BB6A3476-4713-4B1B-B2F5-3BB3FF1DE874}"/>
    <cellStyle name="8_Pauta de Mídia Anual AC - 18.06.08 V3 - Aprovado 2 7" xfId="9834" xr:uid="{D1D006BB-CDFB-4DE4-A0B5-247AEA54769C}"/>
    <cellStyle name="8_Pauta de Mídia Anual AC - 18.06.08 V3 - Aprovado 2 8" xfId="10164" xr:uid="{B7AD2CF6-24A0-4F50-9B96-52F3C2D548E5}"/>
    <cellStyle name="8_Pauta de Mídia Anual AC - 18.06.08 V3 - Aprovado 2 9" xfId="10447" xr:uid="{AF49DDAB-105F-424B-A225-0F75EBC80A2A}"/>
    <cellStyle name="8_Pauta de Mídia Anual AC - 18.06.08 V3 - Aprovado 3" xfId="4876" xr:uid="{E5B941AA-C454-4A2F-869B-622A870B7410}"/>
    <cellStyle name="8_Pauta de Mídia Anual AC - 18.06.08 V3 - Aprovado 3 10" xfId="10684" xr:uid="{1E69D19D-966B-416A-9F5E-214B28DC62EE}"/>
    <cellStyle name="8_Pauta de Mídia Anual AC - 18.06.08 V3 - Aprovado 3 11" xfId="13940" xr:uid="{7B8239B6-F360-4F5F-82B9-8B104B9C7275}"/>
    <cellStyle name="8_Pauta de Mídia Anual AC - 18.06.08 V3 - Aprovado 3 2" xfId="5851" xr:uid="{BCC99460-39B8-44C1-8922-A7289E54129F}"/>
    <cellStyle name="8_Pauta de Mídia Anual AC - 18.06.08 V3 - Aprovado 3 2 2" xfId="20099" xr:uid="{3AA35C5D-1C2E-48A0-9C6B-8D293C25769B}"/>
    <cellStyle name="8_Pauta de Mídia Anual AC - 18.06.08 V3 - Aprovado 3 3" xfId="6237" xr:uid="{83CDD405-2D0B-4312-9506-21C15FA7F92A}"/>
    <cellStyle name="8_Pauta de Mídia Anual AC - 18.06.08 V3 - Aprovado 3 4" xfId="6989" xr:uid="{68D0B43C-A662-42E2-AEDC-863BD1C356A4}"/>
    <cellStyle name="8_Pauta de Mídia Anual AC - 18.06.08 V3 - Aprovado 3 5" xfId="8075" xr:uid="{B86ABFEA-A578-4420-A6A9-574BF6ADD46C}"/>
    <cellStyle name="8_Pauta de Mídia Anual AC - 18.06.08 V3 - Aprovado 3 6" xfId="8849" xr:uid="{2DA446A3-EC29-4452-98AC-CF15547F87CA}"/>
    <cellStyle name="8_Pauta de Mídia Anual AC - 18.06.08 V3 - Aprovado 3 7" xfId="9843" xr:uid="{F5A59670-2627-4D02-A1E9-70DAB6794079}"/>
    <cellStyle name="8_Pauta de Mídia Anual AC - 18.06.08 V3 - Aprovado 3 8" xfId="10201" xr:uid="{932DE4F3-0AFF-47D0-9044-51C87A4BFC81}"/>
    <cellStyle name="8_Pauta de Mídia Anual AC - 18.06.08 V3 - Aprovado 3 9" xfId="10484" xr:uid="{1C3486AD-69BC-408B-ACCB-C7E1E732392D}"/>
    <cellStyle name="8_Pauta de Mídia Anual AC - 18.06.08 V3 - Aprovado 4" xfId="5484" xr:uid="{9052BB0F-5111-4C7D-B783-D402E143CC7E}"/>
    <cellStyle name="8_Pauta de Mídia Anual AC - 18.06.08 V3 - Aprovado 4 2" xfId="18428" xr:uid="{81618393-3063-47AD-B69A-ABE1648A29AC}"/>
    <cellStyle name="8_Pauta de Mídia Anual AC - 18.06.08 V3 - Aprovado 5" xfId="5585" xr:uid="{60CA0807-CAF1-429A-A9F8-A18DF99DD459}"/>
    <cellStyle name="8_Pauta de Mídia Anual AC - 18.06.08 V3 - Aprovado 5 2" xfId="19095" xr:uid="{B103A19B-F137-416D-B4FC-B3AC302B1EED}"/>
    <cellStyle name="8_Pauta de Mídia Anual AC - 18.06.08 V3 - Aprovado 6" xfId="6777" xr:uid="{C41CAC18-4E0D-4C55-88E2-625CC114AD3C}"/>
    <cellStyle name="8_Pauta de Mídia Anual AC - 18.06.08 V3 - Aprovado 6 2" xfId="47195" xr:uid="{FD72B94E-C5F2-4561-A9C1-412593376C05}"/>
    <cellStyle name="8_Pauta de Mídia Anual AC - 18.06.08 V3 - Aprovado 7" xfId="7821" xr:uid="{34BE0C5C-416E-43AB-9472-03CF258ED1F9}"/>
    <cellStyle name="8_Pauta de Mídia Anual AC - 18.06.08 V3 - Aprovado 8" xfId="8609" xr:uid="{A2FD80C7-DD99-4D53-BF33-85847997327E}"/>
    <cellStyle name="8_Pauta de Mídia Anual AC - 18.06.08 V3 - Aprovado 9" xfId="9451" xr:uid="{588032D6-6F55-4C0C-9107-FDC03FC5C399}"/>
    <cellStyle name="8_Plano - Doação Midia extensiva v 2" xfId="3728" xr:uid="{938143CB-E984-4819-96F4-3DAF7BE871C4}"/>
    <cellStyle name="8_Plano Mídia Carnaval Aids Rev 310308" xfId="3729" xr:uid="{D565FD15-41EC-4AAC-8A5C-F612273FCDDE}"/>
    <cellStyle name="8_Plano Mídia Carnaval Aids Rev 310308_OOH - Rev 12" xfId="3730" xr:uid="{ABFED3E9-94AA-4001-8DE3-7A666D86F7E8}"/>
    <cellStyle name="8_Plano Mídia Dia Mundial Aids - AUTORIZADO - v100408 16.05.08" xfId="3731" xr:uid="{BF8F9879-4733-45AE-BF57-ACE4EC90AD60}"/>
    <cellStyle name="8_Plano Mídia Dia Mundial Aids - AUTORIZADO - v100408 16.05.08_OOH - Rev 12" xfId="3732" xr:uid="{BD26DA7C-22DB-496C-8368-2230618F88BE}"/>
    <cellStyle name="8_Plano Mídia Dia Mundial Aids - AUTORIZADO - v301107 (1)" xfId="3733" xr:uid="{610B2FD0-0262-4B77-9989-1D747A8B19C6}"/>
    <cellStyle name="8_Plano Mídia Dia Mundial Aids - AUTORIZADO - v301107 (1)_OOH - Rev 12" xfId="3734" xr:uid="{8AF76329-4F77-4229-AC3B-E8DC84321567}"/>
    <cellStyle name="8_Programação F1 2009" xfId="10999" xr:uid="{BABEE7C6-F310-4DBB-BA3A-F5352881590C}"/>
    <cellStyle name="8_Ranking Globo - Jornal Nacional - BH" xfId="3735" xr:uid="{556F263D-EA8D-45C8-8168-1D7E3B98E6A2}"/>
    <cellStyle name="8_Ranking Globo - Jornal Nacional - BH 2" xfId="4840" xr:uid="{0892BFF9-4DBA-4532-BD77-02E30AE2C092}"/>
    <cellStyle name="8_Ranking Globo - Jornal Nacional - BH 2 10" xfId="10448" xr:uid="{C22AE03A-27AE-4DF7-BF59-FA32ECC9C8F6}"/>
    <cellStyle name="8_Ranking Globo - Jornal Nacional - BH 2 11" xfId="10648" xr:uid="{B3AA3C88-A717-4341-91C3-46E7FE784995}"/>
    <cellStyle name="8_Ranking Globo - Jornal Nacional - BH 2 2" xfId="5815" xr:uid="{714E8D62-58B0-463A-8621-6F2897ED2AB3}"/>
    <cellStyle name="8_Ranking Globo - Jornal Nacional - BH 2 3" xfId="6201" xr:uid="{2EE737FE-39EF-4E98-8B47-62AB0EFEC9CB}"/>
    <cellStyle name="8_Ranking Globo - Jornal Nacional - BH 2 4" xfId="6642" xr:uid="{10DB7EB8-3613-4D9D-89EB-AA30247C8C7A}"/>
    <cellStyle name="8_Ranking Globo - Jornal Nacional - BH 2 5" xfId="6953" xr:uid="{4DEB270E-C442-4069-9FE3-39627FE4FF3E}"/>
    <cellStyle name="8_Ranking Globo - Jornal Nacional - BH 2 6" xfId="7319" xr:uid="{55B12C2B-A15B-428D-BD2D-02715195C630}"/>
    <cellStyle name="8_Ranking Globo - Jornal Nacional - BH 2 7" xfId="8039" xr:uid="{314C53A6-A1F0-4A8F-9A00-1BB9E6887445}"/>
    <cellStyle name="8_Ranking Globo - Jornal Nacional - BH 2 8" xfId="8813" xr:uid="{B858036B-027D-4735-BEF7-CC1986FAA401}"/>
    <cellStyle name="8_Ranking Globo - Jornal Nacional - BH 2 9" xfId="10165" xr:uid="{DBC4C28B-B1D6-4302-8A34-E1064E8C7600}"/>
    <cellStyle name="8_Ranking Globo - Jornal Nacional - BH 3" xfId="4875" xr:uid="{821EAD68-0407-4E19-A69A-61376E9EB218}"/>
    <cellStyle name="8_Ranking Globo - Jornal Nacional - BH 3 10" xfId="10483" xr:uid="{C4C19933-3B75-4163-ADAD-CA5C076A531C}"/>
    <cellStyle name="8_Ranking Globo - Jornal Nacional - BH 3 11" xfId="10683" xr:uid="{5AA146AC-E274-4853-830B-33FBB4FA2EA0}"/>
    <cellStyle name="8_Ranking Globo - Jornal Nacional - BH 3 2" xfId="5850" xr:uid="{8E137EC2-1036-43DB-B279-77C8A7CC7802}"/>
    <cellStyle name="8_Ranking Globo - Jornal Nacional - BH 3 3" xfId="6236" xr:uid="{A14172E4-6C3C-43FE-93A7-BE0D1E4BDC3B}"/>
    <cellStyle name="8_Ranking Globo - Jornal Nacional - BH 3 4" xfId="6669" xr:uid="{5FCFD47D-8F24-4E3D-AC42-28E0CE267A7C}"/>
    <cellStyle name="8_Ranking Globo - Jornal Nacional - BH 3 5" xfId="6988" xr:uid="{CABE184C-CF03-40D6-A21D-4414DE8CB92E}"/>
    <cellStyle name="8_Ranking Globo - Jornal Nacional - BH 3 6" xfId="7351" xr:uid="{46E6F7A5-4B17-4041-A1ED-FD937989D874}"/>
    <cellStyle name="8_Ranking Globo - Jornal Nacional - BH 3 7" xfId="8074" xr:uid="{28EB1204-6294-4233-A031-F39C9E6040A9}"/>
    <cellStyle name="8_Ranking Globo - Jornal Nacional - BH 3 8" xfId="8848" xr:uid="{90540D5E-D910-4172-89DA-9C8CF5A67245}"/>
    <cellStyle name="8_Ranking Globo - Jornal Nacional - BH 3 9" xfId="10200" xr:uid="{D55E1FBF-3AEC-4F03-8609-CCA54219A0A9}"/>
    <cellStyle name="8_Ranking Globo - Jornal Nacional - BH 4" xfId="5582" xr:uid="{C20A2CA1-9190-4D77-B2F5-7940FD50920C}"/>
    <cellStyle name="8_Ranking Globo - Jornal Nacional - BH 5" xfId="6349" xr:uid="{603C9BB4-A067-4E3A-AF92-799C8C601B10}"/>
    <cellStyle name="8_Ranking Globo - Jornal Nacional - BH 6" xfId="6797" xr:uid="{62AA4C83-19B3-44EE-8C81-0B0A8F535A1D}"/>
    <cellStyle name="8_Ranking Globo - Jornal Nacional - BH 7" xfId="7135" xr:uid="{2947EB39-E60E-49A1-8146-AE4F3125B185}"/>
    <cellStyle name="8_Ranking Globo - Jornal Nacional - BH 8" xfId="7822" xr:uid="{2BF40378-BDC6-45FF-B97A-1F4BA3F7CE9B}"/>
    <cellStyle name="8_Ranking Globo - Jornal Nacional - DF" xfId="3736" xr:uid="{296D00E2-3AC2-4086-A233-EC11D6318A43}"/>
    <cellStyle name="8_Ranking Globo - Jornal Nacional - DF 2" xfId="4841" xr:uid="{95AB11FE-2279-479D-8A9D-45E60BFA7099}"/>
    <cellStyle name="8_Ranking Globo - Jornal Nacional - DF 2 10" xfId="10449" xr:uid="{2186FEB2-63FA-41CE-B210-5C894E40ECBE}"/>
    <cellStyle name="8_Ranking Globo - Jornal Nacional - DF 2 11" xfId="10649" xr:uid="{290B4627-AFF7-4CF7-A28A-B8137DC34A97}"/>
    <cellStyle name="8_Ranking Globo - Jornal Nacional - DF 2 2" xfId="5816" xr:uid="{ED026A58-3C69-4506-A9A7-7D059A797410}"/>
    <cellStyle name="8_Ranking Globo - Jornal Nacional - DF 2 3" xfId="6202" xr:uid="{277BDFA4-169A-4AB3-B357-4213164405F4}"/>
    <cellStyle name="8_Ranking Globo - Jornal Nacional - DF 2 4" xfId="6643" xr:uid="{288826E5-BD2D-49A6-B8ED-094B8973958B}"/>
    <cellStyle name="8_Ranking Globo - Jornal Nacional - DF 2 5" xfId="6954" xr:uid="{51E71570-C3E4-46F3-A2A4-ADB01CFC06C7}"/>
    <cellStyle name="8_Ranking Globo - Jornal Nacional - DF 2 6" xfId="7320" xr:uid="{D332C39D-5055-42D0-9A9C-462C66A734F0}"/>
    <cellStyle name="8_Ranking Globo - Jornal Nacional - DF 2 7" xfId="8040" xr:uid="{D7540406-2A5F-4C32-817C-772A43A9A628}"/>
    <cellStyle name="8_Ranking Globo - Jornal Nacional - DF 2 8" xfId="8814" xr:uid="{3692F8F4-F69D-4DC1-A099-D8C0C23D65F1}"/>
    <cellStyle name="8_Ranking Globo - Jornal Nacional - DF 2 9" xfId="10166" xr:uid="{370BC8EB-1D3C-465E-94A4-D98841ED1BC7}"/>
    <cellStyle name="8_Ranking Globo - Jornal Nacional - DF 3" xfId="4874" xr:uid="{9F432BFE-1D72-4B9A-A06B-A4B5E499350D}"/>
    <cellStyle name="8_Ranking Globo - Jornal Nacional - DF 3 10" xfId="10482" xr:uid="{39C8D091-F95D-4844-9812-E0D0D3B6FA44}"/>
    <cellStyle name="8_Ranking Globo - Jornal Nacional - DF 3 11" xfId="10682" xr:uid="{508F4632-AB3E-41D9-8040-E72A54613B6C}"/>
    <cellStyle name="8_Ranking Globo - Jornal Nacional - DF 3 2" xfId="5849" xr:uid="{5703D355-A662-47E9-BB3D-401260C78203}"/>
    <cellStyle name="8_Ranking Globo - Jornal Nacional - DF 3 3" xfId="6235" xr:uid="{615E4DFE-2F6E-4EAD-A728-D643A134CE68}"/>
    <cellStyle name="8_Ranking Globo - Jornal Nacional - DF 3 4" xfId="6668" xr:uid="{43E98D8A-200F-4DA6-89C1-D44B9C62E04C}"/>
    <cellStyle name="8_Ranking Globo - Jornal Nacional - DF 3 5" xfId="6987" xr:uid="{238FF21A-A179-44CD-ADDD-D82F1D1B12D5}"/>
    <cellStyle name="8_Ranking Globo - Jornal Nacional - DF 3 6" xfId="7350" xr:uid="{07DBFB14-28B8-45A5-932F-8869B39372A0}"/>
    <cellStyle name="8_Ranking Globo - Jornal Nacional - DF 3 7" xfId="8073" xr:uid="{1F94C2F9-A0D8-4F7D-BAD0-62B8B55D5594}"/>
    <cellStyle name="8_Ranking Globo - Jornal Nacional - DF 3 8" xfId="8847" xr:uid="{8B91BECA-40AD-4025-817F-FDEBEA30AE02}"/>
    <cellStyle name="8_Ranking Globo - Jornal Nacional - DF 3 9" xfId="10199" xr:uid="{0D8C5E90-C9F4-4880-BE88-DBD6BA9833E2}"/>
    <cellStyle name="8_Ranking Globo - Jornal Nacional - DF 4" xfId="5581" xr:uid="{7EF80B92-81A6-4F7C-A1BC-D30F1D01D770}"/>
    <cellStyle name="8_Ranking Globo - Jornal Nacional - DF 5" xfId="6417" xr:uid="{3280ECA7-11F7-41EC-87A6-4FB951DEE068}"/>
    <cellStyle name="8_Ranking Globo - Jornal Nacional - DF 6" xfId="6780" xr:uid="{233A284E-5322-41D7-A99E-DCE87BE0CAB8}"/>
    <cellStyle name="8_Ranking Globo - Jornal Nacional - DF 7" xfId="7132" xr:uid="{77242909-AB9A-4317-AB45-DBB939A4E168}"/>
    <cellStyle name="8_Ranking Globo - Jornal Nacional - DF 8" xfId="7823" xr:uid="{57B621B0-77E1-4115-AB7A-748B62571BEB}"/>
    <cellStyle name="8_Ranking TV Paga AS ABC 25+ 18 às 24h" xfId="3737" xr:uid="{FD37CCA9-5D5D-4EC2-846A-1285CA3EF812}"/>
    <cellStyle name="8_Ranking TV Paga AS ABC 25+ 18 às 24h_OOH - Rev 12" xfId="3738" xr:uid="{610E2732-1F9A-4F36-98D9-72647D8B783B}"/>
    <cellStyle name="8_Ranking TV Paga AS ABC 25+ 18 às 24h_Pauta de Mídia Anual AC - 18.06.08 V3 - Aprovado" xfId="3739" xr:uid="{1A415A3D-BAFC-4F5D-B24A-3A99C1643AAF}"/>
    <cellStyle name="8_Share e Programação TV" xfId="3740" xr:uid="{CE10862C-9872-40B2-A98F-1A4971E5F2E1}"/>
    <cellStyle name="8_Share e Programação TV.xls 2" xfId="3741" xr:uid="{756A7E6B-13BA-47B0-82B8-B65BF2CBF442}"/>
    <cellStyle name="8_Share TV PNT_06hàs24h - AS ABCDE 18-34 - MW_25jun" xfId="3742" xr:uid="{C3DC14E0-9082-43CF-8BBF-112170842ECF}"/>
    <cellStyle name="8_Share TV PNT_06hàs24h - AS ABCDE 18-34 - MW_25jun_OOH - Rev 12" xfId="3743" xr:uid="{CFC38812-6514-42A5-A9B6-F018C5DB5A58}"/>
    <cellStyle name="9" xfId="3744" xr:uid="{FBFB3E0B-40C2-440A-AD7E-A6612DA25116}"/>
    <cellStyle name="9 10" xfId="9452" xr:uid="{5D2248FB-78D5-4196-AC68-DCF16EF339D6}"/>
    <cellStyle name="9 11" xfId="9475" xr:uid="{5166B588-D662-4BB1-BA7F-7173738ADB3A}"/>
    <cellStyle name="9 12" xfId="9431" xr:uid="{C73970FB-7D4B-4CA9-B6F2-A38B53D77769}"/>
    <cellStyle name="9 13" xfId="10580" xr:uid="{528F8A96-614C-429C-AB11-7A83D2A4488F}"/>
    <cellStyle name="9 14" xfId="11000" xr:uid="{54A9F9F9-3309-4863-9C13-0BD627DDD9D8}"/>
    <cellStyle name="9 2" xfId="4842" xr:uid="{A524C626-09DE-4032-BABC-CB09294A7CE9}"/>
    <cellStyle name="9 2 10" xfId="10650" xr:uid="{53C0E6B8-817F-49C8-8F13-876D14B478B5}"/>
    <cellStyle name="9 2 11" xfId="13691" xr:uid="{FCC932E0-36B5-4580-A908-A3067F419539}"/>
    <cellStyle name="9 2 2" xfId="5817" xr:uid="{EE4F7178-EFC2-4C2F-9116-E1C4B8A20B02}"/>
    <cellStyle name="9 2 3" xfId="6203" xr:uid="{63439929-DD09-49B4-8976-87349C71E400}"/>
    <cellStyle name="9 2 4" xfId="6955" xr:uid="{FFE34BC0-127C-4413-B5C9-82828461AE23}"/>
    <cellStyle name="9 2 5" xfId="8041" xr:uid="{F93FFDB8-DB59-4F28-9E5C-B990BECD9D49}"/>
    <cellStyle name="9 2 6" xfId="8815" xr:uid="{4B79BF7C-4B9E-4029-8CC8-5F0E8B79746F}"/>
    <cellStyle name="9 2 7" xfId="9835" xr:uid="{77B47E00-BFED-4276-8191-708AB1AC8AFB}"/>
    <cellStyle name="9 2 8" xfId="10167" xr:uid="{2BF94067-18AA-422D-AE6F-976658E96088}"/>
    <cellStyle name="9 2 9" xfId="10450" xr:uid="{134C61FF-6841-419D-AC18-579F4D1A47E4}"/>
    <cellStyle name="9 3" xfId="4873" xr:uid="{94319269-29FB-4210-AFA8-0E9005A930FE}"/>
    <cellStyle name="9 3 10" xfId="10681" xr:uid="{C17A0F55-DEA1-4655-BAF7-67FDC3648E6C}"/>
    <cellStyle name="9 3 11" xfId="13933" xr:uid="{EB272677-E757-4F46-AAAF-F704CC2A17B4}"/>
    <cellStyle name="9 3 2" xfId="5848" xr:uid="{223BDF60-D263-400A-8E2D-E555E985C33E}"/>
    <cellStyle name="9 3 2 2" xfId="20092" xr:uid="{FACDD1C6-B75F-47C3-821D-5D4CBE82461B}"/>
    <cellStyle name="9 3 3" xfId="6234" xr:uid="{42D7FE96-8953-4970-AE03-E9F369840778}"/>
    <cellStyle name="9 3 4" xfId="6986" xr:uid="{B98A90B4-3868-46C7-A64F-E9411E75415A}"/>
    <cellStyle name="9 3 5" xfId="8072" xr:uid="{5EC86EBF-4834-4E09-88BA-CCF7BCCD3A4A}"/>
    <cellStyle name="9 3 6" xfId="8846" xr:uid="{94EE9BAD-8FD6-4FDD-94E9-4A56D14051D7}"/>
    <cellStyle name="9 3 7" xfId="9842" xr:uid="{9D67B2D0-65C8-4093-992B-39D4EB281688}"/>
    <cellStyle name="9 3 8" xfId="10198" xr:uid="{28C888AF-7D54-4978-961F-D868499D36B3}"/>
    <cellStyle name="9 3 9" xfId="10481" xr:uid="{00DF633E-8F2F-4F51-B2F3-AF92A738AF3D}"/>
    <cellStyle name="9 4" xfId="5496" xr:uid="{F35E2D64-56A1-4B07-B9C5-8028E7488D92}"/>
    <cellStyle name="9 4 2" xfId="23509" xr:uid="{8D010DF0-F54E-4FA6-BC55-BAF03D84BB06}"/>
    <cellStyle name="9 4 3" xfId="17350" xr:uid="{564CE000-173C-4DD3-B17C-9914E46FFE79}"/>
    <cellStyle name="9 5" xfId="5575" xr:uid="{E3D4E176-55B3-461D-BA9B-4BBF5DC8BDD7}"/>
    <cellStyle name="9 5 2" xfId="18437" xr:uid="{1748833B-D03C-4690-B208-4287C38E17F4}"/>
    <cellStyle name="9 6" xfId="6792" xr:uid="{3020B925-A505-4D3F-BBA9-CA093ED20033}"/>
    <cellStyle name="9 6 2" xfId="18784" xr:uid="{2A489683-DE6F-461D-84F5-3FA7291AF11D}"/>
    <cellStyle name="9 7" xfId="7484" xr:uid="{5ACD792C-16CB-41D8-8F74-3BCCFD1547D4}"/>
    <cellStyle name="9 7 2" xfId="47330" xr:uid="{27C48D3E-B04D-4BB0-9E7E-825BDD40A119}"/>
    <cellStyle name="9 8" xfId="7824" xr:uid="{36C7EFBC-3380-4E89-9A52-ED2054915D12}"/>
    <cellStyle name="9 9" xfId="8610" xr:uid="{3C1E8515-BAD3-4CA7-A319-E476FE893C12}"/>
    <cellStyle name="9_OOH - Rev 12" xfId="3745" xr:uid="{EF2D42E7-BC01-4A71-A40A-6E70DF6F3481}"/>
    <cellStyle name="9_OOH - Rev 12 10" xfId="9474" xr:uid="{6C510F0C-03B5-420F-9BAE-4736EB30D002}"/>
    <cellStyle name="9_OOH - Rev 12 11" xfId="9725" xr:uid="{597155CC-3C47-4311-AC06-D013641CF99E}"/>
    <cellStyle name="9_OOH - Rev 12 12" xfId="10607" xr:uid="{A9DA9ACA-CF98-4A9B-A42B-CE6B3769F3E2}"/>
    <cellStyle name="9_OOH - Rev 12 2" xfId="4843" xr:uid="{22AA2513-361A-4092-9DEC-4C4DB95BF1F3}"/>
    <cellStyle name="9_OOH - Rev 12 2 10" xfId="10651" xr:uid="{693D9A7D-9EE0-4590-A87E-3A70274C17FA}"/>
    <cellStyle name="9_OOH - Rev 12 2 2" xfId="5818" xr:uid="{77314CF6-30BC-408E-839F-69FB08A97F81}"/>
    <cellStyle name="9_OOH - Rev 12 2 3" xfId="6204" xr:uid="{D019DE44-D326-4E5A-8CF2-463E0BCF80AF}"/>
    <cellStyle name="9_OOH - Rev 12 2 4" xfId="6956" xr:uid="{D3D22062-CF2E-4DF2-B419-9A9FC314008E}"/>
    <cellStyle name="9_OOH - Rev 12 2 5" xfId="8042" xr:uid="{917A39F6-6F29-47BF-B603-A008E6E4B14F}"/>
    <cellStyle name="9_OOH - Rev 12 2 6" xfId="8816" xr:uid="{3801CE96-D8FF-40B2-9288-785644F47923}"/>
    <cellStyle name="9_OOH - Rev 12 2 7" xfId="9836" xr:uid="{A2AE0F23-FF3A-48FF-AD8D-0768AEFCD8EC}"/>
    <cellStyle name="9_OOH - Rev 12 2 8" xfId="10168" xr:uid="{CC7C6BD0-E015-49E7-8AB4-9667A86439A9}"/>
    <cellStyle name="9_OOH - Rev 12 2 9" xfId="10451" xr:uid="{7BA2897D-4688-408F-BEC5-4C0194AC466A}"/>
    <cellStyle name="9_OOH - Rev 12 3" xfId="4872" xr:uid="{BE54980E-E351-402E-852D-1423061D17F0}"/>
    <cellStyle name="9_OOH - Rev 12 3 10" xfId="10680" xr:uid="{D8E9AEE8-43F6-4CCC-91D5-C6E35CEFA3CA}"/>
    <cellStyle name="9_OOH - Rev 12 3 2" xfId="5847" xr:uid="{B2E4C774-9AA6-41B0-A2F5-E6BBF4535509}"/>
    <cellStyle name="9_OOH - Rev 12 3 3" xfId="6233" xr:uid="{684118CB-195E-49BE-A71C-758147CBBADF}"/>
    <cellStyle name="9_OOH - Rev 12 3 4" xfId="6985" xr:uid="{CE183418-F55A-4283-9A54-7A5F7758342D}"/>
    <cellStyle name="9_OOH - Rev 12 3 5" xfId="8071" xr:uid="{041FA4A1-A394-45E7-B7EB-636A0E969E34}"/>
    <cellStyle name="9_OOH - Rev 12 3 6" xfId="8845" xr:uid="{2780BBB0-01A0-49C7-9F50-904B36313932}"/>
    <cellStyle name="9_OOH - Rev 12 3 7" xfId="9841" xr:uid="{9E679C91-4093-4A13-B1DE-48038FE1DAAF}"/>
    <cellStyle name="9_OOH - Rev 12 3 8" xfId="10197" xr:uid="{81B9A54E-17A2-4E7D-B6FF-17E9184DB253}"/>
    <cellStyle name="9_OOH - Rev 12 3 9" xfId="10480" xr:uid="{48028AF2-56EA-4738-82E6-07E6CB5090E4}"/>
    <cellStyle name="9_OOH - Rev 12 4" xfId="5497" xr:uid="{299E9A97-331F-46EE-BC74-9B8F2FF972BC}"/>
    <cellStyle name="9_OOH - Rev 12 5" xfId="5574" xr:uid="{D80B3770-0BC4-441B-805B-748F5A826A0D}"/>
    <cellStyle name="9_OOH - Rev 12 6" xfId="6018" xr:uid="{AE3A5DF8-B6F4-4EE4-AA9F-21D55C8788ED}"/>
    <cellStyle name="9_OOH - Rev 12 7" xfId="7825" xr:uid="{62C70A74-E08D-4495-9A62-FB7746A71564}"/>
    <cellStyle name="9_OOH - Rev 12 8" xfId="8611" xr:uid="{1BF52297-90ED-4DAF-ABF1-9BE2A822CBFD}"/>
    <cellStyle name="9_OOH - Rev 12 9" xfId="9453" xr:uid="{D1BBD2F9-B683-47BB-AC2D-B1864AA001A6}"/>
    <cellStyle name="9_Pauta de Mídia Anual AC - 18.06.08 V3 - Aprovado" xfId="3746" xr:uid="{E6AEC2EC-609C-487D-9C50-38FC1A567E2E}"/>
    <cellStyle name="9_Pauta de Mídia Anual AC - 18.06.08 V3 - Aprovado 10" xfId="9473" xr:uid="{46C1AF68-DDA4-4FBF-A193-C2B3E0B7C574}"/>
    <cellStyle name="9_Pauta de Mídia Anual AC - 18.06.08 V3 - Aprovado 11" xfId="10300" xr:uid="{BF91C8F4-C99A-48CE-9C3B-4966800EF69B}"/>
    <cellStyle name="9_Pauta de Mídia Anual AC - 18.06.08 V3 - Aprovado 12" xfId="10603" xr:uid="{01712788-DCDF-4975-8AF3-DEFBD623C6E9}"/>
    <cellStyle name="9_Pauta de Mídia Anual AC - 18.06.08 V3 - Aprovado 13" xfId="11001" xr:uid="{A2066FA7-976E-4EAF-AE62-C71C45489AA8}"/>
    <cellStyle name="9_Pauta de Mídia Anual AC - 18.06.08 V3 - Aprovado 2" xfId="4844" xr:uid="{AD97CCFB-9BCF-4CDE-A159-5D5E3FF80200}"/>
    <cellStyle name="9_Pauta de Mídia Anual AC - 18.06.08 V3 - Aprovado 2 10" xfId="10652" xr:uid="{EFE66A5E-9232-4984-8C97-2EDEDD1297A0}"/>
    <cellStyle name="9_Pauta de Mídia Anual AC - 18.06.08 V3 - Aprovado 2 11" xfId="13934" xr:uid="{50B9F637-6298-4A01-8261-897E5A84FB8C}"/>
    <cellStyle name="9_Pauta de Mídia Anual AC - 18.06.08 V3 - Aprovado 2 2" xfId="5819" xr:uid="{AE9F3EC0-5E00-4AB3-8E5F-C077BC82EBEB}"/>
    <cellStyle name="9_Pauta de Mídia Anual AC - 18.06.08 V3 - Aprovado 2 2 2" xfId="20093" xr:uid="{D7D76BA0-7B4D-4325-90D5-B25E5FA6634C}"/>
    <cellStyle name="9_Pauta de Mídia Anual AC - 18.06.08 V3 - Aprovado 2 3" xfId="6205" xr:uid="{180DD701-B542-4CA2-B961-BC27BFE83032}"/>
    <cellStyle name="9_Pauta de Mídia Anual AC - 18.06.08 V3 - Aprovado 2 4" xfId="6957" xr:uid="{92832252-934B-4E2E-9292-78B57B8517EA}"/>
    <cellStyle name="9_Pauta de Mídia Anual AC - 18.06.08 V3 - Aprovado 2 5" xfId="8043" xr:uid="{4E9FA74D-4A80-417C-BB8A-8ABCE184DC04}"/>
    <cellStyle name="9_Pauta de Mídia Anual AC - 18.06.08 V3 - Aprovado 2 6" xfId="8817" xr:uid="{85FBEA93-65CD-4CCF-8DBE-7405951F19CC}"/>
    <cellStyle name="9_Pauta de Mídia Anual AC - 18.06.08 V3 - Aprovado 2 7" xfId="9837" xr:uid="{0609CFBC-E00A-4734-BC46-E56925199819}"/>
    <cellStyle name="9_Pauta de Mídia Anual AC - 18.06.08 V3 - Aprovado 2 8" xfId="10169" xr:uid="{F246AC63-E31E-4D45-8F99-2104D668EE0A}"/>
    <cellStyle name="9_Pauta de Mídia Anual AC - 18.06.08 V3 - Aprovado 2 9" xfId="10452" xr:uid="{5F3FF216-E4B9-4D54-A77C-361ECC8F71F2}"/>
    <cellStyle name="9_Pauta de Mídia Anual AC - 18.06.08 V3 - Aprovado 3" xfId="4871" xr:uid="{3EC167D5-91A4-4116-A820-B7CA01C8C63D}"/>
    <cellStyle name="9_Pauta de Mídia Anual AC - 18.06.08 V3 - Aprovado 3 10" xfId="10679" xr:uid="{6D1D89C8-4474-4242-9CD8-2C467E5E981D}"/>
    <cellStyle name="9_Pauta de Mídia Anual AC - 18.06.08 V3 - Aprovado 3 11" xfId="13771" xr:uid="{93C48AEA-7DEE-4AE9-9762-4B7A60F27718}"/>
    <cellStyle name="9_Pauta de Mídia Anual AC - 18.06.08 V3 - Aprovado 3 2" xfId="5846" xr:uid="{5BA2B6AE-A069-41FC-AC80-27025D79462A}"/>
    <cellStyle name="9_Pauta de Mídia Anual AC - 18.06.08 V3 - Aprovado 3 2 2" xfId="19930" xr:uid="{533E6590-AE07-41A8-BBD3-255CD6CEEE2C}"/>
    <cellStyle name="9_Pauta de Mídia Anual AC - 18.06.08 V3 - Aprovado 3 3" xfId="6232" xr:uid="{092E4B0E-4456-4D16-9FB3-BAF80DDBA92B}"/>
    <cellStyle name="9_Pauta de Mídia Anual AC - 18.06.08 V3 - Aprovado 3 4" xfId="6984" xr:uid="{1F52C5AB-A947-463E-9B24-8CCF9D70DDB6}"/>
    <cellStyle name="9_Pauta de Mídia Anual AC - 18.06.08 V3 - Aprovado 3 5" xfId="8070" xr:uid="{CFD2798F-24FD-4B2C-B444-DBA86C55D9D5}"/>
    <cellStyle name="9_Pauta de Mídia Anual AC - 18.06.08 V3 - Aprovado 3 6" xfId="8844" xr:uid="{1720165E-5543-4BC4-885B-D6249188DB51}"/>
    <cellStyle name="9_Pauta de Mídia Anual AC - 18.06.08 V3 - Aprovado 3 7" xfId="9840" xr:uid="{2AEF5555-8005-41B9-A6F9-E2E912C5AADE}"/>
    <cellStyle name="9_Pauta de Mídia Anual AC - 18.06.08 V3 - Aprovado 3 8" xfId="10196" xr:uid="{C26C05E6-C468-4308-9A93-CB9A5902055F}"/>
    <cellStyle name="9_Pauta de Mídia Anual AC - 18.06.08 V3 - Aprovado 3 9" xfId="10479" xr:uid="{4CF0D063-A38C-4091-972A-A386A0799C6D}"/>
    <cellStyle name="9_Pauta de Mídia Anual AC - 18.06.08 V3 - Aprovado 4" xfId="5498" xr:uid="{9184540E-5D7E-455F-B2BC-84897FC1A539}"/>
    <cellStyle name="9_Pauta de Mídia Anual AC - 18.06.08 V3 - Aprovado 4 2" xfId="18438" xr:uid="{57950217-5C50-4DCE-99ED-1D6991936CBF}"/>
    <cellStyle name="9_Pauta de Mídia Anual AC - 18.06.08 V3 - Aprovado 5" xfId="5573" xr:uid="{5BF77D5D-3B73-4962-9CB6-09209DE66630}"/>
    <cellStyle name="9_Pauta de Mídia Anual AC - 18.06.08 V3 - Aprovado 5 2" xfId="19478" xr:uid="{09DB8794-A663-4B84-95B9-772DD5D25314}"/>
    <cellStyle name="9_Pauta de Mídia Anual AC - 18.06.08 V3 - Aprovado 6" xfId="6788" xr:uid="{B958FD3F-63B9-4C6D-9E07-58D95ED0BDB8}"/>
    <cellStyle name="9_Pauta de Mídia Anual AC - 18.06.08 V3 - Aprovado 6 2" xfId="47248" xr:uid="{57033398-FCD5-4E07-9E76-62815F074234}"/>
    <cellStyle name="9_Pauta de Mídia Anual AC - 18.06.08 V3 - Aprovado 7" xfId="7826" xr:uid="{AE603A7E-F4ED-4565-8316-5D67B1FFA092}"/>
    <cellStyle name="9_Pauta de Mídia Anual AC - 18.06.08 V3 - Aprovado 8" xfId="8612" xr:uid="{F3C15707-55A1-48C3-9282-369B9FEA27B7}"/>
    <cellStyle name="9_Pauta de Mídia Anual AC - 18.06.08 V3 - Aprovado 9" xfId="9454" xr:uid="{9DB9FA91-5FE5-42FF-9A17-5306502A814C}"/>
    <cellStyle name="9_Plan2" xfId="11002" xr:uid="{D561C681-CB67-4EDD-A718-CCCFE3D1B659}"/>
    <cellStyle name="9_Plano Mídia Carnaval Aids Rev 310308" xfId="3747" xr:uid="{7EE86C11-83A2-43A1-A452-3B8010A49F9A}"/>
    <cellStyle name="9_Plano Mídia Carnaval Aids Rev 310308 2" xfId="4845" xr:uid="{ADD3FC61-E552-4B7D-8178-7BE57CC784DD}"/>
    <cellStyle name="9_Plano Mídia Carnaval Aids Rev 310308 2 10" xfId="10453" xr:uid="{2C857AA2-D63A-44F6-B9FC-9F0CB0B00A63}"/>
    <cellStyle name="9_Plano Mídia Carnaval Aids Rev 310308 2 11" xfId="10653" xr:uid="{642156B0-3C63-4D29-B5AC-6A080481371C}"/>
    <cellStyle name="9_Plano Mídia Carnaval Aids Rev 310308 2 12" xfId="13935" xr:uid="{E37210E3-3568-4EF5-BF0A-986C087F94FF}"/>
    <cellStyle name="9_Plano Mídia Carnaval Aids Rev 310308 2 2" xfId="5820" xr:uid="{F6A18787-BACC-4E55-BBAF-87343C4F9036}"/>
    <cellStyle name="9_Plano Mídia Carnaval Aids Rev 310308 2 2 2" xfId="20094" xr:uid="{6EF7720D-A21B-4C26-B631-97C81FA68D79}"/>
    <cellStyle name="9_Plano Mídia Carnaval Aids Rev 310308 2 3" xfId="6206" xr:uid="{A2A9891C-B5FF-4E7B-9E0B-B6F69500AF7B}"/>
    <cellStyle name="9_Plano Mídia Carnaval Aids Rev 310308 2 4" xfId="6644" xr:uid="{F55424D3-6368-4572-A02C-0EAEAB7F104D}"/>
    <cellStyle name="9_Plano Mídia Carnaval Aids Rev 310308 2 5" xfId="6958" xr:uid="{75201E8A-AC96-4C08-8A43-1CFFBBC14D71}"/>
    <cellStyle name="9_Plano Mídia Carnaval Aids Rev 310308 2 6" xfId="7323" xr:uid="{FC96E71A-D644-4247-9A94-4F347B36FAC9}"/>
    <cellStyle name="9_Plano Mídia Carnaval Aids Rev 310308 2 7" xfId="8044" xr:uid="{FB1441BF-A2F2-40F9-9D48-4E87DABD8B0A}"/>
    <cellStyle name="9_Plano Mídia Carnaval Aids Rev 310308 2 8" xfId="8818" xr:uid="{E0D86AF2-44AC-48D4-BFF4-7C312FF40BA4}"/>
    <cellStyle name="9_Plano Mídia Carnaval Aids Rev 310308 2 9" xfId="10170" xr:uid="{F0942C26-0006-485C-AC94-B5528B94A1DB}"/>
    <cellStyle name="9_Plano Mídia Carnaval Aids Rev 310308 3" xfId="4870" xr:uid="{88CAE1D2-3449-467B-8492-4ADDF2F50217}"/>
    <cellStyle name="9_Plano Mídia Carnaval Aids Rev 310308 3 10" xfId="10478" xr:uid="{BB152F24-EA8A-4D66-AC95-1FFD9CA5FC8F}"/>
    <cellStyle name="9_Plano Mídia Carnaval Aids Rev 310308 3 11" xfId="10678" xr:uid="{F431AE7D-87C6-4C13-BF8A-3A9413400CD9}"/>
    <cellStyle name="9_Plano Mídia Carnaval Aids Rev 310308 3 12" xfId="13770" xr:uid="{D2AEFF42-3EB8-496B-8BB9-16043BDA303E}"/>
    <cellStyle name="9_Plano Mídia Carnaval Aids Rev 310308 3 2" xfId="5845" xr:uid="{1120313F-FF65-4E66-A56C-8F48F7F36D5A}"/>
    <cellStyle name="9_Plano Mídia Carnaval Aids Rev 310308 3 2 2" xfId="19929" xr:uid="{1CE6DB3E-E153-4701-845E-70835A7DEEE3}"/>
    <cellStyle name="9_Plano Mídia Carnaval Aids Rev 310308 3 3" xfId="6231" xr:uid="{13823F6F-920E-46DC-BACB-9733AB9875CA}"/>
    <cellStyle name="9_Plano Mídia Carnaval Aids Rev 310308 3 4" xfId="6667" xr:uid="{E793EF4A-5DF1-43C6-9915-0ACE4A442D06}"/>
    <cellStyle name="9_Plano Mídia Carnaval Aids Rev 310308 3 5" xfId="6983" xr:uid="{53F9164A-3104-4115-B8B2-EA08A678323C}"/>
    <cellStyle name="9_Plano Mídia Carnaval Aids Rev 310308 3 6" xfId="7346" xr:uid="{CE6E73AE-D16D-4069-9284-F1A9578A9F60}"/>
    <cellStyle name="9_Plano Mídia Carnaval Aids Rev 310308 3 7" xfId="8069" xr:uid="{D9332DA8-6B65-4291-870C-67045FE9737D}"/>
    <cellStyle name="9_Plano Mídia Carnaval Aids Rev 310308 3 8" xfId="8843" xr:uid="{D2F262DA-6EB0-4830-AF3C-064FFD22512D}"/>
    <cellStyle name="9_Plano Mídia Carnaval Aids Rev 310308 3 9" xfId="10195" xr:uid="{44EF43E2-2394-4782-B66B-035FAEE2A080}"/>
    <cellStyle name="9_Plano Mídia Carnaval Aids Rev 310308 4" xfId="5572" xr:uid="{8AC10E71-B40D-4CC3-B52F-156640A6F54E}"/>
    <cellStyle name="9_Plano Mídia Carnaval Aids Rev 310308 4 2" xfId="18440" xr:uid="{B5A9CA84-5C16-4D65-865D-755443CA09C0}"/>
    <cellStyle name="9_Plano Mídia Carnaval Aids Rev 310308 5" xfId="5132" xr:uid="{403E7AC1-7413-44C5-A953-7642652D8A47}"/>
    <cellStyle name="9_Plano Mídia Carnaval Aids Rev 310308 5 2" xfId="19094" xr:uid="{6BFD9E82-E0FC-499B-84B3-6730073C466C}"/>
    <cellStyle name="9_Plano Mídia Carnaval Aids Rev 310308 6" xfId="5535" xr:uid="{96A748F0-C50D-4B31-A9E1-0CCF0A4C0E2A}"/>
    <cellStyle name="9_Plano Mídia Carnaval Aids Rev 310308 6 2" xfId="47513" xr:uid="{D0D7F9CA-8834-4228-AE04-5739AFE0F03B}"/>
    <cellStyle name="9_Plano Mídia Carnaval Aids Rev 310308 7" xfId="5488" xr:uid="{F340BA0C-4B49-4A15-88E8-D2AC7FB85E91}"/>
    <cellStyle name="9_Plano Mídia Carnaval Aids Rev 310308 7 2" xfId="47695" xr:uid="{ABC2FD3C-62EB-4D93-A13E-BAFD816103B3}"/>
    <cellStyle name="9_Plano Mídia Carnaval Aids Rev 310308 8" xfId="7827" xr:uid="{8518AEEC-DBC5-4E5A-8D45-CC05D8AEE8E2}"/>
    <cellStyle name="9_Plano Mídia Carnaval Aids Rev 310308_ME MS R 15" xfId="3748" xr:uid="{C54DEEF1-3089-47EB-A8A2-8D03944F89E5}"/>
    <cellStyle name="9_Plano Mídia Carnaval Aids Rev 310308_ME MS R 15 2" xfId="4846" xr:uid="{07FDA966-C9E2-4C67-880E-11BF1D73B6F4}"/>
    <cellStyle name="9_Plano Mídia Carnaval Aids Rev 310308_ME MS R 15 2 10" xfId="10454" xr:uid="{B8D96F9A-DA9C-4E39-990F-A2EFADDAABE5}"/>
    <cellStyle name="9_Plano Mídia Carnaval Aids Rev 310308_ME MS R 15 2 11" xfId="10654" xr:uid="{0CC91606-93B1-496D-A55D-91D362A43CDB}"/>
    <cellStyle name="9_Plano Mídia Carnaval Aids Rev 310308_ME MS R 15 2 2" xfId="5821" xr:uid="{16E75D40-FC92-489B-8E9A-2C1660CA4912}"/>
    <cellStyle name="9_Plano Mídia Carnaval Aids Rev 310308_ME MS R 15 2 3" xfId="6207" xr:uid="{CB9AB93D-927E-481F-9A5E-0E97092A68A8}"/>
    <cellStyle name="9_Plano Mídia Carnaval Aids Rev 310308_ME MS R 15 2 4" xfId="6645" xr:uid="{5F6B1B3F-74AF-4E2F-8C44-828D8F0E6F79}"/>
    <cellStyle name="9_Plano Mídia Carnaval Aids Rev 310308_ME MS R 15 2 5" xfId="6959" xr:uid="{C0FE806F-68F9-4957-9487-DDEAE09C0FB6}"/>
    <cellStyle name="9_Plano Mídia Carnaval Aids Rev 310308_ME MS R 15 2 6" xfId="7324" xr:uid="{FEE2704E-30F7-462A-83C6-ADB5265137D8}"/>
    <cellStyle name="9_Plano Mídia Carnaval Aids Rev 310308_ME MS R 15 2 7" xfId="8045" xr:uid="{250E37C2-72BA-4D91-ABED-1C334AFBD4D7}"/>
    <cellStyle name="9_Plano Mídia Carnaval Aids Rev 310308_ME MS R 15 2 8" xfId="8819" xr:uid="{F4D06FD4-20CF-474C-9ACB-1421BE7A7F7A}"/>
    <cellStyle name="9_Plano Mídia Carnaval Aids Rev 310308_ME MS R 15 2 9" xfId="10171" xr:uid="{32AED945-1C5B-4903-9B6B-9336EC38F0CB}"/>
    <cellStyle name="9_Plano Mídia Carnaval Aids Rev 310308_ME MS R 15 3" xfId="4869" xr:uid="{42E028FA-465A-4615-8130-8F0F503ADA76}"/>
    <cellStyle name="9_Plano Mídia Carnaval Aids Rev 310308_ME MS R 15 3 10" xfId="10477" xr:uid="{7FFDBA61-448C-4255-8D03-21ABB6741E0B}"/>
    <cellStyle name="9_Plano Mídia Carnaval Aids Rev 310308_ME MS R 15 3 11" xfId="10677" xr:uid="{FBC6A265-704C-4244-94DB-B464C026618B}"/>
    <cellStyle name="9_Plano Mídia Carnaval Aids Rev 310308_ME MS R 15 3 2" xfId="5844" xr:uid="{91B5FF5A-0FEC-4917-AE4B-14B7D45D60AB}"/>
    <cellStyle name="9_Plano Mídia Carnaval Aids Rev 310308_ME MS R 15 3 3" xfId="6230" xr:uid="{63215EAB-9E65-410E-AC24-2EFC264143CD}"/>
    <cellStyle name="9_Plano Mídia Carnaval Aids Rev 310308_ME MS R 15 3 4" xfId="6666" xr:uid="{91337FCF-708C-400D-9D70-3E80A3EFDB2E}"/>
    <cellStyle name="9_Plano Mídia Carnaval Aids Rev 310308_ME MS R 15 3 5" xfId="6982" xr:uid="{AE59A502-8300-4F08-B545-DFDE0BE9E26E}"/>
    <cellStyle name="9_Plano Mídia Carnaval Aids Rev 310308_ME MS R 15 3 6" xfId="7345" xr:uid="{75D23F2A-CAFC-4ED3-9586-D16872315382}"/>
    <cellStyle name="9_Plano Mídia Carnaval Aids Rev 310308_ME MS R 15 3 7" xfId="8068" xr:uid="{914DC5DD-0538-4A4B-8B75-12B6E6430671}"/>
    <cellStyle name="9_Plano Mídia Carnaval Aids Rev 310308_ME MS R 15 3 8" xfId="8842" xr:uid="{70239A38-E4B9-4D49-913F-E2D2B272908D}"/>
    <cellStyle name="9_Plano Mídia Carnaval Aids Rev 310308_ME MS R 15 3 9" xfId="10194" xr:uid="{C4E33204-15CF-447F-91AB-9DFB08C1197F}"/>
    <cellStyle name="9_Plano Mídia Carnaval Aids Rev 310308_ME MS R 15 4" xfId="5571" xr:uid="{C8550269-DF82-4116-B2F6-533B24DA44BE}"/>
    <cellStyle name="9_Plano Mídia Carnaval Aids Rev 310308_ME MS R 15 5" xfId="5232" xr:uid="{F016C685-D03A-4D1A-869C-8E3EFA2529D0}"/>
    <cellStyle name="9_Plano Mídia Carnaval Aids Rev 310308_ME MS R 15 6" xfId="3508" xr:uid="{D9BF0C39-DBA2-467F-8538-778713C3BDEC}"/>
    <cellStyle name="9_Plano Mídia Carnaval Aids Rev 310308_ME MS R 15 7" xfId="5489" xr:uid="{AE85D937-5E13-4889-AA4F-45C751B522AE}"/>
    <cellStyle name="9_Plano Mídia Carnaval Aids Rev 310308_ME MS R 15 8" xfId="7828" xr:uid="{5C024069-EF3A-4D95-BA45-155C1B0247CC}"/>
    <cellStyle name="9_Plano Mídia Carnaval Aids Rev 310308_OOH - Rev 12" xfId="3749" xr:uid="{4263E2B7-158C-4D49-A6E6-9DB524AED2A6}"/>
    <cellStyle name="9_Plano Mídia Carnaval Aids Rev 310308_OOH - Rev 12 2" xfId="4847" xr:uid="{FE22879E-1A0F-42E1-B44E-EE5D84368AD5}"/>
    <cellStyle name="9_Plano Mídia Carnaval Aids Rev 310308_OOH - Rev 12 2 10" xfId="10455" xr:uid="{1F46A32B-F099-4DEC-B7BE-E043D5CF6290}"/>
    <cellStyle name="9_Plano Mídia Carnaval Aids Rev 310308_OOH - Rev 12 2 11" xfId="10655" xr:uid="{372E0F82-08D3-4427-828C-F6E41E60228C}"/>
    <cellStyle name="9_Plano Mídia Carnaval Aids Rev 310308_OOH - Rev 12 2 2" xfId="5822" xr:uid="{DCB984EE-AF5B-4359-8DDE-D4572A9D58DC}"/>
    <cellStyle name="9_Plano Mídia Carnaval Aids Rev 310308_OOH - Rev 12 2 3" xfId="6208" xr:uid="{D145EAC4-93CB-4F9A-A116-EB92D09C15C2}"/>
    <cellStyle name="9_Plano Mídia Carnaval Aids Rev 310308_OOH - Rev 12 2 4" xfId="6646" xr:uid="{1F1A4BC9-7FDA-4F5A-81D4-6CD0D8EEA801}"/>
    <cellStyle name="9_Plano Mídia Carnaval Aids Rev 310308_OOH - Rev 12 2 5" xfId="6960" xr:uid="{9F38CA24-91C2-4F77-BE1E-F3E47F46BC45}"/>
    <cellStyle name="9_Plano Mídia Carnaval Aids Rev 310308_OOH - Rev 12 2 6" xfId="7325" xr:uid="{2AFE37C0-9D86-45F5-B22F-CFE93AFE23BF}"/>
    <cellStyle name="9_Plano Mídia Carnaval Aids Rev 310308_OOH - Rev 12 2 7" xfId="8046" xr:uid="{9247548E-09D3-4B0B-B778-9CB5AD7F8C36}"/>
    <cellStyle name="9_Plano Mídia Carnaval Aids Rev 310308_OOH - Rev 12 2 8" xfId="8820" xr:uid="{A52B683B-E0D1-4199-935A-B7747FE37C17}"/>
    <cellStyle name="9_Plano Mídia Carnaval Aids Rev 310308_OOH - Rev 12 2 9" xfId="10172" xr:uid="{9659E4CD-BEEC-4EDA-9E27-1E0978FF186D}"/>
    <cellStyle name="9_Plano Mídia Carnaval Aids Rev 310308_OOH - Rev 12 3" xfId="4868" xr:uid="{F216D50E-F799-4CAD-B18B-7C1975A0C039}"/>
    <cellStyle name="9_Plano Mídia Carnaval Aids Rev 310308_OOH - Rev 12 3 10" xfId="10476" xr:uid="{F3AB933F-C014-42A4-B456-340B8E78F199}"/>
    <cellStyle name="9_Plano Mídia Carnaval Aids Rev 310308_OOH - Rev 12 3 11" xfId="10676" xr:uid="{C90182D6-7984-43DE-BF8E-43FB44723F95}"/>
    <cellStyle name="9_Plano Mídia Carnaval Aids Rev 310308_OOH - Rev 12 3 2" xfId="5843" xr:uid="{01C2DAA7-5F04-462F-B413-AA8174CFC2AD}"/>
    <cellStyle name="9_Plano Mídia Carnaval Aids Rev 310308_OOH - Rev 12 3 3" xfId="6229" xr:uid="{3CD8648E-FC88-4272-8404-9ACCDA5632D8}"/>
    <cellStyle name="9_Plano Mídia Carnaval Aids Rev 310308_OOH - Rev 12 3 4" xfId="6665" xr:uid="{31A8ED95-7D4B-4CE1-B515-8CB298AF3DC0}"/>
    <cellStyle name="9_Plano Mídia Carnaval Aids Rev 310308_OOH - Rev 12 3 5" xfId="6981" xr:uid="{9B1A3263-2DCD-445A-9B17-A6F16D9B83C1}"/>
    <cellStyle name="9_Plano Mídia Carnaval Aids Rev 310308_OOH - Rev 12 3 6" xfId="7344" xr:uid="{FD288181-983D-4C6A-B54F-FEDC1BF5C256}"/>
    <cellStyle name="9_Plano Mídia Carnaval Aids Rev 310308_OOH - Rev 12 3 7" xfId="8067" xr:uid="{CE93083B-9210-4A62-B8D2-CB234A85829F}"/>
    <cellStyle name="9_Plano Mídia Carnaval Aids Rev 310308_OOH - Rev 12 3 8" xfId="8841" xr:uid="{B5D379F5-AECD-4933-A3A2-86CB4F3E347F}"/>
    <cellStyle name="9_Plano Mídia Carnaval Aids Rev 310308_OOH - Rev 12 3 9" xfId="10193" xr:uid="{ED579DA3-89A2-4529-AE7B-8371F49785F1}"/>
    <cellStyle name="9_Plano Mídia Carnaval Aids Rev 310308_OOH - Rev 12 4" xfId="5570" xr:uid="{09E87C65-ED9A-4BA9-97B0-B621FE1C1BB7}"/>
    <cellStyle name="9_Plano Mídia Carnaval Aids Rev 310308_OOH - Rev 12 5" xfId="6097" xr:uid="{69009CCF-6A2E-490B-8645-80E1E3656F7B}"/>
    <cellStyle name="9_Plano Mídia Carnaval Aids Rev 310308_OOH - Rev 12 6" xfId="6425" xr:uid="{993E5F64-A4A6-4538-9119-A2372FA11E5E}"/>
    <cellStyle name="9_Plano Mídia Carnaval Aids Rev 310308_OOH - Rev 12 7" xfId="6829" xr:uid="{B67AD1FD-9C27-423F-BB7D-33E00A88CFD7}"/>
    <cellStyle name="9_Plano Mídia Carnaval Aids Rev 310308_OOH - Rev 12 8" xfId="7829" xr:uid="{CFC96B10-6C33-436E-9469-6F1AF5AEDF32}"/>
    <cellStyle name="9_Plano Mídia Dia Mundial Aids - AUTORIZADO - v100408 16.05.08" xfId="3750" xr:uid="{AF1399F7-BAF8-42D9-AA81-3C1BA91EF8D8}"/>
    <cellStyle name="9_Plano Mídia Dia Mundial Aids - AUTORIZADO - v100408 16.05.08 2" xfId="4848" xr:uid="{088104B8-EE57-404B-85CF-1EB935F927EC}"/>
    <cellStyle name="9_Plano Mídia Dia Mundial Aids - AUTORIZADO - v100408 16.05.08 2 10" xfId="10456" xr:uid="{0D466FD3-381C-47A4-978F-15867A5858D1}"/>
    <cellStyle name="9_Plano Mídia Dia Mundial Aids - AUTORIZADO - v100408 16.05.08 2 11" xfId="10656" xr:uid="{0182C496-B843-4003-8E9D-167AE1C397D1}"/>
    <cellStyle name="9_Plano Mídia Dia Mundial Aids - AUTORIZADO - v100408 16.05.08 2 12" xfId="13936" xr:uid="{2CF454D7-C310-4170-A450-B30C29D348E7}"/>
    <cellStyle name="9_Plano Mídia Dia Mundial Aids - AUTORIZADO - v100408 16.05.08 2 2" xfId="5823" xr:uid="{97D89B25-150A-4818-A2E2-383B4E2E36C7}"/>
    <cellStyle name="9_Plano Mídia Dia Mundial Aids - AUTORIZADO - v100408 16.05.08 2 2 2" xfId="20095" xr:uid="{E5B72F77-62C5-4AE2-8AEF-F5BED99A3289}"/>
    <cellStyle name="9_Plano Mídia Dia Mundial Aids - AUTORIZADO - v100408 16.05.08 2 3" xfId="6209" xr:uid="{3CB18A04-F53D-4E50-AD67-FD3EFCD5705D}"/>
    <cellStyle name="9_Plano Mídia Dia Mundial Aids - AUTORIZADO - v100408 16.05.08 2 4" xfId="6647" xr:uid="{F85FE194-1585-497D-B62F-BE4C5D018C5A}"/>
    <cellStyle name="9_Plano Mídia Dia Mundial Aids - AUTORIZADO - v100408 16.05.08 2 5" xfId="6961" xr:uid="{44BF3B5B-A477-41D5-A3C6-0B6B72F35ACB}"/>
    <cellStyle name="9_Plano Mídia Dia Mundial Aids - AUTORIZADO - v100408 16.05.08 2 6" xfId="7326" xr:uid="{5F88400F-D150-4A4A-A48E-F978B2BFCFA3}"/>
    <cellStyle name="9_Plano Mídia Dia Mundial Aids - AUTORIZADO - v100408 16.05.08 2 7" xfId="8047" xr:uid="{7F0AA6C3-10B4-4079-A7A7-636799B3BB88}"/>
    <cellStyle name="9_Plano Mídia Dia Mundial Aids - AUTORIZADO - v100408 16.05.08 2 8" xfId="8821" xr:uid="{CF5FDBE0-63FE-4AFC-84AA-76F846F39EF9}"/>
    <cellStyle name="9_Plano Mídia Dia Mundial Aids - AUTORIZADO - v100408 16.05.08 2 9" xfId="10173" xr:uid="{55FA6565-6965-4CCA-9DCB-8596A61A8814}"/>
    <cellStyle name="9_Plano Mídia Dia Mundial Aids - AUTORIZADO - v100408 16.05.08 3" xfId="4867" xr:uid="{3D758789-B745-4CCA-B7F6-E194FE690F2D}"/>
    <cellStyle name="9_Plano Mídia Dia Mundial Aids - AUTORIZADO - v100408 16.05.08 3 10" xfId="10475" xr:uid="{CA06E258-5C38-4644-A946-1C30C2DE2EF0}"/>
    <cellStyle name="9_Plano Mídia Dia Mundial Aids - AUTORIZADO - v100408 16.05.08 3 11" xfId="10675" xr:uid="{FFE24EE3-7809-4407-B3ED-56C7030E16AC}"/>
    <cellStyle name="9_Plano Mídia Dia Mundial Aids - AUTORIZADO - v100408 16.05.08 3 12" xfId="17349" xr:uid="{D6C456FE-424A-4523-8F24-92A5DC51EA4B}"/>
    <cellStyle name="9_Plano Mídia Dia Mundial Aids - AUTORIZADO - v100408 16.05.08 3 2" xfId="5842" xr:uid="{D99803FE-54B3-489C-8F1B-474EBEC979FE}"/>
    <cellStyle name="9_Plano Mídia Dia Mundial Aids - AUTORIZADO - v100408 16.05.08 3 2 2" xfId="23508" xr:uid="{BE4316AA-8EE0-44EE-A364-B385A3D3C69C}"/>
    <cellStyle name="9_Plano Mídia Dia Mundial Aids - AUTORIZADO - v100408 16.05.08 3 3" xfId="6228" xr:uid="{AF727B8C-9C46-4181-9092-54AEDB28C34D}"/>
    <cellStyle name="9_Plano Mídia Dia Mundial Aids - AUTORIZADO - v100408 16.05.08 3 4" xfId="6664" xr:uid="{D5A83442-9DBE-4F47-BB0F-8062BF87CA54}"/>
    <cellStyle name="9_Plano Mídia Dia Mundial Aids - AUTORIZADO - v100408 16.05.08 3 5" xfId="6980" xr:uid="{CBBC3E17-CB28-4F76-A73D-590028C6DD32}"/>
    <cellStyle name="9_Plano Mídia Dia Mundial Aids - AUTORIZADO - v100408 16.05.08 3 6" xfId="7343" xr:uid="{6B3CF5ED-9746-46A9-B224-A672B915794A}"/>
    <cellStyle name="9_Plano Mídia Dia Mundial Aids - AUTORIZADO - v100408 16.05.08 3 7" xfId="8066" xr:uid="{AD33C650-837A-4E4F-BDE6-738A7611EF8A}"/>
    <cellStyle name="9_Plano Mídia Dia Mundial Aids - AUTORIZADO - v100408 16.05.08 3 8" xfId="8840" xr:uid="{36B1164C-E085-45EC-ACA4-8B75508AF8CD}"/>
    <cellStyle name="9_Plano Mídia Dia Mundial Aids - AUTORIZADO - v100408 16.05.08 3 9" xfId="10192" xr:uid="{648C68A4-F3B1-415F-AAAD-6A47149EE19E}"/>
    <cellStyle name="9_Plano Mídia Dia Mundial Aids - AUTORIZADO - v100408 16.05.08 4" xfId="5569" xr:uid="{8C005AD8-94C1-4632-8F42-A28697354BA3}"/>
    <cellStyle name="9_Plano Mídia Dia Mundial Aids - AUTORIZADO - v100408 16.05.08 4 2" xfId="18441" xr:uid="{8D1CFCAE-C5F6-4DAB-9D19-185098B88F0C}"/>
    <cellStyle name="9_Plano Mídia Dia Mundial Aids - AUTORIZADO - v100408 16.05.08 5" xfId="6358" xr:uid="{400D773F-B6FD-4AF9-8776-AE5DA7EC6E54}"/>
    <cellStyle name="9_Plano Mídia Dia Mundial Aids - AUTORIZADO - v100408 16.05.08 5 2" xfId="18783" xr:uid="{95951645-1857-44B6-8283-AF295FE4620C}"/>
    <cellStyle name="9_Plano Mídia Dia Mundial Aids - AUTORIZADO - v100408 16.05.08 6" xfId="6093" xr:uid="{0BE1B10C-A1A3-486E-AAEF-77CE729AE4C2}"/>
    <cellStyle name="9_Plano Mídia Dia Mundial Aids - AUTORIZADO - v100408 16.05.08 6 2" xfId="47470" xr:uid="{20C0EE3B-A957-4919-9B96-B0415A177420}"/>
    <cellStyle name="9_Plano Mídia Dia Mundial Aids - AUTORIZADO - v100408 16.05.08 7" xfId="6830" xr:uid="{73DE3500-902C-4F43-91AB-EB45AF59C5C7}"/>
    <cellStyle name="9_Plano Mídia Dia Mundial Aids - AUTORIZADO - v100408 16.05.08 7 2" xfId="47696" xr:uid="{6A2FE922-C986-4D60-BC1C-6EA1205BAA04}"/>
    <cellStyle name="9_Plano Mídia Dia Mundial Aids - AUTORIZADO - v100408 16.05.08 8" xfId="7830" xr:uid="{CD429013-B4A8-4207-9FAD-A620323F0AC1}"/>
    <cellStyle name="9_Plano Mídia Dia Mundial Aids - AUTORIZADO - v100408 16.05.08_ME MS R 15" xfId="3751" xr:uid="{903C309F-694C-44DF-9E9F-05C42C6EC1FB}"/>
    <cellStyle name="9_Plano Mídia Dia Mundial Aids - AUTORIZADO - v100408 16.05.08_ME MS R 15 2" xfId="4849" xr:uid="{ED422E49-37E0-4B59-AFC2-93FABC295C79}"/>
    <cellStyle name="9_Plano Mídia Dia Mundial Aids - AUTORIZADO - v100408 16.05.08_ME MS R 15 2 10" xfId="10457" xr:uid="{EBE66342-EE03-4DCD-898F-B52494AAA91C}"/>
    <cellStyle name="9_Plano Mídia Dia Mundial Aids - AUTORIZADO - v100408 16.05.08_ME MS R 15 2 11" xfId="10657" xr:uid="{9C92CDBC-07F4-4845-8D58-E34BEB9C6F1E}"/>
    <cellStyle name="9_Plano Mídia Dia Mundial Aids - AUTORIZADO - v100408 16.05.08_ME MS R 15 2 2" xfId="5824" xr:uid="{11F0FC7B-67B1-4044-AE69-64922D1E68B0}"/>
    <cellStyle name="9_Plano Mídia Dia Mundial Aids - AUTORIZADO - v100408 16.05.08_ME MS R 15 2 3" xfId="6210" xr:uid="{50894A8A-FF92-4412-8DF2-CFEA76C13911}"/>
    <cellStyle name="9_Plano Mídia Dia Mundial Aids - AUTORIZADO - v100408 16.05.08_ME MS R 15 2 4" xfId="6648" xr:uid="{05DA5253-1943-4016-9F78-7A5D75F17237}"/>
    <cellStyle name="9_Plano Mídia Dia Mundial Aids - AUTORIZADO - v100408 16.05.08_ME MS R 15 2 5" xfId="6962" xr:uid="{1E431409-B802-4C24-B0BF-CEA38FD8918E}"/>
    <cellStyle name="9_Plano Mídia Dia Mundial Aids - AUTORIZADO - v100408 16.05.08_ME MS R 15 2 6" xfId="7327" xr:uid="{D68A70EB-748D-462A-B327-C501B1377ACC}"/>
    <cellStyle name="9_Plano Mídia Dia Mundial Aids - AUTORIZADO - v100408 16.05.08_ME MS R 15 2 7" xfId="8048" xr:uid="{E59D0C7A-2E1D-46A6-91CD-DD1D015E852B}"/>
    <cellStyle name="9_Plano Mídia Dia Mundial Aids - AUTORIZADO - v100408 16.05.08_ME MS R 15 2 8" xfId="8822" xr:uid="{E6C2D22E-5E32-45D5-9DFF-EB0B5AAB7AE0}"/>
    <cellStyle name="9_Plano Mídia Dia Mundial Aids - AUTORIZADO - v100408 16.05.08_ME MS R 15 2 9" xfId="10174" xr:uid="{B137D32D-B9E3-4488-9356-43E9503921CF}"/>
    <cellStyle name="9_Plano Mídia Dia Mundial Aids - AUTORIZADO - v100408 16.05.08_ME MS R 15 3" xfId="4866" xr:uid="{5C4574BE-F746-4A4F-A79F-DA7683460AD9}"/>
    <cellStyle name="9_Plano Mídia Dia Mundial Aids - AUTORIZADO - v100408 16.05.08_ME MS R 15 3 10" xfId="10474" xr:uid="{CD69CA2E-E85A-4A04-9FCA-CA3FEEEE0C4E}"/>
    <cellStyle name="9_Plano Mídia Dia Mundial Aids - AUTORIZADO - v100408 16.05.08_ME MS R 15 3 11" xfId="10674" xr:uid="{6F5F6EA0-F804-4C42-9EE5-E12818AF5660}"/>
    <cellStyle name="9_Plano Mídia Dia Mundial Aids - AUTORIZADO - v100408 16.05.08_ME MS R 15 3 2" xfId="5841" xr:uid="{D83A79B5-2A9A-48EA-AAAD-7962AC3A56B6}"/>
    <cellStyle name="9_Plano Mídia Dia Mundial Aids - AUTORIZADO - v100408 16.05.08_ME MS R 15 3 3" xfId="6227" xr:uid="{63190785-D0E2-4978-A3F9-FA97FABCFEF1}"/>
    <cellStyle name="9_Plano Mídia Dia Mundial Aids - AUTORIZADO - v100408 16.05.08_ME MS R 15 3 4" xfId="6663" xr:uid="{ACD0B0EB-D8B2-42B6-826F-7015924D8F84}"/>
    <cellStyle name="9_Plano Mídia Dia Mundial Aids - AUTORIZADO - v100408 16.05.08_ME MS R 15 3 5" xfId="6979" xr:uid="{07253335-D71D-44F1-9432-FE581772A4AC}"/>
    <cellStyle name="9_Plano Mídia Dia Mundial Aids - AUTORIZADO - v100408 16.05.08_ME MS R 15 3 6" xfId="7342" xr:uid="{E57FA65D-0356-4058-AD49-29E6E3BFCBB0}"/>
    <cellStyle name="9_Plano Mídia Dia Mundial Aids - AUTORIZADO - v100408 16.05.08_ME MS R 15 3 7" xfId="8065" xr:uid="{C723BDA2-2F46-4662-B0C2-26B5596C4F09}"/>
    <cellStyle name="9_Plano Mídia Dia Mundial Aids - AUTORIZADO - v100408 16.05.08_ME MS R 15 3 8" xfId="8839" xr:uid="{3211CD0D-94B4-41CA-85A6-542A17DD5D47}"/>
    <cellStyle name="9_Plano Mídia Dia Mundial Aids - AUTORIZADO - v100408 16.05.08_ME MS R 15 3 9" xfId="10191" xr:uid="{F785D653-B413-4346-A507-1AB21BADEAA9}"/>
    <cellStyle name="9_Plano Mídia Dia Mundial Aids - AUTORIZADO - v100408 16.05.08_ME MS R 15 4" xfId="5568" xr:uid="{E5B74B0B-1C29-4EFF-ADEE-2EEAA43CCCDC}"/>
    <cellStyle name="9_Plano Mídia Dia Mundial Aids - AUTORIZADO - v100408 16.05.08_ME MS R 15 5" xfId="6342" xr:uid="{D1D51DF5-5F2E-4BBE-9637-C98F62F1AAC0}"/>
    <cellStyle name="9_Plano Mídia Dia Mundial Aids - AUTORIZADO - v100408 16.05.08_ME MS R 15 6" xfId="6787" xr:uid="{64D90978-6C18-4037-8B73-6E74D8E644DF}"/>
    <cellStyle name="9_Plano Mídia Dia Mundial Aids - AUTORIZADO - v100408 16.05.08_ME MS R 15 7" xfId="5490" xr:uid="{57638E2A-9FE5-4A9B-AE14-F74886D333CE}"/>
    <cellStyle name="9_Plano Mídia Dia Mundial Aids - AUTORIZADO - v100408 16.05.08_ME MS R 15 8" xfId="7831" xr:uid="{8579771D-30D7-42AF-8896-5B33633DA965}"/>
    <cellStyle name="9_Plano Mídia Dia Mundial Aids - AUTORIZADO - v100408 16.05.08_OOH - Rev 12" xfId="3752" xr:uid="{57C0A1BA-1CB9-467E-A222-832B8F5F3EBA}"/>
    <cellStyle name="9_Plano Mídia Dia Mundial Aids - AUTORIZADO - v100408 16.05.08_OOH - Rev 12 2" xfId="4850" xr:uid="{0C556F71-72A1-44C6-AD9C-87289241AAF1}"/>
    <cellStyle name="9_Plano Mídia Dia Mundial Aids - AUTORIZADO - v100408 16.05.08_OOH - Rev 12 2 10" xfId="10458" xr:uid="{7036E106-5F3D-495C-98CF-87147AA4A8D5}"/>
    <cellStyle name="9_Plano Mídia Dia Mundial Aids - AUTORIZADO - v100408 16.05.08_OOH - Rev 12 2 11" xfId="10658" xr:uid="{A19F21B1-1E75-4D10-BF66-6A6494894D33}"/>
    <cellStyle name="9_Plano Mídia Dia Mundial Aids - AUTORIZADO - v100408 16.05.08_OOH - Rev 12 2 2" xfId="5825" xr:uid="{65126E68-E11D-4DD9-AB2E-24781200081A}"/>
    <cellStyle name="9_Plano Mídia Dia Mundial Aids - AUTORIZADO - v100408 16.05.08_OOH - Rev 12 2 3" xfId="6211" xr:uid="{550364EB-8BE5-4DF9-B4C2-A539F303ED81}"/>
    <cellStyle name="9_Plano Mídia Dia Mundial Aids - AUTORIZADO - v100408 16.05.08_OOH - Rev 12 2 4" xfId="6649" xr:uid="{F5FB9E5C-61EF-4C38-A773-8F27225CDDD1}"/>
    <cellStyle name="9_Plano Mídia Dia Mundial Aids - AUTORIZADO - v100408 16.05.08_OOH - Rev 12 2 5" xfId="6963" xr:uid="{7409C752-424C-4D70-8F07-80DA55544300}"/>
    <cellStyle name="9_Plano Mídia Dia Mundial Aids - AUTORIZADO - v100408 16.05.08_OOH - Rev 12 2 6" xfId="7328" xr:uid="{C440E3BF-08B4-4F75-9133-821ECDC3D5BF}"/>
    <cellStyle name="9_Plano Mídia Dia Mundial Aids - AUTORIZADO - v100408 16.05.08_OOH - Rev 12 2 7" xfId="8049" xr:uid="{94A941AF-43CA-4615-8C4C-A0568E7BB801}"/>
    <cellStyle name="9_Plano Mídia Dia Mundial Aids - AUTORIZADO - v100408 16.05.08_OOH - Rev 12 2 8" xfId="8823" xr:uid="{F3ECD931-9756-4DD0-86AB-35F0EE5181E4}"/>
    <cellStyle name="9_Plano Mídia Dia Mundial Aids - AUTORIZADO - v100408 16.05.08_OOH - Rev 12 2 9" xfId="10175" xr:uid="{707317FC-7FDC-423C-951F-116A557FA630}"/>
    <cellStyle name="9_Plano Mídia Dia Mundial Aids - AUTORIZADO - v100408 16.05.08_OOH - Rev 12 3" xfId="4865" xr:uid="{FF5E6858-6FBF-45BE-A272-CE6ABA7A0181}"/>
    <cellStyle name="9_Plano Mídia Dia Mundial Aids - AUTORIZADO - v100408 16.05.08_OOH - Rev 12 3 10" xfId="10473" xr:uid="{E8534879-4165-4F51-A416-2FCB08D1C68E}"/>
    <cellStyle name="9_Plano Mídia Dia Mundial Aids - AUTORIZADO - v100408 16.05.08_OOH - Rev 12 3 11" xfId="10673" xr:uid="{205BA577-A8E7-468A-A000-5CCED68585D8}"/>
    <cellStyle name="9_Plano Mídia Dia Mundial Aids - AUTORIZADO - v100408 16.05.08_OOH - Rev 12 3 2" xfId="5840" xr:uid="{D6899EE5-6FBF-41A5-9365-EF207078E823}"/>
    <cellStyle name="9_Plano Mídia Dia Mundial Aids - AUTORIZADO - v100408 16.05.08_OOH - Rev 12 3 3" xfId="6226" xr:uid="{3341FBFF-4208-4E39-B2E8-A1354C6460E8}"/>
    <cellStyle name="9_Plano Mídia Dia Mundial Aids - AUTORIZADO - v100408 16.05.08_OOH - Rev 12 3 4" xfId="6662" xr:uid="{866D1C67-6EF4-46C8-AD38-D2CC5025E6A5}"/>
    <cellStyle name="9_Plano Mídia Dia Mundial Aids - AUTORIZADO - v100408 16.05.08_OOH - Rev 12 3 5" xfId="6978" xr:uid="{4ECB0F37-B2E9-4F4E-8C32-015FEBD73A98}"/>
    <cellStyle name="9_Plano Mídia Dia Mundial Aids - AUTORIZADO - v100408 16.05.08_OOH - Rev 12 3 6" xfId="7341" xr:uid="{7E534F26-B50C-4BCA-8A0F-66EBDA3DE949}"/>
    <cellStyle name="9_Plano Mídia Dia Mundial Aids - AUTORIZADO - v100408 16.05.08_OOH - Rev 12 3 7" xfId="8064" xr:uid="{6C343322-63E5-4624-9CA1-115B06E5D182}"/>
    <cellStyle name="9_Plano Mídia Dia Mundial Aids - AUTORIZADO - v100408 16.05.08_OOH - Rev 12 3 8" xfId="8838" xr:uid="{D7C26B8A-48CB-420C-B92E-D160227025E4}"/>
    <cellStyle name="9_Plano Mídia Dia Mundial Aids - AUTORIZADO - v100408 16.05.08_OOH - Rev 12 3 9" xfId="10190" xr:uid="{78D3F69C-6C79-4EC8-B8A9-564A5BA8B202}"/>
    <cellStyle name="9_Plano Mídia Dia Mundial Aids - AUTORIZADO - v100408 16.05.08_OOH - Rev 12 4" xfId="5567" xr:uid="{39BD5649-5A36-4B34-A538-DD4DE9E992E2}"/>
    <cellStyle name="9_Plano Mídia Dia Mundial Aids - AUTORIZADO - v100408 16.05.08_OOH - Rev 12 5" xfId="6424" xr:uid="{0264A011-82D3-4049-A033-1F080CD2C60D}"/>
    <cellStyle name="9_Plano Mídia Dia Mundial Aids - AUTORIZADO - v100408 16.05.08_OOH - Rev 12 6" xfId="6772" xr:uid="{E307AA1A-9A94-4B8A-BD40-DB87A4AAF3AF}"/>
    <cellStyle name="9_Plano Mídia Dia Mundial Aids - AUTORIZADO - v100408 16.05.08_OOH - Rev 12 7" xfId="5491" xr:uid="{545CA462-C6F1-4CB1-9F7F-FE3B57AFC68F}"/>
    <cellStyle name="9_Plano Mídia Dia Mundial Aids - AUTORIZADO - v100408 16.05.08_OOH - Rev 12 8" xfId="7832" xr:uid="{25753ED4-4A7E-4B18-8B2C-9EDCD79DBA2B}"/>
    <cellStyle name="9_Plano Mídia Dia Mundial Aids - AUTORIZADO - v301107 (1)" xfId="3753" xr:uid="{52A17282-011D-4634-883E-0CC2B1976D7B}"/>
    <cellStyle name="9_Plano Mídia Dia Mundial Aids - AUTORIZADO - v301107 (1) 2" xfId="4851" xr:uid="{2D2A5DB0-2DD2-4021-B19E-1F581A3C9511}"/>
    <cellStyle name="9_Plano Mídia Dia Mundial Aids - AUTORIZADO - v301107 (1) 2 10" xfId="10459" xr:uid="{A7E72996-B162-447B-B09F-1C3C5AEF1398}"/>
    <cellStyle name="9_Plano Mídia Dia Mundial Aids - AUTORIZADO - v301107 (1) 2 11" xfId="10659" xr:uid="{D9EA3FAA-7C26-4F1D-80AF-F6EEF1C68144}"/>
    <cellStyle name="9_Plano Mídia Dia Mundial Aids - AUTORIZADO - v301107 (1) 2 12" xfId="13937" xr:uid="{AB0B5405-FA15-4829-8120-B12EC97DA679}"/>
    <cellStyle name="9_Plano Mídia Dia Mundial Aids - AUTORIZADO - v301107 (1) 2 2" xfId="5826" xr:uid="{E82FC180-A99F-417C-BA25-FB031D9A43B9}"/>
    <cellStyle name="9_Plano Mídia Dia Mundial Aids - AUTORIZADO - v301107 (1) 2 2 2" xfId="20096" xr:uid="{923FDF87-D15D-480A-ACBA-B486C7FF1F0B}"/>
    <cellStyle name="9_Plano Mídia Dia Mundial Aids - AUTORIZADO - v301107 (1) 2 3" xfId="6212" xr:uid="{EE80CC6D-A1F6-42C3-8B3E-7E7B073F7E0B}"/>
    <cellStyle name="9_Plano Mídia Dia Mundial Aids - AUTORIZADO - v301107 (1) 2 4" xfId="6650" xr:uid="{9EF4DADB-3C2D-48CA-AB11-8078B4120BDB}"/>
    <cellStyle name="9_Plano Mídia Dia Mundial Aids - AUTORIZADO - v301107 (1) 2 5" xfId="6964" xr:uid="{0D281912-423B-4187-80F1-392EAAAF70A4}"/>
    <cellStyle name="9_Plano Mídia Dia Mundial Aids - AUTORIZADO - v301107 (1) 2 6" xfId="7329" xr:uid="{947F0CD9-4097-497C-AEA1-5504B71C5BF0}"/>
    <cellStyle name="9_Plano Mídia Dia Mundial Aids - AUTORIZADO - v301107 (1) 2 7" xfId="8050" xr:uid="{5B9F11A1-7591-461E-AC13-0F988FD56CCD}"/>
    <cellStyle name="9_Plano Mídia Dia Mundial Aids - AUTORIZADO - v301107 (1) 2 8" xfId="8824" xr:uid="{0F1CE911-7DF7-4941-B17D-9B55FCFCAC92}"/>
    <cellStyle name="9_Plano Mídia Dia Mundial Aids - AUTORIZADO - v301107 (1) 2 9" xfId="10176" xr:uid="{E7E56929-7C9C-418F-8C5B-25927D708F95}"/>
    <cellStyle name="9_Plano Mídia Dia Mundial Aids - AUTORIZADO - v301107 (1) 3" xfId="4864" xr:uid="{1D2DDB66-18EC-4123-8AE7-BAA23F0C4392}"/>
    <cellStyle name="9_Plano Mídia Dia Mundial Aids - AUTORIZADO - v301107 (1) 3 10" xfId="10472" xr:uid="{65339120-D93D-459C-9C5C-D191079007C4}"/>
    <cellStyle name="9_Plano Mídia Dia Mundial Aids - AUTORIZADO - v301107 (1) 3 11" xfId="10672" xr:uid="{0C041C8A-A3EA-405A-9D44-3F9FB22CB361}"/>
    <cellStyle name="9_Plano Mídia Dia Mundial Aids - AUTORIZADO - v301107 (1) 3 12" xfId="13769" xr:uid="{4BCE5D06-0C96-41C0-B530-4ABF9FC54498}"/>
    <cellStyle name="9_Plano Mídia Dia Mundial Aids - AUTORIZADO - v301107 (1) 3 2" xfId="5839" xr:uid="{CC27F3A2-B54F-4817-B12D-97A26EF75886}"/>
    <cellStyle name="9_Plano Mídia Dia Mundial Aids - AUTORIZADO - v301107 (1) 3 2 2" xfId="19928" xr:uid="{286A5115-D85A-4027-A340-BFC1272EEC3D}"/>
    <cellStyle name="9_Plano Mídia Dia Mundial Aids - AUTORIZADO - v301107 (1) 3 3" xfId="6225" xr:uid="{44FA37A8-9FBC-4142-8540-7E43C620C4DF}"/>
    <cellStyle name="9_Plano Mídia Dia Mundial Aids - AUTORIZADO - v301107 (1) 3 4" xfId="6661" xr:uid="{7E4D410B-021D-406B-AEA1-1DEF1DB43F41}"/>
    <cellStyle name="9_Plano Mídia Dia Mundial Aids - AUTORIZADO - v301107 (1) 3 5" xfId="6977" xr:uid="{343DC1F6-78B3-4821-A3DC-6EB2D1793491}"/>
    <cellStyle name="9_Plano Mídia Dia Mundial Aids - AUTORIZADO - v301107 (1) 3 6" xfId="7340" xr:uid="{5D1A26DE-D597-40EC-9E49-C1BD4A1DE5DA}"/>
    <cellStyle name="9_Plano Mídia Dia Mundial Aids - AUTORIZADO - v301107 (1) 3 7" xfId="8063" xr:uid="{CD77B353-AD8B-4103-908A-AEF69B6D610B}"/>
    <cellStyle name="9_Plano Mídia Dia Mundial Aids - AUTORIZADO - v301107 (1) 3 8" xfId="8837" xr:uid="{89E5CC11-516B-44D2-A85A-A209FEEB5C68}"/>
    <cellStyle name="9_Plano Mídia Dia Mundial Aids - AUTORIZADO - v301107 (1) 3 9" xfId="10189" xr:uid="{357C9CB8-D302-4C4F-BBED-0D8721D4A3B6}"/>
    <cellStyle name="9_Plano Mídia Dia Mundial Aids - AUTORIZADO - v301107 (1) 4" xfId="5566" xr:uid="{5D9D3D34-7057-4F36-8C48-F4EAD6BA864E}"/>
    <cellStyle name="9_Plano Mídia Dia Mundial Aids - AUTORIZADO - v301107 (1) 4 2" xfId="18442" xr:uid="{CDECD518-84A5-4687-97D2-ACBCAF81C552}"/>
    <cellStyle name="9_Plano Mídia Dia Mundial Aids - AUTORIZADO - v301107 (1) 5" xfId="6415" xr:uid="{121B6AEB-4535-48CB-95BA-46D76FD17740}"/>
    <cellStyle name="9_Plano Mídia Dia Mundial Aids - AUTORIZADO - v301107 (1) 5 2" xfId="19477" xr:uid="{24B900F5-B094-4893-9D6D-210572B16233}"/>
    <cellStyle name="9_Plano Mídia Dia Mundial Aids - AUTORIZADO - v301107 (1) 6" xfId="6843" xr:uid="{24F09C3D-C599-496E-B4FF-1F31E8C7026B}"/>
    <cellStyle name="9_Plano Mídia Dia Mundial Aids - AUTORIZADO - v301107 (1) 6 2" xfId="47202" xr:uid="{06409B3A-09ED-4649-A056-C2B43B1BCCDD}"/>
    <cellStyle name="9_Plano Mídia Dia Mundial Aids - AUTORIZADO - v301107 (1) 7" xfId="5492" xr:uid="{31CF23ED-6016-490D-9875-59EF3D4EC7B6}"/>
    <cellStyle name="9_Plano Mídia Dia Mundial Aids - AUTORIZADO - v301107 (1) 7 2" xfId="47697" xr:uid="{9DAF8BDC-D760-40DF-BE5C-D6E6D053A912}"/>
    <cellStyle name="9_Plano Mídia Dia Mundial Aids - AUTORIZADO - v301107 (1) 8" xfId="7833" xr:uid="{17FB1290-7B32-4A1D-A1CB-DB69D8348006}"/>
    <cellStyle name="9_Plano Mídia Dia Mundial Aids - AUTORIZADO - v301107 (1)_ME MS R 15" xfId="3754" xr:uid="{8195838C-CE50-423B-9181-B2797EC4A88B}"/>
    <cellStyle name="9_Plano Mídia Dia Mundial Aids - AUTORIZADO - v301107 (1)_ME MS R 15 2" xfId="4852" xr:uid="{C1B197E6-518F-47E1-BD84-1EF25A3B8F23}"/>
    <cellStyle name="9_Plano Mídia Dia Mundial Aids - AUTORIZADO - v301107 (1)_ME MS R 15 2 10" xfId="10460" xr:uid="{EC625E80-F6D8-457C-85CB-D9FD6B0340B7}"/>
    <cellStyle name="9_Plano Mídia Dia Mundial Aids - AUTORIZADO - v301107 (1)_ME MS R 15 2 11" xfId="10660" xr:uid="{672468E2-D77E-43E0-B64E-23FF9D4A534D}"/>
    <cellStyle name="9_Plano Mídia Dia Mundial Aids - AUTORIZADO - v301107 (1)_ME MS R 15 2 2" xfId="5827" xr:uid="{70B833F3-BB6E-4868-BC5B-8E7FFA584626}"/>
    <cellStyle name="9_Plano Mídia Dia Mundial Aids - AUTORIZADO - v301107 (1)_ME MS R 15 2 3" xfId="6213" xr:uid="{389B3F89-BF7E-4B7D-9831-FD5B79B7535D}"/>
    <cellStyle name="9_Plano Mídia Dia Mundial Aids - AUTORIZADO - v301107 (1)_ME MS R 15 2 4" xfId="6651" xr:uid="{01F9090C-7349-48A3-8182-C12941A0D135}"/>
    <cellStyle name="9_Plano Mídia Dia Mundial Aids - AUTORIZADO - v301107 (1)_ME MS R 15 2 5" xfId="6965" xr:uid="{DFA5755C-B083-498E-82A4-DED750CF6934}"/>
    <cellStyle name="9_Plano Mídia Dia Mundial Aids - AUTORIZADO - v301107 (1)_ME MS R 15 2 6" xfId="7330" xr:uid="{D4EC8054-4413-4E29-B01A-E048EBA55A7E}"/>
    <cellStyle name="9_Plano Mídia Dia Mundial Aids - AUTORIZADO - v301107 (1)_ME MS R 15 2 7" xfId="8051" xr:uid="{3C858CFB-EB94-46F7-8F9C-D9BA457752FA}"/>
    <cellStyle name="9_Plano Mídia Dia Mundial Aids - AUTORIZADO - v301107 (1)_ME MS R 15 2 8" xfId="8825" xr:uid="{292A4953-ADC9-4033-A1D6-2092E228A0FE}"/>
    <cellStyle name="9_Plano Mídia Dia Mundial Aids - AUTORIZADO - v301107 (1)_ME MS R 15 2 9" xfId="10177" xr:uid="{24261B27-B405-457F-B5AD-5DD24DEAD621}"/>
    <cellStyle name="9_Plano Mídia Dia Mundial Aids - AUTORIZADO - v301107 (1)_ME MS R 15 3" xfId="4863" xr:uid="{74077F97-22D5-4E59-8A68-76C4CBFEC58E}"/>
    <cellStyle name="9_Plano Mídia Dia Mundial Aids - AUTORIZADO - v301107 (1)_ME MS R 15 3 10" xfId="10471" xr:uid="{11DB11B1-E553-497D-A8CF-5E5B4E0B7222}"/>
    <cellStyle name="9_Plano Mídia Dia Mundial Aids - AUTORIZADO - v301107 (1)_ME MS R 15 3 11" xfId="10671" xr:uid="{7EEC89E6-3378-4A3C-AFA2-0490F6957694}"/>
    <cellStyle name="9_Plano Mídia Dia Mundial Aids - AUTORIZADO - v301107 (1)_ME MS R 15 3 2" xfId="5838" xr:uid="{E39B2546-9103-46AC-A5FA-73ED07A20E02}"/>
    <cellStyle name="9_Plano Mídia Dia Mundial Aids - AUTORIZADO - v301107 (1)_ME MS R 15 3 3" xfId="6224" xr:uid="{C45D4234-9EC3-4A1F-BDDC-DF99C52EA393}"/>
    <cellStyle name="9_Plano Mídia Dia Mundial Aids - AUTORIZADO - v301107 (1)_ME MS R 15 3 4" xfId="6660" xr:uid="{F8214907-B879-4BA3-B725-AE5020EC23B5}"/>
    <cellStyle name="9_Plano Mídia Dia Mundial Aids - AUTORIZADO - v301107 (1)_ME MS R 15 3 5" xfId="6976" xr:uid="{19144220-F8B2-4F66-8E4B-22F7032C74DF}"/>
    <cellStyle name="9_Plano Mídia Dia Mundial Aids - AUTORIZADO - v301107 (1)_ME MS R 15 3 6" xfId="7339" xr:uid="{8AE5E503-CFC9-46E7-8DE0-DAAD9658426E}"/>
    <cellStyle name="9_Plano Mídia Dia Mundial Aids - AUTORIZADO - v301107 (1)_ME MS R 15 3 7" xfId="8062" xr:uid="{DC4A68E1-6667-4E38-B78C-1571C06F1106}"/>
    <cellStyle name="9_Plano Mídia Dia Mundial Aids - AUTORIZADO - v301107 (1)_ME MS R 15 3 8" xfId="8836" xr:uid="{33D634DB-DE92-47EC-A0A0-FE4CC85078CA}"/>
    <cellStyle name="9_Plano Mídia Dia Mundial Aids - AUTORIZADO - v301107 (1)_ME MS R 15 3 9" xfId="10188" xr:uid="{08C24201-9785-4B1B-B16A-185BD58A872F}"/>
    <cellStyle name="9_Plano Mídia Dia Mundial Aids - AUTORIZADO - v301107 (1)_ME MS R 15 4" xfId="5565" xr:uid="{3382070D-10F6-41C1-A7B9-7C3F4C2212DB}"/>
    <cellStyle name="9_Plano Mídia Dia Mundial Aids - AUTORIZADO - v301107 (1)_ME MS R 15 5" xfId="6390" xr:uid="{9605238E-D924-4DF4-A00A-90F27FDC23A2}"/>
    <cellStyle name="9_Plano Mídia Dia Mundial Aids - AUTORIZADO - v301107 (1)_ME MS R 15 6" xfId="6836" xr:uid="{B396993A-4437-4555-83F6-F69459CFB235}"/>
    <cellStyle name="9_Plano Mídia Dia Mundial Aids - AUTORIZADO - v301107 (1)_ME MS R 15 7" xfId="5493" xr:uid="{6A4A86D7-89FC-4C9E-950B-5ED535495A52}"/>
    <cellStyle name="9_Plano Mídia Dia Mundial Aids - AUTORIZADO - v301107 (1)_ME MS R 15 8" xfId="7834" xr:uid="{3BDB1774-4E4A-4650-8AB4-A54EF8B6E29F}"/>
    <cellStyle name="9_Plano Mídia Dia Mundial Aids - AUTORIZADO - v301107 (1)_OOH - Rev 12" xfId="3755" xr:uid="{A24F607C-212A-46B7-BE9B-FE68B31BEB8E}"/>
    <cellStyle name="9_Plano Mídia Dia Mundial Aids - AUTORIZADO - v301107 (1)_OOH - Rev 12 2" xfId="4853" xr:uid="{FE68A197-5DB7-4388-B840-09BEDE12BCE4}"/>
    <cellStyle name="9_Plano Mídia Dia Mundial Aids - AUTORIZADO - v301107 (1)_OOH - Rev 12 2 10" xfId="10461" xr:uid="{A24B41ED-0B39-4F1A-965E-1318500D748F}"/>
    <cellStyle name="9_Plano Mídia Dia Mundial Aids - AUTORIZADO - v301107 (1)_OOH - Rev 12 2 11" xfId="10661" xr:uid="{7D69BFBF-5996-4EB5-B10E-3DF99A3806EB}"/>
    <cellStyle name="9_Plano Mídia Dia Mundial Aids - AUTORIZADO - v301107 (1)_OOH - Rev 12 2 2" xfId="5828" xr:uid="{267EE58D-A6F6-420B-9AE5-534406C1BB72}"/>
    <cellStyle name="9_Plano Mídia Dia Mundial Aids - AUTORIZADO - v301107 (1)_OOH - Rev 12 2 3" xfId="6214" xr:uid="{0C8E0F99-2745-4DB3-B724-28A3925F670B}"/>
    <cellStyle name="9_Plano Mídia Dia Mundial Aids - AUTORIZADO - v301107 (1)_OOH - Rev 12 2 4" xfId="6652" xr:uid="{A1A5D761-A3D6-4BA7-B8D8-5F097DA21E24}"/>
    <cellStyle name="9_Plano Mídia Dia Mundial Aids - AUTORIZADO - v301107 (1)_OOH - Rev 12 2 5" xfId="6966" xr:uid="{101E7A80-81DF-4645-A46A-5CF3EFC746C5}"/>
    <cellStyle name="9_Plano Mídia Dia Mundial Aids - AUTORIZADO - v301107 (1)_OOH - Rev 12 2 6" xfId="7331" xr:uid="{346220CF-630C-40D1-9714-15A8608ECCE5}"/>
    <cellStyle name="9_Plano Mídia Dia Mundial Aids - AUTORIZADO - v301107 (1)_OOH - Rev 12 2 7" xfId="8052" xr:uid="{A1BA2CF6-652A-4907-81FA-473EC7DBFFC4}"/>
    <cellStyle name="9_Plano Mídia Dia Mundial Aids - AUTORIZADO - v301107 (1)_OOH - Rev 12 2 8" xfId="8826" xr:uid="{658E9F4D-ECED-46B3-A227-03DC3AC1215A}"/>
    <cellStyle name="9_Plano Mídia Dia Mundial Aids - AUTORIZADO - v301107 (1)_OOH - Rev 12 2 9" xfId="10178" xr:uid="{B45A1244-B39C-41FA-BB6D-DD509BE36E5B}"/>
    <cellStyle name="9_Plano Mídia Dia Mundial Aids - AUTORIZADO - v301107 (1)_OOH - Rev 12 3" xfId="4862" xr:uid="{2CAFF8CA-88B9-4822-99FF-EBDF3772AAAF}"/>
    <cellStyle name="9_Plano Mídia Dia Mundial Aids - AUTORIZADO - v301107 (1)_OOH - Rev 12 3 10" xfId="10470" xr:uid="{4FD7282B-6EBB-40FF-91D1-1E22B172382D}"/>
    <cellStyle name="9_Plano Mídia Dia Mundial Aids - AUTORIZADO - v301107 (1)_OOH - Rev 12 3 11" xfId="10670" xr:uid="{BC9DC17C-2561-49DB-96F5-3BE7334E4866}"/>
    <cellStyle name="9_Plano Mídia Dia Mundial Aids - AUTORIZADO - v301107 (1)_OOH - Rev 12 3 2" xfId="5837" xr:uid="{0CE2932F-F494-4A4E-92BB-30F9C76C97D9}"/>
    <cellStyle name="9_Plano Mídia Dia Mundial Aids - AUTORIZADO - v301107 (1)_OOH - Rev 12 3 3" xfId="6223" xr:uid="{A18C1D66-EDA4-44C3-84DB-421EC10CFC29}"/>
    <cellStyle name="9_Plano Mídia Dia Mundial Aids - AUTORIZADO - v301107 (1)_OOH - Rev 12 3 4" xfId="6659" xr:uid="{FB244D63-3A8A-450C-9748-A9750610B6D5}"/>
    <cellStyle name="9_Plano Mídia Dia Mundial Aids - AUTORIZADO - v301107 (1)_OOH - Rev 12 3 5" xfId="6975" xr:uid="{40FACF7F-8B2B-4ED5-81E3-0C639B6C7AE4}"/>
    <cellStyle name="9_Plano Mídia Dia Mundial Aids - AUTORIZADO - v301107 (1)_OOH - Rev 12 3 6" xfId="7338" xr:uid="{C52A30AA-3907-4008-95D2-8119ED58A9F1}"/>
    <cellStyle name="9_Plano Mídia Dia Mundial Aids - AUTORIZADO - v301107 (1)_OOH - Rev 12 3 7" xfId="8061" xr:uid="{2C05DE67-EB90-44C4-B4E7-E6DEF3C69FA9}"/>
    <cellStyle name="9_Plano Mídia Dia Mundial Aids - AUTORIZADO - v301107 (1)_OOH - Rev 12 3 8" xfId="8835" xr:uid="{45E5C69E-728B-4026-B4FF-93658618E106}"/>
    <cellStyle name="9_Plano Mídia Dia Mundial Aids - AUTORIZADO - v301107 (1)_OOH - Rev 12 3 9" xfId="10187" xr:uid="{82A42CF7-A41D-4F02-91EB-211CF2109866}"/>
    <cellStyle name="9_Plano Mídia Dia Mundial Aids - AUTORIZADO - v301107 (1)_OOH - Rev 12 4" xfId="5564" xr:uid="{B49C03AA-1B25-4CBC-BA36-BACDF4A5F6F6}"/>
    <cellStyle name="9_Plano Mídia Dia Mundial Aids - AUTORIZADO - v301107 (1)_OOH - Rev 12 5" xfId="6076" xr:uid="{02A8FBCF-54FD-45E1-A6CB-C8694C63F680}"/>
    <cellStyle name="9_Plano Mídia Dia Mundial Aids - AUTORIZADO - v301107 (1)_OOH - Rev 12 6" xfId="6814" xr:uid="{AACF8D6A-77C4-4521-A389-C7C9CF4CFEA6}"/>
    <cellStyle name="9_Plano Mídia Dia Mundial Aids - AUTORIZADO - v301107 (1)_OOH - Rev 12 7" xfId="5494" xr:uid="{DF4408F4-9FBF-4B7A-BEC8-473EE250F94D}"/>
    <cellStyle name="9_Plano Mídia Dia Mundial Aids - AUTORIZADO - v301107 (1)_OOH - Rev 12 8" xfId="7835" xr:uid="{E04F4E9B-ED0E-4B41-A6C2-375C6A480813}"/>
    <cellStyle name="9_Ranking Globo - Jornal Nacional - BH" xfId="3756" xr:uid="{28E898B6-B681-4DDF-BE1C-C7B3D979F7FC}"/>
    <cellStyle name="9_Ranking Globo - Jornal Nacional - DF" xfId="3757" xr:uid="{99793D60-BAEA-4277-A3B6-FDEDCF9F2AFE}"/>
    <cellStyle name="9_Ranking TV Paga AS ABC 25+ 18 às 24h" xfId="3758" xr:uid="{4BB5982B-F055-48D8-8ABF-D63FF64F8ED7}"/>
    <cellStyle name="9_Ranking TV Paga AS ABC 25+ 18 às 24h_OOH - Rev 12" xfId="3759" xr:uid="{14F8A651-7080-412E-85CF-A1A0B159B396}"/>
    <cellStyle name="9_Ranking TV Paga AS ABC 25+ 18 às 24h_Pauta de Mídia Anual AC - 18.06.08 V3 - Aprovado" xfId="3760" xr:uid="{EBA9CF03-92F3-4EA1-AAA3-92C528CB99FE}"/>
    <cellStyle name="9_Share e Programação TV" xfId="3761" xr:uid="{C8FD5C20-F16D-437B-95CF-F2C1D631B9F6}"/>
    <cellStyle name="9_Share e Programação TV.xls 2" xfId="3762" xr:uid="{AB4870E0-39C0-4EF7-B657-5696915FC0E5}"/>
    <cellStyle name="9_Share TV PNT_06hàs24h - AS ABCDE 18-34 - MW_25jun" xfId="3763" xr:uid="{F6C9EF99-D4A3-407C-94B7-7FE28E70DD1B}"/>
    <cellStyle name="9_Share TV PNT_06hàs24h - AS ABCDE 18-34 - MW_25jun_OOH - Rev 12" xfId="3764" xr:uid="{113C2A36-7B8B-44FA-BB70-D8A4E7F365F5}"/>
    <cellStyle name="ab" xfId="10810" xr:uid="{ABBD0FEF-033E-44FC-AEE1-B68415ABB405}"/>
    <cellStyle name="ab 2" xfId="13759" xr:uid="{871C4E2A-E3B4-44FD-8087-C8DC2412DF8F}"/>
    <cellStyle name="ab 2 2" xfId="19918" xr:uid="{4D14D5A1-ED9E-40D4-80CC-9DA1FBFE13D0}"/>
    <cellStyle name="ab 3" xfId="14759" xr:uid="{87FE5C01-0034-46CB-9B84-E4886C14EF69}"/>
    <cellStyle name="ab 3 2" xfId="20918" xr:uid="{C94C688E-5301-45DF-8B2C-2944E7B3877F}"/>
    <cellStyle name="ab 4" xfId="18220" xr:uid="{02D845C3-C038-42EF-B2C6-46DF13F38E2D}"/>
    <cellStyle name="ab 5" xfId="19139" xr:uid="{E48E5E7F-B26B-432F-8AB6-EEC17401CAA4}"/>
    <cellStyle name="ab 6" xfId="47464" xr:uid="{362522F4-7494-47D2-BB68-F55757FA42A1}"/>
    <cellStyle name="ab 7" xfId="47572" xr:uid="{9ED0AC04-977F-4D38-B0AD-453926AD3241}"/>
    <cellStyle name="ac" xfId="10811" xr:uid="{752A102B-9AF9-4F0A-8081-5FD7751C5890}"/>
    <cellStyle name="ac 2" xfId="13760" xr:uid="{C65A9783-3890-4F61-9155-51C59E27278F}"/>
    <cellStyle name="ac 2 2" xfId="19919" xr:uid="{2D262312-3B92-417A-8AC7-C67B4DBF903E}"/>
    <cellStyle name="ac 3" xfId="14758" xr:uid="{5DA33FE2-76D9-4443-A07F-E68A0C70A8AD}"/>
    <cellStyle name="ac 3 2" xfId="20917" xr:uid="{6544F44F-A401-4553-BD69-A0C11D1D8AA2}"/>
    <cellStyle name="ac 4" xfId="18221" xr:uid="{AFA4CE4E-6CC1-4CE4-8A0C-1D6F663F5004}"/>
    <cellStyle name="ac 5" xfId="19131" xr:uid="{44EC2D45-5F24-4CA8-AFBD-43F4D84D3E20}"/>
    <cellStyle name="ac 6" xfId="47350" xr:uid="{738A42AF-1BB9-4512-A1DD-C8CCD9FF64B2}"/>
    <cellStyle name="Accent1" xfId="3765" xr:uid="{3EC741B9-0575-4141-88E0-589FB67D233B}"/>
    <cellStyle name="Accent2" xfId="3766" xr:uid="{5FF955FE-9C1D-49A4-A154-4BBFDE55164B}"/>
    <cellStyle name="Accent3" xfId="3767" xr:uid="{68B9B604-6FD3-4C2A-AC50-B318FE399FE1}"/>
    <cellStyle name="Accent4" xfId="3768" xr:uid="{DD9AEACD-3237-4535-83C3-C0D62882EFAE}"/>
    <cellStyle name="Accent5" xfId="3769" xr:uid="{82EE85DF-DCE8-48F9-91F2-BB3A71DB34A3}"/>
    <cellStyle name="Accent6" xfId="3770" xr:uid="{4A40EA52-C0B8-4B4B-AD5F-EE0E76921199}"/>
    <cellStyle name="ad" xfId="10812" xr:uid="{E92780B2-5F3D-4F6E-A750-F2B0ED0321E3}"/>
    <cellStyle name="ae" xfId="10813" xr:uid="{E244E1B5-2792-4B18-A9A8-1B1EC95ED58F}"/>
    <cellStyle name="AFE" xfId="11003" xr:uid="{BB587C31-9572-43BC-AC4D-7A6C2D29A127}"/>
    <cellStyle name="ÁöÁ¤µÇÁö ¾ÊÀ½" xfId="11004" xr:uid="{CB87AC44-9C5B-4721-A973-0E65B9023E7F}"/>
    <cellStyle name="Array" xfId="3771" xr:uid="{6F615B32-3116-4AFA-B0BE-B797E08536EA}"/>
    <cellStyle name="Array 2" xfId="11100" xr:uid="{F3EDFC36-C23B-40CE-9E21-322B81C013AB}"/>
    <cellStyle name="Array 2 2" xfId="11894" xr:uid="{A2777259-3DEE-480C-9023-8C54DAFEC89C}"/>
    <cellStyle name="Array 2 2 2" xfId="13650" xr:uid="{B9529A2E-D7A1-4CDE-8797-99CDA47F406A}"/>
    <cellStyle name="Array 2 2 2 2" xfId="17280" xr:uid="{F521C7E2-7A9D-42BE-8AEE-3444843C001E}"/>
    <cellStyle name="Array 2 2 2 2 2" xfId="23439" xr:uid="{81B9DBA6-69B1-45BC-A503-51EB30AD189F}"/>
    <cellStyle name="Array 2 2 2 2 2 2" xfId="40706" xr:uid="{8AB8D826-1E7B-4F68-9174-D18477F0D979}"/>
    <cellStyle name="Array 2 2 2 2 3" xfId="28347" xr:uid="{8684160D-A58B-42F3-B4DE-4D4AC93E9492}"/>
    <cellStyle name="Array 2 2 2 3" xfId="18184" xr:uid="{ADFC34D5-0FA9-4AAB-96B8-1C50C64CEADD}"/>
    <cellStyle name="Array 2 2 2 3 2" xfId="24343" xr:uid="{821FD9E8-49A8-485D-9D6D-EBB8AE299F2E}"/>
    <cellStyle name="Array 2 2 2 3 2 2" xfId="43795" xr:uid="{41E4FC23-B16F-4D15-BB1F-4B9328031DD8}"/>
    <cellStyle name="Array 2 2 2 3 3" xfId="31571" xr:uid="{7E4F60B4-5C3D-40BF-8C23-A7667CA4557A}"/>
    <cellStyle name="Array 2 2 2 4" xfId="34563" xr:uid="{9A32D179-D30D-4524-8636-3A10FAAE316F}"/>
    <cellStyle name="Array 2 2 2 5" xfId="24676" xr:uid="{D65598F8-5222-428D-963B-410C2492C6ED}"/>
    <cellStyle name="Array 2 2 2 6" xfId="47100" xr:uid="{8BADB82A-BE5D-46C6-BF8F-A24A6E43CE1D}"/>
    <cellStyle name="Array 2 2 3" xfId="15577" xr:uid="{D35836DB-3701-40FC-8339-ACBC3731209D}"/>
    <cellStyle name="Array 2 2 3 2" xfId="21736" xr:uid="{3DC811B7-443F-4B7C-B326-628EF6C67F63}"/>
    <cellStyle name="Array 2 2 3 2 2" xfId="39109" xr:uid="{C2292027-088F-4054-A0CF-B7B7ECB925E0}"/>
    <cellStyle name="Array 2 2 3 3" xfId="26698" xr:uid="{A680E02C-B27D-45E9-843B-FE3134969929}"/>
    <cellStyle name="Array 2 2 4" xfId="17385" xr:uid="{EDC1A54F-4B4E-4242-B49A-8E1118282AA0}"/>
    <cellStyle name="Array 2 2 4 2" xfId="23544" xr:uid="{C7A8BBE5-95E2-457B-80F6-518C6E7872D0}"/>
    <cellStyle name="Array 2 2 4 2 2" xfId="42199" xr:uid="{D21A1069-2D5F-422C-AE92-76920B648E09}"/>
    <cellStyle name="Array 2 2 4 3" xfId="29889" xr:uid="{28BEE3B5-E8F3-4077-B474-E94437CBC81C}"/>
    <cellStyle name="Array 2 2 5" xfId="32873" xr:uid="{839F2FF0-41BF-416C-8B74-3EED44803364}"/>
    <cellStyle name="Array 2 2 5 2" xfId="44628" xr:uid="{B57C768B-ACFC-4C52-804E-B68950BE7909}"/>
    <cellStyle name="Array 2 2 6" xfId="19569" xr:uid="{01FDB570-E1D3-4044-8AD0-5F5F9788C2D1}"/>
    <cellStyle name="Array 2 2 7" xfId="46992" xr:uid="{5DDF652D-BE37-4116-BF86-C1011E60BCC0}"/>
    <cellStyle name="Array 2 3" xfId="12858" xr:uid="{22EF4DF3-DDDB-405C-AF89-8AA428E25847}"/>
    <cellStyle name="Array 2 3 2" xfId="16488" xr:uid="{B684FFD8-617C-45F6-BA94-08D0CE805209}"/>
    <cellStyle name="Array 2 3 2 2" xfId="22647" xr:uid="{36CAD0AC-8509-4591-8D56-45758C9CB0F3}"/>
    <cellStyle name="Array 2 3 2 2 2" xfId="39914" xr:uid="{BC9BFF85-143B-4631-ACFD-919F959606C8}"/>
    <cellStyle name="Array 2 3 2 3" xfId="27555" xr:uid="{D001B7FF-D126-451E-9217-DA41F4686BE3}"/>
    <cellStyle name="Array 2 3 3" xfId="18177" xr:uid="{79BB26F3-327C-4C8A-9029-B5812EC0494D}"/>
    <cellStyle name="Array 2 3 3 2" xfId="24336" xr:uid="{AEF9087B-E8B7-471C-B444-44320175AC82}"/>
    <cellStyle name="Array 2 3 3 2 2" xfId="43003" xr:uid="{600B79E1-4D5F-4BC2-8488-733B10CC51DE}"/>
    <cellStyle name="Array 2 3 3 3" xfId="30779" xr:uid="{846F7856-31D2-4E20-A963-645D4938BE2F}"/>
    <cellStyle name="Array 2 3 4" xfId="33771" xr:uid="{D2B0C52F-F9CC-42A6-9B2D-750F16CB386B}"/>
    <cellStyle name="Array 2 3 4 2" xfId="45490" xr:uid="{6145ED19-8CA9-446C-BF2E-56718EAE488B}"/>
    <cellStyle name="Array 2 3 5" xfId="35972" xr:uid="{6BC986D7-2409-4003-8888-3E04A4938EEE}"/>
    <cellStyle name="Array 2 3 6" xfId="37164" xr:uid="{8C6D9489-85A6-4621-8379-A23F172F9807}"/>
    <cellStyle name="Array 2 3 6 2" xfId="46700" xr:uid="{DF5E33E4-4204-49F4-8A22-592CBC150E4B}"/>
    <cellStyle name="Array 2 3 7" xfId="19273" xr:uid="{3B2A9674-94FD-4838-AFD5-F9F3755C55C4}"/>
    <cellStyle name="Array 2 3 8" xfId="47462" xr:uid="{2A9E6404-5761-4611-86EA-C8143BDB491F}"/>
    <cellStyle name="Array 2 4" xfId="14785" xr:uid="{33FFB7EE-D7A3-4AA4-80DD-0836177ECBAE}"/>
    <cellStyle name="Array 2 4 2" xfId="20944" xr:uid="{AB04DC43-CD8B-40D4-B05A-80735B7BB1D5}"/>
    <cellStyle name="Array 2 4 2 2" xfId="38317" xr:uid="{CFD0CC3D-A378-452B-85CA-A64DF359233F}"/>
    <cellStyle name="Array 2 4 3" xfId="25904" xr:uid="{E8D79F1C-BFB9-4534-9C75-E1F810F32535}"/>
    <cellStyle name="Array 2 5" xfId="17378" xr:uid="{C16B392B-6C8E-4096-AB4E-49526CAAA301}"/>
    <cellStyle name="Array 2 5 2" xfId="23537" xr:uid="{000915F5-46D2-4D96-94D2-CDD1A83886FB}"/>
    <cellStyle name="Array 2 5 2 2" xfId="41407" xr:uid="{4613AE8B-1634-42EF-894D-BEF71FF56075}"/>
    <cellStyle name="Array 2 5 3" xfId="29095" xr:uid="{9D937415-4053-4AB1-8E1C-B7B3D0CBEB77}"/>
    <cellStyle name="Array 2 6" xfId="32079" xr:uid="{F861B8B5-1A90-4508-80B2-12BC3163C0E1}"/>
    <cellStyle name="Array 2 6 2" xfId="43834" xr:uid="{EE2953D0-4BC9-49A5-B48B-C142FF471BB4}"/>
    <cellStyle name="Array 2 7" xfId="18775" xr:uid="{6EAE1420-FB4D-488D-8E11-AC22A8838B44}"/>
    <cellStyle name="Array 3" xfId="11005" xr:uid="{E124A1FF-EB64-4D90-82A3-33ED1D19DA45}"/>
    <cellStyle name="Array Enter" xfId="3772" xr:uid="{7E4855CA-1191-48C6-93A1-4E663116A7F6}"/>
    <cellStyle name="Array Enter 2" xfId="11099" xr:uid="{75887EC6-7DA9-437D-8271-220A57E14189}"/>
    <cellStyle name="Array Enter 2 2" xfId="11893" xr:uid="{091ABAD2-50FF-45A9-97BF-458B204E32C2}"/>
    <cellStyle name="Array Enter 2 2 2" xfId="13649" xr:uid="{1A92135F-32EB-4B4C-B422-5651124EB57F}"/>
    <cellStyle name="Array Enter 2 2 2 2" xfId="17279" xr:uid="{8E96D940-EEA4-4478-942E-538C595DE42D}"/>
    <cellStyle name="Array Enter 2 2 2 2 2" xfId="23438" xr:uid="{B331BED6-5D4E-4D37-B927-E5F6BE290383}"/>
    <cellStyle name="Array Enter 2 2 2 2 2 2" xfId="40705" xr:uid="{8BDCBFFD-3B31-43AE-B837-126CAC7DDBE2}"/>
    <cellStyle name="Array Enter 2 2 2 2 3" xfId="28346" xr:uid="{CE3B5EB2-E08B-45D8-BF36-D6CE0293D8DD}"/>
    <cellStyle name="Array Enter 2 2 2 3" xfId="18183" xr:uid="{26DCBD67-6E63-47BC-908F-FD2D35757C80}"/>
    <cellStyle name="Array Enter 2 2 2 3 2" xfId="24342" xr:uid="{3C0C7FB6-EADC-408B-B154-0C4425158F82}"/>
    <cellStyle name="Array Enter 2 2 2 3 2 2" xfId="43794" xr:uid="{9ACAD549-D860-4F72-A0BB-3F7E0A178B18}"/>
    <cellStyle name="Array Enter 2 2 2 3 3" xfId="31570" xr:uid="{FDB3EE0A-F869-42F4-A5B1-E392D750E111}"/>
    <cellStyle name="Array Enter 2 2 2 4" xfId="34562" xr:uid="{CA2C282E-B2D7-4E3F-938B-43163049A420}"/>
    <cellStyle name="Array Enter 2 2 2 5" xfId="24675" xr:uid="{2BFE824E-5D2F-40A3-A923-1A5C46D614C7}"/>
    <cellStyle name="Array Enter 2 2 2 6" xfId="47099" xr:uid="{CA1E62E3-FAC9-46B9-A461-24E16AEE1F84}"/>
    <cellStyle name="Array Enter 2 2 3" xfId="15576" xr:uid="{28A16238-868E-4CBC-B9E8-4F74E4968FAA}"/>
    <cellStyle name="Array Enter 2 2 3 2" xfId="21735" xr:uid="{D30284B7-E4C5-4C25-B91E-DE016D7FDB53}"/>
    <cellStyle name="Array Enter 2 2 3 2 2" xfId="39108" xr:uid="{8C24649B-47BF-4FD7-B41C-5AA7221FFA20}"/>
    <cellStyle name="Array Enter 2 2 3 3" xfId="26697" xr:uid="{D6661751-685D-423F-8737-686B5F2B99AB}"/>
    <cellStyle name="Array Enter 2 2 4" xfId="17384" xr:uid="{2E169D76-A819-4359-BBF1-E317B3C2C4E7}"/>
    <cellStyle name="Array Enter 2 2 4 2" xfId="23543" xr:uid="{A35A31FE-67BE-4A76-9663-97234658CF15}"/>
    <cellStyle name="Array Enter 2 2 4 2 2" xfId="42198" xr:uid="{CCEA339F-0495-436E-8C53-1B7848D742AE}"/>
    <cellStyle name="Array Enter 2 2 4 3" xfId="29888" xr:uid="{DE4D72FA-B04E-49FB-8AE0-F57F9512D08C}"/>
    <cellStyle name="Array Enter 2 2 5" xfId="32872" xr:uid="{9E25555B-E4E9-46CB-BF49-11679BE4C8A9}"/>
    <cellStyle name="Array Enter 2 2 5 2" xfId="44627" xr:uid="{1A7F8AA7-AF61-4F77-9F74-7212A14AC430}"/>
    <cellStyle name="Array Enter 2 2 6" xfId="19275" xr:uid="{5E99BEF4-4848-42DA-B731-7D9A847E8C70}"/>
    <cellStyle name="Array Enter 2 2 7" xfId="46991" xr:uid="{1C57A7FB-F197-4BFF-BA48-AB5C92212910}"/>
    <cellStyle name="Array Enter 2 3" xfId="12857" xr:uid="{7C2A4BD0-C30C-4CFA-97C9-574DAFF92570}"/>
    <cellStyle name="Array Enter 2 3 2" xfId="16487" xr:uid="{13AD2535-8D30-42D2-A431-975949E0B737}"/>
    <cellStyle name="Array Enter 2 3 2 2" xfId="22646" xr:uid="{8AF157E1-10EB-45AB-9DC5-08BB2AA0008C}"/>
    <cellStyle name="Array Enter 2 3 2 2 2" xfId="39913" xr:uid="{5CB028BC-86BA-4258-8231-D7E7C7279F25}"/>
    <cellStyle name="Array Enter 2 3 2 3" xfId="27554" xr:uid="{65FAF5F1-1D93-420C-9BEB-48D93A67E154}"/>
    <cellStyle name="Array Enter 2 3 3" xfId="18176" xr:uid="{C1C4FACC-3DAD-4243-93FD-AEE49A3DED62}"/>
    <cellStyle name="Array Enter 2 3 3 2" xfId="24335" xr:uid="{3BB259F4-3111-497A-B66C-F62B4F59FF08}"/>
    <cellStyle name="Array Enter 2 3 3 2 2" xfId="43002" xr:uid="{985D2350-6A08-40E5-92AA-3FF19CC4927C}"/>
    <cellStyle name="Array Enter 2 3 3 3" xfId="30778" xr:uid="{03FA9BB2-E945-4D23-9FFB-E131286B6E66}"/>
    <cellStyle name="Array Enter 2 3 4" xfId="33770" xr:uid="{A66EA468-1467-458E-9614-67095559ACD3}"/>
    <cellStyle name="Array Enter 2 3 4 2" xfId="45489" xr:uid="{FC32A93F-1F19-48BD-9825-D3F77D59A9BB}"/>
    <cellStyle name="Array Enter 2 3 5" xfId="35971" xr:uid="{D9CBF8FB-60E0-48C4-A7C9-F4CD2E768D70}"/>
    <cellStyle name="Array Enter 2 3 6" xfId="37163" xr:uid="{BCAE5CB4-708B-454A-9C2A-5518E8E44026}"/>
    <cellStyle name="Array Enter 2 3 6 2" xfId="46699" xr:uid="{5AA2E91A-C43F-47E2-B2B4-7F72A3DB94F6}"/>
    <cellStyle name="Array Enter 2 3 7" xfId="18574" xr:uid="{BF4C9208-2E65-43C5-98DD-CFB39E240B50}"/>
    <cellStyle name="Array Enter 2 3 8" xfId="47461" xr:uid="{083552D4-24F7-4746-90B2-E09F54707D29}"/>
    <cellStyle name="Array Enter 2 4" xfId="14784" xr:uid="{BD40706B-F4A5-4409-9757-1672CA0315F4}"/>
    <cellStyle name="Array Enter 2 4 2" xfId="20943" xr:uid="{A45DEBA7-6031-45AB-9F49-747D1E1056ED}"/>
    <cellStyle name="Array Enter 2 4 2 2" xfId="38316" xr:uid="{8897B9EE-0B62-4B2A-9D32-7DEA94E7E552}"/>
    <cellStyle name="Array Enter 2 4 3" xfId="25903" xr:uid="{F7CD5049-2D8E-4E0F-99A1-8944A18E3EEE}"/>
    <cellStyle name="Array Enter 2 5" xfId="17377" xr:uid="{88A1DD30-D9B0-4E45-9872-25E4D685A098}"/>
    <cellStyle name="Array Enter 2 5 2" xfId="23536" xr:uid="{5429A86A-7FBD-4364-A606-6E6E6ED73D16}"/>
    <cellStyle name="Array Enter 2 5 2 2" xfId="41406" xr:uid="{26930B94-A5BE-4735-BC3C-4F044204D4D3}"/>
    <cellStyle name="Array Enter 2 5 3" xfId="29094" xr:uid="{79898C82-0F58-49DB-8DF6-26D26CDED634}"/>
    <cellStyle name="Array Enter 2 6" xfId="32078" xr:uid="{28681415-3F3D-4F79-AB92-CCBADA56C2E4}"/>
    <cellStyle name="Array Enter 2 6 2" xfId="43833" xr:uid="{B8204A96-EB24-4274-886E-A93B1624D209}"/>
    <cellStyle name="Array Enter 2 7" xfId="19091" xr:uid="{883A823F-E823-4767-85E7-37CED661EBFD}"/>
    <cellStyle name="Array Enter 3" xfId="11006" xr:uid="{B72CFB52-DC7C-46C9-BB56-6C4A64CDF93D}"/>
    <cellStyle name="ÄÞ¸¶ [0]_¿ù°£" xfId="11007" xr:uid="{C1BF02D8-349B-4EB9-A873-19E55E5BF387}"/>
    <cellStyle name="ÄÞ¸¶_¿ù°£" xfId="11008" xr:uid="{E8442820-F2E7-41A3-8C7F-874BBD55D190}"/>
    <cellStyle name="Bad" xfId="3773" xr:uid="{AC154E71-3907-43AF-8470-25247FD4B3C0}"/>
    <cellStyle name="bch" xfId="3178" xr:uid="{FB00419D-708B-4C8A-9C74-28D514653D00}"/>
    <cellStyle name="bch 10" xfId="11953" xr:uid="{6C74A4E3-9079-40E2-BD4B-50652274C62D}"/>
    <cellStyle name="bch 2" xfId="3191" xr:uid="{5F9FD777-805B-4854-9E5D-A17248D9FF30}"/>
    <cellStyle name="bch 2 2" xfId="3284" xr:uid="{A409D2DE-77CB-4AFE-BD76-E8E482FFF974}"/>
    <cellStyle name="bch 3" xfId="3297" xr:uid="{F73BDBA2-5E6E-4737-8D4C-CE960C16C6E4}"/>
    <cellStyle name="bch 3 2" xfId="5144" xr:uid="{5095567D-95B7-4DDF-89E5-9B1850A48CFE}"/>
    <cellStyle name="bch 4" xfId="5194" xr:uid="{E018153C-533F-4CE7-842D-0F0FBD3E1BB4}"/>
    <cellStyle name="bch 4 2" xfId="28349" xr:uid="{FD982DD0-63C1-4646-9FE9-C446B1A63429}"/>
    <cellStyle name="bch 4 3" xfId="49729" xr:uid="{91620E55-40DE-4F9A-ADA0-96DC1505FAF1}"/>
    <cellStyle name="bch 5" xfId="8385" xr:uid="{15B42F5B-7F57-416F-8543-188C488EA153}"/>
    <cellStyle name="bch 6" xfId="47557" xr:uid="{6C22918A-BEAA-4130-BF1A-EB5D507AA634}"/>
    <cellStyle name="bch 7" xfId="49761" xr:uid="{5CB13FBA-EF07-466B-AAC5-4782888410F3}"/>
    <cellStyle name="bch 7 2" xfId="50243" xr:uid="{DA1992AD-2FEE-4544-B54F-009190A2EE3B}"/>
    <cellStyle name="bch 8" xfId="134" xr:uid="{00000000-0005-0000-0000-000012000000}"/>
    <cellStyle name="bch 8 2" xfId="137" xr:uid="{00000000-0005-0000-0000-000013000000}"/>
    <cellStyle name="bch 9" xfId="11956" xr:uid="{9ED4601A-3FF5-4E27-8A77-14B1F2CA66CF}"/>
    <cellStyle name="bci" xfId="3179" xr:uid="{6E462E51-2AF6-4FB0-B104-CFFE54B7DF1E}"/>
    <cellStyle name="bci 10" xfId="11954" xr:uid="{96F8637C-0000-42DF-88A4-F6FD596F757D}"/>
    <cellStyle name="bci 2" xfId="3192" xr:uid="{C7B84089-490D-49EC-9D54-52A595601B38}"/>
    <cellStyle name="bci 2 2" xfId="3285" xr:uid="{5ED4905E-E798-49EC-9932-405144F9D846}"/>
    <cellStyle name="bci 3" xfId="3298" xr:uid="{001A8AC4-C4BE-423B-AC92-093A08A2D985}"/>
    <cellStyle name="bci 3 2" xfId="5145" xr:uid="{B3DD5EC8-4382-4ADF-8B67-D869B50D14EE}"/>
    <cellStyle name="bci 4" xfId="5195" xr:uid="{7C28E4E0-06D7-4BE1-8D6B-2F2BB02A4FD7}"/>
    <cellStyle name="bci 4 2" xfId="28350" xr:uid="{B9976AE8-C5FF-4F3C-B9A5-6ADDF51C40A1}"/>
    <cellStyle name="bci 4 3" xfId="49728" xr:uid="{33790C4A-8786-48DC-8E0C-0473ACB74453}"/>
    <cellStyle name="bci 5" xfId="8386" xr:uid="{F6D55450-A89D-49C4-ACF1-EC98FC2319DD}"/>
    <cellStyle name="bci 6" xfId="47556" xr:uid="{9632273F-6578-4DDF-A96D-4DBE21330998}"/>
    <cellStyle name="bci 7" xfId="49762" xr:uid="{98A5F8E5-7A7B-49BE-AF9B-F9779F66D249}"/>
    <cellStyle name="bci 7 2" xfId="50244" xr:uid="{FD9154EC-4E47-44E6-A56F-D173EC03CB2A}"/>
    <cellStyle name="bci 8" xfId="135" xr:uid="{00000000-0005-0000-0000-000014000000}"/>
    <cellStyle name="bci 8 2" xfId="138" xr:uid="{00000000-0005-0000-0000-000015000000}"/>
    <cellStyle name="bci 9" xfId="11957" xr:uid="{903760A7-45C0-4CA9-A312-A29A2ABC7EA9}"/>
    <cellStyle name="Bom 2" xfId="61" xr:uid="{00000000-0005-0000-0000-000016000000}"/>
    <cellStyle name="Bom 2 2" xfId="7491" xr:uid="{E158A469-2159-4C64-BC97-1E945A4E655F}"/>
    <cellStyle name="Bom 3" xfId="7504" xr:uid="{841A2CE0-6CDD-4F0A-A944-37CF9B559D22}"/>
    <cellStyle name="Ç¥ÁØ_±â¾È" xfId="11009" xr:uid="{E4C9693E-CF6A-4537-80CA-3A91340BC096}"/>
    <cellStyle name="Calc Currency (0)" xfId="165" xr:uid="{6C2309D2-E0F3-40B4-86EF-6A31E7422681}"/>
    <cellStyle name="Calc Currency (0) 2" xfId="3774" xr:uid="{8119FC63-05CF-4952-9489-B34670C2DA19}"/>
    <cellStyle name="Calc Currency (2)" xfId="166" xr:uid="{4CDBA7C7-0D44-47B2-93D4-05E8C4349B7A}"/>
    <cellStyle name="Calc Percent (0)" xfId="167" xr:uid="{052ECBFA-35BD-4B75-91D7-E9F56DFEC996}"/>
    <cellStyle name="Calc Percent (1)" xfId="168" xr:uid="{0D11755A-3AC7-4C3C-A6C4-279B94DA64E9}"/>
    <cellStyle name="Calc Percent (2)" xfId="169" xr:uid="{36A6B408-C3F0-4538-9F49-40C06B9A3970}"/>
    <cellStyle name="Calc Units (0)" xfId="170" xr:uid="{5F70E979-3922-4828-ADCB-3B13D3D975BB}"/>
    <cellStyle name="Calc Units (1)" xfId="171" xr:uid="{4C0BC7ED-074E-4F3E-AF2C-F193F393C110}"/>
    <cellStyle name="Calc Units (2)" xfId="172" xr:uid="{06AD81F1-8C0F-49E9-AF4A-279C19570A37}"/>
    <cellStyle name="Calculation" xfId="3775" xr:uid="{34BB3ECF-148A-49C4-93FC-75C71BFACEC0}"/>
    <cellStyle name="Calculation 10" xfId="7836" xr:uid="{DA0400FA-5663-4B98-A811-86071F82CFE4}"/>
    <cellStyle name="Calculation 11" xfId="8613" xr:uid="{0793B9E5-91D0-4200-A150-6AA71FFCF6E9}"/>
    <cellStyle name="Calculation 12" xfId="9461" xr:uid="{747058C2-4A4B-4A6A-9EFD-81CC9BB5CD68}"/>
    <cellStyle name="Calculation 13" xfId="9432" xr:uid="{33BB0238-D7DD-45BE-9B37-D1593FFB2813}"/>
    <cellStyle name="Calculation 14" xfId="10605" xr:uid="{629348CC-468D-400A-87C8-458947EF9D18}"/>
    <cellStyle name="Calculation 2" xfId="4854" xr:uid="{1192BB31-483A-4E9E-ACA0-9EC6910197E9}"/>
    <cellStyle name="Calculation 2 10" xfId="10179" xr:uid="{DA935DA6-691F-49D9-8477-53D8A39A972C}"/>
    <cellStyle name="Calculation 2 11" xfId="10462" xr:uid="{2F92ED85-D579-4E3E-A0EB-A7962A721D01}"/>
    <cellStyle name="Calculation 2 12" xfId="10662" xr:uid="{C36571DC-1083-4234-BAAC-4D019FD472FB}"/>
    <cellStyle name="Calculation 2 2" xfId="5829" xr:uid="{7709D5FF-7BAA-428A-B2EB-DFA4EE552218}"/>
    <cellStyle name="Calculation 2 3" xfId="6215" xr:uid="{AE25EDA3-0922-442C-86F5-3482D312F603}"/>
    <cellStyle name="Calculation 2 4" xfId="6653" xr:uid="{1404F9B6-993E-4C0E-995F-E4B640F340C3}"/>
    <cellStyle name="Calculation 2 5" xfId="6967" xr:uid="{8DB84777-F644-4A9B-850A-62E43D97ACC1}"/>
    <cellStyle name="Calculation 2 6" xfId="7332" xr:uid="{77A1B1A3-590D-4A75-A03A-3B4DE65DA752}"/>
    <cellStyle name="Calculation 2 7" xfId="7444" xr:uid="{FA9C261B-D588-4BB0-9977-F371024F5C44}"/>
    <cellStyle name="Calculation 2 8" xfId="8053" xr:uid="{9EDC858B-979C-4FFB-B73D-482D06BB242C}"/>
    <cellStyle name="Calculation 2 9" xfId="8827" xr:uid="{25340D54-0101-4E04-8370-180C7B1D88F4}"/>
    <cellStyle name="Calculation 3" xfId="4861" xr:uid="{707D3CD4-9900-453F-B7C6-B0F7E16C1B00}"/>
    <cellStyle name="Calculation 3 10" xfId="10186" xr:uid="{7EDFEB7B-ADC5-4211-8C36-DC9772EF51F6}"/>
    <cellStyle name="Calculation 3 11" xfId="10469" xr:uid="{9560321B-57ED-43DC-82B5-E891B2879AE2}"/>
    <cellStyle name="Calculation 3 12" xfId="10669" xr:uid="{8B9F7CFB-65C6-4E82-92DC-71720391BC00}"/>
    <cellStyle name="Calculation 3 2" xfId="5836" xr:uid="{4345904A-0818-4FDF-A5C5-4E7572477A8B}"/>
    <cellStyle name="Calculation 3 3" xfId="6222" xr:uid="{83321AEA-DB55-47B4-93EB-B67E647F4286}"/>
    <cellStyle name="Calculation 3 4" xfId="6658" xr:uid="{F0ECB945-2F02-4CD6-A9A5-05B62A4AACB0}"/>
    <cellStyle name="Calculation 3 5" xfId="6974" xr:uid="{A9A73179-C3C8-4E3E-932C-401097A83346}"/>
    <cellStyle name="Calculation 3 6" xfId="7337" xr:uid="{B082F1D2-5D4A-4A46-9E58-6E6E403DA5F9}"/>
    <cellStyle name="Calculation 3 7" xfId="7447" xr:uid="{92DDC31E-441C-45ED-9802-805E5FB76BB1}"/>
    <cellStyle name="Calculation 3 8" xfId="8060" xr:uid="{F1A2E5F9-693A-48E8-9444-96E6F83B4D54}"/>
    <cellStyle name="Calculation 3 9" xfId="8834" xr:uid="{70B009C9-09AC-482D-BE6E-0E7DA4E381FC}"/>
    <cellStyle name="Calculation 4" xfId="5515" xr:uid="{CBB5058F-BB7C-46AE-A7D6-9796CD3DAC0C}"/>
    <cellStyle name="Calculation 5" xfId="5546" xr:uid="{FB2C06DB-C7B3-4BAE-89F7-6C0FC3015EAF}"/>
    <cellStyle name="Calculation 6" xfId="6009" xr:uid="{3B2D561B-C3E9-4A51-A3D2-ED4D2C074B5D}"/>
    <cellStyle name="Calculation 7" xfId="6437" xr:uid="{85E1B65D-46F5-4ADF-ABB6-47319B212406}"/>
    <cellStyle name="Calculation 8" xfId="5514" xr:uid="{C84112FE-F2AA-48AB-962D-0BEAA122194B}"/>
    <cellStyle name="Calculation 9" xfId="7169" xr:uid="{4120DB64-F713-418F-9AF1-2405558E2989}"/>
    <cellStyle name="Cálculo" xfId="49" builtinId="22" customBuiltin="1"/>
    <cellStyle name="Cálculo 2" xfId="7488" xr:uid="{C7B82403-6DE7-40C3-AB51-37766BD51F61}"/>
    <cellStyle name="Cálculo 2 2" xfId="5518" xr:uid="{6BD767FD-DA71-4B56-8577-C3258EFFC391}"/>
    <cellStyle name="Cálculo 2 2 2" xfId="23507" xr:uid="{4A187C78-F1F3-4A1D-9BA0-25B0D21BC7D8}"/>
    <cellStyle name="Cálculo 2 2 3" xfId="17348" xr:uid="{CE8CEAFB-7678-4E35-8B4A-C61CF7AE79A1}"/>
    <cellStyle name="Cálculo 2 3" xfId="18190" xr:uid="{A560E549-846B-4E2E-9ECB-97544620D561}"/>
    <cellStyle name="Cálculo 2 3 2" xfId="24349" xr:uid="{C08E2BEF-0BBE-4551-80FA-B7DE5938BA0B}"/>
    <cellStyle name="Cálculo 2 4" xfId="19900" xr:uid="{DDD557A2-7846-4BCD-8886-BE406E77554D}"/>
    <cellStyle name="Cálculo 2 5" xfId="47162" xr:uid="{7B93C2DD-1274-4195-8DC3-99A6B837A61B}"/>
    <cellStyle name="Cálculo 2 6" xfId="47541" xr:uid="{EE28B0ED-9B52-432C-AC10-73B56B33E59A}"/>
    <cellStyle name="Cálculo 2 7" xfId="47558" xr:uid="{F33E914E-A1F5-467C-B99E-4E3E4B30E086}"/>
    <cellStyle name="Cálculo 2 8" xfId="13737" xr:uid="{3BBB072A-146D-4F15-9CCB-FCDAAFC4A100}"/>
    <cellStyle name="cell" xfId="3185" xr:uid="{E877F106-8E28-43CB-A460-94F152359DAF}"/>
    <cellStyle name="cell 2" xfId="5077" xr:uid="{46CB6175-34FC-4E39-9F0C-1CD7B0FC8329}"/>
    <cellStyle name="cell 3" xfId="6409" xr:uid="{B383BA55-5182-4DB6-8315-27877085DCC0}"/>
    <cellStyle name="cell 4" xfId="7126" xr:uid="{0194C740-42E2-4615-B721-80B8ADB3C7C6}"/>
    <cellStyle name="cell 5" xfId="8258" xr:uid="{3D2277F5-76B1-4F55-9F44-DDE4BE874AD6}"/>
    <cellStyle name="cell 6" xfId="9036" xr:uid="{FFFB2FCE-3CEF-44C8-B9DD-3F89560EA974}"/>
    <cellStyle name="cell 7" xfId="10360" xr:uid="{061677E7-26B2-44EF-AFB9-68D1FC7B25BF}"/>
    <cellStyle name="cell 8" xfId="10779" xr:uid="{C15B58BA-A017-4A56-B55E-9448D8B2E529}"/>
    <cellStyle name="Célula de Verificação" xfId="51" builtinId="23" customBuiltin="1"/>
    <cellStyle name="Célula de Verificação 2" xfId="6856" xr:uid="{7CAC902A-442D-42E1-A95F-887491BEB451}"/>
    <cellStyle name="Célula Vinculada" xfId="50" builtinId="24" customBuiltin="1"/>
    <cellStyle name="Célula Vinculada 2" xfId="7487" xr:uid="{5EE0B601-89E2-44D8-A67D-1856D4AAEEB0}"/>
    <cellStyle name="ch" xfId="3181" xr:uid="{E5C0B743-7CF0-40F9-B7F2-8D09871F8914}"/>
    <cellStyle name="ch 10" xfId="9033" xr:uid="{76345285-9DCD-4F8A-84B7-E26DCFB4F688}"/>
    <cellStyle name="ch 11" xfId="10357" xr:uid="{7CFBD332-4402-47BE-A7D8-6D9D62E6BD21}"/>
    <cellStyle name="ch 12" xfId="10598" xr:uid="{07D4A0E3-0EDE-434E-B724-451855B6EA4C}"/>
    <cellStyle name="ch 13" xfId="10776" xr:uid="{824E4750-AC04-495E-9F03-0D50D73E75E0}"/>
    <cellStyle name="ch 2" xfId="5073" xr:uid="{71DD89DF-D831-467A-AE19-6F158D87D348}"/>
    <cellStyle name="ch 3" xfId="6038" xr:uid="{8E71305A-85B4-4BC4-A0E2-70C3A0C24846}"/>
    <cellStyle name="ch 4" xfId="6405" xr:uid="{4ACFED9B-A023-4A96-8D90-7DAB33D48642}"/>
    <cellStyle name="ch 5" xfId="6826" xr:uid="{44C5437F-77D1-40AF-8983-E907204B62DE}"/>
    <cellStyle name="ch 6" xfId="7123" xr:uid="{B6198BB9-DE13-440F-BF41-549E042637A0}"/>
    <cellStyle name="ch 7" xfId="7437" xr:uid="{A6A0F5C1-340D-41D8-8F5D-8A95B15E41C7}"/>
    <cellStyle name="ch 8" xfId="7464" xr:uid="{2F40F210-9A40-417E-A34F-B731510A9B5F}"/>
    <cellStyle name="ch 9" xfId="8255" xr:uid="{1214476D-B521-4A1E-9386-874076312B1E}"/>
    <cellStyle name="Check Cell" xfId="3776" xr:uid="{6BB0603C-FB9B-4A71-9779-3742FD93A8FC}"/>
    <cellStyle name="Comma  - Style1" xfId="3777" xr:uid="{BE3834A0-58D8-4357-8FD3-87E9572D730D}"/>
    <cellStyle name="Comma  - Style2" xfId="3778" xr:uid="{EDB587B6-BB53-4A37-9F1C-572671F1669C}"/>
    <cellStyle name="Comma  - Style3" xfId="3779" xr:uid="{90B516E7-A34E-4EEA-88E9-8998B52E76FB}"/>
    <cellStyle name="Comma  - Style4" xfId="3780" xr:uid="{9531DE96-6D91-4AA3-930D-108F2E1E4CE6}"/>
    <cellStyle name="Comma  - Style5" xfId="3781" xr:uid="{C62B4096-7CA0-485E-B80A-151B808ABD5A}"/>
    <cellStyle name="Comma  - Style6" xfId="3782" xr:uid="{41661340-CA5F-417C-B653-E5C2B01D652B}"/>
    <cellStyle name="Comma  - Style7" xfId="3783" xr:uid="{73D8A00D-CC09-4C9A-9D61-D2A5B133AF0B}"/>
    <cellStyle name="Comma  - Style8" xfId="3784" xr:uid="{13328B6E-20DF-432F-AA4A-337785F26A7F}"/>
    <cellStyle name="Comma [0]_12matrix" xfId="173" xr:uid="{0512E776-B8CD-48B0-9283-839CABE6E575}"/>
    <cellStyle name="Comma [00]" xfId="174" xr:uid="{A3FF539F-5F66-40C5-BFF1-62D415A5102B}"/>
    <cellStyle name="Comma 2" xfId="49782" xr:uid="{6E0EC686-3EA6-4557-B896-EE156D7621C9}"/>
    <cellStyle name="Comma 3" xfId="49780" xr:uid="{12A37AFC-B1C9-4144-BC29-DA69F8BDCC28}"/>
    <cellStyle name="Comma 3 2" xfId="49912" xr:uid="{31FBDA34-69B4-46BE-BCBF-EDDD2C3BE813}"/>
    <cellStyle name="comma zerodec" xfId="11010" xr:uid="{1496701D-99B1-4908-9A17-5C840FC53B39}"/>
    <cellStyle name="Comma_12matrix" xfId="175" xr:uid="{92358193-8222-4AAD-B07A-F7147843B1E3}"/>
    <cellStyle name="Comma0 - Modelo1" xfId="176" xr:uid="{3242B67B-4870-419F-BB47-06207C63EF2A}"/>
    <cellStyle name="Comma0 - Style1" xfId="177" xr:uid="{8C77DD73-24E0-4587-BEE4-372C565D34E8}"/>
    <cellStyle name="Comma0 - Style1 2" xfId="11011" xr:uid="{F35C5C1C-6ACF-4E1D-83C0-F66F667A9F3D}"/>
    <cellStyle name="Comma1" xfId="178" xr:uid="{67EADFB3-D1AD-4ED3-AD09-459FF0D120AB}"/>
    <cellStyle name="Comma1 - Modelo2" xfId="179" xr:uid="{95531C97-6E79-42C6-9343-F356294B0CCC}"/>
    <cellStyle name="Comma1 - Style2" xfId="180" xr:uid="{5CABC2E7-A064-46B8-A337-99442D21C4A5}"/>
    <cellStyle name="Comma1 - Style2 2" xfId="11012" xr:uid="{79BD7353-0B1F-4745-BC66-29FF80CF44BD}"/>
    <cellStyle name="Comma1 2" xfId="181" xr:uid="{B35F9D0C-1722-4109-9AC9-27DE3D1D0F9D}"/>
    <cellStyle name="Comma1_ABA de Produção Universidades 16-03" xfId="11013" xr:uid="{19EA2B5D-B1DE-4308-8F11-DAFD0F061692}"/>
    <cellStyle name="Copied" xfId="182" xr:uid="{47DE39BD-F203-42E0-A19F-D3F41D4E7F39}"/>
    <cellStyle name="COST1" xfId="183" xr:uid="{01407468-8BB6-4B60-9353-C63240827267}"/>
    <cellStyle name="Currency [0]_12matrix" xfId="184" xr:uid="{FF8F0C4B-6A2A-4079-AEDA-0E7B331A8F7E}"/>
    <cellStyle name="Currency [00]" xfId="185" xr:uid="{CEF37D64-31DB-40D9-B873-AF53E530A56D}"/>
    <cellStyle name="Currency 2" xfId="11014" xr:uid="{91D50BBC-73ED-48C4-9447-43DD0EC3E4F2}"/>
    <cellStyle name="Currency 2 2" xfId="12055" xr:uid="{2B6D31CB-D183-426A-9A34-9F4E51ABD01D}"/>
    <cellStyle name="Currency 2 2 2" xfId="15685" xr:uid="{2DEC98EA-2D8A-4464-B21B-D0424ABC8130}"/>
    <cellStyle name="Currency 2 2 2 2" xfId="21844" xr:uid="{5B19DFCA-35B4-47D8-9D2C-62072859EF5D}"/>
    <cellStyle name="Currency 2 2 2 2 2" xfId="49459" xr:uid="{13CA5EDD-9464-40B1-B5B1-70EED327757B}"/>
    <cellStyle name="Currency 2 2 2 3" xfId="48022" xr:uid="{BAAE06FE-82C4-4388-BC8C-DC8C83527E72}"/>
    <cellStyle name="Currency 2 2 3" xfId="19213" xr:uid="{D8A4ACF8-7DA8-4FF8-84EC-8D0047B99AFF}"/>
    <cellStyle name="Currency 2 2 3 2" xfId="49680" xr:uid="{4D02687D-DBC4-403A-BA03-F94AE0F2A408}"/>
    <cellStyle name="Currency 2 2 3 3" xfId="49025" xr:uid="{2CCC6112-D38F-476C-9631-91A9A0717CD3}"/>
    <cellStyle name="Currency 2 2 4" xfId="47081" xr:uid="{24A3172E-DF0C-4E3F-A392-77678374A326}"/>
    <cellStyle name="Currency 2 2 4 2" xfId="49242" xr:uid="{C2FAF22E-9BF6-405F-9190-C7D9AA81445A}"/>
    <cellStyle name="Currency 2 2 5" xfId="47435" xr:uid="{1D78FAB9-6074-43E5-BA2C-6174202DD80B}"/>
    <cellStyle name="Currency 2 2 6" xfId="47806" xr:uid="{D47EBC06-1611-4496-94C6-8DCC5BBD9F37}"/>
    <cellStyle name="Currency 2 2 7" xfId="50034" xr:uid="{03CACD17-AC4C-475F-930D-B12B5972FFC2}"/>
    <cellStyle name="Currency 2 3" xfId="13939" xr:uid="{F665BCD2-8C7C-48E5-858C-829EF3FCC498}"/>
    <cellStyle name="Currency 2 3 2" xfId="20098" xr:uid="{B1917E8F-9BCD-4AD6-8C8F-6C61037C4FF8}"/>
    <cellStyle name="Currency 2 3 2 2" xfId="49356" xr:uid="{A0C5419E-55DB-4657-B064-AC6C10B64A1A}"/>
    <cellStyle name="Currency 2 3 3" xfId="47920" xr:uid="{433E14E0-5457-4822-B8A6-D46C9A0C4F26}"/>
    <cellStyle name="Currency 2 4" xfId="18480" xr:uid="{209E447C-8DBC-4301-AE7C-5A04EBEBBA9B}"/>
    <cellStyle name="Currency 2 4 2" xfId="49576" xr:uid="{788F14D8-8D54-4F56-BC22-07780D33A1A3}"/>
    <cellStyle name="Currency 2 4 3" xfId="48923" xr:uid="{32F2AC62-57FC-4A8E-9F24-CCD4470F615D}"/>
    <cellStyle name="Currency 2 5" xfId="46970" xr:uid="{238FFC74-DAD6-4E1B-B782-9EE27FDC0655}"/>
    <cellStyle name="Currency 2 5 2" xfId="49140" xr:uid="{DE94A65F-B20B-4627-B05B-DE74DC346F6F}"/>
    <cellStyle name="Currency 2 6" xfId="47279" xr:uid="{4FC0D71F-21BA-4575-A348-A7A4D19BF5AB}"/>
    <cellStyle name="Currency 2 7" xfId="47698" xr:uid="{1BBA2272-310A-4C60-B3BD-F274D46A94F2}"/>
    <cellStyle name="Currency 2 8" xfId="50036" xr:uid="{69FF7340-1689-4B5E-9ECE-1C35D5BF2ABC}"/>
    <cellStyle name="Currency_12matrix" xfId="186" xr:uid="{AE426771-7EED-48F3-BCE5-E14AD415077B}"/>
    <cellStyle name="Currency1" xfId="11015" xr:uid="{3E990F29-7FAD-43CD-9524-999FC44BC85E}"/>
    <cellStyle name="dah" xfId="3186" xr:uid="{25E0F12C-26B3-4D95-931A-E5CE5D787EF3}"/>
    <cellStyle name="dan" xfId="3187" xr:uid="{5CF5CEAE-E9C4-49CB-AF74-3625F5BAA484}"/>
    <cellStyle name="Data" xfId="187" xr:uid="{FB975892-2E09-43CF-B60A-63ADF98C00EE}"/>
    <cellStyle name="Data-1" xfId="188" xr:uid="{CF8427C1-32CC-497E-8352-AADA797FCB50}"/>
    <cellStyle name="Data-2" xfId="189" xr:uid="{4BFADE8F-CAD8-4F0A-9E51-B6083C0D2E65}"/>
    <cellStyle name="Date Short" xfId="190" xr:uid="{0205A651-F90C-412B-AE61-CE053CC4992D}"/>
    <cellStyle name="Dezimal [0]_FYW COMM" xfId="11016" xr:uid="{2CBE28A3-BF9D-4E9F-9291-D73B68965709}"/>
    <cellStyle name="Dezimal_FYW COMM" xfId="11017" xr:uid="{A05B00E5-967D-4398-B840-0608F40A63A7}"/>
    <cellStyle name="DIA" xfId="191" xr:uid="{EE460B47-1D0A-48C2-9F01-B30FA86388D4}"/>
    <cellStyle name="Diseño" xfId="3785" xr:uid="{1980F991-AF5E-4826-B1AF-B3CB51245E0F}"/>
    <cellStyle name="Dollar (zero dec)" xfId="11018" xr:uid="{47A7166A-CEF3-49E3-803F-3C024E61B8CE}"/>
    <cellStyle name="ENCABEZ1" xfId="192" xr:uid="{47C412AD-8607-4C8C-BEFC-48AD3ED77BE7}"/>
    <cellStyle name="ENCABEZ2" xfId="193" xr:uid="{9A438349-DB21-4E76-ADC9-0C7B8A27261D}"/>
    <cellStyle name="Ênfase1 2" xfId="67" xr:uid="{00000000-0005-0000-0000-00001A000000}"/>
    <cellStyle name="Ênfase1 2 2" xfId="13738" xr:uid="{B8C2FFAC-5664-48EF-A021-623709661162}"/>
    <cellStyle name="Ênfase1 2 3" xfId="11019" xr:uid="{C5D6A4D7-1103-4EFC-B6E8-05E59FCA0DF6}"/>
    <cellStyle name="Ênfase1 2 4" xfId="7483" xr:uid="{A34BDF0A-A460-49E4-A1E6-F04ABA412DCC}"/>
    <cellStyle name="Ênfase1 3" xfId="7509" xr:uid="{2E3994AF-BB0C-46E3-88CD-90583DEDAA8F}"/>
    <cellStyle name="Ênfase2 2" xfId="71" xr:uid="{00000000-0005-0000-0000-00001B000000}"/>
    <cellStyle name="Ênfase2 2 2" xfId="6367" xr:uid="{3700A975-FC0B-4670-B1B3-5C01DE15B320}"/>
    <cellStyle name="Ênfase2 3" xfId="7513" xr:uid="{49058541-5E98-42DA-BA72-45FB10A865B1}"/>
    <cellStyle name="Ênfase3 2" xfId="75" xr:uid="{00000000-0005-0000-0000-00001C000000}"/>
    <cellStyle name="Ênfase3 2 2" xfId="6782" xr:uid="{97C47301-754C-4BA9-AD20-3D6B248A450D}"/>
    <cellStyle name="Ênfase3 3" xfId="7517" xr:uid="{C7C63147-9D39-4A53-8730-51A8632C63D6}"/>
    <cellStyle name="Ênfase4 2" xfId="79" xr:uid="{00000000-0005-0000-0000-00001D000000}"/>
    <cellStyle name="Ênfase4 2 2" xfId="7182" xr:uid="{DA928342-0807-4AA2-AE4B-DFECFBD0BBF6}"/>
    <cellStyle name="Ênfase4 3" xfId="7521" xr:uid="{428A8BCF-F2B7-4BC1-8351-C2B16E8C854C}"/>
    <cellStyle name="Ênfase5 2" xfId="83" xr:uid="{00000000-0005-0000-0000-00001E000000}"/>
    <cellStyle name="Ênfase5 2 2" xfId="7460" xr:uid="{29B513D1-3F5E-4891-A368-8C3047DA54E3}"/>
    <cellStyle name="Ênfase5 3" xfId="7525" xr:uid="{49769BAA-92F8-4F9B-AFD0-25DF70852B4B}"/>
    <cellStyle name="Ênfase6 2" xfId="87" xr:uid="{00000000-0005-0000-0000-00001F000000}"/>
    <cellStyle name="Ênfase6 2 2" xfId="7470" xr:uid="{98525D5F-E616-4A0A-A3DD-AB84FD53E3B3}"/>
    <cellStyle name="Ênfase6 3" xfId="7529" xr:uid="{A02FB331-B8BA-4F08-B0AB-AC1E7B08BC53}"/>
    <cellStyle name="Enter Currency (0)" xfId="194" xr:uid="{089EDF8A-8C43-46E3-81A9-02FE222185BA}"/>
    <cellStyle name="Enter Currency (2)" xfId="195" xr:uid="{9A4B97F9-0217-42B5-A1E0-7617A19FF0B5}"/>
    <cellStyle name="Enter Units (0)" xfId="196" xr:uid="{B3C72467-A697-467B-8C54-677273ABE935}"/>
    <cellStyle name="Enter Units (1)" xfId="197" xr:uid="{30961EBF-9ADA-4E39-8953-50E9370A93B9}"/>
    <cellStyle name="Enter Units (2)" xfId="198" xr:uid="{0B6D7442-5ED8-4055-B416-AC0FB56B11C4}"/>
    <cellStyle name="Entered" xfId="199" xr:uid="{C963210E-4F3E-4F8A-9921-A9650A5657DB}"/>
    <cellStyle name="Entrada" xfId="47" builtinId="20" customBuiltin="1"/>
    <cellStyle name="Entrada 2" xfId="7473" xr:uid="{67615B2B-9653-42C2-B7B9-AC58468D658E}"/>
    <cellStyle name="Entrada 2 2" xfId="5519" xr:uid="{DFA2ECDD-0349-4C94-B10D-B4F27EB94C23}"/>
    <cellStyle name="Entrada 2 2 2" xfId="23510" xr:uid="{FA742E3F-2113-43E2-B500-A1C12264D640}"/>
    <cellStyle name="Entrada 2 2 3" xfId="17351" xr:uid="{A5A72A74-4E27-4BEB-8162-12401F20B4CA}"/>
    <cellStyle name="Entrada 2 3" xfId="18191" xr:uid="{D8E5AB03-4F73-41E8-AA06-D1AD69AAEE71}"/>
    <cellStyle name="Entrada 2 3 2" xfId="24350" xr:uid="{7BF2C197-6436-4921-A56A-AED38564DEEB}"/>
    <cellStyle name="Entrada 2 4" xfId="19909" xr:uid="{20A82241-8A8A-4981-81E8-F0B467E2A810}"/>
    <cellStyle name="Entrada 2 5" xfId="47163" xr:uid="{45C2A445-9BAA-4D73-A005-97E85DA57819}"/>
    <cellStyle name="Entrada 2 6" xfId="47542" xr:uid="{852F0C6A-A785-4B21-B647-C0FB87ED5A61}"/>
    <cellStyle name="Entrada 2 7" xfId="47559" xr:uid="{C289BDD8-0CAD-4390-ADC3-776FCADEAAD9}"/>
    <cellStyle name="Entrada 2 8" xfId="13739" xr:uid="{79F6D5EC-D53B-475D-B689-DC2B91881723}"/>
    <cellStyle name="Estilo 1" xfId="200" xr:uid="{A90AA9C2-2968-4E5B-85C7-C6AB41781998}"/>
    <cellStyle name="Euro" xfId="201" xr:uid="{B720D4F7-52D8-414D-8436-B353EC0CA60F}"/>
    <cellStyle name="Explanatory Text" xfId="3786" xr:uid="{1601E145-2650-4094-92DA-0134C86CDB7C}"/>
    <cellStyle name="FIJO" xfId="202" xr:uid="{DB2FACD7-A0F2-4EAA-A56D-82C03B6A0E40}"/>
    <cellStyle name="FINANCIERO" xfId="203" xr:uid="{13BB76A5-6708-4A75-8573-B1F67C2F3A06}"/>
    <cellStyle name="Followed Hyperlink" xfId="204" xr:uid="{509D0CC9-862E-4DDE-B026-AF57CA5845B5}"/>
    <cellStyle name="Followed Hyperlink 2" xfId="3787" xr:uid="{1999BC16-8619-415E-973F-8EB77044FE57}"/>
    <cellStyle name="Good" xfId="3788" xr:uid="{6A30DFE0-CDE8-4D16-B381-7556A05D542C}"/>
    <cellStyle name="Grey" xfId="205" xr:uid="{C9333D55-21CB-4DA1-A38C-2D239940BA0D}"/>
    <cellStyle name="Header1" xfId="206" xr:uid="{1E5309F1-CA2E-4899-9A40-74A3B224AD23}"/>
    <cellStyle name="Header2" xfId="207" xr:uid="{D05F3B39-51BA-4C27-9770-F85D0674442F}"/>
    <cellStyle name="Header2 10" xfId="9458" xr:uid="{4D6DE696-122B-4D06-BD1B-2C4297C12C94}"/>
    <cellStyle name="Header2 11" xfId="9443" xr:uid="{EF796F9D-E2CD-4E79-B643-DE1033835DC3}"/>
    <cellStyle name="Header2 12" xfId="9460" xr:uid="{0E942082-D3D7-4AD4-BCDC-052CF60CD0C8}"/>
    <cellStyle name="Header2 13" xfId="11020" xr:uid="{07C064FE-B712-42FA-B573-E010860267BF}"/>
    <cellStyle name="Header2 2" xfId="4855" xr:uid="{83500392-3213-4E5F-A630-827643E67871}"/>
    <cellStyle name="Header2 2 10" xfId="10663" xr:uid="{8E7209D3-CCBF-4E64-9FE2-A5070765E74D}"/>
    <cellStyle name="Header2 2 11" xfId="13943" xr:uid="{72C00AA3-871C-4C7C-9FA4-27C057DA5641}"/>
    <cellStyle name="Header2 2 2" xfId="5830" xr:uid="{D2DD2C22-7A01-425E-AA13-068D8E1C3155}"/>
    <cellStyle name="Header2 2 2 2" xfId="20102" xr:uid="{60D51FC0-7BD7-4803-94B1-8AB88BA3EF11}"/>
    <cellStyle name="Header2 2 3" xfId="6216" xr:uid="{2AC12D52-D696-43FC-8413-5E73D8CDF45B}"/>
    <cellStyle name="Header2 2 4" xfId="6968" xr:uid="{2756B544-07F9-4651-8AB7-349CB21917A6}"/>
    <cellStyle name="Header2 2 5" xfId="8054" xr:uid="{183B81BB-3BE4-4B63-A03A-762EAD03CB8A}"/>
    <cellStyle name="Header2 2 6" xfId="8828" xr:uid="{862C1803-3362-4996-888B-EED7683F2B1F}"/>
    <cellStyle name="Header2 2 7" xfId="9838" xr:uid="{8B932801-8300-4B67-A4C0-F760DFBE66F9}"/>
    <cellStyle name="Header2 2 8" xfId="10180" xr:uid="{314479DF-6A4B-4B9A-9CAA-0DF4918CFA0B}"/>
    <cellStyle name="Header2 2 9" xfId="10463" xr:uid="{0ADB5E18-7EF2-4BDA-9C3E-16166B787714}"/>
    <cellStyle name="Header2 3" xfId="4860" xr:uid="{FD6514BE-7AD5-44D1-92FE-1D53A7129B13}"/>
    <cellStyle name="Header2 3 10" xfId="10668" xr:uid="{CC5F0A27-75F9-4C36-95AC-549796CCA3D7}"/>
    <cellStyle name="Header2 3 11" xfId="15626" xr:uid="{6274390E-2AB4-437A-A6C5-E36E8738D361}"/>
    <cellStyle name="Header2 3 2" xfId="5835" xr:uid="{28EC4686-B807-4462-9D53-253119CA08A5}"/>
    <cellStyle name="Header2 3 2 2" xfId="21785" xr:uid="{EA421ED5-BBD0-4C55-8E71-F87679C0790E}"/>
    <cellStyle name="Header2 3 3" xfId="6221" xr:uid="{CC31C98E-3FD7-4BD2-BCC0-91C39BFBF4D0}"/>
    <cellStyle name="Header2 3 4" xfId="6973" xr:uid="{00CDB19C-78D2-42F2-81A4-C76D2E6A89AF}"/>
    <cellStyle name="Header2 3 5" xfId="8059" xr:uid="{B32702DC-EA0B-4691-BD02-F51632B8B0DD}"/>
    <cellStyle name="Header2 3 6" xfId="8833" xr:uid="{E892CDA0-888A-4DBD-934B-F132AB3349D7}"/>
    <cellStyle name="Header2 3 7" xfId="9839" xr:uid="{A8B6EC3B-4C50-4157-8448-DD4CF4C68587}"/>
    <cellStyle name="Header2 3 8" xfId="10185" xr:uid="{2A8F1FD5-AF44-4095-AF20-EFEA4B480C94}"/>
    <cellStyle name="Header2 3 9" xfId="10468" xr:uid="{77F65914-8957-4767-BC2F-7743E58A6556}"/>
    <cellStyle name="Header2 4" xfId="5525" xr:uid="{19B646FE-461A-4DBD-B4BF-31A5D09FFE22}"/>
    <cellStyle name="Header2 4 2" xfId="18504" xr:uid="{0253C67B-5BFB-4805-ACCE-45C5B71EDDB7}"/>
    <cellStyle name="Header2 5" xfId="5531" xr:uid="{01F1692A-2873-4555-B583-BEE83B149CFD}"/>
    <cellStyle name="Header2 5 2" xfId="19476" xr:uid="{5080B1EC-AFF3-4D1D-8A5C-4DE5FA05A6D0}"/>
    <cellStyle name="Header2 6" xfId="5532" xr:uid="{AFCFFECB-675D-4276-98AD-D8AF120E2C64}"/>
    <cellStyle name="Header2 6 2" xfId="47509" xr:uid="{EF1A99C2-DB04-4735-9A05-8EBEEA26D250}"/>
    <cellStyle name="Header2 7" xfId="7837" xr:uid="{BC2A500C-5C9D-4048-9585-A6B3A53BD80A}"/>
    <cellStyle name="Header2 8" xfId="8614" xr:uid="{F53B0B1E-6C16-47DF-B3BB-81373E752F7E}"/>
    <cellStyle name="Header2 9" xfId="9455" xr:uid="{0A19DB7E-D567-4B53-A098-5B692BEB764C}"/>
    <cellStyle name="Heading 1" xfId="3789" xr:uid="{3AEB99AD-3383-4652-A7F3-A5D2B2462972}"/>
    <cellStyle name="Heading 2" xfId="3790" xr:uid="{63AB58DB-1411-4CCF-8F90-7E14A399FF58}"/>
    <cellStyle name="Heading 3" xfId="3791" xr:uid="{95DF3653-025B-4AEE-B9E3-5DF3DDCFF131}"/>
    <cellStyle name="Heading 4" xfId="3792" xr:uid="{6599F2C0-8465-436C-A0D1-0C5C3F519C4D}"/>
    <cellStyle name="Headline" xfId="208" xr:uid="{E1D16560-8BDA-4331-AA8D-9B0A61CD0129}"/>
    <cellStyle name="Headline 2" xfId="11021" xr:uid="{D067E865-6A6F-4415-AA22-53F3F6B55206}"/>
    <cellStyle name="Headline 3" xfId="3793" xr:uid="{B17DC591-80A8-4313-8FC2-D09AC7383104}"/>
    <cellStyle name="Hiperlink 2" xfId="150" xr:uid="{CD9D75E2-8C23-4FAD-9854-93E72527EAF5}"/>
    <cellStyle name="Hiperlink 2 2" xfId="2832" xr:uid="{E6588A78-19E0-43BB-984C-5B081C35401A}"/>
    <cellStyle name="Hiperlink 2 2 2" xfId="49785" xr:uid="{546D2FD4-53E6-44E9-A0B7-B42ABD0AA8A3}"/>
    <cellStyle name="Hiperlink 2 2 3" xfId="49786" xr:uid="{79879416-DF84-431D-81C7-9A512BB05658}"/>
    <cellStyle name="Hiperlink 2 2 4" xfId="49784" xr:uid="{D6C4D2C1-770E-481F-9173-5A37603BC68E}"/>
    <cellStyle name="Hiperlink 2 3" xfId="2831" xr:uid="{9FDA95D4-9C60-4680-AB94-51BCCA401CCF}"/>
    <cellStyle name="Hiperlink 2 3 2" xfId="49788" xr:uid="{1076D789-319B-46B3-A56E-29CA6581955E}"/>
    <cellStyle name="Hiperlink 2 3 3" xfId="49789" xr:uid="{A08EB612-1578-43A7-B1C3-5B3C90F98E28}"/>
    <cellStyle name="Hiperlink 2 3 4" xfId="49790" xr:uid="{D8F62A09-55A4-4FB8-9C42-493A2476B592}"/>
    <cellStyle name="Hiperlink 2 3 5" xfId="49787" xr:uid="{69AECF28-E32D-4312-B46A-8885A08634A9}"/>
    <cellStyle name="Hiperlink 2 4" xfId="49791" xr:uid="{B31B9135-0380-41C2-870D-752F9EF90FCE}"/>
    <cellStyle name="Hiperlink 2 5" xfId="49783" xr:uid="{EF9000F6-2AFF-4498-B27A-06A593DBCDC7}"/>
    <cellStyle name="Hiperlink 2 6" xfId="11976" xr:uid="{FB63EB6C-B1F0-424A-94B9-C2E977EAD1CA}"/>
    <cellStyle name="Hiperlink 3" xfId="11974" xr:uid="{F7456E15-00CA-4B25-9D5A-393569A53318}"/>
    <cellStyle name="Hiperlink 3 2" xfId="49792" xr:uid="{CA25AEE3-8703-49BA-8E92-AF5C9511B05F}"/>
    <cellStyle name="Hiperlink 4" xfId="47505" xr:uid="{838C612D-93EB-471F-A282-52EF75CADCF3}"/>
    <cellStyle name="Hipervínculo" xfId="3794" xr:uid="{3D475468-E243-439F-8001-C094FA31522F}"/>
    <cellStyle name="Hipervínculo visitado" xfId="3795" xr:uid="{3A137300-3C45-49F8-816F-05AF2CAD4453}"/>
    <cellStyle name="Hipervínculo_RESULTS" xfId="3796" xr:uid="{F58454B8-4EC0-4C67-A831-BAB440ECC400}"/>
    <cellStyle name="Hyperlink 2" xfId="209" xr:uid="{FB4913D7-82FE-4144-B6D4-2E8B289532C9}"/>
    <cellStyle name="Indefinido" xfId="210" xr:uid="{755E5880-D14C-41B5-99C2-B91DEC6A6062}"/>
    <cellStyle name="Input" xfId="3797" xr:uid="{17067A53-F473-436F-8562-A4CD77C3470D}"/>
    <cellStyle name="Input [yellow]" xfId="211" xr:uid="{C6BFF2BE-275F-4BF6-8C3A-F3594E77AA11}"/>
    <cellStyle name="Input [yellow] 2" xfId="4857" xr:uid="{B5172164-6D8D-4B23-90C4-BEFEDCF33FE0}"/>
    <cellStyle name="Input [yellow] 2 10" xfId="10465" xr:uid="{2973F256-045E-4AAE-BBE2-493663FBE071}"/>
    <cellStyle name="Input [yellow] 2 11" xfId="10665" xr:uid="{572CC678-05AA-4D52-AF48-06764885C263}"/>
    <cellStyle name="Input [yellow] 2 12" xfId="13944" xr:uid="{872E7407-46A5-427C-9D0E-2F1CA6BE577A}"/>
    <cellStyle name="Input [yellow] 2 2" xfId="5832" xr:uid="{821E2A4E-D3E6-4665-B85C-03E55EE457A0}"/>
    <cellStyle name="Input [yellow] 2 2 2" xfId="20103" xr:uid="{8B1C9A77-A3EA-40E5-BCC8-AEC8F7CC1C4E}"/>
    <cellStyle name="Input [yellow] 2 3" xfId="6218" xr:uid="{62217C5F-26B1-404C-888C-03456DCBD89A}"/>
    <cellStyle name="Input [yellow] 2 4" xfId="6655" xr:uid="{8AF677F1-F23D-4C48-9706-77CB064BD61C}"/>
    <cellStyle name="Input [yellow] 2 5" xfId="6970" xr:uid="{123A3A5A-6A01-4A7C-9200-CFF21537FEFD}"/>
    <cellStyle name="Input [yellow] 2 6" xfId="7334" xr:uid="{54DB86E8-5AFD-4A4B-AA23-8108008B7AD7}"/>
    <cellStyle name="Input [yellow] 2 7" xfId="8056" xr:uid="{BC867342-82EA-403B-8AA4-18B97569479B}"/>
    <cellStyle name="Input [yellow] 2 8" xfId="8830" xr:uid="{5C4EA638-CC47-4632-8B40-844582552FDF}"/>
    <cellStyle name="Input [yellow] 2 9" xfId="10182" xr:uid="{B400837D-8F61-4CA3-BFBF-6AF1DD23F04D}"/>
    <cellStyle name="Input [yellow] 3" xfId="4858" xr:uid="{AE9B1A13-4439-438A-A273-8AA798742009}"/>
    <cellStyle name="Input [yellow] 3 10" xfId="10466" xr:uid="{5788CE32-5012-4FB5-96CF-33A79CB949BB}"/>
    <cellStyle name="Input [yellow] 3 11" xfId="10666" xr:uid="{2089ACC5-58B9-4738-9C4A-F971A21C40FA}"/>
    <cellStyle name="Input [yellow] 3 12" xfId="13938" xr:uid="{E010BFF0-D4DD-4F0E-B5FC-4F46CED1379A}"/>
    <cellStyle name="Input [yellow] 3 2" xfId="5833" xr:uid="{FBE6F492-16EB-4D65-B74D-24D03B5ACF93}"/>
    <cellStyle name="Input [yellow] 3 2 2" xfId="20097" xr:uid="{B5E96FBA-7775-47F7-9AAF-7F917B48D8B0}"/>
    <cellStyle name="Input [yellow] 3 3" xfId="6219" xr:uid="{D3F1470E-8A52-4B08-9F8D-DD6939BECDB1}"/>
    <cellStyle name="Input [yellow] 3 4" xfId="6656" xr:uid="{822A590F-37EF-4CD9-86F0-B83EB58943CA}"/>
    <cellStyle name="Input [yellow] 3 5" xfId="6971" xr:uid="{4ADC59B1-8379-4ED6-9923-6BFF7FAE5714}"/>
    <cellStyle name="Input [yellow] 3 6" xfId="7335" xr:uid="{0936B002-7DAF-4AF4-98A4-477A3D39C63B}"/>
    <cellStyle name="Input [yellow] 3 7" xfId="8057" xr:uid="{50A14661-6705-476B-93B6-CCA81F4559A1}"/>
    <cellStyle name="Input [yellow] 3 8" xfId="8831" xr:uid="{8997DA53-6DB3-4A8F-B082-7A064383446E}"/>
    <cellStyle name="Input [yellow] 3 9" xfId="10183" xr:uid="{D171F014-CBB7-4361-927A-94ABB113F592}"/>
    <cellStyle name="Input [yellow] 4" xfId="5528" xr:uid="{2FB9C90D-0903-4DEE-AD49-5752D44FD734}"/>
    <cellStyle name="Input [yellow] 4 2" xfId="18511" xr:uid="{0C9F1927-35F1-422E-8FA4-67AFC03AA39D}"/>
    <cellStyle name="Input [yellow] 5" xfId="6087" xr:uid="{93329C74-A0E4-4BA2-9E7C-C060766A069E}"/>
    <cellStyle name="Input [yellow] 5 2" xfId="18782" xr:uid="{1C4F033D-97AF-4EF4-B320-9A03EFBC4F78}"/>
    <cellStyle name="Input [yellow] 6" xfId="5527" xr:uid="{7C3FD192-DE34-4A27-83A9-CBD16C533C94}"/>
    <cellStyle name="Input [yellow] 6 2" xfId="47362" xr:uid="{B1F69FE0-42C0-44AC-AD5A-2E9AD45D62FA}"/>
    <cellStyle name="Input [yellow] 7" xfId="5522" xr:uid="{555964F0-EEA8-46EF-853C-34B0BB5007B6}"/>
    <cellStyle name="Input [yellow] 7 2" xfId="47699" xr:uid="{F6A37AE2-E69C-4AD7-993B-8ABC0045994E}"/>
    <cellStyle name="Input [yellow] 8" xfId="7839" xr:uid="{8C435253-1D2A-479D-B185-E00E94B530A1}"/>
    <cellStyle name="Input [yellow] 9" xfId="3798" xr:uid="{2B7F8D21-39A9-4F04-9501-7B68098235A6}"/>
    <cellStyle name="Input 10" xfId="7838" xr:uid="{9B7BF235-86D5-48B1-B384-51D1837F0DF2}"/>
    <cellStyle name="Input 11" xfId="8615" xr:uid="{6B4046E3-4383-4EB8-9BE9-ADB123613BB0}"/>
    <cellStyle name="Input 12" xfId="9456" xr:uid="{98C2B7FE-B287-44CA-952D-14DA3D404237}"/>
    <cellStyle name="Input 13" xfId="9457" xr:uid="{0B0ABA22-2B8E-4416-B416-1D3E536AE6ED}"/>
    <cellStyle name="Input 14" xfId="9846" xr:uid="{A0A9D672-7A30-431E-9CFE-37C7B99E920A}"/>
    <cellStyle name="Input 15" xfId="9459" xr:uid="{BAA9E91B-A721-4117-800D-842C82CF0C95}"/>
    <cellStyle name="Input 2" xfId="4856" xr:uid="{1F237346-49B3-4E1E-A300-B87E1BEB1652}"/>
    <cellStyle name="Input 2 10" xfId="10181" xr:uid="{CE93B76F-29B9-4A4E-BE0F-9704522C85EC}"/>
    <cellStyle name="Input 2 11" xfId="10464" xr:uid="{8BB7C1E7-B61D-40D7-AF93-DD1E76988F5F}"/>
    <cellStyle name="Input 2 12" xfId="10664" xr:uid="{D24A57BD-598B-450C-A8DB-9FCA4D68852E}"/>
    <cellStyle name="Input 2 2" xfId="5831" xr:uid="{6EB14D28-2200-46C0-B783-4C5EF834108C}"/>
    <cellStyle name="Input 2 3" xfId="6217" xr:uid="{FFFF2523-45E4-406F-8E74-ED906784D609}"/>
    <cellStyle name="Input 2 4" xfId="6654" xr:uid="{A836C4EC-03EF-4277-99EC-C6766464C404}"/>
    <cellStyle name="Input 2 5" xfId="6969" xr:uid="{C993E2F5-1F91-4BD0-86A6-8528AECAC2A8}"/>
    <cellStyle name="Input 2 6" xfId="7333" xr:uid="{C2890E5E-69D3-4B02-8C06-854E6C08B81E}"/>
    <cellStyle name="Input 2 7" xfId="7445" xr:uid="{9852D6B3-4557-4A2C-908A-22D585C0AB03}"/>
    <cellStyle name="Input 2 8" xfId="8055" xr:uid="{54972CFD-C3F9-45E0-99DE-F2AA15270E11}"/>
    <cellStyle name="Input 2 9" xfId="8829" xr:uid="{26E17AF6-C1BE-47BE-8A0B-E1CF75C21515}"/>
    <cellStyle name="Input 3" xfId="4859" xr:uid="{6A9AE397-7F20-4F3B-8B1A-AD3EAF2E40EF}"/>
    <cellStyle name="Input 3 10" xfId="10184" xr:uid="{CD99CF75-9A3A-4EB4-8751-CFF368B78F7E}"/>
    <cellStyle name="Input 3 11" xfId="10467" xr:uid="{48B667A8-D217-48A8-9CC6-8C6F95F7491B}"/>
    <cellStyle name="Input 3 12" xfId="10667" xr:uid="{C9C7FA99-0999-442E-B6E2-8B5B98332D6B}"/>
    <cellStyle name="Input 3 2" xfId="5834" xr:uid="{919D685C-0F18-43AF-A10F-76D076CDEF43}"/>
    <cellStyle name="Input 3 3" xfId="6220" xr:uid="{7A163EBB-3123-4171-9E27-CF4F6F6F6CBF}"/>
    <cellStyle name="Input 3 4" xfId="6657" xr:uid="{189766B7-E175-43CE-9BDE-84AC21199578}"/>
    <cellStyle name="Input 3 5" xfId="6972" xr:uid="{E0F15A9A-C620-4D57-8757-5A619C3C24D3}"/>
    <cellStyle name="Input 3 6" xfId="7336" xr:uid="{A9E8A1C2-E880-45B0-ABE6-E0E46FC0AF27}"/>
    <cellStyle name="Input 3 7" xfId="7446" xr:uid="{C08A8B87-EAA8-4E6F-A47C-872FB682208C}"/>
    <cellStyle name="Input 3 8" xfId="8058" xr:uid="{07D39FB0-E2BA-4A59-BAD2-C744400F9930}"/>
    <cellStyle name="Input 3 9" xfId="8832" xr:uid="{77AE6D39-E224-454A-8485-B201608C8A78}"/>
    <cellStyle name="Input 4" xfId="5526" xr:uid="{780BC7DE-DCB9-4BEA-95D8-68F615C6C49E}"/>
    <cellStyle name="Input 5" xfId="5529" xr:uid="{FDD8AA99-EDB5-459C-A47C-8B1E7D47E777}"/>
    <cellStyle name="Input 6" xfId="6082" xr:uid="{CEB72F4F-0C42-4046-8069-C6E7CCC4999D}"/>
    <cellStyle name="Input 7" xfId="5530" xr:uid="{BE9A9349-6E1C-45B6-8F28-18C56B36BC37}"/>
    <cellStyle name="Input 8" xfId="5521" xr:uid="{58A65D0C-EFA9-4B63-BA32-5F14B9D74D8D}"/>
    <cellStyle name="Input 9" xfId="5414" xr:uid="{85B56DA6-6930-4BB1-98D9-4C25EDF1E285}"/>
    <cellStyle name="Komma [0]_laroux" xfId="212" xr:uid="{C0C27A3C-78EF-4462-B174-D1369BD1E9AD}"/>
    <cellStyle name="Komma_laroux" xfId="213" xr:uid="{7DEDCD1C-99B0-4F1A-B60A-ED2373098ED1}"/>
    <cellStyle name="l" xfId="214" xr:uid="{89D77D13-759F-4035-97F2-14F2528E5B13}"/>
    <cellStyle name="l 2" xfId="11103" xr:uid="{B5A344D7-12DE-425C-90D2-37D600D846EB}"/>
    <cellStyle name="l 2 2" xfId="12859" xr:uid="{FC5A7F03-83BF-4487-BD1E-DB010E6DA84D}"/>
    <cellStyle name="l 2 2 2" xfId="16489" xr:uid="{A1FD94B9-C602-4704-8562-2DE308F8BAC1}"/>
    <cellStyle name="l 2 2 2 2" xfId="22648" xr:uid="{9D754238-156B-400A-8D36-80722A21D318}"/>
    <cellStyle name="l 2 2 2 2 2" xfId="39915" xr:uid="{03B29AEF-729D-40EA-A58F-28EDA8B4E00E}"/>
    <cellStyle name="l 2 2 2 3" xfId="27556" xr:uid="{7D27CE24-FA75-4AA9-805B-247F5DAEEA67}"/>
    <cellStyle name="l 2 2 3" xfId="30780" xr:uid="{4300760D-DE96-4C39-81AA-9632203376A7}"/>
    <cellStyle name="l 2 2 3 2" xfId="43004" xr:uid="{89ECEC28-12B5-4D30-B7A1-9B77281BA4A1}"/>
    <cellStyle name="l 2 2 4" xfId="33772" xr:uid="{DCBE3330-CFFD-4ADD-9ACF-1000C881D470}"/>
    <cellStyle name="l 2 2 4 2" xfId="45491" xr:uid="{670D6973-81A5-4E0C-B0CF-CD48A31C73C3}"/>
    <cellStyle name="l 2 2 5" xfId="35973" xr:uid="{55F43C6A-77D9-4E05-83F3-9A037CA78594}"/>
    <cellStyle name="l 2 2 6" xfId="19566" xr:uid="{689A4863-D899-44BA-AC62-1012BE3964F0}"/>
    <cellStyle name="l 2 3" xfId="14786" xr:uid="{8C1DCCD7-9EB2-4B31-8E7B-6123A32A697A}"/>
    <cellStyle name="l 2 3 2" xfId="20945" xr:uid="{8C312F34-5DF3-413A-B4C5-2FAFB9387430}"/>
    <cellStyle name="l 2 3 2 2" xfId="38318" xr:uid="{E463D7DA-6B7E-4C72-AC68-312DB0824DE5}"/>
    <cellStyle name="l 2 3 3" xfId="25907" xr:uid="{0FE7D787-0742-48DA-81C1-473A1FBD1674}"/>
    <cellStyle name="l 2 4" xfId="29098" xr:uid="{7CE3A816-78FD-42C0-9E2B-C0FB3261CCCE}"/>
    <cellStyle name="l 2 4 2" xfId="41408" xr:uid="{2F17BAF2-EB31-45DF-8499-5BE260C737B6}"/>
    <cellStyle name="l 2 5" xfId="32082" xr:uid="{142331F0-AC8F-44F6-9061-494847B3FE0B}"/>
    <cellStyle name="l 2 5 2" xfId="43837" xr:uid="{47DEF9D2-8D48-4373-BB82-9A1C755FA4AD}"/>
    <cellStyle name="l 2 6" xfId="24767" xr:uid="{B8E298F6-11D5-416C-B297-717CB43DA129}"/>
    <cellStyle name="l 2 7" xfId="19090" xr:uid="{08095DB8-9FA1-415C-8F16-B9DDF3C209E5}"/>
    <cellStyle name="l 3" xfId="12056" xr:uid="{2E780161-9A5E-4BFB-A3AA-370C6B54915B}"/>
    <cellStyle name="l 3 2" xfId="15686" xr:uid="{8C9CF431-A98D-40B7-8334-DF269D59F6CD}"/>
    <cellStyle name="l 3 2 2" xfId="21845" xr:uid="{808ADC3C-2BEA-4A12-89FD-7FF709AA8695}"/>
    <cellStyle name="l 3 2 2 2" xfId="39123" xr:uid="{937E8E7A-B9DA-44D7-9561-4585492D04D5}"/>
    <cellStyle name="l 3 2 3" xfId="26764" xr:uid="{90CF3575-A91C-4EC8-9E7D-7ECC81745871}"/>
    <cellStyle name="l 3 2 4" xfId="48023" xr:uid="{9FD782DD-4964-4781-B4A8-E06CE6629217}"/>
    <cellStyle name="l 3 3" xfId="17386" xr:uid="{4EAFACFF-5FB8-4CA6-AE1B-0DDD84F89EA8}"/>
    <cellStyle name="l 3 3 2" xfId="23545" xr:uid="{E73A90A9-F290-406D-AFCC-BEA03F091C60}"/>
    <cellStyle name="l 3 3 2 2" xfId="42208" xr:uid="{48DC387C-971B-45BE-BA16-5A2B8DCD6BE3}"/>
    <cellStyle name="l 3 3 3" xfId="29982" xr:uid="{D4CE0D1E-960A-403E-9848-30DA2EB9AC54}"/>
    <cellStyle name="l 3 4" xfId="32979" xr:uid="{32C7CB09-738A-4502-B524-6BEB82E8067E}"/>
    <cellStyle name="l 3 4 2" xfId="44698" xr:uid="{F2FC0C57-C164-49AD-AD9E-0E2DA35877D1}"/>
    <cellStyle name="l 3 5" xfId="35181" xr:uid="{D6CCF3CF-0EF0-4191-B156-151B345A142C}"/>
    <cellStyle name="l 3 6" xfId="30770" xr:uid="{09BED0A8-B5C1-47B5-85B9-EBA6E897E444}"/>
    <cellStyle name="l 3 6 2" xfId="42994" xr:uid="{49F231A8-C8E6-40FA-8800-F67C4C42B37E}"/>
    <cellStyle name="l 4" xfId="13946" xr:uid="{2ED95C72-8AF4-4A9D-A9FE-FE63F14244C9}"/>
    <cellStyle name="l 4 2" xfId="20105" xr:uid="{3C3E62FC-9129-43F5-B395-2457952F19B5}"/>
    <cellStyle name="l 4 2 2" xfId="37515" xr:uid="{18E15317-E674-43E6-A2FB-1200AC6B20B8}"/>
    <cellStyle name="l 4 3" xfId="25015" xr:uid="{91C0AFA3-E388-419B-BD1F-3675F6AD708E}"/>
    <cellStyle name="l 5" xfId="24920" xr:uid="{58E6444F-9215-4174-BF50-88B89DD982C8}"/>
    <cellStyle name="l 5 2" xfId="37514" xr:uid="{698AFEE7-C595-4316-B963-ACE79BD1B56D}"/>
    <cellStyle name="l 6" xfId="25892" xr:uid="{6850243C-AA4A-4BB7-9B86-7FFB74464855}"/>
    <cellStyle name="l_200 Anos - Começo de Ano 06.01 a 31.01 - 21-01" xfId="215" xr:uid="{911B9CBE-402E-4A2E-ACEC-67412A8E1AF5}"/>
    <cellStyle name="l_200 Anos - Começo de Ano 06.01 a 31.01 - 21-01 2" xfId="11104" xr:uid="{B2854013-21D9-48D8-8E9C-4B3AB9DF5DB1}"/>
    <cellStyle name="l_200 Anos - Começo de Ano 06.01 a 31.01 - 21-01 2 2" xfId="12860" xr:uid="{09BC0AAF-888A-40CA-9966-ABC0AB242FB3}"/>
    <cellStyle name="l_200 Anos - Começo de Ano 06.01 a 31.01 - 21-01 2 2 2" xfId="16490" xr:uid="{E907587A-4F1B-4F8E-917D-7978D0203AEC}"/>
    <cellStyle name="l_200 Anos - Começo de Ano 06.01 a 31.01 - 21-01 2 2 2 2" xfId="22649" xr:uid="{FBB70628-B90D-4157-A3D9-CC7E06702D90}"/>
    <cellStyle name="l_200 Anos - Começo de Ano 06.01 a 31.01 - 21-01 2 2 2 2 2" xfId="39916" xr:uid="{198E7229-49D1-48EE-A4E9-D42BB0D86B12}"/>
    <cellStyle name="l_200 Anos - Começo de Ano 06.01 a 31.01 - 21-01 2 2 2 3" xfId="27557" xr:uid="{A09D3DB1-3B63-4F5A-878B-5790FB60FE3B}"/>
    <cellStyle name="l_200 Anos - Começo de Ano 06.01 a 31.01 - 21-01 2 2 3" xfId="30781" xr:uid="{0E1D7F5C-B581-4EC9-8742-3BC443C04AED}"/>
    <cellStyle name="l_200 Anos - Começo de Ano 06.01 a 31.01 - 21-01 2 2 3 2" xfId="43005" xr:uid="{26BD8D37-19AF-48BF-8BD4-DFF8FD927ECD}"/>
    <cellStyle name="l_200 Anos - Começo de Ano 06.01 a 31.01 - 21-01 2 2 4" xfId="33773" xr:uid="{EDBC5323-6FA3-4019-9BBC-8CEF3E2C4247}"/>
    <cellStyle name="l_200 Anos - Começo de Ano 06.01 a 31.01 - 21-01 2 2 4 2" xfId="45492" xr:uid="{36974E3F-B29A-45BD-8113-B55031701D85}"/>
    <cellStyle name="l_200 Anos - Começo de Ano 06.01 a 31.01 - 21-01 2 2 5" xfId="35974" xr:uid="{5E7108AA-CDD8-4AC0-9378-42F47DE4DAEE}"/>
    <cellStyle name="l_200 Anos - Começo de Ano 06.01 a 31.01 - 21-01 2 2 6" xfId="18891" xr:uid="{608DC95B-BF07-47E8-A52A-6B1D99A4C2D8}"/>
    <cellStyle name="l_200 Anos - Começo de Ano 06.01 a 31.01 - 21-01 2 3" xfId="14787" xr:uid="{FF2B2665-1228-4CC6-807A-EFE88883B3CC}"/>
    <cellStyle name="l_200 Anos - Começo de Ano 06.01 a 31.01 - 21-01 2 3 2" xfId="20946" xr:uid="{17FA04BF-24F1-4D28-94F3-C91A9733BDB3}"/>
    <cellStyle name="l_200 Anos - Começo de Ano 06.01 a 31.01 - 21-01 2 3 2 2" xfId="38319" xr:uid="{6BCCBA79-4BF2-4A29-AB45-3C97E6EAED5B}"/>
    <cellStyle name="l_200 Anos - Começo de Ano 06.01 a 31.01 - 21-01 2 3 3" xfId="25908" xr:uid="{19601052-723E-4291-A620-24688B4027BF}"/>
    <cellStyle name="l_200 Anos - Começo de Ano 06.01 a 31.01 - 21-01 2 4" xfId="29099" xr:uid="{A8628EB0-5F11-4BCB-80E7-DDD5ABA8474A}"/>
    <cellStyle name="l_200 Anos - Começo de Ano 06.01 a 31.01 - 21-01 2 4 2" xfId="41409" xr:uid="{76B145B3-E1D0-4653-A11C-B10786DEF979}"/>
    <cellStyle name="l_200 Anos - Começo de Ano 06.01 a 31.01 - 21-01 2 5" xfId="32083" xr:uid="{BE09FE04-D2D7-4C85-948B-43552D929527}"/>
    <cellStyle name="l_200 Anos - Começo de Ano 06.01 a 31.01 - 21-01 2 5 2" xfId="43838" xr:uid="{87EA3DF5-4321-4ECF-9EF2-8ED7F264EC1F}"/>
    <cellStyle name="l_200 Anos - Começo de Ano 06.01 a 31.01 - 21-01 2 6" xfId="29974" xr:uid="{D12A99B7-E427-4C7A-B6E3-B0EC74867029}"/>
    <cellStyle name="l_200 Anos - Começo de Ano 06.01 a 31.01 - 21-01 2 7" xfId="18774" xr:uid="{2B00A3D0-85B9-4364-9968-4C0D2B60D7C1}"/>
    <cellStyle name="l_200 Anos - Começo de Ano 06.01 a 31.01 - 21-01 3" xfId="12057" xr:uid="{5E858551-25E8-48A9-ABF1-2E59E6BF2420}"/>
    <cellStyle name="l_200 Anos - Começo de Ano 06.01 a 31.01 - 21-01 3 2" xfId="15687" xr:uid="{D5F7F276-2CE2-461A-AC59-9C0792E683AC}"/>
    <cellStyle name="l_200 Anos - Começo de Ano 06.01 a 31.01 - 21-01 3 2 2" xfId="21846" xr:uid="{FD3C8696-F227-4BF8-AF71-31065D3B180A}"/>
    <cellStyle name="l_200 Anos - Começo de Ano 06.01 a 31.01 - 21-01 3 2 2 2" xfId="39124" xr:uid="{CBC1FF1F-96BE-47DB-BBF4-4E9FF4880BC7}"/>
    <cellStyle name="l_200 Anos - Começo de Ano 06.01 a 31.01 - 21-01 3 2 3" xfId="26765" xr:uid="{2804A356-F312-46D0-BB21-B2975DFD8E01}"/>
    <cellStyle name="l_200 Anos - Começo de Ano 06.01 a 31.01 - 21-01 3 2 4" xfId="48024" xr:uid="{9ECEDB85-DB6A-4CD2-977B-C255C0D71C96}"/>
    <cellStyle name="l_200 Anos - Começo de Ano 06.01 a 31.01 - 21-01 3 3" xfId="17387" xr:uid="{BD98C1D8-BAA0-4C7E-B44D-CA78131E856C}"/>
    <cellStyle name="l_200 Anos - Começo de Ano 06.01 a 31.01 - 21-01 3 3 2" xfId="23546" xr:uid="{D8113E85-D7A3-4911-AF53-646ABC745122}"/>
    <cellStyle name="l_200 Anos - Começo de Ano 06.01 a 31.01 - 21-01 3 3 2 2" xfId="42209" xr:uid="{624B5769-0A96-4338-AC85-4EBE50730553}"/>
    <cellStyle name="l_200 Anos - Começo de Ano 06.01 a 31.01 - 21-01 3 3 3" xfId="29983" xr:uid="{21B16E9B-A0F8-4F88-9ACC-CF40C16C8CEF}"/>
    <cellStyle name="l_200 Anos - Começo de Ano 06.01 a 31.01 - 21-01 3 4" xfId="32980" xr:uid="{00D76E1E-1EDF-40D6-AA7C-CA1A5A85CCC1}"/>
    <cellStyle name="l_200 Anos - Começo de Ano 06.01 a 31.01 - 21-01 3 4 2" xfId="44699" xr:uid="{E0998A50-0C18-4FF8-BE43-2E666DF211A4}"/>
    <cellStyle name="l_200 Anos - Começo de Ano 06.01 a 31.01 - 21-01 3 5" xfId="35182" xr:uid="{DA283143-0017-4E7B-A670-4B526C574D0F}"/>
    <cellStyle name="l_200 Anos - Começo de Ano 06.01 a 31.01 - 21-01 3 6" xfId="37157" xr:uid="{6DAE74BB-D26B-48F6-823C-0D619AEA80DF}"/>
    <cellStyle name="l_200 Anos - Começo de Ano 06.01 a 31.01 - 21-01 3 6 2" xfId="46693" xr:uid="{B6B81B6A-D4E6-47A4-B0D3-C6C71CAD7FA9}"/>
    <cellStyle name="l_200 Anos - Começo de Ano 06.01 a 31.01 - 21-01 4" xfId="13947" xr:uid="{0C0FFAF0-52D3-4FF7-916F-5397CECDAC03}"/>
    <cellStyle name="l_200 Anos - Começo de Ano 06.01 a 31.01 - 21-01 4 2" xfId="20106" xr:uid="{3B93D9AC-0847-413B-9D42-AE66C2FEAA34}"/>
    <cellStyle name="l_200 Anos - Começo de Ano 06.01 a 31.01 - 21-01 4 2 2" xfId="37516" xr:uid="{DC051E71-8B6E-43AE-AAC2-EA6252407F37}"/>
    <cellStyle name="l_200 Anos - Começo de Ano 06.01 a 31.01 - 21-01 4 3" xfId="25016" xr:uid="{26CF67F8-2110-48E2-B6C4-1E32BEAF22A0}"/>
    <cellStyle name="l_200 Anos - Começo de Ano 06.01 a 31.01 - 21-01 5" xfId="24919" xr:uid="{142AD107-1DB4-4B7B-B029-C93352A9EDC8}"/>
    <cellStyle name="l_200 Anos - Começo de Ano 06.01 a 31.01 - 21-01 5 2" xfId="37513" xr:uid="{F132109F-709A-4F7F-B4A2-5A8425F470AD}"/>
    <cellStyle name="l_200 Anos - Começo de Ano 06.01 a 31.01 - 21-01 6" xfId="32963" xr:uid="{402C46F2-6929-4FB1-9486-7AB389F6667F}"/>
    <cellStyle name="l_200 Anos - Começo de Ano 06.01 a 31.01 - 21-01_CINEMA - 9 MERCADOS" xfId="216" xr:uid="{836EDA28-979C-446F-8A30-C96B2CAF2F1F}"/>
    <cellStyle name="l_200 Anos - Começo de Ano 06.01 a 31.01 - 21-01_CINEMA - BRASÍLIA - 141" xfId="217" xr:uid="{8814E304-C2B5-460F-95A5-95ED4EE7DD67}"/>
    <cellStyle name="l_200 Anos - Começo de Ano 06.01 a 31.01 - 21-01_CINEMA - BRASÍLIA - 141_JORNAL COMPLEMENTO 24.06 - VERAMIR II - CONSOLIDADO" xfId="218" xr:uid="{B6785ACE-4600-4020-884A-A91554887859}"/>
    <cellStyle name="l_200 Anos - Começo de Ano 06.01 a 31.01 - 21-01_CINEMA_-_9_MERCADOS" xfId="219" xr:uid="{21793C6C-3AA9-4682-AE9C-08C2D7B0FF34}"/>
    <cellStyle name="l_200 Anos - Começo de Ano 06.01 a 31.01 - 21-01_DF PREÇOS SBT E RECORD ALTERADOS - 25.05.08" xfId="220" xr:uid="{62393155-2B57-4479-89B6-74A6D3DA9049}"/>
    <cellStyle name="l_200 Anos - Começo de Ano 06.01 a 31.01 - 21-01_Jornais separados por Representante" xfId="3799" xr:uid="{E6AD8B4B-C09F-4724-BE0D-E422CC2E1942}"/>
    <cellStyle name="l_200 Anos - Começo de Ano 06.01 a 31.01 - 21-01_Jornais separados por Representante 2" xfId="11105" xr:uid="{4D238A7C-16BD-4933-87B1-ACB03467FEF2}"/>
    <cellStyle name="l_200 Anos - Começo de Ano 06.01 a 31.01 - 21-01_Jornais separados por Representante 2 2" xfId="12861" xr:uid="{E7A3CA34-CE6E-466E-B4B0-7F2D2C3C6E7A}"/>
    <cellStyle name="l_200 Anos - Começo de Ano 06.01 a 31.01 - 21-01_Jornais separados por Representante 2 2 2" xfId="16491" xr:uid="{22EAD779-4F24-48BD-8A80-DA85BF497E0E}"/>
    <cellStyle name="l_200 Anos - Começo de Ano 06.01 a 31.01 - 21-01_Jornais separados por Representante 2 2 2 2" xfId="22650" xr:uid="{148FDAD5-6689-463B-A96B-EC625523B9BE}"/>
    <cellStyle name="l_200 Anos - Começo de Ano 06.01 a 31.01 - 21-01_Jornais separados por Representante 2 2 2 2 2" xfId="39917" xr:uid="{C13FD837-FAD6-44FA-96EB-E82B4A67E464}"/>
    <cellStyle name="l_200 Anos - Começo de Ano 06.01 a 31.01 - 21-01_Jornais separados por Representante 2 2 2 3" xfId="27558" xr:uid="{8409B546-53A8-40FC-97EC-FC662479425D}"/>
    <cellStyle name="l_200 Anos - Começo de Ano 06.01 a 31.01 - 21-01_Jornais separados por Representante 2 2 3" xfId="30782" xr:uid="{2F5731EA-D065-48CB-A431-0B210CD2D569}"/>
    <cellStyle name="l_200 Anos - Começo de Ano 06.01 a 31.01 - 21-01_Jornais separados por Representante 2 2 3 2" xfId="43006" xr:uid="{7EF37FC4-2F77-4BC8-AD89-3D1480F9FF27}"/>
    <cellStyle name="l_200 Anos - Começo de Ano 06.01 a 31.01 - 21-01_Jornais separados por Representante 2 2 4" xfId="33774" xr:uid="{320625C0-4899-4465-A163-80B3C18E1140}"/>
    <cellStyle name="l_200 Anos - Começo de Ano 06.01 a 31.01 - 21-01_Jornais separados por Representante 2 2 4 2" xfId="45493" xr:uid="{6D9717DA-E92C-44E2-97FB-C4C5E5F7FA4A}"/>
    <cellStyle name="l_200 Anos - Começo de Ano 06.01 a 31.01 - 21-01_Jornais separados por Representante 2 2 5" xfId="35975" xr:uid="{981E1D88-54D2-4237-893D-2667C39FB93A}"/>
    <cellStyle name="l_200 Anos - Começo de Ano 06.01 a 31.01 - 21-01_Jornais separados por Representante 2 2 6" xfId="18573" xr:uid="{3232DE2B-3F44-4D0B-AADC-66F4CD5A4729}"/>
    <cellStyle name="l_200 Anos - Começo de Ano 06.01 a 31.01 - 21-01_Jornais separados por Representante 2 3" xfId="14788" xr:uid="{A60D233A-DD83-4278-A47A-2DD055126C54}"/>
    <cellStyle name="l_200 Anos - Começo de Ano 06.01 a 31.01 - 21-01_Jornais separados por Representante 2 3 2" xfId="20947" xr:uid="{339BA23B-8ED0-46E5-BDC6-2F3A811F9F08}"/>
    <cellStyle name="l_200 Anos - Começo de Ano 06.01 a 31.01 - 21-01_Jornais separados por Representante 2 3 2 2" xfId="38320" xr:uid="{190224DF-B490-429A-9A64-809BD4120F12}"/>
    <cellStyle name="l_200 Anos - Começo de Ano 06.01 a 31.01 - 21-01_Jornais separados por Representante 2 3 3" xfId="25909" xr:uid="{87E371D6-81F3-41E0-AD4B-8D31471AA9D1}"/>
    <cellStyle name="l_200 Anos - Começo de Ano 06.01 a 31.01 - 21-01_Jornais separados por Representante 2 4" xfId="29100" xr:uid="{8B158747-C5B2-4F30-A3BB-D865046B5612}"/>
    <cellStyle name="l_200 Anos - Começo de Ano 06.01 a 31.01 - 21-01_Jornais separados por Representante 2 4 2" xfId="41410" xr:uid="{7261CA6A-A7CD-4EBB-B9B0-D587E19333D1}"/>
    <cellStyle name="l_200 Anos - Começo de Ano 06.01 a 31.01 - 21-01_Jornais separados por Representante 2 5" xfId="32084" xr:uid="{F6F047AB-4A3D-4600-8766-5A376C0C6DA6}"/>
    <cellStyle name="l_200 Anos - Começo de Ano 06.01 a 31.01 - 21-01_Jornais separados por Representante 2 5 2" xfId="43839" xr:uid="{A1C378A5-75D1-4221-BE6D-4E328412EA4D}"/>
    <cellStyle name="l_200 Anos - Começo de Ano 06.01 a 31.01 - 21-01_Jornais separados por Representante 2 6" xfId="29011" xr:uid="{1B139A3C-FF75-4ACA-82E3-80C7D61F513C}"/>
    <cellStyle name="l_200 Anos - Começo de Ano 06.01 a 31.01 - 21-01_Jornais separados por Representante 2 7" xfId="19472" xr:uid="{40460B5A-044E-4052-9E06-A487B90A89B3}"/>
    <cellStyle name="l_200 Anos - Começo de Ano 06.01 a 31.01 - 21-01_Jornais separados por Representante 3" xfId="12058" xr:uid="{3CD95437-7C18-41EA-BD76-9266E219703D}"/>
    <cellStyle name="l_200 Anos - Começo de Ano 06.01 a 31.01 - 21-01_Jornais separados por Representante 3 2" xfId="15688" xr:uid="{30F0DCBB-D509-4C9C-A601-EF4A29CAE1D8}"/>
    <cellStyle name="l_200 Anos - Começo de Ano 06.01 a 31.01 - 21-01_Jornais separados por Representante 3 2 2" xfId="21847" xr:uid="{EF49D426-468A-4E0F-B60D-D8CE56388D2D}"/>
    <cellStyle name="l_200 Anos - Começo de Ano 06.01 a 31.01 - 21-01_Jornais separados por Representante 3 2 2 2" xfId="39125" xr:uid="{332E9659-571D-4F44-BBD5-546B0C8EBE73}"/>
    <cellStyle name="l_200 Anos - Começo de Ano 06.01 a 31.01 - 21-01_Jornais separados por Representante 3 2 3" xfId="26766" xr:uid="{A84EF0E8-27F2-474B-8224-FA629EA16506}"/>
    <cellStyle name="l_200 Anos - Começo de Ano 06.01 a 31.01 - 21-01_Jornais separados por Representante 3 2 4" xfId="48025" xr:uid="{82829F92-E86F-4D3C-92C4-532FF9F8FE5D}"/>
    <cellStyle name="l_200 Anos - Começo de Ano 06.01 a 31.01 - 21-01_Jornais separados por Representante 3 3" xfId="17388" xr:uid="{AF5A3EC9-A7B4-4CA1-B43D-493461D8FEFA}"/>
    <cellStyle name="l_200 Anos - Começo de Ano 06.01 a 31.01 - 21-01_Jornais separados por Representante 3 3 2" xfId="23547" xr:uid="{B702CD73-C626-4121-8EB4-5A12F28BF644}"/>
    <cellStyle name="l_200 Anos - Começo de Ano 06.01 a 31.01 - 21-01_Jornais separados por Representante 3 3 2 2" xfId="42210" xr:uid="{161151F3-4A28-480D-89DB-373C11D2E318}"/>
    <cellStyle name="l_200 Anos - Começo de Ano 06.01 a 31.01 - 21-01_Jornais separados por Representante 3 3 3" xfId="29984" xr:uid="{888C3638-54E0-4736-ADBE-6F01FF2FD4B5}"/>
    <cellStyle name="l_200 Anos - Começo de Ano 06.01 a 31.01 - 21-01_Jornais separados por Representante 3 4" xfId="32981" xr:uid="{DB30890D-961A-4A64-9D88-660A62D1F644}"/>
    <cellStyle name="l_200 Anos - Começo de Ano 06.01 a 31.01 - 21-01_Jornais separados por Representante 3 4 2" xfId="44700" xr:uid="{7A27F344-0077-4B00-9DBF-C48258BF10AA}"/>
    <cellStyle name="l_200 Anos - Começo de Ano 06.01 a 31.01 - 21-01_Jornais separados por Representante 3 5" xfId="35183" xr:uid="{C117B60B-B99E-458D-A4BB-FD40012A3BD3}"/>
    <cellStyle name="l_200 Anos - Começo de Ano 06.01 a 31.01 - 21-01_Jornais separados por Representante 3 6" xfId="37360" xr:uid="{C140B830-2DFA-4F0C-A8A9-F62F35962890}"/>
    <cellStyle name="l_200 Anos - Começo de Ano 06.01 a 31.01 - 21-01_Jornais separados por Representante 3 6 2" xfId="46896" xr:uid="{40C5EB9D-5158-4D0D-A9B8-0EBB31C9ED12}"/>
    <cellStyle name="l_200 Anos - Começo de Ano 06.01 a 31.01 - 21-01_Jornais separados por Representante 4" xfId="13948" xr:uid="{26F2392C-7B80-4CC5-9A80-B71338BF8F36}"/>
    <cellStyle name="l_200 Anos - Começo de Ano 06.01 a 31.01 - 21-01_Jornais separados por Representante 4 2" xfId="20107" xr:uid="{969F9784-59EA-4043-9F16-ABEB86F71541}"/>
    <cellStyle name="l_200 Anos - Começo de Ano 06.01 a 31.01 - 21-01_Jornais separados por Representante 4 2 2" xfId="37517" xr:uid="{BBD6EB67-6F27-487D-9B02-3E5C88A4AC63}"/>
    <cellStyle name="l_200 Anos - Começo de Ano 06.01 a 31.01 - 21-01_Jornais separados por Representante 4 3" xfId="25017" xr:uid="{2C694D73-AC5E-467C-ADBB-959B912D39D4}"/>
    <cellStyle name="l_200 Anos - Começo de Ano 06.01 a 31.01 - 21-01_Jornais separados por Representante 5" xfId="24918" xr:uid="{3DFE51F8-515E-4121-9F7F-6C71423DFF34}"/>
    <cellStyle name="l_200 Anos - Começo de Ano 06.01 a 31.01 - 21-01_Jornais separados por Representante 5 2" xfId="37512" xr:uid="{0B221308-89C9-4C34-B48D-D9B6BE3CD7CC}"/>
    <cellStyle name="l_200 Anos - Começo de Ano 06.01 a 31.01 - 21-01_Jornais separados por Representante 6" xfId="32978" xr:uid="{F36088A7-0FFD-4092-A6DD-BED536D7386E}"/>
    <cellStyle name="l_200 Anos - Começo de Ano 06.01 a 31.01 - 21-01_Jornais separados por Representante_OOH - Rev 12" xfId="3800" xr:uid="{17C0E5C5-211B-46D5-8A5C-03F2F31182AC}"/>
    <cellStyle name="l_200 Anos - Começo de Ano 06.01 a 31.01 - 21-01_JORNAL COMPLEMENTO 24.06 - VERAMIR II - CONSOLIDADO" xfId="221" xr:uid="{834E7D8A-4446-4928-86D6-5585E687AFA6}"/>
    <cellStyle name="l_200 Anos - Começo de Ano 06.01 a 31.01 - 21-01_NEIDE II" xfId="222" xr:uid="{0C47A57A-0287-4E89-812E-2640D6ABB59A}"/>
    <cellStyle name="l_200 Anos - Começo de Ano 06.01 a 31.01 - 21-01_NEIDE II 2" xfId="11106" xr:uid="{EC50A574-CA75-4169-B9C2-8C9CB2140843}"/>
    <cellStyle name="l_200 Anos - Começo de Ano 06.01 a 31.01 - 21-01_NEIDE II 2 2" xfId="12862" xr:uid="{A775DC35-3766-4883-8E92-1839B2A59EC3}"/>
    <cellStyle name="l_200 Anos - Começo de Ano 06.01 a 31.01 - 21-01_NEIDE II 2 2 2" xfId="16492" xr:uid="{6E71411D-F52C-4FBE-B918-A52A7D4DF93D}"/>
    <cellStyle name="l_200 Anos - Começo de Ano 06.01 a 31.01 - 21-01_NEIDE II 2 2 2 2" xfId="22651" xr:uid="{ADDB2B62-1F6E-49AB-8D92-928C2165D7D3}"/>
    <cellStyle name="l_200 Anos - Começo de Ano 06.01 a 31.01 - 21-01_NEIDE II 2 2 2 2 2" xfId="39918" xr:uid="{2A871ED6-3184-404F-B126-1328412D9983}"/>
    <cellStyle name="l_200 Anos - Começo de Ano 06.01 a 31.01 - 21-01_NEIDE II 2 2 2 3" xfId="27559" xr:uid="{40C168DA-0492-4F3E-AF9A-9AF77478EED4}"/>
    <cellStyle name="l_200 Anos - Começo de Ano 06.01 a 31.01 - 21-01_NEIDE II 2 2 3" xfId="30783" xr:uid="{03572165-0F8A-423A-A83F-5A4AE5CDF80D}"/>
    <cellStyle name="l_200 Anos - Começo de Ano 06.01 a 31.01 - 21-01_NEIDE II 2 2 3 2" xfId="43007" xr:uid="{9DA9BCCE-0901-4BD2-BFAE-9331F2A9BCB8}"/>
    <cellStyle name="l_200 Anos - Começo de Ano 06.01 a 31.01 - 21-01_NEIDE II 2 2 4" xfId="33775" xr:uid="{FA174AB5-3D7B-4819-A5A4-70FACB493E06}"/>
    <cellStyle name="l_200 Anos - Começo de Ano 06.01 a 31.01 - 21-01_NEIDE II 2 2 4 2" xfId="45494" xr:uid="{38FA2E37-0745-4A03-B1D5-D279E5E38B78}"/>
    <cellStyle name="l_200 Anos - Começo de Ano 06.01 a 31.01 - 21-01_NEIDE II 2 2 5" xfId="35976" xr:uid="{76A50389-22A6-49B3-89E4-2A5013F80273}"/>
    <cellStyle name="l_200 Anos - Começo de Ano 06.01 a 31.01 - 21-01_NEIDE II 2 2 6" xfId="19272" xr:uid="{926830E4-86A0-4F68-A1C4-40B27313FF95}"/>
    <cellStyle name="l_200 Anos - Começo de Ano 06.01 a 31.01 - 21-01_NEIDE II 2 3" xfId="14789" xr:uid="{D94F8974-CD97-4586-AFEF-5B956D14AE5B}"/>
    <cellStyle name="l_200 Anos - Começo de Ano 06.01 a 31.01 - 21-01_NEIDE II 2 3 2" xfId="20948" xr:uid="{5452E3D3-CFB1-43CB-86F7-29FC15D9BC22}"/>
    <cellStyle name="l_200 Anos - Começo de Ano 06.01 a 31.01 - 21-01_NEIDE II 2 3 2 2" xfId="38321" xr:uid="{CD1DDFA4-64F5-4C58-A61E-4DEF277B4EB3}"/>
    <cellStyle name="l_200 Anos - Começo de Ano 06.01 a 31.01 - 21-01_NEIDE II 2 3 3" xfId="25910" xr:uid="{2E3C6723-A921-4C42-AD2B-EF89B39C5BA9}"/>
    <cellStyle name="l_200 Anos - Começo de Ano 06.01 a 31.01 - 21-01_NEIDE II 2 4" xfId="29101" xr:uid="{0B36313D-3C44-466E-9726-C54B397B7884}"/>
    <cellStyle name="l_200 Anos - Começo de Ano 06.01 a 31.01 - 21-01_NEIDE II 2 4 2" xfId="41411" xr:uid="{4F496725-E324-4D8D-BDAE-7B43EEC21C28}"/>
    <cellStyle name="l_200 Anos - Começo de Ano 06.01 a 31.01 - 21-01_NEIDE II 2 5" xfId="32085" xr:uid="{9BEE1D05-341C-4A84-AE0B-2802534ACBF9}"/>
    <cellStyle name="l_200 Anos - Começo de Ano 06.01 a 31.01 - 21-01_NEIDE II 2 5 2" xfId="43840" xr:uid="{35DFBFAE-8ED6-467A-888A-BF48C01934F8}"/>
    <cellStyle name="l_200 Anos - Começo de Ano 06.01 a 31.01 - 21-01_NEIDE II 2 6" xfId="30767" xr:uid="{FCE4FED3-0C0B-4525-94AA-F32C3BC01528}"/>
    <cellStyle name="l_200 Anos - Começo de Ano 06.01 a 31.01 - 21-01_NEIDE II 2 7" xfId="19766" xr:uid="{07B77DFB-AD57-4C4C-B3F5-0ADE44B9F6FE}"/>
    <cellStyle name="l_200 Anos - Começo de Ano 06.01 a 31.01 - 21-01_NEIDE II 3" xfId="12059" xr:uid="{8F2CCC9A-9FED-4D53-84B9-CC1708C3A7D3}"/>
    <cellStyle name="l_200 Anos - Começo de Ano 06.01 a 31.01 - 21-01_NEIDE II 3 2" xfId="15689" xr:uid="{FF63E640-5D36-4D2A-BA64-A32BC0CE5EFF}"/>
    <cellStyle name="l_200 Anos - Começo de Ano 06.01 a 31.01 - 21-01_NEIDE II 3 2 2" xfId="21848" xr:uid="{49A57DAE-3883-4E32-99FB-96437B67AB8E}"/>
    <cellStyle name="l_200 Anos - Começo de Ano 06.01 a 31.01 - 21-01_NEIDE II 3 2 2 2" xfId="39126" xr:uid="{EFE69EB4-02E2-4206-8CD8-C1A3D4A32F36}"/>
    <cellStyle name="l_200 Anos - Começo de Ano 06.01 a 31.01 - 21-01_NEIDE II 3 2 3" xfId="26767" xr:uid="{8034478F-D719-449A-A382-921CE900F51B}"/>
    <cellStyle name="l_200 Anos - Começo de Ano 06.01 a 31.01 - 21-01_NEIDE II 3 2 4" xfId="48026" xr:uid="{15EE6453-EE93-4BE2-B613-E6BEA7B547CF}"/>
    <cellStyle name="l_200 Anos - Começo de Ano 06.01 a 31.01 - 21-01_NEIDE II 3 3" xfId="17389" xr:uid="{BACD6CA0-272D-41E3-A4D5-04C3D6AD1FBB}"/>
    <cellStyle name="l_200 Anos - Começo de Ano 06.01 a 31.01 - 21-01_NEIDE II 3 3 2" xfId="23548" xr:uid="{3D78AE75-320D-4315-98FA-DF70FC41C2CF}"/>
    <cellStyle name="l_200 Anos - Começo de Ano 06.01 a 31.01 - 21-01_NEIDE II 3 3 2 2" xfId="42211" xr:uid="{ECC59A1C-4830-4890-BD4D-EC3FF5EC9799}"/>
    <cellStyle name="l_200 Anos - Começo de Ano 06.01 a 31.01 - 21-01_NEIDE II 3 3 3" xfId="29985" xr:uid="{2B252FE3-08D5-44D2-90D9-795D158074EC}"/>
    <cellStyle name="l_200 Anos - Começo de Ano 06.01 a 31.01 - 21-01_NEIDE II 3 4" xfId="32982" xr:uid="{94A5BB62-5128-486D-B9F6-E9AE00C83F15}"/>
    <cellStyle name="l_200 Anos - Começo de Ano 06.01 a 31.01 - 21-01_NEIDE II 3 4 2" xfId="44701" xr:uid="{23B01647-8AC8-4DFA-9232-5CB4355B117E}"/>
    <cellStyle name="l_200 Anos - Começo de Ano 06.01 a 31.01 - 21-01_NEIDE II 3 5" xfId="35184" xr:uid="{E9ED9CCB-881B-4E5B-A0AA-2E22175A0DD3}"/>
    <cellStyle name="l_200 Anos - Começo de Ano 06.01 a 31.01 - 21-01_NEIDE II 3 6" xfId="36960" xr:uid="{27543A6A-127A-4A06-9BB5-D756A9EC5408}"/>
    <cellStyle name="l_200 Anos - Começo de Ano 06.01 a 31.01 - 21-01_NEIDE II 3 6 2" xfId="46496" xr:uid="{BF69A599-34FD-4BED-BAA4-48623DBC37D5}"/>
    <cellStyle name="l_200 Anos - Começo de Ano 06.01 a 31.01 - 21-01_NEIDE II 4" xfId="13949" xr:uid="{1D50FB8A-1128-42A2-92CE-2E80C3C3E282}"/>
    <cellStyle name="l_200 Anos - Começo de Ano 06.01 a 31.01 - 21-01_NEIDE II 4 2" xfId="20108" xr:uid="{B818B16C-0367-4059-97B1-7B6C1CC75EAA}"/>
    <cellStyle name="l_200 Anos - Começo de Ano 06.01 a 31.01 - 21-01_NEIDE II 4 2 2" xfId="37518" xr:uid="{AB432ADD-A252-498E-818F-D5554ADE8EF7}"/>
    <cellStyle name="l_200 Anos - Começo de Ano 06.01 a 31.01 - 21-01_NEIDE II 4 3" xfId="25018" xr:uid="{19096E04-26E0-4149-9608-0CE00ECF7D6C}"/>
    <cellStyle name="l_200 Anos - Começo de Ano 06.01 a 31.01 - 21-01_NEIDE II 5" xfId="24917" xr:uid="{42782D5A-B70F-4B9B-B6B8-B0CA55D3790A}"/>
    <cellStyle name="l_200 Anos - Começo de Ano 06.01 a 31.01 - 21-01_NEIDE II 5 2" xfId="37511" xr:uid="{EF51D321-4937-462C-8DAE-88814FDB1B74}"/>
    <cellStyle name="l_200 Anos - Começo de Ano 06.01 a 31.01 - 21-01_NEIDE II 6" xfId="25844" xr:uid="{92234A23-0EC2-4BF7-B30F-7D75A415128D}"/>
    <cellStyle name="l_200 Anos - Começo de Ano 06.01 a 31.01 - 21-01_NEIDE II_OOH - Rev 12" xfId="3801" xr:uid="{2A4C889B-38DF-4B99-ADDA-429E1B8D6CB7}"/>
    <cellStyle name="l_200 Anos - Começo de Ano 06.01 a 31.01 - 21-01_OOH - Rev 12" xfId="3802" xr:uid="{3DA375AF-417B-4FEB-A18E-622D2E7F0B8D}"/>
    <cellStyle name="l_200 Anos - Começo de Ano 06.01 a 31.01 - 21-01_Plano  DF - AJUSTADO" xfId="223" xr:uid="{2EB4318F-62BC-494E-87E6-95C7CD38AA78}"/>
    <cellStyle name="l_200 Anos - Começo de Ano 06.01 a 31.01 - 21-01_Plano  DF - AJUSTADO 2" xfId="11107" xr:uid="{F2A15F9A-F78F-4C9B-9A0D-94EC82253A2B}"/>
    <cellStyle name="l_200 Anos - Começo de Ano 06.01 a 31.01 - 21-01_Plano  DF - AJUSTADO 2 2" xfId="12863" xr:uid="{6A916814-B9CD-464D-BDC3-1603AB321041}"/>
    <cellStyle name="l_200 Anos - Começo de Ano 06.01 a 31.01 - 21-01_Plano  DF - AJUSTADO 2 2 2" xfId="16493" xr:uid="{71F3B308-D32B-4B00-AB73-5BEF3CD79570}"/>
    <cellStyle name="l_200 Anos - Começo de Ano 06.01 a 31.01 - 21-01_Plano  DF - AJUSTADO 2 2 2 2" xfId="22652" xr:uid="{555E7C89-F90D-42B6-9866-122CD1826EC2}"/>
    <cellStyle name="l_200 Anos - Começo de Ano 06.01 a 31.01 - 21-01_Plano  DF - AJUSTADO 2 2 2 2 2" xfId="39919" xr:uid="{356DA54B-05EB-4DE1-9B76-D3A18E623E8B}"/>
    <cellStyle name="l_200 Anos - Começo de Ano 06.01 a 31.01 - 21-01_Plano  DF - AJUSTADO 2 2 2 3" xfId="27560" xr:uid="{6925CAF5-5AD3-449A-A882-3751F9A36997}"/>
    <cellStyle name="l_200 Anos - Começo de Ano 06.01 a 31.01 - 21-01_Plano  DF - AJUSTADO 2 2 3" xfId="30784" xr:uid="{5947732A-B96F-4562-91DA-F57F88F90C8F}"/>
    <cellStyle name="l_200 Anos - Começo de Ano 06.01 a 31.01 - 21-01_Plano  DF - AJUSTADO 2 2 3 2" xfId="43008" xr:uid="{30752D4E-45F5-41C6-9F72-6C7D686E2F1B}"/>
    <cellStyle name="l_200 Anos - Começo de Ano 06.01 a 31.01 - 21-01_Plano  DF - AJUSTADO 2 2 4" xfId="33776" xr:uid="{E88E165C-6B6F-4E8D-A97A-2D98820B84AA}"/>
    <cellStyle name="l_200 Anos - Começo de Ano 06.01 a 31.01 - 21-01_Plano  DF - AJUSTADO 2 2 4 2" xfId="45495" xr:uid="{016CF4D2-3DC0-4FE3-8819-FEE3D96C8521}"/>
    <cellStyle name="l_200 Anos - Começo de Ano 06.01 a 31.01 - 21-01_Plano  DF - AJUSTADO 2 2 5" xfId="35977" xr:uid="{768B3602-3932-4C6E-9132-A42AC5CF8C1F}"/>
    <cellStyle name="l_200 Anos - Começo de Ano 06.01 a 31.01 - 21-01_Plano  DF - AJUSTADO 2 2 6" xfId="19565" xr:uid="{DBA127B5-2A5D-4460-9F03-091194A14914}"/>
    <cellStyle name="l_200 Anos - Começo de Ano 06.01 a 31.01 - 21-01_Plano  DF - AJUSTADO 2 3" xfId="14790" xr:uid="{E2635027-C302-4C07-8D9E-CDAB2A7A2733}"/>
    <cellStyle name="l_200 Anos - Começo de Ano 06.01 a 31.01 - 21-01_Plano  DF - AJUSTADO 2 3 2" xfId="20949" xr:uid="{CD63BA9D-7703-488B-9136-984A52B79EAD}"/>
    <cellStyle name="l_200 Anos - Começo de Ano 06.01 a 31.01 - 21-01_Plano  DF - AJUSTADO 2 3 2 2" xfId="38322" xr:uid="{9678DA0C-C780-4F71-977B-DA238FABEA39}"/>
    <cellStyle name="l_200 Anos - Começo de Ano 06.01 a 31.01 - 21-01_Plano  DF - AJUSTADO 2 3 3" xfId="25911" xr:uid="{8DB93179-2F85-4A51-86FF-58F56E5389AB}"/>
    <cellStyle name="l_200 Anos - Começo de Ano 06.01 a 31.01 - 21-01_Plano  DF - AJUSTADO 2 4" xfId="29102" xr:uid="{3FC0F67B-9AF6-46A1-8822-9CBFAF9B38BC}"/>
    <cellStyle name="l_200 Anos - Começo de Ano 06.01 a 31.01 - 21-01_Plano  DF - AJUSTADO 2 4 2" xfId="41412" xr:uid="{8836221A-C9CD-4A66-A601-A6B6DEC41E13}"/>
    <cellStyle name="l_200 Anos - Começo de Ano 06.01 a 31.01 - 21-01_Plano  DF - AJUSTADO 2 5" xfId="32086" xr:uid="{7324EFC2-7D7B-442C-84D1-F4D8672D73DA}"/>
    <cellStyle name="l_200 Anos - Começo de Ano 06.01 a 31.01 - 21-01_Plano  DF - AJUSTADO 2 5 2" xfId="43841" xr:uid="{39F2B305-23BD-4CBE-A8A9-43576D4F159B}"/>
    <cellStyle name="l_200 Anos - Começo de Ano 06.01 a 31.01 - 21-01_Plano  DF - AJUSTADO 2 6" xfId="26736" xr:uid="{3920FE03-6D41-4D49-9FE2-CFC8B50134C7}"/>
    <cellStyle name="l_200 Anos - Começo de Ano 06.01 a 31.01 - 21-01_Plano  DF - AJUSTADO 2 7" xfId="19089" xr:uid="{7F2B0311-4565-487A-8AA0-648E15F3B47C}"/>
    <cellStyle name="l_200 Anos - Começo de Ano 06.01 a 31.01 - 21-01_Plano  DF - AJUSTADO 3" xfId="12060" xr:uid="{2D99FC61-384F-434B-9C79-16682E6706F6}"/>
    <cellStyle name="l_200 Anos - Começo de Ano 06.01 a 31.01 - 21-01_Plano  DF - AJUSTADO 3 2" xfId="15690" xr:uid="{A58D026B-6034-4C71-8F3C-DD846F2E0250}"/>
    <cellStyle name="l_200 Anos - Começo de Ano 06.01 a 31.01 - 21-01_Plano  DF - AJUSTADO 3 2 2" xfId="21849" xr:uid="{C8250538-073C-4918-9750-75D53D3DD3EE}"/>
    <cellStyle name="l_200 Anos - Começo de Ano 06.01 a 31.01 - 21-01_Plano  DF - AJUSTADO 3 2 2 2" xfId="39127" xr:uid="{B8DDF6AC-8B1E-438C-AAD6-BB9A98ACCB88}"/>
    <cellStyle name="l_200 Anos - Começo de Ano 06.01 a 31.01 - 21-01_Plano  DF - AJUSTADO 3 2 3" xfId="26768" xr:uid="{D9B9CA8C-6FFD-448A-9CC7-16350A83EBB0}"/>
    <cellStyle name="l_200 Anos - Começo de Ano 06.01 a 31.01 - 21-01_Plano  DF - AJUSTADO 3 2 4" xfId="48027" xr:uid="{CBCA2FDA-3E5F-412C-9AB2-B76AEB267C2D}"/>
    <cellStyle name="l_200 Anos - Começo de Ano 06.01 a 31.01 - 21-01_Plano  DF - AJUSTADO 3 3" xfId="17390" xr:uid="{844A62AB-6A78-4BE6-9D5B-E3695B6B75AD}"/>
    <cellStyle name="l_200 Anos - Começo de Ano 06.01 a 31.01 - 21-01_Plano  DF - AJUSTADO 3 3 2" xfId="23549" xr:uid="{F420E1E0-BFAF-4B37-A49E-B9A2DA78DC16}"/>
    <cellStyle name="l_200 Anos - Começo de Ano 06.01 a 31.01 - 21-01_Plano  DF - AJUSTADO 3 3 2 2" xfId="42212" xr:uid="{01F25DA5-8950-410E-AAE1-47AAF4B94D25}"/>
    <cellStyle name="l_200 Anos - Começo de Ano 06.01 a 31.01 - 21-01_Plano  DF - AJUSTADO 3 3 3" xfId="29986" xr:uid="{994E7073-20FC-435E-B51C-B8BD2C4DB8B0}"/>
    <cellStyle name="l_200 Anos - Começo de Ano 06.01 a 31.01 - 21-01_Plano  DF - AJUSTADO 3 4" xfId="32983" xr:uid="{2EFA45FA-5E17-4F3F-B11E-0F956933977B}"/>
    <cellStyle name="l_200 Anos - Começo de Ano 06.01 a 31.01 - 21-01_Plano  DF - AJUSTADO 3 4 2" xfId="44702" xr:uid="{B2FFAA4C-FCC6-4C1D-8154-B700ACCFD2E8}"/>
    <cellStyle name="l_200 Anos - Começo de Ano 06.01 a 31.01 - 21-01_Plano  DF - AJUSTADO 3 5" xfId="35185" xr:uid="{98689DD7-1862-419C-B857-9283B02E2836}"/>
    <cellStyle name="l_200 Anos - Começo de Ano 06.01 a 31.01 - 21-01_Plano  DF - AJUSTADO 3 6" xfId="32930" xr:uid="{7B6CE9D1-3C15-4C74-8C71-F0AE40A9AA8A}"/>
    <cellStyle name="l_200 Anos - Começo de Ano 06.01 a 31.01 - 21-01_Plano  DF - AJUSTADO 3 6 2" xfId="44670" xr:uid="{549E0E65-7C4F-422B-9747-778EBF124373}"/>
    <cellStyle name="l_200 Anos - Começo de Ano 06.01 a 31.01 - 21-01_Plano  DF - AJUSTADO 4" xfId="13950" xr:uid="{F93D4185-9D90-4D32-A453-051B4EF6172C}"/>
    <cellStyle name="l_200 Anos - Começo de Ano 06.01 a 31.01 - 21-01_Plano  DF - AJUSTADO 4 2" xfId="20109" xr:uid="{54AAC053-3533-4D5C-B009-A8E3A84FA720}"/>
    <cellStyle name="l_200 Anos - Começo de Ano 06.01 a 31.01 - 21-01_Plano  DF - AJUSTADO 4 2 2" xfId="37519" xr:uid="{ADE6186D-FFA2-473F-9264-BE265B5C06DA}"/>
    <cellStyle name="l_200 Anos - Começo de Ano 06.01 a 31.01 - 21-01_Plano  DF - AJUSTADO 4 3" xfId="25019" xr:uid="{577B8270-7CBC-402B-B740-A6636A9B8C5C}"/>
    <cellStyle name="l_200 Anos - Começo de Ano 06.01 a 31.01 - 21-01_Plano  DF - AJUSTADO 5" xfId="24916" xr:uid="{79B4ADA6-C6B8-4DA6-8306-E8E3EB2D0DBE}"/>
    <cellStyle name="l_200 Anos - Começo de Ano 06.01 a 31.01 - 21-01_Plano  DF - AJUSTADO 5 2" xfId="37510" xr:uid="{0EE51DCF-6654-40A5-9DB3-7685B815C18F}"/>
    <cellStyle name="l_200 Anos - Começo de Ano 06.01 a 31.01 - 21-01_Plano  DF - AJUSTADO 6" xfId="24765" xr:uid="{9A958820-4B4A-4465-9E93-9AC9DBFB0C90}"/>
    <cellStyle name="l_200 Anos - Começo de Ano 06.01 a 31.01 - 21-01_Plano  DF - AJUSTADO_JORNAL COMPLEMENTO 24.06 - VERAMIR II - CONSOLIDADO" xfId="224" xr:uid="{DC80FF0E-8A0F-4F90-BDA5-9A072AAB4F9A}"/>
    <cellStyle name="l_200 Anos - Começo de Ano 06.01 a 31.01 - 21-01_Plano  DF - AJUSTADO_OOH - Rev 12" xfId="3803" xr:uid="{116AA18D-0708-45AB-A969-C12304D2A5C4}"/>
    <cellStyle name="l_200 Anos - Começo de Ano 06.01 a 31.01 - 21-01_Plano  DF - CONFERÊNCIA 09(1).05.08" xfId="225" xr:uid="{13BCF47F-0FCB-492A-AA3A-FBFE3FB2A05F}"/>
    <cellStyle name="l_200 Anos - Começo de Ano 06.01 a 31.01 - 21-01_Plano  DF - CONFERÊNCIA 09(1).05.08 2" xfId="11108" xr:uid="{1FFDAC93-4C00-4C2E-AC33-A512C8EF0E52}"/>
    <cellStyle name="l_200 Anos - Começo de Ano 06.01 a 31.01 - 21-01_Plano  DF - CONFERÊNCIA 09(1).05.08 2 2" xfId="12864" xr:uid="{32947435-8390-4C61-BB3A-596836E3DA43}"/>
    <cellStyle name="l_200 Anos - Começo de Ano 06.01 a 31.01 - 21-01_Plano  DF - CONFERÊNCIA 09(1).05.08 2 2 2" xfId="16494" xr:uid="{A7A560E2-4A38-4F63-966E-DF6DEAD2A957}"/>
    <cellStyle name="l_200 Anos - Começo de Ano 06.01 a 31.01 - 21-01_Plano  DF - CONFERÊNCIA 09(1).05.08 2 2 2 2" xfId="22653" xr:uid="{A273B6E4-984A-43EF-8DD6-E7189CC2A2AD}"/>
    <cellStyle name="l_200 Anos - Começo de Ano 06.01 a 31.01 - 21-01_Plano  DF - CONFERÊNCIA 09(1).05.08 2 2 2 2 2" xfId="39920" xr:uid="{0A891040-D478-4386-9986-E0269D5CBF6C}"/>
    <cellStyle name="l_200 Anos - Começo de Ano 06.01 a 31.01 - 21-01_Plano  DF - CONFERÊNCIA 09(1).05.08 2 2 2 3" xfId="27561" xr:uid="{4237CC55-9E72-4FBD-A4A5-5B30C438A62B}"/>
    <cellStyle name="l_200 Anos - Começo de Ano 06.01 a 31.01 - 21-01_Plano  DF - CONFERÊNCIA 09(1).05.08 2 2 3" xfId="30785" xr:uid="{70D7A1B0-E8ED-4E5B-B63F-1AAFDCA66FA4}"/>
    <cellStyle name="l_200 Anos - Começo de Ano 06.01 a 31.01 - 21-01_Plano  DF - CONFERÊNCIA 09(1).05.08 2 2 3 2" xfId="43009" xr:uid="{8F043437-8326-4CD9-AFB0-C877ACA4A04C}"/>
    <cellStyle name="l_200 Anos - Começo de Ano 06.01 a 31.01 - 21-01_Plano  DF - CONFERÊNCIA 09(1).05.08 2 2 4" xfId="33777" xr:uid="{F08661CA-4C2E-43F2-8CE4-867A04F49722}"/>
    <cellStyle name="l_200 Anos - Começo de Ano 06.01 a 31.01 - 21-01_Plano  DF - CONFERÊNCIA 09(1).05.08 2 2 4 2" xfId="45496" xr:uid="{C296B254-D49D-4874-8724-A7CACD09A99A}"/>
    <cellStyle name="l_200 Anos - Começo de Ano 06.01 a 31.01 - 21-01_Plano  DF - CONFERÊNCIA 09(1).05.08 2 2 5" xfId="35978" xr:uid="{579FD884-D3BA-4A9C-98BF-0D9AD51EB52B}"/>
    <cellStyle name="l_200 Anos - Começo de Ano 06.01 a 31.01 - 21-01_Plano  DF - CONFERÊNCIA 09(1).05.08 2 2 6" xfId="18890" xr:uid="{936A35E7-E27A-4464-876B-48C1311CE981}"/>
    <cellStyle name="l_200 Anos - Começo de Ano 06.01 a 31.01 - 21-01_Plano  DF - CONFERÊNCIA 09(1).05.08 2 3" xfId="14791" xr:uid="{F5A559F7-51F8-4633-8387-21AA24A42731}"/>
    <cellStyle name="l_200 Anos - Começo de Ano 06.01 a 31.01 - 21-01_Plano  DF - CONFERÊNCIA 09(1).05.08 2 3 2" xfId="20950" xr:uid="{BB63655B-5948-454E-A1E5-8A8DF35DE298}"/>
    <cellStyle name="l_200 Anos - Começo de Ano 06.01 a 31.01 - 21-01_Plano  DF - CONFERÊNCIA 09(1).05.08 2 3 2 2" xfId="38323" xr:uid="{4D44B20C-263F-47AE-BDCD-51B5B5A3CB55}"/>
    <cellStyle name="l_200 Anos - Começo de Ano 06.01 a 31.01 - 21-01_Plano  DF - CONFERÊNCIA 09(1).05.08 2 3 3" xfId="25912" xr:uid="{7994B2A5-3BC2-4665-9EF0-F86D7FC26A53}"/>
    <cellStyle name="l_200 Anos - Começo de Ano 06.01 a 31.01 - 21-01_Plano  DF - CONFERÊNCIA 09(1).05.08 2 4" xfId="29103" xr:uid="{0E688CF6-DA5D-4107-B6F7-0610D885F43C}"/>
    <cellStyle name="l_200 Anos - Começo de Ano 06.01 a 31.01 - 21-01_Plano  DF - CONFERÊNCIA 09(1).05.08 2 4 2" xfId="41413" xr:uid="{07553769-7931-453B-BC08-BD5C343ED6D4}"/>
    <cellStyle name="l_200 Anos - Começo de Ano 06.01 a 31.01 - 21-01_Plano  DF - CONFERÊNCIA 09(1).05.08 2 5" xfId="32087" xr:uid="{2B8A2134-EC7C-4DDC-AA74-E4E663766276}"/>
    <cellStyle name="l_200 Anos - Começo de Ano 06.01 a 31.01 - 21-01_Plano  DF - CONFERÊNCIA 09(1).05.08 2 5 2" xfId="43842" xr:uid="{92B0A469-7C95-443E-B99A-75FE5180AFE5}"/>
    <cellStyle name="l_200 Anos - Começo de Ano 06.01 a 31.01 - 21-01_Plano  DF - CONFERÊNCIA 09(1).05.08 2 6" xfId="29967" xr:uid="{28D02ABB-8581-4736-ABBC-9085063A03DA}"/>
    <cellStyle name="l_200 Anos - Começo de Ano 06.01 a 31.01 - 21-01_Plano  DF - CONFERÊNCIA 09(1).05.08 2 7" xfId="18773" xr:uid="{C7F5FEF7-AD6B-4CFE-A7F4-B1CB89148350}"/>
    <cellStyle name="l_200 Anos - Começo de Ano 06.01 a 31.01 - 21-01_Plano  DF - CONFERÊNCIA 09(1).05.08 3" xfId="12061" xr:uid="{A5EEF8F1-7FF3-4585-A70B-97C3FA4AEE79}"/>
    <cellStyle name="l_200 Anos - Começo de Ano 06.01 a 31.01 - 21-01_Plano  DF - CONFERÊNCIA 09(1).05.08 3 2" xfId="15691" xr:uid="{EB617516-6F5D-4D74-A651-9C6825379E86}"/>
    <cellStyle name="l_200 Anos - Começo de Ano 06.01 a 31.01 - 21-01_Plano  DF - CONFERÊNCIA 09(1).05.08 3 2 2" xfId="21850" xr:uid="{F4DF14FB-258A-496A-BC99-0FE8F2B5D02A}"/>
    <cellStyle name="l_200 Anos - Começo de Ano 06.01 a 31.01 - 21-01_Plano  DF - CONFERÊNCIA 09(1).05.08 3 2 2 2" xfId="39128" xr:uid="{869F8A24-C74E-46FB-8232-16BCFFCB6FAB}"/>
    <cellStyle name="l_200 Anos - Começo de Ano 06.01 a 31.01 - 21-01_Plano  DF - CONFERÊNCIA 09(1).05.08 3 2 3" xfId="26769" xr:uid="{B393D56B-5CEE-4D4F-B372-B80231B15BE8}"/>
    <cellStyle name="l_200 Anos - Começo de Ano 06.01 a 31.01 - 21-01_Plano  DF - CONFERÊNCIA 09(1).05.08 3 2 4" xfId="48028" xr:uid="{2645190E-AAC4-4102-8EB2-3C36C6823AE3}"/>
    <cellStyle name="l_200 Anos - Começo de Ano 06.01 a 31.01 - 21-01_Plano  DF - CONFERÊNCIA 09(1).05.08 3 3" xfId="17391" xr:uid="{D1A68809-58DC-4A24-ADFE-4D122FE04002}"/>
    <cellStyle name="l_200 Anos - Começo de Ano 06.01 a 31.01 - 21-01_Plano  DF - CONFERÊNCIA 09(1).05.08 3 3 2" xfId="23550" xr:uid="{F5A64E25-C82B-4723-8FEC-471DABD2DB56}"/>
    <cellStyle name="l_200 Anos - Começo de Ano 06.01 a 31.01 - 21-01_Plano  DF - CONFERÊNCIA 09(1).05.08 3 3 2 2" xfId="42213" xr:uid="{61FA4A48-9902-4DFD-B300-A88C87E0047F}"/>
    <cellStyle name="l_200 Anos - Começo de Ano 06.01 a 31.01 - 21-01_Plano  DF - CONFERÊNCIA 09(1).05.08 3 3 3" xfId="29987" xr:uid="{C1DA298F-49F6-45A1-AA5D-9CC00B13E204}"/>
    <cellStyle name="l_200 Anos - Começo de Ano 06.01 a 31.01 - 21-01_Plano  DF - CONFERÊNCIA 09(1).05.08 3 4" xfId="32984" xr:uid="{7000563A-9587-4161-9A8D-353DD215677A}"/>
    <cellStyle name="l_200 Anos - Começo de Ano 06.01 a 31.01 - 21-01_Plano  DF - CONFERÊNCIA 09(1).05.08 3 4 2" xfId="44703" xr:uid="{73E8CC01-A0F5-4FEB-AB89-594EA0C603A8}"/>
    <cellStyle name="l_200 Anos - Começo de Ano 06.01 a 31.01 - 21-01_Plano  DF - CONFERÊNCIA 09(1).05.08 3 5" xfId="35186" xr:uid="{7BD8AF25-605F-4D53-86AF-D81774120162}"/>
    <cellStyle name="l_200 Anos - Começo de Ano 06.01 a 31.01 - 21-01_Plano  DF - CONFERÊNCIA 09(1).05.08 3 6" xfId="37156" xr:uid="{4103197A-6044-431F-B07A-EC4C16B9393B}"/>
    <cellStyle name="l_200 Anos - Começo de Ano 06.01 a 31.01 - 21-01_Plano  DF - CONFERÊNCIA 09(1).05.08 3 6 2" xfId="46692" xr:uid="{1299842F-5255-472B-AD99-40A2D0583B06}"/>
    <cellStyle name="l_200 Anos - Começo de Ano 06.01 a 31.01 - 21-01_Plano  DF - CONFERÊNCIA 09(1).05.08 4" xfId="13951" xr:uid="{71858020-9E24-4B04-A447-CD6BD2622A58}"/>
    <cellStyle name="l_200 Anos - Começo de Ano 06.01 a 31.01 - 21-01_Plano  DF - CONFERÊNCIA 09(1).05.08 4 2" xfId="20110" xr:uid="{9CAF0185-A5BB-45C3-AF00-91060BC88570}"/>
    <cellStyle name="l_200 Anos - Começo de Ano 06.01 a 31.01 - 21-01_Plano  DF - CONFERÊNCIA 09(1).05.08 4 2 2" xfId="37520" xr:uid="{BC9E9D89-961B-4047-8408-75C3FF39AC3A}"/>
    <cellStyle name="l_200 Anos - Começo de Ano 06.01 a 31.01 - 21-01_Plano  DF - CONFERÊNCIA 09(1).05.08 4 3" xfId="25020" xr:uid="{895ACDDF-F2A7-473F-A7C0-3785EA2D3EC1}"/>
    <cellStyle name="l_200 Anos - Começo de Ano 06.01 a 31.01 - 21-01_Plano  DF - CONFERÊNCIA 09(1).05.08 5" xfId="24915" xr:uid="{DA0517F4-E5DA-4755-A261-647CA255F102}"/>
    <cellStyle name="l_200 Anos - Começo de Ano 06.01 a 31.01 - 21-01_Plano  DF - CONFERÊNCIA 09(1).05.08 5 2" xfId="37509" xr:uid="{26DB6551-84FC-44E6-A497-E5FE952499BA}"/>
    <cellStyle name="l_200 Anos - Começo de Ano 06.01 a 31.01 - 21-01_Plano  DF - CONFERÊNCIA 09(1).05.08 6" xfId="29070" xr:uid="{FBE5B088-4DF1-4FC8-AA69-64046E35B173}"/>
    <cellStyle name="l_200 Anos - Começo de Ano 06.01 a 31.01 - 21-01_Plano  DF - CONFERÊNCIA 09(1).05.08_JORNAL COMPLEMENTO 24.06 - VERAMIR II - CONSOLIDADO" xfId="226" xr:uid="{F8DF059F-C05C-48FC-86AC-3F5F1D5C5096}"/>
    <cellStyle name="l_200 Anos - Começo de Ano 06.01 a 31.01 - 21-01_Plano  DF - CONFERÊNCIA 09(1).05.08_OOH - Rev 12" xfId="3804" xr:uid="{8402DCAA-A8F2-4B51-B691-E7D9B815566F}"/>
    <cellStyle name="l_200 Anos - Começo de Ano 06.01 a 31.01 - 21-01_Plano  DF - Jornal Meia Pág. Tab. 17.05" xfId="227" xr:uid="{5FCD2B60-CAAA-4C0C-A524-636CB7F5A74A}"/>
    <cellStyle name="l_200 Anos - Começo de Ano 06.01 a 31.01 - 21-01_Plano  DF - Jornal Meia Pág. Tab. 17.05 - JR NÃO PROG." xfId="228" xr:uid="{DC14DA0F-C62C-44EA-9D8D-72618A25F8C2}"/>
    <cellStyle name="l_200 Anos - Começo de Ano 06.01 a 31.01 - 21-01_Plano  DF - Jornal Meia Pág. Tab. 17.05 - JR NÃO PROG. 2" xfId="11109" xr:uid="{5FE1A25C-9525-4533-AAD2-7909D4C766DD}"/>
    <cellStyle name="l_200 Anos - Começo de Ano 06.01 a 31.01 - 21-01_Plano  DF - Jornal Meia Pág. Tab. 17.05 - JR NÃO PROG. 2 2" xfId="12865" xr:uid="{D4FE5863-F6D2-429D-8395-68113557F01D}"/>
    <cellStyle name="l_200 Anos - Começo de Ano 06.01 a 31.01 - 21-01_Plano  DF - Jornal Meia Pág. Tab. 17.05 - JR NÃO PROG. 2 2 2" xfId="16495" xr:uid="{1FF1E416-C600-4BE7-9261-1082D7E1812F}"/>
    <cellStyle name="l_200 Anos - Começo de Ano 06.01 a 31.01 - 21-01_Plano  DF - Jornal Meia Pág. Tab. 17.05 - JR NÃO PROG. 2 2 2 2" xfId="22654" xr:uid="{AB235447-AE30-4180-9656-CDC5C08E517A}"/>
    <cellStyle name="l_200 Anos - Começo de Ano 06.01 a 31.01 - 21-01_Plano  DF - Jornal Meia Pág. Tab. 17.05 - JR NÃO PROG. 2 2 2 2 2" xfId="39921" xr:uid="{B636FF49-9BF6-4FE8-8A0E-F7F985520487}"/>
    <cellStyle name="l_200 Anos - Começo de Ano 06.01 a 31.01 - 21-01_Plano  DF - Jornal Meia Pág. Tab. 17.05 - JR NÃO PROG. 2 2 2 3" xfId="27562" xr:uid="{804BE213-A0E3-47A5-B796-B21E0F5EAE09}"/>
    <cellStyle name="l_200 Anos - Começo de Ano 06.01 a 31.01 - 21-01_Plano  DF - Jornal Meia Pág. Tab. 17.05 - JR NÃO PROG. 2 2 3" xfId="30786" xr:uid="{41BC793D-829F-488B-A4A8-91D398BD739D}"/>
    <cellStyle name="l_200 Anos - Começo de Ano 06.01 a 31.01 - 21-01_Plano  DF - Jornal Meia Pág. Tab. 17.05 - JR NÃO PROG. 2 2 3 2" xfId="43010" xr:uid="{01607076-28BA-4402-AF54-D86A8EC05B09}"/>
    <cellStyle name="l_200 Anos - Começo de Ano 06.01 a 31.01 - 21-01_Plano  DF - Jornal Meia Pág. Tab. 17.05 - JR NÃO PROG. 2 2 4" xfId="33778" xr:uid="{EEA7C2FB-5AFC-4F6B-8433-E10DA537ACAE}"/>
    <cellStyle name="l_200 Anos - Começo de Ano 06.01 a 31.01 - 21-01_Plano  DF - Jornal Meia Pág. Tab. 17.05 - JR NÃO PROG. 2 2 4 2" xfId="45497" xr:uid="{DD7927F5-42AC-4654-A583-4DDA78F836E6}"/>
    <cellStyle name="l_200 Anos - Começo de Ano 06.01 a 31.01 - 21-01_Plano  DF - Jornal Meia Pág. Tab. 17.05 - JR NÃO PROG. 2 2 5" xfId="35979" xr:uid="{9286DB1C-021D-40CE-AF18-C5FC50FE390A}"/>
    <cellStyle name="l_200 Anos - Começo de Ano 06.01 a 31.01 - 21-01_Plano  DF - Jornal Meia Pág. Tab. 17.05 - JR NÃO PROG. 2 2 6" xfId="18572" xr:uid="{E380F3A6-E7BC-48F8-8C53-1118C2A12FD8}"/>
    <cellStyle name="l_200 Anos - Começo de Ano 06.01 a 31.01 - 21-01_Plano  DF - Jornal Meia Pág. Tab. 17.05 - JR NÃO PROG. 2 3" xfId="14792" xr:uid="{57BFD333-A53D-4637-9186-733342B157EE}"/>
    <cellStyle name="l_200 Anos - Começo de Ano 06.01 a 31.01 - 21-01_Plano  DF - Jornal Meia Pág. Tab. 17.05 - JR NÃO PROG. 2 3 2" xfId="20951" xr:uid="{80691DB3-9835-4C73-95D8-725231DF6366}"/>
    <cellStyle name="l_200 Anos - Começo de Ano 06.01 a 31.01 - 21-01_Plano  DF - Jornal Meia Pág. Tab. 17.05 - JR NÃO PROG. 2 3 2 2" xfId="38324" xr:uid="{69832D23-044E-4CF0-90AB-F8E927055EAC}"/>
    <cellStyle name="l_200 Anos - Começo de Ano 06.01 a 31.01 - 21-01_Plano  DF - Jornal Meia Pág. Tab. 17.05 - JR NÃO PROG. 2 3 3" xfId="25913" xr:uid="{E13CF895-8F60-446C-A901-FE95D46B1CB6}"/>
    <cellStyle name="l_200 Anos - Começo de Ano 06.01 a 31.01 - 21-01_Plano  DF - Jornal Meia Pág. Tab. 17.05 - JR NÃO PROG. 2 4" xfId="29104" xr:uid="{43F6977B-40FA-4718-9115-382C6E276907}"/>
    <cellStyle name="l_200 Anos - Começo de Ano 06.01 a 31.01 - 21-01_Plano  DF - Jornal Meia Pág. Tab. 17.05 - JR NÃO PROG. 2 4 2" xfId="41414" xr:uid="{A7C7AF19-E35B-4D28-A7A3-3DB812E79CE5}"/>
    <cellStyle name="l_200 Anos - Começo de Ano 06.01 a 31.01 - 21-01_Plano  DF - Jornal Meia Pág. Tab. 17.05 - JR NÃO PROG. 2 5" xfId="32088" xr:uid="{3C8F287D-AC6C-49B1-B5C4-9C4F823BB6F5}"/>
    <cellStyle name="l_200 Anos - Começo de Ano 06.01 a 31.01 - 21-01_Plano  DF - Jornal Meia Pág. Tab. 17.05 - JR NÃO PROG. 2 5 2" xfId="43843" xr:uid="{52D6CB9D-757E-4C9C-A208-62D40F6D061D}"/>
    <cellStyle name="l_200 Anos - Começo de Ano 06.01 a 31.01 - 21-01_Plano  DF - Jornal Meia Pág. Tab. 17.05 - JR NÃO PROG. 2 6" xfId="29956" xr:uid="{3A5BF06A-423B-4FBF-A534-4A127E7F8BE2}"/>
    <cellStyle name="l_200 Anos - Começo de Ano 06.01 a 31.01 - 21-01_Plano  DF - Jornal Meia Pág. Tab. 17.05 - JR NÃO PROG. 2 7" xfId="19471" xr:uid="{DB9A3C20-B0DE-47CF-981A-9C7CD2DC451B}"/>
    <cellStyle name="l_200 Anos - Começo de Ano 06.01 a 31.01 - 21-01_Plano  DF - Jornal Meia Pág. Tab. 17.05 - JR NÃO PROG. 3" xfId="12062" xr:uid="{D4087637-7B61-411F-8909-798AC269E17C}"/>
    <cellStyle name="l_200 Anos - Começo de Ano 06.01 a 31.01 - 21-01_Plano  DF - Jornal Meia Pág. Tab. 17.05 - JR NÃO PROG. 3 2" xfId="15692" xr:uid="{DDA27BB2-4A01-494F-8F7D-F63FD69AEE42}"/>
    <cellStyle name="l_200 Anos - Começo de Ano 06.01 a 31.01 - 21-01_Plano  DF - Jornal Meia Pág. Tab. 17.05 - JR NÃO PROG. 3 2 2" xfId="21851" xr:uid="{26A332B5-E897-4C30-BB0E-6D30D6CBF6B7}"/>
    <cellStyle name="l_200 Anos - Começo de Ano 06.01 a 31.01 - 21-01_Plano  DF - Jornal Meia Pág. Tab. 17.05 - JR NÃO PROG. 3 2 2 2" xfId="39129" xr:uid="{1C7B475F-B1D7-4686-B6A0-34994962162D}"/>
    <cellStyle name="l_200 Anos - Começo de Ano 06.01 a 31.01 - 21-01_Plano  DF - Jornal Meia Pág. Tab. 17.05 - JR NÃO PROG. 3 2 3" xfId="26770" xr:uid="{542CAADE-59F0-47B7-9EEB-63E7E3AA6AC5}"/>
    <cellStyle name="l_200 Anos - Começo de Ano 06.01 a 31.01 - 21-01_Plano  DF - Jornal Meia Pág. Tab. 17.05 - JR NÃO PROG. 3 2 4" xfId="48029" xr:uid="{63BF5C4A-A5EF-4617-ACCA-FB40F2B1B6C8}"/>
    <cellStyle name="l_200 Anos - Começo de Ano 06.01 a 31.01 - 21-01_Plano  DF - Jornal Meia Pág. Tab. 17.05 - JR NÃO PROG. 3 3" xfId="17392" xr:uid="{AC8970CA-21EF-49F6-93A5-3BF830DF399A}"/>
    <cellStyle name="l_200 Anos - Começo de Ano 06.01 a 31.01 - 21-01_Plano  DF - Jornal Meia Pág. Tab. 17.05 - JR NÃO PROG. 3 3 2" xfId="23551" xr:uid="{E846DB1D-17DF-4EA2-83C3-F32B16D0248E}"/>
    <cellStyle name="l_200 Anos - Começo de Ano 06.01 a 31.01 - 21-01_Plano  DF - Jornal Meia Pág. Tab. 17.05 - JR NÃO PROG. 3 3 2 2" xfId="42214" xr:uid="{FFBDE80C-33C4-47B4-BB52-227391B47173}"/>
    <cellStyle name="l_200 Anos - Começo de Ano 06.01 a 31.01 - 21-01_Plano  DF - Jornal Meia Pág. Tab. 17.05 - JR NÃO PROG. 3 3 3" xfId="29988" xr:uid="{E4D4C8FB-B346-4F44-8320-CEE913D1E80C}"/>
    <cellStyle name="l_200 Anos - Começo de Ano 06.01 a 31.01 - 21-01_Plano  DF - Jornal Meia Pág. Tab. 17.05 - JR NÃO PROG. 3 4" xfId="32985" xr:uid="{36955BBA-BA5C-44A8-BD44-72981B26D244}"/>
    <cellStyle name="l_200 Anos - Começo de Ano 06.01 a 31.01 - 21-01_Plano  DF - Jornal Meia Pág. Tab. 17.05 - JR NÃO PROG. 3 4 2" xfId="44704" xr:uid="{4FDF47CD-B67D-421D-AC3F-968A32E9D8BF}"/>
    <cellStyle name="l_200 Anos - Começo de Ano 06.01 a 31.01 - 21-01_Plano  DF - Jornal Meia Pág. Tab. 17.05 - JR NÃO PROG. 3 5" xfId="35187" xr:uid="{2E812157-29E0-4D3C-A514-D403CFE9AEB2}"/>
    <cellStyle name="l_200 Anos - Começo de Ano 06.01 a 31.01 - 21-01_Plano  DF - Jornal Meia Pág. Tab. 17.05 - JR NÃO PROG. 3 6" xfId="37359" xr:uid="{0BDF3B3D-D6B8-40D4-A461-F46AD6404BD5}"/>
    <cellStyle name="l_200 Anos - Começo de Ano 06.01 a 31.01 - 21-01_Plano  DF - Jornal Meia Pág. Tab. 17.05 - JR NÃO PROG. 3 6 2" xfId="46895" xr:uid="{97243DD5-6548-496E-A7ED-5B08BD6C9CBC}"/>
    <cellStyle name="l_200 Anos - Começo de Ano 06.01 a 31.01 - 21-01_Plano  DF - Jornal Meia Pág. Tab. 17.05 - JR NÃO PROG. 4" xfId="13952" xr:uid="{2A21750C-DA14-4129-B203-F4A79B72074A}"/>
    <cellStyle name="l_200 Anos - Começo de Ano 06.01 a 31.01 - 21-01_Plano  DF - Jornal Meia Pág. Tab. 17.05 - JR NÃO PROG. 4 2" xfId="20111" xr:uid="{FE7224B7-789D-4F8D-ABA9-F87FCA62B4FD}"/>
    <cellStyle name="l_200 Anos - Começo de Ano 06.01 a 31.01 - 21-01_Plano  DF - Jornal Meia Pág. Tab. 17.05 - JR NÃO PROG. 4 2 2" xfId="37521" xr:uid="{2C88B26A-274A-4A27-A769-7002C14A9E17}"/>
    <cellStyle name="l_200 Anos - Começo de Ano 06.01 a 31.01 - 21-01_Plano  DF - Jornal Meia Pág. Tab. 17.05 - JR NÃO PROG. 4 3" xfId="25021" xr:uid="{D778CD6D-5745-4CBF-9F04-D8ECB2B75E2C}"/>
    <cellStyle name="l_200 Anos - Começo de Ano 06.01 a 31.01 - 21-01_Plano  DF - Jornal Meia Pág. Tab. 17.05 - JR NÃO PROG. 5" xfId="24914" xr:uid="{38C3D7F3-03DE-4D67-9491-64BF1B81249A}"/>
    <cellStyle name="l_200 Anos - Começo de Ano 06.01 a 31.01 - 21-01_Plano  DF - Jornal Meia Pág. Tab. 17.05 - JR NÃO PROG. 5 2" xfId="37508" xr:uid="{4A4E7C31-558D-4D49-969E-0AB6A0DBC9E8}"/>
    <cellStyle name="l_200 Anos - Começo de Ano 06.01 a 31.01 - 21-01_Plano  DF - Jornal Meia Pág. Tab. 17.05 - JR NÃO PROG. 6" xfId="29969" xr:uid="{74AF098C-C28D-48F1-9110-9DBC240DCBAC}"/>
    <cellStyle name="l_200 Anos - Começo de Ano 06.01 a 31.01 - 21-01_Plano  DF - Jornal Meia Pág. Tab. 17.05 - JR NÃO PROG._OOH - Rev 12" xfId="3805" xr:uid="{965D2A30-7129-437A-9C17-F4A31B6770BF}"/>
    <cellStyle name="l_200 Anos - Começo de Ano 06.01 a 31.01 - 21-01_Plano  DF - Jornal Meia Pág. Tab. 17.05_JORNAL COMPLEMENTO 24.06 - VERAMIR II - CONSOLIDADO" xfId="229" xr:uid="{67E68AF2-F258-4ADF-AD11-27CD29FA41D1}"/>
    <cellStyle name="l_200 Anos - Começo de Ano 06.01 a 31.01 - 21-01_Plano  DF - REConferido Jornal 15.05 16.05.08" xfId="230" xr:uid="{3899B2FC-D80E-40D8-AB1B-F4276C40C662}"/>
    <cellStyle name="l_200 Anos - Começo de Ano 06.01 a 31.01 - 21-01_Plano  DF - REConferido Jornal 15.05 16.05.08 2" xfId="11110" xr:uid="{5A3670C8-0B75-400A-8769-E643A7F9C650}"/>
    <cellStyle name="l_200 Anos - Começo de Ano 06.01 a 31.01 - 21-01_Plano  DF - REConferido Jornal 15.05 16.05.08 2 2" xfId="12866" xr:uid="{EC8456DB-6C92-41FD-AA4E-A4D2BAB48D97}"/>
    <cellStyle name="l_200 Anos - Começo de Ano 06.01 a 31.01 - 21-01_Plano  DF - REConferido Jornal 15.05 16.05.08 2 2 2" xfId="16496" xr:uid="{57D98C59-9E86-4D77-B2EF-8B845D058F56}"/>
    <cellStyle name="l_200 Anos - Começo de Ano 06.01 a 31.01 - 21-01_Plano  DF - REConferido Jornal 15.05 16.05.08 2 2 2 2" xfId="22655" xr:uid="{94F3B7E6-BDEA-4D55-8F84-1AFEEF85AE15}"/>
    <cellStyle name="l_200 Anos - Começo de Ano 06.01 a 31.01 - 21-01_Plano  DF - REConferido Jornal 15.05 16.05.08 2 2 2 2 2" xfId="39922" xr:uid="{1D07DE97-102F-41E4-B582-EDD8CF96C06D}"/>
    <cellStyle name="l_200 Anos - Começo de Ano 06.01 a 31.01 - 21-01_Plano  DF - REConferido Jornal 15.05 16.05.08 2 2 2 3" xfId="27563" xr:uid="{8E3D8566-6B29-4795-A00A-54FF9F1A76D6}"/>
    <cellStyle name="l_200 Anos - Começo de Ano 06.01 a 31.01 - 21-01_Plano  DF - REConferido Jornal 15.05 16.05.08 2 2 3" xfId="30787" xr:uid="{55DAABAE-EE40-4A6E-838C-F0500F06813A}"/>
    <cellStyle name="l_200 Anos - Começo de Ano 06.01 a 31.01 - 21-01_Plano  DF - REConferido Jornal 15.05 16.05.08 2 2 3 2" xfId="43011" xr:uid="{26DAE12D-A26E-4B5D-84B0-5F9D2A92DAB6}"/>
    <cellStyle name="l_200 Anos - Começo de Ano 06.01 a 31.01 - 21-01_Plano  DF - REConferido Jornal 15.05 16.05.08 2 2 4" xfId="33779" xr:uid="{6971558F-C0B7-4CBF-A71D-608E623B63AD}"/>
    <cellStyle name="l_200 Anos - Começo de Ano 06.01 a 31.01 - 21-01_Plano  DF - REConferido Jornal 15.05 16.05.08 2 2 4 2" xfId="45498" xr:uid="{FD35CD65-A9A5-40CA-8F4A-8D78E307CD2B}"/>
    <cellStyle name="l_200 Anos - Começo de Ano 06.01 a 31.01 - 21-01_Plano  DF - REConferido Jornal 15.05 16.05.08 2 2 5" xfId="35980" xr:uid="{053AC834-5454-4287-A22B-2F85E0C04C8D}"/>
    <cellStyle name="l_200 Anos - Começo de Ano 06.01 a 31.01 - 21-01_Plano  DF - REConferido Jornal 15.05 16.05.08 2 2 6" xfId="19271" xr:uid="{16EE35AB-EF72-4F0A-A8ED-4D414241660D}"/>
    <cellStyle name="l_200 Anos - Começo de Ano 06.01 a 31.01 - 21-01_Plano  DF - REConferido Jornal 15.05 16.05.08 2 3" xfId="14793" xr:uid="{1E9C31B1-A491-4696-813D-855430E70525}"/>
    <cellStyle name="l_200 Anos - Começo de Ano 06.01 a 31.01 - 21-01_Plano  DF - REConferido Jornal 15.05 16.05.08 2 3 2" xfId="20952" xr:uid="{330E3022-7A42-4839-A74C-8038958910BC}"/>
    <cellStyle name="l_200 Anos - Começo de Ano 06.01 a 31.01 - 21-01_Plano  DF - REConferido Jornal 15.05 16.05.08 2 3 2 2" xfId="38325" xr:uid="{BD4123BB-9845-4304-AD87-9702A9CD1AD6}"/>
    <cellStyle name="l_200 Anos - Começo de Ano 06.01 a 31.01 - 21-01_Plano  DF - REConferido Jornal 15.05 16.05.08 2 3 3" xfId="25914" xr:uid="{1D76B5EE-FA40-4241-A701-F3BBAB67FA04}"/>
    <cellStyle name="l_200 Anos - Começo de Ano 06.01 a 31.01 - 21-01_Plano  DF - REConferido Jornal 15.05 16.05.08 2 4" xfId="29105" xr:uid="{5E7F08C3-DAC1-49B4-9F3A-8317262001C0}"/>
    <cellStyle name="l_200 Anos - Começo de Ano 06.01 a 31.01 - 21-01_Plano  DF - REConferido Jornal 15.05 16.05.08 2 4 2" xfId="41415" xr:uid="{8CF177A1-ED12-48C7-B0B4-8757A5F27E10}"/>
    <cellStyle name="l_200 Anos - Começo de Ano 06.01 a 31.01 - 21-01_Plano  DF - REConferido Jornal 15.05 16.05.08 2 5" xfId="32089" xr:uid="{37D28193-A33A-45CF-84A0-FF27CEABB649}"/>
    <cellStyle name="l_200 Anos - Começo de Ano 06.01 a 31.01 - 21-01_Plano  DF - REConferido Jornal 15.05 16.05.08 2 5 2" xfId="43844" xr:uid="{5EBF46B6-13F8-449D-A4A1-BD459C1DAA76}"/>
    <cellStyle name="l_200 Anos - Começo de Ano 06.01 a 31.01 - 21-01_Plano  DF - REConferido Jornal 15.05 16.05.08 2 6" xfId="29959" xr:uid="{D0000795-FF18-49F8-9E3C-0CB46578DBE9}"/>
    <cellStyle name="l_200 Anos - Começo de Ano 06.01 a 31.01 - 21-01_Plano  DF - REConferido Jornal 15.05 16.05.08 2 7" xfId="19765" xr:uid="{32EA1062-7B9E-4528-AFBA-407852BB4EC8}"/>
    <cellStyle name="l_200 Anos - Começo de Ano 06.01 a 31.01 - 21-01_Plano  DF - REConferido Jornal 15.05 16.05.08 3" xfId="12063" xr:uid="{36A7AC98-D610-423C-BD1E-A7152B218F60}"/>
    <cellStyle name="l_200 Anos - Começo de Ano 06.01 a 31.01 - 21-01_Plano  DF - REConferido Jornal 15.05 16.05.08 3 2" xfId="15693" xr:uid="{DD9D9707-6B81-4CF2-97C6-599871C32A0E}"/>
    <cellStyle name="l_200 Anos - Começo de Ano 06.01 a 31.01 - 21-01_Plano  DF - REConferido Jornal 15.05 16.05.08 3 2 2" xfId="21852" xr:uid="{9834E3CD-54F7-4AF4-BF00-363CB75D2A6F}"/>
    <cellStyle name="l_200 Anos - Começo de Ano 06.01 a 31.01 - 21-01_Plano  DF - REConferido Jornal 15.05 16.05.08 3 2 2 2" xfId="39130" xr:uid="{8E951B07-6406-49D3-A12E-B0E8783D5AF9}"/>
    <cellStyle name="l_200 Anos - Começo de Ano 06.01 a 31.01 - 21-01_Plano  DF - REConferido Jornal 15.05 16.05.08 3 2 3" xfId="26771" xr:uid="{7F7A2462-4133-45A7-8CD7-FB0F4FEC5888}"/>
    <cellStyle name="l_200 Anos - Começo de Ano 06.01 a 31.01 - 21-01_Plano  DF - REConferido Jornal 15.05 16.05.08 3 2 4" xfId="48030" xr:uid="{BFDD4BFB-1E0F-43B6-A12B-4F04DEC4CECF}"/>
    <cellStyle name="l_200 Anos - Começo de Ano 06.01 a 31.01 - 21-01_Plano  DF - REConferido Jornal 15.05 16.05.08 3 3" xfId="17393" xr:uid="{A0E52729-C581-47AE-BA03-261F4CCB9CD0}"/>
    <cellStyle name="l_200 Anos - Começo de Ano 06.01 a 31.01 - 21-01_Plano  DF - REConferido Jornal 15.05 16.05.08 3 3 2" xfId="23552" xr:uid="{A594BF9C-B9D2-4A15-96EE-C8497D0794EC}"/>
    <cellStyle name="l_200 Anos - Começo de Ano 06.01 a 31.01 - 21-01_Plano  DF - REConferido Jornal 15.05 16.05.08 3 3 2 2" xfId="42215" xr:uid="{7C609A3C-3FBB-4D97-AF77-B46774660365}"/>
    <cellStyle name="l_200 Anos - Começo de Ano 06.01 a 31.01 - 21-01_Plano  DF - REConferido Jornal 15.05 16.05.08 3 3 3" xfId="29989" xr:uid="{14C61664-1217-4333-B3E4-01A9B44FA51E}"/>
    <cellStyle name="l_200 Anos - Começo de Ano 06.01 a 31.01 - 21-01_Plano  DF - REConferido Jornal 15.05 16.05.08 3 4" xfId="32986" xr:uid="{AC458964-7493-4134-B2FE-3F131353817C}"/>
    <cellStyle name="l_200 Anos - Começo de Ano 06.01 a 31.01 - 21-01_Plano  DF - REConferido Jornal 15.05 16.05.08 3 4 2" xfId="44705" xr:uid="{737EACB7-5E39-4B0A-BC2C-9C3C39CC9269}"/>
    <cellStyle name="l_200 Anos - Começo de Ano 06.01 a 31.01 - 21-01_Plano  DF - REConferido Jornal 15.05 16.05.08 3 5" xfId="35188" xr:uid="{21F74737-FDB6-45DB-AD26-F5CF4E1E72B4}"/>
    <cellStyle name="l_200 Anos - Começo de Ano 06.01 a 31.01 - 21-01_Plano  DF - REConferido Jornal 15.05 16.05.08 3 6" xfId="36959" xr:uid="{7160BB4D-B24E-4353-99B7-3CD2F87038B2}"/>
    <cellStyle name="l_200 Anos - Começo de Ano 06.01 a 31.01 - 21-01_Plano  DF - REConferido Jornal 15.05 16.05.08 3 6 2" xfId="46495" xr:uid="{A1D6DFAD-FAFE-477C-B8CC-BB695D337703}"/>
    <cellStyle name="l_200 Anos - Começo de Ano 06.01 a 31.01 - 21-01_Plano  DF - REConferido Jornal 15.05 16.05.08 4" xfId="13953" xr:uid="{0BE02BEB-C4DC-4F78-8552-F511CBDBA7C1}"/>
    <cellStyle name="l_200 Anos - Começo de Ano 06.01 a 31.01 - 21-01_Plano  DF - REConferido Jornal 15.05 16.05.08 4 2" xfId="20112" xr:uid="{146A4790-3F50-478F-B863-663148F03328}"/>
    <cellStyle name="l_200 Anos - Começo de Ano 06.01 a 31.01 - 21-01_Plano  DF - REConferido Jornal 15.05 16.05.08 4 2 2" xfId="37522" xr:uid="{72C76E27-5C4C-41CA-8F3D-E3F8D9C90C61}"/>
    <cellStyle name="l_200 Anos - Começo de Ano 06.01 a 31.01 - 21-01_Plano  DF - REConferido Jornal 15.05 16.05.08 4 3" xfId="25022" xr:uid="{F0E54F8D-8A38-4332-9DE6-44874FBB1BBE}"/>
    <cellStyle name="l_200 Anos - Começo de Ano 06.01 a 31.01 - 21-01_Plano  DF - REConferido Jornal 15.05 16.05.08 5" xfId="24913" xr:uid="{12FA073C-B0DE-470A-927A-CC25DFEC3003}"/>
    <cellStyle name="l_200 Anos - Começo de Ano 06.01 a 31.01 - 21-01_Plano  DF - REConferido Jornal 15.05 16.05.08 5 2" xfId="37507" xr:uid="{C034DD3C-66DC-43C5-8C84-4DF5509F62FF}"/>
    <cellStyle name="l_200 Anos - Começo de Ano 06.01 a 31.01 - 21-01_Plano  DF - REConferido Jornal 15.05 16.05.08 6" xfId="34583" xr:uid="{218EB11D-5842-4680-9959-60ECCE1ADBDE}"/>
    <cellStyle name="l_200 Anos - Começo de Ano 06.01 a 31.01 - 21-01_Plano  DF - REConferido Jornal 15.05 16.05.08_JORNAL COMPLEMENTO 24.06 - VERAMIR II - CONSOLIDADO" xfId="231" xr:uid="{E41DF0B2-B26E-4FAD-8463-7890D4A413F6}"/>
    <cellStyle name="l_200 Anos - Começo de Ano 06.01 a 31.01 - 21-01_Plano  DF - REConferido Jornal 15.05 16.05.08_OOH - Rev 12" xfId="3806" xr:uid="{BC57324C-006F-4E2D-BD08-79842F86A744}"/>
    <cellStyle name="l_200 Anos - Começo de Ano 06.01 a 31.01 - 21-01_Plano  GO - AJUSTADO" xfId="232" xr:uid="{46418A88-27C5-4206-B9A9-0B02E8419749}"/>
    <cellStyle name="l_200 Anos - Começo de Ano 06.01 a 31.01 - 21-01_Plano  GO - AJUSTADO 2" xfId="11111" xr:uid="{120BBF62-052B-4CCE-9EC2-88EC2663F9CB}"/>
    <cellStyle name="l_200 Anos - Começo de Ano 06.01 a 31.01 - 21-01_Plano  GO - AJUSTADO 2 2" xfId="12867" xr:uid="{5DE5800E-4D8A-4BEB-8B08-573771340F3B}"/>
    <cellStyle name="l_200 Anos - Começo de Ano 06.01 a 31.01 - 21-01_Plano  GO - AJUSTADO 2 2 2" xfId="16497" xr:uid="{6E44BE12-E025-44A9-AFBC-8845DE3206E7}"/>
    <cellStyle name="l_200 Anos - Começo de Ano 06.01 a 31.01 - 21-01_Plano  GO - AJUSTADO 2 2 2 2" xfId="22656" xr:uid="{FED8EA6C-CE0A-4A04-BA6F-BF251C6F6BF6}"/>
    <cellStyle name="l_200 Anos - Começo de Ano 06.01 a 31.01 - 21-01_Plano  GO - AJUSTADO 2 2 2 2 2" xfId="39923" xr:uid="{AD53361C-6746-409F-9701-6582C24727FF}"/>
    <cellStyle name="l_200 Anos - Começo de Ano 06.01 a 31.01 - 21-01_Plano  GO - AJUSTADO 2 2 2 3" xfId="27564" xr:uid="{78DABB67-0A48-482F-B5B2-56308D7F8C26}"/>
    <cellStyle name="l_200 Anos - Começo de Ano 06.01 a 31.01 - 21-01_Plano  GO - AJUSTADO 2 2 3" xfId="30788" xr:uid="{E851ECFF-52FE-4516-A956-54B97245C2F9}"/>
    <cellStyle name="l_200 Anos - Começo de Ano 06.01 a 31.01 - 21-01_Plano  GO - AJUSTADO 2 2 3 2" xfId="43012" xr:uid="{B119D7B9-B6F2-4812-984F-5C43D5B3EE17}"/>
    <cellStyle name="l_200 Anos - Começo de Ano 06.01 a 31.01 - 21-01_Plano  GO - AJUSTADO 2 2 4" xfId="33780" xr:uid="{E19CC76C-4761-45AC-94B9-8DCDDD709A7B}"/>
    <cellStyle name="l_200 Anos - Começo de Ano 06.01 a 31.01 - 21-01_Plano  GO - AJUSTADO 2 2 4 2" xfId="45499" xr:uid="{5E419A8D-15C8-42A1-963F-BF13C93C7E52}"/>
    <cellStyle name="l_200 Anos - Começo de Ano 06.01 a 31.01 - 21-01_Plano  GO - AJUSTADO 2 2 5" xfId="35981" xr:uid="{F9439CE0-96CD-4F80-9C24-EA29FE8C6195}"/>
    <cellStyle name="l_200 Anos - Começo de Ano 06.01 a 31.01 - 21-01_Plano  GO - AJUSTADO 2 2 6" xfId="19564" xr:uid="{F2E61EB1-E88A-41BA-9A20-1E2A1F209CEA}"/>
    <cellStyle name="l_200 Anos - Começo de Ano 06.01 a 31.01 - 21-01_Plano  GO - AJUSTADO 2 3" xfId="14794" xr:uid="{178DAC81-1A53-423A-8442-7E7770D6AE20}"/>
    <cellStyle name="l_200 Anos - Começo de Ano 06.01 a 31.01 - 21-01_Plano  GO - AJUSTADO 2 3 2" xfId="20953" xr:uid="{8CEF25FD-DFD8-4C6A-A712-83A922428629}"/>
    <cellStyle name="l_200 Anos - Começo de Ano 06.01 a 31.01 - 21-01_Plano  GO - AJUSTADO 2 3 2 2" xfId="38326" xr:uid="{FE3006A8-BC55-4FEC-9B29-E5350AB30AAE}"/>
    <cellStyle name="l_200 Anos - Começo de Ano 06.01 a 31.01 - 21-01_Plano  GO - AJUSTADO 2 3 3" xfId="25915" xr:uid="{75F69DA4-8F2C-4B3A-8E3A-D40D2FCD5437}"/>
    <cellStyle name="l_200 Anos - Começo de Ano 06.01 a 31.01 - 21-01_Plano  GO - AJUSTADO 2 4" xfId="29106" xr:uid="{701C4FAC-3BBD-4AB2-9A4E-7BF97330A1E7}"/>
    <cellStyle name="l_200 Anos - Começo de Ano 06.01 a 31.01 - 21-01_Plano  GO - AJUSTADO 2 4 2" xfId="41416" xr:uid="{D0B08858-47C6-446E-B0C5-6400E175B8E0}"/>
    <cellStyle name="l_200 Anos - Começo de Ano 06.01 a 31.01 - 21-01_Plano  GO - AJUSTADO 2 5" xfId="32090" xr:uid="{8FB54DF3-1EE4-4CED-B390-8CE9069B8AC2}"/>
    <cellStyle name="l_200 Anos - Começo de Ano 06.01 a 31.01 - 21-01_Plano  GO - AJUSTADO 2 5 2" xfId="43845" xr:uid="{DF215988-68B8-4FC0-8F54-B8EA422CCCA0}"/>
    <cellStyle name="l_200 Anos - Começo de Ano 06.01 a 31.01 - 21-01_Plano  GO - AJUSTADO 2 6" xfId="26747" xr:uid="{BA537562-1EC9-4281-ACCB-FC750247AB68}"/>
    <cellStyle name="l_200 Anos - Começo de Ano 06.01 a 31.01 - 21-01_Plano  GO - AJUSTADO 2 7" xfId="19088" xr:uid="{35D08D64-FE1F-4747-9E3A-2B6204BA3F11}"/>
    <cellStyle name="l_200 Anos - Começo de Ano 06.01 a 31.01 - 21-01_Plano  GO - AJUSTADO 3" xfId="12064" xr:uid="{4D1B6886-E170-4C1F-BCD2-7A1033C2D4A6}"/>
    <cellStyle name="l_200 Anos - Começo de Ano 06.01 a 31.01 - 21-01_Plano  GO - AJUSTADO 3 2" xfId="15694" xr:uid="{0418D051-2574-4050-A570-F698B2B6A337}"/>
    <cellStyle name="l_200 Anos - Começo de Ano 06.01 a 31.01 - 21-01_Plano  GO - AJUSTADO 3 2 2" xfId="21853" xr:uid="{E7E316D6-4FBA-45BE-9E51-02399381EB55}"/>
    <cellStyle name="l_200 Anos - Começo de Ano 06.01 a 31.01 - 21-01_Plano  GO - AJUSTADO 3 2 2 2" xfId="39131" xr:uid="{9E8C0F69-F510-4E27-A6B0-1D77A743CBEE}"/>
    <cellStyle name="l_200 Anos - Começo de Ano 06.01 a 31.01 - 21-01_Plano  GO - AJUSTADO 3 2 3" xfId="26772" xr:uid="{BC930BBB-137E-4B94-90A6-7021C63EDC92}"/>
    <cellStyle name="l_200 Anos - Começo de Ano 06.01 a 31.01 - 21-01_Plano  GO - AJUSTADO 3 2 4" xfId="48031" xr:uid="{BF3FBCD7-0FA0-4D60-BD32-030A2672A253}"/>
    <cellStyle name="l_200 Anos - Começo de Ano 06.01 a 31.01 - 21-01_Plano  GO - AJUSTADO 3 3" xfId="17394" xr:uid="{A7BF5D0B-37DC-4C45-837C-DB078F135609}"/>
    <cellStyle name="l_200 Anos - Começo de Ano 06.01 a 31.01 - 21-01_Plano  GO - AJUSTADO 3 3 2" xfId="23553" xr:uid="{F916F076-4B54-45BD-BAA8-7197F5CC5E35}"/>
    <cellStyle name="l_200 Anos - Começo de Ano 06.01 a 31.01 - 21-01_Plano  GO - AJUSTADO 3 3 2 2" xfId="42216" xr:uid="{52EBF96C-99EC-4655-8631-3B9394B7FA91}"/>
    <cellStyle name="l_200 Anos - Começo de Ano 06.01 a 31.01 - 21-01_Plano  GO - AJUSTADO 3 3 3" xfId="29990" xr:uid="{3BB9B7B7-CFF1-48EA-BC5C-BCE9ECEF6AAA}"/>
    <cellStyle name="l_200 Anos - Começo de Ano 06.01 a 31.01 - 21-01_Plano  GO - AJUSTADO 3 4" xfId="32987" xr:uid="{2AE05A79-77F7-4E43-A664-598B75B316A5}"/>
    <cellStyle name="l_200 Anos - Começo de Ano 06.01 a 31.01 - 21-01_Plano  GO - AJUSTADO 3 4 2" xfId="44706" xr:uid="{474A7F71-7C92-47F1-A848-51B659F47ABA}"/>
    <cellStyle name="l_200 Anos - Começo de Ano 06.01 a 31.01 - 21-01_Plano  GO - AJUSTADO 3 5" xfId="35189" xr:uid="{2F52E5CA-61CA-4188-BAF1-9023C9ACF3A9}"/>
    <cellStyle name="l_200 Anos - Começo de Ano 06.01 a 31.01 - 21-01_Plano  GO - AJUSTADO 3 6" xfId="32929" xr:uid="{6A4DA822-E84E-48BF-87D4-DD2CFFA81EB9}"/>
    <cellStyle name="l_200 Anos - Começo de Ano 06.01 a 31.01 - 21-01_Plano  GO - AJUSTADO 3 6 2" xfId="44669" xr:uid="{A13B08CA-BCD0-4195-A2AD-B4FAC3B9C052}"/>
    <cellStyle name="l_200 Anos - Começo de Ano 06.01 a 31.01 - 21-01_Plano  GO - AJUSTADO 4" xfId="13954" xr:uid="{5EF57C12-1852-43EC-A556-5FAC81776548}"/>
    <cellStyle name="l_200 Anos - Começo de Ano 06.01 a 31.01 - 21-01_Plano  GO - AJUSTADO 4 2" xfId="20113" xr:uid="{C0A2D066-A463-4A4F-A94F-9A57A9622490}"/>
    <cellStyle name="l_200 Anos - Começo de Ano 06.01 a 31.01 - 21-01_Plano  GO - AJUSTADO 4 2 2" xfId="37523" xr:uid="{C89CCFC6-7533-400B-B37D-080C9F15553C}"/>
    <cellStyle name="l_200 Anos - Começo de Ano 06.01 a 31.01 - 21-01_Plano  GO - AJUSTADO 4 3" xfId="25023" xr:uid="{7F042967-B53D-4097-A2AD-F8E0D68499B7}"/>
    <cellStyle name="l_200 Anos - Começo de Ano 06.01 a 31.01 - 21-01_Plano  GO - AJUSTADO 5" xfId="24912" xr:uid="{504D0533-0301-481C-930C-2A3DAFC58D31}"/>
    <cellStyle name="l_200 Anos - Começo de Ano 06.01 a 31.01 - 21-01_Plano  GO - AJUSTADO 5 2" xfId="37506" xr:uid="{72DC0014-331A-4C2C-A190-F03EDFF7CBF6}"/>
    <cellStyle name="l_200 Anos - Começo de Ano 06.01 a 31.01 - 21-01_Plano  GO - AJUSTADO 6" xfId="34564" xr:uid="{658EC2C1-3D06-460B-BD06-536EC6EBC116}"/>
    <cellStyle name="l_200 Anos - Começo de Ano 06.01 a 31.01 - 21-01_Plano  GO - AJUSTADO_JORNAL COMPLEMENTO 24.06 - VERAMIR II - CONSOLIDADO" xfId="233" xr:uid="{14E27CB7-CB62-4F7C-9819-93C0292CB391}"/>
    <cellStyle name="l_200 Anos - Começo de Ano 06.01 a 31.01 - 21-01_Plano  GO - AJUSTADO_OOH - Rev 12" xfId="3807" xr:uid="{71D5CCF3-1983-4A7E-9B04-4A6056D808A0}"/>
    <cellStyle name="l_200 Anos - Começo de Ano 06.01 a 31.01 - 21-01_Plano  PE - Conferido 14.05" xfId="234" xr:uid="{6A092C39-55C1-45D3-8E56-13B24239FFB4}"/>
    <cellStyle name="l_200 Anos - Começo de Ano 06.01 a 31.01 - 21-01_Plano  PE - Conferido 14.05 2" xfId="11112" xr:uid="{59089E29-0CAA-42F2-8E76-FF34EA84EF85}"/>
    <cellStyle name="l_200 Anos - Começo de Ano 06.01 a 31.01 - 21-01_Plano  PE - Conferido 14.05 2 2" xfId="12868" xr:uid="{6F089BB8-C752-41A1-BEA8-30A64109A222}"/>
    <cellStyle name="l_200 Anos - Começo de Ano 06.01 a 31.01 - 21-01_Plano  PE - Conferido 14.05 2 2 2" xfId="16498" xr:uid="{DE96B073-F86C-429E-8A3F-BCADCB62851C}"/>
    <cellStyle name="l_200 Anos - Começo de Ano 06.01 a 31.01 - 21-01_Plano  PE - Conferido 14.05 2 2 2 2" xfId="22657" xr:uid="{ED8A0D0F-73D5-458F-BBDC-CBB9465F26C6}"/>
    <cellStyle name="l_200 Anos - Começo de Ano 06.01 a 31.01 - 21-01_Plano  PE - Conferido 14.05 2 2 2 2 2" xfId="39924" xr:uid="{1E436D22-B61B-46EB-AFB0-0FD71ECE1F10}"/>
    <cellStyle name="l_200 Anos - Começo de Ano 06.01 a 31.01 - 21-01_Plano  PE - Conferido 14.05 2 2 2 3" xfId="27565" xr:uid="{A535DCFC-818F-49BF-B351-98F5FC7346D9}"/>
    <cellStyle name="l_200 Anos - Começo de Ano 06.01 a 31.01 - 21-01_Plano  PE - Conferido 14.05 2 2 3" xfId="30789" xr:uid="{ADA2BD70-D0A7-4728-9012-43A13F6BECD8}"/>
    <cellStyle name="l_200 Anos - Começo de Ano 06.01 a 31.01 - 21-01_Plano  PE - Conferido 14.05 2 2 3 2" xfId="43013" xr:uid="{452AF2F5-A725-4660-81F8-9408555A828B}"/>
    <cellStyle name="l_200 Anos - Começo de Ano 06.01 a 31.01 - 21-01_Plano  PE - Conferido 14.05 2 2 4" xfId="33781" xr:uid="{0FE0782B-B111-4013-8D1E-44F31E62CB87}"/>
    <cellStyle name="l_200 Anos - Começo de Ano 06.01 a 31.01 - 21-01_Plano  PE - Conferido 14.05 2 2 4 2" xfId="45500" xr:uid="{888C3533-7568-4676-979D-CF95A29BF6F9}"/>
    <cellStyle name="l_200 Anos - Começo de Ano 06.01 a 31.01 - 21-01_Plano  PE - Conferido 14.05 2 2 5" xfId="35982" xr:uid="{3F3FF16F-9045-48DB-A11E-6DEBE61F63BC}"/>
    <cellStyle name="l_200 Anos - Começo de Ano 06.01 a 31.01 - 21-01_Plano  PE - Conferido 14.05 2 2 6" xfId="18889" xr:uid="{1543C7C7-016A-4EA8-A87E-90BBB11ADAAF}"/>
    <cellStyle name="l_200 Anos - Começo de Ano 06.01 a 31.01 - 21-01_Plano  PE - Conferido 14.05 2 3" xfId="14795" xr:uid="{E6763C90-0D6E-4C46-ABAE-D47AD05DDF86}"/>
    <cellStyle name="l_200 Anos - Começo de Ano 06.01 a 31.01 - 21-01_Plano  PE - Conferido 14.05 2 3 2" xfId="20954" xr:uid="{BE70F3CF-6BF7-4E20-9F7C-BDC375F984D0}"/>
    <cellStyle name="l_200 Anos - Começo de Ano 06.01 a 31.01 - 21-01_Plano  PE - Conferido 14.05 2 3 2 2" xfId="38327" xr:uid="{18A59A2A-229B-423E-A6E7-22D5A9051F91}"/>
    <cellStyle name="l_200 Anos - Começo de Ano 06.01 a 31.01 - 21-01_Plano  PE - Conferido 14.05 2 3 3" xfId="25916" xr:uid="{8831BE40-0860-43E8-B351-E06280DA4E48}"/>
    <cellStyle name="l_200 Anos - Começo de Ano 06.01 a 31.01 - 21-01_Plano  PE - Conferido 14.05 2 4" xfId="29107" xr:uid="{C99A1853-3485-469D-B9EE-AF698026AD9F}"/>
    <cellStyle name="l_200 Anos - Começo de Ano 06.01 a 31.01 - 21-01_Plano  PE - Conferido 14.05 2 4 2" xfId="41417" xr:uid="{BC54BEA7-A42B-43DB-AB2C-C2DE2676C285}"/>
    <cellStyle name="l_200 Anos - Começo de Ano 06.01 a 31.01 - 21-01_Plano  PE - Conferido 14.05 2 5" xfId="32091" xr:uid="{0064942A-1E57-46B3-8008-D633FB79AD4A}"/>
    <cellStyle name="l_200 Anos - Começo de Ano 06.01 a 31.01 - 21-01_Plano  PE - Conferido 14.05 2 5 2" xfId="43846" xr:uid="{75490D63-0E04-4040-91F9-79B5BBCA6206}"/>
    <cellStyle name="l_200 Anos - Começo de Ano 06.01 a 31.01 - 21-01_Plano  PE - Conferido 14.05 2 6" xfId="31580" xr:uid="{6466D37F-6B8A-4FDE-A622-7106BCD9B369}"/>
    <cellStyle name="l_200 Anos - Começo de Ano 06.01 a 31.01 - 21-01_Plano  PE - Conferido 14.05 2 7" xfId="18772" xr:uid="{08147DF8-CF18-4286-A5AD-615C6CC690E5}"/>
    <cellStyle name="l_200 Anos - Começo de Ano 06.01 a 31.01 - 21-01_Plano  PE - Conferido 14.05 3" xfId="12065" xr:uid="{349F7B80-EBD9-41A3-89F8-A95E0A26F243}"/>
    <cellStyle name="l_200 Anos - Começo de Ano 06.01 a 31.01 - 21-01_Plano  PE - Conferido 14.05 3 2" xfId="15695" xr:uid="{C2D1C041-9929-4684-B595-07F09DAB6335}"/>
    <cellStyle name="l_200 Anos - Começo de Ano 06.01 a 31.01 - 21-01_Plano  PE - Conferido 14.05 3 2 2" xfId="21854" xr:uid="{C3FB1FA0-CBC3-471A-A773-0784BCAAFA5F}"/>
    <cellStyle name="l_200 Anos - Começo de Ano 06.01 a 31.01 - 21-01_Plano  PE - Conferido 14.05 3 2 2 2" xfId="39132" xr:uid="{8BF93241-8324-42D3-81B6-0452ADEE05C6}"/>
    <cellStyle name="l_200 Anos - Começo de Ano 06.01 a 31.01 - 21-01_Plano  PE - Conferido 14.05 3 2 3" xfId="26773" xr:uid="{DE582BD3-B2E7-4DC6-98B9-A688B7365098}"/>
    <cellStyle name="l_200 Anos - Começo de Ano 06.01 a 31.01 - 21-01_Plano  PE - Conferido 14.05 3 2 4" xfId="48032" xr:uid="{9BB2DAA0-BC54-49D5-924D-E82389F34229}"/>
    <cellStyle name="l_200 Anos - Começo de Ano 06.01 a 31.01 - 21-01_Plano  PE - Conferido 14.05 3 3" xfId="17395" xr:uid="{5E5BA5BD-AC7D-4885-9AB0-9B8FF0B2D543}"/>
    <cellStyle name="l_200 Anos - Começo de Ano 06.01 a 31.01 - 21-01_Plano  PE - Conferido 14.05 3 3 2" xfId="23554" xr:uid="{AD931AA8-C0F5-43DB-A619-C87DA979861F}"/>
    <cellStyle name="l_200 Anos - Começo de Ano 06.01 a 31.01 - 21-01_Plano  PE - Conferido 14.05 3 3 2 2" xfId="42217" xr:uid="{A29254E5-30AA-4F3F-9311-D6EF913A5E61}"/>
    <cellStyle name="l_200 Anos - Começo de Ano 06.01 a 31.01 - 21-01_Plano  PE - Conferido 14.05 3 3 3" xfId="29991" xr:uid="{20227DCA-450D-43E6-A05F-5B06D561F649}"/>
    <cellStyle name="l_200 Anos - Começo de Ano 06.01 a 31.01 - 21-01_Plano  PE - Conferido 14.05 3 4" xfId="32988" xr:uid="{B784499B-6BD7-496C-90D0-050223862217}"/>
    <cellStyle name="l_200 Anos - Começo de Ano 06.01 a 31.01 - 21-01_Plano  PE - Conferido 14.05 3 4 2" xfId="44707" xr:uid="{9F71117A-3D4F-4FAF-839E-2EF73020A55A}"/>
    <cellStyle name="l_200 Anos - Começo de Ano 06.01 a 31.01 - 21-01_Plano  PE - Conferido 14.05 3 5" xfId="35190" xr:uid="{8B3E5B17-6BD1-44A6-99E4-754BFD6ABABE}"/>
    <cellStyle name="l_200 Anos - Começo de Ano 06.01 a 31.01 - 21-01_Plano  PE - Conferido 14.05 3 6" xfId="37155" xr:uid="{0E05EF37-2965-48E2-8A0A-475193625ABF}"/>
    <cellStyle name="l_200 Anos - Começo de Ano 06.01 a 31.01 - 21-01_Plano  PE - Conferido 14.05 3 6 2" xfId="46691" xr:uid="{3CA477ED-20D5-4A4D-85CC-796CDA83E01C}"/>
    <cellStyle name="l_200 Anos - Começo de Ano 06.01 a 31.01 - 21-01_Plano  PE - Conferido 14.05 4" xfId="13955" xr:uid="{DDD40C49-7E47-47CC-8EA1-ED00AB6BFBA0}"/>
    <cellStyle name="l_200 Anos - Começo de Ano 06.01 a 31.01 - 21-01_Plano  PE - Conferido 14.05 4 2" xfId="20114" xr:uid="{ADD07974-20CA-4F0C-A348-1C7013FE6A56}"/>
    <cellStyle name="l_200 Anos - Começo de Ano 06.01 a 31.01 - 21-01_Plano  PE - Conferido 14.05 4 2 2" xfId="37524" xr:uid="{B2FFCA5D-1515-4E10-BB90-B67938D86F0A}"/>
    <cellStyle name="l_200 Anos - Começo de Ano 06.01 a 31.01 - 21-01_Plano  PE - Conferido 14.05 4 3" xfId="25024" xr:uid="{B9E9D205-2E7E-4F6E-A9CF-8FF95AB2B1F2}"/>
    <cellStyle name="l_200 Anos - Começo de Ano 06.01 a 31.01 - 21-01_Plano  PE - Conferido 14.05 5" xfId="24911" xr:uid="{C7A5E1F1-77F7-4A1C-8599-B58648C628A4}"/>
    <cellStyle name="l_200 Anos - Começo de Ano 06.01 a 31.01 - 21-01_Plano  PE - Conferido 14.05 5 2" xfId="37505" xr:uid="{78610350-68E7-43D1-8F98-E25CBAA7D50D}"/>
    <cellStyle name="l_200 Anos - Começo de Ano 06.01 a 31.01 - 21-01_Plano  PE - Conferido 14.05 6" xfId="32884" xr:uid="{98A9B6AF-F639-41E0-A557-6F6577D0DD73}"/>
    <cellStyle name="l_200 Anos - Começo de Ano 06.01 a 31.01 - 21-01_Plano  PE - Conferido 14.05_JORNAL COMPLEMENTO 24.06 - VERAMIR II - CONSOLIDADO" xfId="235" xr:uid="{9D28A4A2-3B09-40C3-9D94-E4A1ACAB91BE}"/>
    <cellStyle name="l_200 Anos - Começo de Ano 06.01 a 31.01 - 21-01_Plano  PE - Conferido 14.05_OOH - Rev 12" xfId="3808" xr:uid="{A8FB557C-CDC0-4712-A75C-A419183C55DA}"/>
    <cellStyle name="l_200 Anos - Começo de Ano 06.01 a 31.01 - 21-01_Plano  PE - Jornal Meia Pág. Tab. 17.05" xfId="236" xr:uid="{9EB66FD9-7A40-478B-B47B-FAA53B825C4C}"/>
    <cellStyle name="l_200 Anos - Começo de Ano 06.01 a 31.01 - 21-01_Plano  PE - Jornal Meia Pág. Tab. 17.05_JORNAL COMPLEMENTO 24.06 - VERAMIR II - CONSOLIDADO" xfId="237" xr:uid="{540B33CC-013F-4759-8F13-258D8FB60097}"/>
    <cellStyle name="l_200 Anos - Começo de Ano 06.01 a 31.01 - 21-01_Plano AC - 06-05 CONFERÊNCIA 07.05.08" xfId="238" xr:uid="{1483228C-5CE5-4DF1-8198-D0A114417C49}"/>
    <cellStyle name="l_200 Anos - Começo de Ano 06.01 a 31.01 - 21-01_Plano AC - 06-05 CONFERÊNCIA 07.05.08 2" xfId="11113" xr:uid="{B3B09A2B-4FE8-408E-95FC-35F598C20F89}"/>
    <cellStyle name="l_200 Anos - Começo de Ano 06.01 a 31.01 - 21-01_Plano AC - 06-05 CONFERÊNCIA 07.05.08 2 2" xfId="12869" xr:uid="{B58658D7-124C-41C0-8C64-0044A1E4E9A8}"/>
    <cellStyle name="l_200 Anos - Começo de Ano 06.01 a 31.01 - 21-01_Plano AC - 06-05 CONFERÊNCIA 07.05.08 2 2 2" xfId="16499" xr:uid="{080BB5E0-51D4-4B02-922D-4745D20C7330}"/>
    <cellStyle name="l_200 Anos - Começo de Ano 06.01 a 31.01 - 21-01_Plano AC - 06-05 CONFERÊNCIA 07.05.08 2 2 2 2" xfId="22658" xr:uid="{0E79B352-05CD-4E8A-AEBB-2F92FECCA118}"/>
    <cellStyle name="l_200 Anos - Começo de Ano 06.01 a 31.01 - 21-01_Plano AC - 06-05 CONFERÊNCIA 07.05.08 2 2 2 2 2" xfId="39925" xr:uid="{2A529AD9-E083-4206-BE50-1255F7CE9A3B}"/>
    <cellStyle name="l_200 Anos - Começo de Ano 06.01 a 31.01 - 21-01_Plano AC - 06-05 CONFERÊNCIA 07.05.08 2 2 2 3" xfId="27566" xr:uid="{354C5168-29A3-4B81-8A96-374255FC3E27}"/>
    <cellStyle name="l_200 Anos - Começo de Ano 06.01 a 31.01 - 21-01_Plano AC - 06-05 CONFERÊNCIA 07.05.08 2 2 3" xfId="30790" xr:uid="{02BEE87F-6708-460E-B85D-5F8684D7258E}"/>
    <cellStyle name="l_200 Anos - Começo de Ano 06.01 a 31.01 - 21-01_Plano AC - 06-05 CONFERÊNCIA 07.05.08 2 2 3 2" xfId="43014" xr:uid="{713A8DFA-5623-4A78-9A37-A2540A332447}"/>
    <cellStyle name="l_200 Anos - Começo de Ano 06.01 a 31.01 - 21-01_Plano AC - 06-05 CONFERÊNCIA 07.05.08 2 2 4" xfId="33782" xr:uid="{D1E93902-E9CF-489E-8438-829043CBAE96}"/>
    <cellStyle name="l_200 Anos - Começo de Ano 06.01 a 31.01 - 21-01_Plano AC - 06-05 CONFERÊNCIA 07.05.08 2 2 4 2" xfId="45501" xr:uid="{6BFC9CB8-003D-40A3-883C-93E49995E9C4}"/>
    <cellStyle name="l_200 Anos - Começo de Ano 06.01 a 31.01 - 21-01_Plano AC - 06-05 CONFERÊNCIA 07.05.08 2 2 5" xfId="35983" xr:uid="{886D9E2B-79DE-4832-AA29-944F61EBE574}"/>
    <cellStyle name="l_200 Anos - Começo de Ano 06.01 a 31.01 - 21-01_Plano AC - 06-05 CONFERÊNCIA 07.05.08 2 2 6" xfId="18571" xr:uid="{5F266E49-40C3-41EB-A759-D5DA61D6B6E9}"/>
    <cellStyle name="l_200 Anos - Começo de Ano 06.01 a 31.01 - 21-01_Plano AC - 06-05 CONFERÊNCIA 07.05.08 2 3" xfId="14796" xr:uid="{E7DFC2BE-47BD-4FA4-A022-2C089B4C0755}"/>
    <cellStyle name="l_200 Anos - Começo de Ano 06.01 a 31.01 - 21-01_Plano AC - 06-05 CONFERÊNCIA 07.05.08 2 3 2" xfId="20955" xr:uid="{B8DA4966-73F8-4234-86C3-26A7762DD313}"/>
    <cellStyle name="l_200 Anos - Começo de Ano 06.01 a 31.01 - 21-01_Plano AC - 06-05 CONFERÊNCIA 07.05.08 2 3 2 2" xfId="38328" xr:uid="{8F1412EF-D215-4A58-AAAF-39678409822A}"/>
    <cellStyle name="l_200 Anos - Começo de Ano 06.01 a 31.01 - 21-01_Plano AC - 06-05 CONFERÊNCIA 07.05.08 2 3 3" xfId="25917" xr:uid="{4E4BEAF5-EC2C-4D9A-B351-1335165E25BF}"/>
    <cellStyle name="l_200 Anos - Começo de Ano 06.01 a 31.01 - 21-01_Plano AC - 06-05 CONFERÊNCIA 07.05.08 2 4" xfId="29108" xr:uid="{B6314B36-9FE9-446B-A9B4-EFF6BDC05DB6}"/>
    <cellStyle name="l_200 Anos - Começo de Ano 06.01 a 31.01 - 21-01_Plano AC - 06-05 CONFERÊNCIA 07.05.08 2 4 2" xfId="41418" xr:uid="{D5C83AD4-483F-47AA-8617-D2C3746F9E95}"/>
    <cellStyle name="l_200 Anos - Começo de Ano 06.01 a 31.01 - 21-01_Plano AC - 06-05 CONFERÊNCIA 07.05.08 2 5" xfId="32092" xr:uid="{08F1569E-3C59-4F9A-BDE8-1630EB715C4C}"/>
    <cellStyle name="l_200 Anos - Começo de Ano 06.01 a 31.01 - 21-01_Plano AC - 06-05 CONFERÊNCIA 07.05.08 2 5 2" xfId="43847" xr:uid="{21649097-9743-4D0B-9E23-ED466469DAF9}"/>
    <cellStyle name="l_200 Anos - Começo de Ano 06.01 a 31.01 - 21-01_Plano AC - 06-05 CONFERÊNCIA 07.05.08 2 6" xfId="31581" xr:uid="{2AAC5B78-C551-4BBB-AB18-480954E095BA}"/>
    <cellStyle name="l_200 Anos - Começo de Ano 06.01 a 31.01 - 21-01_Plano AC - 06-05 CONFERÊNCIA 07.05.08 2 7" xfId="19470" xr:uid="{075D21F2-6530-4A0B-91C1-D94101EE92A7}"/>
    <cellStyle name="l_200 Anos - Começo de Ano 06.01 a 31.01 - 21-01_Plano AC - 06-05 CONFERÊNCIA 07.05.08 3" xfId="12066" xr:uid="{87B262C9-0AE6-4C21-B624-B5860FADC58A}"/>
    <cellStyle name="l_200 Anos - Começo de Ano 06.01 a 31.01 - 21-01_Plano AC - 06-05 CONFERÊNCIA 07.05.08 3 2" xfId="15696" xr:uid="{D9B55ED5-319A-4670-8406-AC16FB1277F3}"/>
    <cellStyle name="l_200 Anos - Começo de Ano 06.01 a 31.01 - 21-01_Plano AC - 06-05 CONFERÊNCIA 07.05.08 3 2 2" xfId="21855" xr:uid="{5A46E9F8-021B-4354-A11A-137CB53BDB6C}"/>
    <cellStyle name="l_200 Anos - Começo de Ano 06.01 a 31.01 - 21-01_Plano AC - 06-05 CONFERÊNCIA 07.05.08 3 2 2 2" xfId="39133" xr:uid="{DB454506-9A9B-47D9-AAA4-83E4748B6DB6}"/>
    <cellStyle name="l_200 Anos - Começo de Ano 06.01 a 31.01 - 21-01_Plano AC - 06-05 CONFERÊNCIA 07.05.08 3 2 3" xfId="26774" xr:uid="{B6B06108-1F69-4011-B298-46FC04B235BA}"/>
    <cellStyle name="l_200 Anos - Começo de Ano 06.01 a 31.01 - 21-01_Plano AC - 06-05 CONFERÊNCIA 07.05.08 3 2 4" xfId="48033" xr:uid="{94A73B86-B234-4EC2-9141-0E1F6B5FC869}"/>
    <cellStyle name="l_200 Anos - Começo de Ano 06.01 a 31.01 - 21-01_Plano AC - 06-05 CONFERÊNCIA 07.05.08 3 3" xfId="17396" xr:uid="{B5AF2D93-1DF7-4636-8268-CC86DDD8BF29}"/>
    <cellStyle name="l_200 Anos - Começo de Ano 06.01 a 31.01 - 21-01_Plano AC - 06-05 CONFERÊNCIA 07.05.08 3 3 2" xfId="23555" xr:uid="{5D7E6FE9-C8DA-45B2-9CCD-36A94A133CC1}"/>
    <cellStyle name="l_200 Anos - Começo de Ano 06.01 a 31.01 - 21-01_Plano AC - 06-05 CONFERÊNCIA 07.05.08 3 3 2 2" xfId="42218" xr:uid="{EC0C3BF2-CCE7-4C95-98DA-8DEC78CA511B}"/>
    <cellStyle name="l_200 Anos - Começo de Ano 06.01 a 31.01 - 21-01_Plano AC - 06-05 CONFERÊNCIA 07.05.08 3 3 3" xfId="29992" xr:uid="{45FEFEC1-35E6-4735-9484-3240EEA1DBFE}"/>
    <cellStyle name="l_200 Anos - Começo de Ano 06.01 a 31.01 - 21-01_Plano AC - 06-05 CONFERÊNCIA 07.05.08 3 4" xfId="32989" xr:uid="{4FA7C831-A4F5-4F25-8A8D-1F5BEFFA2E4C}"/>
    <cellStyle name="l_200 Anos - Começo de Ano 06.01 a 31.01 - 21-01_Plano AC - 06-05 CONFERÊNCIA 07.05.08 3 4 2" xfId="44708" xr:uid="{8964BD2F-A440-4C15-8411-2FFF7E6E786E}"/>
    <cellStyle name="l_200 Anos - Começo de Ano 06.01 a 31.01 - 21-01_Plano AC - 06-05 CONFERÊNCIA 07.05.08 3 5" xfId="35191" xr:uid="{9B2FF66D-9545-474B-AD0C-3926731E93FE}"/>
    <cellStyle name="l_200 Anos - Começo de Ano 06.01 a 31.01 - 21-01_Plano AC - 06-05 CONFERÊNCIA 07.05.08 3 6" xfId="37358" xr:uid="{46B55E6D-26FF-4642-A420-9863DC01E16F}"/>
    <cellStyle name="l_200 Anos - Começo de Ano 06.01 a 31.01 - 21-01_Plano AC - 06-05 CONFERÊNCIA 07.05.08 3 6 2" xfId="46894" xr:uid="{1C12C79A-B392-4B87-8532-60C0DE3603C6}"/>
    <cellStyle name="l_200 Anos - Começo de Ano 06.01 a 31.01 - 21-01_Plano AC - 06-05 CONFERÊNCIA 07.05.08 4" xfId="13956" xr:uid="{CA80BF31-1C22-40BA-B38D-DA6A6BA33D4D}"/>
    <cellStyle name="l_200 Anos - Começo de Ano 06.01 a 31.01 - 21-01_Plano AC - 06-05 CONFERÊNCIA 07.05.08 4 2" xfId="20115" xr:uid="{B0D15D7C-BE7D-4727-848A-7664E8CBA7A0}"/>
    <cellStyle name="l_200 Anos - Começo de Ano 06.01 a 31.01 - 21-01_Plano AC - 06-05 CONFERÊNCIA 07.05.08 4 2 2" xfId="37525" xr:uid="{839EFC7E-F24B-4570-B4ED-14BE43CFAF94}"/>
    <cellStyle name="l_200 Anos - Começo de Ano 06.01 a 31.01 - 21-01_Plano AC - 06-05 CONFERÊNCIA 07.05.08 4 3" xfId="25025" xr:uid="{43C9A392-C21C-4CF1-BE47-F0EA0D22E244}"/>
    <cellStyle name="l_200 Anos - Começo de Ano 06.01 a 31.01 - 21-01_Plano AC - 06-05 CONFERÊNCIA 07.05.08 5" xfId="24732" xr:uid="{0B99B140-199D-45AB-BC29-48AED1614591}"/>
    <cellStyle name="l_200 Anos - Começo de Ano 06.01 a 31.01 - 21-01_Plano AC - 06-05 CONFERÊNCIA 07.05.08 5 2" xfId="37390" xr:uid="{4593F3EB-4406-4CFF-9045-E4E7ECA11CCB}"/>
    <cellStyle name="l_200 Anos - Começo de Ano 06.01 a 31.01 - 21-01_Plano AC - 06-05 CONFERÊNCIA 07.05.08 6" xfId="34575" xr:uid="{DE3B1F9C-2584-4DB1-BB0F-030ADF210314}"/>
    <cellStyle name="l_200 Anos - Começo de Ano 06.01 a 31.01 - 21-01_Plano AC - 06-05 CONFERÊNCIA 07.05.08_JORNAL COMPLEMENTO 24.06 - VERAMIR II - CONSOLIDADO" xfId="239" xr:uid="{7EA4736E-99D4-4D04-A843-CC3625B4A2BA}"/>
    <cellStyle name="l_200 Anos - Começo de Ano 06.01 a 31.01 - 21-01_Plano AC - 06-05 CONFERÊNCIA 07.05.08_OOH - Rev 12" xfId="3809" xr:uid="{19A1A661-F37F-46C5-95E9-63DF13B134B0}"/>
    <cellStyle name="l_200 Anos - Começo de Ano 06.01 a 31.01 - 21-01_Plano AC - AJUSTADO -" xfId="240" xr:uid="{72617555-1872-4857-B4EF-9FAA43D73EEE}"/>
    <cellStyle name="l_200 Anos - Começo de Ano 06.01 a 31.01 - 21-01_Plano AC - AJUSTADO - 2" xfId="11114" xr:uid="{9B49D628-7694-4A20-9756-538411B9DAEE}"/>
    <cellStyle name="l_200 Anos - Começo de Ano 06.01 a 31.01 - 21-01_Plano AC - AJUSTADO - 2 2" xfId="12870" xr:uid="{4E2FA5E0-87BD-4551-A036-11CF133BB7FE}"/>
    <cellStyle name="l_200 Anos - Começo de Ano 06.01 a 31.01 - 21-01_Plano AC - AJUSTADO - 2 2 2" xfId="16500" xr:uid="{FF0DDDD8-42CB-459B-A681-D8FB571A4870}"/>
    <cellStyle name="l_200 Anos - Começo de Ano 06.01 a 31.01 - 21-01_Plano AC - AJUSTADO - 2 2 2 2" xfId="22659" xr:uid="{CE420A66-B76D-4214-A6F2-4192CB3CED1F}"/>
    <cellStyle name="l_200 Anos - Começo de Ano 06.01 a 31.01 - 21-01_Plano AC - AJUSTADO - 2 2 2 2 2" xfId="39926" xr:uid="{FFC8958D-82F1-4B78-9915-45146816980B}"/>
    <cellStyle name="l_200 Anos - Começo de Ano 06.01 a 31.01 - 21-01_Plano AC - AJUSTADO - 2 2 2 3" xfId="27567" xr:uid="{0D222C17-5DA3-49B3-83CA-B1DD10D3F84D}"/>
    <cellStyle name="l_200 Anos - Começo de Ano 06.01 a 31.01 - 21-01_Plano AC - AJUSTADO - 2 2 3" xfId="30791" xr:uid="{B1EF4E78-1473-470B-9A6E-FF393C2E5DA1}"/>
    <cellStyle name="l_200 Anos - Começo de Ano 06.01 a 31.01 - 21-01_Plano AC - AJUSTADO - 2 2 3 2" xfId="43015" xr:uid="{2C8E59E2-F738-498D-93D8-651978B4F0AD}"/>
    <cellStyle name="l_200 Anos - Começo de Ano 06.01 a 31.01 - 21-01_Plano AC - AJUSTADO - 2 2 4" xfId="33783" xr:uid="{438CD5DF-25A6-49AE-BCFB-701441B4E0FF}"/>
    <cellStyle name="l_200 Anos - Começo de Ano 06.01 a 31.01 - 21-01_Plano AC - AJUSTADO - 2 2 4 2" xfId="45502" xr:uid="{6995E9FB-30F8-4444-806D-7FBB3C29B29C}"/>
    <cellStyle name="l_200 Anos - Começo de Ano 06.01 a 31.01 - 21-01_Plano AC - AJUSTADO - 2 2 5" xfId="35984" xr:uid="{01BB94B4-FF39-46F2-9EE3-5FCE55AB90A9}"/>
    <cellStyle name="l_200 Anos - Começo de Ano 06.01 a 31.01 - 21-01_Plano AC - AJUSTADO - 2 2 6" xfId="19270" xr:uid="{134678B6-46D9-4B3F-AF91-E790DAD2C6C6}"/>
    <cellStyle name="l_200 Anos - Começo de Ano 06.01 a 31.01 - 21-01_Plano AC - AJUSTADO - 2 3" xfId="14797" xr:uid="{671D6CF0-536D-4BC9-9BBE-0FD8BBE0D75B}"/>
    <cellStyle name="l_200 Anos - Começo de Ano 06.01 a 31.01 - 21-01_Plano AC - AJUSTADO - 2 3 2" xfId="20956" xr:uid="{A0A398C9-25DF-4FA1-8562-5D6AE5714816}"/>
    <cellStyle name="l_200 Anos - Começo de Ano 06.01 a 31.01 - 21-01_Plano AC - AJUSTADO - 2 3 2 2" xfId="38329" xr:uid="{E9C1BD25-69CB-4AB7-A185-DD6D16FED641}"/>
    <cellStyle name="l_200 Anos - Começo de Ano 06.01 a 31.01 - 21-01_Plano AC - AJUSTADO - 2 3 3" xfId="25918" xr:uid="{D81DD4F4-C082-4C8A-9F7D-87C04B4D0556}"/>
    <cellStyle name="l_200 Anos - Começo de Ano 06.01 a 31.01 - 21-01_Plano AC - AJUSTADO - 2 4" xfId="29109" xr:uid="{CCA3C228-0D5C-4FA5-AA5B-7693C0C668DB}"/>
    <cellStyle name="l_200 Anos - Começo de Ano 06.01 a 31.01 - 21-01_Plano AC - AJUSTADO - 2 4 2" xfId="41419" xr:uid="{B9106EB9-4B0B-4C07-A94D-24B8424B65AD}"/>
    <cellStyle name="l_200 Anos - Começo de Ano 06.01 a 31.01 - 21-01_Plano AC - AJUSTADO - 2 5" xfId="32093" xr:uid="{FB9AB49C-4A46-426D-9097-CAE8DD78DBCA}"/>
    <cellStyle name="l_200 Anos - Começo de Ano 06.01 a 31.01 - 21-01_Plano AC - AJUSTADO - 2 5 2" xfId="43848" xr:uid="{9798CEDF-0B39-46C9-8505-CC88C85C2C38}"/>
    <cellStyle name="l_200 Anos - Começo de Ano 06.01 a 31.01 - 21-01_Plano AC - AJUSTADO - 2 6" xfId="25837" xr:uid="{A515BF77-481A-44E5-8AD6-FE58FA0E64E0}"/>
    <cellStyle name="l_200 Anos - Começo de Ano 06.01 a 31.01 - 21-01_Plano AC - AJUSTADO - 2 7" xfId="19764" xr:uid="{9E2F5559-9374-4A58-A33B-5EE18D6986EB}"/>
    <cellStyle name="l_200 Anos - Começo de Ano 06.01 a 31.01 - 21-01_Plano AC - AJUSTADO - 3" xfId="12067" xr:uid="{F102C3EE-8A1B-40B6-9711-5D9F19CBE99A}"/>
    <cellStyle name="l_200 Anos - Começo de Ano 06.01 a 31.01 - 21-01_Plano AC - AJUSTADO - 3 2" xfId="15697" xr:uid="{5617EDB2-4FE9-4DDD-9901-A7C61F13433C}"/>
    <cellStyle name="l_200 Anos - Começo de Ano 06.01 a 31.01 - 21-01_Plano AC - AJUSTADO - 3 2 2" xfId="21856" xr:uid="{6E9B41F5-B2AE-4170-8C8B-246127CDDD4E}"/>
    <cellStyle name="l_200 Anos - Começo de Ano 06.01 a 31.01 - 21-01_Plano AC - AJUSTADO - 3 2 2 2" xfId="39134" xr:uid="{AF6F4317-A5C6-4048-B12E-5B7C8DFF74D2}"/>
    <cellStyle name="l_200 Anos - Começo de Ano 06.01 a 31.01 - 21-01_Plano AC - AJUSTADO - 3 2 3" xfId="26775" xr:uid="{B3167842-D74D-40CE-96E4-7046CA165871}"/>
    <cellStyle name="l_200 Anos - Começo de Ano 06.01 a 31.01 - 21-01_Plano AC - AJUSTADO - 3 2 4" xfId="48034" xr:uid="{CBEFC34F-FB17-416A-93A8-5496308DADA0}"/>
    <cellStyle name="l_200 Anos - Começo de Ano 06.01 a 31.01 - 21-01_Plano AC - AJUSTADO - 3 3" xfId="17397" xr:uid="{B8B8FF00-A67A-4F34-9B6E-AB85A591E747}"/>
    <cellStyle name="l_200 Anos - Começo de Ano 06.01 a 31.01 - 21-01_Plano AC - AJUSTADO - 3 3 2" xfId="23556" xr:uid="{83953908-EE4D-48B8-84D6-E38B156B0AB4}"/>
    <cellStyle name="l_200 Anos - Começo de Ano 06.01 a 31.01 - 21-01_Plano AC - AJUSTADO - 3 3 2 2" xfId="42219" xr:uid="{36A2B488-F6BC-4D30-B26E-B785BA4841D7}"/>
    <cellStyle name="l_200 Anos - Começo de Ano 06.01 a 31.01 - 21-01_Plano AC - AJUSTADO - 3 3 3" xfId="29993" xr:uid="{7A60863E-7BD8-4ADD-8569-68A8D2FED96E}"/>
    <cellStyle name="l_200 Anos - Começo de Ano 06.01 a 31.01 - 21-01_Plano AC - AJUSTADO - 3 4" xfId="32990" xr:uid="{A4D1349A-B563-48E3-8451-4705930C8AA5}"/>
    <cellStyle name="l_200 Anos - Começo de Ano 06.01 a 31.01 - 21-01_Plano AC - AJUSTADO - 3 4 2" xfId="44709" xr:uid="{5BE3ECF4-C7B0-4D7E-8B20-921BAE00552C}"/>
    <cellStyle name="l_200 Anos - Começo de Ano 06.01 a 31.01 - 21-01_Plano AC - AJUSTADO - 3 5" xfId="35192" xr:uid="{18CA57FE-5728-4A5A-AF13-5772597A02F7}"/>
    <cellStyle name="l_200 Anos - Começo de Ano 06.01 a 31.01 - 21-01_Plano AC - AJUSTADO - 3 6" xfId="36958" xr:uid="{145D9A38-441E-4DE1-9D8A-4ACD10FCFCDF}"/>
    <cellStyle name="l_200 Anos - Começo de Ano 06.01 a 31.01 - 21-01_Plano AC - AJUSTADO - 3 6 2" xfId="46494" xr:uid="{F7D7C90E-0509-4B93-95A5-719E2F1A4690}"/>
    <cellStyle name="l_200 Anos - Começo de Ano 06.01 a 31.01 - 21-01_Plano AC - AJUSTADO - 4" xfId="13957" xr:uid="{EFA38787-4CDB-4D09-B1D0-5B9BCB8630FE}"/>
    <cellStyle name="l_200 Anos - Começo de Ano 06.01 a 31.01 - 21-01_Plano AC - AJUSTADO - 4 2" xfId="20116" xr:uid="{C52B4D75-E7AB-49BF-BA3E-6EBB73353D6E}"/>
    <cellStyle name="l_200 Anos - Começo de Ano 06.01 a 31.01 - 21-01_Plano AC - AJUSTADO - 4 2 2" xfId="37526" xr:uid="{9F00225C-CD65-40D1-B5E0-D4A1B8E93BBD}"/>
    <cellStyle name="l_200 Anos - Começo de Ano 06.01 a 31.01 - 21-01_Plano AC - AJUSTADO - 4 3" xfId="25026" xr:uid="{267C7E24-C813-45E4-ACA4-A2EAF5C435BE}"/>
    <cellStyle name="l_200 Anos - Começo de Ano 06.01 a 31.01 - 21-01_Plano AC - AJUSTADO - 5" xfId="24731" xr:uid="{3B549D95-29A3-4E3F-9CD0-0DF3B4872A76}"/>
    <cellStyle name="l_200 Anos - Começo de Ano 06.01 a 31.01 - 21-01_Plano AC - AJUSTADO - 5 2" xfId="37389" xr:uid="{D6A9525B-9CA3-4FF6-8716-9EC3B37B907E}"/>
    <cellStyle name="l_200 Anos - Começo de Ano 06.01 a 31.01 - 21-01_Plano AC - AJUSTADO - 6" xfId="32932" xr:uid="{73484A10-7672-43D6-8E31-9FDCE4E470AC}"/>
    <cellStyle name="l_200 Anos - Começo de Ano 06.01 a 31.01 - 21-01_Plano AC - AJUSTADO -_CINEMA - 9 MERCADOS" xfId="241" xr:uid="{6D0F7249-7F5E-4E8F-AB6A-10D91645C204}"/>
    <cellStyle name="l_200 Anos - Começo de Ano 06.01 a 31.01 - 21-01_Plano AC - AJUSTADO -_CINEMA - BRASÍLIA - 141" xfId="242" xr:uid="{12E584E1-03BA-40EF-8DB1-23E15DE0929A}"/>
    <cellStyle name="l_200 Anos - Começo de Ano 06.01 a 31.01 - 21-01_Plano AC - AJUSTADO -_CINEMA - BRASÍLIA - 141_JORNAL COMPLEMENTO 24.06 - VERAMIR II - CONSOLIDADO" xfId="243" xr:uid="{31078FA1-027D-41FB-B941-E1F3FC6B6EBC}"/>
    <cellStyle name="l_200 Anos - Começo de Ano 06.01 a 31.01 - 21-01_Plano AC - AJUSTADO -_JORNAL COMPLEMENTO 24.06 - VERAMIR II - CONSOLIDADO" xfId="244" xr:uid="{BC32A783-5E62-4DD7-8CAF-B4F1541FC5CA}"/>
    <cellStyle name="l_200 Anos - Começo de Ano 06.01 a 31.01 - 21-01_Plano AC - AJUSTADO -_OOH - Rev 12" xfId="3810" xr:uid="{6C3DEF46-FA03-4F15-BC20-727DFD3B6BEF}"/>
    <cellStyle name="l_200 Anos - Começo de Ano 06.01 a 31.01 - 21-01_Plano AC - AJUSTADO -_Plano  DF - Jornal Meia Pág. Tab. 17.05" xfId="245" xr:uid="{E09BD536-1D50-4DB6-B53F-4234B0EB1110}"/>
    <cellStyle name="l_200 Anos - Começo de Ano 06.01 a 31.01 - 21-01_Plano AC - AJUSTADO -_Plano  DF - Jornal Meia Pág. Tab. 17.05_JORNAL COMPLEMENTO 24.06 - VERAMIR II - CONSOLIDADO" xfId="246" xr:uid="{E8686FE0-5A13-4CDA-AEB5-57B0B607685B}"/>
    <cellStyle name="l_200 Anos - Começo de Ano 06.01 a 31.01 - 21-01_Plano AC - AJUSTADO -_Plano  PE - Jornal Meia Pág. Tab. 17.05" xfId="247" xr:uid="{6056A6C3-8E54-4BC9-9812-6A96A0BE8309}"/>
    <cellStyle name="l_200 Anos - Começo de Ano 06.01 a 31.01 - 21-01_Plano AC - AJUSTADO -_Plano  PE - Jornal Meia Pág. Tab. 17.05_JORNAL COMPLEMENTO 24.06 - VERAMIR II - CONSOLIDADO" xfId="248" xr:uid="{C4349CA2-7C82-4388-9BA3-82B8230BCFB9}"/>
    <cellStyle name="l_200 Anos - Começo de Ano 06.01 a 31.01 - 21-01_Plano AC - AJUSTADO -_Plano BA - Jornal Meia Pág. Tab. 17.05" xfId="249" xr:uid="{F7907320-F260-4DAB-BAF5-68E319EABC76}"/>
    <cellStyle name="l_200 Anos - Começo de Ano 06.01 a 31.01 - 21-01_Plano AC - AJUSTADO -_Plano BA - Jornal Meia Pág. Tab. 17.05_JORNAL COMPLEMENTO 24.06 - VERAMIR II - CONSOLIDADO" xfId="250" xr:uid="{E3F8E908-7C62-4D63-8420-65B593804935}"/>
    <cellStyle name="l_200 Anos - Começo de Ano 06.01 a 31.01 - 21-01_Plano AC - AJUSTADO -_Plano CE - Jornal Meia Pág. Tab. 17.05" xfId="251" xr:uid="{1AB4E718-AA0B-44C8-B5E3-C8C0643C6227}"/>
    <cellStyle name="l_200 Anos - Começo de Ano 06.01 a 31.01 - 21-01_Plano AC - AJUSTADO -_Plano CE - Jornal Meia Pág. Tab. 17.05_JORNAL COMPLEMENTO 24.06 - VERAMIR II - CONSOLIDADO" xfId="252" xr:uid="{E2532419-2500-441D-8E07-FF481E1106C4}"/>
    <cellStyle name="l_200 Anos - Começo de Ano 06.01 a 31.01 - 21-01_Plano AC - AJUSTADO -_Plano MG - 16.05.08" xfId="253" xr:uid="{DB7872A1-6E08-40CD-A669-6DD61329471D}"/>
    <cellStyle name="l_200 Anos - Começo de Ano 06.01 a 31.01 - 21-01_Plano AC - AJUSTADO -_Plano MG - 16.05.08_JORNAL COMPLEMENTO 24.06 - VERAMIR II - CONSOLIDADO" xfId="254" xr:uid="{AFE0CDFC-5AFD-4D16-8BF0-0833F4F1EB69}"/>
    <cellStyle name="l_200 Anos - Começo de Ano 06.01 a 31.01 - 21-01_Plano AC - AJUSTADO -_Plano PR -" xfId="255" xr:uid="{26E62337-7EAD-4A67-BD7C-7A4F2B6C07E2}"/>
    <cellStyle name="l_200 Anos - Começo de Ano 06.01 a 31.01 - 21-01_Plano AC - AJUSTADO -_Plano PR - 16-05-08" xfId="256" xr:uid="{309FC7D0-6357-4386-979A-D23590064E73}"/>
    <cellStyle name="l_200 Anos - Começo de Ano 06.01 a 31.01 - 21-01_Plano AC - AJUSTADO -_Plano PR - 16-05-08_JORNAL COMPLEMENTO 24.06 - VERAMIR II - CONSOLIDADO" xfId="257" xr:uid="{B8CCD493-DCD2-4547-B5B2-96AE96842738}"/>
    <cellStyle name="l_200 Anos - Começo de Ano 06.01 a 31.01 - 21-01_Plano AC - AJUSTADO -_Plano PR -_JORNAL COMPLEMENTO 24.06 - VERAMIR II - CONSOLIDADO" xfId="258" xr:uid="{A6B01CA9-0508-411D-9A39-1761FDCB5177}"/>
    <cellStyle name="l_200 Anos - Começo de Ano 06.01 a 31.01 - 21-01_Plano AC - AJUSTADO -_Plano RJ - AJUSTADO 06.05.08 CONFERÊNCIAS 15.05.08 - Cíntia" xfId="259" xr:uid="{1A903742-96E8-46FD-9654-D950E08D7B8B}"/>
    <cellStyle name="l_200 Anos - Começo de Ano 06.01 a 31.01 - 21-01_Plano AC - AJUSTADO -_Plano RJ - AJUSTADO 06.05.08 CONFERÊNCIAS 15.05.08 - Cíntia 2" xfId="11115" xr:uid="{CAE581F8-39FA-43A3-B54E-DFF8D93E2D36}"/>
    <cellStyle name="l_200 Anos - Começo de Ano 06.01 a 31.01 - 21-01_Plano AC - AJUSTADO -_Plano RJ - AJUSTADO 06.05.08 CONFERÊNCIAS 15.05.08 - Cíntia 2 2" xfId="12871" xr:uid="{A067773E-E292-48B8-B164-09D7E10F3B06}"/>
    <cellStyle name="l_200 Anos - Começo de Ano 06.01 a 31.01 - 21-01_Plano AC - AJUSTADO -_Plano RJ - AJUSTADO 06.05.08 CONFERÊNCIAS 15.05.08 - Cíntia 2 2 2" xfId="16501" xr:uid="{5563EEEA-48A5-4E4F-8EA9-BDE22C446B42}"/>
    <cellStyle name="l_200 Anos - Começo de Ano 06.01 a 31.01 - 21-01_Plano AC - AJUSTADO -_Plano RJ - AJUSTADO 06.05.08 CONFERÊNCIAS 15.05.08 - Cíntia 2 2 2 2" xfId="22660" xr:uid="{D121FDF0-C734-4676-A5EF-7947227D87CC}"/>
    <cellStyle name="l_200 Anos - Começo de Ano 06.01 a 31.01 - 21-01_Plano AC - AJUSTADO -_Plano RJ - AJUSTADO 06.05.08 CONFERÊNCIAS 15.05.08 - Cíntia 2 2 2 2 2" xfId="39927" xr:uid="{156F1F31-BEEA-42CA-9EB1-0B517F69F301}"/>
    <cellStyle name="l_200 Anos - Começo de Ano 06.01 a 31.01 - 21-01_Plano AC - AJUSTADO -_Plano RJ - AJUSTADO 06.05.08 CONFERÊNCIAS 15.05.08 - Cíntia 2 2 2 3" xfId="27568" xr:uid="{BBB4E679-3F86-4DE0-A693-F231C484324F}"/>
    <cellStyle name="l_200 Anos - Começo de Ano 06.01 a 31.01 - 21-01_Plano AC - AJUSTADO -_Plano RJ - AJUSTADO 06.05.08 CONFERÊNCIAS 15.05.08 - Cíntia 2 2 3" xfId="30792" xr:uid="{54ED8719-9B18-49B7-B2CE-E077A469816C}"/>
    <cellStyle name="l_200 Anos - Começo de Ano 06.01 a 31.01 - 21-01_Plano AC - AJUSTADO -_Plano RJ - AJUSTADO 06.05.08 CONFERÊNCIAS 15.05.08 - Cíntia 2 2 3 2" xfId="43016" xr:uid="{BBBDD077-80CF-493F-9DE4-9C8177DF4AA1}"/>
    <cellStyle name="l_200 Anos - Começo de Ano 06.01 a 31.01 - 21-01_Plano AC - AJUSTADO -_Plano RJ - AJUSTADO 06.05.08 CONFERÊNCIAS 15.05.08 - Cíntia 2 2 4" xfId="33784" xr:uid="{E3BE851B-4299-4B6F-9709-0BEC0494634C}"/>
    <cellStyle name="l_200 Anos - Começo de Ano 06.01 a 31.01 - 21-01_Plano AC - AJUSTADO -_Plano RJ - AJUSTADO 06.05.08 CONFERÊNCIAS 15.05.08 - Cíntia 2 2 4 2" xfId="45503" xr:uid="{BF2281B7-AB44-4A79-B338-20CFEBCAE965}"/>
    <cellStyle name="l_200 Anos - Começo de Ano 06.01 a 31.01 - 21-01_Plano AC - AJUSTADO -_Plano RJ - AJUSTADO 06.05.08 CONFERÊNCIAS 15.05.08 - Cíntia 2 2 5" xfId="35985" xr:uid="{F7E40801-E233-4638-8538-A888029DE5B7}"/>
    <cellStyle name="l_200 Anos - Começo de Ano 06.01 a 31.01 - 21-01_Plano AC - AJUSTADO -_Plano RJ - AJUSTADO 06.05.08 CONFERÊNCIAS 15.05.08 - Cíntia 2 2 6" xfId="19563" xr:uid="{5C9A31FA-3A58-4007-868C-D55AE27A64F6}"/>
    <cellStyle name="l_200 Anos - Começo de Ano 06.01 a 31.01 - 21-01_Plano AC - AJUSTADO -_Plano RJ - AJUSTADO 06.05.08 CONFERÊNCIAS 15.05.08 - Cíntia 2 3" xfId="14798" xr:uid="{B1DFBB7B-84DD-4F29-AA0E-177E240F1B9B}"/>
    <cellStyle name="l_200 Anos - Começo de Ano 06.01 a 31.01 - 21-01_Plano AC - AJUSTADO -_Plano RJ - AJUSTADO 06.05.08 CONFERÊNCIAS 15.05.08 - Cíntia 2 3 2" xfId="20957" xr:uid="{00313E94-28AE-431F-AD36-EE9C0D336E0B}"/>
    <cellStyle name="l_200 Anos - Começo de Ano 06.01 a 31.01 - 21-01_Plano AC - AJUSTADO -_Plano RJ - AJUSTADO 06.05.08 CONFERÊNCIAS 15.05.08 - Cíntia 2 3 2 2" xfId="38330" xr:uid="{A755F370-A88D-4284-A00C-EBA77125EE6B}"/>
    <cellStyle name="l_200 Anos - Começo de Ano 06.01 a 31.01 - 21-01_Plano AC - AJUSTADO -_Plano RJ - AJUSTADO 06.05.08 CONFERÊNCIAS 15.05.08 - Cíntia 2 3 3" xfId="25919" xr:uid="{8B4F8AE6-3671-429B-A72F-1E6C4230BFF8}"/>
    <cellStyle name="l_200 Anos - Começo de Ano 06.01 a 31.01 - 21-01_Plano AC - AJUSTADO -_Plano RJ - AJUSTADO 06.05.08 CONFERÊNCIAS 15.05.08 - Cíntia 2 4" xfId="29110" xr:uid="{3AEA2D61-B55F-43D2-8660-35EEB7511F3F}"/>
    <cellStyle name="l_200 Anos - Começo de Ano 06.01 a 31.01 - 21-01_Plano AC - AJUSTADO -_Plano RJ - AJUSTADO 06.05.08 CONFERÊNCIAS 15.05.08 - Cíntia 2 4 2" xfId="41420" xr:uid="{2184BD09-9ED6-4790-A21F-9A135D98C34F}"/>
    <cellStyle name="l_200 Anos - Começo de Ano 06.01 a 31.01 - 21-01_Plano AC - AJUSTADO -_Plano RJ - AJUSTADO 06.05.08 CONFERÊNCIAS 15.05.08 - Cíntia 2 5" xfId="32094" xr:uid="{717F8614-F6F2-4E0F-A013-3B8EC6680048}"/>
    <cellStyle name="l_200 Anos - Começo de Ano 06.01 a 31.01 - 21-01_Plano AC - AJUSTADO -_Plano RJ - AJUSTADO 06.05.08 CONFERÊNCIAS 15.05.08 - Cíntia 2 5 2" xfId="43849" xr:uid="{C68F8846-820C-4BA5-A320-BACFCE32D28F}"/>
    <cellStyle name="l_200 Anos - Começo de Ano 06.01 a 31.01 - 21-01_Plano AC - AJUSTADO -_Plano RJ - AJUSTADO 06.05.08 CONFERÊNCIAS 15.05.08 - Cíntia 2 6" xfId="29012" xr:uid="{CEBD2DEC-16F5-4EBD-98BC-F5F32381560D}"/>
    <cellStyle name="l_200 Anos - Começo de Ano 06.01 a 31.01 - 21-01_Plano AC - AJUSTADO -_Plano RJ - AJUSTADO 06.05.08 CONFERÊNCIAS 15.05.08 - Cíntia 2 7" xfId="19087" xr:uid="{4248387A-68F8-49A8-BB6E-0B8F9018185E}"/>
    <cellStyle name="l_200 Anos - Começo de Ano 06.01 a 31.01 - 21-01_Plano AC - AJUSTADO -_Plano RJ - AJUSTADO 06.05.08 CONFERÊNCIAS 15.05.08 - Cíntia 3" xfId="12068" xr:uid="{DC93B51A-8482-4D4D-879C-D4CAA0B6762C}"/>
    <cellStyle name="l_200 Anos - Começo de Ano 06.01 a 31.01 - 21-01_Plano AC - AJUSTADO -_Plano RJ - AJUSTADO 06.05.08 CONFERÊNCIAS 15.05.08 - Cíntia 3 2" xfId="15698" xr:uid="{B027230E-0A73-4AFC-981A-F3F4FD044916}"/>
    <cellStyle name="l_200 Anos - Começo de Ano 06.01 a 31.01 - 21-01_Plano AC - AJUSTADO -_Plano RJ - AJUSTADO 06.05.08 CONFERÊNCIAS 15.05.08 - Cíntia 3 2 2" xfId="21857" xr:uid="{8FB0F429-F79E-4364-B32A-3CC4AC8DDB62}"/>
    <cellStyle name="l_200 Anos - Começo de Ano 06.01 a 31.01 - 21-01_Plano AC - AJUSTADO -_Plano RJ - AJUSTADO 06.05.08 CONFERÊNCIAS 15.05.08 - Cíntia 3 2 2 2" xfId="39135" xr:uid="{A5DD7184-416F-4EAE-81CA-1C77551C1C93}"/>
    <cellStyle name="l_200 Anos - Começo de Ano 06.01 a 31.01 - 21-01_Plano AC - AJUSTADO -_Plano RJ - AJUSTADO 06.05.08 CONFERÊNCIAS 15.05.08 - Cíntia 3 2 3" xfId="26776" xr:uid="{239837C2-BFEE-488B-9CAA-833E1EB983BC}"/>
    <cellStyle name="l_200 Anos - Começo de Ano 06.01 a 31.01 - 21-01_Plano AC - AJUSTADO -_Plano RJ - AJUSTADO 06.05.08 CONFERÊNCIAS 15.05.08 - Cíntia 3 2 4" xfId="48035" xr:uid="{4408D7BF-9F12-4488-B35E-A783EEB82D7A}"/>
    <cellStyle name="l_200 Anos - Começo de Ano 06.01 a 31.01 - 21-01_Plano AC - AJUSTADO -_Plano RJ - AJUSTADO 06.05.08 CONFERÊNCIAS 15.05.08 - Cíntia 3 3" xfId="17398" xr:uid="{37C61DC6-35E7-4819-B3D1-D66AAA22F05F}"/>
    <cellStyle name="l_200 Anos - Começo de Ano 06.01 a 31.01 - 21-01_Plano AC - AJUSTADO -_Plano RJ - AJUSTADO 06.05.08 CONFERÊNCIAS 15.05.08 - Cíntia 3 3 2" xfId="23557" xr:uid="{9A4F605F-334A-41A8-9BE2-CE29C6FD535D}"/>
    <cellStyle name="l_200 Anos - Começo de Ano 06.01 a 31.01 - 21-01_Plano AC - AJUSTADO -_Plano RJ - AJUSTADO 06.05.08 CONFERÊNCIAS 15.05.08 - Cíntia 3 3 2 2" xfId="42220" xr:uid="{065ADCFF-CEFF-455B-92F0-CD2F30CED0BA}"/>
    <cellStyle name="l_200 Anos - Começo de Ano 06.01 a 31.01 - 21-01_Plano AC - AJUSTADO -_Plano RJ - AJUSTADO 06.05.08 CONFERÊNCIAS 15.05.08 - Cíntia 3 3 3" xfId="29994" xr:uid="{9F0C9874-9118-4E3F-AF26-B2558BD20975}"/>
    <cellStyle name="l_200 Anos - Começo de Ano 06.01 a 31.01 - 21-01_Plano AC - AJUSTADO -_Plano RJ - AJUSTADO 06.05.08 CONFERÊNCIAS 15.05.08 - Cíntia 3 4" xfId="32991" xr:uid="{1007718C-EDFF-4C29-9996-1D8CD03041FF}"/>
    <cellStyle name="l_200 Anos - Começo de Ano 06.01 a 31.01 - 21-01_Plano AC - AJUSTADO -_Plano RJ - AJUSTADO 06.05.08 CONFERÊNCIAS 15.05.08 - Cíntia 3 4 2" xfId="44710" xr:uid="{36316939-661D-4737-A9C9-CA2FC6093663}"/>
    <cellStyle name="l_200 Anos - Começo de Ano 06.01 a 31.01 - 21-01_Plano AC - AJUSTADO -_Plano RJ - AJUSTADO 06.05.08 CONFERÊNCIAS 15.05.08 - Cíntia 3 5" xfId="35193" xr:uid="{6BC9FCBC-DE20-4941-9EB7-705BA474BC41}"/>
    <cellStyle name="l_200 Anos - Começo de Ano 06.01 a 31.01 - 21-01_Plano AC - AJUSTADO -_Plano RJ - AJUSTADO 06.05.08 CONFERÊNCIAS 15.05.08 - Cíntia 3 6" xfId="32877" xr:uid="{A91D52EF-7586-4F3E-998B-6A22866C5FC1}"/>
    <cellStyle name="l_200 Anos - Começo de Ano 06.01 a 31.01 - 21-01_Plano AC - AJUSTADO -_Plano RJ - AJUSTADO 06.05.08 CONFERÊNCIAS 15.05.08 - Cíntia 3 6 2" xfId="44632" xr:uid="{15D02BB3-BA47-41E9-ADF1-EDC83E8A46F5}"/>
    <cellStyle name="l_200 Anos - Começo de Ano 06.01 a 31.01 - 21-01_Plano AC - AJUSTADO -_Plano RJ - AJUSTADO 06.05.08 CONFERÊNCIAS 15.05.08 - Cíntia 4" xfId="13958" xr:uid="{E3F18618-261E-4073-B3E8-790B678F9066}"/>
    <cellStyle name="l_200 Anos - Começo de Ano 06.01 a 31.01 - 21-01_Plano AC - AJUSTADO -_Plano RJ - AJUSTADO 06.05.08 CONFERÊNCIAS 15.05.08 - Cíntia 4 2" xfId="20117" xr:uid="{EDE82BCD-3568-4114-8916-4B38D4A7484C}"/>
    <cellStyle name="l_200 Anos - Começo de Ano 06.01 a 31.01 - 21-01_Plano AC - AJUSTADO -_Plano RJ - AJUSTADO 06.05.08 CONFERÊNCIAS 15.05.08 - Cíntia 4 2 2" xfId="37527" xr:uid="{5983B276-FF90-4F8A-8EE7-3CEDC33E90B5}"/>
    <cellStyle name="l_200 Anos - Começo de Ano 06.01 a 31.01 - 21-01_Plano AC - AJUSTADO -_Plano RJ - AJUSTADO 06.05.08 CONFERÊNCIAS 15.05.08 - Cíntia 4 3" xfId="25027" xr:uid="{D411C53C-2AE1-4C95-9FE4-A38176855148}"/>
    <cellStyle name="l_200 Anos - Começo de Ano 06.01 a 31.01 - 21-01_Plano AC - AJUSTADO -_Plano RJ - AJUSTADO 06.05.08 CONFERÊNCIAS 15.05.08 - Cíntia 5" xfId="24730" xr:uid="{AF15F340-2615-48CC-8418-9080BC138F7B}"/>
    <cellStyle name="l_200 Anos - Começo de Ano 06.01 a 31.01 - 21-01_Plano AC - AJUSTADO -_Plano RJ - AJUSTADO 06.05.08 CONFERÊNCIAS 15.05.08 - Cíntia 5 2" xfId="37388" xr:uid="{55DDDF32-FA2E-49EE-BFCA-743039FD988B}"/>
    <cellStyle name="l_200 Anos - Começo de Ano 06.01 a 31.01 - 21-01_Plano AC - AJUSTADO -_Plano RJ - AJUSTADO 06.05.08 CONFERÊNCIAS 15.05.08 - Cíntia 6" xfId="34568" xr:uid="{3857B842-881B-40A0-B930-548A5F49B268}"/>
    <cellStyle name="l_200 Anos - Começo de Ano 06.01 a 31.01 - 21-01_Plano AC - AJUSTADO -_Plano RJ - AJUSTADO 06.05.08 CONFERÊNCIAS 15.05.08 - Cíntia_OOH - Rev 12" xfId="3811" xr:uid="{2DF75B22-DCDF-46FB-AB27-3A2F4B4616E5}"/>
    <cellStyle name="l_200 Anos - Começo de Ano 06.01 a 31.01 - 21-01_Plano AC - AJUSTADO -_Plano RJ -16.05.08" xfId="260" xr:uid="{A1FB3C3E-8E0E-48EC-9039-E342B38FACC0}"/>
    <cellStyle name="l_200 Anos - Começo de Ano 06.01 a 31.01 - 21-01_Plano AC - AJUSTADO -_Plano RJ -16.05.08_JORNAL COMPLEMENTO 24.06 - VERAMIR II - CONSOLIDADO" xfId="261" xr:uid="{C1E2CDEA-DEDC-47F0-AFDA-942A4A476AC3}"/>
    <cellStyle name="l_200 Anos - Começo de Ano 06.01 a 31.01 - 21-01_Plano AC - AJUSTADO -_Plano RS" xfId="262" xr:uid="{6CDB5A9D-8B15-448E-9A44-0D6504FAD5C5}"/>
    <cellStyle name="l_200 Anos - Começo de Ano 06.01 a 31.01 - 21-01_Plano AC - AJUSTADO -_Plano RS - 16-05-08" xfId="263" xr:uid="{ED8E8AB0-675A-407C-A8D0-3F9D913FF77A}"/>
    <cellStyle name="l_200 Anos - Começo de Ano 06.01 a 31.01 - 21-01_Plano AC - AJUSTADO -_Plano RS - 16-05-08_JORNAL COMPLEMENTO 24.06 - VERAMIR II - CONSOLIDADO" xfId="264" xr:uid="{039381A6-0713-480E-99C8-7843AC34D778}"/>
    <cellStyle name="l_200 Anos - Começo de Ano 06.01 a 31.01 - 21-01_Plano AC - AJUSTADO -_Plano RS_JORNAL COMPLEMENTO 24.06 - VERAMIR II - CONSOLIDADO" xfId="265" xr:uid="{893B10E2-23B4-4023-9C66-9500530033CC}"/>
    <cellStyle name="l_200 Anos - Começo de Ano 06.01 a 31.01 - 21-01_Plano AC - AJUSTADO -_SÉCULO 21" xfId="266" xr:uid="{93C12195-3D6D-4CD8-88D9-E798DCFE00FF}"/>
    <cellStyle name="l_200 Anos - Começo de Ano 06.01 a 31.01 - 21-01_Plano AC - AJUSTADO -_SÉCULO 21_JORNAL COMPLEMENTO 24.06 - VERAMIR II - CONSOLIDADO" xfId="267" xr:uid="{E19754B2-CA32-4230-96D3-F19E13052DC6}"/>
    <cellStyle name="l_200 Anos - Começo de Ano 06.01 a 31.01 - 21-01_Plano AC - AJUSTADO -_TV MATISSE" xfId="268" xr:uid="{D1B8DD8A-D959-46DB-8660-5DA4E56B6C02}"/>
    <cellStyle name="l_200 Anos - Começo de Ano 06.01 a 31.01 - 21-01_Plano AC - AJUSTADO -_TV MATISSE 2" xfId="11116" xr:uid="{4DC4CC23-C9BB-40DC-B230-4DE9669718FF}"/>
    <cellStyle name="l_200 Anos - Começo de Ano 06.01 a 31.01 - 21-01_Plano AC - AJUSTADO -_TV MATISSE 2 2" xfId="12872" xr:uid="{06EC6019-0DFD-4038-A73F-7076D5101A05}"/>
    <cellStyle name="l_200 Anos - Começo de Ano 06.01 a 31.01 - 21-01_Plano AC - AJUSTADO -_TV MATISSE 2 2 2" xfId="16502" xr:uid="{CBE7F578-2F76-4187-979E-9152F340BF1E}"/>
    <cellStyle name="l_200 Anos - Começo de Ano 06.01 a 31.01 - 21-01_Plano AC - AJUSTADO -_TV MATISSE 2 2 2 2" xfId="22661" xr:uid="{661E3C2A-D632-40D1-8C52-E898FBFEDD15}"/>
    <cellStyle name="l_200 Anos - Começo de Ano 06.01 a 31.01 - 21-01_Plano AC - AJUSTADO -_TV MATISSE 2 2 2 2 2" xfId="39928" xr:uid="{DD89E119-1E72-47CD-9D47-F3733AFEB5D7}"/>
    <cellStyle name="l_200 Anos - Começo de Ano 06.01 a 31.01 - 21-01_Plano AC - AJUSTADO -_TV MATISSE 2 2 2 3" xfId="27569" xr:uid="{A5F3C985-39E8-400D-B91F-56F69C2D0706}"/>
    <cellStyle name="l_200 Anos - Começo de Ano 06.01 a 31.01 - 21-01_Plano AC - AJUSTADO -_TV MATISSE 2 2 3" xfId="30793" xr:uid="{9F0859B9-E3E9-42B6-8104-BF5C021DD0E9}"/>
    <cellStyle name="l_200 Anos - Começo de Ano 06.01 a 31.01 - 21-01_Plano AC - AJUSTADO -_TV MATISSE 2 2 3 2" xfId="43017" xr:uid="{FC91BD97-C6B9-4759-B2DB-4A140C827BD3}"/>
    <cellStyle name="l_200 Anos - Começo de Ano 06.01 a 31.01 - 21-01_Plano AC - AJUSTADO -_TV MATISSE 2 2 4" xfId="33785" xr:uid="{26602AB3-072B-4261-9E47-AC1A34270D00}"/>
    <cellStyle name="l_200 Anos - Começo de Ano 06.01 a 31.01 - 21-01_Plano AC - AJUSTADO -_TV MATISSE 2 2 4 2" xfId="45504" xr:uid="{374D2AAC-0380-485C-A62D-95BB657B672E}"/>
    <cellStyle name="l_200 Anos - Começo de Ano 06.01 a 31.01 - 21-01_Plano AC - AJUSTADO -_TV MATISSE 2 2 5" xfId="35986" xr:uid="{32A9CC69-5F22-4665-9A44-5D88665E9209}"/>
    <cellStyle name="l_200 Anos - Começo de Ano 06.01 a 31.01 - 21-01_Plano AC - AJUSTADO -_TV MATISSE 2 2 6" xfId="18888" xr:uid="{DE43DB63-161D-4FBF-894A-75695C2FBC3B}"/>
    <cellStyle name="l_200 Anos - Começo de Ano 06.01 a 31.01 - 21-01_Plano AC - AJUSTADO -_TV MATISSE 2 3" xfId="14799" xr:uid="{624FD4C7-DB0E-485C-B154-2C7A28DCB30D}"/>
    <cellStyle name="l_200 Anos - Começo de Ano 06.01 a 31.01 - 21-01_Plano AC - AJUSTADO -_TV MATISSE 2 3 2" xfId="20958" xr:uid="{24B636B3-EAFA-40C4-8063-675BDC530330}"/>
    <cellStyle name="l_200 Anos - Começo de Ano 06.01 a 31.01 - 21-01_Plano AC - AJUSTADO -_TV MATISSE 2 3 2 2" xfId="38331" xr:uid="{B32E0C9B-B097-452C-BC8E-C91909832267}"/>
    <cellStyle name="l_200 Anos - Começo de Ano 06.01 a 31.01 - 21-01_Plano AC - AJUSTADO -_TV MATISSE 2 3 3" xfId="25920" xr:uid="{67D78342-692B-4F1D-A1CF-33F42431F800}"/>
    <cellStyle name="l_200 Anos - Começo de Ano 06.01 a 31.01 - 21-01_Plano AC - AJUSTADO -_TV MATISSE 2 4" xfId="29111" xr:uid="{B5EECB24-82C1-4D66-A1E6-90D2E8C90A84}"/>
    <cellStyle name="l_200 Anos - Começo de Ano 06.01 a 31.01 - 21-01_Plano AC - AJUSTADO -_TV MATISSE 2 4 2" xfId="41421" xr:uid="{54350D7E-AC19-4A64-9E3C-EBE1AB9F6DA9}"/>
    <cellStyle name="l_200 Anos - Começo de Ano 06.01 a 31.01 - 21-01_Plano AC - AJUSTADO -_TV MATISSE 2 5" xfId="32095" xr:uid="{C1F87C94-95D5-4020-AEAF-1C9996FE2ECB}"/>
    <cellStyle name="l_200 Anos - Começo de Ano 06.01 a 31.01 - 21-01_Plano AC - AJUSTADO -_TV MATISSE 2 5 2" xfId="43850" xr:uid="{A8350237-9728-41E4-81C6-EB9FF79C0BD7}"/>
    <cellStyle name="l_200 Anos - Começo de Ano 06.01 a 31.01 - 21-01_Plano AC - AJUSTADO -_TV MATISSE 2 6" xfId="29922" xr:uid="{CE92AB0D-E997-43E2-B3C6-4F585D198A45}"/>
    <cellStyle name="l_200 Anos - Começo de Ano 06.01 a 31.01 - 21-01_Plano AC - AJUSTADO -_TV MATISSE 2 7" xfId="18771" xr:uid="{D07B5CF0-59C7-4598-8BD2-B843716C9D8B}"/>
    <cellStyle name="l_200 Anos - Começo de Ano 06.01 a 31.01 - 21-01_Plano AC - AJUSTADO -_TV MATISSE 3" xfId="12069" xr:uid="{FC474EDB-D200-4161-B454-4DBC7685B1B9}"/>
    <cellStyle name="l_200 Anos - Começo de Ano 06.01 a 31.01 - 21-01_Plano AC - AJUSTADO -_TV MATISSE 3 2" xfId="15699" xr:uid="{81A9754F-8528-4540-96BE-DB5E2192EC08}"/>
    <cellStyle name="l_200 Anos - Começo de Ano 06.01 a 31.01 - 21-01_Plano AC - AJUSTADO -_TV MATISSE 3 2 2" xfId="21858" xr:uid="{9063CB88-DD81-4D74-B685-F79D074FBECB}"/>
    <cellStyle name="l_200 Anos - Começo de Ano 06.01 a 31.01 - 21-01_Plano AC - AJUSTADO -_TV MATISSE 3 2 2 2" xfId="39136" xr:uid="{D4883EAF-87E9-4386-A217-339DFA858A54}"/>
    <cellStyle name="l_200 Anos - Começo de Ano 06.01 a 31.01 - 21-01_Plano AC - AJUSTADO -_TV MATISSE 3 2 3" xfId="26777" xr:uid="{C09D2B49-76B1-4E17-9C96-61BAF89FF13B}"/>
    <cellStyle name="l_200 Anos - Começo de Ano 06.01 a 31.01 - 21-01_Plano AC - AJUSTADO -_TV MATISSE 3 2 4" xfId="48036" xr:uid="{3AB2DBE3-BC07-47F6-AFB4-E590E16531F1}"/>
    <cellStyle name="l_200 Anos - Começo de Ano 06.01 a 31.01 - 21-01_Plano AC - AJUSTADO -_TV MATISSE 3 3" xfId="17399" xr:uid="{2B532197-515B-4C47-B60A-4390F652BA67}"/>
    <cellStyle name="l_200 Anos - Começo de Ano 06.01 a 31.01 - 21-01_Plano AC - AJUSTADO -_TV MATISSE 3 3 2" xfId="23558" xr:uid="{B27813A6-B8AA-4EC6-A93A-BE8798415BA7}"/>
    <cellStyle name="l_200 Anos - Começo de Ano 06.01 a 31.01 - 21-01_Plano AC - AJUSTADO -_TV MATISSE 3 3 2 2" xfId="42221" xr:uid="{1677BE79-78D5-402B-ABFC-180BF641D883}"/>
    <cellStyle name="l_200 Anos - Começo de Ano 06.01 a 31.01 - 21-01_Plano AC - AJUSTADO -_TV MATISSE 3 3 3" xfId="29995" xr:uid="{CE2CAD51-05D0-4448-AE7B-A58EA6382CFF}"/>
    <cellStyle name="l_200 Anos - Começo de Ano 06.01 a 31.01 - 21-01_Plano AC - AJUSTADO -_TV MATISSE 3 4" xfId="32992" xr:uid="{318B397D-5C2F-4788-8973-01D1E59F5438}"/>
    <cellStyle name="l_200 Anos - Começo de Ano 06.01 a 31.01 - 21-01_Plano AC - AJUSTADO -_TV MATISSE 3 4 2" xfId="44711" xr:uid="{379A6E24-D4FB-4D16-B8CD-FDBFED13FB04}"/>
    <cellStyle name="l_200 Anos - Começo de Ano 06.01 a 31.01 - 21-01_Plano AC - AJUSTADO -_TV MATISSE 3 5" xfId="35194" xr:uid="{8295CA94-90F3-4A97-9B7F-57888124F5CA}"/>
    <cellStyle name="l_200 Anos - Começo de Ano 06.01 a 31.01 - 21-01_Plano AC - AJUSTADO -_TV MATISSE 3 6" xfId="37154" xr:uid="{7AD98CD5-6542-4067-900D-8A5DFDB80A40}"/>
    <cellStyle name="l_200 Anos - Começo de Ano 06.01 a 31.01 - 21-01_Plano AC - AJUSTADO -_TV MATISSE 3 6 2" xfId="46690" xr:uid="{C5B1D92F-1C54-49BF-BAC7-34896DB00882}"/>
    <cellStyle name="l_200 Anos - Começo de Ano 06.01 a 31.01 - 21-01_Plano AC - AJUSTADO -_TV MATISSE 4" xfId="13959" xr:uid="{FFF5046E-703C-4FC5-BD9D-D31DB1D1E464}"/>
    <cellStyle name="l_200 Anos - Começo de Ano 06.01 a 31.01 - 21-01_Plano AC - AJUSTADO -_TV MATISSE 4 2" xfId="20118" xr:uid="{68AA8425-D93B-48C9-99D7-E205705260EE}"/>
    <cellStyle name="l_200 Anos - Começo de Ano 06.01 a 31.01 - 21-01_Plano AC - AJUSTADO -_TV MATISSE 4 2 2" xfId="37528" xr:uid="{6B105CFE-4B52-47D0-917C-3BD7A645BAEB}"/>
    <cellStyle name="l_200 Anos - Começo de Ano 06.01 a 31.01 - 21-01_Plano AC - AJUSTADO -_TV MATISSE 4 3" xfId="25028" xr:uid="{3B5AA4D7-C6C3-4073-B742-B5944BB302B1}"/>
    <cellStyle name="l_200 Anos - Começo de Ano 06.01 a 31.01 - 21-01_Plano AC - AJUSTADO -_TV MATISSE 5" xfId="24729" xr:uid="{7A32D116-79F9-4915-B0BF-BC208272CB01}"/>
    <cellStyle name="l_200 Anos - Começo de Ano 06.01 a 31.01 - 21-01_Plano AC - AJUSTADO -_TV MATISSE 5 2" xfId="37387" xr:uid="{63F8E1AF-5916-4250-B498-E82CCF22B2BE}"/>
    <cellStyle name="l_200 Anos - Começo de Ano 06.01 a 31.01 - 21-01_Plano AC - AJUSTADO -_TV MATISSE 6" xfId="32900" xr:uid="{6E603125-7C24-49EB-BB3F-24E7312CB8CE}"/>
    <cellStyle name="l_200 Anos - Começo de Ano 06.01 a 31.01 - 21-01_Plano AC - AJUSTADO -_TV MATISSE_JORNAL COMPLEMENTO 24.06 - VERAMIR II - CONSOLIDADO" xfId="269" xr:uid="{940758FE-F56D-4AA3-9275-DD77BC6EF8F3}"/>
    <cellStyle name="l_200 Anos - Começo de Ano 06.01 a 31.01 - 21-01_Plano AC - AJUSTADO -_TV MATISSE_OOH - Rev 12" xfId="3812" xr:uid="{00AF44D0-B8D1-4DEE-A02A-D181D1CEC190}"/>
    <cellStyle name="l_200 Anos - Começo de Ano 06.01 a 31.01 - 21-01_Plano AC - REV I - 13-05" xfId="270" xr:uid="{2446E0B1-FED5-4694-8C11-AD89494FC617}"/>
    <cellStyle name="l_200 Anos - Começo de Ano 06.01 a 31.01 - 21-01_Plano AC - REV I - 13-05 2" xfId="11117" xr:uid="{EBE55E28-D603-4D4C-8FB7-DD0DB4531B9A}"/>
    <cellStyle name="l_200 Anos - Começo de Ano 06.01 a 31.01 - 21-01_Plano AC - REV I - 13-05 2 2" xfId="12873" xr:uid="{01ABE465-3C31-4DC8-9B6D-E14416BA6296}"/>
    <cellStyle name="l_200 Anos - Começo de Ano 06.01 a 31.01 - 21-01_Plano AC - REV I - 13-05 2 2 2" xfId="16503" xr:uid="{006F072F-5096-49D1-A440-F64C55D7BFD7}"/>
    <cellStyle name="l_200 Anos - Começo de Ano 06.01 a 31.01 - 21-01_Plano AC - REV I - 13-05 2 2 2 2" xfId="22662" xr:uid="{812896E4-C6A0-4822-934C-3A2A1BC88CD7}"/>
    <cellStyle name="l_200 Anos - Começo de Ano 06.01 a 31.01 - 21-01_Plano AC - REV I - 13-05 2 2 2 2 2" xfId="39929" xr:uid="{0E2AD68F-ABE7-4ECF-950A-486F2612F36F}"/>
    <cellStyle name="l_200 Anos - Começo de Ano 06.01 a 31.01 - 21-01_Plano AC - REV I - 13-05 2 2 2 3" xfId="27570" xr:uid="{4E78CA00-D076-4FAC-8D6A-CF7B1FAD048C}"/>
    <cellStyle name="l_200 Anos - Começo de Ano 06.01 a 31.01 - 21-01_Plano AC - REV I - 13-05 2 2 3" xfId="30794" xr:uid="{59979B6F-C210-4ECF-84F1-D9737F4908CB}"/>
    <cellStyle name="l_200 Anos - Começo de Ano 06.01 a 31.01 - 21-01_Plano AC - REV I - 13-05 2 2 3 2" xfId="43018" xr:uid="{AAFBDF47-2593-4A92-9AA4-94760123282D}"/>
    <cellStyle name="l_200 Anos - Começo de Ano 06.01 a 31.01 - 21-01_Plano AC - REV I - 13-05 2 2 4" xfId="33786" xr:uid="{2EC72C8D-9841-4B91-AAA8-E56FAAA85A7C}"/>
    <cellStyle name="l_200 Anos - Começo de Ano 06.01 a 31.01 - 21-01_Plano AC - REV I - 13-05 2 2 4 2" xfId="45505" xr:uid="{C1A5134F-BE99-410A-835E-181FBF286739}"/>
    <cellStyle name="l_200 Anos - Começo de Ano 06.01 a 31.01 - 21-01_Plano AC - REV I - 13-05 2 2 5" xfId="35987" xr:uid="{C1DDDA8C-1B04-41D3-ACD4-EB422255F1C0}"/>
    <cellStyle name="l_200 Anos - Começo de Ano 06.01 a 31.01 - 21-01_Plano AC - REV I - 13-05 2 2 6" xfId="18570" xr:uid="{A19E1220-3DFA-4A55-ADAC-ACA63F313BF6}"/>
    <cellStyle name="l_200 Anos - Começo de Ano 06.01 a 31.01 - 21-01_Plano AC - REV I - 13-05 2 3" xfId="14800" xr:uid="{8DBD7084-0B89-40A9-A28A-9A46459ED574}"/>
    <cellStyle name="l_200 Anos - Começo de Ano 06.01 a 31.01 - 21-01_Plano AC - REV I - 13-05 2 3 2" xfId="20959" xr:uid="{14A8A596-D948-40F5-8AB3-E5B3BE4A39CC}"/>
    <cellStyle name="l_200 Anos - Começo de Ano 06.01 a 31.01 - 21-01_Plano AC - REV I - 13-05 2 3 2 2" xfId="38332" xr:uid="{2F06E8D0-F262-44CC-8A84-D5DF55903B08}"/>
    <cellStyle name="l_200 Anos - Começo de Ano 06.01 a 31.01 - 21-01_Plano AC - REV I - 13-05 2 3 3" xfId="25921" xr:uid="{E2BD19EE-13A0-48BD-973E-3415CB843C9C}"/>
    <cellStyle name="l_200 Anos - Começo de Ano 06.01 a 31.01 - 21-01_Plano AC - REV I - 13-05 2 4" xfId="29112" xr:uid="{3BA0D116-1B57-48C1-AE0F-E555BA4029D0}"/>
    <cellStyle name="l_200 Anos - Começo de Ano 06.01 a 31.01 - 21-01_Plano AC - REV I - 13-05 2 4 2" xfId="41422" xr:uid="{AF524F78-B9A4-4210-AB17-933F906A3FD0}"/>
    <cellStyle name="l_200 Anos - Começo de Ano 06.01 a 31.01 - 21-01_Plano AC - REV I - 13-05 2 5" xfId="32096" xr:uid="{D3E13730-9C23-43DF-A22A-04F2057FD49C}"/>
    <cellStyle name="l_200 Anos - Começo de Ano 06.01 a 31.01 - 21-01_Plano AC - REV I - 13-05 2 5 2" xfId="43851" xr:uid="{6E20D595-2C9E-490C-93FF-A415BB13941E}"/>
    <cellStyle name="l_200 Anos - Começo de Ano 06.01 a 31.01 - 21-01_Plano AC - REV I - 13-05 2 6" xfId="31573" xr:uid="{D4ABA6C4-DA7F-4EC1-A05D-A8C970554A1F}"/>
    <cellStyle name="l_200 Anos - Começo de Ano 06.01 a 31.01 - 21-01_Plano AC - REV I - 13-05 2 7" xfId="19469" xr:uid="{D223BB02-78C3-4DC0-9D6E-E82D3A140A4D}"/>
    <cellStyle name="l_200 Anos - Começo de Ano 06.01 a 31.01 - 21-01_Plano AC - REV I - 13-05 3" xfId="12070" xr:uid="{B7ABF6A1-A839-40AA-BC21-E4DC5965809E}"/>
    <cellStyle name="l_200 Anos - Começo de Ano 06.01 a 31.01 - 21-01_Plano AC - REV I - 13-05 3 2" xfId="15700" xr:uid="{A3A27BAF-D3B1-4177-B34F-EF66E93809C9}"/>
    <cellStyle name="l_200 Anos - Começo de Ano 06.01 a 31.01 - 21-01_Plano AC - REV I - 13-05 3 2 2" xfId="21859" xr:uid="{9A8DE42E-3B88-40B9-8B8C-2CA85F99F040}"/>
    <cellStyle name="l_200 Anos - Começo de Ano 06.01 a 31.01 - 21-01_Plano AC - REV I - 13-05 3 2 2 2" xfId="39137" xr:uid="{9FA7FA6D-686D-47F5-9E01-191445E5C5EF}"/>
    <cellStyle name="l_200 Anos - Começo de Ano 06.01 a 31.01 - 21-01_Plano AC - REV I - 13-05 3 2 3" xfId="26778" xr:uid="{8E2E6C5B-02D0-4037-BA64-1D30C7508B20}"/>
    <cellStyle name="l_200 Anos - Começo de Ano 06.01 a 31.01 - 21-01_Plano AC - REV I - 13-05 3 2 4" xfId="48037" xr:uid="{11E5ABE6-CD78-48C5-B9B5-BA40586755DA}"/>
    <cellStyle name="l_200 Anos - Começo de Ano 06.01 a 31.01 - 21-01_Plano AC - REV I - 13-05 3 3" xfId="17400" xr:uid="{18147FDA-69B5-47C8-9C71-A80921B16D41}"/>
    <cellStyle name="l_200 Anos - Começo de Ano 06.01 a 31.01 - 21-01_Plano AC - REV I - 13-05 3 3 2" xfId="23559" xr:uid="{42300526-C3D5-433B-ACD2-BC495004208F}"/>
    <cellStyle name="l_200 Anos - Começo de Ano 06.01 a 31.01 - 21-01_Plano AC - REV I - 13-05 3 3 2 2" xfId="42222" xr:uid="{1CB317F7-5FD1-45B1-9D3C-0BDE5FB71D37}"/>
    <cellStyle name="l_200 Anos - Começo de Ano 06.01 a 31.01 - 21-01_Plano AC - REV I - 13-05 3 3 3" xfId="29996" xr:uid="{E9E3028D-5FA2-43F2-9CA7-1BCC986F2E11}"/>
    <cellStyle name="l_200 Anos - Começo de Ano 06.01 a 31.01 - 21-01_Plano AC - REV I - 13-05 3 4" xfId="32993" xr:uid="{E6C39A06-DFE5-4C22-BC7A-B7824713CD9A}"/>
    <cellStyle name="l_200 Anos - Começo de Ano 06.01 a 31.01 - 21-01_Plano AC - REV I - 13-05 3 4 2" xfId="44712" xr:uid="{2A0F4DBE-33D1-4B98-BE7C-8E2E6EF6BA5B}"/>
    <cellStyle name="l_200 Anos - Começo de Ano 06.01 a 31.01 - 21-01_Plano AC - REV I - 13-05 3 5" xfId="35195" xr:uid="{E4B7BBB5-CA8A-43F6-94A9-58062F3BA39D}"/>
    <cellStyle name="l_200 Anos - Começo de Ano 06.01 a 31.01 - 21-01_Plano AC - REV I - 13-05 3 6" xfId="37357" xr:uid="{FF44340E-6692-4682-ADEB-269FEE78C9DA}"/>
    <cellStyle name="l_200 Anos - Começo de Ano 06.01 a 31.01 - 21-01_Plano AC - REV I - 13-05 3 6 2" xfId="46893" xr:uid="{C72918C8-BECF-4347-A135-34FE3313779E}"/>
    <cellStyle name="l_200 Anos - Começo de Ano 06.01 a 31.01 - 21-01_Plano AC - REV I - 13-05 4" xfId="13960" xr:uid="{43AF9706-F0A2-450F-B453-98FAC4C95EAE}"/>
    <cellStyle name="l_200 Anos - Começo de Ano 06.01 a 31.01 - 21-01_Plano AC - REV I - 13-05 4 2" xfId="20119" xr:uid="{BB75E2AB-F5D0-45F5-8866-EBD420D575D5}"/>
    <cellStyle name="l_200 Anos - Começo de Ano 06.01 a 31.01 - 21-01_Plano AC - REV I - 13-05 4 2 2" xfId="37529" xr:uid="{4E2E9744-7950-4AE5-B1BA-BD5CB9ABB0AD}"/>
    <cellStyle name="l_200 Anos - Começo de Ano 06.01 a 31.01 - 21-01_Plano AC - REV I - 13-05 4 3" xfId="25029" xr:uid="{AB3BF66E-32DC-41E0-964A-2C19C21E2C79}"/>
    <cellStyle name="l_200 Anos - Começo de Ano 06.01 a 31.01 - 21-01_Plano AC - REV I - 13-05 5" xfId="24728" xr:uid="{A852B05F-5E81-4802-AE02-C643FAF343DF}"/>
    <cellStyle name="l_200 Anos - Começo de Ano 06.01 a 31.01 - 21-01_Plano AC - REV I - 13-05 5 2" xfId="37386" xr:uid="{63D9D336-A68D-4504-AAB0-5FD6332D777A}"/>
    <cellStyle name="l_200 Anos - Começo de Ano 06.01 a 31.01 - 21-01_Plano AC - REV I - 13-05 6" xfId="32043" xr:uid="{33A6DBAF-4DA1-4329-88F9-B9D1F7C2F234}"/>
    <cellStyle name="l_200 Anos - Começo de Ano 06.01 a 31.01 - 21-01_Plano AC - REV I - 13-05_JORNAL COMPLEMENTO 24.06 - VERAMIR II - CONSOLIDADO" xfId="271" xr:uid="{B94FDB89-8B15-4936-8943-55E1136459F9}"/>
    <cellStyle name="l_200 Anos - Começo de Ano 06.01 a 31.01 - 21-01_Plano AC - REV I - 13-05_OOH - Rev 12" xfId="3813" xr:uid="{4E7A82F4-D4D3-4357-A724-D70F315EDB0D}"/>
    <cellStyle name="l_200 Anos - Começo de Ano 06.01 a 31.01 - 21-01_Plano AM - REV I - 13.05" xfId="272" xr:uid="{59FBB214-210B-43F3-B195-5F43A954B981}"/>
    <cellStyle name="l_200 Anos - Começo de Ano 06.01 a 31.01 - 21-01_Plano AM - REV I - 13.05 2" xfId="11118" xr:uid="{01263CD9-BFAE-4F97-9E8A-22AAE101B81F}"/>
    <cellStyle name="l_200 Anos - Começo de Ano 06.01 a 31.01 - 21-01_Plano AM - REV I - 13.05 2 2" xfId="12874" xr:uid="{26D9EFBE-1FC2-4ECE-81A6-74CAB74ACBB2}"/>
    <cellStyle name="l_200 Anos - Começo de Ano 06.01 a 31.01 - 21-01_Plano AM - REV I - 13.05 2 2 2" xfId="16504" xr:uid="{211FBFD7-E53C-458C-B6F8-E78EFB94B7BA}"/>
    <cellStyle name="l_200 Anos - Começo de Ano 06.01 a 31.01 - 21-01_Plano AM - REV I - 13.05 2 2 2 2" xfId="22663" xr:uid="{B2351C6F-EBB4-471D-9F53-BBC7DA87CBDB}"/>
    <cellStyle name="l_200 Anos - Começo de Ano 06.01 a 31.01 - 21-01_Plano AM - REV I - 13.05 2 2 2 2 2" xfId="39930" xr:uid="{7A4B34A0-D1CF-46EA-8E96-EB6CC3545FF3}"/>
    <cellStyle name="l_200 Anos - Começo de Ano 06.01 a 31.01 - 21-01_Plano AM - REV I - 13.05 2 2 2 3" xfId="27571" xr:uid="{9D2AEF65-D873-4884-91D2-58E7CF4BDFC1}"/>
    <cellStyle name="l_200 Anos - Começo de Ano 06.01 a 31.01 - 21-01_Plano AM - REV I - 13.05 2 2 3" xfId="30795" xr:uid="{36A1CE73-423E-4DCE-BBFE-352E46F96501}"/>
    <cellStyle name="l_200 Anos - Começo de Ano 06.01 a 31.01 - 21-01_Plano AM - REV I - 13.05 2 2 3 2" xfId="43019" xr:uid="{41249F20-35F3-4274-A447-17114B3E7E08}"/>
    <cellStyle name="l_200 Anos - Começo de Ano 06.01 a 31.01 - 21-01_Plano AM - REV I - 13.05 2 2 4" xfId="33787" xr:uid="{E19412A8-90A6-4F41-AE43-AEC21D7DD8E5}"/>
    <cellStyle name="l_200 Anos - Começo de Ano 06.01 a 31.01 - 21-01_Plano AM - REV I - 13.05 2 2 4 2" xfId="45506" xr:uid="{6973C1A0-5FB7-49F3-9A02-B1EA26405A51}"/>
    <cellStyle name="l_200 Anos - Começo de Ano 06.01 a 31.01 - 21-01_Plano AM - REV I - 13.05 2 2 5" xfId="35988" xr:uid="{0109EDA8-72DD-4419-8251-778A834D438B}"/>
    <cellStyle name="l_200 Anos - Começo de Ano 06.01 a 31.01 - 21-01_Plano AM - REV I - 13.05 2 2 6" xfId="19269" xr:uid="{68CF6E14-A1F8-44D1-86E1-E37CC314794A}"/>
    <cellStyle name="l_200 Anos - Começo de Ano 06.01 a 31.01 - 21-01_Plano AM - REV I - 13.05 2 3" xfId="14801" xr:uid="{FD6D99D4-E6CB-4EA9-B1EE-5A20107E92B3}"/>
    <cellStyle name="l_200 Anos - Começo de Ano 06.01 a 31.01 - 21-01_Plano AM - REV I - 13.05 2 3 2" xfId="20960" xr:uid="{9C728A8B-81A4-4B0C-A495-96059A2BB0A3}"/>
    <cellStyle name="l_200 Anos - Começo de Ano 06.01 a 31.01 - 21-01_Plano AM - REV I - 13.05 2 3 2 2" xfId="38333" xr:uid="{CC6A815B-EB0B-4855-AA4F-0DEFCDB11D62}"/>
    <cellStyle name="l_200 Anos - Começo de Ano 06.01 a 31.01 - 21-01_Plano AM - REV I - 13.05 2 3 3" xfId="25922" xr:uid="{0ECFBE1D-FFC9-4EE6-BE65-447A4B9E1DD4}"/>
    <cellStyle name="l_200 Anos - Começo de Ano 06.01 a 31.01 - 21-01_Plano AM - REV I - 13.05 2 4" xfId="29113" xr:uid="{4B209CA2-0464-438F-A0CB-60B6CBCBF7D7}"/>
    <cellStyle name="l_200 Anos - Começo de Ano 06.01 a 31.01 - 21-01_Plano AM - REV I - 13.05 2 4 2" xfId="41423" xr:uid="{AB99F89A-2F49-422F-93C9-E1ED053C3F39}"/>
    <cellStyle name="l_200 Anos - Começo de Ano 06.01 a 31.01 - 21-01_Plano AM - REV I - 13.05 2 5" xfId="32097" xr:uid="{EA7B641A-C5E9-4FF6-B906-70B2C96F94D4}"/>
    <cellStyle name="l_200 Anos - Começo de Ano 06.01 a 31.01 - 21-01_Plano AM - REV I - 13.05 2 5 2" xfId="43852" xr:uid="{1FEE56F6-8DDA-4C67-A777-8F366DD80009}"/>
    <cellStyle name="l_200 Anos - Começo de Ano 06.01 a 31.01 - 21-01_Plano AM - REV I - 13.05 2 6" xfId="29957" xr:uid="{00206EEC-2EFD-4217-A50C-7188B5EAF847}"/>
    <cellStyle name="l_200 Anos - Começo de Ano 06.01 a 31.01 - 21-01_Plano AM - REV I - 13.05 2 7" xfId="19763" xr:uid="{41F0D0FF-2969-4C3D-ADA6-BD1C6292F953}"/>
    <cellStyle name="l_200 Anos - Começo de Ano 06.01 a 31.01 - 21-01_Plano AM - REV I - 13.05 3" xfId="12071" xr:uid="{299329E5-903D-4C0E-980A-DEC35C262283}"/>
    <cellStyle name="l_200 Anos - Começo de Ano 06.01 a 31.01 - 21-01_Plano AM - REV I - 13.05 3 2" xfId="15701" xr:uid="{291BA5C2-EE9D-4159-8138-CC82A7334D72}"/>
    <cellStyle name="l_200 Anos - Começo de Ano 06.01 a 31.01 - 21-01_Plano AM - REV I - 13.05 3 2 2" xfId="21860" xr:uid="{2040764F-AFA1-436C-8656-7BDAA72B3851}"/>
    <cellStyle name="l_200 Anos - Começo de Ano 06.01 a 31.01 - 21-01_Plano AM - REV I - 13.05 3 2 2 2" xfId="39138" xr:uid="{08DD38FE-C895-4E05-BE88-7DAFB9951BBC}"/>
    <cellStyle name="l_200 Anos - Começo de Ano 06.01 a 31.01 - 21-01_Plano AM - REV I - 13.05 3 2 3" xfId="26779" xr:uid="{61951BA7-4BCE-4241-9079-4A8227CC4A3D}"/>
    <cellStyle name="l_200 Anos - Começo de Ano 06.01 a 31.01 - 21-01_Plano AM - REV I - 13.05 3 2 4" xfId="48038" xr:uid="{882A9B85-37F7-4586-8612-9B07672F2A8E}"/>
    <cellStyle name="l_200 Anos - Começo de Ano 06.01 a 31.01 - 21-01_Plano AM - REV I - 13.05 3 3" xfId="17401" xr:uid="{D467C6E3-0235-4FDF-83E4-0FA150B055B5}"/>
    <cellStyle name="l_200 Anos - Começo de Ano 06.01 a 31.01 - 21-01_Plano AM - REV I - 13.05 3 3 2" xfId="23560" xr:uid="{2F333644-F359-4849-BE2D-B9C36E38042B}"/>
    <cellStyle name="l_200 Anos - Começo de Ano 06.01 a 31.01 - 21-01_Plano AM - REV I - 13.05 3 3 2 2" xfId="42223" xr:uid="{3427B3A0-855F-43D9-BACB-F699916E8322}"/>
    <cellStyle name="l_200 Anos - Começo de Ano 06.01 a 31.01 - 21-01_Plano AM - REV I - 13.05 3 3 3" xfId="29997" xr:uid="{EF186C4A-29E9-4648-A085-8E17C1A09112}"/>
    <cellStyle name="l_200 Anos - Começo de Ano 06.01 a 31.01 - 21-01_Plano AM - REV I - 13.05 3 4" xfId="32994" xr:uid="{83822151-1ABE-434B-BE5D-2FA0AF54EDCB}"/>
    <cellStyle name="l_200 Anos - Começo de Ano 06.01 a 31.01 - 21-01_Plano AM - REV I - 13.05 3 4 2" xfId="44713" xr:uid="{D3F97190-8C1E-4D84-9605-10ECEEC53F7C}"/>
    <cellStyle name="l_200 Anos - Começo de Ano 06.01 a 31.01 - 21-01_Plano AM - REV I - 13.05 3 5" xfId="35196" xr:uid="{51BC43EF-65ED-40AA-9B85-204C0983D283}"/>
    <cellStyle name="l_200 Anos - Começo de Ano 06.01 a 31.01 - 21-01_Plano AM - REV I - 13.05 3 6" xfId="36957" xr:uid="{CB2A0503-402D-4C05-9855-90205557AD51}"/>
    <cellStyle name="l_200 Anos - Começo de Ano 06.01 a 31.01 - 21-01_Plano AM - REV I - 13.05 3 6 2" xfId="46493" xr:uid="{756F8CC2-2F55-43CE-88FC-A581584F38F6}"/>
    <cellStyle name="l_200 Anos - Começo de Ano 06.01 a 31.01 - 21-01_Plano AM - REV I - 13.05 4" xfId="13961" xr:uid="{0E62AA29-D352-4005-83E0-6E6789EFDA35}"/>
    <cellStyle name="l_200 Anos - Começo de Ano 06.01 a 31.01 - 21-01_Plano AM - REV I - 13.05 4 2" xfId="20120" xr:uid="{7C7C215B-32F9-4523-B128-30CD0ABFDE76}"/>
    <cellStyle name="l_200 Anos - Começo de Ano 06.01 a 31.01 - 21-01_Plano AM - REV I - 13.05 4 2 2" xfId="37530" xr:uid="{A6CDD567-C8BF-4566-A872-6E8D5EAF926C}"/>
    <cellStyle name="l_200 Anos - Começo de Ano 06.01 a 31.01 - 21-01_Plano AM - REV I - 13.05 4 3" xfId="25030" xr:uid="{DC0FA1F6-5D4A-4E69-AFF4-D9E906689A5B}"/>
    <cellStyle name="l_200 Anos - Começo de Ano 06.01 a 31.01 - 21-01_Plano AM - REV I - 13.05 5" xfId="24727" xr:uid="{73088C9B-B5D8-48B2-9759-D1010E2F5B17}"/>
    <cellStyle name="l_200 Anos - Começo de Ano 06.01 a 31.01 - 21-01_Plano AM - REV I - 13.05 5 2" xfId="37385" xr:uid="{3CD2203C-44B9-44A7-BDD6-955236516A05}"/>
    <cellStyle name="l_200 Anos - Começo de Ano 06.01 a 31.01 - 21-01_Plano AM - REV I - 13.05 6" xfId="32947" xr:uid="{2699E018-7A46-42EE-843B-63C05341892F}"/>
    <cellStyle name="l_200 Anos - Começo de Ano 06.01 a 31.01 - 21-01_Plano AM - REV I - 13.05_JORNAL COMPLEMENTO 24.06 - VERAMIR II - CONSOLIDADO" xfId="273" xr:uid="{1680748C-C2F2-40A5-8560-12ACC36DD32F}"/>
    <cellStyle name="l_200 Anos - Começo de Ano 06.01 a 31.01 - 21-01_Plano AM - REV I - 13.05_OOH - Rev 12" xfId="3814" xr:uid="{0FEC6A3C-2C9B-4978-9B23-9BA3165F761D}"/>
    <cellStyle name="l_200 Anos - Começo de Ano 06.01 a 31.01 - 21-01_Plano AP - REV I - 13.05" xfId="274" xr:uid="{76CC9F3D-AF07-46C2-9822-83A020BD15B0}"/>
    <cellStyle name="l_200 Anos - Começo de Ano 06.01 a 31.01 - 21-01_Plano AP - REV I - 13.05 2" xfId="11119" xr:uid="{ACA8FF82-9FB7-4C84-9584-C25AF3999D5E}"/>
    <cellStyle name="l_200 Anos - Começo de Ano 06.01 a 31.01 - 21-01_Plano AP - REV I - 13.05 2 2" xfId="12875" xr:uid="{9433000C-56F3-40DC-9CCC-5591D899316A}"/>
    <cellStyle name="l_200 Anos - Começo de Ano 06.01 a 31.01 - 21-01_Plano AP - REV I - 13.05 2 2 2" xfId="16505" xr:uid="{291015C8-BCF6-4DFE-AB65-C26DF1DFB211}"/>
    <cellStyle name="l_200 Anos - Começo de Ano 06.01 a 31.01 - 21-01_Plano AP - REV I - 13.05 2 2 2 2" xfId="22664" xr:uid="{EA37733B-7E2B-4BFF-B48D-2C9C103C0436}"/>
    <cellStyle name="l_200 Anos - Começo de Ano 06.01 a 31.01 - 21-01_Plano AP - REV I - 13.05 2 2 2 2 2" xfId="39931" xr:uid="{7BF68417-7AB5-4432-A71F-A19C710CAD9E}"/>
    <cellStyle name="l_200 Anos - Começo de Ano 06.01 a 31.01 - 21-01_Plano AP - REV I - 13.05 2 2 2 3" xfId="27572" xr:uid="{EA73FBD1-9AD1-4324-9A0A-435327C78AB7}"/>
    <cellStyle name="l_200 Anos - Começo de Ano 06.01 a 31.01 - 21-01_Plano AP - REV I - 13.05 2 2 3" xfId="30796" xr:uid="{4FFF81A4-8530-4DB2-B55A-33BE90822E75}"/>
    <cellStyle name="l_200 Anos - Começo de Ano 06.01 a 31.01 - 21-01_Plano AP - REV I - 13.05 2 2 3 2" xfId="43020" xr:uid="{DCE7D4A8-99C4-4F0D-9A83-F67944F5E617}"/>
    <cellStyle name="l_200 Anos - Começo de Ano 06.01 a 31.01 - 21-01_Plano AP - REV I - 13.05 2 2 4" xfId="33788" xr:uid="{B95769AE-B889-4B08-B0C8-042B0F08E8F2}"/>
    <cellStyle name="l_200 Anos - Começo de Ano 06.01 a 31.01 - 21-01_Plano AP - REV I - 13.05 2 2 4 2" xfId="45507" xr:uid="{D09CF23B-34B1-41F3-8C3F-B0AC385D2BC0}"/>
    <cellStyle name="l_200 Anos - Começo de Ano 06.01 a 31.01 - 21-01_Plano AP - REV I - 13.05 2 2 5" xfId="35989" xr:uid="{2855AE48-DB97-4285-9F53-CA32E9FDCF62}"/>
    <cellStyle name="l_200 Anos - Começo de Ano 06.01 a 31.01 - 21-01_Plano AP - REV I - 13.05 2 2 6" xfId="19562" xr:uid="{DB44BB78-51AB-4559-A428-997C6CC8CE79}"/>
    <cellStyle name="l_200 Anos - Começo de Ano 06.01 a 31.01 - 21-01_Plano AP - REV I - 13.05 2 3" xfId="14802" xr:uid="{FAF89306-A25A-4A16-A35E-C5106F05B8A5}"/>
    <cellStyle name="l_200 Anos - Começo de Ano 06.01 a 31.01 - 21-01_Plano AP - REV I - 13.05 2 3 2" xfId="20961" xr:uid="{98DF5CAF-94E0-4598-ABC7-EF6940F6459E}"/>
    <cellStyle name="l_200 Anos - Começo de Ano 06.01 a 31.01 - 21-01_Plano AP - REV I - 13.05 2 3 2 2" xfId="38334" xr:uid="{018F127E-A338-454D-9AAC-D595B1B0B1B9}"/>
    <cellStyle name="l_200 Anos - Começo de Ano 06.01 a 31.01 - 21-01_Plano AP - REV I - 13.05 2 3 3" xfId="25923" xr:uid="{0E5A56A0-4B44-416D-8D44-4FF9CC7419E3}"/>
    <cellStyle name="l_200 Anos - Começo de Ano 06.01 a 31.01 - 21-01_Plano AP - REV I - 13.05 2 4" xfId="29114" xr:uid="{28B7EADB-D2E6-4C22-B073-A85F53FF26F6}"/>
    <cellStyle name="l_200 Anos - Começo de Ano 06.01 a 31.01 - 21-01_Plano AP - REV I - 13.05 2 4 2" xfId="41424" xr:uid="{CD8519B6-FE85-4ABB-AF56-15DE7EC65A2F}"/>
    <cellStyle name="l_200 Anos - Começo de Ano 06.01 a 31.01 - 21-01_Plano AP - REV I - 13.05 2 5" xfId="32098" xr:uid="{B36967F2-2F1E-419E-8CB7-B2C63A622ACD}"/>
    <cellStyle name="l_200 Anos - Começo de Ano 06.01 a 31.01 - 21-01_Plano AP - REV I - 13.05 2 5 2" xfId="43853" xr:uid="{3C9CBB11-29AA-4CCD-9339-605C65BBF3E1}"/>
    <cellStyle name="l_200 Anos - Começo de Ano 06.01 a 31.01 - 21-01_Plano AP - REV I - 13.05 2 6" xfId="24739" xr:uid="{CAE055E5-4EAC-45A0-9238-8406F3EC89AA}"/>
    <cellStyle name="l_200 Anos - Começo de Ano 06.01 a 31.01 - 21-01_Plano AP - REV I - 13.05 2 7" xfId="19086" xr:uid="{3F4B531D-0578-436B-970F-F0A56541251E}"/>
    <cellStyle name="l_200 Anos - Começo de Ano 06.01 a 31.01 - 21-01_Plano AP - REV I - 13.05 3" xfId="12072" xr:uid="{5E876FE8-956A-49EE-ABD7-BFD7E5FB515A}"/>
    <cellStyle name="l_200 Anos - Começo de Ano 06.01 a 31.01 - 21-01_Plano AP - REV I - 13.05 3 2" xfId="15702" xr:uid="{8729E432-C409-4F2B-ABE1-BB1012D0441E}"/>
    <cellStyle name="l_200 Anos - Começo de Ano 06.01 a 31.01 - 21-01_Plano AP - REV I - 13.05 3 2 2" xfId="21861" xr:uid="{DE544554-029F-4CB1-BF05-160D6C73F332}"/>
    <cellStyle name="l_200 Anos - Começo de Ano 06.01 a 31.01 - 21-01_Plano AP - REV I - 13.05 3 2 2 2" xfId="39139" xr:uid="{84820781-D8DE-41CB-867E-906D36B2C4A5}"/>
    <cellStyle name="l_200 Anos - Começo de Ano 06.01 a 31.01 - 21-01_Plano AP - REV I - 13.05 3 2 3" xfId="26780" xr:uid="{972A76C3-36FF-41A2-AEDA-03A7382AF2B1}"/>
    <cellStyle name="l_200 Anos - Começo de Ano 06.01 a 31.01 - 21-01_Plano AP - REV I - 13.05 3 2 4" xfId="48039" xr:uid="{7860A7E8-6B84-4219-AA15-61712648102A}"/>
    <cellStyle name="l_200 Anos - Começo de Ano 06.01 a 31.01 - 21-01_Plano AP - REV I - 13.05 3 3" xfId="17402" xr:uid="{4D2BD5B1-DE86-46F3-9CD1-9CB7D9FA4511}"/>
    <cellStyle name="l_200 Anos - Começo de Ano 06.01 a 31.01 - 21-01_Plano AP - REV I - 13.05 3 3 2" xfId="23561" xr:uid="{D39EA574-6354-4025-9640-7296C0135D0C}"/>
    <cellStyle name="l_200 Anos - Começo de Ano 06.01 a 31.01 - 21-01_Plano AP - REV I - 13.05 3 3 2 2" xfId="42224" xr:uid="{DB71B6EC-270F-459C-9662-D786B5E5BF41}"/>
    <cellStyle name="l_200 Anos - Começo de Ano 06.01 a 31.01 - 21-01_Plano AP - REV I - 13.05 3 3 3" xfId="29998" xr:uid="{3699B0CF-0AC7-4A6B-BA88-5960E82258E1}"/>
    <cellStyle name="l_200 Anos - Começo de Ano 06.01 a 31.01 - 21-01_Plano AP - REV I - 13.05 3 4" xfId="32995" xr:uid="{5463088C-2154-463A-8F88-CC2A34B41448}"/>
    <cellStyle name="l_200 Anos - Começo de Ano 06.01 a 31.01 - 21-01_Plano AP - REV I - 13.05 3 4 2" xfId="44714" xr:uid="{3A3316E7-311F-40B1-BD86-988ADBE97182}"/>
    <cellStyle name="l_200 Anos - Começo de Ano 06.01 a 31.01 - 21-01_Plano AP - REV I - 13.05 3 5" xfId="35197" xr:uid="{3B60A6D8-CD0D-41E5-89F5-C0A5A20B759C}"/>
    <cellStyle name="l_200 Anos - Começo de Ano 06.01 a 31.01 - 21-01_Plano AP - REV I - 13.05 3 6" xfId="26733" xr:uid="{5BDA8B61-7BCA-4231-AC27-AD1512216407}"/>
    <cellStyle name="l_200 Anos - Começo de Ano 06.01 a 31.01 - 21-01_Plano AP - REV I - 13.05 3 6 2" xfId="39113" xr:uid="{96924339-1874-4652-877E-B86A3A9477EE}"/>
    <cellStyle name="l_200 Anos - Começo de Ano 06.01 a 31.01 - 21-01_Plano AP - REV I - 13.05 4" xfId="13962" xr:uid="{2F85A781-E3DC-46E0-A281-402578689B17}"/>
    <cellStyle name="l_200 Anos - Começo de Ano 06.01 a 31.01 - 21-01_Plano AP - REV I - 13.05 4 2" xfId="20121" xr:uid="{242C16DE-A494-41F4-ACBF-6E70676D2205}"/>
    <cellStyle name="l_200 Anos - Começo de Ano 06.01 a 31.01 - 21-01_Plano AP - REV I - 13.05 4 2 2" xfId="37531" xr:uid="{1F15BDDA-4C62-481A-A44B-4806C26FD267}"/>
    <cellStyle name="l_200 Anos - Começo de Ano 06.01 a 31.01 - 21-01_Plano AP - REV I - 13.05 4 3" xfId="25031" xr:uid="{CF000F5B-1CD9-4751-A1EB-75674E50BE41}"/>
    <cellStyle name="l_200 Anos - Começo de Ano 06.01 a 31.01 - 21-01_Plano AP - REV I - 13.05 5" xfId="24910" xr:uid="{1C16DEA5-35B9-4218-8179-5FC04AAF4496}"/>
    <cellStyle name="l_200 Anos - Começo de Ano 06.01 a 31.01 - 21-01_Plano AP - REV I - 13.05 5 2" xfId="37504" xr:uid="{BD93C5B1-7E2C-4CCF-989A-4AD6C298555B}"/>
    <cellStyle name="l_200 Anos - Começo de Ano 06.01 a 31.01 - 21-01_Plano AP - REV I - 13.05 6" xfId="32044" xr:uid="{37BB8F14-582A-4CF3-992D-742414A1B24F}"/>
    <cellStyle name="l_200 Anos - Começo de Ano 06.01 a 31.01 - 21-01_Plano AP - REV I - 13.05_JORNAL COMPLEMENTO 24.06 - VERAMIR II - CONSOLIDADO" xfId="275" xr:uid="{0A98E39C-EE8B-4C77-B199-BC90F26BCF3D}"/>
    <cellStyle name="l_200 Anos - Começo de Ano 06.01 a 31.01 - 21-01_Plano AP - REV I - 13.05_OOH - Rev 12" xfId="3815" xr:uid="{F76FA10F-0B3A-4AD0-9691-16DB710F5670}"/>
    <cellStyle name="l_200 Anos - Começo de Ano 06.01 a 31.01 - 21-01_Plano BA - Jornal Meia Pág. Tab. 17.05" xfId="276" xr:uid="{7C4E6E30-3CE2-4296-BD4C-0168534D7E2C}"/>
    <cellStyle name="l_200 Anos - Começo de Ano 06.01 a 31.01 - 21-01_Plano BA - Jornal Meia Pág. Tab. 17.05 - JR NÃO PROG. 19.05" xfId="277" xr:uid="{D8BE6D25-4AF9-4267-A4AF-41C35D8308FE}"/>
    <cellStyle name="l_200 Anos - Começo de Ano 06.01 a 31.01 - 21-01_Plano BA - Jornal Meia Pág. Tab. 17.05_JORNAL COMPLEMENTO 24.06 - VERAMIR II - CONSOLIDADO" xfId="278" xr:uid="{9E2ADF13-D100-444E-B063-89F37C2E7EBC}"/>
    <cellStyle name="l_200 Anos - Começo de Ano 06.01 a 31.01 - 21-01_Plano BA - REConferido Jornal 15.05 16.05.08" xfId="279" xr:uid="{061949AB-2E97-47CC-8E4D-327E96BD82A7}"/>
    <cellStyle name="l_200 Anos - Começo de Ano 06.01 a 31.01 - 21-01_Plano BA - REConferido Jornal 15.05 16.05.08_JORNAL COMPLEMENTO 24.06 - VERAMIR II - CONSOLIDADO" xfId="280" xr:uid="{CEF260AE-2F21-4EB7-8D8D-349F864CF0E6}"/>
    <cellStyle name="l_200 Anos - Começo de Ano 06.01 a 31.01 - 21-01_Plano Base PI" xfId="281" xr:uid="{3A68548C-BD25-432A-8CFA-CB0A6FDD4FE0}"/>
    <cellStyle name="l_200 Anos - Começo de Ano 06.01 a 31.01 - 21-01_Plano Base PI 2" xfId="11120" xr:uid="{6439014A-B530-4595-B0E0-DC9C5CC2FA5E}"/>
    <cellStyle name="l_200 Anos - Começo de Ano 06.01 a 31.01 - 21-01_Plano Base PI 2 2" xfId="12876" xr:uid="{54CC9124-43FC-45B9-9193-197D427B230C}"/>
    <cellStyle name="l_200 Anos - Começo de Ano 06.01 a 31.01 - 21-01_Plano Base PI 2 2 2" xfId="16506" xr:uid="{042EF276-6446-4892-A670-9AB094174CA8}"/>
    <cellStyle name="l_200 Anos - Começo de Ano 06.01 a 31.01 - 21-01_Plano Base PI 2 2 2 2" xfId="22665" xr:uid="{383B5151-4AF1-42CC-84EA-051348D50C0A}"/>
    <cellStyle name="l_200 Anos - Começo de Ano 06.01 a 31.01 - 21-01_Plano Base PI 2 2 2 2 2" xfId="39932" xr:uid="{A224F102-DC52-45B2-8047-7AE0D683E9F7}"/>
    <cellStyle name="l_200 Anos - Começo de Ano 06.01 a 31.01 - 21-01_Plano Base PI 2 2 2 3" xfId="27573" xr:uid="{DAD84082-6301-42EB-9A41-A5607C0D8627}"/>
    <cellStyle name="l_200 Anos - Começo de Ano 06.01 a 31.01 - 21-01_Plano Base PI 2 2 3" xfId="30797" xr:uid="{9DC374B3-C153-4BF2-B7E2-7AC153DA40F6}"/>
    <cellStyle name="l_200 Anos - Começo de Ano 06.01 a 31.01 - 21-01_Plano Base PI 2 2 3 2" xfId="43021" xr:uid="{95574D38-151C-405B-A100-C7BA7907C1B7}"/>
    <cellStyle name="l_200 Anos - Começo de Ano 06.01 a 31.01 - 21-01_Plano Base PI 2 2 4" xfId="33789" xr:uid="{32A9CDA5-636C-42D2-831F-D669B6F37954}"/>
    <cellStyle name="l_200 Anos - Começo de Ano 06.01 a 31.01 - 21-01_Plano Base PI 2 2 4 2" xfId="45508" xr:uid="{B37BD25C-3FA7-4369-8054-EEB2832C4767}"/>
    <cellStyle name="l_200 Anos - Começo de Ano 06.01 a 31.01 - 21-01_Plano Base PI 2 2 5" xfId="35990" xr:uid="{FC53C7D2-C4B0-4B62-B21D-68AEC5EF9A80}"/>
    <cellStyle name="l_200 Anos - Começo de Ano 06.01 a 31.01 - 21-01_Plano Base PI 2 2 6" xfId="18887" xr:uid="{55627523-B1BF-4C95-9FFB-1BE349B9B07F}"/>
    <cellStyle name="l_200 Anos - Começo de Ano 06.01 a 31.01 - 21-01_Plano Base PI 2 3" xfId="14803" xr:uid="{4FF80B27-C5AA-4949-9966-6864F2B9EE91}"/>
    <cellStyle name="l_200 Anos - Começo de Ano 06.01 a 31.01 - 21-01_Plano Base PI 2 3 2" xfId="20962" xr:uid="{0A6C9EB7-D3E5-4698-9C58-A4553B12B3EF}"/>
    <cellStyle name="l_200 Anos - Começo de Ano 06.01 a 31.01 - 21-01_Plano Base PI 2 3 2 2" xfId="38335" xr:uid="{43A502F0-02A9-4EA3-8E56-0246D6633697}"/>
    <cellStyle name="l_200 Anos - Começo de Ano 06.01 a 31.01 - 21-01_Plano Base PI 2 3 3" xfId="25924" xr:uid="{D91B3ACE-7B38-4C4F-8242-144E463921AA}"/>
    <cellStyle name="l_200 Anos - Começo de Ano 06.01 a 31.01 - 21-01_Plano Base PI 2 4" xfId="29115" xr:uid="{8A0EB311-0D06-4F96-B196-C4C73832BE4B}"/>
    <cellStyle name="l_200 Anos - Começo de Ano 06.01 a 31.01 - 21-01_Plano Base PI 2 4 2" xfId="41425" xr:uid="{A5D0C9A5-F880-4056-AAAD-96414FFB9660}"/>
    <cellStyle name="l_200 Anos - Começo de Ano 06.01 a 31.01 - 21-01_Plano Base PI 2 5" xfId="32099" xr:uid="{2391E224-6E8E-4F86-98AA-EE23C794ABA4}"/>
    <cellStyle name="l_200 Anos - Começo de Ano 06.01 a 31.01 - 21-01_Plano Base PI 2 5 2" xfId="43854" xr:uid="{F1CE05DF-A913-4655-BD8D-4B82BB29EF6A}"/>
    <cellStyle name="l_200 Anos - Começo de Ano 06.01 a 31.01 - 21-01_Plano Base PI 2 6" xfId="29958" xr:uid="{09473628-54CB-4AC5-B39C-5BB7C12386D7}"/>
    <cellStyle name="l_200 Anos - Começo de Ano 06.01 a 31.01 - 21-01_Plano Base PI 2 7" xfId="18770" xr:uid="{83062DD4-0A86-43AB-B496-067F50FD8FC7}"/>
    <cellStyle name="l_200 Anos - Começo de Ano 06.01 a 31.01 - 21-01_Plano Base PI 3" xfId="12073" xr:uid="{0706D91B-4014-4548-A16C-A725B68D84B4}"/>
    <cellStyle name="l_200 Anos - Começo de Ano 06.01 a 31.01 - 21-01_Plano Base PI 3 2" xfId="15703" xr:uid="{D64B042F-B00A-47A9-8086-8D083CBA1696}"/>
    <cellStyle name="l_200 Anos - Começo de Ano 06.01 a 31.01 - 21-01_Plano Base PI 3 2 2" xfId="21862" xr:uid="{1E012A40-7B46-49E7-8395-F99CD1D7BF7A}"/>
    <cellStyle name="l_200 Anos - Começo de Ano 06.01 a 31.01 - 21-01_Plano Base PI 3 2 2 2" xfId="39140" xr:uid="{6E6FD659-3EFD-49DC-9C61-621089966BB7}"/>
    <cellStyle name="l_200 Anos - Começo de Ano 06.01 a 31.01 - 21-01_Plano Base PI 3 2 3" xfId="26781" xr:uid="{7E112D3D-F79E-440A-B4D8-8B31E59D79F0}"/>
    <cellStyle name="l_200 Anos - Começo de Ano 06.01 a 31.01 - 21-01_Plano Base PI 3 2 4" xfId="48040" xr:uid="{610A70B4-03C2-4D23-93FC-8D871CC75367}"/>
    <cellStyle name="l_200 Anos - Começo de Ano 06.01 a 31.01 - 21-01_Plano Base PI 3 3" xfId="17403" xr:uid="{77A2C603-1684-426C-ABDE-F980C5E2788D}"/>
    <cellStyle name="l_200 Anos - Começo de Ano 06.01 a 31.01 - 21-01_Plano Base PI 3 3 2" xfId="23562" xr:uid="{4AAF6C5F-F508-41B6-A63E-20454A4151D9}"/>
    <cellStyle name="l_200 Anos - Começo de Ano 06.01 a 31.01 - 21-01_Plano Base PI 3 3 2 2" xfId="42225" xr:uid="{FDFD9146-EA5D-4195-88BD-6F6758694C25}"/>
    <cellStyle name="l_200 Anos - Começo de Ano 06.01 a 31.01 - 21-01_Plano Base PI 3 3 3" xfId="29999" xr:uid="{D0C73D1B-C961-47AF-85CD-A8B8D39BC593}"/>
    <cellStyle name="l_200 Anos - Começo de Ano 06.01 a 31.01 - 21-01_Plano Base PI 3 4" xfId="32996" xr:uid="{DAD49C95-3414-4716-8421-DED4967097B0}"/>
    <cellStyle name="l_200 Anos - Começo de Ano 06.01 a 31.01 - 21-01_Plano Base PI 3 4 2" xfId="44715" xr:uid="{EA12FB31-EBFA-4E7C-9DF5-C81C382E0B4D}"/>
    <cellStyle name="l_200 Anos - Começo de Ano 06.01 a 31.01 - 21-01_Plano Base PI 3 5" xfId="35198" xr:uid="{5630AE9D-26C6-4827-9E36-F94E03B6D42F}"/>
    <cellStyle name="l_200 Anos - Começo de Ano 06.01 a 31.01 - 21-01_Plano Base PI 3 6" xfId="37153" xr:uid="{AEE7F83C-8849-40D2-A9C0-B5B2D0DEA4F3}"/>
    <cellStyle name="l_200 Anos - Começo de Ano 06.01 a 31.01 - 21-01_Plano Base PI 3 6 2" xfId="46689" xr:uid="{1447E6E3-927F-40DC-9CDF-1C1220E1FE47}"/>
    <cellStyle name="l_200 Anos - Começo de Ano 06.01 a 31.01 - 21-01_Plano Base PI 4" xfId="13963" xr:uid="{15D2490A-3273-492F-A212-FAA1EFE33EF8}"/>
    <cellStyle name="l_200 Anos - Começo de Ano 06.01 a 31.01 - 21-01_Plano Base PI 4 2" xfId="20122" xr:uid="{EDA9A45D-06E5-42FC-9CD4-2E33100D8475}"/>
    <cellStyle name="l_200 Anos - Começo de Ano 06.01 a 31.01 - 21-01_Plano Base PI 4 2 2" xfId="37532" xr:uid="{47C68B71-73B1-49DC-BDB5-3B675DCF2071}"/>
    <cellStyle name="l_200 Anos - Começo de Ano 06.01 a 31.01 - 21-01_Plano Base PI 4 3" xfId="25032" xr:uid="{D154A3F7-B6CB-4555-B6B1-FDC457453950}"/>
    <cellStyle name="l_200 Anos - Começo de Ano 06.01 a 31.01 - 21-01_Plano Base PI 5" xfId="24909" xr:uid="{06407E9B-2804-4256-8030-4ABD34ACE17B}"/>
    <cellStyle name="l_200 Anos - Começo de Ano 06.01 a 31.01 - 21-01_Plano Base PI 5 2" xfId="37503" xr:uid="{84C0C186-BDA7-4616-AB70-0A66286AE115}"/>
    <cellStyle name="l_200 Anos - Começo de Ano 06.01 a 31.01 - 21-01_Plano Base PI 6" xfId="30768" xr:uid="{8843E226-D4D3-437A-943F-9FE91FA75200}"/>
    <cellStyle name="l_200 Anos - Começo de Ano 06.01 a 31.01 - 21-01_Plano Base PI_JORNAL COMPLEMENTO 24.06 - VERAMIR II - CONSOLIDADO" xfId="282" xr:uid="{1BBA73F7-9370-4E7D-899C-6939FBFB7D04}"/>
    <cellStyle name="l_200 Anos - Começo de Ano 06.01 a 31.01 - 21-01_Plano Base PI_OOH - Rev 12" xfId="3816" xr:uid="{143762ED-7FA4-4DDA-AB18-9B510FFCE8BB}"/>
    <cellStyle name="l_200 Anos - Começo de Ano 06.01 a 31.01 - 21-01_Plano Base PI_TV MATISSE" xfId="283" xr:uid="{2B0B64AF-2047-4A6D-BF1B-935AAA71E04B}"/>
    <cellStyle name="l_200 Anos - Começo de Ano 06.01 a 31.01 - 21-01_Plano Base PI_TV MATISSE 2" xfId="11121" xr:uid="{D619B5A0-D88F-4064-BF23-0B3E1B6B89DE}"/>
    <cellStyle name="l_200 Anos - Começo de Ano 06.01 a 31.01 - 21-01_Plano Base PI_TV MATISSE 2 2" xfId="12877" xr:uid="{F9565900-F07C-4509-AA81-FE3822A0B139}"/>
    <cellStyle name="l_200 Anos - Começo de Ano 06.01 a 31.01 - 21-01_Plano Base PI_TV MATISSE 2 2 2" xfId="16507" xr:uid="{B07D45B4-3472-44CA-AFAA-EB5F40BFB006}"/>
    <cellStyle name="l_200 Anos - Começo de Ano 06.01 a 31.01 - 21-01_Plano Base PI_TV MATISSE 2 2 2 2" xfId="22666" xr:uid="{0BC9553E-D967-4FAC-B0F0-62E95F00AE6D}"/>
    <cellStyle name="l_200 Anos - Começo de Ano 06.01 a 31.01 - 21-01_Plano Base PI_TV MATISSE 2 2 2 2 2" xfId="39933" xr:uid="{EBBE8357-E3F1-4BDD-960D-C32CCDBA3B49}"/>
    <cellStyle name="l_200 Anos - Começo de Ano 06.01 a 31.01 - 21-01_Plano Base PI_TV MATISSE 2 2 2 3" xfId="27574" xr:uid="{D55E0212-531B-435D-AF41-0CE4906C4E4D}"/>
    <cellStyle name="l_200 Anos - Começo de Ano 06.01 a 31.01 - 21-01_Plano Base PI_TV MATISSE 2 2 3" xfId="30798" xr:uid="{0B255178-38B9-450A-B80F-8DBF53CB7B62}"/>
    <cellStyle name="l_200 Anos - Começo de Ano 06.01 a 31.01 - 21-01_Plano Base PI_TV MATISSE 2 2 3 2" xfId="43022" xr:uid="{45539DF4-1E89-4CCC-BA44-82519FA77D1A}"/>
    <cellStyle name="l_200 Anos - Começo de Ano 06.01 a 31.01 - 21-01_Plano Base PI_TV MATISSE 2 2 4" xfId="33790" xr:uid="{9E609361-310B-4259-8467-D2BBE2C234E8}"/>
    <cellStyle name="l_200 Anos - Começo de Ano 06.01 a 31.01 - 21-01_Plano Base PI_TV MATISSE 2 2 4 2" xfId="45509" xr:uid="{E7BD5606-10DA-4E15-9E59-31F4DB873141}"/>
    <cellStyle name="l_200 Anos - Começo de Ano 06.01 a 31.01 - 21-01_Plano Base PI_TV MATISSE 2 2 5" xfId="35991" xr:uid="{EC1512A8-00A4-452C-800C-649AEB236589}"/>
    <cellStyle name="l_200 Anos - Começo de Ano 06.01 a 31.01 - 21-01_Plano Base PI_TV MATISSE 2 2 6" xfId="18569" xr:uid="{8C6CA48F-334D-4792-BF40-5975010E0026}"/>
    <cellStyle name="l_200 Anos - Começo de Ano 06.01 a 31.01 - 21-01_Plano Base PI_TV MATISSE 2 3" xfId="14804" xr:uid="{D9CE779B-D8F3-4BC6-B817-88099BC40BDE}"/>
    <cellStyle name="l_200 Anos - Começo de Ano 06.01 a 31.01 - 21-01_Plano Base PI_TV MATISSE 2 3 2" xfId="20963" xr:uid="{56504D6D-FD23-458A-B2F6-7745C5C7CD1C}"/>
    <cellStyle name="l_200 Anos - Começo de Ano 06.01 a 31.01 - 21-01_Plano Base PI_TV MATISSE 2 3 2 2" xfId="38336" xr:uid="{0D13CFFB-A691-4521-8256-194C5BA8561B}"/>
    <cellStyle name="l_200 Anos - Começo de Ano 06.01 a 31.01 - 21-01_Plano Base PI_TV MATISSE 2 3 3" xfId="25925" xr:uid="{C6F40307-068F-4A07-B20F-EB9D0E5B5F16}"/>
    <cellStyle name="l_200 Anos - Começo de Ano 06.01 a 31.01 - 21-01_Plano Base PI_TV MATISSE 2 4" xfId="29116" xr:uid="{D3766462-7C8B-42B3-A326-8FD35EC72F15}"/>
    <cellStyle name="l_200 Anos - Começo de Ano 06.01 a 31.01 - 21-01_Plano Base PI_TV MATISSE 2 4 2" xfId="41426" xr:uid="{EB54CE98-ECF2-4509-AA97-AF35FBEBE924}"/>
    <cellStyle name="l_200 Anos - Começo de Ano 06.01 a 31.01 - 21-01_Plano Base PI_TV MATISSE 2 5" xfId="32100" xr:uid="{84448557-8860-4F63-BCDE-A17EA055AFB7}"/>
    <cellStyle name="l_200 Anos - Começo de Ano 06.01 a 31.01 - 21-01_Plano Base PI_TV MATISSE 2 5 2" xfId="43855" xr:uid="{121D91E5-0556-40A4-90FD-7BF3F20E9824}"/>
    <cellStyle name="l_200 Anos - Começo de Ano 06.01 a 31.01 - 21-01_Plano Base PI_TV MATISSE 2 6" xfId="29928" xr:uid="{0787A26F-B9F8-4CDD-9C22-9F33A29C9174}"/>
    <cellStyle name="l_200 Anos - Começo de Ano 06.01 a 31.01 - 21-01_Plano Base PI_TV MATISSE 2 7" xfId="19468" xr:uid="{2486623D-C5A1-411F-877A-73E37F116792}"/>
    <cellStyle name="l_200 Anos - Começo de Ano 06.01 a 31.01 - 21-01_Plano Base PI_TV MATISSE 3" xfId="12074" xr:uid="{4CC2364D-5BB5-4F93-BE7D-DD6C765BBADA}"/>
    <cellStyle name="l_200 Anos - Começo de Ano 06.01 a 31.01 - 21-01_Plano Base PI_TV MATISSE 3 2" xfId="15704" xr:uid="{1F0BF7E1-CF05-42F4-9441-05272A6A0AEA}"/>
    <cellStyle name="l_200 Anos - Começo de Ano 06.01 a 31.01 - 21-01_Plano Base PI_TV MATISSE 3 2 2" xfId="21863" xr:uid="{A56C68E2-B27A-46BC-AC16-6A46C6034E17}"/>
    <cellStyle name="l_200 Anos - Começo de Ano 06.01 a 31.01 - 21-01_Plano Base PI_TV MATISSE 3 2 2 2" xfId="39141" xr:uid="{52C2FD34-E347-473C-A63A-7CFE22CDD8B8}"/>
    <cellStyle name="l_200 Anos - Começo de Ano 06.01 a 31.01 - 21-01_Plano Base PI_TV MATISSE 3 2 3" xfId="26782" xr:uid="{B08596E7-DD85-4EF3-A6D0-9DB07B19A505}"/>
    <cellStyle name="l_200 Anos - Começo de Ano 06.01 a 31.01 - 21-01_Plano Base PI_TV MATISSE 3 2 4" xfId="48041" xr:uid="{F16E05FD-EF13-4453-944C-9FF2EA01F1F0}"/>
    <cellStyle name="l_200 Anos - Começo de Ano 06.01 a 31.01 - 21-01_Plano Base PI_TV MATISSE 3 3" xfId="17404" xr:uid="{76B434E4-0675-4B2B-B314-67FBDBC768FC}"/>
    <cellStyle name="l_200 Anos - Começo de Ano 06.01 a 31.01 - 21-01_Plano Base PI_TV MATISSE 3 3 2" xfId="23563" xr:uid="{9470310E-2271-4D8A-844C-B83135D147DC}"/>
    <cellStyle name="l_200 Anos - Começo de Ano 06.01 a 31.01 - 21-01_Plano Base PI_TV MATISSE 3 3 2 2" xfId="42226" xr:uid="{BF097E3D-297A-4625-A661-64928D7A4BFA}"/>
    <cellStyle name="l_200 Anos - Começo de Ano 06.01 a 31.01 - 21-01_Plano Base PI_TV MATISSE 3 3 3" xfId="30000" xr:uid="{A50B8261-1192-447E-B2A7-A25A082138EA}"/>
    <cellStyle name="l_200 Anos - Começo de Ano 06.01 a 31.01 - 21-01_Plano Base PI_TV MATISSE 3 4" xfId="32997" xr:uid="{865D6BCB-D7BF-4B85-A325-B2A99861E868}"/>
    <cellStyle name="l_200 Anos - Começo de Ano 06.01 a 31.01 - 21-01_Plano Base PI_TV MATISSE 3 4 2" xfId="44716" xr:uid="{5357CADC-652F-47DE-A2FF-BFC6BB0D9C2C}"/>
    <cellStyle name="l_200 Anos - Começo de Ano 06.01 a 31.01 - 21-01_Plano Base PI_TV MATISSE 3 5" xfId="35199" xr:uid="{F3B82B9D-43C1-41FE-BF83-AF1761967E2E}"/>
    <cellStyle name="l_200 Anos - Começo de Ano 06.01 a 31.01 - 21-01_Plano Base PI_TV MATISSE 3 6" xfId="37356" xr:uid="{BB8EB496-E660-4B19-A9E2-B71418952DE0}"/>
    <cellStyle name="l_200 Anos - Começo de Ano 06.01 a 31.01 - 21-01_Plano Base PI_TV MATISSE 3 6 2" xfId="46892" xr:uid="{4870A1EB-F0E1-444A-9ED5-35723F543A46}"/>
    <cellStyle name="l_200 Anos - Começo de Ano 06.01 a 31.01 - 21-01_Plano Base PI_TV MATISSE 4" xfId="13964" xr:uid="{291BB4D8-CD1D-46C0-9549-28A32CFB655D}"/>
    <cellStyle name="l_200 Anos - Começo de Ano 06.01 a 31.01 - 21-01_Plano Base PI_TV MATISSE 4 2" xfId="20123" xr:uid="{7F70B2FB-3240-4BD2-A955-E13D2D8C59A2}"/>
    <cellStyle name="l_200 Anos - Começo de Ano 06.01 a 31.01 - 21-01_Plano Base PI_TV MATISSE 4 2 2" xfId="37533" xr:uid="{720AE003-705C-48B3-A24C-E8A191E7D663}"/>
    <cellStyle name="l_200 Anos - Começo de Ano 06.01 a 31.01 - 21-01_Plano Base PI_TV MATISSE 4 3" xfId="25033" xr:uid="{5B18C1BC-82D7-4DC5-899D-B0DE2708E058}"/>
    <cellStyle name="l_200 Anos - Começo de Ano 06.01 a 31.01 - 21-01_Plano Base PI_TV MATISSE 5" xfId="24908" xr:uid="{D167E3C3-99A6-45D3-AE5B-64B4EE2C469E}"/>
    <cellStyle name="l_200 Anos - Começo de Ano 06.01 a 31.01 - 21-01_Plano Base PI_TV MATISSE 5 2" xfId="37502" xr:uid="{D8859B83-F6E6-48E2-BE17-8AE9CDE8BBA1}"/>
    <cellStyle name="l_200 Anos - Começo de Ano 06.01 a 31.01 - 21-01_Plano Base PI_TV MATISSE 6" xfId="29970" xr:uid="{53CA108F-8EEC-434A-9B63-2F7CEB511092}"/>
    <cellStyle name="l_200 Anos - Começo de Ano 06.01 a 31.01 - 21-01_Plano Base PI_TV MATISSE_JORNAL COMPLEMENTO 24.06 - VERAMIR II - CONSOLIDADO" xfId="284" xr:uid="{2A8BB285-88AD-4814-B6A1-5373652A58CD}"/>
    <cellStyle name="l_200 Anos - Começo de Ano 06.01 a 31.01 - 21-01_Plano Base PI_TV MATISSE_OOH - Rev 12" xfId="3817" xr:uid="{C8EB1B39-1B1A-4589-AD5C-AC58D18EBCFA}"/>
    <cellStyle name="l_200 Anos - Começo de Ano 06.01 a 31.01 - 21-01_Plano CE - Jornal Meia Pág. Tab. 17.05" xfId="285" xr:uid="{EBCF260E-FB01-4711-93A1-3FA26D55919B}"/>
    <cellStyle name="l_200 Anos - Começo de Ano 06.01 a 31.01 - 21-01_Plano CE - Jornal Meia Pág. Tab. 17.05_JORNAL COMPLEMENTO 24.06 - VERAMIR II - CONSOLIDADO" xfId="286" xr:uid="{367DD31C-35C5-4E83-93A5-E32E8524B4FC}"/>
    <cellStyle name="l_200 Anos - Começo de Ano 06.01 a 31.01 - 21-01_Plano ES - 06 05 08 CONFERÊNCIA 08-05-08 " xfId="287" xr:uid="{740BFC96-FF13-4B5D-9CE2-62A9CA9A6F74}"/>
    <cellStyle name="l_200 Anos - Começo de Ano 06.01 a 31.01 - 21-01_Plano ES - 06 05 08 CONFERÊNCIA 08-05-08  2" xfId="11122" xr:uid="{784ABF25-7EE9-48F4-82B6-92C6D47CDC57}"/>
    <cellStyle name="l_200 Anos - Começo de Ano 06.01 a 31.01 - 21-01_Plano ES - 06 05 08 CONFERÊNCIA 08-05-08  2 2" xfId="12878" xr:uid="{A19B67A7-085D-46A2-A695-F1C6CFC237D1}"/>
    <cellStyle name="l_200 Anos - Começo de Ano 06.01 a 31.01 - 21-01_Plano ES - 06 05 08 CONFERÊNCIA 08-05-08  2 2 2" xfId="16508" xr:uid="{D3613E8C-F590-427C-858A-E4E684660115}"/>
    <cellStyle name="l_200 Anos - Começo de Ano 06.01 a 31.01 - 21-01_Plano ES - 06 05 08 CONFERÊNCIA 08-05-08  2 2 2 2" xfId="22667" xr:uid="{58A19A01-F857-47C2-BC26-E24639D31EDC}"/>
    <cellStyle name="l_200 Anos - Começo de Ano 06.01 a 31.01 - 21-01_Plano ES - 06 05 08 CONFERÊNCIA 08-05-08  2 2 2 2 2" xfId="39934" xr:uid="{3C1854E0-92D1-46E2-8BD5-B1BE3DAC2C3A}"/>
    <cellStyle name="l_200 Anos - Começo de Ano 06.01 a 31.01 - 21-01_Plano ES - 06 05 08 CONFERÊNCIA 08-05-08  2 2 2 3" xfId="27575" xr:uid="{C7E9A48E-6921-45F6-AE60-DFF75CC7F190}"/>
    <cellStyle name="l_200 Anos - Começo de Ano 06.01 a 31.01 - 21-01_Plano ES - 06 05 08 CONFERÊNCIA 08-05-08  2 2 3" xfId="30799" xr:uid="{71960E63-327C-4C38-8F53-6D5F173EFB06}"/>
    <cellStyle name="l_200 Anos - Começo de Ano 06.01 a 31.01 - 21-01_Plano ES - 06 05 08 CONFERÊNCIA 08-05-08  2 2 3 2" xfId="43023" xr:uid="{24CB58F2-05B5-4CE4-BC87-CE0073DE09BE}"/>
    <cellStyle name="l_200 Anos - Começo de Ano 06.01 a 31.01 - 21-01_Plano ES - 06 05 08 CONFERÊNCIA 08-05-08  2 2 4" xfId="33791" xr:uid="{C83A8F3D-3E4D-4918-B1EF-8149DD42D6A7}"/>
    <cellStyle name="l_200 Anos - Começo de Ano 06.01 a 31.01 - 21-01_Plano ES - 06 05 08 CONFERÊNCIA 08-05-08  2 2 4 2" xfId="45510" xr:uid="{D1C7881C-99CD-4F0B-B7E5-D55845364565}"/>
    <cellStyle name="l_200 Anos - Começo de Ano 06.01 a 31.01 - 21-01_Plano ES - 06 05 08 CONFERÊNCIA 08-05-08  2 2 5" xfId="35992" xr:uid="{D82A1927-DF2D-4649-B67B-922F72593B9F}"/>
    <cellStyle name="l_200 Anos - Começo de Ano 06.01 a 31.01 - 21-01_Plano ES - 06 05 08 CONFERÊNCIA 08-05-08  2 2 6" xfId="19268" xr:uid="{724BA146-519D-441D-816F-94054848A975}"/>
    <cellStyle name="l_200 Anos - Começo de Ano 06.01 a 31.01 - 21-01_Plano ES - 06 05 08 CONFERÊNCIA 08-05-08  2 3" xfId="14805" xr:uid="{A8667982-646A-4CC2-90C7-107E61663383}"/>
    <cellStyle name="l_200 Anos - Começo de Ano 06.01 a 31.01 - 21-01_Plano ES - 06 05 08 CONFERÊNCIA 08-05-08  2 3 2" xfId="20964" xr:uid="{CDEB44F6-E73A-48CD-B583-566410F0EFA7}"/>
    <cellStyle name="l_200 Anos - Começo de Ano 06.01 a 31.01 - 21-01_Plano ES - 06 05 08 CONFERÊNCIA 08-05-08  2 3 2 2" xfId="38337" xr:uid="{3C40BB74-7A9D-4979-89B9-60491EFA88C0}"/>
    <cellStyle name="l_200 Anos - Começo de Ano 06.01 a 31.01 - 21-01_Plano ES - 06 05 08 CONFERÊNCIA 08-05-08  2 3 3" xfId="25926" xr:uid="{EFAC292D-3E2E-4E49-BCD1-4D073F805759}"/>
    <cellStyle name="l_200 Anos - Começo de Ano 06.01 a 31.01 - 21-01_Plano ES - 06 05 08 CONFERÊNCIA 08-05-08  2 4" xfId="29117" xr:uid="{961AC706-9180-4ABC-BA43-7F68ED767157}"/>
    <cellStyle name="l_200 Anos - Começo de Ano 06.01 a 31.01 - 21-01_Plano ES - 06 05 08 CONFERÊNCIA 08-05-08  2 4 2" xfId="41427" xr:uid="{045575A9-E80F-4856-96DE-5676998FEFC5}"/>
    <cellStyle name="l_200 Anos - Começo de Ano 06.01 a 31.01 - 21-01_Plano ES - 06 05 08 CONFERÊNCIA 08-05-08  2 5" xfId="32101" xr:uid="{5F9523BD-34AF-4AB1-B280-306C61BC702D}"/>
    <cellStyle name="l_200 Anos - Começo de Ano 06.01 a 31.01 - 21-01_Plano ES - 06 05 08 CONFERÊNCIA 08-05-08  2 5 2" xfId="43856" xr:uid="{D9A107EE-B802-45C1-97B0-5D495CC365A9}"/>
    <cellStyle name="l_200 Anos - Começo de Ano 06.01 a 31.01 - 21-01_Plano ES - 06 05 08 CONFERÊNCIA 08-05-08  2 6" xfId="29081" xr:uid="{CBCFD27B-FD14-4D13-8DE2-968F6C94F4AE}"/>
    <cellStyle name="l_200 Anos - Começo de Ano 06.01 a 31.01 - 21-01_Plano ES - 06 05 08 CONFERÊNCIA 08-05-08  2 7" xfId="19762" xr:uid="{7BDB2F57-5EC1-4567-9A27-D9694556131C}"/>
    <cellStyle name="l_200 Anos - Começo de Ano 06.01 a 31.01 - 21-01_Plano ES - 06 05 08 CONFERÊNCIA 08-05-08  3" xfId="12075" xr:uid="{A874C730-D02F-452D-8EE8-6EF518A66B79}"/>
    <cellStyle name="l_200 Anos - Começo de Ano 06.01 a 31.01 - 21-01_Plano ES - 06 05 08 CONFERÊNCIA 08-05-08  3 2" xfId="15705" xr:uid="{4A908CCE-957B-427E-A528-498B0E3A4960}"/>
    <cellStyle name="l_200 Anos - Começo de Ano 06.01 a 31.01 - 21-01_Plano ES - 06 05 08 CONFERÊNCIA 08-05-08  3 2 2" xfId="21864" xr:uid="{DC9D3927-7541-412D-BB2E-F3C62C03C04C}"/>
    <cellStyle name="l_200 Anos - Começo de Ano 06.01 a 31.01 - 21-01_Plano ES - 06 05 08 CONFERÊNCIA 08-05-08  3 2 2 2" xfId="39142" xr:uid="{59D9F2D6-C603-4A54-9B46-C53BAAA7A162}"/>
    <cellStyle name="l_200 Anos - Começo de Ano 06.01 a 31.01 - 21-01_Plano ES - 06 05 08 CONFERÊNCIA 08-05-08  3 2 3" xfId="26783" xr:uid="{DB4D155A-D9B1-407B-9656-FDB6F7D6BA6B}"/>
    <cellStyle name="l_200 Anos - Começo de Ano 06.01 a 31.01 - 21-01_Plano ES - 06 05 08 CONFERÊNCIA 08-05-08  3 2 4" xfId="48042" xr:uid="{57317500-6DA2-4D20-B078-7B15A3E7695A}"/>
    <cellStyle name="l_200 Anos - Começo de Ano 06.01 a 31.01 - 21-01_Plano ES - 06 05 08 CONFERÊNCIA 08-05-08  3 3" xfId="17405" xr:uid="{38ABA1D1-FED8-43E6-8AEC-28D89039E6C4}"/>
    <cellStyle name="l_200 Anos - Começo de Ano 06.01 a 31.01 - 21-01_Plano ES - 06 05 08 CONFERÊNCIA 08-05-08  3 3 2" xfId="23564" xr:uid="{92E5F789-96A1-4F44-B4F6-4B7F3C94AD58}"/>
    <cellStyle name="l_200 Anos - Começo de Ano 06.01 a 31.01 - 21-01_Plano ES - 06 05 08 CONFERÊNCIA 08-05-08  3 3 2 2" xfId="42227" xr:uid="{B505C940-E898-4A32-B256-C6C5DDDE1B5F}"/>
    <cellStyle name="l_200 Anos - Começo de Ano 06.01 a 31.01 - 21-01_Plano ES - 06 05 08 CONFERÊNCIA 08-05-08  3 3 3" xfId="30001" xr:uid="{F9BC3E07-CBD4-4777-AE3E-78B45C42C738}"/>
    <cellStyle name="l_200 Anos - Começo de Ano 06.01 a 31.01 - 21-01_Plano ES - 06 05 08 CONFERÊNCIA 08-05-08  3 4" xfId="32998" xr:uid="{B7FB22D1-6E4A-4652-9B74-A5F3AF32683B}"/>
    <cellStyle name="l_200 Anos - Começo de Ano 06.01 a 31.01 - 21-01_Plano ES - 06 05 08 CONFERÊNCIA 08-05-08  3 4 2" xfId="44717" xr:uid="{601B9716-9397-4157-A720-4D7B217885CC}"/>
    <cellStyle name="l_200 Anos - Começo de Ano 06.01 a 31.01 - 21-01_Plano ES - 06 05 08 CONFERÊNCIA 08-05-08  3 5" xfId="35200" xr:uid="{B6B150BD-8022-4FE0-8E93-EF736EDAA49A}"/>
    <cellStyle name="l_200 Anos - Começo de Ano 06.01 a 31.01 - 21-01_Plano ES - 06 05 08 CONFERÊNCIA 08-05-08  3 6" xfId="36956" xr:uid="{0CAF8C06-88C5-4B57-8AF6-214445053FB6}"/>
    <cellStyle name="l_200 Anos - Começo de Ano 06.01 a 31.01 - 21-01_Plano ES - 06 05 08 CONFERÊNCIA 08-05-08  3 6 2" xfId="46492" xr:uid="{4621A5D0-B50E-4D90-BC85-AEF8D91AA917}"/>
    <cellStyle name="l_200 Anos - Começo de Ano 06.01 a 31.01 - 21-01_Plano ES - 06 05 08 CONFERÊNCIA 08-05-08  4" xfId="13965" xr:uid="{AEA43234-396D-4837-BFD7-D1AAAC7F5AE1}"/>
    <cellStyle name="l_200 Anos - Começo de Ano 06.01 a 31.01 - 21-01_Plano ES - 06 05 08 CONFERÊNCIA 08-05-08  4 2" xfId="20124" xr:uid="{CB7750B6-428B-4670-B923-21AE3DAAD3E4}"/>
    <cellStyle name="l_200 Anos - Começo de Ano 06.01 a 31.01 - 21-01_Plano ES - 06 05 08 CONFERÊNCIA 08-05-08  4 2 2" xfId="37534" xr:uid="{BF8D2341-CBBB-4E83-87F4-A6581D086F81}"/>
    <cellStyle name="l_200 Anos - Começo de Ano 06.01 a 31.01 - 21-01_Plano ES - 06 05 08 CONFERÊNCIA 08-05-08  4 3" xfId="25034" xr:uid="{387CCE4A-0674-453A-B842-FA9F33FC034B}"/>
    <cellStyle name="l_200 Anos - Começo de Ano 06.01 a 31.01 - 21-01_Plano ES - 06 05 08 CONFERÊNCIA 08-05-08  5" xfId="24907" xr:uid="{C8F9870C-6557-428B-9B42-9A62A3C58623}"/>
    <cellStyle name="l_200 Anos - Começo de Ano 06.01 a 31.01 - 21-01_Plano ES - 06 05 08 CONFERÊNCIA 08-05-08  5 2" xfId="37501" xr:uid="{41E2F382-C7C2-4947-8B73-988E0DE5EFE7}"/>
    <cellStyle name="l_200 Anos - Começo de Ano 06.01 a 31.01 - 21-01_Plano ES - 06 05 08 CONFERÊNCIA 08-05-08  6" xfId="29055" xr:uid="{5FED10F5-928B-415A-8D64-E1AD4EBA6F05}"/>
    <cellStyle name="l_200 Anos - Começo de Ano 06.01 a 31.01 - 21-01_Plano ES - 06 05 08 CONFERÊNCIA 08-05-08 _OOH - Rev 12" xfId="3818" xr:uid="{4D6415CC-7352-4ECE-9FF8-634332A138C4}"/>
    <cellStyle name="l_200 Anos - Começo de Ano 06.01 a 31.01 - 21-01_Plano ES - 12.05.08 CONFERÊNCIA14-05-08 " xfId="288" xr:uid="{BFF3C2AF-4B6A-46DA-BC82-0A45EA8AAAF7}"/>
    <cellStyle name="l_200 Anos - Começo de Ano 06.01 a 31.01 - 21-01_Plano ES - 12.05.08 CONFERÊNCIA14-05-08  2" xfId="11123" xr:uid="{5AB958AA-9245-40C3-A83F-46E65B93270E}"/>
    <cellStyle name="l_200 Anos - Começo de Ano 06.01 a 31.01 - 21-01_Plano ES - 12.05.08 CONFERÊNCIA14-05-08  2 2" xfId="12879" xr:uid="{2D824FF8-217F-4349-BF85-A41C7B85979C}"/>
    <cellStyle name="l_200 Anos - Começo de Ano 06.01 a 31.01 - 21-01_Plano ES - 12.05.08 CONFERÊNCIA14-05-08  2 2 2" xfId="16509" xr:uid="{D3547258-23A8-475E-8E95-05355EC52AAE}"/>
    <cellStyle name="l_200 Anos - Começo de Ano 06.01 a 31.01 - 21-01_Plano ES - 12.05.08 CONFERÊNCIA14-05-08  2 2 2 2" xfId="22668" xr:uid="{D964DA56-22E1-4388-8BF1-DF59103CC64A}"/>
    <cellStyle name="l_200 Anos - Começo de Ano 06.01 a 31.01 - 21-01_Plano ES - 12.05.08 CONFERÊNCIA14-05-08  2 2 2 2 2" xfId="39935" xr:uid="{0B8A4F5E-739B-48BC-BB8F-420E3DB5488D}"/>
    <cellStyle name="l_200 Anos - Começo de Ano 06.01 a 31.01 - 21-01_Plano ES - 12.05.08 CONFERÊNCIA14-05-08  2 2 2 3" xfId="27576" xr:uid="{A93C46F8-656F-448D-A418-5C5362705609}"/>
    <cellStyle name="l_200 Anos - Começo de Ano 06.01 a 31.01 - 21-01_Plano ES - 12.05.08 CONFERÊNCIA14-05-08  2 2 3" xfId="30800" xr:uid="{21253AB4-C0F3-41F1-8D0F-FFCBF01FD6B6}"/>
    <cellStyle name="l_200 Anos - Começo de Ano 06.01 a 31.01 - 21-01_Plano ES - 12.05.08 CONFERÊNCIA14-05-08  2 2 3 2" xfId="43024" xr:uid="{C16BA014-AC2B-42E7-8A0D-CFFF69D1EE3F}"/>
    <cellStyle name="l_200 Anos - Começo de Ano 06.01 a 31.01 - 21-01_Plano ES - 12.05.08 CONFERÊNCIA14-05-08  2 2 4" xfId="33792" xr:uid="{170F6C1B-E098-4D1E-8536-F4A7465CF677}"/>
    <cellStyle name="l_200 Anos - Começo de Ano 06.01 a 31.01 - 21-01_Plano ES - 12.05.08 CONFERÊNCIA14-05-08  2 2 4 2" xfId="45511" xr:uid="{FF6E24A4-DE8F-4C8E-85F0-152B4777A27F}"/>
    <cellStyle name="l_200 Anos - Começo de Ano 06.01 a 31.01 - 21-01_Plano ES - 12.05.08 CONFERÊNCIA14-05-08  2 2 5" xfId="35993" xr:uid="{E4195032-4E0E-439A-86AD-DEC9ED17E5E7}"/>
    <cellStyle name="l_200 Anos - Começo de Ano 06.01 a 31.01 - 21-01_Plano ES - 12.05.08 CONFERÊNCIA14-05-08  2 2 6" xfId="19561" xr:uid="{732796F8-9D1D-45B6-9800-B95BBD4691A6}"/>
    <cellStyle name="l_200 Anos - Começo de Ano 06.01 a 31.01 - 21-01_Plano ES - 12.05.08 CONFERÊNCIA14-05-08  2 3" xfId="14806" xr:uid="{A8AB7682-C944-4E27-96AD-12425B28DD4D}"/>
    <cellStyle name="l_200 Anos - Começo de Ano 06.01 a 31.01 - 21-01_Plano ES - 12.05.08 CONFERÊNCIA14-05-08  2 3 2" xfId="20965" xr:uid="{FE7DDB0B-677F-4576-8BB3-64CF000AA5CB}"/>
    <cellStyle name="l_200 Anos - Começo de Ano 06.01 a 31.01 - 21-01_Plano ES - 12.05.08 CONFERÊNCIA14-05-08  2 3 2 2" xfId="38338" xr:uid="{2FB90712-4C64-4EDC-A413-06727D7F250D}"/>
    <cellStyle name="l_200 Anos - Começo de Ano 06.01 a 31.01 - 21-01_Plano ES - 12.05.08 CONFERÊNCIA14-05-08  2 3 3" xfId="25927" xr:uid="{948CFEDD-B315-45EC-AD89-C15C4C9ED909}"/>
    <cellStyle name="l_200 Anos - Começo de Ano 06.01 a 31.01 - 21-01_Plano ES - 12.05.08 CONFERÊNCIA14-05-08  2 4" xfId="29118" xr:uid="{FDDDDCFE-0864-4728-8F83-15C56CA8DDA1}"/>
    <cellStyle name="l_200 Anos - Começo de Ano 06.01 a 31.01 - 21-01_Plano ES - 12.05.08 CONFERÊNCIA14-05-08  2 4 2" xfId="41428" xr:uid="{5050093C-6756-4165-8975-56E1FF269201}"/>
    <cellStyle name="l_200 Anos - Começo de Ano 06.01 a 31.01 - 21-01_Plano ES - 12.05.08 CONFERÊNCIA14-05-08  2 5" xfId="32102" xr:uid="{F0096DF2-CCE1-4AAD-B799-3E680F74F373}"/>
    <cellStyle name="l_200 Anos - Começo de Ano 06.01 a 31.01 - 21-01_Plano ES - 12.05.08 CONFERÊNCIA14-05-08  2 5 2" xfId="43857" xr:uid="{F17ED0E0-A277-41B0-A9E9-0F974937F2C1}"/>
    <cellStyle name="l_200 Anos - Começo de Ano 06.01 a 31.01 - 21-01_Plano ES - 12.05.08 CONFERÊNCIA14-05-08  2 6" xfId="32920" xr:uid="{2FDF6E71-1FDF-4F53-BDD6-8BCBB15E909D}"/>
    <cellStyle name="l_200 Anos - Começo de Ano 06.01 a 31.01 - 21-01_Plano ES - 12.05.08 CONFERÊNCIA14-05-08  2 7" xfId="19085" xr:uid="{E0F51E3E-2A87-4717-92EA-D824A51EE6DC}"/>
    <cellStyle name="l_200 Anos - Começo de Ano 06.01 a 31.01 - 21-01_Plano ES - 12.05.08 CONFERÊNCIA14-05-08  3" xfId="12076" xr:uid="{C183517B-5D47-4CA7-8D94-9C483BF2AAE1}"/>
    <cellStyle name="l_200 Anos - Começo de Ano 06.01 a 31.01 - 21-01_Plano ES - 12.05.08 CONFERÊNCIA14-05-08  3 2" xfId="15706" xr:uid="{8CAA6AB6-D346-4516-B47E-87B53A8C0CBC}"/>
    <cellStyle name="l_200 Anos - Começo de Ano 06.01 a 31.01 - 21-01_Plano ES - 12.05.08 CONFERÊNCIA14-05-08  3 2 2" xfId="21865" xr:uid="{A10529D0-9C65-4DA3-8C29-56B71F2722C7}"/>
    <cellStyle name="l_200 Anos - Começo de Ano 06.01 a 31.01 - 21-01_Plano ES - 12.05.08 CONFERÊNCIA14-05-08  3 2 2 2" xfId="39143" xr:uid="{A5F67586-F4A8-4577-8354-5ECE4826869F}"/>
    <cellStyle name="l_200 Anos - Começo de Ano 06.01 a 31.01 - 21-01_Plano ES - 12.05.08 CONFERÊNCIA14-05-08  3 2 3" xfId="26784" xr:uid="{E9F1576C-401A-46A4-A4E8-416D4A17292C}"/>
    <cellStyle name="l_200 Anos - Começo de Ano 06.01 a 31.01 - 21-01_Plano ES - 12.05.08 CONFERÊNCIA14-05-08  3 2 4" xfId="48043" xr:uid="{619B030E-8216-422C-8E0B-301E7B5F4747}"/>
    <cellStyle name="l_200 Anos - Começo de Ano 06.01 a 31.01 - 21-01_Plano ES - 12.05.08 CONFERÊNCIA14-05-08  3 3" xfId="17406" xr:uid="{6F71CD29-AFD3-4D99-B84F-4FE03DC1D87A}"/>
    <cellStyle name="l_200 Anos - Começo de Ano 06.01 a 31.01 - 21-01_Plano ES - 12.05.08 CONFERÊNCIA14-05-08  3 3 2" xfId="23565" xr:uid="{8F8E5BDF-E75A-4697-89AB-E7154D142C50}"/>
    <cellStyle name="l_200 Anos - Começo de Ano 06.01 a 31.01 - 21-01_Plano ES - 12.05.08 CONFERÊNCIA14-05-08  3 3 2 2" xfId="42228" xr:uid="{AE54528F-323A-49E4-8A28-64B9C5F4DF81}"/>
    <cellStyle name="l_200 Anos - Começo de Ano 06.01 a 31.01 - 21-01_Plano ES - 12.05.08 CONFERÊNCIA14-05-08  3 3 3" xfId="30002" xr:uid="{3B8F24AF-95D3-4046-9B05-C188CFECC8D9}"/>
    <cellStyle name="l_200 Anos - Começo de Ano 06.01 a 31.01 - 21-01_Plano ES - 12.05.08 CONFERÊNCIA14-05-08  3 4" xfId="32999" xr:uid="{7E60150E-0D1F-4423-9002-5AF07F359157}"/>
    <cellStyle name="l_200 Anos - Começo de Ano 06.01 a 31.01 - 21-01_Plano ES - 12.05.08 CONFERÊNCIA14-05-08  3 4 2" xfId="44718" xr:uid="{BB32EB4F-7D44-4841-A1AE-E404C6D5117E}"/>
    <cellStyle name="l_200 Anos - Começo de Ano 06.01 a 31.01 - 21-01_Plano ES - 12.05.08 CONFERÊNCIA14-05-08  3 5" xfId="35201" xr:uid="{98A8B260-FC76-423A-86FE-73559F6D4BFC}"/>
    <cellStyle name="l_200 Anos - Começo de Ano 06.01 a 31.01 - 21-01_Plano ES - 12.05.08 CONFERÊNCIA14-05-08  3 6" xfId="24777" xr:uid="{B0F58B06-AAE4-4EA8-A996-21702FDB7BB0}"/>
    <cellStyle name="l_200 Anos - Começo de Ano 06.01 a 31.01 - 21-01_Plano ES - 12.05.08 CONFERÊNCIA14-05-08  3 6 2" xfId="37393" xr:uid="{FD899834-564E-4DD9-9B06-08866B59D89B}"/>
    <cellStyle name="l_200 Anos - Começo de Ano 06.01 a 31.01 - 21-01_Plano ES - 12.05.08 CONFERÊNCIA14-05-08  4" xfId="13966" xr:uid="{B15279E0-D73C-4840-BECE-B138E5647A23}"/>
    <cellStyle name="l_200 Anos - Começo de Ano 06.01 a 31.01 - 21-01_Plano ES - 12.05.08 CONFERÊNCIA14-05-08  4 2" xfId="20125" xr:uid="{9894AFF7-D260-4D2A-8C27-5DC3CE5CF091}"/>
    <cellStyle name="l_200 Anos - Começo de Ano 06.01 a 31.01 - 21-01_Plano ES - 12.05.08 CONFERÊNCIA14-05-08  4 2 2" xfId="37535" xr:uid="{FEAB93CA-0286-48BF-9661-ACDBA4E4625B}"/>
    <cellStyle name="l_200 Anos - Começo de Ano 06.01 a 31.01 - 21-01_Plano ES - 12.05.08 CONFERÊNCIA14-05-08  4 3" xfId="25035" xr:uid="{B207923B-0361-4F69-AE23-5A2B1491409E}"/>
    <cellStyle name="l_200 Anos - Começo de Ano 06.01 a 31.01 - 21-01_Plano ES - 12.05.08 CONFERÊNCIA14-05-08  5" xfId="24906" xr:uid="{DDBFD5D0-D032-4BEC-A977-6355613DECD6}"/>
    <cellStyle name="l_200 Anos - Começo de Ano 06.01 a 31.01 - 21-01_Plano ES - 12.05.08 CONFERÊNCIA14-05-08  5 2" xfId="37500" xr:uid="{2C5A068C-A60F-4E02-A1F1-FE07205FDD9A}"/>
    <cellStyle name="l_200 Anos - Começo de Ano 06.01 a 31.01 - 21-01_Plano ES - 12.05.08 CONFERÊNCIA14-05-08  6" xfId="29082" xr:uid="{F4A3A1DA-6424-4947-965A-030291286105}"/>
    <cellStyle name="l_200 Anos - Começo de Ano 06.01 a 31.01 - 21-01_Plano ES - 12.05.08 CONFERÊNCIA14-05-08 _OOH - Rev 12" xfId="3819" xr:uid="{6FEF9ECF-157D-4AD0-AC8C-944C7943400D}"/>
    <cellStyle name="l_200 Anos - Começo de Ano 06.01 a 31.01 - 21-01_Plano ES - AJUSTADO 06.05.08 CONFERÊNCIA 08-05-08 " xfId="289" xr:uid="{BCC60912-3879-42ED-8644-CCC3F60DF251}"/>
    <cellStyle name="l_200 Anos - Começo de Ano 06.01 a 31.01 - 21-01_Plano ES - AJUSTADO 06.05.08 CONFERÊNCIA 08-05-08  2" xfId="11124" xr:uid="{B9525FAD-71CA-499C-B2BF-4A01BFDA2401}"/>
    <cellStyle name="l_200 Anos - Começo de Ano 06.01 a 31.01 - 21-01_Plano ES - AJUSTADO 06.05.08 CONFERÊNCIA 08-05-08  2 2" xfId="12880" xr:uid="{776BDF37-7F41-4C11-A197-C1A09E5EAF8B}"/>
    <cellStyle name="l_200 Anos - Começo de Ano 06.01 a 31.01 - 21-01_Plano ES - AJUSTADO 06.05.08 CONFERÊNCIA 08-05-08  2 2 2" xfId="16510" xr:uid="{F843B2E0-9C0D-47D1-98E8-B6ABD9E5E930}"/>
    <cellStyle name="l_200 Anos - Começo de Ano 06.01 a 31.01 - 21-01_Plano ES - AJUSTADO 06.05.08 CONFERÊNCIA 08-05-08  2 2 2 2" xfId="22669" xr:uid="{5D82D506-3395-41BC-BA58-E546C6460AF3}"/>
    <cellStyle name="l_200 Anos - Começo de Ano 06.01 a 31.01 - 21-01_Plano ES - AJUSTADO 06.05.08 CONFERÊNCIA 08-05-08  2 2 2 2 2" xfId="39936" xr:uid="{61003608-0036-48FF-9931-15947467CA09}"/>
    <cellStyle name="l_200 Anos - Começo de Ano 06.01 a 31.01 - 21-01_Plano ES - AJUSTADO 06.05.08 CONFERÊNCIA 08-05-08  2 2 2 3" xfId="27577" xr:uid="{B53294B2-F617-4530-81AF-FFF74C14B0BD}"/>
    <cellStyle name="l_200 Anos - Começo de Ano 06.01 a 31.01 - 21-01_Plano ES - AJUSTADO 06.05.08 CONFERÊNCIA 08-05-08  2 2 3" xfId="30801" xr:uid="{8E98C155-4F73-4ABE-BBD2-9C5BCB9E7A01}"/>
    <cellStyle name="l_200 Anos - Começo de Ano 06.01 a 31.01 - 21-01_Plano ES - AJUSTADO 06.05.08 CONFERÊNCIA 08-05-08  2 2 3 2" xfId="43025" xr:uid="{05E10789-8AD2-480A-84F6-4B5EEDF4A500}"/>
    <cellStyle name="l_200 Anos - Começo de Ano 06.01 a 31.01 - 21-01_Plano ES - AJUSTADO 06.05.08 CONFERÊNCIA 08-05-08  2 2 4" xfId="33793" xr:uid="{300ED574-E172-436E-8F10-231BBEF4B7E4}"/>
    <cellStyle name="l_200 Anos - Começo de Ano 06.01 a 31.01 - 21-01_Plano ES - AJUSTADO 06.05.08 CONFERÊNCIA 08-05-08  2 2 4 2" xfId="45512" xr:uid="{B2766093-F320-4838-BC1A-8308E099BD5A}"/>
    <cellStyle name="l_200 Anos - Começo de Ano 06.01 a 31.01 - 21-01_Plano ES - AJUSTADO 06.05.08 CONFERÊNCIA 08-05-08  2 2 5" xfId="35994" xr:uid="{26EEADB2-1B89-45E5-AF11-004CA6302A2E}"/>
    <cellStyle name="l_200 Anos - Começo de Ano 06.01 a 31.01 - 21-01_Plano ES - AJUSTADO 06.05.08 CONFERÊNCIA 08-05-08  2 2 6" xfId="18886" xr:uid="{3C39161E-C80D-4BBC-A995-F775B0E8509C}"/>
    <cellStyle name="l_200 Anos - Começo de Ano 06.01 a 31.01 - 21-01_Plano ES - AJUSTADO 06.05.08 CONFERÊNCIA 08-05-08  2 3" xfId="14807" xr:uid="{AF2A130C-4E91-4047-B41D-6B3DB818A946}"/>
    <cellStyle name="l_200 Anos - Começo de Ano 06.01 a 31.01 - 21-01_Plano ES - AJUSTADO 06.05.08 CONFERÊNCIA 08-05-08  2 3 2" xfId="20966" xr:uid="{202C316B-8E60-4485-B434-5A5B703439A8}"/>
    <cellStyle name="l_200 Anos - Começo de Ano 06.01 a 31.01 - 21-01_Plano ES - AJUSTADO 06.05.08 CONFERÊNCIA 08-05-08  2 3 2 2" xfId="38339" xr:uid="{CEC77451-34C1-458C-BA9D-A80C4F488ECB}"/>
    <cellStyle name="l_200 Anos - Começo de Ano 06.01 a 31.01 - 21-01_Plano ES - AJUSTADO 06.05.08 CONFERÊNCIA 08-05-08  2 3 3" xfId="25928" xr:uid="{9B6B7926-0489-41B2-A50F-5464B2119ACE}"/>
    <cellStyle name="l_200 Anos - Começo de Ano 06.01 a 31.01 - 21-01_Plano ES - AJUSTADO 06.05.08 CONFERÊNCIA 08-05-08  2 4" xfId="29119" xr:uid="{6620F987-5DE4-404E-AF26-2A16267122AE}"/>
    <cellStyle name="l_200 Anos - Começo de Ano 06.01 a 31.01 - 21-01_Plano ES - AJUSTADO 06.05.08 CONFERÊNCIA 08-05-08  2 4 2" xfId="41429" xr:uid="{2114A032-F5B8-487E-AA4E-A1FD419426C0}"/>
    <cellStyle name="l_200 Anos - Começo de Ano 06.01 a 31.01 - 21-01_Plano ES - AJUSTADO 06.05.08 CONFERÊNCIA 08-05-08  2 5" xfId="32103" xr:uid="{865FB2E4-E42A-4828-950F-D4091EDF90E6}"/>
    <cellStyle name="l_200 Anos - Começo de Ano 06.01 a 31.01 - 21-01_Plano ES - AJUSTADO 06.05.08 CONFERÊNCIA 08-05-08  2 5 2" xfId="43858" xr:uid="{ADDEDC87-CD6A-4DD9-AB7D-BD5B54749DB2}"/>
    <cellStyle name="l_200 Anos - Começo de Ano 06.01 a 31.01 - 21-01_Plano ES - AJUSTADO 06.05.08 CONFERÊNCIA 08-05-08  2 6" xfId="26726" xr:uid="{5C383B45-3937-4F68-996C-548FCFF8FE01}"/>
    <cellStyle name="l_200 Anos - Começo de Ano 06.01 a 31.01 - 21-01_Plano ES - AJUSTADO 06.05.08 CONFERÊNCIA 08-05-08  2 7" xfId="18769" xr:uid="{ED76D029-E823-45E2-92C5-376B85AD1324}"/>
    <cellStyle name="l_200 Anos - Começo de Ano 06.01 a 31.01 - 21-01_Plano ES - AJUSTADO 06.05.08 CONFERÊNCIA 08-05-08  3" xfId="12077" xr:uid="{1366FABC-9AE0-463E-8867-1294C7F3065B}"/>
    <cellStyle name="l_200 Anos - Começo de Ano 06.01 a 31.01 - 21-01_Plano ES - AJUSTADO 06.05.08 CONFERÊNCIA 08-05-08  3 2" xfId="15707" xr:uid="{9194C844-788A-45E7-8B7D-22775367204F}"/>
    <cellStyle name="l_200 Anos - Começo de Ano 06.01 a 31.01 - 21-01_Plano ES - AJUSTADO 06.05.08 CONFERÊNCIA 08-05-08  3 2 2" xfId="21866" xr:uid="{706F0B44-D015-41B3-8746-7D23AA5AB182}"/>
    <cellStyle name="l_200 Anos - Começo de Ano 06.01 a 31.01 - 21-01_Plano ES - AJUSTADO 06.05.08 CONFERÊNCIA 08-05-08  3 2 2 2" xfId="39144" xr:uid="{0A965B94-D7AD-45A3-89C0-81B0D736D01D}"/>
    <cellStyle name="l_200 Anos - Começo de Ano 06.01 a 31.01 - 21-01_Plano ES - AJUSTADO 06.05.08 CONFERÊNCIA 08-05-08  3 2 3" xfId="26785" xr:uid="{06A7ABFF-9C20-435A-A9D9-E44E4D41EAD2}"/>
    <cellStyle name="l_200 Anos - Começo de Ano 06.01 a 31.01 - 21-01_Plano ES - AJUSTADO 06.05.08 CONFERÊNCIA 08-05-08  3 2 4" xfId="48044" xr:uid="{4D063103-2756-41A3-AD01-B6B8724041ED}"/>
    <cellStyle name="l_200 Anos - Começo de Ano 06.01 a 31.01 - 21-01_Plano ES - AJUSTADO 06.05.08 CONFERÊNCIA 08-05-08  3 3" xfId="17407" xr:uid="{AFE715DA-057D-4178-8FA0-F3F35AE9824E}"/>
    <cellStyle name="l_200 Anos - Começo de Ano 06.01 a 31.01 - 21-01_Plano ES - AJUSTADO 06.05.08 CONFERÊNCIA 08-05-08  3 3 2" xfId="23566" xr:uid="{9E6088D3-F082-4CD0-B132-B05B29F66521}"/>
    <cellStyle name="l_200 Anos - Começo de Ano 06.01 a 31.01 - 21-01_Plano ES - AJUSTADO 06.05.08 CONFERÊNCIA 08-05-08  3 3 2 2" xfId="42229" xr:uid="{91B4A0AE-2BAE-4E72-A26D-9CFBAFAE9F97}"/>
    <cellStyle name="l_200 Anos - Começo de Ano 06.01 a 31.01 - 21-01_Plano ES - AJUSTADO 06.05.08 CONFERÊNCIA 08-05-08  3 3 3" xfId="30003" xr:uid="{00CB3E85-E22D-4D0F-AC67-BC1CA7E269F2}"/>
    <cellStyle name="l_200 Anos - Começo de Ano 06.01 a 31.01 - 21-01_Plano ES - AJUSTADO 06.05.08 CONFERÊNCIA 08-05-08  3 4" xfId="33000" xr:uid="{FDCB55CF-EDAC-41F5-BF89-A4C00F7B3BA6}"/>
    <cellStyle name="l_200 Anos - Começo de Ano 06.01 a 31.01 - 21-01_Plano ES - AJUSTADO 06.05.08 CONFERÊNCIA 08-05-08  3 4 2" xfId="44719" xr:uid="{78CC8A46-0293-4A37-9522-F1EC8A90861C}"/>
    <cellStyle name="l_200 Anos - Começo de Ano 06.01 a 31.01 - 21-01_Plano ES - AJUSTADO 06.05.08 CONFERÊNCIA 08-05-08  3 5" xfId="35202" xr:uid="{2B107AEF-1F99-42AD-9E0E-4A7F5601823B}"/>
    <cellStyle name="l_200 Anos - Começo de Ano 06.01 a 31.01 - 21-01_Plano ES - AJUSTADO 06.05.08 CONFERÊNCIA 08-05-08  3 6" xfId="37152" xr:uid="{58183BF3-4754-4F85-B205-D09CB678871F}"/>
    <cellStyle name="l_200 Anos - Começo de Ano 06.01 a 31.01 - 21-01_Plano ES - AJUSTADO 06.05.08 CONFERÊNCIA 08-05-08  3 6 2" xfId="46688" xr:uid="{061D2E48-7455-4AAC-8151-78E037848355}"/>
    <cellStyle name="l_200 Anos - Começo de Ano 06.01 a 31.01 - 21-01_Plano ES - AJUSTADO 06.05.08 CONFERÊNCIA 08-05-08  4" xfId="13967" xr:uid="{971821F5-3880-44A5-AE18-BBD3514A1A03}"/>
    <cellStyle name="l_200 Anos - Começo de Ano 06.01 a 31.01 - 21-01_Plano ES - AJUSTADO 06.05.08 CONFERÊNCIA 08-05-08  4 2" xfId="20126" xr:uid="{DB89378B-A808-4CDA-8DA1-DDFBD0DCD144}"/>
    <cellStyle name="l_200 Anos - Começo de Ano 06.01 a 31.01 - 21-01_Plano ES - AJUSTADO 06.05.08 CONFERÊNCIA 08-05-08  4 2 2" xfId="37536" xr:uid="{3C70A102-F291-4FFB-80AE-FC56B3C90A21}"/>
    <cellStyle name="l_200 Anos - Começo de Ano 06.01 a 31.01 - 21-01_Plano ES - AJUSTADO 06.05.08 CONFERÊNCIA 08-05-08  4 3" xfId="25036" xr:uid="{862F8F87-89A0-446E-85C8-B24DC24B0B04}"/>
    <cellStyle name="l_200 Anos - Começo de Ano 06.01 a 31.01 - 21-01_Plano ES - AJUSTADO 06.05.08 CONFERÊNCIA 08-05-08  5" xfId="24905" xr:uid="{85A66CFD-29D7-4F72-8B18-2D68D76CE5BA}"/>
    <cellStyle name="l_200 Anos - Começo de Ano 06.01 a 31.01 - 21-01_Plano ES - AJUSTADO 06.05.08 CONFERÊNCIA 08-05-08  5 2" xfId="37499" xr:uid="{BB68204A-8F7A-4A03-8772-6D78DAEA86E0}"/>
    <cellStyle name="l_200 Anos - Começo de Ano 06.01 a 31.01 - 21-01_Plano ES - AJUSTADO 06.05.08 CONFERÊNCIA 08-05-08  6" xfId="34565" xr:uid="{3E643266-8FC2-4BAA-9E3B-42EACDBB0AD3}"/>
    <cellStyle name="l_200 Anos - Começo de Ano 06.01 a 31.01 - 21-01_Plano ES - AJUSTADO 06.05.08 CONFERÊNCIA 08-05-08 _JORNAL COMPLEMENTO 24.06 - VERAMIR II - CONSOLIDADO" xfId="290" xr:uid="{C2B55C70-0A12-4FDC-BE23-624DB6C08252}"/>
    <cellStyle name="l_200 Anos - Começo de Ano 06.01 a 31.01 - 21-01_Plano ES - AJUSTADO 06.05.08 CONFERÊNCIA 08-05-08 _OOH - Rev 12" xfId="3820" xr:uid="{7D5AB4C6-0057-4418-8044-69DF66FB196F}"/>
    <cellStyle name="l_200 Anos - Começo de Ano 06.01 a 31.01 - 21-01_Plano GO -  Jornal Meia Pág. Tab. 16.05 - JR NÃO PROG." xfId="291" xr:uid="{B5030DE4-B6A0-4363-AA03-48A1F0B386E2}"/>
    <cellStyle name="l_200 Anos - Começo de Ano 06.01 a 31.01 - 21-01_Plano GO -  Jornal Meia Pág. Tab. 16.05 - JR NÃO PROG. 2" xfId="11125" xr:uid="{FD99F330-E67E-4FA3-BD4A-E3D4E821BF45}"/>
    <cellStyle name="l_200 Anos - Começo de Ano 06.01 a 31.01 - 21-01_Plano GO -  Jornal Meia Pág. Tab. 16.05 - JR NÃO PROG. 2 2" xfId="12881" xr:uid="{EE243F36-FA12-4062-A533-870F5E2BD6A3}"/>
    <cellStyle name="l_200 Anos - Começo de Ano 06.01 a 31.01 - 21-01_Plano GO -  Jornal Meia Pág. Tab. 16.05 - JR NÃO PROG. 2 2 2" xfId="16511" xr:uid="{67548285-C42A-4A77-B213-B2722C413E0A}"/>
    <cellStyle name="l_200 Anos - Começo de Ano 06.01 a 31.01 - 21-01_Plano GO -  Jornal Meia Pág. Tab. 16.05 - JR NÃO PROG. 2 2 2 2" xfId="22670" xr:uid="{D3289EDC-DCB6-42C2-AA50-184B7A424C15}"/>
    <cellStyle name="l_200 Anos - Começo de Ano 06.01 a 31.01 - 21-01_Plano GO -  Jornal Meia Pág. Tab. 16.05 - JR NÃO PROG. 2 2 2 2 2" xfId="39937" xr:uid="{F6E50E04-8E35-47F0-BD50-DDE2A23E0299}"/>
    <cellStyle name="l_200 Anos - Começo de Ano 06.01 a 31.01 - 21-01_Plano GO -  Jornal Meia Pág. Tab. 16.05 - JR NÃO PROG. 2 2 2 3" xfId="27578" xr:uid="{B43343D3-524E-41EB-A670-DCA270CD861A}"/>
    <cellStyle name="l_200 Anos - Começo de Ano 06.01 a 31.01 - 21-01_Plano GO -  Jornal Meia Pág. Tab. 16.05 - JR NÃO PROG. 2 2 3" xfId="30802" xr:uid="{2F95A8D9-6ABA-40BF-9729-D679D0746840}"/>
    <cellStyle name="l_200 Anos - Começo de Ano 06.01 a 31.01 - 21-01_Plano GO -  Jornal Meia Pág. Tab. 16.05 - JR NÃO PROG. 2 2 3 2" xfId="43026" xr:uid="{7E44F9CD-D636-43A9-A2A9-60DA5D1CC566}"/>
    <cellStyle name="l_200 Anos - Começo de Ano 06.01 a 31.01 - 21-01_Plano GO -  Jornal Meia Pág. Tab. 16.05 - JR NÃO PROG. 2 2 4" xfId="33794" xr:uid="{15CD0E2D-36D4-4F20-A0A4-50C22195AC85}"/>
    <cellStyle name="l_200 Anos - Começo de Ano 06.01 a 31.01 - 21-01_Plano GO -  Jornal Meia Pág. Tab. 16.05 - JR NÃO PROG. 2 2 4 2" xfId="45513" xr:uid="{7AAC7B04-51B5-4B8D-9164-E13133F5769B}"/>
    <cellStyle name="l_200 Anos - Começo de Ano 06.01 a 31.01 - 21-01_Plano GO -  Jornal Meia Pág. Tab. 16.05 - JR NÃO PROG. 2 2 5" xfId="35995" xr:uid="{90877B89-E994-4DFD-9932-E71548FAB598}"/>
    <cellStyle name="l_200 Anos - Começo de Ano 06.01 a 31.01 - 21-01_Plano GO -  Jornal Meia Pág. Tab. 16.05 - JR NÃO PROG. 2 2 6" xfId="18568" xr:uid="{B4262495-8CB5-4DAC-82B4-D1F2C69D0285}"/>
    <cellStyle name="l_200 Anos - Começo de Ano 06.01 a 31.01 - 21-01_Plano GO -  Jornal Meia Pág. Tab. 16.05 - JR NÃO PROG. 2 3" xfId="14808" xr:uid="{0675CC36-C2DA-44C5-98C2-F83BFDA49439}"/>
    <cellStyle name="l_200 Anos - Começo de Ano 06.01 a 31.01 - 21-01_Plano GO -  Jornal Meia Pág. Tab. 16.05 - JR NÃO PROG. 2 3 2" xfId="20967" xr:uid="{7FDED86F-E17B-40B6-8EA0-0F2A9816DAE8}"/>
    <cellStyle name="l_200 Anos - Começo de Ano 06.01 a 31.01 - 21-01_Plano GO -  Jornal Meia Pág. Tab. 16.05 - JR NÃO PROG. 2 3 2 2" xfId="38340" xr:uid="{66AC461E-03F9-4C0C-83F1-4251175D5B46}"/>
    <cellStyle name="l_200 Anos - Começo de Ano 06.01 a 31.01 - 21-01_Plano GO -  Jornal Meia Pág. Tab. 16.05 - JR NÃO PROG. 2 3 3" xfId="25929" xr:uid="{566ED4B3-C66A-4295-9522-77E2B20EA7FD}"/>
    <cellStyle name="l_200 Anos - Começo de Ano 06.01 a 31.01 - 21-01_Plano GO -  Jornal Meia Pág. Tab. 16.05 - JR NÃO PROG. 2 4" xfId="29120" xr:uid="{FF027762-A5A6-41B7-9CD8-69371E998395}"/>
    <cellStyle name="l_200 Anos - Começo de Ano 06.01 a 31.01 - 21-01_Plano GO -  Jornal Meia Pág. Tab. 16.05 - JR NÃO PROG. 2 4 2" xfId="41430" xr:uid="{F814E436-8641-469F-B108-92BA6E30875B}"/>
    <cellStyle name="l_200 Anos - Começo de Ano 06.01 a 31.01 - 21-01_Plano GO -  Jornal Meia Pág. Tab. 16.05 - JR NÃO PROG. 2 5" xfId="32104" xr:uid="{B6133DED-C319-490D-A1E8-F8074ED7A1A5}"/>
    <cellStyle name="l_200 Anos - Começo de Ano 06.01 a 31.01 - 21-01_Plano GO -  Jornal Meia Pág. Tab. 16.05 - JR NÃO PROG. 2 5 2" xfId="43859" xr:uid="{E85B490D-BCFC-41A6-B1DA-8A41FF5C9802}"/>
    <cellStyle name="l_200 Anos - Começo de Ano 06.01 a 31.01 - 21-01_Plano GO -  Jornal Meia Pág. Tab. 16.05 - JR NÃO PROG. 2 6" xfId="34578" xr:uid="{2544F944-5BD5-4EA6-9E07-6FAC4B336570}"/>
    <cellStyle name="l_200 Anos - Começo de Ano 06.01 a 31.01 - 21-01_Plano GO -  Jornal Meia Pág. Tab. 16.05 - JR NÃO PROG. 2 7" xfId="19467" xr:uid="{0EF6F3F0-93D0-432E-8A8B-1EDEA5F7AEB3}"/>
    <cellStyle name="l_200 Anos - Começo de Ano 06.01 a 31.01 - 21-01_Plano GO -  Jornal Meia Pág. Tab. 16.05 - JR NÃO PROG. 3" xfId="12078" xr:uid="{5D5C4572-9D44-46D0-A275-0CD9BA8E7152}"/>
    <cellStyle name="l_200 Anos - Começo de Ano 06.01 a 31.01 - 21-01_Plano GO -  Jornal Meia Pág. Tab. 16.05 - JR NÃO PROG. 3 2" xfId="15708" xr:uid="{0D255742-F552-4B91-829F-3F2881D93B3A}"/>
    <cellStyle name="l_200 Anos - Começo de Ano 06.01 a 31.01 - 21-01_Plano GO -  Jornal Meia Pág. Tab. 16.05 - JR NÃO PROG. 3 2 2" xfId="21867" xr:uid="{60D5F07D-46BB-43C7-B626-B242D7EFBCB9}"/>
    <cellStyle name="l_200 Anos - Começo de Ano 06.01 a 31.01 - 21-01_Plano GO -  Jornal Meia Pág. Tab. 16.05 - JR NÃO PROG. 3 2 2 2" xfId="39145" xr:uid="{541C08C1-F0FF-4344-8DAB-7B3D6E55AD5A}"/>
    <cellStyle name="l_200 Anos - Começo de Ano 06.01 a 31.01 - 21-01_Plano GO -  Jornal Meia Pág. Tab. 16.05 - JR NÃO PROG. 3 2 3" xfId="26786" xr:uid="{913C5CCE-7464-4DA7-A70F-F9C208C81FA1}"/>
    <cellStyle name="l_200 Anos - Começo de Ano 06.01 a 31.01 - 21-01_Plano GO -  Jornal Meia Pág. Tab. 16.05 - JR NÃO PROG. 3 2 4" xfId="48045" xr:uid="{0CC519D4-0C6B-485B-8BCF-AB04F0E5705F}"/>
    <cellStyle name="l_200 Anos - Começo de Ano 06.01 a 31.01 - 21-01_Plano GO -  Jornal Meia Pág. Tab. 16.05 - JR NÃO PROG. 3 3" xfId="17408" xr:uid="{7DD164FA-3486-4C54-ABC2-265C4360DDB5}"/>
    <cellStyle name="l_200 Anos - Começo de Ano 06.01 a 31.01 - 21-01_Plano GO -  Jornal Meia Pág. Tab. 16.05 - JR NÃO PROG. 3 3 2" xfId="23567" xr:uid="{B17A3CEA-5B2A-4DEE-96D6-7E0AE785A289}"/>
    <cellStyle name="l_200 Anos - Começo de Ano 06.01 a 31.01 - 21-01_Plano GO -  Jornal Meia Pág. Tab. 16.05 - JR NÃO PROG. 3 3 2 2" xfId="42230" xr:uid="{76B6B43A-5B21-4B4E-94CB-4B928EAA6F4E}"/>
    <cellStyle name="l_200 Anos - Começo de Ano 06.01 a 31.01 - 21-01_Plano GO -  Jornal Meia Pág. Tab. 16.05 - JR NÃO PROG. 3 3 3" xfId="30004" xr:uid="{180497AF-748C-4B3D-B92E-E2D70AD00A4D}"/>
    <cellStyle name="l_200 Anos - Começo de Ano 06.01 a 31.01 - 21-01_Plano GO -  Jornal Meia Pág. Tab. 16.05 - JR NÃO PROG. 3 4" xfId="33001" xr:uid="{5465CE35-0AEC-45F7-A000-82334C374696}"/>
    <cellStyle name="l_200 Anos - Começo de Ano 06.01 a 31.01 - 21-01_Plano GO -  Jornal Meia Pág. Tab. 16.05 - JR NÃO PROG. 3 4 2" xfId="44720" xr:uid="{8F488785-C3EE-423F-909E-F6512257E274}"/>
    <cellStyle name="l_200 Anos - Começo de Ano 06.01 a 31.01 - 21-01_Plano GO -  Jornal Meia Pág. Tab. 16.05 - JR NÃO PROG. 3 5" xfId="35203" xr:uid="{5CD7C46E-1736-4F2E-A1FE-87E545B9E4CC}"/>
    <cellStyle name="l_200 Anos - Começo de Ano 06.01 a 31.01 - 21-01_Plano GO -  Jornal Meia Pág. Tab. 16.05 - JR NÃO PROG. 3 6" xfId="37355" xr:uid="{B9D8854A-6B76-4D2A-87E6-FD6DFD1B3A31}"/>
    <cellStyle name="l_200 Anos - Começo de Ano 06.01 a 31.01 - 21-01_Plano GO -  Jornal Meia Pág. Tab. 16.05 - JR NÃO PROG. 3 6 2" xfId="46891" xr:uid="{7A25C5FE-0735-4D81-95BE-61589F0C3AB6}"/>
    <cellStyle name="l_200 Anos - Começo de Ano 06.01 a 31.01 - 21-01_Plano GO -  Jornal Meia Pág. Tab. 16.05 - JR NÃO PROG. 4" xfId="13968" xr:uid="{48F41742-3CD3-4FC7-9DF1-4EFB49985D68}"/>
    <cellStyle name="l_200 Anos - Começo de Ano 06.01 a 31.01 - 21-01_Plano GO -  Jornal Meia Pág. Tab. 16.05 - JR NÃO PROG. 4 2" xfId="20127" xr:uid="{1470C72B-0671-498B-8E37-2158B890B8D6}"/>
    <cellStyle name="l_200 Anos - Começo de Ano 06.01 a 31.01 - 21-01_Plano GO -  Jornal Meia Pág. Tab. 16.05 - JR NÃO PROG. 4 2 2" xfId="37537" xr:uid="{3E01B617-C975-4EE7-A82A-F63187094B09}"/>
    <cellStyle name="l_200 Anos - Começo de Ano 06.01 a 31.01 - 21-01_Plano GO -  Jornal Meia Pág. Tab. 16.05 - JR NÃO PROG. 4 3" xfId="25037" xr:uid="{F72547EE-08A4-465E-8559-0B9B1AACA964}"/>
    <cellStyle name="l_200 Anos - Começo de Ano 06.01 a 31.01 - 21-01_Plano GO -  Jornal Meia Pág. Tab. 16.05 - JR NÃO PROG. 5" xfId="24904" xr:uid="{CBFAA04D-48E8-440A-8131-680B00961299}"/>
    <cellStyle name="l_200 Anos - Começo de Ano 06.01 a 31.01 - 21-01_Plano GO -  Jornal Meia Pág. Tab. 16.05 - JR NÃO PROG. 5 2" xfId="37498" xr:uid="{A89401FD-E1D5-4518-B3AC-D3794FFF2B8C}"/>
    <cellStyle name="l_200 Anos - Começo de Ano 06.01 a 31.01 - 21-01_Plano GO -  Jornal Meia Pág. Tab. 16.05 - JR NÃO PROG. 6" xfId="32885" xr:uid="{D7414054-038A-4C7A-8C0F-241C8EDB58E8}"/>
    <cellStyle name="l_200 Anos - Começo de Ano 06.01 a 31.01 - 21-01_Plano GO -  Jornal Meia Pág. Tab. 16.05 - JR NÃO PROG._OOH - Rev 12" xfId="3821" xr:uid="{60D3E294-D3AC-45F8-BC86-E7817CACFF8D}"/>
    <cellStyle name="l_200 Anos - Começo de Ano 06.01 a 31.01 - 21-01_Plano MA - 06-05 CONFERÊNCIA 10-05" xfId="292" xr:uid="{8D2CABD7-0085-4276-B60B-D63562CE22A9}"/>
    <cellStyle name="l_200 Anos - Começo de Ano 06.01 a 31.01 - 21-01_Plano MA - 06-05 CONFERÊNCIA 10-05 2" xfId="11126" xr:uid="{B4EA5208-B9EE-4913-84C2-6351FFE228D8}"/>
    <cellStyle name="l_200 Anos - Começo de Ano 06.01 a 31.01 - 21-01_Plano MA - 06-05 CONFERÊNCIA 10-05 2 2" xfId="12882" xr:uid="{A58EC53C-28B0-4B21-B33A-B424078198EB}"/>
    <cellStyle name="l_200 Anos - Começo de Ano 06.01 a 31.01 - 21-01_Plano MA - 06-05 CONFERÊNCIA 10-05 2 2 2" xfId="16512" xr:uid="{015800A7-0BDC-4E81-A88D-659ADB081D5B}"/>
    <cellStyle name="l_200 Anos - Começo de Ano 06.01 a 31.01 - 21-01_Plano MA - 06-05 CONFERÊNCIA 10-05 2 2 2 2" xfId="22671" xr:uid="{E80A3CE4-580D-4589-8D4F-FCC0E4D9D311}"/>
    <cellStyle name="l_200 Anos - Começo de Ano 06.01 a 31.01 - 21-01_Plano MA - 06-05 CONFERÊNCIA 10-05 2 2 2 2 2" xfId="39938" xr:uid="{D0E73E4A-7C90-47EF-8AE3-38A1AFDB22E4}"/>
    <cellStyle name="l_200 Anos - Começo de Ano 06.01 a 31.01 - 21-01_Plano MA - 06-05 CONFERÊNCIA 10-05 2 2 2 3" xfId="27579" xr:uid="{3C10DE69-0693-4431-B5E8-1B45E23C1AB2}"/>
    <cellStyle name="l_200 Anos - Começo de Ano 06.01 a 31.01 - 21-01_Plano MA - 06-05 CONFERÊNCIA 10-05 2 2 3" xfId="30803" xr:uid="{19F0C354-4368-4575-94D3-A3A696609F7D}"/>
    <cellStyle name="l_200 Anos - Começo de Ano 06.01 a 31.01 - 21-01_Plano MA - 06-05 CONFERÊNCIA 10-05 2 2 3 2" xfId="43027" xr:uid="{D2C53C1F-F86C-4BDF-A7FF-4853554CEA98}"/>
    <cellStyle name="l_200 Anos - Começo de Ano 06.01 a 31.01 - 21-01_Plano MA - 06-05 CONFERÊNCIA 10-05 2 2 4" xfId="33795" xr:uid="{F053D5B8-32D4-4081-90F3-E2C582332CFB}"/>
    <cellStyle name="l_200 Anos - Começo de Ano 06.01 a 31.01 - 21-01_Plano MA - 06-05 CONFERÊNCIA 10-05 2 2 4 2" xfId="45514" xr:uid="{82C53DF1-6F32-4889-AFD1-54CCAAADA40C}"/>
    <cellStyle name="l_200 Anos - Começo de Ano 06.01 a 31.01 - 21-01_Plano MA - 06-05 CONFERÊNCIA 10-05 2 2 5" xfId="35996" xr:uid="{9F6E9865-6FEB-4240-8235-602EED787F59}"/>
    <cellStyle name="l_200 Anos - Começo de Ano 06.01 a 31.01 - 21-01_Plano MA - 06-05 CONFERÊNCIA 10-05 2 2 6" xfId="19267" xr:uid="{630B08C7-A68E-4B6F-AC51-3E0BF7E7C5E8}"/>
    <cellStyle name="l_200 Anos - Começo de Ano 06.01 a 31.01 - 21-01_Plano MA - 06-05 CONFERÊNCIA 10-05 2 3" xfId="14809" xr:uid="{B472B8F1-7733-4BAF-9F5D-8FF6ECE507D1}"/>
    <cellStyle name="l_200 Anos - Começo de Ano 06.01 a 31.01 - 21-01_Plano MA - 06-05 CONFERÊNCIA 10-05 2 3 2" xfId="20968" xr:uid="{20E76DF5-3465-4332-B2E0-6D14C41B2E4E}"/>
    <cellStyle name="l_200 Anos - Começo de Ano 06.01 a 31.01 - 21-01_Plano MA - 06-05 CONFERÊNCIA 10-05 2 3 2 2" xfId="38341" xr:uid="{863B0F45-0C65-40F5-8C68-199BEEC87E3F}"/>
    <cellStyle name="l_200 Anos - Começo de Ano 06.01 a 31.01 - 21-01_Plano MA - 06-05 CONFERÊNCIA 10-05 2 3 3" xfId="25930" xr:uid="{C3EDAB80-91CE-41B5-8F92-5AE0CAF0DF55}"/>
    <cellStyle name="l_200 Anos - Começo de Ano 06.01 a 31.01 - 21-01_Plano MA - 06-05 CONFERÊNCIA 10-05 2 4" xfId="29121" xr:uid="{B485D5E6-895B-41C0-8114-EDD4FE37B956}"/>
    <cellStyle name="l_200 Anos - Começo de Ano 06.01 a 31.01 - 21-01_Plano MA - 06-05 CONFERÊNCIA 10-05 2 4 2" xfId="41431" xr:uid="{6F5C4C98-2751-4B8E-891C-F0CC1AD952F3}"/>
    <cellStyle name="l_200 Anos - Começo de Ano 06.01 a 31.01 - 21-01_Plano MA - 06-05 CONFERÊNCIA 10-05 2 5" xfId="32105" xr:uid="{7456AE74-1949-4A20-A4AD-B8352566A303}"/>
    <cellStyle name="l_200 Anos - Começo de Ano 06.01 a 31.01 - 21-01_Plano MA - 06-05 CONFERÊNCIA 10-05 2 5 2" xfId="43860" xr:uid="{E88B12F9-0D8D-4589-A05E-448059967935}"/>
    <cellStyle name="l_200 Anos - Começo de Ano 06.01 a 31.01 - 21-01_Plano MA - 06-05 CONFERÊNCIA 10-05 2 6" xfId="32943" xr:uid="{13D13D37-7FD2-4332-A32B-599DA336CDAA}"/>
    <cellStyle name="l_200 Anos - Começo de Ano 06.01 a 31.01 - 21-01_Plano MA - 06-05 CONFERÊNCIA 10-05 2 7" xfId="19761" xr:uid="{59178E56-79E9-4FB5-A8A7-1AEBFEF35202}"/>
    <cellStyle name="l_200 Anos - Começo de Ano 06.01 a 31.01 - 21-01_Plano MA - 06-05 CONFERÊNCIA 10-05 3" xfId="12079" xr:uid="{328BEF6C-FF01-42D6-83C6-D4EBBEE2A3B4}"/>
    <cellStyle name="l_200 Anos - Começo de Ano 06.01 a 31.01 - 21-01_Plano MA - 06-05 CONFERÊNCIA 10-05 3 2" xfId="15709" xr:uid="{D31B1471-00BB-4CA8-BAA4-D7B1D701980E}"/>
    <cellStyle name="l_200 Anos - Começo de Ano 06.01 a 31.01 - 21-01_Plano MA - 06-05 CONFERÊNCIA 10-05 3 2 2" xfId="21868" xr:uid="{D5C9FEC8-C0E4-40EF-BD44-817379EE8530}"/>
    <cellStyle name="l_200 Anos - Começo de Ano 06.01 a 31.01 - 21-01_Plano MA - 06-05 CONFERÊNCIA 10-05 3 2 2 2" xfId="39146" xr:uid="{1A76B75E-8E3A-45E6-8B5E-D4A94843B20C}"/>
    <cellStyle name="l_200 Anos - Começo de Ano 06.01 a 31.01 - 21-01_Plano MA - 06-05 CONFERÊNCIA 10-05 3 2 3" xfId="26787" xr:uid="{72E8B598-468E-4A80-8B0A-5A85A35E9FBA}"/>
    <cellStyle name="l_200 Anos - Começo de Ano 06.01 a 31.01 - 21-01_Plano MA - 06-05 CONFERÊNCIA 10-05 3 2 4" xfId="48046" xr:uid="{C91B8B4B-762E-413B-9932-5FBD9AAE73F6}"/>
    <cellStyle name="l_200 Anos - Começo de Ano 06.01 a 31.01 - 21-01_Plano MA - 06-05 CONFERÊNCIA 10-05 3 3" xfId="17409" xr:uid="{05137BEB-3157-4D7B-A1F0-12F4134976D2}"/>
    <cellStyle name="l_200 Anos - Começo de Ano 06.01 a 31.01 - 21-01_Plano MA - 06-05 CONFERÊNCIA 10-05 3 3 2" xfId="23568" xr:uid="{F9066180-68B6-4FA6-B21D-FAC226B8018B}"/>
    <cellStyle name="l_200 Anos - Começo de Ano 06.01 a 31.01 - 21-01_Plano MA - 06-05 CONFERÊNCIA 10-05 3 3 2 2" xfId="42231" xr:uid="{E70C65A0-F2EB-4A39-9146-44D73DCAF9E3}"/>
    <cellStyle name="l_200 Anos - Começo de Ano 06.01 a 31.01 - 21-01_Plano MA - 06-05 CONFERÊNCIA 10-05 3 3 3" xfId="30005" xr:uid="{27745A84-0B19-4BF5-9195-55900F6A87D2}"/>
    <cellStyle name="l_200 Anos - Começo de Ano 06.01 a 31.01 - 21-01_Plano MA - 06-05 CONFERÊNCIA 10-05 3 4" xfId="33002" xr:uid="{9E986D10-B958-4778-AEDC-B8F89C6B6FD8}"/>
    <cellStyle name="l_200 Anos - Começo de Ano 06.01 a 31.01 - 21-01_Plano MA - 06-05 CONFERÊNCIA 10-05 3 4 2" xfId="44721" xr:uid="{E8EF055E-78D8-4004-8651-8432F511314F}"/>
    <cellStyle name="l_200 Anos - Começo de Ano 06.01 a 31.01 - 21-01_Plano MA - 06-05 CONFERÊNCIA 10-05 3 5" xfId="35204" xr:uid="{6F79B6F1-40A9-455C-9919-4A63055590B3}"/>
    <cellStyle name="l_200 Anos - Começo de Ano 06.01 a 31.01 - 21-01_Plano MA - 06-05 CONFERÊNCIA 10-05 3 6" xfId="36955" xr:uid="{A32EE69A-1A79-4F99-890C-CA4684BB6462}"/>
    <cellStyle name="l_200 Anos - Começo de Ano 06.01 a 31.01 - 21-01_Plano MA - 06-05 CONFERÊNCIA 10-05 3 6 2" xfId="46491" xr:uid="{9B6F286B-45D2-4BD5-AFEA-8AA43EE06B74}"/>
    <cellStyle name="l_200 Anos - Começo de Ano 06.01 a 31.01 - 21-01_Plano MA - 06-05 CONFERÊNCIA 10-05 4" xfId="13969" xr:uid="{CA81BBEB-DAD1-4987-9665-FDFF6551F312}"/>
    <cellStyle name="l_200 Anos - Começo de Ano 06.01 a 31.01 - 21-01_Plano MA - 06-05 CONFERÊNCIA 10-05 4 2" xfId="20128" xr:uid="{F91B4369-D1CE-446F-85D3-3597E58AD14C}"/>
    <cellStyle name="l_200 Anos - Começo de Ano 06.01 a 31.01 - 21-01_Plano MA - 06-05 CONFERÊNCIA 10-05 4 2 2" xfId="37538" xr:uid="{AA08591B-F32A-4D04-9CC1-FA7FE6663F43}"/>
    <cellStyle name="l_200 Anos - Começo de Ano 06.01 a 31.01 - 21-01_Plano MA - 06-05 CONFERÊNCIA 10-05 4 3" xfId="25038" xr:uid="{CAA0B271-E575-47B1-B414-566DA86EE77B}"/>
    <cellStyle name="l_200 Anos - Começo de Ano 06.01 a 31.01 - 21-01_Plano MA - 06-05 CONFERÊNCIA 10-05 5" xfId="24903" xr:uid="{C692699D-9F08-4843-A650-4641830070AD}"/>
    <cellStyle name="l_200 Anos - Começo de Ano 06.01 a 31.01 - 21-01_Plano MA - 06-05 CONFERÊNCIA 10-05 5 2" xfId="37497" xr:uid="{0338A692-5E2E-4487-BE79-5C066C328F7D}"/>
    <cellStyle name="l_200 Anos - Começo de Ano 06.01 a 31.01 - 21-01_Plano MA - 06-05 CONFERÊNCIA 10-05 6" xfId="32924" xr:uid="{814E1000-21A2-4B05-84E8-2F1B56380423}"/>
    <cellStyle name="l_200 Anos - Começo de Ano 06.01 a 31.01 - 21-01_Plano MA - 06-05 CONFERÊNCIA 10-05_JORNAL COMPLEMENTO 24.06 - VERAMIR II - CONSOLIDADO" xfId="293" xr:uid="{C70F5B0B-5F2E-4D30-A455-B51CE2030F91}"/>
    <cellStyle name="l_200 Anos - Começo de Ano 06.01 a 31.01 - 21-01_Plano MA - 06-05 CONFERÊNCIA 10-05_OOH - Rev 12" xfId="3822" xr:uid="{4D53114C-9E1B-4069-9CBE-BC7AA3CDF1AC}"/>
    <cellStyle name="l_200 Anos - Começo de Ano 06.01 a 31.01 - 21-01_Plano MG - 16.05.08" xfId="294" xr:uid="{08A2EDCE-CD90-4D24-A35F-45F67DD0B9DB}"/>
    <cellStyle name="l_200 Anos - Começo de Ano 06.01 a 31.01 - 21-01_Plano MG - 16.05.08_JORNAL COMPLEMENTO 24.06 - VERAMIR II - CONSOLIDADO" xfId="295" xr:uid="{401C9634-CC6C-4AE1-BAE2-8165CB504D5B}"/>
    <cellStyle name="l_200 Anos - Começo de Ano 06.01 a 31.01 - 21-01_Plano MS - AJUSTADO 12.05.08 CONFERÊNCIAS 14.05.08" xfId="296" xr:uid="{2CB23CA4-400A-4DF0-8EF7-08E63F66A703}"/>
    <cellStyle name="l_200 Anos - Começo de Ano 06.01 a 31.01 - 21-01_Plano MS - AJUSTADO 12.05.08 CONFERÊNCIAS 14.05.08 2" xfId="11127" xr:uid="{184B355A-FA6E-4534-B7A8-77651DE2AB93}"/>
    <cellStyle name="l_200 Anos - Começo de Ano 06.01 a 31.01 - 21-01_Plano MS - AJUSTADO 12.05.08 CONFERÊNCIAS 14.05.08 2 2" xfId="12883" xr:uid="{B51F1577-8ABF-40EA-BA83-17002D78A5C8}"/>
    <cellStyle name="l_200 Anos - Começo de Ano 06.01 a 31.01 - 21-01_Plano MS - AJUSTADO 12.05.08 CONFERÊNCIAS 14.05.08 2 2 2" xfId="16513" xr:uid="{ED24ABC4-0D89-446C-A325-22590CC98068}"/>
    <cellStyle name="l_200 Anos - Começo de Ano 06.01 a 31.01 - 21-01_Plano MS - AJUSTADO 12.05.08 CONFERÊNCIAS 14.05.08 2 2 2 2" xfId="22672" xr:uid="{7A27E268-29B2-4178-B158-E8E09B725D67}"/>
    <cellStyle name="l_200 Anos - Começo de Ano 06.01 a 31.01 - 21-01_Plano MS - AJUSTADO 12.05.08 CONFERÊNCIAS 14.05.08 2 2 2 2 2" xfId="39939" xr:uid="{6C67C08A-A1F4-4E85-98FB-15F41F63FC75}"/>
    <cellStyle name="l_200 Anos - Começo de Ano 06.01 a 31.01 - 21-01_Plano MS - AJUSTADO 12.05.08 CONFERÊNCIAS 14.05.08 2 2 2 3" xfId="27580" xr:uid="{324DFA8E-5466-4AEE-A464-4CA855392BC7}"/>
    <cellStyle name="l_200 Anos - Começo de Ano 06.01 a 31.01 - 21-01_Plano MS - AJUSTADO 12.05.08 CONFERÊNCIAS 14.05.08 2 2 3" xfId="30804" xr:uid="{1DC72250-8AC1-4076-BC60-25DF01B594DB}"/>
    <cellStyle name="l_200 Anos - Começo de Ano 06.01 a 31.01 - 21-01_Plano MS - AJUSTADO 12.05.08 CONFERÊNCIAS 14.05.08 2 2 3 2" xfId="43028" xr:uid="{8D44E874-236D-45E8-8890-DCA418AEFCCD}"/>
    <cellStyle name="l_200 Anos - Começo de Ano 06.01 a 31.01 - 21-01_Plano MS - AJUSTADO 12.05.08 CONFERÊNCIAS 14.05.08 2 2 4" xfId="33796" xr:uid="{9807DEDD-0966-4309-AAB7-9AE75E128528}"/>
    <cellStyle name="l_200 Anos - Começo de Ano 06.01 a 31.01 - 21-01_Plano MS - AJUSTADO 12.05.08 CONFERÊNCIAS 14.05.08 2 2 4 2" xfId="45515" xr:uid="{867B5FA5-52CB-48A6-93B1-B74238E7D647}"/>
    <cellStyle name="l_200 Anos - Começo de Ano 06.01 a 31.01 - 21-01_Plano MS - AJUSTADO 12.05.08 CONFERÊNCIAS 14.05.08 2 2 5" xfId="35997" xr:uid="{C57BEBF7-0947-4225-9954-7BBC9F06295C}"/>
    <cellStyle name="l_200 Anos - Começo de Ano 06.01 a 31.01 - 21-01_Plano MS - AJUSTADO 12.05.08 CONFERÊNCIAS 14.05.08 2 2 6" xfId="19560" xr:uid="{2D47B967-29A2-4E94-8AB0-00F0E6D8E797}"/>
    <cellStyle name="l_200 Anos - Começo de Ano 06.01 a 31.01 - 21-01_Plano MS - AJUSTADO 12.05.08 CONFERÊNCIAS 14.05.08 2 3" xfId="14810" xr:uid="{DFA51FB9-EA2D-4025-9CA0-32124CBEFB84}"/>
    <cellStyle name="l_200 Anos - Começo de Ano 06.01 a 31.01 - 21-01_Plano MS - AJUSTADO 12.05.08 CONFERÊNCIAS 14.05.08 2 3 2" xfId="20969" xr:uid="{62064030-409A-43D8-9B29-19837DACDBD6}"/>
    <cellStyle name="l_200 Anos - Começo de Ano 06.01 a 31.01 - 21-01_Plano MS - AJUSTADO 12.05.08 CONFERÊNCIAS 14.05.08 2 3 2 2" xfId="38342" xr:uid="{9EDC076A-9662-4442-912A-EC9B0B9B0868}"/>
    <cellStyle name="l_200 Anos - Começo de Ano 06.01 a 31.01 - 21-01_Plano MS - AJUSTADO 12.05.08 CONFERÊNCIAS 14.05.08 2 3 3" xfId="25931" xr:uid="{F000B567-3E61-4EB1-9F83-4C0B01396BC5}"/>
    <cellStyle name="l_200 Anos - Começo de Ano 06.01 a 31.01 - 21-01_Plano MS - AJUSTADO 12.05.08 CONFERÊNCIAS 14.05.08 2 4" xfId="29122" xr:uid="{5ACEF2FC-02B7-4FF8-AE7A-33A663E2FC85}"/>
    <cellStyle name="l_200 Anos - Começo de Ano 06.01 a 31.01 - 21-01_Plano MS - AJUSTADO 12.05.08 CONFERÊNCIAS 14.05.08 2 4 2" xfId="41432" xr:uid="{9E53C8B6-51CD-4747-9452-321E049BAADB}"/>
    <cellStyle name="l_200 Anos - Começo de Ano 06.01 a 31.01 - 21-01_Plano MS - AJUSTADO 12.05.08 CONFERÊNCIAS 14.05.08 2 5" xfId="32106" xr:uid="{E24D6564-55EF-4694-9141-3689E45A524D}"/>
    <cellStyle name="l_200 Anos - Começo de Ano 06.01 a 31.01 - 21-01_Plano MS - AJUSTADO 12.05.08 CONFERÊNCIAS 14.05.08 2 5 2" xfId="43861" xr:uid="{14394161-A897-40E9-827A-9DAD1E41FE66}"/>
    <cellStyle name="l_200 Anos - Começo de Ano 06.01 a 31.01 - 21-01_Plano MS - AJUSTADO 12.05.08 CONFERÊNCIAS 14.05.08 2 6" xfId="29067" xr:uid="{9ED4D66D-6842-43A0-9084-75BB6B21AFB1}"/>
    <cellStyle name="l_200 Anos - Começo de Ano 06.01 a 31.01 - 21-01_Plano MS - AJUSTADO 12.05.08 CONFERÊNCIAS 14.05.08 2 7" xfId="19084" xr:uid="{15CAF298-2150-4A57-828B-77C9A356261D}"/>
    <cellStyle name="l_200 Anos - Começo de Ano 06.01 a 31.01 - 21-01_Plano MS - AJUSTADO 12.05.08 CONFERÊNCIAS 14.05.08 3" xfId="12080" xr:uid="{AAE9E4EC-5C95-4EB0-A1A2-86DD3B57BEF5}"/>
    <cellStyle name="l_200 Anos - Começo de Ano 06.01 a 31.01 - 21-01_Plano MS - AJUSTADO 12.05.08 CONFERÊNCIAS 14.05.08 3 2" xfId="15710" xr:uid="{9B910C83-3E1F-4412-B645-C533825D1A0B}"/>
    <cellStyle name="l_200 Anos - Começo de Ano 06.01 a 31.01 - 21-01_Plano MS - AJUSTADO 12.05.08 CONFERÊNCIAS 14.05.08 3 2 2" xfId="21869" xr:uid="{520AA8EB-11A9-4B5D-8A8C-5DC2C09BC91A}"/>
    <cellStyle name="l_200 Anos - Começo de Ano 06.01 a 31.01 - 21-01_Plano MS - AJUSTADO 12.05.08 CONFERÊNCIAS 14.05.08 3 2 2 2" xfId="39147" xr:uid="{7D38A246-2154-46EE-8933-48248D1E8414}"/>
    <cellStyle name="l_200 Anos - Começo de Ano 06.01 a 31.01 - 21-01_Plano MS - AJUSTADO 12.05.08 CONFERÊNCIAS 14.05.08 3 2 3" xfId="26788" xr:uid="{28799F94-4B53-48FA-A8AB-0B77C18F0262}"/>
    <cellStyle name="l_200 Anos - Começo de Ano 06.01 a 31.01 - 21-01_Plano MS - AJUSTADO 12.05.08 CONFERÊNCIAS 14.05.08 3 2 4" xfId="48047" xr:uid="{2531AB04-7B4C-4B11-A09F-28B764EBFC69}"/>
    <cellStyle name="l_200 Anos - Começo de Ano 06.01 a 31.01 - 21-01_Plano MS - AJUSTADO 12.05.08 CONFERÊNCIAS 14.05.08 3 3" xfId="17410" xr:uid="{82FFC47C-A3F2-4165-A87F-5AD57F8943F0}"/>
    <cellStyle name="l_200 Anos - Começo de Ano 06.01 a 31.01 - 21-01_Plano MS - AJUSTADO 12.05.08 CONFERÊNCIAS 14.05.08 3 3 2" xfId="23569" xr:uid="{4DC8D0DB-310C-4A2D-B769-E19047A0FBA6}"/>
    <cellStyle name="l_200 Anos - Começo de Ano 06.01 a 31.01 - 21-01_Plano MS - AJUSTADO 12.05.08 CONFERÊNCIAS 14.05.08 3 3 2 2" xfId="42232" xr:uid="{AD160F97-E91D-405F-A09C-F84CAB96A7C7}"/>
    <cellStyle name="l_200 Anos - Começo de Ano 06.01 a 31.01 - 21-01_Plano MS - AJUSTADO 12.05.08 CONFERÊNCIAS 14.05.08 3 3 3" xfId="30006" xr:uid="{B93D6FE6-1B66-4FE8-8EFA-131E3EB257E1}"/>
    <cellStyle name="l_200 Anos - Começo de Ano 06.01 a 31.01 - 21-01_Plano MS - AJUSTADO 12.05.08 CONFERÊNCIAS 14.05.08 3 4" xfId="33003" xr:uid="{22F11CEA-836C-4A34-8212-E4F913E4957D}"/>
    <cellStyle name="l_200 Anos - Começo de Ano 06.01 a 31.01 - 21-01_Plano MS - AJUSTADO 12.05.08 CONFERÊNCIAS 14.05.08 3 4 2" xfId="44722" xr:uid="{4FB56239-0602-4646-8F42-77AB564F0D22}"/>
    <cellStyle name="l_200 Anos - Começo de Ano 06.01 a 31.01 - 21-01_Plano MS - AJUSTADO 12.05.08 CONFERÊNCIAS 14.05.08 3 5" xfId="35205" xr:uid="{95621DDF-1C66-4177-BC38-03E53C3F47C9}"/>
    <cellStyle name="l_200 Anos - Começo de Ano 06.01 a 31.01 - 21-01_Plano MS - AJUSTADO 12.05.08 CONFERÊNCIAS 14.05.08 3 6" xfId="29058" xr:uid="{4245E75C-87FB-4092-B6F5-4452E86675A2}"/>
    <cellStyle name="l_200 Anos - Começo de Ano 06.01 a 31.01 - 21-01_Plano MS - AJUSTADO 12.05.08 CONFERÊNCIAS 14.05.08 3 6 2" xfId="41382" xr:uid="{AD33FFDA-DE7F-4B23-8A60-A0014A47D912}"/>
    <cellStyle name="l_200 Anos - Começo de Ano 06.01 a 31.01 - 21-01_Plano MS - AJUSTADO 12.05.08 CONFERÊNCIAS 14.05.08 4" xfId="13970" xr:uid="{7C17FE27-0E89-46B5-93A8-D16046808314}"/>
    <cellStyle name="l_200 Anos - Começo de Ano 06.01 a 31.01 - 21-01_Plano MS - AJUSTADO 12.05.08 CONFERÊNCIAS 14.05.08 4 2" xfId="20129" xr:uid="{D8B46A17-540E-4A95-A6F9-2F509EA0EFD0}"/>
    <cellStyle name="l_200 Anos - Começo de Ano 06.01 a 31.01 - 21-01_Plano MS - AJUSTADO 12.05.08 CONFERÊNCIAS 14.05.08 4 2 2" xfId="37539" xr:uid="{CC627104-9F7A-4592-AA11-4C3B3D31FE14}"/>
    <cellStyle name="l_200 Anos - Começo de Ano 06.01 a 31.01 - 21-01_Plano MS - AJUSTADO 12.05.08 CONFERÊNCIAS 14.05.08 4 3" xfId="25039" xr:uid="{098D0609-BE4B-4253-82FE-315554D70CCA}"/>
    <cellStyle name="l_200 Anos - Começo de Ano 06.01 a 31.01 - 21-01_Plano MS - AJUSTADO 12.05.08 CONFERÊNCIAS 14.05.08 5" xfId="24902" xr:uid="{05D8DECD-5B37-4932-BA70-3B59ECCB132D}"/>
    <cellStyle name="l_200 Anos - Começo de Ano 06.01 a 31.01 - 21-01_Plano MS - AJUSTADO 12.05.08 CONFERÊNCIAS 14.05.08 5 2" xfId="37496" xr:uid="{096F8A06-1FE7-4569-A875-7FD7B146A862}"/>
    <cellStyle name="l_200 Anos - Começo de Ano 06.01 a 31.01 - 21-01_Plano MS - AJUSTADO 12.05.08 CONFERÊNCIAS 14.05.08 6" xfId="34573" xr:uid="{9DA4C371-2E64-4356-A8C7-E10D357D7727}"/>
    <cellStyle name="l_200 Anos - Começo de Ano 06.01 a 31.01 - 21-01_Plano MS - AJUSTADO 12.05.08 CONFERÊNCIAS 14.05.08_JORNAL COMPLEMENTO 24.06 - VERAMIR II - CONSOLIDADO" xfId="297" xr:uid="{70905FE2-49CF-4BC8-86FD-3689EB6970DA}"/>
    <cellStyle name="l_200 Anos - Começo de Ano 06.01 a 31.01 - 21-01_Plano MS - AJUSTADO 12.05.08 CONFERÊNCIAS 14.05.08_OOH - Rev 12" xfId="3823" xr:uid="{AF52AE7C-F004-4EE0-8BE3-00D03B3939EC}"/>
    <cellStyle name="l_200 Anos - Começo de Ano 06.01 a 31.01 - 21-01_Plano MS - AJUSTADO 12.05.08 CONFERÊNCIAS 14.05.08_Plano RJ -" xfId="298" xr:uid="{6BC2FDFD-FB5B-4916-8552-FAFA518FC2FA}"/>
    <cellStyle name="l_200 Anos - Começo de Ano 06.01 a 31.01 - 21-01_Plano MS - AJUSTADO 12.05.08 CONFERÊNCIAS 14.05.08_Plano RJ -_JORNAL COMPLEMENTO 24.06 - VERAMIR II - CONSOLIDADO" xfId="299" xr:uid="{2CDEA5BD-AEA6-41CB-8C26-AC1CAA755217}"/>
    <cellStyle name="l_200 Anos - Começo de Ano 06.01 a 31.01 - 21-01_Plano MT - AJUSTADO 06.05.08 CONFERÊNCIA 07.05.08" xfId="300" xr:uid="{F86F1625-10F2-4F72-81CA-9FB33ADD0DD3}"/>
    <cellStyle name="l_200 Anos - Começo de Ano 06.01 a 31.01 - 21-01_Plano MT - AJUSTADO 06.05.08 CONFERÊNCIA 07.05.08 2" xfId="11128" xr:uid="{DD5C9677-D238-46F9-9063-52EA5D1F5E60}"/>
    <cellStyle name="l_200 Anos - Começo de Ano 06.01 a 31.01 - 21-01_Plano MT - AJUSTADO 06.05.08 CONFERÊNCIA 07.05.08 2 2" xfId="12884" xr:uid="{ACA07D14-46B7-4621-B281-54D6819799B3}"/>
    <cellStyle name="l_200 Anos - Começo de Ano 06.01 a 31.01 - 21-01_Plano MT - AJUSTADO 06.05.08 CONFERÊNCIA 07.05.08 2 2 2" xfId="16514" xr:uid="{C8D85C4F-8D2F-4D29-94F1-740EA0B97332}"/>
    <cellStyle name="l_200 Anos - Começo de Ano 06.01 a 31.01 - 21-01_Plano MT - AJUSTADO 06.05.08 CONFERÊNCIA 07.05.08 2 2 2 2" xfId="22673" xr:uid="{D07236E2-2BD8-4D24-B966-77E80DD5EEBC}"/>
    <cellStyle name="l_200 Anos - Começo de Ano 06.01 a 31.01 - 21-01_Plano MT - AJUSTADO 06.05.08 CONFERÊNCIA 07.05.08 2 2 2 2 2" xfId="39940" xr:uid="{A8CF6311-79E2-49B1-8803-00A5706FC94B}"/>
    <cellStyle name="l_200 Anos - Começo de Ano 06.01 a 31.01 - 21-01_Plano MT - AJUSTADO 06.05.08 CONFERÊNCIA 07.05.08 2 2 2 3" xfId="27581" xr:uid="{3BEDFCD7-64FE-4085-B7A4-226CF03E4A60}"/>
    <cellStyle name="l_200 Anos - Começo de Ano 06.01 a 31.01 - 21-01_Plano MT - AJUSTADO 06.05.08 CONFERÊNCIA 07.05.08 2 2 3" xfId="30805" xr:uid="{03C4C0A3-7587-4906-B594-514AADACBD55}"/>
    <cellStyle name="l_200 Anos - Começo de Ano 06.01 a 31.01 - 21-01_Plano MT - AJUSTADO 06.05.08 CONFERÊNCIA 07.05.08 2 2 3 2" xfId="43029" xr:uid="{802EAEAD-BB20-468D-81C2-F9969595BFE8}"/>
    <cellStyle name="l_200 Anos - Começo de Ano 06.01 a 31.01 - 21-01_Plano MT - AJUSTADO 06.05.08 CONFERÊNCIA 07.05.08 2 2 4" xfId="33797" xr:uid="{ECFF109F-E73D-4E69-A185-A030106E63C8}"/>
    <cellStyle name="l_200 Anos - Começo de Ano 06.01 a 31.01 - 21-01_Plano MT - AJUSTADO 06.05.08 CONFERÊNCIA 07.05.08 2 2 4 2" xfId="45516" xr:uid="{8254B6CE-7B32-4CD8-9A80-8D34D5FF5397}"/>
    <cellStyle name="l_200 Anos - Começo de Ano 06.01 a 31.01 - 21-01_Plano MT - AJUSTADO 06.05.08 CONFERÊNCIA 07.05.08 2 2 5" xfId="35998" xr:uid="{152805E1-F785-41D4-A23E-D6D342E6B2AC}"/>
    <cellStyle name="l_200 Anos - Começo de Ano 06.01 a 31.01 - 21-01_Plano MT - AJUSTADO 06.05.08 CONFERÊNCIA 07.05.08 2 2 6" xfId="18885" xr:uid="{4C9858B1-CE62-4E44-B245-533C8F36E364}"/>
    <cellStyle name="l_200 Anos - Começo de Ano 06.01 a 31.01 - 21-01_Plano MT - AJUSTADO 06.05.08 CONFERÊNCIA 07.05.08 2 3" xfId="14811" xr:uid="{64B33955-11D3-4F0D-AE7A-00CC0CE954DB}"/>
    <cellStyle name="l_200 Anos - Começo de Ano 06.01 a 31.01 - 21-01_Plano MT - AJUSTADO 06.05.08 CONFERÊNCIA 07.05.08 2 3 2" xfId="20970" xr:uid="{A2464C2C-8A6F-405B-ABF3-D20A9FCA7364}"/>
    <cellStyle name="l_200 Anos - Começo de Ano 06.01 a 31.01 - 21-01_Plano MT - AJUSTADO 06.05.08 CONFERÊNCIA 07.05.08 2 3 2 2" xfId="38343" xr:uid="{A815A516-AE40-4678-B14E-BDBED3B44CC0}"/>
    <cellStyle name="l_200 Anos - Começo de Ano 06.01 a 31.01 - 21-01_Plano MT - AJUSTADO 06.05.08 CONFERÊNCIA 07.05.08 2 3 3" xfId="25932" xr:uid="{B807E886-DB57-4EFF-8098-F7D6FE65729C}"/>
    <cellStyle name="l_200 Anos - Começo de Ano 06.01 a 31.01 - 21-01_Plano MT - AJUSTADO 06.05.08 CONFERÊNCIA 07.05.08 2 4" xfId="29123" xr:uid="{E212F236-83D0-424E-8D7C-B6F20F3D5285}"/>
    <cellStyle name="l_200 Anos - Começo de Ano 06.01 a 31.01 - 21-01_Plano MT - AJUSTADO 06.05.08 CONFERÊNCIA 07.05.08 2 4 2" xfId="41433" xr:uid="{5816D426-1FC9-435C-9A83-7D5A098D320C}"/>
    <cellStyle name="l_200 Anos - Começo de Ano 06.01 a 31.01 - 21-01_Plano MT - AJUSTADO 06.05.08 CONFERÊNCIA 07.05.08 2 5" xfId="32107" xr:uid="{0ABCC26B-B10B-4D6E-948B-AB9AB3290C05}"/>
    <cellStyle name="l_200 Anos - Começo de Ano 06.01 a 31.01 - 21-01_Plano MT - AJUSTADO 06.05.08 CONFERÊNCIA 07.05.08 2 5 2" xfId="43862" xr:uid="{FFFC1FE0-50E0-45B7-808F-EAA24DE60689}"/>
    <cellStyle name="l_200 Anos - Começo de Ano 06.01 a 31.01 - 21-01_Plano MT - AJUSTADO 06.05.08 CONFERÊNCIA 07.05.08 2 6" xfId="29074" xr:uid="{1A7033C7-9523-4188-9CC1-F78CE9EEB16A}"/>
    <cellStyle name="l_200 Anos - Começo de Ano 06.01 a 31.01 - 21-01_Plano MT - AJUSTADO 06.05.08 CONFERÊNCIA 07.05.08 2 7" xfId="18768" xr:uid="{BD31CFEC-C4A3-419B-AAB1-7A69F32910CE}"/>
    <cellStyle name="l_200 Anos - Começo de Ano 06.01 a 31.01 - 21-01_Plano MT - AJUSTADO 06.05.08 CONFERÊNCIA 07.05.08 3" xfId="12081" xr:uid="{F9C13863-4DAC-477F-B2ED-A639370AE14C}"/>
    <cellStyle name="l_200 Anos - Começo de Ano 06.01 a 31.01 - 21-01_Plano MT - AJUSTADO 06.05.08 CONFERÊNCIA 07.05.08 3 2" xfId="15711" xr:uid="{686EB275-282D-421C-836A-A749C21FFC6D}"/>
    <cellStyle name="l_200 Anos - Começo de Ano 06.01 a 31.01 - 21-01_Plano MT - AJUSTADO 06.05.08 CONFERÊNCIA 07.05.08 3 2 2" xfId="21870" xr:uid="{905AD346-ED41-4CA8-A48C-162573EB6CF3}"/>
    <cellStyle name="l_200 Anos - Começo de Ano 06.01 a 31.01 - 21-01_Plano MT - AJUSTADO 06.05.08 CONFERÊNCIA 07.05.08 3 2 2 2" xfId="39148" xr:uid="{E546560A-5028-4DE1-BE80-1C9208B5B746}"/>
    <cellStyle name="l_200 Anos - Começo de Ano 06.01 a 31.01 - 21-01_Plano MT - AJUSTADO 06.05.08 CONFERÊNCIA 07.05.08 3 2 3" xfId="26789" xr:uid="{8B99734B-0478-4279-A697-F70CD7B67602}"/>
    <cellStyle name="l_200 Anos - Começo de Ano 06.01 a 31.01 - 21-01_Plano MT - AJUSTADO 06.05.08 CONFERÊNCIA 07.05.08 3 2 4" xfId="48048" xr:uid="{3FCD0D42-E96D-4212-ADB4-45913228906C}"/>
    <cellStyle name="l_200 Anos - Começo de Ano 06.01 a 31.01 - 21-01_Plano MT - AJUSTADO 06.05.08 CONFERÊNCIA 07.05.08 3 3" xfId="17411" xr:uid="{BEF56471-A648-4F86-A59C-7A24BEC3FE85}"/>
    <cellStyle name="l_200 Anos - Começo de Ano 06.01 a 31.01 - 21-01_Plano MT - AJUSTADO 06.05.08 CONFERÊNCIA 07.05.08 3 3 2" xfId="23570" xr:uid="{001A33B8-6EE3-469F-9497-1EBE5B7441E5}"/>
    <cellStyle name="l_200 Anos - Começo de Ano 06.01 a 31.01 - 21-01_Plano MT - AJUSTADO 06.05.08 CONFERÊNCIA 07.05.08 3 3 2 2" xfId="42233" xr:uid="{9D12889A-FAF7-40FB-B551-06277BD992BC}"/>
    <cellStyle name="l_200 Anos - Começo de Ano 06.01 a 31.01 - 21-01_Plano MT - AJUSTADO 06.05.08 CONFERÊNCIA 07.05.08 3 3 3" xfId="30007" xr:uid="{F27822F8-869B-4370-BF66-EDBE0567B1BF}"/>
    <cellStyle name="l_200 Anos - Começo de Ano 06.01 a 31.01 - 21-01_Plano MT - AJUSTADO 06.05.08 CONFERÊNCIA 07.05.08 3 4" xfId="33004" xr:uid="{B0B65592-0254-4777-8780-0D13B66DBC52}"/>
    <cellStyle name="l_200 Anos - Começo de Ano 06.01 a 31.01 - 21-01_Plano MT - AJUSTADO 06.05.08 CONFERÊNCIA 07.05.08 3 4 2" xfId="44723" xr:uid="{1363ABD8-817B-4087-A0A3-1D29BAE1BAF3}"/>
    <cellStyle name="l_200 Anos - Começo de Ano 06.01 a 31.01 - 21-01_Plano MT - AJUSTADO 06.05.08 CONFERÊNCIA 07.05.08 3 5" xfId="35206" xr:uid="{3807B0C2-5431-49C3-852E-5922D7B6EA00}"/>
    <cellStyle name="l_200 Anos - Começo de Ano 06.01 a 31.01 - 21-01_Plano MT - AJUSTADO 06.05.08 CONFERÊNCIA 07.05.08 3 6" xfId="37151" xr:uid="{2D1F8A4C-D6D3-44A4-9126-F5437F9B816A}"/>
    <cellStyle name="l_200 Anos - Começo de Ano 06.01 a 31.01 - 21-01_Plano MT - AJUSTADO 06.05.08 CONFERÊNCIA 07.05.08 3 6 2" xfId="46687" xr:uid="{EE318608-BBBD-4F06-AF50-D6F8D2D34A81}"/>
    <cellStyle name="l_200 Anos - Começo de Ano 06.01 a 31.01 - 21-01_Plano MT - AJUSTADO 06.05.08 CONFERÊNCIA 07.05.08 4" xfId="13971" xr:uid="{E2280AC2-CD96-4C0D-9763-E387D85C68E3}"/>
    <cellStyle name="l_200 Anos - Começo de Ano 06.01 a 31.01 - 21-01_Plano MT - AJUSTADO 06.05.08 CONFERÊNCIA 07.05.08 4 2" xfId="20130" xr:uid="{5FAFA741-80C0-4EEF-B1DB-58B44A693FAC}"/>
    <cellStyle name="l_200 Anos - Começo de Ano 06.01 a 31.01 - 21-01_Plano MT - AJUSTADO 06.05.08 CONFERÊNCIA 07.05.08 4 2 2" xfId="37540" xr:uid="{856D8560-B831-4062-B536-A54B5DD9F46D}"/>
    <cellStyle name="l_200 Anos - Começo de Ano 06.01 a 31.01 - 21-01_Plano MT - AJUSTADO 06.05.08 CONFERÊNCIA 07.05.08 4 3" xfId="25040" xr:uid="{2BFF5421-A364-44C1-BB79-2CCACF0D5302}"/>
    <cellStyle name="l_200 Anos - Começo de Ano 06.01 a 31.01 - 21-01_Plano MT - AJUSTADO 06.05.08 CONFERÊNCIA 07.05.08 5" xfId="24901" xr:uid="{7AE1EF29-952C-4140-9D4A-D2939AB575FC}"/>
    <cellStyle name="l_200 Anos - Começo de Ano 06.01 a 31.01 - 21-01_Plano MT - AJUSTADO 06.05.08 CONFERÊNCIA 07.05.08 5 2" xfId="37495" xr:uid="{11FD86D6-9AE3-479C-86C8-CF9F78AE42C5}"/>
    <cellStyle name="l_200 Anos - Começo de Ano 06.01 a 31.01 - 21-01_Plano MT - AJUSTADO 06.05.08 CONFERÊNCIA 07.05.08 6" xfId="32927" xr:uid="{F2D7F577-865E-4A76-A351-CA514410CD7A}"/>
    <cellStyle name="l_200 Anos - Começo de Ano 06.01 a 31.01 - 21-01_Plano MT - AJUSTADO 06.05.08 CONFERÊNCIA 07.05.08_OOH - Rev 12" xfId="3824" xr:uid="{8BACBC9C-92F8-4414-B275-3432EBCE785D}"/>
    <cellStyle name="l_200 Anos - Começo de Ano 06.01 a 31.01 - 21-01_Plano PA - REV I - 13.05" xfId="301" xr:uid="{3C5FF9EC-386A-43A1-B361-3EE57254DB17}"/>
    <cellStyle name="l_200 Anos - Começo de Ano 06.01 a 31.01 - 21-01_Plano PA - REV I - 13.05 2" xfId="11129" xr:uid="{EC4C38A8-5A57-46F0-B8DD-362D543B3928}"/>
    <cellStyle name="l_200 Anos - Começo de Ano 06.01 a 31.01 - 21-01_Plano PA - REV I - 13.05 2 2" xfId="12885" xr:uid="{B585411B-2E38-4853-A777-4588804DDEC4}"/>
    <cellStyle name="l_200 Anos - Começo de Ano 06.01 a 31.01 - 21-01_Plano PA - REV I - 13.05 2 2 2" xfId="16515" xr:uid="{78AE0B38-90AF-4F4C-BCF1-1625C8198F03}"/>
    <cellStyle name="l_200 Anos - Começo de Ano 06.01 a 31.01 - 21-01_Plano PA - REV I - 13.05 2 2 2 2" xfId="22674" xr:uid="{EC3F5C63-3116-49A8-8D7E-B56AF5E71F53}"/>
    <cellStyle name="l_200 Anos - Começo de Ano 06.01 a 31.01 - 21-01_Plano PA - REV I - 13.05 2 2 2 2 2" xfId="39941" xr:uid="{C5172139-B937-4DFC-9F5E-60F55EE0E55C}"/>
    <cellStyle name="l_200 Anos - Começo de Ano 06.01 a 31.01 - 21-01_Plano PA - REV I - 13.05 2 2 2 3" xfId="27582" xr:uid="{5D59197A-C22D-4C7E-9CCF-EB89D7C63714}"/>
    <cellStyle name="l_200 Anos - Começo de Ano 06.01 a 31.01 - 21-01_Plano PA - REV I - 13.05 2 2 3" xfId="30806" xr:uid="{A3707392-36C6-4B8F-ACF4-5901312D7DE8}"/>
    <cellStyle name="l_200 Anos - Começo de Ano 06.01 a 31.01 - 21-01_Plano PA - REV I - 13.05 2 2 3 2" xfId="43030" xr:uid="{F2108D5F-1614-4C11-A1A8-D9B13B06B1F6}"/>
    <cellStyle name="l_200 Anos - Começo de Ano 06.01 a 31.01 - 21-01_Plano PA - REV I - 13.05 2 2 4" xfId="33798" xr:uid="{52E5D252-34CA-4F7B-88E6-49B77AF43E57}"/>
    <cellStyle name="l_200 Anos - Começo de Ano 06.01 a 31.01 - 21-01_Plano PA - REV I - 13.05 2 2 4 2" xfId="45517" xr:uid="{6025CDCB-C5CB-4B24-AD9B-79802EC83315}"/>
    <cellStyle name="l_200 Anos - Começo de Ano 06.01 a 31.01 - 21-01_Plano PA - REV I - 13.05 2 2 5" xfId="35999" xr:uid="{585B9E25-C6BC-4A80-A2CE-8AC03E410D17}"/>
    <cellStyle name="l_200 Anos - Começo de Ano 06.01 a 31.01 - 21-01_Plano PA - REV I - 13.05 2 2 6" xfId="18567" xr:uid="{68D7EE90-3A8C-4500-9111-8721335E7C5B}"/>
    <cellStyle name="l_200 Anos - Começo de Ano 06.01 a 31.01 - 21-01_Plano PA - REV I - 13.05 2 3" xfId="14812" xr:uid="{8A0FD647-4D69-4C1D-B9E6-77DD12C5CDC5}"/>
    <cellStyle name="l_200 Anos - Começo de Ano 06.01 a 31.01 - 21-01_Plano PA - REV I - 13.05 2 3 2" xfId="20971" xr:uid="{41508232-7D1A-44D7-B82D-C209A1B4BACC}"/>
    <cellStyle name="l_200 Anos - Começo de Ano 06.01 a 31.01 - 21-01_Plano PA - REV I - 13.05 2 3 2 2" xfId="38344" xr:uid="{258969F1-8A7D-4D1F-84FE-0AE07ECDE68E}"/>
    <cellStyle name="l_200 Anos - Começo de Ano 06.01 a 31.01 - 21-01_Plano PA - REV I - 13.05 2 3 3" xfId="25933" xr:uid="{162E84CE-1EC2-4743-A6CF-F253506853EE}"/>
    <cellStyle name="l_200 Anos - Começo de Ano 06.01 a 31.01 - 21-01_Plano PA - REV I - 13.05 2 4" xfId="29124" xr:uid="{37E9C758-2677-4FFB-B72B-2B76CCD52A98}"/>
    <cellStyle name="l_200 Anos - Começo de Ano 06.01 a 31.01 - 21-01_Plano PA - REV I - 13.05 2 4 2" xfId="41434" xr:uid="{F87C384E-F244-4159-AD9B-F60E1A9BDB88}"/>
    <cellStyle name="l_200 Anos - Começo de Ano 06.01 a 31.01 - 21-01_Plano PA - REV I - 13.05 2 5" xfId="32108" xr:uid="{8E4118E0-3E28-4669-A69F-6061E95A3A60}"/>
    <cellStyle name="l_200 Anos - Começo de Ano 06.01 a 31.01 - 21-01_Plano PA - REV I - 13.05 2 5 2" xfId="43863" xr:uid="{E3AB6E3B-FCA1-4C5F-A5CE-AEEA0E57CF6F}"/>
    <cellStyle name="l_200 Anos - Começo de Ano 06.01 a 31.01 - 21-01_Plano PA - REV I - 13.05 2 6" xfId="32918" xr:uid="{A0773F15-7449-41E3-B58F-8A68BA7E2138}"/>
    <cellStyle name="l_200 Anos - Começo de Ano 06.01 a 31.01 - 21-01_Plano PA - REV I - 13.05 2 7" xfId="19466" xr:uid="{2C529308-6DCE-49E1-8593-6C91571D6407}"/>
    <cellStyle name="l_200 Anos - Começo de Ano 06.01 a 31.01 - 21-01_Plano PA - REV I - 13.05 3" xfId="12082" xr:uid="{BDE094C9-9584-46DE-B071-48ADA60CCEE6}"/>
    <cellStyle name="l_200 Anos - Começo de Ano 06.01 a 31.01 - 21-01_Plano PA - REV I - 13.05 3 2" xfId="15712" xr:uid="{D0CDE5A9-5F52-4A26-9FD7-B9AB9B997F35}"/>
    <cellStyle name="l_200 Anos - Começo de Ano 06.01 a 31.01 - 21-01_Plano PA - REV I - 13.05 3 2 2" xfId="21871" xr:uid="{26B2E305-3193-4814-97AC-0579FBA20E01}"/>
    <cellStyle name="l_200 Anos - Começo de Ano 06.01 a 31.01 - 21-01_Plano PA - REV I - 13.05 3 2 2 2" xfId="39149" xr:uid="{0C8AFA0E-46BC-488C-80DC-518FB1F8EB2E}"/>
    <cellStyle name="l_200 Anos - Começo de Ano 06.01 a 31.01 - 21-01_Plano PA - REV I - 13.05 3 2 3" xfId="26790" xr:uid="{302819D8-5312-4A5D-8DBB-591BC07B7A91}"/>
    <cellStyle name="l_200 Anos - Começo de Ano 06.01 a 31.01 - 21-01_Plano PA - REV I - 13.05 3 2 4" xfId="48049" xr:uid="{18909F38-BA7E-44C0-A33D-DA8D05E9640D}"/>
    <cellStyle name="l_200 Anos - Começo de Ano 06.01 a 31.01 - 21-01_Plano PA - REV I - 13.05 3 3" xfId="17412" xr:uid="{182D595A-8848-4B8A-9570-4A8753F58D68}"/>
    <cellStyle name="l_200 Anos - Começo de Ano 06.01 a 31.01 - 21-01_Plano PA - REV I - 13.05 3 3 2" xfId="23571" xr:uid="{CA35FCFF-61F9-4598-B58D-72DF7BC2BE86}"/>
    <cellStyle name="l_200 Anos - Começo de Ano 06.01 a 31.01 - 21-01_Plano PA - REV I - 13.05 3 3 2 2" xfId="42234" xr:uid="{3EAFA2C4-9148-473A-AF8B-B7CBFDE4FB82}"/>
    <cellStyle name="l_200 Anos - Começo de Ano 06.01 a 31.01 - 21-01_Plano PA - REV I - 13.05 3 3 3" xfId="30008" xr:uid="{E9B3A867-B138-413B-8F41-6438D69550E2}"/>
    <cellStyle name="l_200 Anos - Começo de Ano 06.01 a 31.01 - 21-01_Plano PA - REV I - 13.05 3 4" xfId="33005" xr:uid="{3D76BF42-ED34-4568-8307-A27C9F8030C7}"/>
    <cellStyle name="l_200 Anos - Começo de Ano 06.01 a 31.01 - 21-01_Plano PA - REV I - 13.05 3 4 2" xfId="44724" xr:uid="{FB6A04D3-C094-4CEB-A0AB-9F06D75FDC3D}"/>
    <cellStyle name="l_200 Anos - Começo de Ano 06.01 a 31.01 - 21-01_Plano PA - REV I - 13.05 3 5" xfId="35207" xr:uid="{573CA904-DAB8-4596-81B3-69D90302FCA9}"/>
    <cellStyle name="l_200 Anos - Começo de Ano 06.01 a 31.01 - 21-01_Plano PA - REV I - 13.05 3 6" xfId="37354" xr:uid="{3B17CB0C-6791-49D2-81F1-8FF8B6DBC9A6}"/>
    <cellStyle name="l_200 Anos - Começo de Ano 06.01 a 31.01 - 21-01_Plano PA - REV I - 13.05 3 6 2" xfId="46890" xr:uid="{E1DB2EFE-6440-4974-8393-8FF8B956B7E1}"/>
    <cellStyle name="l_200 Anos - Começo de Ano 06.01 a 31.01 - 21-01_Plano PA - REV I - 13.05 4" xfId="13972" xr:uid="{D31550FC-C9C0-45C8-BDD7-7E15878E3BA6}"/>
    <cellStyle name="l_200 Anos - Começo de Ano 06.01 a 31.01 - 21-01_Plano PA - REV I - 13.05 4 2" xfId="20131" xr:uid="{22457AF6-45C4-4498-A526-00597F5E70EB}"/>
    <cellStyle name="l_200 Anos - Começo de Ano 06.01 a 31.01 - 21-01_Plano PA - REV I - 13.05 4 2 2" xfId="37541" xr:uid="{6AE44EF7-BA58-4EC4-B317-EBD1F8C73B5D}"/>
    <cellStyle name="l_200 Anos - Começo de Ano 06.01 a 31.01 - 21-01_Plano PA - REV I - 13.05 4 3" xfId="25041" xr:uid="{3B3F67D5-B814-4D89-A821-7CE468F4E64B}"/>
    <cellStyle name="l_200 Anos - Começo de Ano 06.01 a 31.01 - 21-01_Plano PA - REV I - 13.05 5" xfId="24900" xr:uid="{9B752C1F-0FC5-4929-91FF-C4BDB84C7734}"/>
    <cellStyle name="l_200 Anos - Começo de Ano 06.01 a 31.01 - 21-01_Plano PA - REV I - 13.05 5 2" xfId="37494" xr:uid="{9D5C94C2-E891-4122-976A-C4280D99EEEA}"/>
    <cellStyle name="l_200 Anos - Começo de Ano 06.01 a 31.01 - 21-01_Plano PA - REV I - 13.05 6" xfId="32889" xr:uid="{0793532C-8C98-42E5-9DA3-F6A034E87A9E}"/>
    <cellStyle name="l_200 Anos - Começo de Ano 06.01 a 31.01 - 21-01_Plano PA - REV I - 13.05_JORNAL COMPLEMENTO 24.06 - VERAMIR II - CONSOLIDADO" xfId="302" xr:uid="{A79180FC-3D49-4188-954E-00047BEBAA8C}"/>
    <cellStyle name="l_200 Anos - Começo de Ano 06.01 a 31.01 - 21-01_Plano PA - REV I - 13.05_OOH - Rev 12" xfId="3825" xr:uid="{3F0C8FAC-0EB0-47CF-88B5-FD09BBA113A7}"/>
    <cellStyle name="l_200 Anos - Começo de Ano 06.01 a 31.01 - 21-01_Plano PR -" xfId="303" xr:uid="{24D19147-3BC5-496A-8E07-A27B6BECA8B5}"/>
    <cellStyle name="l_200 Anos - Começo de Ano 06.01 a 31.01 - 21-01_Plano PR - 16-05-08" xfId="304" xr:uid="{FC807761-4211-4AA7-AE4E-A8B9EAC79773}"/>
    <cellStyle name="l_200 Anos - Começo de Ano 06.01 a 31.01 - 21-01_Plano PR - 16-05-08_JORNAL COMPLEMENTO 24.06 - VERAMIR II - CONSOLIDADO" xfId="305" xr:uid="{946260DE-87D1-4672-88C9-6C3A47EDF53C}"/>
    <cellStyle name="l_200 Anos - Começo de Ano 06.01 a 31.01 - 21-01_Plano PR -_JORNAL COMPLEMENTO 24.06 - VERAMIR II - CONSOLIDADO" xfId="306" xr:uid="{35D0A26A-C90B-4352-89DF-C96EF9FB22E2}"/>
    <cellStyle name="l_200 Anos - Começo de Ano 06.01 a 31.01 - 21-01_Plano Rádio" xfId="307" xr:uid="{FED1E907-D896-4C97-BF43-858324A5FA9D}"/>
    <cellStyle name="l_200 Anos - Começo de Ano 06.01 a 31.01 - 21-01_Plano RJ - AJUSTADO" xfId="308" xr:uid="{C31A5DF8-2CD4-48E4-B67D-656ACB1A8220}"/>
    <cellStyle name="l_200 Anos - Começo de Ano 06.01 a 31.01 - 21-01_Plano RJ - AJUSTADO 06.05.08 CONFERÊNCIAS 07.05.08" xfId="309" xr:uid="{C927F52C-20FD-49E6-ACB1-CFECD4729270}"/>
    <cellStyle name="l_200 Anos - Começo de Ano 06.01 a 31.01 - 21-01_Plano RJ - AJUSTADO 06.05.08 CONFERÊNCIAS 07.05.08 2" xfId="11130" xr:uid="{EA16E318-1F41-4AF8-86F6-8498A05DE393}"/>
    <cellStyle name="l_200 Anos - Começo de Ano 06.01 a 31.01 - 21-01_Plano RJ - AJUSTADO 06.05.08 CONFERÊNCIAS 07.05.08 2 2" xfId="12886" xr:uid="{CA5B572F-FB25-4093-94D3-713A558DC063}"/>
    <cellStyle name="l_200 Anos - Começo de Ano 06.01 a 31.01 - 21-01_Plano RJ - AJUSTADO 06.05.08 CONFERÊNCIAS 07.05.08 2 2 2" xfId="16516" xr:uid="{93190E86-3576-41FE-829C-0B880FC960D7}"/>
    <cellStyle name="l_200 Anos - Começo de Ano 06.01 a 31.01 - 21-01_Plano RJ - AJUSTADO 06.05.08 CONFERÊNCIAS 07.05.08 2 2 2 2" xfId="22675" xr:uid="{D321015A-72F3-4153-9D48-51B49D4C82FC}"/>
    <cellStyle name="l_200 Anos - Começo de Ano 06.01 a 31.01 - 21-01_Plano RJ - AJUSTADO 06.05.08 CONFERÊNCIAS 07.05.08 2 2 2 2 2" xfId="39942" xr:uid="{BFE058A7-42CE-4B90-9AB5-80F08FDAFFD3}"/>
    <cellStyle name="l_200 Anos - Começo de Ano 06.01 a 31.01 - 21-01_Plano RJ - AJUSTADO 06.05.08 CONFERÊNCIAS 07.05.08 2 2 2 3" xfId="27583" xr:uid="{75EA694C-4F30-4D65-9B93-3D4915B4920E}"/>
    <cellStyle name="l_200 Anos - Começo de Ano 06.01 a 31.01 - 21-01_Plano RJ - AJUSTADO 06.05.08 CONFERÊNCIAS 07.05.08 2 2 3" xfId="30807" xr:uid="{50CC0D66-6403-4412-9093-109638FD9D0C}"/>
    <cellStyle name="l_200 Anos - Começo de Ano 06.01 a 31.01 - 21-01_Plano RJ - AJUSTADO 06.05.08 CONFERÊNCIAS 07.05.08 2 2 3 2" xfId="43031" xr:uid="{A2C5A0A2-01D9-48CA-9027-C2660C70BFFC}"/>
    <cellStyle name="l_200 Anos - Começo de Ano 06.01 a 31.01 - 21-01_Plano RJ - AJUSTADO 06.05.08 CONFERÊNCIAS 07.05.08 2 2 4" xfId="33799" xr:uid="{0A16D812-5B10-4B2C-949B-EF9506B99301}"/>
    <cellStyle name="l_200 Anos - Começo de Ano 06.01 a 31.01 - 21-01_Plano RJ - AJUSTADO 06.05.08 CONFERÊNCIAS 07.05.08 2 2 4 2" xfId="45518" xr:uid="{CC9D100B-1A96-4541-8A30-17BE434FE4BD}"/>
    <cellStyle name="l_200 Anos - Começo de Ano 06.01 a 31.01 - 21-01_Plano RJ - AJUSTADO 06.05.08 CONFERÊNCIAS 07.05.08 2 2 5" xfId="36000" xr:uid="{C4F4B8E5-E546-4991-8236-84DA11CB8576}"/>
    <cellStyle name="l_200 Anos - Começo de Ano 06.01 a 31.01 - 21-01_Plano RJ - AJUSTADO 06.05.08 CONFERÊNCIAS 07.05.08 2 2 6" xfId="19266" xr:uid="{F06D7892-BD04-450F-9683-F29514BEC041}"/>
    <cellStyle name="l_200 Anos - Começo de Ano 06.01 a 31.01 - 21-01_Plano RJ - AJUSTADO 06.05.08 CONFERÊNCIAS 07.05.08 2 3" xfId="14813" xr:uid="{7BD17CA0-A392-47FA-B1FB-C2595A670D47}"/>
    <cellStyle name="l_200 Anos - Começo de Ano 06.01 a 31.01 - 21-01_Plano RJ - AJUSTADO 06.05.08 CONFERÊNCIAS 07.05.08 2 3 2" xfId="20972" xr:uid="{351CA6F3-ADDF-4E9B-B9A8-F66AB402D229}"/>
    <cellStyle name="l_200 Anos - Começo de Ano 06.01 a 31.01 - 21-01_Plano RJ - AJUSTADO 06.05.08 CONFERÊNCIAS 07.05.08 2 3 2 2" xfId="38345" xr:uid="{FD51D528-812A-4E1E-89FD-B8D66DA2BE4F}"/>
    <cellStyle name="l_200 Anos - Começo de Ano 06.01 a 31.01 - 21-01_Plano RJ - AJUSTADO 06.05.08 CONFERÊNCIAS 07.05.08 2 3 3" xfId="25934" xr:uid="{3D0052B0-836E-48DC-82E9-39C570D4D7DC}"/>
    <cellStyle name="l_200 Anos - Começo de Ano 06.01 a 31.01 - 21-01_Plano RJ - AJUSTADO 06.05.08 CONFERÊNCIAS 07.05.08 2 4" xfId="29125" xr:uid="{ED05EEA1-2B99-4072-A6A8-D1A843304AFC}"/>
    <cellStyle name="l_200 Anos - Começo de Ano 06.01 a 31.01 - 21-01_Plano RJ - AJUSTADO 06.05.08 CONFERÊNCIAS 07.05.08 2 4 2" xfId="41435" xr:uid="{6DA0C0C7-AB7E-46EC-82FC-03B6E52681CA}"/>
    <cellStyle name="l_200 Anos - Começo de Ano 06.01 a 31.01 - 21-01_Plano RJ - AJUSTADO 06.05.08 CONFERÊNCIAS 07.05.08 2 5" xfId="32109" xr:uid="{FF601D4D-7232-4077-BFE9-6522DA8E49FC}"/>
    <cellStyle name="l_200 Anos - Começo de Ano 06.01 a 31.01 - 21-01_Plano RJ - AJUSTADO 06.05.08 CONFERÊNCIAS 07.05.08 2 5 2" xfId="43864" xr:uid="{42452FBE-8858-4E26-8780-2F22B8FFD1EA}"/>
    <cellStyle name="l_200 Anos - Começo de Ano 06.01 a 31.01 - 21-01_Plano RJ - AJUSTADO 06.05.08 CONFERÊNCIAS 07.05.08 2 6" xfId="29077" xr:uid="{3A77A8F9-8916-46EF-87E1-EF114B6E4D04}"/>
    <cellStyle name="l_200 Anos - Começo de Ano 06.01 a 31.01 - 21-01_Plano RJ - AJUSTADO 06.05.08 CONFERÊNCIAS 07.05.08 2 7" xfId="19760" xr:uid="{EE9F85AA-FC0A-41B4-B9A9-F962617A51A5}"/>
    <cellStyle name="l_200 Anos - Começo de Ano 06.01 a 31.01 - 21-01_Plano RJ - AJUSTADO 06.05.08 CONFERÊNCIAS 07.05.08 3" xfId="12083" xr:uid="{6D45E335-8585-4340-998F-A20ABF4469AB}"/>
    <cellStyle name="l_200 Anos - Começo de Ano 06.01 a 31.01 - 21-01_Plano RJ - AJUSTADO 06.05.08 CONFERÊNCIAS 07.05.08 3 2" xfId="15713" xr:uid="{0550FA8B-8DBA-41B7-B688-6B2D62DB9266}"/>
    <cellStyle name="l_200 Anos - Começo de Ano 06.01 a 31.01 - 21-01_Plano RJ - AJUSTADO 06.05.08 CONFERÊNCIAS 07.05.08 3 2 2" xfId="21872" xr:uid="{D2B6737E-5B8E-47B6-B271-91D7D69FF0FC}"/>
    <cellStyle name="l_200 Anos - Começo de Ano 06.01 a 31.01 - 21-01_Plano RJ - AJUSTADO 06.05.08 CONFERÊNCIAS 07.05.08 3 2 2 2" xfId="39150" xr:uid="{F5A87B2C-3598-4EC8-B04F-0019900D8CDA}"/>
    <cellStyle name="l_200 Anos - Começo de Ano 06.01 a 31.01 - 21-01_Plano RJ - AJUSTADO 06.05.08 CONFERÊNCIAS 07.05.08 3 2 3" xfId="26791" xr:uid="{BA37C6BE-7353-473A-BA00-43EF20249D13}"/>
    <cellStyle name="l_200 Anos - Começo de Ano 06.01 a 31.01 - 21-01_Plano RJ - AJUSTADO 06.05.08 CONFERÊNCIAS 07.05.08 3 2 4" xfId="48050" xr:uid="{715431DE-BCB6-4624-81B9-32D002768819}"/>
    <cellStyle name="l_200 Anos - Começo de Ano 06.01 a 31.01 - 21-01_Plano RJ - AJUSTADO 06.05.08 CONFERÊNCIAS 07.05.08 3 3" xfId="17413" xr:uid="{00283ABE-EECD-4B0A-9EF6-B9179974B57C}"/>
    <cellStyle name="l_200 Anos - Começo de Ano 06.01 a 31.01 - 21-01_Plano RJ - AJUSTADO 06.05.08 CONFERÊNCIAS 07.05.08 3 3 2" xfId="23572" xr:uid="{526961D3-99F8-442D-8F75-EA1DEE9E2926}"/>
    <cellStyle name="l_200 Anos - Começo de Ano 06.01 a 31.01 - 21-01_Plano RJ - AJUSTADO 06.05.08 CONFERÊNCIAS 07.05.08 3 3 2 2" xfId="42235" xr:uid="{FD25E7F3-1256-48C4-9311-838A6CF6BF09}"/>
    <cellStyle name="l_200 Anos - Começo de Ano 06.01 a 31.01 - 21-01_Plano RJ - AJUSTADO 06.05.08 CONFERÊNCIAS 07.05.08 3 3 3" xfId="30009" xr:uid="{C2B2E1E2-BEF9-4862-BB63-499F2F87D204}"/>
    <cellStyle name="l_200 Anos - Começo de Ano 06.01 a 31.01 - 21-01_Plano RJ - AJUSTADO 06.05.08 CONFERÊNCIAS 07.05.08 3 4" xfId="33006" xr:uid="{4BCD94E2-1BB4-49F3-8D88-DC62FF1C9D73}"/>
    <cellStyle name="l_200 Anos - Começo de Ano 06.01 a 31.01 - 21-01_Plano RJ - AJUSTADO 06.05.08 CONFERÊNCIAS 07.05.08 3 4 2" xfId="44725" xr:uid="{2B7AB78B-575D-441B-8DAD-FAEBD22038C8}"/>
    <cellStyle name="l_200 Anos - Começo de Ano 06.01 a 31.01 - 21-01_Plano RJ - AJUSTADO 06.05.08 CONFERÊNCIAS 07.05.08 3 5" xfId="35208" xr:uid="{A5E93B41-5A68-497B-9DB7-997450715631}"/>
    <cellStyle name="l_200 Anos - Começo de Ano 06.01 a 31.01 - 21-01_Plano RJ - AJUSTADO 06.05.08 CONFERÊNCIAS 07.05.08 3 6" xfId="36954" xr:uid="{1031C6C2-2EAE-4C16-8D12-871E57B5EB25}"/>
    <cellStyle name="l_200 Anos - Começo de Ano 06.01 a 31.01 - 21-01_Plano RJ - AJUSTADO 06.05.08 CONFERÊNCIAS 07.05.08 3 6 2" xfId="46490" xr:uid="{D5719DDC-E3DC-4AD9-B66B-B18B61F6DEFC}"/>
    <cellStyle name="l_200 Anos - Começo de Ano 06.01 a 31.01 - 21-01_Plano RJ - AJUSTADO 06.05.08 CONFERÊNCIAS 07.05.08 4" xfId="13973" xr:uid="{EE3E648C-BDE7-423A-AA0A-C5C64BC44B0D}"/>
    <cellStyle name="l_200 Anos - Começo de Ano 06.01 a 31.01 - 21-01_Plano RJ - AJUSTADO 06.05.08 CONFERÊNCIAS 07.05.08 4 2" xfId="20132" xr:uid="{A310EEE3-F114-4E88-910D-0E28E6EAD29A}"/>
    <cellStyle name="l_200 Anos - Começo de Ano 06.01 a 31.01 - 21-01_Plano RJ - AJUSTADO 06.05.08 CONFERÊNCIAS 07.05.08 4 2 2" xfId="37542" xr:uid="{7D85C614-FF82-4696-81EB-6829FA30477D}"/>
    <cellStyle name="l_200 Anos - Começo de Ano 06.01 a 31.01 - 21-01_Plano RJ - AJUSTADO 06.05.08 CONFERÊNCIAS 07.05.08 4 3" xfId="25042" xr:uid="{62DE44FB-3655-40EC-91D4-77F58D46D1ED}"/>
    <cellStyle name="l_200 Anos - Começo de Ano 06.01 a 31.01 - 21-01_Plano RJ - AJUSTADO 06.05.08 CONFERÊNCIAS 07.05.08 5" xfId="24899" xr:uid="{64DC49D8-F718-4A13-86FD-C8B57C832FEA}"/>
    <cellStyle name="l_200 Anos - Começo de Ano 06.01 a 31.01 - 21-01_Plano RJ - AJUSTADO 06.05.08 CONFERÊNCIAS 07.05.08 5 2" xfId="37493" xr:uid="{4DEDA1D6-3D5C-432C-B8EF-155763DD5A1B}"/>
    <cellStyle name="l_200 Anos - Começo de Ano 06.01 a 31.01 - 21-01_Plano RJ - AJUSTADO 06.05.08 CONFERÊNCIAS 07.05.08 6" xfId="32951" xr:uid="{81535ADB-3F66-444D-AF7A-35BE97E8B302}"/>
    <cellStyle name="l_200 Anos - Começo de Ano 06.01 a 31.01 - 21-01_Plano RJ - AJUSTADO 06.05.08 CONFERÊNCIAS 07.05.08_JORNAL COMPLEMENTO 24.06 - VERAMIR II - CONSOLIDADO" xfId="310" xr:uid="{A40175A9-0A5F-4B3F-BD84-B60CDB418352}"/>
    <cellStyle name="l_200 Anos - Começo de Ano 06.01 a 31.01 - 21-01_Plano RJ - AJUSTADO 06.05.08 CONFERÊNCIAS 07.05.08_OOH - Rev 12" xfId="3826" xr:uid="{EB007193-3766-403D-9620-E70C7E2FABBE}"/>
    <cellStyle name="l_200 Anos - Começo de Ano 06.01 a 31.01 - 21-01_Plano RJ - AJUSTADO 06.05.08 CONFERÊNCIAS 07.05.08_Plano RS" xfId="311" xr:uid="{D56A77C4-10A9-4317-ACAE-C479F0F18EC2}"/>
    <cellStyle name="l_200 Anos - Começo de Ano 06.01 a 31.01 - 21-01_Plano RJ - AJUSTADO 06.05.08 CONFERÊNCIAS 07.05.08_Plano RS_JORNAL COMPLEMENTO 24.06 - VERAMIR II - CONSOLIDADO" xfId="312" xr:uid="{00BB74A0-D37C-492A-A6EE-1C835CF3A991}"/>
    <cellStyle name="l_200 Anos - Começo de Ano 06.01 a 31.01 - 21-01_Plano RJ - AJUSTADO 06.05.08 CONFERÊNCIAS 15.05.08 - Cíntia" xfId="313" xr:uid="{D4C40830-42E2-4B48-80AB-1B681690BD9D}"/>
    <cellStyle name="l_200 Anos - Começo de Ano 06.01 a 31.01 - 21-01_Plano RJ - AJUSTADO 06.05.08 CONFERÊNCIAS 15.05.08 - Cíntia 2" xfId="11131" xr:uid="{BD47E03C-AAE0-4E5A-80C0-3B297E9BF3FF}"/>
    <cellStyle name="l_200 Anos - Começo de Ano 06.01 a 31.01 - 21-01_Plano RJ - AJUSTADO 06.05.08 CONFERÊNCIAS 15.05.08 - Cíntia 2 2" xfId="12887" xr:uid="{4D06299B-65CC-46C2-B256-9AE8E2B0E90A}"/>
    <cellStyle name="l_200 Anos - Começo de Ano 06.01 a 31.01 - 21-01_Plano RJ - AJUSTADO 06.05.08 CONFERÊNCIAS 15.05.08 - Cíntia 2 2 2" xfId="16517" xr:uid="{198C91C7-00FD-46E6-AECB-CB7D820692B2}"/>
    <cellStyle name="l_200 Anos - Começo de Ano 06.01 a 31.01 - 21-01_Plano RJ - AJUSTADO 06.05.08 CONFERÊNCIAS 15.05.08 - Cíntia 2 2 2 2" xfId="22676" xr:uid="{6943E0B9-A94F-4595-A020-5A903A44A639}"/>
    <cellStyle name="l_200 Anos - Começo de Ano 06.01 a 31.01 - 21-01_Plano RJ - AJUSTADO 06.05.08 CONFERÊNCIAS 15.05.08 - Cíntia 2 2 2 2 2" xfId="39943" xr:uid="{F6BCE93F-0935-4B2A-87C6-E113476877F0}"/>
    <cellStyle name="l_200 Anos - Começo de Ano 06.01 a 31.01 - 21-01_Plano RJ - AJUSTADO 06.05.08 CONFERÊNCIAS 15.05.08 - Cíntia 2 2 2 3" xfId="27584" xr:uid="{EF56953D-71E9-4CD0-B0C5-C84F094991DC}"/>
    <cellStyle name="l_200 Anos - Começo de Ano 06.01 a 31.01 - 21-01_Plano RJ - AJUSTADO 06.05.08 CONFERÊNCIAS 15.05.08 - Cíntia 2 2 3" xfId="30808" xr:uid="{4CD83A68-B4B5-451E-8520-792D71B00253}"/>
    <cellStyle name="l_200 Anos - Começo de Ano 06.01 a 31.01 - 21-01_Plano RJ - AJUSTADO 06.05.08 CONFERÊNCIAS 15.05.08 - Cíntia 2 2 3 2" xfId="43032" xr:uid="{92CF9AEC-50F8-47F4-A8DB-8AD8ACF4908F}"/>
    <cellStyle name="l_200 Anos - Começo de Ano 06.01 a 31.01 - 21-01_Plano RJ - AJUSTADO 06.05.08 CONFERÊNCIAS 15.05.08 - Cíntia 2 2 4" xfId="33800" xr:uid="{9C4B7C5E-2327-4AEB-98ED-AA86F6263885}"/>
    <cellStyle name="l_200 Anos - Começo de Ano 06.01 a 31.01 - 21-01_Plano RJ - AJUSTADO 06.05.08 CONFERÊNCIAS 15.05.08 - Cíntia 2 2 4 2" xfId="45519" xr:uid="{3DDA7B2C-0F97-426B-B084-DE05DD563FC1}"/>
    <cellStyle name="l_200 Anos - Começo de Ano 06.01 a 31.01 - 21-01_Plano RJ - AJUSTADO 06.05.08 CONFERÊNCIAS 15.05.08 - Cíntia 2 2 5" xfId="36001" xr:uid="{7FFA4BCA-7339-4815-B564-AB5B3246A3FC}"/>
    <cellStyle name="l_200 Anos - Começo de Ano 06.01 a 31.01 - 21-01_Plano RJ - AJUSTADO 06.05.08 CONFERÊNCIAS 15.05.08 - Cíntia 2 2 6" xfId="19559" xr:uid="{634B82E0-5453-45A5-A218-0396EFE0428B}"/>
    <cellStyle name="l_200 Anos - Começo de Ano 06.01 a 31.01 - 21-01_Plano RJ - AJUSTADO 06.05.08 CONFERÊNCIAS 15.05.08 - Cíntia 2 3" xfId="14814" xr:uid="{AD64943D-62EF-4ABC-B3DA-EBAF75871FEC}"/>
    <cellStyle name="l_200 Anos - Começo de Ano 06.01 a 31.01 - 21-01_Plano RJ - AJUSTADO 06.05.08 CONFERÊNCIAS 15.05.08 - Cíntia 2 3 2" xfId="20973" xr:uid="{7A91367C-86C3-4417-A549-B6F35239386E}"/>
    <cellStyle name="l_200 Anos - Começo de Ano 06.01 a 31.01 - 21-01_Plano RJ - AJUSTADO 06.05.08 CONFERÊNCIAS 15.05.08 - Cíntia 2 3 2 2" xfId="38346" xr:uid="{6FC58069-BBEB-4E91-99B2-0D80B139CC71}"/>
    <cellStyle name="l_200 Anos - Começo de Ano 06.01 a 31.01 - 21-01_Plano RJ - AJUSTADO 06.05.08 CONFERÊNCIAS 15.05.08 - Cíntia 2 3 3" xfId="25935" xr:uid="{B14281C6-F48C-4B30-9633-5D03D7643C4A}"/>
    <cellStyle name="l_200 Anos - Começo de Ano 06.01 a 31.01 - 21-01_Plano RJ - AJUSTADO 06.05.08 CONFERÊNCIAS 15.05.08 - Cíntia 2 4" xfId="29126" xr:uid="{4FA7A8C5-F0EC-4804-B475-659A6F837E86}"/>
    <cellStyle name="l_200 Anos - Começo de Ano 06.01 a 31.01 - 21-01_Plano RJ - AJUSTADO 06.05.08 CONFERÊNCIAS 15.05.08 - Cíntia 2 4 2" xfId="41436" xr:uid="{F6DAD2D9-B408-491A-8165-987EA6CDB60A}"/>
    <cellStyle name="l_200 Anos - Começo de Ano 06.01 a 31.01 - 21-01_Plano RJ - AJUSTADO 06.05.08 CONFERÊNCIAS 15.05.08 - Cíntia 2 5" xfId="32110" xr:uid="{B4C7A103-F933-42E6-91FC-08C13AB804D9}"/>
    <cellStyle name="l_200 Anos - Começo de Ano 06.01 a 31.01 - 21-01_Plano RJ - AJUSTADO 06.05.08 CONFERÊNCIAS 15.05.08 - Cíntia 2 5 2" xfId="43865" xr:uid="{F3C4BD30-AEBD-4C62-A6E3-7C8DDAF350F7}"/>
    <cellStyle name="l_200 Anos - Começo de Ano 06.01 a 31.01 - 21-01_Plano RJ - AJUSTADO 06.05.08 CONFERÊNCIAS 15.05.08 - Cíntia 2 6" xfId="32919" xr:uid="{92B0FE0A-BF5B-47DB-AE36-A2D34F9F8F8F}"/>
    <cellStyle name="l_200 Anos - Começo de Ano 06.01 a 31.01 - 21-01_Plano RJ - AJUSTADO 06.05.08 CONFERÊNCIAS 15.05.08 - Cíntia 2 7" xfId="19083" xr:uid="{AFDD947D-677F-482C-A48D-0C96B829FB88}"/>
    <cellStyle name="l_200 Anos - Começo de Ano 06.01 a 31.01 - 21-01_Plano RJ - AJUSTADO 06.05.08 CONFERÊNCIAS 15.05.08 - Cíntia 3" xfId="12084" xr:uid="{B4D24617-6365-47EC-BF50-2D58C1B9FD71}"/>
    <cellStyle name="l_200 Anos - Começo de Ano 06.01 a 31.01 - 21-01_Plano RJ - AJUSTADO 06.05.08 CONFERÊNCIAS 15.05.08 - Cíntia 3 2" xfId="15714" xr:uid="{3BB0DAC1-A568-4B31-846A-FCF40C9D766F}"/>
    <cellStyle name="l_200 Anos - Começo de Ano 06.01 a 31.01 - 21-01_Plano RJ - AJUSTADO 06.05.08 CONFERÊNCIAS 15.05.08 - Cíntia 3 2 2" xfId="21873" xr:uid="{2281B2DC-5685-4E03-85A5-561C50726921}"/>
    <cellStyle name="l_200 Anos - Começo de Ano 06.01 a 31.01 - 21-01_Plano RJ - AJUSTADO 06.05.08 CONFERÊNCIAS 15.05.08 - Cíntia 3 2 2 2" xfId="39151" xr:uid="{4B9C1645-F994-4796-B23F-C662578897A4}"/>
    <cellStyle name="l_200 Anos - Começo de Ano 06.01 a 31.01 - 21-01_Plano RJ - AJUSTADO 06.05.08 CONFERÊNCIAS 15.05.08 - Cíntia 3 2 3" xfId="26792" xr:uid="{85365A32-2E28-42C3-97AC-24D0062BA3B7}"/>
    <cellStyle name="l_200 Anos - Começo de Ano 06.01 a 31.01 - 21-01_Plano RJ - AJUSTADO 06.05.08 CONFERÊNCIAS 15.05.08 - Cíntia 3 2 4" xfId="48051" xr:uid="{BD230675-B281-40C5-BB1F-7BD44FE1B82A}"/>
    <cellStyle name="l_200 Anos - Começo de Ano 06.01 a 31.01 - 21-01_Plano RJ - AJUSTADO 06.05.08 CONFERÊNCIAS 15.05.08 - Cíntia 3 3" xfId="17414" xr:uid="{593AA73E-AD1A-4644-B2F7-ADC6F2341493}"/>
    <cellStyle name="l_200 Anos - Começo de Ano 06.01 a 31.01 - 21-01_Plano RJ - AJUSTADO 06.05.08 CONFERÊNCIAS 15.05.08 - Cíntia 3 3 2" xfId="23573" xr:uid="{9E912BDE-BBD9-4B31-A851-BCBA0792D8E0}"/>
    <cellStyle name="l_200 Anos - Começo de Ano 06.01 a 31.01 - 21-01_Plano RJ - AJUSTADO 06.05.08 CONFERÊNCIAS 15.05.08 - Cíntia 3 3 2 2" xfId="42236" xr:uid="{EF7FA580-15C0-4A9A-BA54-0F7C50F34B61}"/>
    <cellStyle name="l_200 Anos - Começo de Ano 06.01 a 31.01 - 21-01_Plano RJ - AJUSTADO 06.05.08 CONFERÊNCIAS 15.05.08 - Cíntia 3 3 3" xfId="30010" xr:uid="{DDD5693F-3774-4C5F-ABCE-4341417E2BDB}"/>
    <cellStyle name="l_200 Anos - Começo de Ano 06.01 a 31.01 - 21-01_Plano RJ - AJUSTADO 06.05.08 CONFERÊNCIAS 15.05.08 - Cíntia 3 4" xfId="33007" xr:uid="{4B178BF8-EC87-4277-9E15-D3DC72AA108B}"/>
    <cellStyle name="l_200 Anos - Começo de Ano 06.01 a 31.01 - 21-01_Plano RJ - AJUSTADO 06.05.08 CONFERÊNCIAS 15.05.08 - Cíntia 3 4 2" xfId="44726" xr:uid="{B6DBAA41-02CE-4E5B-86C2-1CBD3E259F0D}"/>
    <cellStyle name="l_200 Anos - Começo de Ano 06.01 a 31.01 - 21-01_Plano RJ - AJUSTADO 06.05.08 CONFERÊNCIAS 15.05.08 - Cíntia 3 5" xfId="35209" xr:uid="{6B059AF1-B9E1-4FE4-9ABE-04B54273DD3D}"/>
    <cellStyle name="l_200 Anos - Começo de Ano 06.01 a 31.01 - 21-01_Plano RJ - AJUSTADO 06.05.08 CONFERÊNCIAS 15.05.08 - Cíntia 3 6" xfId="32879" xr:uid="{BF61F417-4EAD-4E5E-8D81-1E6E3592520E}"/>
    <cellStyle name="l_200 Anos - Começo de Ano 06.01 a 31.01 - 21-01_Plano RJ - AJUSTADO 06.05.08 CONFERÊNCIAS 15.05.08 - Cíntia 3 6 2" xfId="44634" xr:uid="{5783CE52-BDC0-4F2B-8C0C-A1A7AE70FB05}"/>
    <cellStyle name="l_200 Anos - Começo de Ano 06.01 a 31.01 - 21-01_Plano RJ - AJUSTADO 06.05.08 CONFERÊNCIAS 15.05.08 - Cíntia 4" xfId="13974" xr:uid="{A37ED0CE-6A4E-4B0B-A007-2287CE70358A}"/>
    <cellStyle name="l_200 Anos - Começo de Ano 06.01 a 31.01 - 21-01_Plano RJ - AJUSTADO 06.05.08 CONFERÊNCIAS 15.05.08 - Cíntia 4 2" xfId="20133" xr:uid="{331640DB-70D7-44E5-B8DE-AC799CD27EC1}"/>
    <cellStyle name="l_200 Anos - Começo de Ano 06.01 a 31.01 - 21-01_Plano RJ - AJUSTADO 06.05.08 CONFERÊNCIAS 15.05.08 - Cíntia 4 2 2" xfId="37543" xr:uid="{78F43B1E-15A9-49E9-B55B-E07BE24BF67C}"/>
    <cellStyle name="l_200 Anos - Começo de Ano 06.01 a 31.01 - 21-01_Plano RJ - AJUSTADO 06.05.08 CONFERÊNCIAS 15.05.08 - Cíntia 4 3" xfId="25043" xr:uid="{05E6E178-9BB7-44F8-BC88-AAF698557055}"/>
    <cellStyle name="l_200 Anos - Começo de Ano 06.01 a 31.01 - 21-01_Plano RJ - AJUSTADO 06.05.08 CONFERÊNCIAS 15.05.08 - Cíntia 5" xfId="24898" xr:uid="{4CF06D81-C9E8-4720-889B-E9F8DF4D0B20}"/>
    <cellStyle name="l_200 Anos - Começo de Ano 06.01 a 31.01 - 21-01_Plano RJ - AJUSTADO 06.05.08 CONFERÊNCIAS 15.05.08 - Cíntia 5 2" xfId="37492" xr:uid="{975D781F-9157-4EE5-AE9B-E377D91B5D64}"/>
    <cellStyle name="l_200 Anos - Começo de Ano 06.01 a 31.01 - 21-01_Plano RJ - AJUSTADO 06.05.08 CONFERÊNCIAS 15.05.08 - Cíntia 6" xfId="29930" xr:uid="{C6EBDB17-1E33-4FF0-8D91-9594A02F2A57}"/>
    <cellStyle name="l_200 Anos - Começo de Ano 06.01 a 31.01 - 21-01_Plano RJ - AJUSTADO 06.05.08 CONFERÊNCIAS 15.05.08 - Cíntia_OOH - Rev 12" xfId="3827" xr:uid="{47AFBFAB-A433-4565-8514-387FF7B90B70}"/>
    <cellStyle name="l_200 Anos - Começo de Ano 06.01 a 31.01 - 21-01_Plano RJ - AJUSTADO_JORNAL COMPLEMENTO 24.06 - VERAMIR II - CONSOLIDADO" xfId="314" xr:uid="{88C16A99-6A38-4747-B1AE-52D89E3197AD}"/>
    <cellStyle name="l_200 Anos - Começo de Ano 06.01 a 31.01 - 21-01_Plano RJ -16.05.08" xfId="315" xr:uid="{8A75BA16-0793-4342-8876-D892ED6DF626}"/>
    <cellStyle name="l_200 Anos - Começo de Ano 06.01 a 31.01 - 21-01_Plano RJ -16.05.08_JORNAL COMPLEMENTO 24.06 - VERAMIR II - CONSOLIDADO" xfId="316" xr:uid="{9A2F4646-46A4-414D-A22E-B79060D882AD}"/>
    <cellStyle name="l_200 Anos - Começo de Ano 06.01 a 31.01 - 21-01_Plano RO - REV I - 13.05" xfId="317" xr:uid="{1FB16752-55A5-41F3-92BE-C918771FBB2A}"/>
    <cellStyle name="l_200 Anos - Começo de Ano 06.01 a 31.01 - 21-01_Plano RO - REV I - 13.05 2" xfId="11132" xr:uid="{3E31DE47-0404-4676-AC00-40F4244FD7E8}"/>
    <cellStyle name="l_200 Anos - Começo de Ano 06.01 a 31.01 - 21-01_Plano RO - REV I - 13.05 2 2" xfId="12888" xr:uid="{24F6BE82-F580-4CC4-8911-FC9DF648AE08}"/>
    <cellStyle name="l_200 Anos - Começo de Ano 06.01 a 31.01 - 21-01_Plano RO - REV I - 13.05 2 2 2" xfId="16518" xr:uid="{ABD23F0E-79BD-4862-A829-D3635D50F6CA}"/>
    <cellStyle name="l_200 Anos - Começo de Ano 06.01 a 31.01 - 21-01_Plano RO - REV I - 13.05 2 2 2 2" xfId="22677" xr:uid="{892F4937-3E01-4254-96F8-9D5AB400725A}"/>
    <cellStyle name="l_200 Anos - Começo de Ano 06.01 a 31.01 - 21-01_Plano RO - REV I - 13.05 2 2 2 2 2" xfId="39944" xr:uid="{C8436DF8-E67E-4F4F-97E7-9F62C9EA1434}"/>
    <cellStyle name="l_200 Anos - Começo de Ano 06.01 a 31.01 - 21-01_Plano RO - REV I - 13.05 2 2 2 3" xfId="27585" xr:uid="{66F76E1D-B809-4B4C-8E70-9CBF6BE59CA3}"/>
    <cellStyle name="l_200 Anos - Começo de Ano 06.01 a 31.01 - 21-01_Plano RO - REV I - 13.05 2 2 3" xfId="30809" xr:uid="{E1215D4E-12E5-4C92-9E8D-A79B30EE2295}"/>
    <cellStyle name="l_200 Anos - Começo de Ano 06.01 a 31.01 - 21-01_Plano RO - REV I - 13.05 2 2 3 2" xfId="43033" xr:uid="{C23EBCD1-AE66-4F39-9685-443ABB5C5E52}"/>
    <cellStyle name="l_200 Anos - Começo de Ano 06.01 a 31.01 - 21-01_Plano RO - REV I - 13.05 2 2 4" xfId="33801" xr:uid="{B5B06F22-BAED-4991-BAEF-6DF28A70611E}"/>
    <cellStyle name="l_200 Anos - Começo de Ano 06.01 a 31.01 - 21-01_Plano RO - REV I - 13.05 2 2 4 2" xfId="45520" xr:uid="{1CB9FE33-988E-4B76-8BF0-AFA29F28DB5E}"/>
    <cellStyle name="l_200 Anos - Começo de Ano 06.01 a 31.01 - 21-01_Plano RO - REV I - 13.05 2 2 5" xfId="36002" xr:uid="{5D5601AC-A51A-4D71-8CD9-0C922039A041}"/>
    <cellStyle name="l_200 Anos - Começo de Ano 06.01 a 31.01 - 21-01_Plano RO - REV I - 13.05 2 2 6" xfId="18884" xr:uid="{39CDC2C1-12DD-4085-82E2-32853EEAD519}"/>
    <cellStyle name="l_200 Anos - Começo de Ano 06.01 a 31.01 - 21-01_Plano RO - REV I - 13.05 2 3" xfId="14815" xr:uid="{7879E900-07D5-4104-9923-870C2EE25A1F}"/>
    <cellStyle name="l_200 Anos - Começo de Ano 06.01 a 31.01 - 21-01_Plano RO - REV I - 13.05 2 3 2" xfId="20974" xr:uid="{A94A3C37-FC90-49F2-BFD0-6D17232556A9}"/>
    <cellStyle name="l_200 Anos - Começo de Ano 06.01 a 31.01 - 21-01_Plano RO - REV I - 13.05 2 3 2 2" xfId="38347" xr:uid="{915E3FE8-587A-4787-9A58-81E03D6F4CED}"/>
    <cellStyle name="l_200 Anos - Começo de Ano 06.01 a 31.01 - 21-01_Plano RO - REV I - 13.05 2 3 3" xfId="25936" xr:uid="{BB4E88DD-C294-4B45-A015-6770516DD27F}"/>
    <cellStyle name="l_200 Anos - Começo de Ano 06.01 a 31.01 - 21-01_Plano RO - REV I - 13.05 2 4" xfId="29127" xr:uid="{0DBDE85D-FCC2-4346-BEC3-C2F1985DF6BC}"/>
    <cellStyle name="l_200 Anos - Começo de Ano 06.01 a 31.01 - 21-01_Plano RO - REV I - 13.05 2 4 2" xfId="41437" xr:uid="{3F6DC029-2A35-406C-8ED9-948016E790C7}"/>
    <cellStyle name="l_200 Anos - Começo de Ano 06.01 a 31.01 - 21-01_Plano RO - REV I - 13.05 2 5" xfId="32111" xr:uid="{443C2E56-8E6F-464B-AB0B-B68A968DEB6F}"/>
    <cellStyle name="l_200 Anos - Começo de Ano 06.01 a 31.01 - 21-01_Plano RO - REV I - 13.05 2 5 2" xfId="43866" xr:uid="{2CE68962-4247-4DB2-AC1B-6783EDA172B7}"/>
    <cellStyle name="l_200 Anos - Começo de Ano 06.01 a 31.01 - 21-01_Plano RO - REV I - 13.05 2 6" xfId="31582" xr:uid="{B7012934-A325-4D20-A4DD-ED9756AAA453}"/>
    <cellStyle name="l_200 Anos - Começo de Ano 06.01 a 31.01 - 21-01_Plano RO - REV I - 13.05 2 7" xfId="18767" xr:uid="{FC54D790-B12C-48E5-8E0B-3D56DFAA9471}"/>
    <cellStyle name="l_200 Anos - Começo de Ano 06.01 a 31.01 - 21-01_Plano RO - REV I - 13.05 3" xfId="12085" xr:uid="{8D5114AC-6002-4327-9BF7-7574ABE97783}"/>
    <cellStyle name="l_200 Anos - Começo de Ano 06.01 a 31.01 - 21-01_Plano RO - REV I - 13.05 3 2" xfId="15715" xr:uid="{E2DC8A3E-2CDA-42CA-827B-B4CF10BFAB73}"/>
    <cellStyle name="l_200 Anos - Começo de Ano 06.01 a 31.01 - 21-01_Plano RO - REV I - 13.05 3 2 2" xfId="21874" xr:uid="{3ECE525F-3249-4C47-A7D3-652ED72A8E6E}"/>
    <cellStyle name="l_200 Anos - Começo de Ano 06.01 a 31.01 - 21-01_Plano RO - REV I - 13.05 3 2 2 2" xfId="39152" xr:uid="{CFDAE4D6-C4DB-4E0D-B730-95F2DCD5AACE}"/>
    <cellStyle name="l_200 Anos - Começo de Ano 06.01 a 31.01 - 21-01_Plano RO - REV I - 13.05 3 2 3" xfId="26793" xr:uid="{CE2BD3F9-AFA7-4B18-AB2C-80D2872CEDF5}"/>
    <cellStyle name="l_200 Anos - Começo de Ano 06.01 a 31.01 - 21-01_Plano RO - REV I - 13.05 3 2 4" xfId="48052" xr:uid="{939D3299-0534-4BF6-AD34-2E299ED4215C}"/>
    <cellStyle name="l_200 Anos - Começo de Ano 06.01 a 31.01 - 21-01_Plano RO - REV I - 13.05 3 3" xfId="17415" xr:uid="{689AA4C2-AB55-4C2E-BA30-DE1D3DE5BCC4}"/>
    <cellStyle name="l_200 Anos - Começo de Ano 06.01 a 31.01 - 21-01_Plano RO - REV I - 13.05 3 3 2" xfId="23574" xr:uid="{EC9CCCA1-5B8B-48FE-AA8E-C18F922EC4C2}"/>
    <cellStyle name="l_200 Anos - Começo de Ano 06.01 a 31.01 - 21-01_Plano RO - REV I - 13.05 3 3 2 2" xfId="42237" xr:uid="{EFE749CE-37F4-4030-9B2A-B0ACF3912253}"/>
    <cellStyle name="l_200 Anos - Começo de Ano 06.01 a 31.01 - 21-01_Plano RO - REV I - 13.05 3 3 3" xfId="30011" xr:uid="{26E8EA43-7858-402B-AEE9-4379C180459D}"/>
    <cellStyle name="l_200 Anos - Começo de Ano 06.01 a 31.01 - 21-01_Plano RO - REV I - 13.05 3 4" xfId="33008" xr:uid="{EA1F1561-2639-4880-A7AC-9F62CC20FBD7}"/>
    <cellStyle name="l_200 Anos - Começo de Ano 06.01 a 31.01 - 21-01_Plano RO - REV I - 13.05 3 4 2" xfId="44727" xr:uid="{B6277AA0-6ABC-4E5C-AC0F-C5BA4BB9D238}"/>
    <cellStyle name="l_200 Anos - Começo de Ano 06.01 a 31.01 - 21-01_Plano RO - REV I - 13.05 3 5" xfId="35210" xr:uid="{E626446A-D4F5-4EA1-958F-4B8358DA0050}"/>
    <cellStyle name="l_200 Anos - Começo de Ano 06.01 a 31.01 - 21-01_Plano RO - REV I - 13.05 3 6" xfId="37150" xr:uid="{6D610667-CD0C-4E80-9750-288BB7B9F0F0}"/>
    <cellStyle name="l_200 Anos - Começo de Ano 06.01 a 31.01 - 21-01_Plano RO - REV I - 13.05 3 6 2" xfId="46686" xr:uid="{7F18C278-BA7D-49BD-A26C-C5BB21978FCF}"/>
    <cellStyle name="l_200 Anos - Começo de Ano 06.01 a 31.01 - 21-01_Plano RO - REV I - 13.05 4" xfId="13975" xr:uid="{E38BF5A1-A6E9-4929-8349-76B33B4E926B}"/>
    <cellStyle name="l_200 Anos - Começo de Ano 06.01 a 31.01 - 21-01_Plano RO - REV I - 13.05 4 2" xfId="20134" xr:uid="{D1692469-E2C0-43EF-A93D-D90CE401AB82}"/>
    <cellStyle name="l_200 Anos - Começo de Ano 06.01 a 31.01 - 21-01_Plano RO - REV I - 13.05 4 2 2" xfId="37544" xr:uid="{BEDEE5F9-6AA6-4C5D-B3A4-9D2DB2DB5A9B}"/>
    <cellStyle name="l_200 Anos - Começo de Ano 06.01 a 31.01 - 21-01_Plano RO - REV I - 13.05 4 3" xfId="25044" xr:uid="{4C0D458B-1B91-4B48-8A0A-BC295BBD495F}"/>
    <cellStyle name="l_200 Anos - Começo de Ano 06.01 a 31.01 - 21-01_Plano RO - REV I - 13.05 5" xfId="24897" xr:uid="{9F9A1398-0471-447A-AACB-D574F5FE23F3}"/>
    <cellStyle name="l_200 Anos - Começo de Ano 06.01 a 31.01 - 21-01_Plano RO - REV I - 13.05 5 2" xfId="37491" xr:uid="{9FBF6A0C-6D3F-4E80-B5E6-04EF77D4288C}"/>
    <cellStyle name="l_200 Anos - Começo de Ano 06.01 a 31.01 - 21-01_Plano RO - REV I - 13.05 6" xfId="32041" xr:uid="{74E0B335-AF5A-41BC-8D8F-AEB9FDF15D9F}"/>
    <cellStyle name="l_200 Anos - Começo de Ano 06.01 a 31.01 - 21-01_Plano RO - REV I - 13.05_JORNAL COMPLEMENTO 24.06 - VERAMIR II - CONSOLIDADO" xfId="318" xr:uid="{6E9A3414-F819-42C6-9C0C-B87F1E3E78AA}"/>
    <cellStyle name="l_200 Anos - Começo de Ano 06.01 a 31.01 - 21-01_Plano RO - REV I - 13.05_OOH - Rev 12" xfId="3828" xr:uid="{E1FB375F-4C0C-4FBF-B550-5FFEB557E10D}"/>
    <cellStyle name="l_200 Anos - Começo de Ano 06.01 a 31.01 - 21-01_Plano RR - REV I - 13.05" xfId="319" xr:uid="{411F8DD5-9EB1-458C-8DF1-88120045AD04}"/>
    <cellStyle name="l_200 Anos - Começo de Ano 06.01 a 31.01 - 21-01_Plano RR - REV I - 13.05 2" xfId="11133" xr:uid="{89084330-E1BD-4493-87ED-39FBBAFD2F57}"/>
    <cellStyle name="l_200 Anos - Começo de Ano 06.01 a 31.01 - 21-01_Plano RR - REV I - 13.05 2 2" xfId="12889" xr:uid="{32CDE0C6-AD23-41CA-BF62-AF0ECD3541B4}"/>
    <cellStyle name="l_200 Anos - Começo de Ano 06.01 a 31.01 - 21-01_Plano RR - REV I - 13.05 2 2 2" xfId="16519" xr:uid="{A9E283FB-3100-4356-B05B-7F718F86A08A}"/>
    <cellStyle name="l_200 Anos - Começo de Ano 06.01 a 31.01 - 21-01_Plano RR - REV I - 13.05 2 2 2 2" xfId="22678" xr:uid="{0CC9D495-3B77-4652-A626-8B3C1B0ED18A}"/>
    <cellStyle name="l_200 Anos - Começo de Ano 06.01 a 31.01 - 21-01_Plano RR - REV I - 13.05 2 2 2 2 2" xfId="39945" xr:uid="{21C472BF-172E-4805-8690-C7FC0642D88B}"/>
    <cellStyle name="l_200 Anos - Começo de Ano 06.01 a 31.01 - 21-01_Plano RR - REV I - 13.05 2 2 2 3" xfId="27586" xr:uid="{FA15AE2E-F6B2-4EAB-AD28-470ABD6CAD3D}"/>
    <cellStyle name="l_200 Anos - Começo de Ano 06.01 a 31.01 - 21-01_Plano RR - REV I - 13.05 2 2 3" xfId="30810" xr:uid="{1F927EB5-2DB6-4173-BFDD-E2985B098ABB}"/>
    <cellStyle name="l_200 Anos - Começo de Ano 06.01 a 31.01 - 21-01_Plano RR - REV I - 13.05 2 2 3 2" xfId="43034" xr:uid="{B698FF5D-71A7-4228-8DD0-30DF121B5D05}"/>
    <cellStyle name="l_200 Anos - Começo de Ano 06.01 a 31.01 - 21-01_Plano RR - REV I - 13.05 2 2 4" xfId="33802" xr:uid="{B78A9E8F-60E1-4C43-B4A4-EBBCF2E57B98}"/>
    <cellStyle name="l_200 Anos - Começo de Ano 06.01 a 31.01 - 21-01_Plano RR - REV I - 13.05 2 2 4 2" xfId="45521" xr:uid="{61E0C503-7898-4B9D-9436-78635EA7B14D}"/>
    <cellStyle name="l_200 Anos - Começo de Ano 06.01 a 31.01 - 21-01_Plano RR - REV I - 13.05 2 2 5" xfId="36003" xr:uid="{E0C75664-6C6A-43CB-B580-DA1A04FFCC80}"/>
    <cellStyle name="l_200 Anos - Começo de Ano 06.01 a 31.01 - 21-01_Plano RR - REV I - 13.05 2 2 6" xfId="18566" xr:uid="{D9C06C3F-7C8E-4B57-835F-7A286A024DA7}"/>
    <cellStyle name="l_200 Anos - Começo de Ano 06.01 a 31.01 - 21-01_Plano RR - REV I - 13.05 2 3" xfId="14816" xr:uid="{45DE92B5-3362-4C4F-9799-CEE98613AC82}"/>
    <cellStyle name="l_200 Anos - Começo de Ano 06.01 a 31.01 - 21-01_Plano RR - REV I - 13.05 2 3 2" xfId="20975" xr:uid="{D6C0EFA1-4C7E-428B-9971-FA2438CBB0B3}"/>
    <cellStyle name="l_200 Anos - Começo de Ano 06.01 a 31.01 - 21-01_Plano RR - REV I - 13.05 2 3 2 2" xfId="38348" xr:uid="{5ECD00C7-3C1B-42B3-BC9C-D7421B211D47}"/>
    <cellStyle name="l_200 Anos - Começo de Ano 06.01 a 31.01 - 21-01_Plano RR - REV I - 13.05 2 3 3" xfId="25937" xr:uid="{1794BAC1-3C54-4FA0-9571-1824AC050D95}"/>
    <cellStyle name="l_200 Anos - Começo de Ano 06.01 a 31.01 - 21-01_Plano RR - REV I - 13.05 2 4" xfId="29128" xr:uid="{8459FFDC-3F7B-4276-AFB3-C16FE6411032}"/>
    <cellStyle name="l_200 Anos - Começo de Ano 06.01 a 31.01 - 21-01_Plano RR - REV I - 13.05 2 4 2" xfId="41438" xr:uid="{D8FC1AA3-F7C3-440E-A229-EA35D694961E}"/>
    <cellStyle name="l_200 Anos - Começo de Ano 06.01 a 31.01 - 21-01_Plano RR - REV I - 13.05 2 5" xfId="32112" xr:uid="{074787FA-D714-47A9-9AB0-78D35E087D1F}"/>
    <cellStyle name="l_200 Anos - Começo de Ano 06.01 a 31.01 - 21-01_Plano RR - REV I - 13.05 2 5 2" xfId="43867" xr:uid="{5E4F66E8-3565-4754-AE82-67259A05635F}"/>
    <cellStyle name="l_200 Anos - Começo de Ano 06.01 a 31.01 - 21-01_Plano RR - REV I - 13.05 2 6" xfId="34577" xr:uid="{C4C49F1B-27A1-4AC9-9737-3AA4E637C478}"/>
    <cellStyle name="l_200 Anos - Começo de Ano 06.01 a 31.01 - 21-01_Plano RR - REV I - 13.05 2 7" xfId="19465" xr:uid="{2A3075A3-EFA9-4B78-9A2B-4F09741EE7B3}"/>
    <cellStyle name="l_200 Anos - Começo de Ano 06.01 a 31.01 - 21-01_Plano RR - REV I - 13.05 3" xfId="12086" xr:uid="{2E8018DA-8A10-489E-A31F-8496C6EDAD50}"/>
    <cellStyle name="l_200 Anos - Começo de Ano 06.01 a 31.01 - 21-01_Plano RR - REV I - 13.05 3 2" xfId="15716" xr:uid="{BE9DFE2D-9BAB-42AC-9492-B87A00A5D940}"/>
    <cellStyle name="l_200 Anos - Começo de Ano 06.01 a 31.01 - 21-01_Plano RR - REV I - 13.05 3 2 2" xfId="21875" xr:uid="{3AC4DA40-615B-4346-A4F0-286A7B5E1BE9}"/>
    <cellStyle name="l_200 Anos - Começo de Ano 06.01 a 31.01 - 21-01_Plano RR - REV I - 13.05 3 2 2 2" xfId="39153" xr:uid="{B34C98BF-6259-4893-89CA-B23267C831A1}"/>
    <cellStyle name="l_200 Anos - Começo de Ano 06.01 a 31.01 - 21-01_Plano RR - REV I - 13.05 3 2 3" xfId="26794" xr:uid="{EB84C17B-778C-4589-9969-1C162957ED11}"/>
    <cellStyle name="l_200 Anos - Começo de Ano 06.01 a 31.01 - 21-01_Plano RR - REV I - 13.05 3 2 4" xfId="48053" xr:uid="{577F7468-AFD4-42DE-A6BC-A6AC1F5CBF91}"/>
    <cellStyle name="l_200 Anos - Começo de Ano 06.01 a 31.01 - 21-01_Plano RR - REV I - 13.05 3 3" xfId="17416" xr:uid="{2226A4A0-7B62-45FE-BA46-270E6E0D5BE4}"/>
    <cellStyle name="l_200 Anos - Começo de Ano 06.01 a 31.01 - 21-01_Plano RR - REV I - 13.05 3 3 2" xfId="23575" xr:uid="{CE53061E-4042-4D8B-9AF8-CE16B6C53B49}"/>
    <cellStyle name="l_200 Anos - Começo de Ano 06.01 a 31.01 - 21-01_Plano RR - REV I - 13.05 3 3 2 2" xfId="42238" xr:uid="{46CDBEAC-90D8-4C12-943A-A22DF40BF069}"/>
    <cellStyle name="l_200 Anos - Começo de Ano 06.01 a 31.01 - 21-01_Plano RR - REV I - 13.05 3 3 3" xfId="30012" xr:uid="{47B48AF4-9B80-4D08-A6DB-99B923F7C666}"/>
    <cellStyle name="l_200 Anos - Começo de Ano 06.01 a 31.01 - 21-01_Plano RR - REV I - 13.05 3 4" xfId="33009" xr:uid="{056A3BFE-79CB-4956-8067-490000B9884B}"/>
    <cellStyle name="l_200 Anos - Começo de Ano 06.01 a 31.01 - 21-01_Plano RR - REV I - 13.05 3 4 2" xfId="44728" xr:uid="{CBDA8151-A192-4B4E-A26C-70E3A500AA75}"/>
    <cellStyle name="l_200 Anos - Começo de Ano 06.01 a 31.01 - 21-01_Plano RR - REV I - 13.05 3 5" xfId="35211" xr:uid="{4A537A8D-9798-4656-8C00-0C43D522D8C0}"/>
    <cellStyle name="l_200 Anos - Começo de Ano 06.01 a 31.01 - 21-01_Plano RR - REV I - 13.05 3 6" xfId="37353" xr:uid="{A90B4625-7FF8-4F38-AF80-33B22AAAC399}"/>
    <cellStyle name="l_200 Anos - Começo de Ano 06.01 a 31.01 - 21-01_Plano RR - REV I - 13.05 3 6 2" xfId="46889" xr:uid="{F3EEBBB8-6390-4819-83E5-66984F552E52}"/>
    <cellStyle name="l_200 Anos - Começo de Ano 06.01 a 31.01 - 21-01_Plano RR - REV I - 13.05 4" xfId="13976" xr:uid="{BBA8584A-F03C-4831-A296-797E28575DE1}"/>
    <cellStyle name="l_200 Anos - Começo de Ano 06.01 a 31.01 - 21-01_Plano RR - REV I - 13.05 4 2" xfId="20135" xr:uid="{FCADDABD-0F53-4B39-910D-81104673B2DA}"/>
    <cellStyle name="l_200 Anos - Começo de Ano 06.01 a 31.01 - 21-01_Plano RR - REV I - 13.05 4 2 2" xfId="37545" xr:uid="{7518508D-F50F-4CD7-A8F5-4ED3C04E7DB2}"/>
    <cellStyle name="l_200 Anos - Começo de Ano 06.01 a 31.01 - 21-01_Plano RR - REV I - 13.05 4 3" xfId="25045" xr:uid="{7FD62EB5-4550-44B4-9801-2CDD89467B96}"/>
    <cellStyle name="l_200 Anos - Começo de Ano 06.01 a 31.01 - 21-01_Plano RR - REV I - 13.05 5" xfId="24896" xr:uid="{17885DE9-04B8-463B-BF6C-CDDC2FF1C857}"/>
    <cellStyle name="l_200 Anos - Começo de Ano 06.01 a 31.01 - 21-01_Plano RR - REV I - 13.05 5 2" xfId="37490" xr:uid="{087493EF-101A-4557-A021-FD0CF22AA304}"/>
    <cellStyle name="l_200 Anos - Começo de Ano 06.01 a 31.01 - 21-01_Plano RR - REV I - 13.05 6" xfId="32965" xr:uid="{E738F478-89E5-4638-ABF3-9D64A724A17A}"/>
    <cellStyle name="l_200 Anos - Começo de Ano 06.01 a 31.01 - 21-01_Plano RR - REV I - 13.05_JORNAL COMPLEMENTO 24.06 - VERAMIR II - CONSOLIDADO" xfId="320" xr:uid="{B7260C0C-17C3-43E4-87DE-1053800FAB94}"/>
    <cellStyle name="l_200 Anos - Começo de Ano 06.01 a 31.01 - 21-01_Plano RR - REV I - 13.05_OOH - Rev 12" xfId="3829" xr:uid="{CEAEDA97-ADE1-4F49-9943-90672DA72696}"/>
    <cellStyle name="l_200 Anos - Começo de Ano 06.01 a 31.01 - 21-01_Plano RS" xfId="321" xr:uid="{75F3721E-DD17-42AE-A351-72C76B702739}"/>
    <cellStyle name="l_200 Anos - Começo de Ano 06.01 a 31.01 - 21-01_Plano RS - 16-05-08" xfId="322" xr:uid="{3FD5A52C-AFD9-463F-823C-38F013B380BC}"/>
    <cellStyle name="l_200 Anos - Começo de Ano 06.01 a 31.01 - 21-01_Plano RS - 16-05-08_JORNAL COMPLEMENTO 24.06 - VERAMIR II - CONSOLIDADO" xfId="323" xr:uid="{5F1FC219-9DEC-4A73-BDB1-5DAC002161A9}"/>
    <cellStyle name="l_200 Anos - Começo de Ano 06.01 a 31.01 - 21-01_Plano RS_JORNAL COMPLEMENTO 24.06 - VERAMIR II - CONSOLIDADO" xfId="324" xr:uid="{E2479D2A-4876-4134-8F6B-5F4BAFFF9672}"/>
    <cellStyle name="l_200 Anos - Começo de Ano 06.01 a 31.01 - 21-01_Plano SP - REV I - 13.05" xfId="325" xr:uid="{BBC757F3-36CE-415D-9A7F-387BA54C2CB3}"/>
    <cellStyle name="l_200 Anos - Começo de Ano 06.01 a 31.01 - 21-01_Plano SP - REV I - 13.05 2" xfId="11134" xr:uid="{4342FE3F-2012-4394-8613-D0FE267D4A99}"/>
    <cellStyle name="l_200 Anos - Começo de Ano 06.01 a 31.01 - 21-01_Plano SP - REV I - 13.05 2 2" xfId="12890" xr:uid="{30ABD7B7-DAC9-4C93-86C3-1A923573917E}"/>
    <cellStyle name="l_200 Anos - Começo de Ano 06.01 a 31.01 - 21-01_Plano SP - REV I - 13.05 2 2 2" xfId="16520" xr:uid="{3C29069D-E142-4815-9BDC-8A4D5C7859C4}"/>
    <cellStyle name="l_200 Anos - Começo de Ano 06.01 a 31.01 - 21-01_Plano SP - REV I - 13.05 2 2 2 2" xfId="22679" xr:uid="{D2E21138-381C-4EA9-B29A-914A60C74514}"/>
    <cellStyle name="l_200 Anos - Começo de Ano 06.01 a 31.01 - 21-01_Plano SP - REV I - 13.05 2 2 2 2 2" xfId="39946" xr:uid="{03D003DF-02C9-44B8-A6E3-D941BCC63B8C}"/>
    <cellStyle name="l_200 Anos - Começo de Ano 06.01 a 31.01 - 21-01_Plano SP - REV I - 13.05 2 2 2 3" xfId="27587" xr:uid="{4B09C870-CD0C-429C-90D6-6FD51BEF7A47}"/>
    <cellStyle name="l_200 Anos - Começo de Ano 06.01 a 31.01 - 21-01_Plano SP - REV I - 13.05 2 2 3" xfId="30811" xr:uid="{59189935-01FC-4B24-9141-1F674C74B1DA}"/>
    <cellStyle name="l_200 Anos - Começo de Ano 06.01 a 31.01 - 21-01_Plano SP - REV I - 13.05 2 2 3 2" xfId="43035" xr:uid="{1D0E6D7A-E790-4C23-888A-7432BF2F8DB7}"/>
    <cellStyle name="l_200 Anos - Começo de Ano 06.01 a 31.01 - 21-01_Plano SP - REV I - 13.05 2 2 4" xfId="33803" xr:uid="{84E9CCA2-466F-4C19-940C-120AB5CFEAB8}"/>
    <cellStyle name="l_200 Anos - Começo de Ano 06.01 a 31.01 - 21-01_Plano SP - REV I - 13.05 2 2 4 2" xfId="45522" xr:uid="{C84115DE-E3A1-49FE-BB57-68E66F15F1B4}"/>
    <cellStyle name="l_200 Anos - Começo de Ano 06.01 a 31.01 - 21-01_Plano SP - REV I - 13.05 2 2 5" xfId="36004" xr:uid="{EF6921BA-4785-44E8-A41B-4924018E1435}"/>
    <cellStyle name="l_200 Anos - Começo de Ano 06.01 a 31.01 - 21-01_Plano SP - REV I - 13.05 2 2 6" xfId="19265" xr:uid="{25565928-8AA7-4891-ADFC-397A089F4B8C}"/>
    <cellStyle name="l_200 Anos - Começo de Ano 06.01 a 31.01 - 21-01_Plano SP - REV I - 13.05 2 3" xfId="14817" xr:uid="{FF617B11-2C7B-410F-BE02-7A760E189451}"/>
    <cellStyle name="l_200 Anos - Começo de Ano 06.01 a 31.01 - 21-01_Plano SP - REV I - 13.05 2 3 2" xfId="20976" xr:uid="{1B89E15E-0164-4124-8D39-5EBA8E63FDFA}"/>
    <cellStyle name="l_200 Anos - Começo de Ano 06.01 a 31.01 - 21-01_Plano SP - REV I - 13.05 2 3 2 2" xfId="38349" xr:uid="{DF3C2470-6907-4E1D-A947-0B7A233890EA}"/>
    <cellStyle name="l_200 Anos - Começo de Ano 06.01 a 31.01 - 21-01_Plano SP - REV I - 13.05 2 3 3" xfId="25938" xr:uid="{39526C42-772C-4EEC-B0FE-D5AAC3681362}"/>
    <cellStyle name="l_200 Anos - Começo de Ano 06.01 a 31.01 - 21-01_Plano SP - REV I - 13.05 2 4" xfId="29129" xr:uid="{F4DFB1D9-2088-4D6C-82FA-0272724E4B0C}"/>
    <cellStyle name="l_200 Anos - Começo de Ano 06.01 a 31.01 - 21-01_Plano SP - REV I - 13.05 2 4 2" xfId="41439" xr:uid="{5738E21A-79FE-4CD7-816E-3BE74F0A36E9}"/>
    <cellStyle name="l_200 Anos - Começo de Ano 06.01 a 31.01 - 21-01_Plano SP - REV I - 13.05 2 5" xfId="32113" xr:uid="{926667A5-19EA-4BDE-9D24-6A69DB89DD93}"/>
    <cellStyle name="l_200 Anos - Começo de Ano 06.01 a 31.01 - 21-01_Plano SP - REV I - 13.05 2 5 2" xfId="43868" xr:uid="{8E34CB5F-0720-41FF-A322-7DC6AC4326C9}"/>
    <cellStyle name="l_200 Anos - Começo de Ano 06.01 a 31.01 - 21-01_Plano SP - REV I - 13.05 2 6" xfId="32942" xr:uid="{D75A0751-E3A7-474B-AC70-545247C81E40}"/>
    <cellStyle name="l_200 Anos - Começo de Ano 06.01 a 31.01 - 21-01_Plano SP - REV I - 13.05 2 7" xfId="19759" xr:uid="{954295EB-DA3D-4BF0-80A7-B65414A267C1}"/>
    <cellStyle name="l_200 Anos - Começo de Ano 06.01 a 31.01 - 21-01_Plano SP - REV I - 13.05 3" xfId="12087" xr:uid="{958A3002-A147-4F2A-BC57-5C0DE17A1F36}"/>
    <cellStyle name="l_200 Anos - Começo de Ano 06.01 a 31.01 - 21-01_Plano SP - REV I - 13.05 3 2" xfId="15717" xr:uid="{AF479000-DB77-4D6E-AE62-A40041CAAB15}"/>
    <cellStyle name="l_200 Anos - Começo de Ano 06.01 a 31.01 - 21-01_Plano SP - REV I - 13.05 3 2 2" xfId="21876" xr:uid="{C1710783-4180-4761-96CF-89295A6D61D3}"/>
    <cellStyle name="l_200 Anos - Começo de Ano 06.01 a 31.01 - 21-01_Plano SP - REV I - 13.05 3 2 2 2" xfId="39154" xr:uid="{E0A2CD0F-D4D4-4831-9957-FB6BF4785723}"/>
    <cellStyle name="l_200 Anos - Começo de Ano 06.01 a 31.01 - 21-01_Plano SP - REV I - 13.05 3 2 3" xfId="26795" xr:uid="{BBD00B9F-C3A6-418F-A607-02D471885516}"/>
    <cellStyle name="l_200 Anos - Começo de Ano 06.01 a 31.01 - 21-01_Plano SP - REV I - 13.05 3 2 4" xfId="48054" xr:uid="{ABA500F3-98CF-42A6-9F1E-83973B54AAE8}"/>
    <cellStyle name="l_200 Anos - Começo de Ano 06.01 a 31.01 - 21-01_Plano SP - REV I - 13.05 3 3" xfId="17417" xr:uid="{4BCFFD6A-9078-41BF-BB7D-CAA182234CF3}"/>
    <cellStyle name="l_200 Anos - Começo de Ano 06.01 a 31.01 - 21-01_Plano SP - REV I - 13.05 3 3 2" xfId="23576" xr:uid="{837B672D-9617-4129-A576-0BAB8CBEAFB7}"/>
    <cellStyle name="l_200 Anos - Começo de Ano 06.01 a 31.01 - 21-01_Plano SP - REV I - 13.05 3 3 2 2" xfId="42239" xr:uid="{B66C39B6-BDE9-4B7D-99D5-41DE71190B51}"/>
    <cellStyle name="l_200 Anos - Começo de Ano 06.01 a 31.01 - 21-01_Plano SP - REV I - 13.05 3 3 3" xfId="30013" xr:uid="{CB76CD64-C252-4452-A488-8B16E1BA1D92}"/>
    <cellStyle name="l_200 Anos - Começo de Ano 06.01 a 31.01 - 21-01_Plano SP - REV I - 13.05 3 4" xfId="33010" xr:uid="{F0A91CFA-2BCB-45E4-9DD1-E6BFD2E0C3C5}"/>
    <cellStyle name="l_200 Anos - Começo de Ano 06.01 a 31.01 - 21-01_Plano SP - REV I - 13.05 3 4 2" xfId="44729" xr:uid="{96A0268C-9FD1-4F8B-9462-4CB0CF9B9E22}"/>
    <cellStyle name="l_200 Anos - Começo de Ano 06.01 a 31.01 - 21-01_Plano SP - REV I - 13.05 3 5" xfId="35212" xr:uid="{18943C46-22AC-4844-997C-DFD2AA1ED721}"/>
    <cellStyle name="l_200 Anos - Começo de Ano 06.01 a 31.01 - 21-01_Plano SP - REV I - 13.05 3 6" xfId="36953" xr:uid="{3BAD16E0-FAD9-4B76-918D-C6DA06CE9A2E}"/>
    <cellStyle name="l_200 Anos - Começo de Ano 06.01 a 31.01 - 21-01_Plano SP - REV I - 13.05 3 6 2" xfId="46489" xr:uid="{6EF11F07-2405-48B6-A915-8B0A4155CA25}"/>
    <cellStyle name="l_200 Anos - Começo de Ano 06.01 a 31.01 - 21-01_Plano SP - REV I - 13.05 4" xfId="13977" xr:uid="{68248ACC-5D40-4AF3-8777-3D621FF92F4B}"/>
    <cellStyle name="l_200 Anos - Começo de Ano 06.01 a 31.01 - 21-01_Plano SP - REV I - 13.05 4 2" xfId="20136" xr:uid="{EBEE200A-DCA4-4281-9441-B967B27503D1}"/>
    <cellStyle name="l_200 Anos - Começo de Ano 06.01 a 31.01 - 21-01_Plano SP - REV I - 13.05 4 2 2" xfId="37546" xr:uid="{F77A3CBC-33B4-4BEE-B968-2080DF6E246F}"/>
    <cellStyle name="l_200 Anos - Começo de Ano 06.01 a 31.01 - 21-01_Plano SP - REV I - 13.05 4 3" xfId="25046" xr:uid="{EA824F9D-002E-46FA-A4C6-5E26C0054602}"/>
    <cellStyle name="l_200 Anos - Começo de Ano 06.01 a 31.01 - 21-01_Plano SP - REV I - 13.05 5" xfId="24895" xr:uid="{F79D15B4-3F26-4DD7-B586-9BFE1FF48F65}"/>
    <cellStyle name="l_200 Anos - Começo de Ano 06.01 a 31.01 - 21-01_Plano SP - REV I - 13.05 5 2" xfId="37489" xr:uid="{A31FF217-DFC7-4D95-9FFB-546AADCEC4E7}"/>
    <cellStyle name="l_200 Anos - Começo de Ano 06.01 a 31.01 - 21-01_Plano SP - REV I - 13.05 6" xfId="26721" xr:uid="{8EA1226B-0726-4938-ADF4-AA0EA05CC2AB}"/>
    <cellStyle name="l_200 Anos - Começo de Ano 06.01 a 31.01 - 21-01_Plano SP - REV I - 13.05_JORNAL COMPLEMENTO 24.06 - VERAMIR II - CONSOLIDADO" xfId="326" xr:uid="{A21E98F8-3B34-436D-AAC6-A9F47CFB8ED0}"/>
    <cellStyle name="l_200 Anos - Começo de Ano 06.01 a 31.01 - 21-01_Plano SP - REV I - 13.05_OOH - Rev 12" xfId="3830" xr:uid="{ABADF935-BC9C-48E4-B8ED-9EA8CC86BB71}"/>
    <cellStyle name="l_200 Anos - Começo de Ano 06.01 a 31.01 - 21-01_Plano TO - AJUSTADO 06.05.08 CONFERÊNCIA 14.05.08" xfId="327" xr:uid="{4B532BB3-D479-447F-AECF-1450D48C25B9}"/>
    <cellStyle name="l_200 Anos - Começo de Ano 06.01 a 31.01 - 21-01_Plano TO - AJUSTADO 06.05.08 CONFERÊNCIA 14.05.08 2" xfId="11135" xr:uid="{61027816-26CA-4BB0-B03F-CEDC64C38A14}"/>
    <cellStyle name="l_200 Anos - Começo de Ano 06.01 a 31.01 - 21-01_Plano TO - AJUSTADO 06.05.08 CONFERÊNCIA 14.05.08 2 2" xfId="12891" xr:uid="{02664463-E6BD-4844-B50C-F387AB262524}"/>
    <cellStyle name="l_200 Anos - Começo de Ano 06.01 a 31.01 - 21-01_Plano TO - AJUSTADO 06.05.08 CONFERÊNCIA 14.05.08 2 2 2" xfId="16521" xr:uid="{2A211D65-8EF2-401C-8102-399E96565CB7}"/>
    <cellStyle name="l_200 Anos - Começo de Ano 06.01 a 31.01 - 21-01_Plano TO - AJUSTADO 06.05.08 CONFERÊNCIA 14.05.08 2 2 2 2" xfId="22680" xr:uid="{592856DA-5BC7-45AD-BD73-3C414FBC1AC7}"/>
    <cellStyle name="l_200 Anos - Começo de Ano 06.01 a 31.01 - 21-01_Plano TO - AJUSTADO 06.05.08 CONFERÊNCIA 14.05.08 2 2 2 2 2" xfId="39947" xr:uid="{8B78CB6E-92C8-40FE-87D1-4BB4B9D115D5}"/>
    <cellStyle name="l_200 Anos - Começo de Ano 06.01 a 31.01 - 21-01_Plano TO - AJUSTADO 06.05.08 CONFERÊNCIA 14.05.08 2 2 2 3" xfId="27588" xr:uid="{75498431-AF7E-411A-B90D-6F3F7CCB72A0}"/>
    <cellStyle name="l_200 Anos - Começo de Ano 06.01 a 31.01 - 21-01_Plano TO - AJUSTADO 06.05.08 CONFERÊNCIA 14.05.08 2 2 3" xfId="30812" xr:uid="{ABF8A7E9-86B7-46FF-8446-A75E38DAA498}"/>
    <cellStyle name="l_200 Anos - Começo de Ano 06.01 a 31.01 - 21-01_Plano TO - AJUSTADO 06.05.08 CONFERÊNCIA 14.05.08 2 2 3 2" xfId="43036" xr:uid="{81640BA2-5F31-4E6B-A07B-9181304B3B64}"/>
    <cellStyle name="l_200 Anos - Começo de Ano 06.01 a 31.01 - 21-01_Plano TO - AJUSTADO 06.05.08 CONFERÊNCIA 14.05.08 2 2 4" xfId="33804" xr:uid="{430B9F77-7AAD-4F9D-B552-9E0778031C38}"/>
    <cellStyle name="l_200 Anos - Começo de Ano 06.01 a 31.01 - 21-01_Plano TO - AJUSTADO 06.05.08 CONFERÊNCIA 14.05.08 2 2 4 2" xfId="45523" xr:uid="{EDD75895-006D-4469-9A60-257730910F14}"/>
    <cellStyle name="l_200 Anos - Começo de Ano 06.01 a 31.01 - 21-01_Plano TO - AJUSTADO 06.05.08 CONFERÊNCIA 14.05.08 2 2 5" xfId="36005" xr:uid="{2205EC20-E22B-4034-A33A-FC9EE6B1A4CC}"/>
    <cellStyle name="l_200 Anos - Começo de Ano 06.01 a 31.01 - 21-01_Plano TO - AJUSTADO 06.05.08 CONFERÊNCIA 14.05.08 2 2 6" xfId="19558" xr:uid="{9C77169D-00EF-4BCC-B040-8044C5FEDA61}"/>
    <cellStyle name="l_200 Anos - Começo de Ano 06.01 a 31.01 - 21-01_Plano TO - AJUSTADO 06.05.08 CONFERÊNCIA 14.05.08 2 3" xfId="14818" xr:uid="{5C42D153-78DF-49A3-B4BB-202BDBB9C55F}"/>
    <cellStyle name="l_200 Anos - Começo de Ano 06.01 a 31.01 - 21-01_Plano TO - AJUSTADO 06.05.08 CONFERÊNCIA 14.05.08 2 3 2" xfId="20977" xr:uid="{352D1C4E-3F41-4445-9D37-29B0C6765867}"/>
    <cellStyle name="l_200 Anos - Começo de Ano 06.01 a 31.01 - 21-01_Plano TO - AJUSTADO 06.05.08 CONFERÊNCIA 14.05.08 2 3 2 2" xfId="38350" xr:uid="{9F5AD218-F777-4A22-A444-76D64B439AC2}"/>
    <cellStyle name="l_200 Anos - Começo de Ano 06.01 a 31.01 - 21-01_Plano TO - AJUSTADO 06.05.08 CONFERÊNCIA 14.05.08 2 3 3" xfId="25939" xr:uid="{A8AE7D1C-EA17-4523-A311-E7E1ACBD9D24}"/>
    <cellStyle name="l_200 Anos - Começo de Ano 06.01 a 31.01 - 21-01_Plano TO - AJUSTADO 06.05.08 CONFERÊNCIA 14.05.08 2 4" xfId="29130" xr:uid="{88709D92-17ED-41F5-9ADE-D1F9DB95AFFB}"/>
    <cellStyle name="l_200 Anos - Começo de Ano 06.01 a 31.01 - 21-01_Plano TO - AJUSTADO 06.05.08 CONFERÊNCIA 14.05.08 2 4 2" xfId="41440" xr:uid="{B2085C94-CF9E-40FF-A85A-239AA20C8E2B}"/>
    <cellStyle name="l_200 Anos - Começo de Ano 06.01 a 31.01 - 21-01_Plano TO - AJUSTADO 06.05.08 CONFERÊNCIA 14.05.08 2 5" xfId="32114" xr:uid="{A61A5E51-5E19-49C1-A1E4-66A3FC6FAE45}"/>
    <cellStyle name="l_200 Anos - Começo de Ano 06.01 a 31.01 - 21-01_Plano TO - AJUSTADO 06.05.08 CONFERÊNCIA 14.05.08 2 5 2" xfId="43869" xr:uid="{8E6EB260-C1F5-42FB-B505-DA2E96A5E995}"/>
    <cellStyle name="l_200 Anos - Começo de Ano 06.01 a 31.01 - 21-01_Plano TO - AJUSTADO 06.05.08 CONFERÊNCIA 14.05.08 2 6" xfId="29068" xr:uid="{0D47F6CB-C97F-4409-80B7-862D2232587C}"/>
    <cellStyle name="l_200 Anos - Começo de Ano 06.01 a 31.01 - 21-01_Plano TO - AJUSTADO 06.05.08 CONFERÊNCIA 14.05.08 2 7" xfId="19082" xr:uid="{460D53D4-98B3-43C0-8E64-42039973C701}"/>
    <cellStyle name="l_200 Anos - Começo de Ano 06.01 a 31.01 - 21-01_Plano TO - AJUSTADO 06.05.08 CONFERÊNCIA 14.05.08 3" xfId="12088" xr:uid="{8897EA73-BF24-4645-B888-75DED1857EA5}"/>
    <cellStyle name="l_200 Anos - Começo de Ano 06.01 a 31.01 - 21-01_Plano TO - AJUSTADO 06.05.08 CONFERÊNCIA 14.05.08 3 2" xfId="15718" xr:uid="{6323AC11-7213-44C3-83FB-AF1FEAB1B5BD}"/>
    <cellStyle name="l_200 Anos - Começo de Ano 06.01 a 31.01 - 21-01_Plano TO - AJUSTADO 06.05.08 CONFERÊNCIA 14.05.08 3 2 2" xfId="21877" xr:uid="{3BC80865-E057-4880-AB56-34FEA80B352A}"/>
    <cellStyle name="l_200 Anos - Começo de Ano 06.01 a 31.01 - 21-01_Plano TO - AJUSTADO 06.05.08 CONFERÊNCIA 14.05.08 3 2 2 2" xfId="39155" xr:uid="{C75FE8E7-901C-47C5-928A-159B19D426BB}"/>
    <cellStyle name="l_200 Anos - Começo de Ano 06.01 a 31.01 - 21-01_Plano TO - AJUSTADO 06.05.08 CONFERÊNCIA 14.05.08 3 2 3" xfId="26796" xr:uid="{DB8EF11F-44F7-4C9C-923F-131CC31379A4}"/>
    <cellStyle name="l_200 Anos - Começo de Ano 06.01 a 31.01 - 21-01_Plano TO - AJUSTADO 06.05.08 CONFERÊNCIA 14.05.08 3 2 4" xfId="48055" xr:uid="{047C5CDA-7A36-42F1-81AC-1CBC73C75A7A}"/>
    <cellStyle name="l_200 Anos - Começo de Ano 06.01 a 31.01 - 21-01_Plano TO - AJUSTADO 06.05.08 CONFERÊNCIA 14.05.08 3 3" xfId="17418" xr:uid="{53E191A5-BF1C-48B4-907B-6C971311E997}"/>
    <cellStyle name="l_200 Anos - Começo de Ano 06.01 a 31.01 - 21-01_Plano TO - AJUSTADO 06.05.08 CONFERÊNCIA 14.05.08 3 3 2" xfId="23577" xr:uid="{FC9D8CC8-A352-4A16-BA7D-9537A8F121AD}"/>
    <cellStyle name="l_200 Anos - Começo de Ano 06.01 a 31.01 - 21-01_Plano TO - AJUSTADO 06.05.08 CONFERÊNCIA 14.05.08 3 3 2 2" xfId="42240" xr:uid="{075111A2-5765-411C-A4F9-C39A1D1159F8}"/>
    <cellStyle name="l_200 Anos - Começo de Ano 06.01 a 31.01 - 21-01_Plano TO - AJUSTADO 06.05.08 CONFERÊNCIA 14.05.08 3 3 3" xfId="30014" xr:uid="{8AB080E1-0A3F-4EE8-B0EA-CD60EE6E9CFB}"/>
    <cellStyle name="l_200 Anos - Começo de Ano 06.01 a 31.01 - 21-01_Plano TO - AJUSTADO 06.05.08 CONFERÊNCIA 14.05.08 3 4" xfId="33011" xr:uid="{AB9A6319-556E-4055-AF2A-E9D9C6776E25}"/>
    <cellStyle name="l_200 Anos - Começo de Ano 06.01 a 31.01 - 21-01_Plano TO - AJUSTADO 06.05.08 CONFERÊNCIA 14.05.08 3 4 2" xfId="44730" xr:uid="{4B1982F6-A7EF-49E6-A0E8-EFF740F2425A}"/>
    <cellStyle name="l_200 Anos - Começo de Ano 06.01 a 31.01 - 21-01_Plano TO - AJUSTADO 06.05.08 CONFERÊNCIA 14.05.08 3 5" xfId="35213" xr:uid="{591BAC18-7698-4730-9842-7D3BDFB0D91B}"/>
    <cellStyle name="l_200 Anos - Começo de Ano 06.01 a 31.01 - 21-01_Plano TO - AJUSTADO 06.05.08 CONFERÊNCIA 14.05.08 3 6" xfId="32922" xr:uid="{406DADF5-D327-4E79-928D-6A7ADE1B2977}"/>
    <cellStyle name="l_200 Anos - Começo de Ano 06.01 a 31.01 - 21-01_Plano TO - AJUSTADO 06.05.08 CONFERÊNCIA 14.05.08 3 6 2" xfId="44665" xr:uid="{9944B24C-23EA-4636-8E9F-FA6D07ED7945}"/>
    <cellStyle name="l_200 Anos - Começo de Ano 06.01 a 31.01 - 21-01_Plano TO - AJUSTADO 06.05.08 CONFERÊNCIA 14.05.08 4" xfId="13978" xr:uid="{85A0640F-0713-4B4C-A621-50090AE3C2A0}"/>
    <cellStyle name="l_200 Anos - Começo de Ano 06.01 a 31.01 - 21-01_Plano TO - AJUSTADO 06.05.08 CONFERÊNCIA 14.05.08 4 2" xfId="20137" xr:uid="{A23DF1FD-AFB4-4018-8663-7D8C002C3AE9}"/>
    <cellStyle name="l_200 Anos - Começo de Ano 06.01 a 31.01 - 21-01_Plano TO - AJUSTADO 06.05.08 CONFERÊNCIA 14.05.08 4 2 2" xfId="37547" xr:uid="{E1224F80-B70C-4F0C-9073-13BE17FFA0C2}"/>
    <cellStyle name="l_200 Anos - Começo de Ano 06.01 a 31.01 - 21-01_Plano TO - AJUSTADO 06.05.08 CONFERÊNCIA 14.05.08 4 3" xfId="25047" xr:uid="{BEA6EB70-C99E-48D5-A846-8A633FC6BF11}"/>
    <cellStyle name="l_200 Anos - Começo de Ano 06.01 a 31.01 - 21-01_Plano TO - AJUSTADO 06.05.08 CONFERÊNCIA 14.05.08 5" xfId="24894" xr:uid="{BB56EC6B-9488-4E38-946A-84984E5EC49A}"/>
    <cellStyle name="l_200 Anos - Começo de Ano 06.01 a 31.01 - 21-01_Plano TO - AJUSTADO 06.05.08 CONFERÊNCIA 14.05.08 5 2" xfId="37488" xr:uid="{AA004FAC-1D6C-4C09-B676-00B49F3F6B2E}"/>
    <cellStyle name="l_200 Anos - Começo de Ano 06.01 a 31.01 - 21-01_Plano TO - AJUSTADO 06.05.08 CONFERÊNCIA 14.05.08 6" xfId="32957" xr:uid="{C2DCC209-0DCD-42A9-9B26-E9B178801BA9}"/>
    <cellStyle name="l_200 Anos - Começo de Ano 06.01 a 31.01 - 21-01_Plano TO - AJUSTADO 06.05.08 CONFERÊNCIA 14.05.08_OOH - Rev 12" xfId="3831" xr:uid="{DA824CB0-9849-45C3-8557-81B000E7B66A}"/>
    <cellStyle name="l_200 Anos - Começo de Ano 06.01 a 31.01 - 21-01_Plano_BA_-_AJUSTADO2_CONFERENCIA_11.05.08" xfId="328" xr:uid="{AFCBAF99-5931-4D08-ACE4-EB39832D2A23}"/>
    <cellStyle name="l_200 Anos - Começo de Ano 06.01 a 31.01 - 21-01_Plano_BA_-_AJUSTADO2_CONFERENCIA_11.05.08_JORNAL COMPLEMENTO 24.06 - VERAMIR II - CONSOLIDADO" xfId="329" xr:uid="{4A5A5532-4709-49B0-99DA-1D6AB0EC41AF}"/>
    <cellStyle name="l_200 Anos - Começo de Ano 06.01 a 31.01 - 21-01_Rádios Separadas por Representante" xfId="3832" xr:uid="{469FCF88-EACE-4C14-8954-F1822AFD3C00}"/>
    <cellStyle name="l_200 Anos - Começo de Ano 06.01 a 31.01 - 21-01_Rádios Separadas por Representante 2" xfId="11136" xr:uid="{8C66D49E-E4A1-4757-A1FC-017B77D47737}"/>
    <cellStyle name="l_200 Anos - Começo de Ano 06.01 a 31.01 - 21-01_Rádios Separadas por Representante 2 2" xfId="12892" xr:uid="{D9CBF5E4-4798-45CA-B856-B2EC8978B362}"/>
    <cellStyle name="l_200 Anos - Começo de Ano 06.01 a 31.01 - 21-01_Rádios Separadas por Representante 2 2 2" xfId="16522" xr:uid="{0613022C-3AE5-4D74-9377-87A0882947AB}"/>
    <cellStyle name="l_200 Anos - Começo de Ano 06.01 a 31.01 - 21-01_Rádios Separadas por Representante 2 2 2 2" xfId="22681" xr:uid="{BEDA5FEC-FD14-4F32-92C5-F79DA97B1242}"/>
    <cellStyle name="l_200 Anos - Começo de Ano 06.01 a 31.01 - 21-01_Rádios Separadas por Representante 2 2 2 2 2" xfId="39948" xr:uid="{572FBE7B-A9C7-4135-9FB3-0B5FBB412F7B}"/>
    <cellStyle name="l_200 Anos - Começo de Ano 06.01 a 31.01 - 21-01_Rádios Separadas por Representante 2 2 2 3" xfId="27589" xr:uid="{7F7E2304-8ACE-466E-8AE4-234B09F01C50}"/>
    <cellStyle name="l_200 Anos - Começo de Ano 06.01 a 31.01 - 21-01_Rádios Separadas por Representante 2 2 3" xfId="30813" xr:uid="{9C9B899D-7D1C-437A-AB61-D6230D12979A}"/>
    <cellStyle name="l_200 Anos - Começo de Ano 06.01 a 31.01 - 21-01_Rádios Separadas por Representante 2 2 3 2" xfId="43037" xr:uid="{85BB09C5-C5C4-4B45-A22E-2803897FBB75}"/>
    <cellStyle name="l_200 Anos - Começo de Ano 06.01 a 31.01 - 21-01_Rádios Separadas por Representante 2 2 4" xfId="33805" xr:uid="{DCE19406-2640-4DD6-B90A-C12D5B20808D}"/>
    <cellStyle name="l_200 Anos - Começo de Ano 06.01 a 31.01 - 21-01_Rádios Separadas por Representante 2 2 4 2" xfId="45524" xr:uid="{12D36CCA-B641-4412-8735-74569B7F9415}"/>
    <cellStyle name="l_200 Anos - Começo de Ano 06.01 a 31.01 - 21-01_Rádios Separadas por Representante 2 2 5" xfId="36006" xr:uid="{1340CF07-445D-4106-9636-0BEBBD5E0E16}"/>
    <cellStyle name="l_200 Anos - Começo de Ano 06.01 a 31.01 - 21-01_Rádios Separadas por Representante 2 2 6" xfId="18883" xr:uid="{B5CB2D0A-EDF1-4BFC-AD8F-C39A4E2FFE73}"/>
    <cellStyle name="l_200 Anos - Começo de Ano 06.01 a 31.01 - 21-01_Rádios Separadas por Representante 2 3" xfId="14819" xr:uid="{4395527C-A60E-4D55-87C4-41B803BAF2A5}"/>
    <cellStyle name="l_200 Anos - Começo de Ano 06.01 a 31.01 - 21-01_Rádios Separadas por Representante 2 3 2" xfId="20978" xr:uid="{1A60A320-EE6B-4BFB-AEA6-9E0ADFDF4722}"/>
    <cellStyle name="l_200 Anos - Começo de Ano 06.01 a 31.01 - 21-01_Rádios Separadas por Representante 2 3 2 2" xfId="38351" xr:uid="{AD6CB7FE-54E0-4354-8B3D-D5E6C12DEBF1}"/>
    <cellStyle name="l_200 Anos - Começo de Ano 06.01 a 31.01 - 21-01_Rádios Separadas por Representante 2 3 3" xfId="25940" xr:uid="{277A1160-3CA1-4479-8954-B75AD5533A6B}"/>
    <cellStyle name="l_200 Anos - Começo de Ano 06.01 a 31.01 - 21-01_Rádios Separadas por Representante 2 4" xfId="29131" xr:uid="{684515D0-4DA5-40E7-9A32-8D4AEB1F927D}"/>
    <cellStyle name="l_200 Anos - Começo de Ano 06.01 a 31.01 - 21-01_Rádios Separadas por Representante 2 4 2" xfId="41441" xr:uid="{04240C80-8AB3-4E79-A56C-18ED755468FF}"/>
    <cellStyle name="l_200 Anos - Começo de Ano 06.01 a 31.01 - 21-01_Rádios Separadas por Representante 2 5" xfId="32115" xr:uid="{CA96C3B8-75E8-4081-8588-F86256AADCAF}"/>
    <cellStyle name="l_200 Anos - Começo de Ano 06.01 a 31.01 - 21-01_Rádios Separadas por Representante 2 5 2" xfId="43870" xr:uid="{8E3285DF-2AE2-4D41-BBC3-39AD3A77B4BD}"/>
    <cellStyle name="l_200 Anos - Começo de Ano 06.01 a 31.01 - 21-01_Rádios Separadas por Representante 2 6" xfId="24694" xr:uid="{C1F5506E-5408-4C92-9C82-51F9039B0A4F}"/>
    <cellStyle name="l_200 Anos - Começo de Ano 06.01 a 31.01 - 21-01_Rádios Separadas por Representante 2 7" xfId="18766" xr:uid="{FEB727B7-1978-4BEB-AC0D-18965E9AA273}"/>
    <cellStyle name="l_200 Anos - Começo de Ano 06.01 a 31.01 - 21-01_Rádios Separadas por Representante 3" xfId="12089" xr:uid="{FE58F140-DE05-4134-81B0-BCCCE7F3F55B}"/>
    <cellStyle name="l_200 Anos - Começo de Ano 06.01 a 31.01 - 21-01_Rádios Separadas por Representante 3 2" xfId="15719" xr:uid="{4A673B58-5133-484B-A777-D07D108425FB}"/>
    <cellStyle name="l_200 Anos - Começo de Ano 06.01 a 31.01 - 21-01_Rádios Separadas por Representante 3 2 2" xfId="21878" xr:uid="{CC259E34-8D8C-4557-8FD5-62FE8F7476BE}"/>
    <cellStyle name="l_200 Anos - Começo de Ano 06.01 a 31.01 - 21-01_Rádios Separadas por Representante 3 2 2 2" xfId="39156" xr:uid="{9A57580C-8175-4B88-AB6E-FB63837E9CC3}"/>
    <cellStyle name="l_200 Anos - Começo de Ano 06.01 a 31.01 - 21-01_Rádios Separadas por Representante 3 2 3" xfId="26797" xr:uid="{95C3A567-F3B5-49FB-96B2-3D99B61C0803}"/>
    <cellStyle name="l_200 Anos - Começo de Ano 06.01 a 31.01 - 21-01_Rádios Separadas por Representante 3 2 4" xfId="48056" xr:uid="{DBA47E47-E546-49EE-AC02-EE8F7C3CED09}"/>
    <cellStyle name="l_200 Anos - Começo de Ano 06.01 a 31.01 - 21-01_Rádios Separadas por Representante 3 3" xfId="17419" xr:uid="{C69C5520-D076-47EF-B929-D04CDDDCED7B}"/>
    <cellStyle name="l_200 Anos - Começo de Ano 06.01 a 31.01 - 21-01_Rádios Separadas por Representante 3 3 2" xfId="23578" xr:uid="{21F129FB-D4D3-42DE-B1FF-F1B08445F505}"/>
    <cellStyle name="l_200 Anos - Começo de Ano 06.01 a 31.01 - 21-01_Rádios Separadas por Representante 3 3 2 2" xfId="42241" xr:uid="{320A47BA-9E45-43AD-A425-A102242EC006}"/>
    <cellStyle name="l_200 Anos - Começo de Ano 06.01 a 31.01 - 21-01_Rádios Separadas por Representante 3 3 3" xfId="30015" xr:uid="{853EAEBB-45A9-4399-9AB5-81878C332EA7}"/>
    <cellStyle name="l_200 Anos - Começo de Ano 06.01 a 31.01 - 21-01_Rádios Separadas por Representante 3 4" xfId="33012" xr:uid="{9F47D52F-DC1F-45C6-A124-9FA6BE57CF51}"/>
    <cellStyle name="l_200 Anos - Começo de Ano 06.01 a 31.01 - 21-01_Rádios Separadas por Representante 3 4 2" xfId="44731" xr:uid="{D1E8577C-8A4B-401A-8818-8093E68E9967}"/>
    <cellStyle name="l_200 Anos - Começo de Ano 06.01 a 31.01 - 21-01_Rádios Separadas por Representante 3 5" xfId="35214" xr:uid="{176303F4-4EFE-44EB-BF72-BFE0A8A977E2}"/>
    <cellStyle name="l_200 Anos - Começo de Ano 06.01 a 31.01 - 21-01_Rádios Separadas por Representante 3 6" xfId="37149" xr:uid="{5281885B-DEE0-4DD2-958A-1210537A4A80}"/>
    <cellStyle name="l_200 Anos - Começo de Ano 06.01 a 31.01 - 21-01_Rádios Separadas por Representante 3 6 2" xfId="46685" xr:uid="{D0A6A76B-340C-4C55-AAA1-568C1D9ED6C6}"/>
    <cellStyle name="l_200 Anos - Começo de Ano 06.01 a 31.01 - 21-01_Rádios Separadas por Representante 4" xfId="13979" xr:uid="{F2BAA99D-BB75-4B24-950C-0D2AF6DA2A99}"/>
    <cellStyle name="l_200 Anos - Começo de Ano 06.01 a 31.01 - 21-01_Rádios Separadas por Representante 4 2" xfId="20138" xr:uid="{E38ED830-B4BD-4F01-A64E-64E24E328490}"/>
    <cellStyle name="l_200 Anos - Começo de Ano 06.01 a 31.01 - 21-01_Rádios Separadas por Representante 4 2 2" xfId="37548" xr:uid="{3E40F56A-FE95-4F91-AEBF-A428B32222A1}"/>
    <cellStyle name="l_200 Anos - Começo de Ano 06.01 a 31.01 - 21-01_Rádios Separadas por Representante 4 3" xfId="25048" xr:uid="{1C0916F9-0CD2-4CFB-A981-1B0557E9D4FD}"/>
    <cellStyle name="l_200 Anos - Começo de Ano 06.01 a 31.01 - 21-01_Rádios Separadas por Representante 5" xfId="24893" xr:uid="{E35D33AA-67F2-45AA-9525-91475EAD9246}"/>
    <cellStyle name="l_200 Anos - Começo de Ano 06.01 a 31.01 - 21-01_Rádios Separadas por Representante 5 2" xfId="37487" xr:uid="{C142535A-5654-47F3-ABAC-377CBDC6E013}"/>
    <cellStyle name="l_200 Anos - Começo de Ano 06.01 a 31.01 - 21-01_Rádios Separadas por Representante 6" xfId="32901" xr:uid="{76FC57FD-105F-43E8-AFB4-CAE9891E38AF}"/>
    <cellStyle name="l_200 Anos - Começo de Ano 06.01 a 31.01 - 21-01_Rádios Separadas por Representante_OOH - Rev 12" xfId="3833" xr:uid="{7D819320-6801-49CF-850F-89FDC4509879}"/>
    <cellStyle name="l_200 Anos - Começo de Ano 06.01 a 31.01 - 21-01_RESUMO DE VERBA TV DF" xfId="330" xr:uid="{ACFEBF82-E1EB-4C2B-A257-73B99D57D571}"/>
    <cellStyle name="l_200 Anos - Começo de Ano 06.01 a 31.01 - 21-01_REV I - PLANO RÁDIO CONSOLIDADO MATISSE 07.07" xfId="331" xr:uid="{E470D056-591D-49C7-81D5-FB372CF80EDA}"/>
    <cellStyle name="l_200 Anos - Começo de Ano 06.01 a 31.01 - 21-01_REVISTAS FINAIS SEGMENTADAS" xfId="332" xr:uid="{42CE8D20-ED32-49DD-BBCE-EE0DA9F4907F}"/>
    <cellStyle name="l_200 Anos - Começo de Ano 06.01 a 31.01 - 21-01_REVISTAS FINAIS SEGMENTADAS 2" xfId="11137" xr:uid="{925C0D62-1D65-4A00-B9FB-692B769C4262}"/>
    <cellStyle name="l_200 Anos - Começo de Ano 06.01 a 31.01 - 21-01_REVISTAS FINAIS SEGMENTADAS 2 2" xfId="12893" xr:uid="{73F7F551-647D-4C40-BD36-8F5A525C28A0}"/>
    <cellStyle name="l_200 Anos - Começo de Ano 06.01 a 31.01 - 21-01_REVISTAS FINAIS SEGMENTADAS 2 2 2" xfId="16523" xr:uid="{809E2FE2-B159-488E-8DE2-47CD5F9CA6C4}"/>
    <cellStyle name="l_200 Anos - Começo de Ano 06.01 a 31.01 - 21-01_REVISTAS FINAIS SEGMENTADAS 2 2 2 2" xfId="22682" xr:uid="{EBDD3628-9A5C-4B0E-8DDA-A81ECBBF74C3}"/>
    <cellStyle name="l_200 Anos - Começo de Ano 06.01 a 31.01 - 21-01_REVISTAS FINAIS SEGMENTADAS 2 2 2 2 2" xfId="39949" xr:uid="{2BB65BE8-00A1-408C-844B-ED9356147D9F}"/>
    <cellStyle name="l_200 Anos - Começo de Ano 06.01 a 31.01 - 21-01_REVISTAS FINAIS SEGMENTADAS 2 2 2 3" xfId="27590" xr:uid="{2706C284-8E53-44ED-AF46-F2ED05A46BB8}"/>
    <cellStyle name="l_200 Anos - Começo de Ano 06.01 a 31.01 - 21-01_REVISTAS FINAIS SEGMENTADAS 2 2 3" xfId="30814" xr:uid="{02D1E2F7-088B-4549-A62F-A79D42EDC57D}"/>
    <cellStyle name="l_200 Anos - Começo de Ano 06.01 a 31.01 - 21-01_REVISTAS FINAIS SEGMENTADAS 2 2 3 2" xfId="43038" xr:uid="{F51AB0E9-50EC-4F1A-85E7-F97B044D560A}"/>
    <cellStyle name="l_200 Anos - Começo de Ano 06.01 a 31.01 - 21-01_REVISTAS FINAIS SEGMENTADAS 2 2 4" xfId="33806" xr:uid="{6EBBA972-284A-4062-8ED5-AFBBD75A8350}"/>
    <cellStyle name="l_200 Anos - Começo de Ano 06.01 a 31.01 - 21-01_REVISTAS FINAIS SEGMENTADAS 2 2 4 2" xfId="45525" xr:uid="{CC6BFEB3-1C27-4FE4-8D6A-BFFF3C8E1F43}"/>
    <cellStyle name="l_200 Anos - Começo de Ano 06.01 a 31.01 - 21-01_REVISTAS FINAIS SEGMENTADAS 2 2 5" xfId="36007" xr:uid="{BAB09A39-02E0-4BFB-992D-C5C438862CC5}"/>
    <cellStyle name="l_200 Anos - Começo de Ano 06.01 a 31.01 - 21-01_REVISTAS FINAIS SEGMENTADAS 2 2 6" xfId="18565" xr:uid="{8E32EF18-03F6-4A55-ABA7-61B45458F77D}"/>
    <cellStyle name="l_200 Anos - Começo de Ano 06.01 a 31.01 - 21-01_REVISTAS FINAIS SEGMENTADAS 2 3" xfId="14820" xr:uid="{765CC10A-11E3-4B54-BF72-58D8F9B578ED}"/>
    <cellStyle name="l_200 Anos - Começo de Ano 06.01 a 31.01 - 21-01_REVISTAS FINAIS SEGMENTADAS 2 3 2" xfId="20979" xr:uid="{C0483F85-3F2D-4931-824F-3E2BEF47EEC4}"/>
    <cellStyle name="l_200 Anos - Começo de Ano 06.01 a 31.01 - 21-01_REVISTAS FINAIS SEGMENTADAS 2 3 2 2" xfId="38352" xr:uid="{77CC43E3-2F0D-4D42-9694-874BD6DBD301}"/>
    <cellStyle name="l_200 Anos - Começo de Ano 06.01 a 31.01 - 21-01_REVISTAS FINAIS SEGMENTADAS 2 3 3" xfId="25941" xr:uid="{BB29776B-6D93-47A7-8876-BDE273F48B74}"/>
    <cellStyle name="l_200 Anos - Começo de Ano 06.01 a 31.01 - 21-01_REVISTAS FINAIS SEGMENTADAS 2 4" xfId="29132" xr:uid="{C675701C-382E-4643-85A9-2CE898EE410B}"/>
    <cellStyle name="l_200 Anos - Começo de Ano 06.01 a 31.01 - 21-01_REVISTAS FINAIS SEGMENTADAS 2 4 2" xfId="41442" xr:uid="{FE58B483-3CD8-46AF-BA56-9D48CF866247}"/>
    <cellStyle name="l_200 Anos - Começo de Ano 06.01 a 31.01 - 21-01_REVISTAS FINAIS SEGMENTADAS 2 5" xfId="32116" xr:uid="{2C673973-E74F-4EED-ABD1-24AEDB24F151}"/>
    <cellStyle name="l_200 Anos - Começo de Ano 06.01 a 31.01 - 21-01_REVISTAS FINAIS SEGMENTADAS 2 5 2" xfId="43871" xr:uid="{71AEEE30-3429-4062-8AD9-3E955FCF65BA}"/>
    <cellStyle name="l_200 Anos - Começo de Ano 06.01 a 31.01 - 21-01_REVISTAS FINAIS SEGMENTADAS 2 6" xfId="32917" xr:uid="{88F9B491-8DE7-4F2B-8409-6586A2E30606}"/>
    <cellStyle name="l_200 Anos - Começo de Ano 06.01 a 31.01 - 21-01_REVISTAS FINAIS SEGMENTADAS 2 7" xfId="19464" xr:uid="{6BAC7EF1-3BF4-4D45-8B9D-77474E4281DD}"/>
    <cellStyle name="l_200 Anos - Começo de Ano 06.01 a 31.01 - 21-01_REVISTAS FINAIS SEGMENTADAS 3" xfId="12090" xr:uid="{40364E9A-F615-4211-B77C-1F2641887220}"/>
    <cellStyle name="l_200 Anos - Começo de Ano 06.01 a 31.01 - 21-01_REVISTAS FINAIS SEGMENTADAS 3 2" xfId="15720" xr:uid="{2A4F216F-514D-4183-8658-5CFAC4516418}"/>
    <cellStyle name="l_200 Anos - Começo de Ano 06.01 a 31.01 - 21-01_REVISTAS FINAIS SEGMENTADAS 3 2 2" xfId="21879" xr:uid="{98DF74D1-90EA-452F-8237-7302D72CB8E2}"/>
    <cellStyle name="l_200 Anos - Começo de Ano 06.01 a 31.01 - 21-01_REVISTAS FINAIS SEGMENTADAS 3 2 2 2" xfId="39157" xr:uid="{84EB1DF1-F38F-4CAD-B579-76448DCCEC4B}"/>
    <cellStyle name="l_200 Anos - Começo de Ano 06.01 a 31.01 - 21-01_REVISTAS FINAIS SEGMENTADAS 3 2 3" xfId="26798" xr:uid="{5650AE1A-4A55-4365-80FA-3B97247A639D}"/>
    <cellStyle name="l_200 Anos - Começo de Ano 06.01 a 31.01 - 21-01_REVISTAS FINAIS SEGMENTADAS 3 2 4" xfId="48057" xr:uid="{F281F698-2B66-49A3-8CC1-1F4FA83E12F2}"/>
    <cellStyle name="l_200 Anos - Começo de Ano 06.01 a 31.01 - 21-01_REVISTAS FINAIS SEGMENTADAS 3 3" xfId="17420" xr:uid="{34E6C9CE-1B50-43FB-956A-F53A9385012C}"/>
    <cellStyle name="l_200 Anos - Começo de Ano 06.01 a 31.01 - 21-01_REVISTAS FINAIS SEGMENTADAS 3 3 2" xfId="23579" xr:uid="{D261CF50-1B34-4B88-854E-DE6C2F75974B}"/>
    <cellStyle name="l_200 Anos - Começo de Ano 06.01 a 31.01 - 21-01_REVISTAS FINAIS SEGMENTADAS 3 3 2 2" xfId="42242" xr:uid="{1B126B8D-1BE2-4EC9-95A0-A924353DC6DC}"/>
    <cellStyle name="l_200 Anos - Começo de Ano 06.01 a 31.01 - 21-01_REVISTAS FINAIS SEGMENTADAS 3 3 3" xfId="30016" xr:uid="{F833BE13-0028-4138-B4B1-F192916223CC}"/>
    <cellStyle name="l_200 Anos - Começo de Ano 06.01 a 31.01 - 21-01_REVISTAS FINAIS SEGMENTADAS 3 4" xfId="33013" xr:uid="{D34DB61B-72FD-4D9D-B204-EFE9561C4259}"/>
    <cellStyle name="l_200 Anos - Começo de Ano 06.01 a 31.01 - 21-01_REVISTAS FINAIS SEGMENTADAS 3 4 2" xfId="44732" xr:uid="{B7AE7234-61B5-4B87-9C47-F3C14A6DB92A}"/>
    <cellStyle name="l_200 Anos - Começo de Ano 06.01 a 31.01 - 21-01_REVISTAS FINAIS SEGMENTADAS 3 5" xfId="35215" xr:uid="{5F105B9C-CE30-4576-8FC6-5048B5E122AF}"/>
    <cellStyle name="l_200 Anos - Começo de Ano 06.01 a 31.01 - 21-01_REVISTAS FINAIS SEGMENTADAS 3 6" xfId="37352" xr:uid="{7D7F6D2B-0B79-4C96-A66C-2C4A6782CC6A}"/>
    <cellStyle name="l_200 Anos - Começo de Ano 06.01 a 31.01 - 21-01_REVISTAS FINAIS SEGMENTADAS 3 6 2" xfId="46888" xr:uid="{B1D7234C-452D-4C67-A50C-4AD207A4ED97}"/>
    <cellStyle name="l_200 Anos - Começo de Ano 06.01 a 31.01 - 21-01_REVISTAS FINAIS SEGMENTADAS 4" xfId="13980" xr:uid="{80B43DFD-DEDB-4F03-B309-16A25ABD5A2A}"/>
    <cellStyle name="l_200 Anos - Começo de Ano 06.01 a 31.01 - 21-01_REVISTAS FINAIS SEGMENTADAS 4 2" xfId="20139" xr:uid="{7D8FB697-EC9C-406C-BCE0-8704B47F6EA1}"/>
    <cellStyle name="l_200 Anos - Começo de Ano 06.01 a 31.01 - 21-01_REVISTAS FINAIS SEGMENTADAS 4 2 2" xfId="37549" xr:uid="{D4000505-A086-4DBC-B3D2-D4C931414744}"/>
    <cellStyle name="l_200 Anos - Começo de Ano 06.01 a 31.01 - 21-01_REVISTAS FINAIS SEGMENTADAS 4 3" xfId="25049" xr:uid="{56E41740-34AD-4D63-B749-B1B18806CCB1}"/>
    <cellStyle name="l_200 Anos - Começo de Ano 06.01 a 31.01 - 21-01_REVISTAS FINAIS SEGMENTADAS 5" xfId="24892" xr:uid="{D3E49172-55E9-44F7-8A9D-C83591ED3EF0}"/>
    <cellStyle name="l_200 Anos - Começo de Ano 06.01 a 31.01 - 21-01_REVISTAS FINAIS SEGMENTADAS 5 2" xfId="37486" xr:uid="{55958BEE-9D80-491C-AC02-EA4EBCFEAAE0}"/>
    <cellStyle name="l_200 Anos - Começo de Ano 06.01 a 31.01 - 21-01_REVISTAS FINAIS SEGMENTADAS 6" xfId="32970" xr:uid="{A1B093F5-F39F-4628-AEA3-3DBA3933B346}"/>
    <cellStyle name="l_200 Anos - Começo de Ano 06.01 a 31.01 - 21-01_REVISTAS FINAIS SEGMENTADAS_OOH - Rev 12" xfId="3834" xr:uid="{A3B5D092-46E1-4BA0-8C17-FF9BDABE4D3C}"/>
    <cellStyle name="l_200 Anos - Começo de Ano 06.01 a 31.01 - 21-01_SECOM PR - BAHIA -  14-05-08(1)" xfId="333" xr:uid="{B81618D9-FCE7-4044-AC03-EE9F4198D9F4}"/>
    <cellStyle name="l_200 Anos - Começo de Ano 06.01 a 31.01 - 21-01_SECOM PR - BAHIA -  14-05-08(1)_JORNAL COMPLEMENTO 24.06 - VERAMIR II - CONSOLIDADO" xfId="334" xr:uid="{B45048A3-4EE7-4DD1-BBE3-2BBD879FD523}"/>
    <cellStyle name="l_200 Anos - Começo de Ano 06.01 a 31.01 - 21-01_SECOM PR - DISTRITO FEDERAL - 14-05-08(1)" xfId="335" xr:uid="{84EDB896-59B5-4CC3-8B33-8D6F36C2ED7A}"/>
    <cellStyle name="l_200 Anos - Começo de Ano 06.01 a 31.01 - 21-01_SECOM PR - DISTRITO FEDERAL - 14-05-08(1) 2" xfId="11138" xr:uid="{F8E019F5-7237-413C-857C-25E0D59FB35E}"/>
    <cellStyle name="l_200 Anos - Começo de Ano 06.01 a 31.01 - 21-01_SECOM PR - DISTRITO FEDERAL - 14-05-08(1) 2 2" xfId="12894" xr:uid="{2C2FDA3C-F2DB-4832-A76D-A40ABB1E71A3}"/>
    <cellStyle name="l_200 Anos - Começo de Ano 06.01 a 31.01 - 21-01_SECOM PR - DISTRITO FEDERAL - 14-05-08(1) 2 2 2" xfId="16524" xr:uid="{B04FE283-6947-4D19-936C-B44379297E97}"/>
    <cellStyle name="l_200 Anos - Começo de Ano 06.01 a 31.01 - 21-01_SECOM PR - DISTRITO FEDERAL - 14-05-08(1) 2 2 2 2" xfId="22683" xr:uid="{B0127957-413A-4E70-9B75-E066F7E83350}"/>
    <cellStyle name="l_200 Anos - Começo de Ano 06.01 a 31.01 - 21-01_SECOM PR - DISTRITO FEDERAL - 14-05-08(1) 2 2 2 2 2" xfId="39950" xr:uid="{481A1432-58D4-4115-BE8C-9157BDECCE87}"/>
    <cellStyle name="l_200 Anos - Começo de Ano 06.01 a 31.01 - 21-01_SECOM PR - DISTRITO FEDERAL - 14-05-08(1) 2 2 2 3" xfId="27591" xr:uid="{B3421C72-3FD2-4615-9E09-8892148DF8E4}"/>
    <cellStyle name="l_200 Anos - Começo de Ano 06.01 a 31.01 - 21-01_SECOM PR - DISTRITO FEDERAL - 14-05-08(1) 2 2 3" xfId="30815" xr:uid="{3FE9D26A-3A46-4B16-882B-65FB69BA1B11}"/>
    <cellStyle name="l_200 Anos - Começo de Ano 06.01 a 31.01 - 21-01_SECOM PR - DISTRITO FEDERAL - 14-05-08(1) 2 2 3 2" xfId="43039" xr:uid="{D685416B-C7AD-4914-8405-370AE8FC6A8D}"/>
    <cellStyle name="l_200 Anos - Começo de Ano 06.01 a 31.01 - 21-01_SECOM PR - DISTRITO FEDERAL - 14-05-08(1) 2 2 4" xfId="33807" xr:uid="{9D4A5988-F4C0-42B9-A730-2C7C7FFBFE5F}"/>
    <cellStyle name="l_200 Anos - Começo de Ano 06.01 a 31.01 - 21-01_SECOM PR - DISTRITO FEDERAL - 14-05-08(1) 2 2 4 2" xfId="45526" xr:uid="{81309020-63FF-461F-8DB6-9EB7BEBEBC50}"/>
    <cellStyle name="l_200 Anos - Começo de Ano 06.01 a 31.01 - 21-01_SECOM PR - DISTRITO FEDERAL - 14-05-08(1) 2 2 5" xfId="36008" xr:uid="{CE5DBB54-2445-44E9-A793-E9113ABC0FD7}"/>
    <cellStyle name="l_200 Anos - Começo de Ano 06.01 a 31.01 - 21-01_SECOM PR - DISTRITO FEDERAL - 14-05-08(1) 2 2 6" xfId="19264" xr:uid="{D2313637-6940-4BD9-A59B-AAF60B07B040}"/>
    <cellStyle name="l_200 Anos - Começo de Ano 06.01 a 31.01 - 21-01_SECOM PR - DISTRITO FEDERAL - 14-05-08(1) 2 3" xfId="14821" xr:uid="{1142FBDC-7F53-46DB-BAE1-E2E9693A686B}"/>
    <cellStyle name="l_200 Anos - Começo de Ano 06.01 a 31.01 - 21-01_SECOM PR - DISTRITO FEDERAL - 14-05-08(1) 2 3 2" xfId="20980" xr:uid="{4CC7004D-AB62-435A-B3E9-15CACE1FF1B8}"/>
    <cellStyle name="l_200 Anos - Começo de Ano 06.01 a 31.01 - 21-01_SECOM PR - DISTRITO FEDERAL - 14-05-08(1) 2 3 2 2" xfId="38353" xr:uid="{CA0117C6-C6ED-49D8-A407-71FBCE3A9992}"/>
    <cellStyle name="l_200 Anos - Começo de Ano 06.01 a 31.01 - 21-01_SECOM PR - DISTRITO FEDERAL - 14-05-08(1) 2 3 3" xfId="25942" xr:uid="{FB715169-692F-4749-B63B-5F6764F5C884}"/>
    <cellStyle name="l_200 Anos - Começo de Ano 06.01 a 31.01 - 21-01_SECOM PR - DISTRITO FEDERAL - 14-05-08(1) 2 4" xfId="29133" xr:uid="{39346DA9-F959-47A4-8D70-B0ED7FAAB48A}"/>
    <cellStyle name="l_200 Anos - Começo de Ano 06.01 a 31.01 - 21-01_SECOM PR - DISTRITO FEDERAL - 14-05-08(1) 2 4 2" xfId="41443" xr:uid="{36E4A43D-1F55-402E-913D-1A0DDD0B47EB}"/>
    <cellStyle name="l_200 Anos - Começo de Ano 06.01 a 31.01 - 21-01_SECOM PR - DISTRITO FEDERAL - 14-05-08(1) 2 5" xfId="32117" xr:uid="{43AF694E-F005-4E59-B667-CBAA60DE796C}"/>
    <cellStyle name="l_200 Anos - Começo de Ano 06.01 a 31.01 - 21-01_SECOM PR - DISTRITO FEDERAL - 14-05-08(1) 2 5 2" xfId="43872" xr:uid="{59869846-C149-46E6-A59A-9403FAD90150}"/>
    <cellStyle name="l_200 Anos - Começo de Ano 06.01 a 31.01 - 21-01_SECOM PR - DISTRITO FEDERAL - 14-05-08(1) 2 6" xfId="29078" xr:uid="{061F65EB-4ACC-4C32-AD99-309D35110140}"/>
    <cellStyle name="l_200 Anos - Começo de Ano 06.01 a 31.01 - 21-01_SECOM PR - DISTRITO FEDERAL - 14-05-08(1) 2 7" xfId="19758" xr:uid="{5B7B85EC-FE10-40BD-8324-8C43B765A700}"/>
    <cellStyle name="l_200 Anos - Começo de Ano 06.01 a 31.01 - 21-01_SECOM PR - DISTRITO FEDERAL - 14-05-08(1) 3" xfId="12091" xr:uid="{4072A489-140A-476E-8D0A-13C232420359}"/>
    <cellStyle name="l_200 Anos - Começo de Ano 06.01 a 31.01 - 21-01_SECOM PR - DISTRITO FEDERAL - 14-05-08(1) 3 2" xfId="15721" xr:uid="{DB5D24DE-3961-4DCA-BE25-7A7A0CC0B11E}"/>
    <cellStyle name="l_200 Anos - Começo de Ano 06.01 a 31.01 - 21-01_SECOM PR - DISTRITO FEDERAL - 14-05-08(1) 3 2 2" xfId="21880" xr:uid="{77FDF606-DD04-441F-8103-8112E52BB970}"/>
    <cellStyle name="l_200 Anos - Começo de Ano 06.01 a 31.01 - 21-01_SECOM PR - DISTRITO FEDERAL - 14-05-08(1) 3 2 2 2" xfId="39158" xr:uid="{C592A729-255F-4DE1-A0DE-603CB40C0DDD}"/>
    <cellStyle name="l_200 Anos - Começo de Ano 06.01 a 31.01 - 21-01_SECOM PR - DISTRITO FEDERAL - 14-05-08(1) 3 2 3" xfId="26799" xr:uid="{4B242595-FFCA-413A-8DB7-3FFD800895DF}"/>
    <cellStyle name="l_200 Anos - Começo de Ano 06.01 a 31.01 - 21-01_SECOM PR - DISTRITO FEDERAL - 14-05-08(1) 3 2 4" xfId="48058" xr:uid="{1693CB45-7B63-47F8-9A3A-7A368C4FE46F}"/>
    <cellStyle name="l_200 Anos - Começo de Ano 06.01 a 31.01 - 21-01_SECOM PR - DISTRITO FEDERAL - 14-05-08(1) 3 3" xfId="17421" xr:uid="{FE49F05E-5C33-4676-92C6-01C5B24C2223}"/>
    <cellStyle name="l_200 Anos - Começo de Ano 06.01 a 31.01 - 21-01_SECOM PR - DISTRITO FEDERAL - 14-05-08(1) 3 3 2" xfId="23580" xr:uid="{388C976B-F07E-4B40-BCAD-21992384BB10}"/>
    <cellStyle name="l_200 Anos - Começo de Ano 06.01 a 31.01 - 21-01_SECOM PR - DISTRITO FEDERAL - 14-05-08(1) 3 3 2 2" xfId="42243" xr:uid="{E9152AE5-EA74-453D-8961-0146FBEFFDDD}"/>
    <cellStyle name="l_200 Anos - Começo de Ano 06.01 a 31.01 - 21-01_SECOM PR - DISTRITO FEDERAL - 14-05-08(1) 3 3 3" xfId="30017" xr:uid="{0D8ED0BB-F776-407E-9C62-F45254A0A4AF}"/>
    <cellStyle name="l_200 Anos - Começo de Ano 06.01 a 31.01 - 21-01_SECOM PR - DISTRITO FEDERAL - 14-05-08(1) 3 4" xfId="33014" xr:uid="{CBA537B1-0E74-43B9-A9D6-130BEF7DB861}"/>
    <cellStyle name="l_200 Anos - Começo de Ano 06.01 a 31.01 - 21-01_SECOM PR - DISTRITO FEDERAL - 14-05-08(1) 3 4 2" xfId="44733" xr:uid="{CECB029B-AFF3-420A-9638-D287BCF69F96}"/>
    <cellStyle name="l_200 Anos - Começo de Ano 06.01 a 31.01 - 21-01_SECOM PR - DISTRITO FEDERAL - 14-05-08(1) 3 5" xfId="35216" xr:uid="{904262D1-DD04-449A-9FDC-E0AE7ACCF831}"/>
    <cellStyle name="l_200 Anos - Começo de Ano 06.01 a 31.01 - 21-01_SECOM PR - DISTRITO FEDERAL - 14-05-08(1) 3 6" xfId="36952" xr:uid="{49C05FA5-1F67-4070-AA21-7509A10867B8}"/>
    <cellStyle name="l_200 Anos - Começo de Ano 06.01 a 31.01 - 21-01_SECOM PR - DISTRITO FEDERAL - 14-05-08(1) 3 6 2" xfId="46488" xr:uid="{A0919618-D0AA-48BC-AE7E-CD980868137C}"/>
    <cellStyle name="l_200 Anos - Começo de Ano 06.01 a 31.01 - 21-01_SECOM PR - DISTRITO FEDERAL - 14-05-08(1) 4" xfId="13981" xr:uid="{AA4A89CC-5287-4D3A-89D9-F9525CFC7FF9}"/>
    <cellStyle name="l_200 Anos - Começo de Ano 06.01 a 31.01 - 21-01_SECOM PR - DISTRITO FEDERAL - 14-05-08(1) 4 2" xfId="20140" xr:uid="{A9B19E6E-375D-4AC4-A598-CAC291118566}"/>
    <cellStyle name="l_200 Anos - Começo de Ano 06.01 a 31.01 - 21-01_SECOM PR - DISTRITO FEDERAL - 14-05-08(1) 4 2 2" xfId="37550" xr:uid="{9C635B9D-586E-4AD7-973E-B452319F038E}"/>
    <cellStyle name="l_200 Anos - Começo de Ano 06.01 a 31.01 - 21-01_SECOM PR - DISTRITO FEDERAL - 14-05-08(1) 4 3" xfId="25050" xr:uid="{1EFF132E-BD20-40BD-9805-0097845A31CD}"/>
    <cellStyle name="l_200 Anos - Começo de Ano 06.01 a 31.01 - 21-01_SECOM PR - DISTRITO FEDERAL - 14-05-08(1) 5" xfId="24891" xr:uid="{4D7C5C96-5DD2-42ED-A77C-B81EB2ADA4EE}"/>
    <cellStyle name="l_200 Anos - Começo de Ano 06.01 a 31.01 - 21-01_SECOM PR - DISTRITO FEDERAL - 14-05-08(1) 5 2" xfId="37485" xr:uid="{033DA775-B640-4B07-BEBF-C9FEE11C9744}"/>
    <cellStyle name="l_200 Anos - Começo de Ano 06.01 a 31.01 - 21-01_SECOM PR - DISTRITO FEDERAL - 14-05-08(1) 6" xfId="24733" xr:uid="{4F77B2F8-DB67-46AE-9D2C-F433524FA51B}"/>
    <cellStyle name="l_200 Anos - Começo de Ano 06.01 a 31.01 - 21-01_SECOM PR - DISTRITO FEDERAL - 14-05-08(1)_JORNAL COMPLEMENTO 24.06 - VERAMIR II - CONSOLIDADO" xfId="336" xr:uid="{33C2ED52-2546-4C4C-856B-E2F4F506AAA6}"/>
    <cellStyle name="l_200 Anos - Começo de Ano 06.01 a 31.01 - 21-01_SECOM PR - DISTRITO FEDERAL - 14-05-08(1)_OOH - Rev 12" xfId="3835" xr:uid="{FDB17B01-4C70-46B8-AE4C-E3CAC6477299}"/>
    <cellStyle name="l_200 Anos - Começo de Ano 06.01 a 31.01 - 21-01_SECOM PR - MAIS BRASIL - 2a  ETAPA - 13-05 CONFERENCIA 10.05.08" xfId="337" xr:uid="{B70E70F6-31B7-425E-B527-EBF4EC83EEB2}"/>
    <cellStyle name="l_200 Anos - Começo de Ano 06.01 a 31.01 - 21-01_SECOM PR - MAIS BRASIL - 2a  ETAPA - 13-05 CONFERENCIA 10.05.08 2" xfId="11139" xr:uid="{E73287A6-6ACF-42CB-8A91-CA8F66631F28}"/>
    <cellStyle name="l_200 Anos - Começo de Ano 06.01 a 31.01 - 21-01_SECOM PR - MAIS BRASIL - 2a  ETAPA - 13-05 CONFERENCIA 10.05.08 2 2" xfId="12895" xr:uid="{542F54DC-AC52-4A1C-8D66-C3E8480E835C}"/>
    <cellStyle name="l_200 Anos - Começo de Ano 06.01 a 31.01 - 21-01_SECOM PR - MAIS BRASIL - 2a  ETAPA - 13-05 CONFERENCIA 10.05.08 2 2 2" xfId="16525" xr:uid="{D89B17E6-E22C-4EF2-A4D3-45203B8D89BE}"/>
    <cellStyle name="l_200 Anos - Começo de Ano 06.01 a 31.01 - 21-01_SECOM PR - MAIS BRASIL - 2a  ETAPA - 13-05 CONFERENCIA 10.05.08 2 2 2 2" xfId="22684" xr:uid="{DCBF3F5D-B830-4134-A451-C93BF1583579}"/>
    <cellStyle name="l_200 Anos - Começo de Ano 06.01 a 31.01 - 21-01_SECOM PR - MAIS BRASIL - 2a  ETAPA - 13-05 CONFERENCIA 10.05.08 2 2 2 2 2" xfId="39951" xr:uid="{FF93F463-DCA5-43D0-81FF-8ABD6DF56317}"/>
    <cellStyle name="l_200 Anos - Começo de Ano 06.01 a 31.01 - 21-01_SECOM PR - MAIS BRASIL - 2a  ETAPA - 13-05 CONFERENCIA 10.05.08 2 2 2 3" xfId="27592" xr:uid="{B91F2053-148C-4335-8240-8AC299841F3C}"/>
    <cellStyle name="l_200 Anos - Começo de Ano 06.01 a 31.01 - 21-01_SECOM PR - MAIS BRASIL - 2a  ETAPA - 13-05 CONFERENCIA 10.05.08 2 2 3" xfId="30816" xr:uid="{2A5B5ABB-92CA-48D1-9DC8-CBF78B6E6115}"/>
    <cellStyle name="l_200 Anos - Começo de Ano 06.01 a 31.01 - 21-01_SECOM PR - MAIS BRASIL - 2a  ETAPA - 13-05 CONFERENCIA 10.05.08 2 2 3 2" xfId="43040" xr:uid="{B39A111F-FABF-4C15-8277-65B54F73CD5B}"/>
    <cellStyle name="l_200 Anos - Começo de Ano 06.01 a 31.01 - 21-01_SECOM PR - MAIS BRASIL - 2a  ETAPA - 13-05 CONFERENCIA 10.05.08 2 2 4" xfId="33808" xr:uid="{37C070DB-6B69-487D-90E4-E9A3668251DB}"/>
    <cellStyle name="l_200 Anos - Começo de Ano 06.01 a 31.01 - 21-01_SECOM PR - MAIS BRASIL - 2a  ETAPA - 13-05 CONFERENCIA 10.05.08 2 2 4 2" xfId="45527" xr:uid="{5F15F1E7-3359-4CA2-88F6-928A5D84CB2C}"/>
    <cellStyle name="l_200 Anos - Começo de Ano 06.01 a 31.01 - 21-01_SECOM PR - MAIS BRASIL - 2a  ETAPA - 13-05 CONFERENCIA 10.05.08 2 2 5" xfId="36009" xr:uid="{A07A8853-49A6-40D6-A556-6138214E0387}"/>
    <cellStyle name="l_200 Anos - Começo de Ano 06.01 a 31.01 - 21-01_SECOM PR - MAIS BRASIL - 2a  ETAPA - 13-05 CONFERENCIA 10.05.08 2 2 6" xfId="19557" xr:uid="{0C5AA135-26DA-465B-BF7C-9E3110014958}"/>
    <cellStyle name="l_200 Anos - Começo de Ano 06.01 a 31.01 - 21-01_SECOM PR - MAIS BRASIL - 2a  ETAPA - 13-05 CONFERENCIA 10.05.08 2 3" xfId="14822" xr:uid="{817486B2-2B88-4CDE-BD27-5E2534584DC4}"/>
    <cellStyle name="l_200 Anos - Começo de Ano 06.01 a 31.01 - 21-01_SECOM PR - MAIS BRASIL - 2a  ETAPA - 13-05 CONFERENCIA 10.05.08 2 3 2" xfId="20981" xr:uid="{3E8AD260-C894-4E75-AC9A-66D08F43F1AF}"/>
    <cellStyle name="l_200 Anos - Começo de Ano 06.01 a 31.01 - 21-01_SECOM PR - MAIS BRASIL - 2a  ETAPA - 13-05 CONFERENCIA 10.05.08 2 3 2 2" xfId="38354" xr:uid="{1BB1C6F8-FF3C-45BF-B1D9-AC2250DFE109}"/>
    <cellStyle name="l_200 Anos - Começo de Ano 06.01 a 31.01 - 21-01_SECOM PR - MAIS BRASIL - 2a  ETAPA - 13-05 CONFERENCIA 10.05.08 2 3 3" xfId="25943" xr:uid="{5FD7461A-7654-4C76-AF20-3352FEB249AD}"/>
    <cellStyle name="l_200 Anos - Começo de Ano 06.01 a 31.01 - 21-01_SECOM PR - MAIS BRASIL - 2a  ETAPA - 13-05 CONFERENCIA 10.05.08 2 4" xfId="29134" xr:uid="{E92B8560-027A-4FF8-A7EB-230C06A9C38D}"/>
    <cellStyle name="l_200 Anos - Começo de Ano 06.01 a 31.01 - 21-01_SECOM PR - MAIS BRASIL - 2a  ETAPA - 13-05 CONFERENCIA 10.05.08 2 4 2" xfId="41444" xr:uid="{AC744D0E-0AC3-43A2-BD3F-077BD137D006}"/>
    <cellStyle name="l_200 Anos - Começo de Ano 06.01 a 31.01 - 21-01_SECOM PR - MAIS BRASIL - 2a  ETAPA - 13-05 CONFERENCIA 10.05.08 2 5" xfId="32118" xr:uid="{7177BC1D-5965-483C-BDC9-2208C2B0D21A}"/>
    <cellStyle name="l_200 Anos - Começo de Ano 06.01 a 31.01 - 21-01_SECOM PR - MAIS BRASIL - 2a  ETAPA - 13-05 CONFERENCIA 10.05.08 2 5 2" xfId="43873" xr:uid="{A423648D-0D94-4AF0-9F72-30CDC3ED18A8}"/>
    <cellStyle name="l_200 Anos - Começo de Ano 06.01 a 31.01 - 21-01_SECOM PR - MAIS BRASIL - 2a  ETAPA - 13-05 CONFERENCIA 10.05.08 2 6" xfId="31574" xr:uid="{CB2B6B67-59C7-43B4-8B50-1CF07AABB559}"/>
    <cellStyle name="l_200 Anos - Começo de Ano 06.01 a 31.01 - 21-01_SECOM PR - MAIS BRASIL - 2a  ETAPA - 13-05 CONFERENCIA 10.05.08 2 7" xfId="19081" xr:uid="{7451820D-E5C3-4ECD-8C35-C59C3BFC56A5}"/>
    <cellStyle name="l_200 Anos - Começo de Ano 06.01 a 31.01 - 21-01_SECOM PR - MAIS BRASIL - 2a  ETAPA - 13-05 CONFERENCIA 10.05.08 3" xfId="12092" xr:uid="{088763C1-A034-463D-8FF2-0282EBF7B416}"/>
    <cellStyle name="l_200 Anos - Começo de Ano 06.01 a 31.01 - 21-01_SECOM PR - MAIS BRASIL - 2a  ETAPA - 13-05 CONFERENCIA 10.05.08 3 2" xfId="15722" xr:uid="{8132ADB4-AD72-4302-BB2E-FF0E8AC1F3DB}"/>
    <cellStyle name="l_200 Anos - Começo de Ano 06.01 a 31.01 - 21-01_SECOM PR - MAIS BRASIL - 2a  ETAPA - 13-05 CONFERENCIA 10.05.08 3 2 2" xfId="21881" xr:uid="{35BFB30C-6600-48CA-85EA-A01D795CC454}"/>
    <cellStyle name="l_200 Anos - Começo de Ano 06.01 a 31.01 - 21-01_SECOM PR - MAIS BRASIL - 2a  ETAPA - 13-05 CONFERENCIA 10.05.08 3 2 2 2" xfId="39159" xr:uid="{514C9992-4774-4272-BB8E-53CA59FDF489}"/>
    <cellStyle name="l_200 Anos - Começo de Ano 06.01 a 31.01 - 21-01_SECOM PR - MAIS BRASIL - 2a  ETAPA - 13-05 CONFERENCIA 10.05.08 3 2 3" xfId="26800" xr:uid="{1680546E-DACC-4F6D-AF14-C2238C7AC583}"/>
    <cellStyle name="l_200 Anos - Começo de Ano 06.01 a 31.01 - 21-01_SECOM PR - MAIS BRASIL - 2a  ETAPA - 13-05 CONFERENCIA 10.05.08 3 2 4" xfId="48059" xr:uid="{11B11FDC-6CCF-4838-84DF-EAA82CECEBBE}"/>
    <cellStyle name="l_200 Anos - Começo de Ano 06.01 a 31.01 - 21-01_SECOM PR - MAIS BRASIL - 2a  ETAPA - 13-05 CONFERENCIA 10.05.08 3 3" xfId="17422" xr:uid="{798936B3-F1AC-47BA-8986-2E7E7AC9AE79}"/>
    <cellStyle name="l_200 Anos - Começo de Ano 06.01 a 31.01 - 21-01_SECOM PR - MAIS BRASIL - 2a  ETAPA - 13-05 CONFERENCIA 10.05.08 3 3 2" xfId="23581" xr:uid="{E6402A11-7D15-4B96-A1FC-2FD095123C5F}"/>
    <cellStyle name="l_200 Anos - Começo de Ano 06.01 a 31.01 - 21-01_SECOM PR - MAIS BRASIL - 2a  ETAPA - 13-05 CONFERENCIA 10.05.08 3 3 2 2" xfId="42244" xr:uid="{BFE9F705-6992-412B-9667-516B4FD49972}"/>
    <cellStyle name="l_200 Anos - Começo de Ano 06.01 a 31.01 - 21-01_SECOM PR - MAIS BRASIL - 2a  ETAPA - 13-05 CONFERENCIA 10.05.08 3 3 3" xfId="30018" xr:uid="{3B2E09ED-54CA-46D0-83AB-CC9617120D85}"/>
    <cellStyle name="l_200 Anos - Começo de Ano 06.01 a 31.01 - 21-01_SECOM PR - MAIS BRASIL - 2a  ETAPA - 13-05 CONFERENCIA 10.05.08 3 4" xfId="33015" xr:uid="{A0173167-5EC0-495B-8F09-FCD9B624D726}"/>
    <cellStyle name="l_200 Anos - Começo de Ano 06.01 a 31.01 - 21-01_SECOM PR - MAIS BRASIL - 2a  ETAPA - 13-05 CONFERENCIA 10.05.08 3 4 2" xfId="44734" xr:uid="{4BC7734F-1294-4CB1-AD37-236D61119B21}"/>
    <cellStyle name="l_200 Anos - Começo de Ano 06.01 a 31.01 - 21-01_SECOM PR - MAIS BRASIL - 2a  ETAPA - 13-05 CONFERENCIA 10.05.08 3 5" xfId="35217" xr:uid="{2EDFFA5F-87D3-41BA-9B6A-569EAD19D09A}"/>
    <cellStyle name="l_200 Anos - Começo de Ano 06.01 a 31.01 - 21-01_SECOM PR - MAIS BRASIL - 2a  ETAPA - 13-05 CONFERENCIA 10.05.08 3 6" xfId="32972" xr:uid="{375FD15D-3BD6-4359-987A-9E009AC00500}"/>
    <cellStyle name="l_200 Anos - Começo de Ano 06.01 a 31.01 - 21-01_SECOM PR - MAIS BRASIL - 2a  ETAPA - 13-05 CONFERENCIA 10.05.08 3 6 2" xfId="44694" xr:uid="{55ED481F-8B36-4572-AC1C-A88A30B14557}"/>
    <cellStyle name="l_200 Anos - Começo de Ano 06.01 a 31.01 - 21-01_SECOM PR - MAIS BRASIL - 2a  ETAPA - 13-05 CONFERENCIA 10.05.08 4" xfId="13982" xr:uid="{EBDA4CA2-7D93-4A03-8A5F-FC6473325BEA}"/>
    <cellStyle name="l_200 Anos - Começo de Ano 06.01 a 31.01 - 21-01_SECOM PR - MAIS BRASIL - 2a  ETAPA - 13-05 CONFERENCIA 10.05.08 4 2" xfId="20141" xr:uid="{848A9C69-2E15-4B36-A689-E23A0684AFB5}"/>
    <cellStyle name="l_200 Anos - Começo de Ano 06.01 a 31.01 - 21-01_SECOM PR - MAIS BRASIL - 2a  ETAPA - 13-05 CONFERENCIA 10.05.08 4 2 2" xfId="37551" xr:uid="{82056F66-15D2-465B-80E0-CF91EBFBB628}"/>
    <cellStyle name="l_200 Anos - Começo de Ano 06.01 a 31.01 - 21-01_SECOM PR - MAIS BRASIL - 2a  ETAPA - 13-05 CONFERENCIA 10.05.08 4 3" xfId="25051" xr:uid="{24935F8A-F47E-4EF3-8857-2AB3EEB015EA}"/>
    <cellStyle name="l_200 Anos - Começo de Ano 06.01 a 31.01 - 21-01_SECOM PR - MAIS BRASIL - 2a  ETAPA - 13-05 CONFERENCIA 10.05.08 5" xfId="24890" xr:uid="{080A5E58-C6F2-4DC2-9F84-29FFA057B5E7}"/>
    <cellStyle name="l_200 Anos - Começo de Ano 06.01 a 31.01 - 21-01_SECOM PR - MAIS BRASIL - 2a  ETAPA - 13-05 CONFERENCIA 10.05.08 5 2" xfId="37484" xr:uid="{C0735B0C-4B70-4971-B4B7-1CFA3A59BB01}"/>
    <cellStyle name="l_200 Anos - Começo de Ano 06.01 a 31.01 - 21-01_SECOM PR - MAIS BRASIL - 2a  ETAPA - 13-05 CONFERENCIA 10.05.08 6" xfId="29041" xr:uid="{80F79AAE-1634-40BD-A6FE-9B6CAFDED898}"/>
    <cellStyle name="l_200 Anos - Começo de Ano 06.01 a 31.01 - 21-01_SECOM PR - MAIS BRASIL - 2a  ETAPA - 13-05 CONFERENCIA 10.05.08_JORNAL COMPLEMENTO 24.06 - VERAMIR II - CONSOLIDADO" xfId="338" xr:uid="{34179E7B-C033-41A7-86C2-9C85938C26B9}"/>
    <cellStyle name="l_200 Anos - Começo de Ano 06.01 a 31.01 - 21-01_SECOM PR - MAIS BRASIL - 2a  ETAPA - 13-05 CONFERENCIA 10.05.08_OOH - Rev 12" xfId="3836" xr:uid="{944EE447-22B0-4057-8DB2-0AAD584A4C97}"/>
    <cellStyle name="l_200 Anos - Começo de Ano 06.01 a 31.01 - 21-01_SECOM PR - MAIS BRASIL - 2a  ETAPA - 13-05 CONFERENCIA 10.05.08_SPA - NUCLEO APRES" xfId="339" xr:uid="{EB707E68-5CF6-4022-9ABC-6299E7084991}"/>
    <cellStyle name="l_200 Anos - Começo de Ano 06.01 a 31.01 - 21-01_SECOM PR - MAIS BRASIL - 2a  ETAPA - 13-05 CONFERENCIA 10.05.08_SPA - NUCLEO APRES 2" xfId="11140" xr:uid="{80F3305E-49AE-44C8-B527-1EED1160D561}"/>
    <cellStyle name="l_200 Anos - Começo de Ano 06.01 a 31.01 - 21-01_SECOM PR - MAIS BRASIL - 2a  ETAPA - 13-05 CONFERENCIA 10.05.08_SPA - NUCLEO APRES 2 2" xfId="12896" xr:uid="{405F9471-A9AA-4257-B498-DC962D97BBE2}"/>
    <cellStyle name="l_200 Anos - Começo de Ano 06.01 a 31.01 - 21-01_SECOM PR - MAIS BRASIL - 2a  ETAPA - 13-05 CONFERENCIA 10.05.08_SPA - NUCLEO APRES 2 2 2" xfId="16526" xr:uid="{907F8263-4194-45F7-8EB9-F3DB168F9706}"/>
    <cellStyle name="l_200 Anos - Começo de Ano 06.01 a 31.01 - 21-01_SECOM PR - MAIS BRASIL - 2a  ETAPA - 13-05 CONFERENCIA 10.05.08_SPA - NUCLEO APRES 2 2 2 2" xfId="22685" xr:uid="{7E66E3B2-59F0-4CA6-966F-54FA7120A23E}"/>
    <cellStyle name="l_200 Anos - Começo de Ano 06.01 a 31.01 - 21-01_SECOM PR - MAIS BRASIL - 2a  ETAPA - 13-05 CONFERENCIA 10.05.08_SPA - NUCLEO APRES 2 2 2 2 2" xfId="39952" xr:uid="{4E78F359-E0FE-400B-8734-437D4B708663}"/>
    <cellStyle name="l_200 Anos - Começo de Ano 06.01 a 31.01 - 21-01_SECOM PR - MAIS BRASIL - 2a  ETAPA - 13-05 CONFERENCIA 10.05.08_SPA - NUCLEO APRES 2 2 2 3" xfId="27593" xr:uid="{0DAC13FF-296D-4186-AC0B-6D154A35C69B}"/>
    <cellStyle name="l_200 Anos - Começo de Ano 06.01 a 31.01 - 21-01_SECOM PR - MAIS BRASIL - 2a  ETAPA - 13-05 CONFERENCIA 10.05.08_SPA - NUCLEO APRES 2 2 3" xfId="30817" xr:uid="{4157C50E-8FC3-480B-A6D1-4ECFEAF84FA2}"/>
    <cellStyle name="l_200 Anos - Começo de Ano 06.01 a 31.01 - 21-01_SECOM PR - MAIS BRASIL - 2a  ETAPA - 13-05 CONFERENCIA 10.05.08_SPA - NUCLEO APRES 2 2 3 2" xfId="43041" xr:uid="{DB6A48B5-6545-4E3B-8A88-A3DB0E7739CF}"/>
    <cellStyle name="l_200 Anos - Começo de Ano 06.01 a 31.01 - 21-01_SECOM PR - MAIS BRASIL - 2a  ETAPA - 13-05 CONFERENCIA 10.05.08_SPA - NUCLEO APRES 2 2 4" xfId="33809" xr:uid="{2118F49E-7AFF-4CEB-A459-0B340AC3F00C}"/>
    <cellStyle name="l_200 Anos - Começo de Ano 06.01 a 31.01 - 21-01_SECOM PR - MAIS BRASIL - 2a  ETAPA - 13-05 CONFERENCIA 10.05.08_SPA - NUCLEO APRES 2 2 4 2" xfId="45528" xr:uid="{D5B6C5D8-EA13-4C69-AA48-8A485F43E945}"/>
    <cellStyle name="l_200 Anos - Começo de Ano 06.01 a 31.01 - 21-01_SECOM PR - MAIS BRASIL - 2a  ETAPA - 13-05 CONFERENCIA 10.05.08_SPA - NUCLEO APRES 2 2 5" xfId="36010" xr:uid="{64944FC3-7ECF-41FC-8F75-2E0B33ABCE2E}"/>
    <cellStyle name="l_200 Anos - Começo de Ano 06.01 a 31.01 - 21-01_SECOM PR - MAIS BRASIL - 2a  ETAPA - 13-05 CONFERENCIA 10.05.08_SPA - NUCLEO APRES 2 2 6" xfId="18882" xr:uid="{57A7B228-1C11-439E-AD0C-71A46CC0C9A9}"/>
    <cellStyle name="l_200 Anos - Começo de Ano 06.01 a 31.01 - 21-01_SECOM PR - MAIS BRASIL - 2a  ETAPA - 13-05 CONFERENCIA 10.05.08_SPA - NUCLEO APRES 2 3" xfId="14823" xr:uid="{D00BEE5D-0241-4829-8398-9B956A3CE215}"/>
    <cellStyle name="l_200 Anos - Começo de Ano 06.01 a 31.01 - 21-01_SECOM PR - MAIS BRASIL - 2a  ETAPA - 13-05 CONFERENCIA 10.05.08_SPA - NUCLEO APRES 2 3 2" xfId="20982" xr:uid="{A73225E8-837B-4FDB-B78A-8609FF0D70F2}"/>
    <cellStyle name="l_200 Anos - Começo de Ano 06.01 a 31.01 - 21-01_SECOM PR - MAIS BRASIL - 2a  ETAPA - 13-05 CONFERENCIA 10.05.08_SPA - NUCLEO APRES 2 3 2 2" xfId="38355" xr:uid="{F7606E46-EB1C-4BFD-9214-9A56D4BF287C}"/>
    <cellStyle name="l_200 Anos - Começo de Ano 06.01 a 31.01 - 21-01_SECOM PR - MAIS BRASIL - 2a  ETAPA - 13-05 CONFERENCIA 10.05.08_SPA - NUCLEO APRES 2 3 3" xfId="25944" xr:uid="{2E641098-2BF6-4770-885A-97ADD65D5E04}"/>
    <cellStyle name="l_200 Anos - Começo de Ano 06.01 a 31.01 - 21-01_SECOM PR - MAIS BRASIL - 2a  ETAPA - 13-05 CONFERENCIA 10.05.08_SPA - NUCLEO APRES 2 4" xfId="29135" xr:uid="{648A3D86-5E71-49CA-AF7E-A9354C86B27E}"/>
    <cellStyle name="l_200 Anos - Começo de Ano 06.01 a 31.01 - 21-01_SECOM PR - MAIS BRASIL - 2a  ETAPA - 13-05 CONFERENCIA 10.05.08_SPA - NUCLEO APRES 2 4 2" xfId="41445" xr:uid="{296F107D-58B4-4A0D-80B1-DBEE37449734}"/>
    <cellStyle name="l_200 Anos - Começo de Ano 06.01 a 31.01 - 21-01_SECOM PR - MAIS BRASIL - 2a  ETAPA - 13-05 CONFERENCIA 10.05.08_SPA - NUCLEO APRES 2 5" xfId="32119" xr:uid="{19D47CD9-79ED-46C7-8895-9E176F71518B}"/>
    <cellStyle name="l_200 Anos - Começo de Ano 06.01 a 31.01 - 21-01_SECOM PR - MAIS BRASIL - 2a  ETAPA - 13-05 CONFERENCIA 10.05.08_SPA - NUCLEO APRES 2 5 2" xfId="43874" xr:uid="{19EEB637-2333-4FA0-8D1C-D7DE1129FC27}"/>
    <cellStyle name="l_200 Anos - Começo de Ano 06.01 a 31.01 - 21-01_SECOM PR - MAIS BRASIL - 2a  ETAPA - 13-05 CONFERENCIA 10.05.08_SPA - NUCLEO APRES 2 6" xfId="26717" xr:uid="{4E6A49BE-D926-4E04-8186-B46833EB39FD}"/>
    <cellStyle name="l_200 Anos - Começo de Ano 06.01 a 31.01 - 21-01_SECOM PR - MAIS BRASIL - 2a  ETAPA - 13-05 CONFERENCIA 10.05.08_SPA - NUCLEO APRES 2 7" xfId="18765" xr:uid="{D748620B-567A-48E0-89DB-B8C7FB497A4E}"/>
    <cellStyle name="l_200 Anos - Começo de Ano 06.01 a 31.01 - 21-01_SECOM PR - MAIS BRASIL - 2a  ETAPA - 13-05 CONFERENCIA 10.05.08_SPA - NUCLEO APRES 3" xfId="12093" xr:uid="{652CE04A-53F0-41C8-A834-D739CECC4622}"/>
    <cellStyle name="l_200 Anos - Começo de Ano 06.01 a 31.01 - 21-01_SECOM PR - MAIS BRASIL - 2a  ETAPA - 13-05 CONFERENCIA 10.05.08_SPA - NUCLEO APRES 3 2" xfId="15723" xr:uid="{3E0DE321-08A9-4168-AC39-E5516AE12E42}"/>
    <cellStyle name="l_200 Anos - Começo de Ano 06.01 a 31.01 - 21-01_SECOM PR - MAIS BRASIL - 2a  ETAPA - 13-05 CONFERENCIA 10.05.08_SPA - NUCLEO APRES 3 2 2" xfId="21882" xr:uid="{7DFB72A8-6EF0-45C2-9B52-256B03DF1FEF}"/>
    <cellStyle name="l_200 Anos - Começo de Ano 06.01 a 31.01 - 21-01_SECOM PR - MAIS BRASIL - 2a  ETAPA - 13-05 CONFERENCIA 10.05.08_SPA - NUCLEO APRES 3 2 2 2" xfId="39160" xr:uid="{D47E4777-9FDD-4D3C-BCDA-E5C1A31ECB1A}"/>
    <cellStyle name="l_200 Anos - Começo de Ano 06.01 a 31.01 - 21-01_SECOM PR - MAIS BRASIL - 2a  ETAPA - 13-05 CONFERENCIA 10.05.08_SPA - NUCLEO APRES 3 2 3" xfId="26801" xr:uid="{B1A7109E-33F5-47E0-BD50-6F0F1FCAFD7D}"/>
    <cellStyle name="l_200 Anos - Começo de Ano 06.01 a 31.01 - 21-01_SECOM PR - MAIS BRASIL - 2a  ETAPA - 13-05 CONFERENCIA 10.05.08_SPA - NUCLEO APRES 3 2 4" xfId="48060" xr:uid="{D1D23CD4-1789-4D80-A2DE-D4CEA7343B6C}"/>
    <cellStyle name="l_200 Anos - Começo de Ano 06.01 a 31.01 - 21-01_SECOM PR - MAIS BRASIL - 2a  ETAPA - 13-05 CONFERENCIA 10.05.08_SPA - NUCLEO APRES 3 3" xfId="17423" xr:uid="{64B7DA29-4078-4953-8C18-3BBFE84C5130}"/>
    <cellStyle name="l_200 Anos - Começo de Ano 06.01 a 31.01 - 21-01_SECOM PR - MAIS BRASIL - 2a  ETAPA - 13-05 CONFERENCIA 10.05.08_SPA - NUCLEO APRES 3 3 2" xfId="23582" xr:uid="{65821B47-93FC-469E-B370-7452105D9B88}"/>
    <cellStyle name="l_200 Anos - Começo de Ano 06.01 a 31.01 - 21-01_SECOM PR - MAIS BRASIL - 2a  ETAPA - 13-05 CONFERENCIA 10.05.08_SPA - NUCLEO APRES 3 3 2 2" xfId="42245" xr:uid="{F09DBADC-A560-4570-8AC7-74A88B4D461B}"/>
    <cellStyle name="l_200 Anos - Começo de Ano 06.01 a 31.01 - 21-01_SECOM PR - MAIS BRASIL - 2a  ETAPA - 13-05 CONFERENCIA 10.05.08_SPA - NUCLEO APRES 3 3 3" xfId="30019" xr:uid="{367CC25D-35F6-4988-B73E-93AD3C92AB4D}"/>
    <cellStyle name="l_200 Anos - Começo de Ano 06.01 a 31.01 - 21-01_SECOM PR - MAIS BRASIL - 2a  ETAPA - 13-05 CONFERENCIA 10.05.08_SPA - NUCLEO APRES 3 4" xfId="33016" xr:uid="{A00F71AF-4CA1-4DC6-97A6-0F5E42C03527}"/>
    <cellStyle name="l_200 Anos - Começo de Ano 06.01 a 31.01 - 21-01_SECOM PR - MAIS BRASIL - 2a  ETAPA - 13-05 CONFERENCIA 10.05.08_SPA - NUCLEO APRES 3 4 2" xfId="44735" xr:uid="{1713FD50-A028-405E-91E5-9291DCA34E3B}"/>
    <cellStyle name="l_200 Anos - Começo de Ano 06.01 a 31.01 - 21-01_SECOM PR - MAIS BRASIL - 2a  ETAPA - 13-05 CONFERENCIA 10.05.08_SPA - NUCLEO APRES 3 5" xfId="35218" xr:uid="{78138DBE-9E3D-470E-8FEE-35026FE31FA3}"/>
    <cellStyle name="l_200 Anos - Começo de Ano 06.01 a 31.01 - 21-01_SECOM PR - MAIS BRASIL - 2a  ETAPA - 13-05 CONFERENCIA 10.05.08_SPA - NUCLEO APRES 3 6" xfId="37148" xr:uid="{1EDBEC78-2F60-49CA-94A0-2C048F627715}"/>
    <cellStyle name="l_200 Anos - Começo de Ano 06.01 a 31.01 - 21-01_SECOM PR - MAIS BRASIL - 2a  ETAPA - 13-05 CONFERENCIA 10.05.08_SPA - NUCLEO APRES 3 6 2" xfId="46684" xr:uid="{74A6496C-4728-48D4-A47C-E9030476A5E0}"/>
    <cellStyle name="l_200 Anos - Começo de Ano 06.01 a 31.01 - 21-01_SECOM PR - MAIS BRASIL - 2a  ETAPA - 13-05 CONFERENCIA 10.05.08_SPA - NUCLEO APRES 4" xfId="13983" xr:uid="{6AAF0BBD-7603-4282-A6A0-20E5E2EEBC28}"/>
    <cellStyle name="l_200 Anos - Começo de Ano 06.01 a 31.01 - 21-01_SECOM PR - MAIS BRASIL - 2a  ETAPA - 13-05 CONFERENCIA 10.05.08_SPA - NUCLEO APRES 4 2" xfId="20142" xr:uid="{A33559FE-0F50-499F-A241-B84C55AF49ED}"/>
    <cellStyle name="l_200 Anos - Começo de Ano 06.01 a 31.01 - 21-01_SECOM PR - MAIS BRASIL - 2a  ETAPA - 13-05 CONFERENCIA 10.05.08_SPA - NUCLEO APRES 4 2 2" xfId="37552" xr:uid="{CAFEDB32-9D5B-459D-8BF3-A9A863ED2E06}"/>
    <cellStyle name="l_200 Anos - Começo de Ano 06.01 a 31.01 - 21-01_SECOM PR - MAIS BRASIL - 2a  ETAPA - 13-05 CONFERENCIA 10.05.08_SPA - NUCLEO APRES 4 3" xfId="25052" xr:uid="{4AFDA5D4-A43D-44A5-9081-9CC15B974E70}"/>
    <cellStyle name="l_200 Anos - Começo de Ano 06.01 a 31.01 - 21-01_SECOM PR - MAIS BRASIL - 2a  ETAPA - 13-05 CONFERENCIA 10.05.08_SPA - NUCLEO APRES 5" xfId="24889" xr:uid="{CBAD2743-E19F-48C5-B602-5BA7F5B640C1}"/>
    <cellStyle name="l_200 Anos - Começo de Ano 06.01 a 31.01 - 21-01_SECOM PR - MAIS BRASIL - 2a  ETAPA - 13-05 CONFERENCIA 10.05.08_SPA - NUCLEO APRES 5 2" xfId="37483" xr:uid="{4E0E8909-A9DA-4B08-A870-EA7F26F70B69}"/>
    <cellStyle name="l_200 Anos - Começo de Ano 06.01 a 31.01 - 21-01_SECOM PR - MAIS BRASIL - 2a  ETAPA - 13-05 CONFERENCIA 10.05.08_SPA - NUCLEO APRES 6" xfId="32946" xr:uid="{B13695C0-F1B9-40A0-8E0B-CE0F7E22A248}"/>
    <cellStyle name="l_200 Anos - Começo de Ano 06.01 a 31.01 - 21-01_SECOM PR - MAIS BRASIL - 2a  ETAPA - 13-05 CONFERENCIA 10.05.08_SPA - NUCLEO APRES_CINEMA_-_9_MERCADOS" xfId="340" xr:uid="{B3667E9F-3CB8-4968-8287-D9AE07C861E1}"/>
    <cellStyle name="l_200 Anos - Começo de Ano 06.01 a 31.01 - 21-01_SECOM PR - MAIS BRASIL - 2a  ETAPA - 13-05 CONFERENCIA 10.05.08_SPA - NUCLEO APRES_JORNAL COMPLEMENTO 24.06 - VERAMIR II - CONSOLIDADO" xfId="341" xr:uid="{A1554F72-F229-4438-B37C-C2004BF27C16}"/>
    <cellStyle name="l_200 Anos - Começo de Ano 06.01 a 31.01 - 21-01_SECOM PR - MAIS BRASIL - 2a  ETAPA - 13-05 CONFERENCIA 10.05.08_SPA - NUCLEO APRES_OOH - Rev 12" xfId="3837" xr:uid="{1DD9F6DD-2E96-4C3D-942A-0F70BDEC1630}"/>
    <cellStyle name="l_200 Anos - Começo de Ano 06.01 a 31.01 - 21-01_SECOM PR - MARANHÃO -  14-05-08" xfId="342" xr:uid="{9B7DF568-BEC7-40FD-8625-65E3DBD0A790}"/>
    <cellStyle name="l_200 Anos - Começo de Ano 06.01 a 31.01 - 21-01_SECOM PR - MARANHÃO -  14-05-08 2" xfId="11141" xr:uid="{B39ED7F5-0046-451D-8AB6-EBDAFE7C0081}"/>
    <cellStyle name="l_200 Anos - Começo de Ano 06.01 a 31.01 - 21-01_SECOM PR - MARANHÃO -  14-05-08 2 2" xfId="12897" xr:uid="{F5E53FC9-10CF-4D30-B179-97F18443D9B5}"/>
    <cellStyle name="l_200 Anos - Começo de Ano 06.01 a 31.01 - 21-01_SECOM PR - MARANHÃO -  14-05-08 2 2 2" xfId="16527" xr:uid="{B51A0CC6-1AE3-492C-AE4C-85C11BAFCDBE}"/>
    <cellStyle name="l_200 Anos - Começo de Ano 06.01 a 31.01 - 21-01_SECOM PR - MARANHÃO -  14-05-08 2 2 2 2" xfId="22686" xr:uid="{B0AC790A-248F-4E26-ABA1-F3D8CE2D122A}"/>
    <cellStyle name="l_200 Anos - Começo de Ano 06.01 a 31.01 - 21-01_SECOM PR - MARANHÃO -  14-05-08 2 2 2 2 2" xfId="39953" xr:uid="{E1397388-62C3-4ECB-A126-1503EED613C2}"/>
    <cellStyle name="l_200 Anos - Começo de Ano 06.01 a 31.01 - 21-01_SECOM PR - MARANHÃO -  14-05-08 2 2 2 3" xfId="27594" xr:uid="{034758CB-C710-498A-958B-45EADFB072E6}"/>
    <cellStyle name="l_200 Anos - Começo de Ano 06.01 a 31.01 - 21-01_SECOM PR - MARANHÃO -  14-05-08 2 2 3" xfId="30818" xr:uid="{B9A8074B-CB91-4DE2-B832-86C496083850}"/>
    <cellStyle name="l_200 Anos - Começo de Ano 06.01 a 31.01 - 21-01_SECOM PR - MARANHÃO -  14-05-08 2 2 3 2" xfId="43042" xr:uid="{703CB8E1-61AC-4E88-8C73-15D10F725A9A}"/>
    <cellStyle name="l_200 Anos - Começo de Ano 06.01 a 31.01 - 21-01_SECOM PR - MARANHÃO -  14-05-08 2 2 4" xfId="33810" xr:uid="{374A899F-EA98-4DAF-BA8B-4D8082EF3E4F}"/>
    <cellStyle name="l_200 Anos - Começo de Ano 06.01 a 31.01 - 21-01_SECOM PR - MARANHÃO -  14-05-08 2 2 4 2" xfId="45529" xr:uid="{66E305A4-38FC-4812-9605-FF0CD910568A}"/>
    <cellStyle name="l_200 Anos - Começo de Ano 06.01 a 31.01 - 21-01_SECOM PR - MARANHÃO -  14-05-08 2 2 5" xfId="36011" xr:uid="{46B12A28-5202-45C2-965D-2BDC79D08FF1}"/>
    <cellStyle name="l_200 Anos - Começo de Ano 06.01 a 31.01 - 21-01_SECOM PR - MARANHÃO -  14-05-08 2 2 6" xfId="18564" xr:uid="{34E992A2-CA26-4913-AEA1-B94ACC8F9291}"/>
    <cellStyle name="l_200 Anos - Começo de Ano 06.01 a 31.01 - 21-01_SECOM PR - MARANHÃO -  14-05-08 2 3" xfId="14824" xr:uid="{F94DF1EF-B8E0-4B2C-86B8-D42479C06181}"/>
    <cellStyle name="l_200 Anos - Começo de Ano 06.01 a 31.01 - 21-01_SECOM PR - MARANHÃO -  14-05-08 2 3 2" xfId="20983" xr:uid="{0B2C74B3-599A-4978-B9FE-1FD428CB65ED}"/>
    <cellStyle name="l_200 Anos - Começo de Ano 06.01 a 31.01 - 21-01_SECOM PR - MARANHÃO -  14-05-08 2 3 2 2" xfId="38356" xr:uid="{9BBAF2CB-A417-4045-9662-9ECA12B47DFB}"/>
    <cellStyle name="l_200 Anos - Começo de Ano 06.01 a 31.01 - 21-01_SECOM PR - MARANHÃO -  14-05-08 2 3 3" xfId="25945" xr:uid="{57F97462-CD08-4E9B-A786-03CC1AF2CB01}"/>
    <cellStyle name="l_200 Anos - Começo de Ano 06.01 a 31.01 - 21-01_SECOM PR - MARANHÃO -  14-05-08 2 4" xfId="29136" xr:uid="{42D03F22-0D55-481E-AA1F-250F55B65D23}"/>
    <cellStyle name="l_200 Anos - Começo de Ano 06.01 a 31.01 - 21-01_SECOM PR - MARANHÃO -  14-05-08 2 4 2" xfId="41446" xr:uid="{C2C99916-49D6-4285-A69A-AACFC782CB0F}"/>
    <cellStyle name="l_200 Anos - Começo de Ano 06.01 a 31.01 - 21-01_SECOM PR - MARANHÃO -  14-05-08 2 5" xfId="32120" xr:uid="{9A14ED96-8471-4AB1-B6D3-916D63A0153A}"/>
    <cellStyle name="l_200 Anos - Começo de Ano 06.01 a 31.01 - 21-01_SECOM PR - MARANHÃO -  14-05-08 2 5 2" xfId="43875" xr:uid="{925BDFC0-C80D-4B86-BEB1-AA645BEF33F7}"/>
    <cellStyle name="l_200 Anos - Começo de Ano 06.01 a 31.01 - 21-01_SECOM PR - MARANHÃO -  14-05-08 2 6" xfId="29963" xr:uid="{E7ADDE11-7464-4E73-9A6B-5F316F5E2D4E}"/>
    <cellStyle name="l_200 Anos - Começo de Ano 06.01 a 31.01 - 21-01_SECOM PR - MARANHÃO -  14-05-08 2 7" xfId="19463" xr:uid="{F3708C3E-497F-49E0-A727-57B241AB0FC9}"/>
    <cellStyle name="l_200 Anos - Começo de Ano 06.01 a 31.01 - 21-01_SECOM PR - MARANHÃO -  14-05-08 3" xfId="12094" xr:uid="{25B37FA9-2AB3-4635-9F03-97B4DAD83A1A}"/>
    <cellStyle name="l_200 Anos - Começo de Ano 06.01 a 31.01 - 21-01_SECOM PR - MARANHÃO -  14-05-08 3 2" xfId="15724" xr:uid="{8D70A6AB-14C8-4A61-A785-42714AB700F5}"/>
    <cellStyle name="l_200 Anos - Começo de Ano 06.01 a 31.01 - 21-01_SECOM PR - MARANHÃO -  14-05-08 3 2 2" xfId="21883" xr:uid="{62616D73-0A9B-4178-9883-BB3B04155B7B}"/>
    <cellStyle name="l_200 Anos - Começo de Ano 06.01 a 31.01 - 21-01_SECOM PR - MARANHÃO -  14-05-08 3 2 2 2" xfId="39161" xr:uid="{88D77A4B-6DCB-4130-9E50-1E0DB0CAB748}"/>
    <cellStyle name="l_200 Anos - Começo de Ano 06.01 a 31.01 - 21-01_SECOM PR - MARANHÃO -  14-05-08 3 2 3" xfId="26802" xr:uid="{E28AC118-D098-4E78-BA35-63E42E9A547D}"/>
    <cellStyle name="l_200 Anos - Começo de Ano 06.01 a 31.01 - 21-01_SECOM PR - MARANHÃO -  14-05-08 3 2 4" xfId="48061" xr:uid="{4C103DE8-523D-4B96-9BC3-0B0DA430F843}"/>
    <cellStyle name="l_200 Anos - Começo de Ano 06.01 a 31.01 - 21-01_SECOM PR - MARANHÃO -  14-05-08 3 3" xfId="17424" xr:uid="{6C5335DB-AF9A-44EA-85BF-EEFF2D98637E}"/>
    <cellStyle name="l_200 Anos - Começo de Ano 06.01 a 31.01 - 21-01_SECOM PR - MARANHÃO -  14-05-08 3 3 2" xfId="23583" xr:uid="{6F9BFD53-8663-46BF-BCEC-876A4FE22321}"/>
    <cellStyle name="l_200 Anos - Começo de Ano 06.01 a 31.01 - 21-01_SECOM PR - MARANHÃO -  14-05-08 3 3 2 2" xfId="42246" xr:uid="{3799850D-FC25-4012-8C21-FF2FE1D3E137}"/>
    <cellStyle name="l_200 Anos - Começo de Ano 06.01 a 31.01 - 21-01_SECOM PR - MARANHÃO -  14-05-08 3 3 3" xfId="30020" xr:uid="{A1891719-D841-40EC-A7AB-81CB429D9475}"/>
    <cellStyle name="l_200 Anos - Começo de Ano 06.01 a 31.01 - 21-01_SECOM PR - MARANHÃO -  14-05-08 3 4" xfId="33017" xr:uid="{2E17B5D3-249A-4A69-9FD7-2E59EF31FB07}"/>
    <cellStyle name="l_200 Anos - Começo de Ano 06.01 a 31.01 - 21-01_SECOM PR - MARANHÃO -  14-05-08 3 4 2" xfId="44736" xr:uid="{14C8AC29-1C0D-4650-B86E-46CF0E2B0018}"/>
    <cellStyle name="l_200 Anos - Começo de Ano 06.01 a 31.01 - 21-01_SECOM PR - MARANHÃO -  14-05-08 3 5" xfId="35219" xr:uid="{145F9E85-1EA8-4DB0-BBE8-D4C2FCD20FE2}"/>
    <cellStyle name="l_200 Anos - Começo de Ano 06.01 a 31.01 - 21-01_SECOM PR - MARANHÃO -  14-05-08 3 6" xfId="37351" xr:uid="{98F5B81C-9BB0-45C0-9AB1-FA5A7807047D}"/>
    <cellStyle name="l_200 Anos - Começo de Ano 06.01 a 31.01 - 21-01_SECOM PR - MARANHÃO -  14-05-08 3 6 2" xfId="46887" xr:uid="{602F8085-FE41-4557-81F4-3B8E6307309A}"/>
    <cellStyle name="l_200 Anos - Começo de Ano 06.01 a 31.01 - 21-01_SECOM PR - MARANHÃO -  14-05-08 4" xfId="13984" xr:uid="{357BE6B1-8B70-4411-9137-CDFCD83193BF}"/>
    <cellStyle name="l_200 Anos - Começo de Ano 06.01 a 31.01 - 21-01_SECOM PR - MARANHÃO -  14-05-08 4 2" xfId="20143" xr:uid="{3C347352-22D7-4D1A-B774-7E114337389D}"/>
    <cellStyle name="l_200 Anos - Começo de Ano 06.01 a 31.01 - 21-01_SECOM PR - MARANHÃO -  14-05-08 4 2 2" xfId="37553" xr:uid="{8F4B783D-DC12-414A-992A-8C36CCBB729C}"/>
    <cellStyle name="l_200 Anos - Começo de Ano 06.01 a 31.01 - 21-01_SECOM PR - MARANHÃO -  14-05-08 4 3" xfId="25053" xr:uid="{DE870E1F-51AB-462A-9484-A4D5B82D53E7}"/>
    <cellStyle name="l_200 Anos - Começo de Ano 06.01 a 31.01 - 21-01_SECOM PR - MARANHÃO -  14-05-08 5" xfId="24888" xr:uid="{5451E4EB-91FA-4F5F-8C7B-5DB03D9280F7}"/>
    <cellStyle name="l_200 Anos - Começo de Ano 06.01 a 31.01 - 21-01_SECOM PR - MARANHÃO -  14-05-08 5 2" xfId="37482" xr:uid="{F6421B58-C553-47C6-9EB1-6EF2B9B71C53}"/>
    <cellStyle name="l_200 Anos - Começo de Ano 06.01 a 31.01 - 21-01_SECOM PR - MARANHÃO -  14-05-08 6" xfId="32959" xr:uid="{2BD955D7-737C-4631-9EED-989FFA0A4521}"/>
    <cellStyle name="l_200 Anos - Começo de Ano 06.01 a 31.01 - 21-01_SECOM PR - MARANHÃO -  14-05-08_JORNAL COMPLEMENTO 24.06 - VERAMIR II - CONSOLIDADO" xfId="343" xr:uid="{8A696E8B-EAAB-47EE-B287-52D4A9473E2A}"/>
    <cellStyle name="l_200 Anos - Começo de Ano 06.01 a 31.01 - 21-01_SECOM PR - MARANHÃO -  14-05-08_OOH - Rev 12" xfId="3838" xr:uid="{537A4402-B43E-4A10-BE65-717E35E40572}"/>
    <cellStyle name="l_200 Anos - Começo de Ano 06.01 a 31.01 - 21-01_SECOM PR - MGE E SPE - 14-05" xfId="344" xr:uid="{D3FF0496-76C4-4FE6-895D-BB7D94085A95}"/>
    <cellStyle name="l_200 Anos - Começo de Ano 06.01 a 31.01 - 21-01_SECOM PR - MGE E SPE - 14-05 2" xfId="11142" xr:uid="{0B3F57DD-C380-45E3-B3AD-0E3CC0EF4289}"/>
    <cellStyle name="l_200 Anos - Começo de Ano 06.01 a 31.01 - 21-01_SECOM PR - MGE E SPE - 14-05 2 2" xfId="12898" xr:uid="{A4D1D79D-96F4-4FFD-8C10-68B7E3F62BC4}"/>
    <cellStyle name="l_200 Anos - Começo de Ano 06.01 a 31.01 - 21-01_SECOM PR - MGE E SPE - 14-05 2 2 2" xfId="16528" xr:uid="{AC8EE6F5-1609-40F6-822C-DA79528549BB}"/>
    <cellStyle name="l_200 Anos - Começo de Ano 06.01 a 31.01 - 21-01_SECOM PR - MGE E SPE - 14-05 2 2 2 2" xfId="22687" xr:uid="{8703AFBA-DA14-4B25-8BFB-44469A8B888C}"/>
    <cellStyle name="l_200 Anos - Começo de Ano 06.01 a 31.01 - 21-01_SECOM PR - MGE E SPE - 14-05 2 2 2 2 2" xfId="39954" xr:uid="{48802DDB-A60D-4E47-9965-8DB29C6CB852}"/>
    <cellStyle name="l_200 Anos - Começo de Ano 06.01 a 31.01 - 21-01_SECOM PR - MGE E SPE - 14-05 2 2 2 3" xfId="27595" xr:uid="{41686782-1638-428F-B35E-3E7586A24E9F}"/>
    <cellStyle name="l_200 Anos - Começo de Ano 06.01 a 31.01 - 21-01_SECOM PR - MGE E SPE - 14-05 2 2 3" xfId="30819" xr:uid="{C0ED0708-8A6C-4162-8C8B-4CB10B990B1E}"/>
    <cellStyle name="l_200 Anos - Começo de Ano 06.01 a 31.01 - 21-01_SECOM PR - MGE E SPE - 14-05 2 2 3 2" xfId="43043" xr:uid="{2622AECD-B6EE-4BAD-8497-6BBA10CC2458}"/>
    <cellStyle name="l_200 Anos - Começo de Ano 06.01 a 31.01 - 21-01_SECOM PR - MGE E SPE - 14-05 2 2 4" xfId="33811" xr:uid="{2AE63C1C-7791-4469-9FDB-62E665A2C42D}"/>
    <cellStyle name="l_200 Anos - Começo de Ano 06.01 a 31.01 - 21-01_SECOM PR - MGE E SPE - 14-05 2 2 4 2" xfId="45530" xr:uid="{7AD46015-746C-4EDF-8C75-18FAAFBBF164}"/>
    <cellStyle name="l_200 Anos - Começo de Ano 06.01 a 31.01 - 21-01_SECOM PR - MGE E SPE - 14-05 2 2 5" xfId="36012" xr:uid="{4D396FA0-97DB-490D-B345-0DA2D41AF986}"/>
    <cellStyle name="l_200 Anos - Começo de Ano 06.01 a 31.01 - 21-01_SECOM PR - MGE E SPE - 14-05 2 2 6" xfId="19263" xr:uid="{F54727A3-8616-4D08-92D6-B980BD2EDA04}"/>
    <cellStyle name="l_200 Anos - Começo de Ano 06.01 a 31.01 - 21-01_SECOM PR - MGE E SPE - 14-05 2 3" xfId="14825" xr:uid="{6AFDC213-F493-4277-BD17-A9A28E7B09E9}"/>
    <cellStyle name="l_200 Anos - Começo de Ano 06.01 a 31.01 - 21-01_SECOM PR - MGE E SPE - 14-05 2 3 2" xfId="20984" xr:uid="{E8BA44A6-9A72-491A-8B92-662391421893}"/>
    <cellStyle name="l_200 Anos - Começo de Ano 06.01 a 31.01 - 21-01_SECOM PR - MGE E SPE - 14-05 2 3 2 2" xfId="38357" xr:uid="{494D704F-7EEF-4DEB-86D0-BC21273365FD}"/>
    <cellStyle name="l_200 Anos - Começo de Ano 06.01 a 31.01 - 21-01_SECOM PR - MGE E SPE - 14-05 2 3 3" xfId="25946" xr:uid="{CD64C9A5-2F80-4FB5-9102-33569757BA85}"/>
    <cellStyle name="l_200 Anos - Começo de Ano 06.01 a 31.01 - 21-01_SECOM PR - MGE E SPE - 14-05 2 4" xfId="29137" xr:uid="{735FBD1A-D0CD-4396-81C5-37D7B40B2371}"/>
    <cellStyle name="l_200 Anos - Começo de Ano 06.01 a 31.01 - 21-01_SECOM PR - MGE E SPE - 14-05 2 4 2" xfId="41447" xr:uid="{7F97765B-9BE4-4E31-AEF3-BFABE166A8B1}"/>
    <cellStyle name="l_200 Anos - Começo de Ano 06.01 a 31.01 - 21-01_SECOM PR - MGE E SPE - 14-05 2 5" xfId="32121" xr:uid="{C6841024-AD5C-4021-ABF1-5C15895366BC}"/>
    <cellStyle name="l_200 Anos - Começo de Ano 06.01 a 31.01 - 21-01_SECOM PR - MGE E SPE - 14-05 2 5 2" xfId="43876" xr:uid="{A8A4674C-EAE5-426F-A5FE-6D0CE8BF2B7F}"/>
    <cellStyle name="l_200 Anos - Começo de Ano 06.01 a 31.01 - 21-01_SECOM PR - MGE E SPE - 14-05 2 6" xfId="29918" xr:uid="{C73F29BB-229F-44EF-B9A7-4437D3906350}"/>
    <cellStyle name="l_200 Anos - Começo de Ano 06.01 a 31.01 - 21-01_SECOM PR - MGE E SPE - 14-05 2 7" xfId="19757" xr:uid="{04F9F9E4-6BA5-4E63-B1E8-7916FEC58CCE}"/>
    <cellStyle name="l_200 Anos - Começo de Ano 06.01 a 31.01 - 21-01_SECOM PR - MGE E SPE - 14-05 3" xfId="12095" xr:uid="{FB795C16-E98F-45FE-9D9E-25EF2D892308}"/>
    <cellStyle name="l_200 Anos - Começo de Ano 06.01 a 31.01 - 21-01_SECOM PR - MGE E SPE - 14-05 3 2" xfId="15725" xr:uid="{F3E10312-02F8-4A3F-A517-FF45316A1319}"/>
    <cellStyle name="l_200 Anos - Começo de Ano 06.01 a 31.01 - 21-01_SECOM PR - MGE E SPE - 14-05 3 2 2" xfId="21884" xr:uid="{0BA6ADD5-7BE4-43BD-9692-F51FE7F6F1D6}"/>
    <cellStyle name="l_200 Anos - Começo de Ano 06.01 a 31.01 - 21-01_SECOM PR - MGE E SPE - 14-05 3 2 2 2" xfId="39162" xr:uid="{554889F5-44CC-4E70-B552-0C515082439D}"/>
    <cellStyle name="l_200 Anos - Começo de Ano 06.01 a 31.01 - 21-01_SECOM PR - MGE E SPE - 14-05 3 2 3" xfId="26803" xr:uid="{E6D4F330-EEB3-4C94-8E52-FBA8DA669623}"/>
    <cellStyle name="l_200 Anos - Começo de Ano 06.01 a 31.01 - 21-01_SECOM PR - MGE E SPE - 14-05 3 2 4" xfId="48062" xr:uid="{902A4520-4AB2-42A8-BF8D-810D9216AF0D}"/>
    <cellStyle name="l_200 Anos - Começo de Ano 06.01 a 31.01 - 21-01_SECOM PR - MGE E SPE - 14-05 3 3" xfId="17425" xr:uid="{197CB032-9722-4B55-8007-2B60C36023E6}"/>
    <cellStyle name="l_200 Anos - Começo de Ano 06.01 a 31.01 - 21-01_SECOM PR - MGE E SPE - 14-05 3 3 2" xfId="23584" xr:uid="{C17E804D-5CCD-42CB-8DAD-F1F7D62EF1F2}"/>
    <cellStyle name="l_200 Anos - Começo de Ano 06.01 a 31.01 - 21-01_SECOM PR - MGE E SPE - 14-05 3 3 2 2" xfId="42247" xr:uid="{60882E1B-51B0-4894-AF5A-ED1255780A5F}"/>
    <cellStyle name="l_200 Anos - Começo de Ano 06.01 a 31.01 - 21-01_SECOM PR - MGE E SPE - 14-05 3 3 3" xfId="30021" xr:uid="{FD9648A0-649B-492E-97AB-3DCDB297D318}"/>
    <cellStyle name="l_200 Anos - Começo de Ano 06.01 a 31.01 - 21-01_SECOM PR - MGE E SPE - 14-05 3 4" xfId="33018" xr:uid="{5ECF53E5-69E3-4664-8CD6-4D7FAA0095C2}"/>
    <cellStyle name="l_200 Anos - Começo de Ano 06.01 a 31.01 - 21-01_SECOM PR - MGE E SPE - 14-05 3 4 2" xfId="44737" xr:uid="{FB2B8363-C703-42C6-8F46-0BE27CFA9708}"/>
    <cellStyle name="l_200 Anos - Começo de Ano 06.01 a 31.01 - 21-01_SECOM PR - MGE E SPE - 14-05 3 5" xfId="35220" xr:uid="{4A71BF4D-A2E1-4740-9395-78C7F7B37683}"/>
    <cellStyle name="l_200 Anos - Começo de Ano 06.01 a 31.01 - 21-01_SECOM PR - MGE E SPE - 14-05 3 6" xfId="36951" xr:uid="{224C987E-1B5B-4C6E-8629-DA66B0336E4B}"/>
    <cellStyle name="l_200 Anos - Começo de Ano 06.01 a 31.01 - 21-01_SECOM PR - MGE E SPE - 14-05 3 6 2" xfId="46487" xr:uid="{A26E4D26-0D2A-4E59-B76A-595C36477227}"/>
    <cellStyle name="l_200 Anos - Começo de Ano 06.01 a 31.01 - 21-01_SECOM PR - MGE E SPE - 14-05 4" xfId="13985" xr:uid="{FD72BFB0-46D9-40F9-B537-D49F6F76D0DD}"/>
    <cellStyle name="l_200 Anos - Começo de Ano 06.01 a 31.01 - 21-01_SECOM PR - MGE E SPE - 14-05 4 2" xfId="20144" xr:uid="{504B2E47-EF3C-478B-B79D-B6D0C8C9681C}"/>
    <cellStyle name="l_200 Anos - Começo de Ano 06.01 a 31.01 - 21-01_SECOM PR - MGE E SPE - 14-05 4 2 2" xfId="37554" xr:uid="{9155527E-28C5-49ED-886F-A37AD07178FA}"/>
    <cellStyle name="l_200 Anos - Começo de Ano 06.01 a 31.01 - 21-01_SECOM PR - MGE E SPE - 14-05 4 3" xfId="25054" xr:uid="{5FA97372-1A87-468F-A9AB-458EF4569423}"/>
    <cellStyle name="l_200 Anos - Começo de Ano 06.01 a 31.01 - 21-01_SECOM PR - MGE E SPE - 14-05 5" xfId="24887" xr:uid="{CE1065CB-AAD3-4B78-9890-644BC7D5D276}"/>
    <cellStyle name="l_200 Anos - Começo de Ano 06.01 a 31.01 - 21-01_SECOM PR - MGE E SPE - 14-05 5 2" xfId="37481" xr:uid="{05A91250-5933-4657-96A8-B28F16733D0A}"/>
    <cellStyle name="l_200 Anos - Começo de Ano 06.01 a 31.01 - 21-01_SECOM PR - MGE E SPE - 14-05 6" xfId="29040" xr:uid="{93C7C451-58EF-4987-917B-A9F6C5A4CD7D}"/>
    <cellStyle name="l_200 Anos - Começo de Ano 06.01 a 31.01 - 21-01_SECOM PR - MGE E SPE - 14-05_JORNAL COMPLEMENTO 24.06 - VERAMIR II - CONSOLIDADO" xfId="345" xr:uid="{8F5A368F-E741-423C-A9A3-6593D86C39D8}"/>
    <cellStyle name="l_200 Anos - Começo de Ano 06.01 a 31.01 - 21-01_SECOM PR - MGE E SPE - 14-05_OOH - Rev 12" xfId="3839" xr:uid="{7BC6077F-3393-49BF-BD8B-53F5D1C89204}"/>
    <cellStyle name="l_200 Anos - Começo de Ano 06.01 a 31.01 - 21-01_SECOM PR (1).." xfId="346" xr:uid="{B2904AF6-E275-4B4E-8473-332B87D94864}"/>
    <cellStyle name="l_200 Anos - Começo de Ano 06.01 a 31.01 - 21-01_SECOM PR (1).._JORNAL COMPLEMENTO 24.06 - VERAMIR II - CONSOLIDADO" xfId="347" xr:uid="{C5561738-E640-4CD2-9642-F202D579A60E}"/>
    <cellStyle name="l_200 Anos - Começo de Ano 06.01 a 31.01 - 21-01_SECOM PR (2).." xfId="348" xr:uid="{39A5D260-9157-4847-A33C-E73535FD3DD5}"/>
    <cellStyle name="l_200 Anos - Começo de Ano 06.01 a 31.01 - 21-01_SECOM PR (2).._JORNAL COMPLEMENTO 24.06 - VERAMIR II - CONSOLIDADO" xfId="349" xr:uid="{799B96AA-D728-410E-BE07-7AF867C8A083}"/>
    <cellStyle name="l_200 Anos - Começo de Ano 06.01 a 31.01 - 21-01_SÉCULO 21" xfId="350" xr:uid="{1BE73A82-8AAC-48DF-9F95-32F3B7EDB3BC}"/>
    <cellStyle name="l_200 Anos - Começo de Ano 06.01 a 31.01 - 21-01_SÉCULO 21_JORNAL COMPLEMENTO 24.06 - VERAMIR II - CONSOLIDADO" xfId="351" xr:uid="{73268BD0-9F23-4ABF-9840-5D85B957EF2F}"/>
    <cellStyle name="l_200 Anos - Começo de Ano 06.01 a 31.01 - 21-01_SPA - NUCLEO APRES" xfId="352" xr:uid="{5F9952BD-E15D-4111-A137-C6B16778CBD7}"/>
    <cellStyle name="l_200 Anos - Começo de Ano 06.01 a 31.01 - 21-01_SPA - NUCLEO APRES 2" xfId="11143" xr:uid="{1F4388CA-6D11-4240-B67B-68B73E6800FD}"/>
    <cellStyle name="l_200 Anos - Começo de Ano 06.01 a 31.01 - 21-01_SPA - NUCLEO APRES 2 2" xfId="12899" xr:uid="{582CE388-CCDE-45CF-A69A-31689487F54A}"/>
    <cellStyle name="l_200 Anos - Começo de Ano 06.01 a 31.01 - 21-01_SPA - NUCLEO APRES 2 2 2" xfId="16529" xr:uid="{3E5A71D1-981D-4E22-9A95-D80E80FE6AD5}"/>
    <cellStyle name="l_200 Anos - Começo de Ano 06.01 a 31.01 - 21-01_SPA - NUCLEO APRES 2 2 2 2" xfId="22688" xr:uid="{C9468CC6-432F-4155-AE46-5DD3E914307F}"/>
    <cellStyle name="l_200 Anos - Começo de Ano 06.01 a 31.01 - 21-01_SPA - NUCLEO APRES 2 2 2 2 2" xfId="39955" xr:uid="{64BE8E74-C184-44E4-9F50-0BD24AD8CCCE}"/>
    <cellStyle name="l_200 Anos - Começo de Ano 06.01 a 31.01 - 21-01_SPA - NUCLEO APRES 2 2 2 3" xfId="27596" xr:uid="{D4648E80-B274-4FAD-8831-F3D23002503E}"/>
    <cellStyle name="l_200 Anos - Começo de Ano 06.01 a 31.01 - 21-01_SPA - NUCLEO APRES 2 2 3" xfId="30820" xr:uid="{C31A55F0-5775-485C-904A-DAE014446BE9}"/>
    <cellStyle name="l_200 Anos - Começo de Ano 06.01 a 31.01 - 21-01_SPA - NUCLEO APRES 2 2 3 2" xfId="43044" xr:uid="{CF30537B-0FF9-45A3-9308-B36E05B6BEA5}"/>
    <cellStyle name="l_200 Anos - Começo de Ano 06.01 a 31.01 - 21-01_SPA - NUCLEO APRES 2 2 4" xfId="33812" xr:uid="{B0046679-FE06-4391-B3C8-39CA0C11B0AE}"/>
    <cellStyle name="l_200 Anos - Começo de Ano 06.01 a 31.01 - 21-01_SPA - NUCLEO APRES 2 2 4 2" xfId="45531" xr:uid="{1BC3079D-A0F3-42EA-80D1-A40834CC76A0}"/>
    <cellStyle name="l_200 Anos - Começo de Ano 06.01 a 31.01 - 21-01_SPA - NUCLEO APRES 2 2 5" xfId="36013" xr:uid="{8EA0CFEB-93A3-4072-ABA0-55CF46B7DB89}"/>
    <cellStyle name="l_200 Anos - Começo de Ano 06.01 a 31.01 - 21-01_SPA - NUCLEO APRES 2 2 6" xfId="19556" xr:uid="{1E902D41-EE6E-4469-A087-5438506AAD65}"/>
    <cellStyle name="l_200 Anos - Começo de Ano 06.01 a 31.01 - 21-01_SPA - NUCLEO APRES 2 3" xfId="14826" xr:uid="{4D3F612A-B82D-44A8-A956-E3B58C36B053}"/>
    <cellStyle name="l_200 Anos - Começo de Ano 06.01 a 31.01 - 21-01_SPA - NUCLEO APRES 2 3 2" xfId="20985" xr:uid="{EE9C7C2F-98F2-453F-8203-5D0BDC66DAD1}"/>
    <cellStyle name="l_200 Anos - Começo de Ano 06.01 a 31.01 - 21-01_SPA - NUCLEO APRES 2 3 2 2" xfId="38358" xr:uid="{02459D95-705A-45CF-9227-EE0506D5595C}"/>
    <cellStyle name="l_200 Anos - Começo de Ano 06.01 a 31.01 - 21-01_SPA - NUCLEO APRES 2 3 3" xfId="25947" xr:uid="{E0259DBD-E5FB-49B7-A2B7-E9A1A49889FA}"/>
    <cellStyle name="l_200 Anos - Começo de Ano 06.01 a 31.01 - 21-01_SPA - NUCLEO APRES 2 4" xfId="29138" xr:uid="{750CA147-56B0-45FC-8732-4942B6E33129}"/>
    <cellStyle name="l_200 Anos - Começo de Ano 06.01 a 31.01 - 21-01_SPA - NUCLEO APRES 2 4 2" xfId="41448" xr:uid="{821D1D3E-2C3A-469E-B297-542F75980CF4}"/>
    <cellStyle name="l_200 Anos - Começo de Ano 06.01 a 31.01 - 21-01_SPA - NUCLEO APRES 2 5" xfId="32122" xr:uid="{FD6A73F5-7CD1-45C6-8305-D488499E1B44}"/>
    <cellStyle name="l_200 Anos - Começo de Ano 06.01 a 31.01 - 21-01_SPA - NUCLEO APRES 2 5 2" xfId="43877" xr:uid="{0F404AFA-2815-4FE9-B7A9-843E1C1B4ECC}"/>
    <cellStyle name="l_200 Anos - Começo de Ano 06.01 a 31.01 - 21-01_SPA - NUCLEO APRES 2 6" xfId="31572" xr:uid="{24130B9A-5C74-4A2D-A96D-6263B4DEF14A}"/>
    <cellStyle name="l_200 Anos - Começo de Ano 06.01 a 31.01 - 21-01_SPA - NUCLEO APRES 2 7" xfId="19080" xr:uid="{E32984C2-95AF-428F-B491-6DAB94C17547}"/>
    <cellStyle name="l_200 Anos - Começo de Ano 06.01 a 31.01 - 21-01_SPA - NUCLEO APRES 3" xfId="12096" xr:uid="{1210884E-DFE6-4096-89B4-29C1A142CA89}"/>
    <cellStyle name="l_200 Anos - Começo de Ano 06.01 a 31.01 - 21-01_SPA - NUCLEO APRES 3 2" xfId="15726" xr:uid="{71F991BF-1CAA-4B27-B69C-C11B1A6BA1F1}"/>
    <cellStyle name="l_200 Anos - Começo de Ano 06.01 a 31.01 - 21-01_SPA - NUCLEO APRES 3 2 2" xfId="21885" xr:uid="{1F33E254-75F1-4FD0-B9B9-E4EFBC606B93}"/>
    <cellStyle name="l_200 Anos - Começo de Ano 06.01 a 31.01 - 21-01_SPA - NUCLEO APRES 3 2 2 2" xfId="39163" xr:uid="{40726D5B-4699-4E6D-9A08-C86C546E97E7}"/>
    <cellStyle name="l_200 Anos - Começo de Ano 06.01 a 31.01 - 21-01_SPA - NUCLEO APRES 3 2 3" xfId="26804" xr:uid="{9811A41E-0E67-4493-9649-24B34F3D12FB}"/>
    <cellStyle name="l_200 Anos - Começo de Ano 06.01 a 31.01 - 21-01_SPA - NUCLEO APRES 3 2 4" xfId="48063" xr:uid="{466D7A8F-7E8A-4F5F-8FB6-FE926CF059B6}"/>
    <cellStyle name="l_200 Anos - Começo de Ano 06.01 a 31.01 - 21-01_SPA - NUCLEO APRES 3 3" xfId="17426" xr:uid="{6290F302-77BD-485B-98F3-027FF5AC4F1A}"/>
    <cellStyle name="l_200 Anos - Começo de Ano 06.01 a 31.01 - 21-01_SPA - NUCLEO APRES 3 3 2" xfId="23585" xr:uid="{044CC225-C9A0-49EB-BB19-113994B64F5C}"/>
    <cellStyle name="l_200 Anos - Começo de Ano 06.01 a 31.01 - 21-01_SPA - NUCLEO APRES 3 3 2 2" xfId="42248" xr:uid="{B243678D-DC63-4567-B2EF-269124282E4C}"/>
    <cellStyle name="l_200 Anos - Começo de Ano 06.01 a 31.01 - 21-01_SPA - NUCLEO APRES 3 3 3" xfId="30022" xr:uid="{DEF359E8-A900-4411-9517-A6538F624F73}"/>
    <cellStyle name="l_200 Anos - Começo de Ano 06.01 a 31.01 - 21-01_SPA - NUCLEO APRES 3 4" xfId="33019" xr:uid="{F5E823C3-D41E-4CAD-B08E-E1F5B23830C3}"/>
    <cellStyle name="l_200 Anos - Começo de Ano 06.01 a 31.01 - 21-01_SPA - NUCLEO APRES 3 4 2" xfId="44738" xr:uid="{47A581FC-8D2B-4F27-B5ED-F555D0942878}"/>
    <cellStyle name="l_200 Anos - Começo de Ano 06.01 a 31.01 - 21-01_SPA - NUCLEO APRES 3 5" xfId="35221" xr:uid="{D8A07099-4DEC-4C45-A881-C81C82232EE5}"/>
    <cellStyle name="l_200 Anos - Começo de Ano 06.01 a 31.01 - 21-01_SPA - NUCLEO APRES 3 6" xfId="32950" xr:uid="{1B66728E-B6DE-4F92-BE12-0DEEE7EAD9FF}"/>
    <cellStyle name="l_200 Anos - Começo de Ano 06.01 a 31.01 - 21-01_SPA - NUCLEO APRES 3 6 2" xfId="44682" xr:uid="{88C68474-DE43-4D6D-B55B-B802E0B695B4}"/>
    <cellStyle name="l_200 Anos - Começo de Ano 06.01 a 31.01 - 21-01_SPA - NUCLEO APRES 4" xfId="13986" xr:uid="{4A8F8EFE-D47C-478E-BE8D-9DD329324373}"/>
    <cellStyle name="l_200 Anos - Começo de Ano 06.01 a 31.01 - 21-01_SPA - NUCLEO APRES 4 2" xfId="20145" xr:uid="{FAB94625-4067-4A94-AF86-7A9BDC7FAD95}"/>
    <cellStyle name="l_200 Anos - Começo de Ano 06.01 a 31.01 - 21-01_SPA - NUCLEO APRES 4 2 2" xfId="37555" xr:uid="{DAB2014A-2BCD-4472-93B7-C06221262373}"/>
    <cellStyle name="l_200 Anos - Começo de Ano 06.01 a 31.01 - 21-01_SPA - NUCLEO APRES 4 3" xfId="25055" xr:uid="{6B61A731-2B73-43ED-A116-72B1201F35E9}"/>
    <cellStyle name="l_200 Anos - Começo de Ano 06.01 a 31.01 - 21-01_SPA - NUCLEO APRES 5" xfId="24886" xr:uid="{BC40D9FF-A68B-47E6-A1AB-5BE8CBE95E25}"/>
    <cellStyle name="l_200 Anos - Começo de Ano 06.01 a 31.01 - 21-01_SPA - NUCLEO APRES 5 2" xfId="37480" xr:uid="{ECA9DEFB-59E3-4EFD-BC60-4BE42DC53496}"/>
    <cellStyle name="l_200 Anos - Começo de Ano 06.01 a 31.01 - 21-01_SPA - NUCLEO APRES 6" xfId="32964" xr:uid="{1D158B98-9098-40A3-AF9A-0A3885D24C59}"/>
    <cellStyle name="l_200 Anos - Começo de Ano 06.01 a 31.01 - 21-01_SPA - NUCLEO APRES_OOH - Rev 12" xfId="3840" xr:uid="{27800A42-A22B-4AFA-BBB3-D12A676405C2}"/>
    <cellStyle name="l_200 Anos - Começo de Ano 06.01 a 31.01 - 21-01_TV MATISSE" xfId="353" xr:uid="{DF27AAD5-73A8-449D-BFCE-D538FD305A75}"/>
    <cellStyle name="l_200 Anos - Começo de Ano 06.01 a 31.01 - 21-01_TV MATISSE 2" xfId="11144" xr:uid="{CC47898E-233D-4A3C-BAB2-B1E181718EC7}"/>
    <cellStyle name="l_200 Anos - Começo de Ano 06.01 a 31.01 - 21-01_TV MATISSE 2 2" xfId="12900" xr:uid="{05F836D6-35B6-4B25-AD33-84F678CE7381}"/>
    <cellStyle name="l_200 Anos - Começo de Ano 06.01 a 31.01 - 21-01_TV MATISSE 2 2 2" xfId="16530" xr:uid="{5417357F-42ED-4759-9C92-D8C28B328B37}"/>
    <cellStyle name="l_200 Anos - Começo de Ano 06.01 a 31.01 - 21-01_TV MATISSE 2 2 2 2" xfId="22689" xr:uid="{2287B66D-8C15-457E-80E3-0E81E65FF53A}"/>
    <cellStyle name="l_200 Anos - Começo de Ano 06.01 a 31.01 - 21-01_TV MATISSE 2 2 2 2 2" xfId="39956" xr:uid="{0F4CF487-571D-4A75-A5DE-4197A6FE1701}"/>
    <cellStyle name="l_200 Anos - Começo de Ano 06.01 a 31.01 - 21-01_TV MATISSE 2 2 2 3" xfId="27597" xr:uid="{1F4C7053-5741-4D3F-AF91-1454BA17CFCF}"/>
    <cellStyle name="l_200 Anos - Começo de Ano 06.01 a 31.01 - 21-01_TV MATISSE 2 2 3" xfId="30821" xr:uid="{31988F81-4C25-4FC2-8CBA-033C986DC34F}"/>
    <cellStyle name="l_200 Anos - Começo de Ano 06.01 a 31.01 - 21-01_TV MATISSE 2 2 3 2" xfId="43045" xr:uid="{92522E12-16DD-40C2-A306-40906B1EC8E9}"/>
    <cellStyle name="l_200 Anos - Começo de Ano 06.01 a 31.01 - 21-01_TV MATISSE 2 2 4" xfId="33813" xr:uid="{ECF02ADA-98BC-4EF2-89BE-3780A40EFD25}"/>
    <cellStyle name="l_200 Anos - Começo de Ano 06.01 a 31.01 - 21-01_TV MATISSE 2 2 4 2" xfId="45532" xr:uid="{E170FB70-FB59-4CD6-89FC-6279E33D3373}"/>
    <cellStyle name="l_200 Anos - Começo de Ano 06.01 a 31.01 - 21-01_TV MATISSE 2 2 5" xfId="36014" xr:uid="{20810909-6B9F-4EF5-A0B2-A97D8437EA9D}"/>
    <cellStyle name="l_200 Anos - Começo de Ano 06.01 a 31.01 - 21-01_TV MATISSE 2 2 6" xfId="18881" xr:uid="{4296DA34-92F6-4F9B-B2D8-2EAEE1A9094C}"/>
    <cellStyle name="l_200 Anos - Começo de Ano 06.01 a 31.01 - 21-01_TV MATISSE 2 3" xfId="14827" xr:uid="{6BE82979-007A-4CF9-98DE-A5C2D5CF4FCF}"/>
    <cellStyle name="l_200 Anos - Começo de Ano 06.01 a 31.01 - 21-01_TV MATISSE 2 3 2" xfId="20986" xr:uid="{119F5E4C-E045-46AA-B2EC-C50B0B5B0CB0}"/>
    <cellStyle name="l_200 Anos - Começo de Ano 06.01 a 31.01 - 21-01_TV MATISSE 2 3 2 2" xfId="38359" xr:uid="{8C3A250B-144D-464F-987A-6D1F47A7239E}"/>
    <cellStyle name="l_200 Anos - Começo de Ano 06.01 a 31.01 - 21-01_TV MATISSE 2 3 3" xfId="25948" xr:uid="{BF39BB3D-3D70-476B-A6BD-8116FA3AC1F1}"/>
    <cellStyle name="l_200 Anos - Começo de Ano 06.01 a 31.01 - 21-01_TV MATISSE 2 4" xfId="29139" xr:uid="{6CF6CECB-5CC9-4F9D-BB81-CBC47C801ABD}"/>
    <cellStyle name="l_200 Anos - Começo de Ano 06.01 a 31.01 - 21-01_TV MATISSE 2 4 2" xfId="41449" xr:uid="{E3A685CA-ADAE-4D47-ACE4-AD36241DA6B8}"/>
    <cellStyle name="l_200 Anos - Começo de Ano 06.01 a 31.01 - 21-01_TV MATISSE 2 5" xfId="32123" xr:uid="{D97391F7-AF6E-48C3-9999-5CEB613884A0}"/>
    <cellStyle name="l_200 Anos - Começo de Ano 06.01 a 31.01 - 21-01_TV MATISSE 2 5 2" xfId="43878" xr:uid="{77A55B67-CF08-43A1-80D6-4BEF7CE97011}"/>
    <cellStyle name="l_200 Anos - Começo de Ano 06.01 a 31.01 - 21-01_TV MATISSE 2 6" xfId="29013" xr:uid="{3A78A82D-DCA5-4B1E-9C3A-A1E06E74518A}"/>
    <cellStyle name="l_200 Anos - Começo de Ano 06.01 a 31.01 - 21-01_TV MATISSE 2 7" xfId="18764" xr:uid="{89E59D19-DBFB-490F-9E1F-E2F284C7DF74}"/>
    <cellStyle name="l_200 Anos - Começo de Ano 06.01 a 31.01 - 21-01_TV MATISSE 3" xfId="12097" xr:uid="{A0C5CF12-6AE0-4BF7-AE92-0414FA4F3C1B}"/>
    <cellStyle name="l_200 Anos - Começo de Ano 06.01 a 31.01 - 21-01_TV MATISSE 3 2" xfId="15727" xr:uid="{92F0F4D6-16BF-432F-84E3-FA23CFF83C28}"/>
    <cellStyle name="l_200 Anos - Começo de Ano 06.01 a 31.01 - 21-01_TV MATISSE 3 2 2" xfId="21886" xr:uid="{3C7F22B9-4C3D-44BA-A6FF-0880E1E68075}"/>
    <cellStyle name="l_200 Anos - Começo de Ano 06.01 a 31.01 - 21-01_TV MATISSE 3 2 2 2" xfId="39164" xr:uid="{27D9514B-059A-4329-9417-8F773C12FB5E}"/>
    <cellStyle name="l_200 Anos - Começo de Ano 06.01 a 31.01 - 21-01_TV MATISSE 3 2 3" xfId="26805" xr:uid="{99DDF9CB-B236-4D64-8668-A8812DD8D00E}"/>
    <cellStyle name="l_200 Anos - Começo de Ano 06.01 a 31.01 - 21-01_TV MATISSE 3 2 4" xfId="48064" xr:uid="{AEA4F975-FE24-4238-B550-C83AD8740BD9}"/>
    <cellStyle name="l_200 Anos - Começo de Ano 06.01 a 31.01 - 21-01_TV MATISSE 3 3" xfId="17427" xr:uid="{5C32E6BA-CAE3-465F-91DC-890C9D870A35}"/>
    <cellStyle name="l_200 Anos - Começo de Ano 06.01 a 31.01 - 21-01_TV MATISSE 3 3 2" xfId="23586" xr:uid="{38048C60-5420-4322-878E-5C41ED3D9A07}"/>
    <cellStyle name="l_200 Anos - Começo de Ano 06.01 a 31.01 - 21-01_TV MATISSE 3 3 2 2" xfId="42249" xr:uid="{759C3E03-5385-48A3-95B2-BF9F768C2EAD}"/>
    <cellStyle name="l_200 Anos - Começo de Ano 06.01 a 31.01 - 21-01_TV MATISSE 3 3 3" xfId="30023" xr:uid="{14F3ED4A-4E99-40F3-A262-897AB2CCCB56}"/>
    <cellStyle name="l_200 Anos - Começo de Ano 06.01 a 31.01 - 21-01_TV MATISSE 3 4" xfId="33020" xr:uid="{4EDBF6BD-DCF7-425B-A7E3-6EC161509B86}"/>
    <cellStyle name="l_200 Anos - Começo de Ano 06.01 a 31.01 - 21-01_TV MATISSE 3 4 2" xfId="44739" xr:uid="{86611094-CFD5-41A9-B5F2-3B05609FDD80}"/>
    <cellStyle name="l_200 Anos - Começo de Ano 06.01 a 31.01 - 21-01_TV MATISSE 3 5" xfId="35222" xr:uid="{C213AF18-FAB9-4986-9894-2E6E76F3A36E}"/>
    <cellStyle name="l_200 Anos - Começo de Ano 06.01 a 31.01 - 21-01_TV MATISSE 3 6" xfId="37147" xr:uid="{77569984-8344-4B62-8056-1F2BD34D55B8}"/>
    <cellStyle name="l_200 Anos - Começo de Ano 06.01 a 31.01 - 21-01_TV MATISSE 3 6 2" xfId="46683" xr:uid="{F0F90302-7A28-47F0-AE7C-525033D01BDA}"/>
    <cellStyle name="l_200 Anos - Começo de Ano 06.01 a 31.01 - 21-01_TV MATISSE 4" xfId="13987" xr:uid="{5C16266D-5FAD-4060-BFD6-120589F9229A}"/>
    <cellStyle name="l_200 Anos - Começo de Ano 06.01 a 31.01 - 21-01_TV MATISSE 4 2" xfId="20146" xr:uid="{30A72DC1-225E-4D82-A771-000D416E2B44}"/>
    <cellStyle name="l_200 Anos - Começo de Ano 06.01 a 31.01 - 21-01_TV MATISSE 4 2 2" xfId="37556" xr:uid="{F790B923-4D65-404C-8450-A1FE32CDFE38}"/>
    <cellStyle name="l_200 Anos - Começo de Ano 06.01 a 31.01 - 21-01_TV MATISSE 4 3" xfId="25056" xr:uid="{9E059CB6-2761-4C3A-A193-BCBA99EFBC3E}"/>
    <cellStyle name="l_200 Anos - Começo de Ano 06.01 a 31.01 - 21-01_TV MATISSE 5" xfId="24885" xr:uid="{FD9C1728-569E-4FD7-A6F6-898495C6B3BF}"/>
    <cellStyle name="l_200 Anos - Começo de Ano 06.01 a 31.01 - 21-01_TV MATISSE 5 2" xfId="37479" xr:uid="{97BAA847-B570-4649-8660-08EE2B2F48AD}"/>
    <cellStyle name="l_200 Anos - Começo de Ano 06.01 a 31.01 - 21-01_TV MATISSE 6" xfId="29914" xr:uid="{C62EDEC5-6671-485D-AA7D-9262D1B55DFF}"/>
    <cellStyle name="l_200 Anos - Começo de Ano 06.01 a 31.01 - 21-01_TV MATISSE_JORNAL COMPLEMENTO 24.06 - VERAMIR II - CONSOLIDADO" xfId="354" xr:uid="{C4C5F83E-EA94-44C8-A1BD-3CE2D9CEB467}"/>
    <cellStyle name="l_200 Anos - Começo de Ano 06.01 a 31.01 - 21-01_TV MATISSE_OOH - Rev 12" xfId="3841" xr:uid="{02D81896-A1C4-4649-B068-D38D953F32E4}"/>
    <cellStyle name="l_CINEMA - 9 MERCADOS" xfId="355" xr:uid="{F6A33322-0937-4B8C-9253-63BBDD960D36}"/>
    <cellStyle name="l_Cópia de TV Segmentada" xfId="356" xr:uid="{3031B533-0499-44C3-94DD-967E921B858E}"/>
    <cellStyle name="l_Cópia de TV Segmentada 2" xfId="11145" xr:uid="{67025102-5F82-4B16-B2FE-EE4FBBCD7DF2}"/>
    <cellStyle name="l_Cópia de TV Segmentada 2 2" xfId="12901" xr:uid="{8DE761A5-06CD-47AD-A91A-6D3B0357EA28}"/>
    <cellStyle name="l_Cópia de TV Segmentada 2 2 2" xfId="16531" xr:uid="{A07B52F3-6A0C-4D01-A799-660AC5DDDEF0}"/>
    <cellStyle name="l_Cópia de TV Segmentada 2 2 2 2" xfId="22690" xr:uid="{BB562233-6DE8-4BEE-BE5A-78547E002DAA}"/>
    <cellStyle name="l_Cópia de TV Segmentada 2 2 2 2 2" xfId="39957" xr:uid="{D93D6929-17D5-4CF9-8314-7BC04BFFF668}"/>
    <cellStyle name="l_Cópia de TV Segmentada 2 2 2 3" xfId="27598" xr:uid="{0DACD098-89A1-4BDD-858F-9BC8EAED13B5}"/>
    <cellStyle name="l_Cópia de TV Segmentada 2 2 3" xfId="30822" xr:uid="{31BD8B42-C5C4-41F6-9685-D2A33C1B9B76}"/>
    <cellStyle name="l_Cópia de TV Segmentada 2 2 3 2" xfId="43046" xr:uid="{A77E8B03-E7AE-4702-874E-A73661B5579E}"/>
    <cellStyle name="l_Cópia de TV Segmentada 2 2 4" xfId="33814" xr:uid="{FFAAD8A1-1A84-4B40-B2CE-9909D4C52CE7}"/>
    <cellStyle name="l_Cópia de TV Segmentada 2 2 4 2" xfId="45533" xr:uid="{6CA76D9A-A6B7-4CD7-A094-9F6018E59D00}"/>
    <cellStyle name="l_Cópia de TV Segmentada 2 2 5" xfId="36015" xr:uid="{845AFE10-D676-4AAC-A0B3-D038CEB4F91E}"/>
    <cellStyle name="l_Cópia de TV Segmentada 2 2 6" xfId="18563" xr:uid="{53252DDC-2557-4DE4-8B0A-44F7D21BEFEE}"/>
    <cellStyle name="l_Cópia de TV Segmentada 2 3" xfId="14828" xr:uid="{FB0256DF-28B4-414D-91B8-201A644D07E4}"/>
    <cellStyle name="l_Cópia de TV Segmentada 2 3 2" xfId="20987" xr:uid="{9D142643-CDBC-42F7-8375-97C10582BF1A}"/>
    <cellStyle name="l_Cópia de TV Segmentada 2 3 2 2" xfId="38360" xr:uid="{F9C00239-0FE7-421E-AD43-713F9CE74D51}"/>
    <cellStyle name="l_Cópia de TV Segmentada 2 3 3" xfId="25949" xr:uid="{21580E53-C2D6-42CC-A06B-7CD09FCD9593}"/>
    <cellStyle name="l_Cópia de TV Segmentada 2 4" xfId="29140" xr:uid="{0976F9C6-399E-4265-944D-04A2C7425D63}"/>
    <cellStyle name="l_Cópia de TV Segmentada 2 4 2" xfId="41450" xr:uid="{9587F79A-A319-4215-8FF5-3132E97B9418}"/>
    <cellStyle name="l_Cópia de TV Segmentada 2 5" xfId="32124" xr:uid="{B33D04A6-E78E-4FD0-B9E2-548ADF4BA10A}"/>
    <cellStyle name="l_Cópia de TV Segmentada 2 5 2" xfId="43879" xr:uid="{D16A87CE-9A22-4F99-89F9-77EBF0284D01}"/>
    <cellStyle name="l_Cópia de TV Segmentada 2 6" xfId="29966" xr:uid="{19210312-2BD0-44E6-94B9-FB3856B13B31}"/>
    <cellStyle name="l_Cópia de TV Segmentada 2 7" xfId="19462" xr:uid="{D3E47C77-1CB3-48BB-886C-8A042705785B}"/>
    <cellStyle name="l_Cópia de TV Segmentada 3" xfId="12098" xr:uid="{5C036033-E066-4D73-9B1D-7FE305F97E21}"/>
    <cellStyle name="l_Cópia de TV Segmentada 3 2" xfId="15728" xr:uid="{E6223FD9-3CC1-47A1-8F74-D37823554BBB}"/>
    <cellStyle name="l_Cópia de TV Segmentada 3 2 2" xfId="21887" xr:uid="{506F18C2-3E97-45BD-947B-1E4937E1B06D}"/>
    <cellStyle name="l_Cópia de TV Segmentada 3 2 2 2" xfId="39165" xr:uid="{C3DB86E9-BFDC-4EB9-8588-D72DFF7312F4}"/>
    <cellStyle name="l_Cópia de TV Segmentada 3 2 3" xfId="26806" xr:uid="{143B4527-646D-43D2-8AF4-74C3D2A0C9E3}"/>
    <cellStyle name="l_Cópia de TV Segmentada 3 2 4" xfId="48065" xr:uid="{7F6299F4-1523-4D54-97F4-CDF38F8C79ED}"/>
    <cellStyle name="l_Cópia de TV Segmentada 3 3" xfId="17428" xr:uid="{BC2C9EFC-9CBD-43BC-9870-BF7E69FA7E23}"/>
    <cellStyle name="l_Cópia de TV Segmentada 3 3 2" xfId="23587" xr:uid="{CADC53E0-0DD9-49B0-9513-41EA1C557862}"/>
    <cellStyle name="l_Cópia de TV Segmentada 3 3 2 2" xfId="42250" xr:uid="{3FC262DB-FE40-43C7-80E8-E3516466B998}"/>
    <cellStyle name="l_Cópia de TV Segmentada 3 3 3" xfId="30024" xr:uid="{CCE77110-68E3-4B30-B393-7C5A6695C286}"/>
    <cellStyle name="l_Cópia de TV Segmentada 3 4" xfId="33021" xr:uid="{A8FF6A4D-32B1-4329-AC59-17672C01CCC2}"/>
    <cellStyle name="l_Cópia de TV Segmentada 3 4 2" xfId="44740" xr:uid="{0B49128B-686B-481E-BE8E-6498939D3187}"/>
    <cellStyle name="l_Cópia de TV Segmentada 3 5" xfId="35223" xr:uid="{D556CFE4-71C1-405D-9DAA-688AE8D8DBED}"/>
    <cellStyle name="l_Cópia de TV Segmentada 3 6" xfId="37350" xr:uid="{6757DCE1-B97E-4396-A441-27210F0624B4}"/>
    <cellStyle name="l_Cópia de TV Segmentada 3 6 2" xfId="46886" xr:uid="{2087DF0E-18EA-4EE1-9979-BB1D84CFD601}"/>
    <cellStyle name="l_Cópia de TV Segmentada 4" xfId="13988" xr:uid="{339BE925-8230-4E73-9E62-5746353412EB}"/>
    <cellStyle name="l_Cópia de TV Segmentada 4 2" xfId="20147" xr:uid="{DC1B3CE0-07E6-48BC-B2B8-FCA293EB2CD3}"/>
    <cellStyle name="l_Cópia de TV Segmentada 4 2 2" xfId="37557" xr:uid="{2AECB8F2-5520-42D7-8EB4-7402BB55BBE0}"/>
    <cellStyle name="l_Cópia de TV Segmentada 4 3" xfId="25057" xr:uid="{52C8BA6E-A917-4B6A-B30B-89B030258849}"/>
    <cellStyle name="l_Cópia de TV Segmentada 5" xfId="24884" xr:uid="{D9806BF9-43AF-4C4D-BBD1-94773066AE1F}"/>
    <cellStyle name="l_Cópia de TV Segmentada 5 2" xfId="37478" xr:uid="{BB81613A-50E7-413A-9AAE-340156D61DBE}"/>
    <cellStyle name="l_Cópia de TV Segmentada 6" xfId="32973" xr:uid="{110A8DF8-01DB-4459-B271-29B0F9146192}"/>
    <cellStyle name="l_Cópia de TV Segmentada_JORNAL COMPLEMENTO 24.06 - VERAMIR II - CONSOLIDADO" xfId="357" xr:uid="{7E852704-FBC1-4EC5-9401-33D20D9E42B3}"/>
    <cellStyle name="l_Cópia de TV Segmentada_OOH - Rev 12" xfId="3842" xr:uid="{90E0DEFF-9E4E-4988-9E2D-001FD9FB3A3B}"/>
    <cellStyle name="l_Cópia de TV Segmentada_SPA - NUCLEO APRES" xfId="358" xr:uid="{DABDE246-56DE-4916-B9F7-29E26D5A0DCC}"/>
    <cellStyle name="l_Cópia de TV Segmentada_SPA - NUCLEO APRES 2" xfId="11146" xr:uid="{4FEAC715-DD12-4936-9439-03514A25F650}"/>
    <cellStyle name="l_Cópia de TV Segmentada_SPA - NUCLEO APRES 2 2" xfId="12902" xr:uid="{FFD7087A-C2B1-43D4-9A3B-6E672084E80A}"/>
    <cellStyle name="l_Cópia de TV Segmentada_SPA - NUCLEO APRES 2 2 2" xfId="16532" xr:uid="{1E4F1156-6053-45C1-BF13-797C8C61C625}"/>
    <cellStyle name="l_Cópia de TV Segmentada_SPA - NUCLEO APRES 2 2 2 2" xfId="22691" xr:uid="{92E48991-0BF1-4FDB-B396-2E9332AF3DAB}"/>
    <cellStyle name="l_Cópia de TV Segmentada_SPA - NUCLEO APRES 2 2 2 2 2" xfId="39958" xr:uid="{34A35D01-C549-40A2-BC5D-93EA31B90FF1}"/>
    <cellStyle name="l_Cópia de TV Segmentada_SPA - NUCLEO APRES 2 2 2 3" xfId="27599" xr:uid="{E9359A1A-4ADF-4111-824E-DE61B951F3AE}"/>
    <cellStyle name="l_Cópia de TV Segmentada_SPA - NUCLEO APRES 2 2 3" xfId="30823" xr:uid="{4314A39A-5338-4FAA-B173-1C54F866BC00}"/>
    <cellStyle name="l_Cópia de TV Segmentada_SPA - NUCLEO APRES 2 2 3 2" xfId="43047" xr:uid="{8F6A3CE9-4ED4-4261-8629-EDFCDE4CCD7B}"/>
    <cellStyle name="l_Cópia de TV Segmentada_SPA - NUCLEO APRES 2 2 4" xfId="33815" xr:uid="{176790E3-6D95-4AA2-9AB6-429C9AFF1ABA}"/>
    <cellStyle name="l_Cópia de TV Segmentada_SPA - NUCLEO APRES 2 2 4 2" xfId="45534" xr:uid="{4140314B-1C52-47E2-BDD9-7F16A0DD35B0}"/>
    <cellStyle name="l_Cópia de TV Segmentada_SPA - NUCLEO APRES 2 2 5" xfId="36016" xr:uid="{F7748FD3-D87B-4DC4-B811-37BF4B1455C0}"/>
    <cellStyle name="l_Cópia de TV Segmentada_SPA - NUCLEO APRES 2 2 6" xfId="19262" xr:uid="{1A3F0730-9839-4B47-8FE8-01031730C967}"/>
    <cellStyle name="l_Cópia de TV Segmentada_SPA - NUCLEO APRES 2 3" xfId="14829" xr:uid="{28F2C3BC-3ACE-43A1-8C46-29AAE61689A5}"/>
    <cellStyle name="l_Cópia de TV Segmentada_SPA - NUCLEO APRES 2 3 2" xfId="20988" xr:uid="{80B0A566-27AF-4F1C-873B-FF4D6DD46D08}"/>
    <cellStyle name="l_Cópia de TV Segmentada_SPA - NUCLEO APRES 2 3 2 2" xfId="38361" xr:uid="{7E1A9BE0-FEA6-4C41-89CC-A2C2AE046AA1}"/>
    <cellStyle name="l_Cópia de TV Segmentada_SPA - NUCLEO APRES 2 3 3" xfId="25950" xr:uid="{633BAEFB-CBBA-4918-B3E3-FDC6A40B658F}"/>
    <cellStyle name="l_Cópia de TV Segmentada_SPA - NUCLEO APRES 2 4" xfId="29141" xr:uid="{9E7AD822-A021-4B02-A586-058A1DD06E58}"/>
    <cellStyle name="l_Cópia de TV Segmentada_SPA - NUCLEO APRES 2 4 2" xfId="41451" xr:uid="{D666E4A1-4D5A-4BC5-B2AC-55C9D0089F75}"/>
    <cellStyle name="l_Cópia de TV Segmentada_SPA - NUCLEO APRES 2 5" xfId="32125" xr:uid="{A0887A56-401C-4938-931E-DBFC5122DAEC}"/>
    <cellStyle name="l_Cópia de TV Segmentada_SPA - NUCLEO APRES 2 5 2" xfId="43880" xr:uid="{C342548B-DFF1-4FAB-853D-BED96A758835}"/>
    <cellStyle name="l_Cópia de TV Segmentada_SPA - NUCLEO APRES 2 6" xfId="29896" xr:uid="{14B5DF35-3BBB-44BA-93AD-481E72F2F965}"/>
    <cellStyle name="l_Cópia de TV Segmentada_SPA - NUCLEO APRES 2 7" xfId="19756" xr:uid="{8367CB25-7D05-4356-9336-376C08DE673B}"/>
    <cellStyle name="l_Cópia de TV Segmentada_SPA - NUCLEO APRES 3" xfId="12099" xr:uid="{4BD81E95-3874-4F14-89C2-CDCC441BBB1B}"/>
    <cellStyle name="l_Cópia de TV Segmentada_SPA - NUCLEO APRES 3 2" xfId="15729" xr:uid="{EDBFD875-AC0B-442D-98A9-AE83285EC581}"/>
    <cellStyle name="l_Cópia de TV Segmentada_SPA - NUCLEO APRES 3 2 2" xfId="21888" xr:uid="{996A0F94-4FD9-4364-A541-C4B40E7AF76F}"/>
    <cellStyle name="l_Cópia de TV Segmentada_SPA - NUCLEO APRES 3 2 2 2" xfId="39166" xr:uid="{69E0AE02-D936-4B3D-9292-B247B4220231}"/>
    <cellStyle name="l_Cópia de TV Segmentada_SPA - NUCLEO APRES 3 2 3" xfId="26807" xr:uid="{ECC6B2FD-BDD4-4BF6-A2B5-DEC019769829}"/>
    <cellStyle name="l_Cópia de TV Segmentada_SPA - NUCLEO APRES 3 2 4" xfId="48066" xr:uid="{E1D8D6E3-2645-45BF-BC4C-277A8A848316}"/>
    <cellStyle name="l_Cópia de TV Segmentada_SPA - NUCLEO APRES 3 3" xfId="17429" xr:uid="{DA3BAE1B-EE50-485E-8935-5F0918DB4A84}"/>
    <cellStyle name="l_Cópia de TV Segmentada_SPA - NUCLEO APRES 3 3 2" xfId="23588" xr:uid="{44C24B4D-44E0-46EF-B729-6A9F6627A270}"/>
    <cellStyle name="l_Cópia de TV Segmentada_SPA - NUCLEO APRES 3 3 2 2" xfId="42251" xr:uid="{881C0EBD-D2A8-4609-B0B7-3E615A99CB7B}"/>
    <cellStyle name="l_Cópia de TV Segmentada_SPA - NUCLEO APRES 3 3 3" xfId="30025" xr:uid="{908B0D0E-6B7B-405C-AD22-89F3C8C2656B}"/>
    <cellStyle name="l_Cópia de TV Segmentada_SPA - NUCLEO APRES 3 4" xfId="33022" xr:uid="{C88C26D5-B1A2-44C5-86A3-AC1E13DC3092}"/>
    <cellStyle name="l_Cópia de TV Segmentada_SPA - NUCLEO APRES 3 4 2" xfId="44741" xr:uid="{7E12475C-BFCA-47DC-A525-20C168B108A3}"/>
    <cellStyle name="l_Cópia de TV Segmentada_SPA - NUCLEO APRES 3 5" xfId="35224" xr:uid="{C6D2B7D1-0C72-4E06-A1EF-3D63E2CDA7EE}"/>
    <cellStyle name="l_Cópia de TV Segmentada_SPA - NUCLEO APRES 3 6" xfId="36950" xr:uid="{F0CD5998-8251-4C08-85F0-430A1A2BF025}"/>
    <cellStyle name="l_Cópia de TV Segmentada_SPA - NUCLEO APRES 3 6 2" xfId="46486" xr:uid="{1F85AB90-74EB-4E2E-B6F5-6AB98FF59609}"/>
    <cellStyle name="l_Cópia de TV Segmentada_SPA - NUCLEO APRES 4" xfId="13989" xr:uid="{748BCDE3-8685-4F24-B045-F52994A82DED}"/>
    <cellStyle name="l_Cópia de TV Segmentada_SPA - NUCLEO APRES 4 2" xfId="20148" xr:uid="{32B24AB2-19C7-4965-9399-267A9B0409E0}"/>
    <cellStyle name="l_Cópia de TV Segmentada_SPA - NUCLEO APRES 4 2 2" xfId="37558" xr:uid="{0CC40B3C-7F0D-47A8-B155-54DB666C4CC3}"/>
    <cellStyle name="l_Cópia de TV Segmentada_SPA - NUCLEO APRES 4 3" xfId="25058" xr:uid="{5A397BA1-730C-480D-9C97-1D1C03645C2C}"/>
    <cellStyle name="l_Cópia de TV Segmentada_SPA - NUCLEO APRES 5" xfId="24883" xr:uid="{55B93A3C-9A91-487C-96DB-BD138E6036C4}"/>
    <cellStyle name="l_Cópia de TV Segmentada_SPA - NUCLEO APRES 5 2" xfId="37477" xr:uid="{146BC2B4-ED21-406A-8736-FFEFB525871F}"/>
    <cellStyle name="l_Cópia de TV Segmentada_SPA - NUCLEO APRES 6" xfId="24792" xr:uid="{E07071EF-3A65-4D76-B3B9-095D64E3AAFD}"/>
    <cellStyle name="l_Cópia de TV Segmentada_SPA - NUCLEO APRES_CINEMA_-_9_MERCADOS" xfId="359" xr:uid="{41E6AFBB-1B5D-4FEC-BCC3-0D59372CF1FA}"/>
    <cellStyle name="l_Cópia de TV Segmentada_SPA - NUCLEO APRES_JORNAL COMPLEMENTO 24.06 - VERAMIR II - CONSOLIDADO" xfId="360" xr:uid="{5C7E18AF-0BD8-4ACC-BF9D-921592F1F4BE}"/>
    <cellStyle name="l_Cópia de TV Segmentada_SPA - NUCLEO APRES_OOH - Rev 12" xfId="3843" xr:uid="{BD300566-A9DD-40E1-AFF3-7F32FC788483}"/>
    <cellStyle name="l_DEFESA " xfId="361" xr:uid="{7B0AECC4-CED3-46AC-A791-6FACF1BE5304}"/>
    <cellStyle name="l_DEFESA  2" xfId="11147" xr:uid="{A61BC996-08E1-45BB-BB3B-8CE1E5B0D1F9}"/>
    <cellStyle name="l_DEFESA  2 2" xfId="12903" xr:uid="{6E1CF94F-B80C-492B-97B2-63B4CC8203CB}"/>
    <cellStyle name="l_DEFESA  2 2 2" xfId="16533" xr:uid="{7E3EC1E7-8BC5-40BE-828A-1318B0397D44}"/>
    <cellStyle name="l_DEFESA  2 2 2 2" xfId="22692" xr:uid="{D3674011-FC7E-4995-925C-EC806DC748FE}"/>
    <cellStyle name="l_DEFESA  2 2 2 2 2" xfId="39959" xr:uid="{7B699B96-C333-45EE-AFBB-2DC76B20AD43}"/>
    <cellStyle name="l_DEFESA  2 2 2 3" xfId="27600" xr:uid="{153D7149-C7FA-4C49-A4DC-929457F7A16A}"/>
    <cellStyle name="l_DEFESA  2 2 3" xfId="30824" xr:uid="{B2B6438B-8C7E-4991-A742-AE7A08102DB0}"/>
    <cellStyle name="l_DEFESA  2 2 3 2" xfId="43048" xr:uid="{E734DE5B-7D76-4E70-95B3-D9BD19336A51}"/>
    <cellStyle name="l_DEFESA  2 2 4" xfId="33816" xr:uid="{737BD394-CFCB-4ADC-9A49-73E232ED6115}"/>
    <cellStyle name="l_DEFESA  2 2 4 2" xfId="45535" xr:uid="{63D6272A-BDA2-4621-B424-BC032B11D760}"/>
    <cellStyle name="l_DEFESA  2 2 5" xfId="36017" xr:uid="{FD1F0E2B-5F4B-42B0-AFB8-A12F8663ADF3}"/>
    <cellStyle name="l_DEFESA  2 2 6" xfId="19555" xr:uid="{957F323C-32E3-4392-82EA-46F9959690DF}"/>
    <cellStyle name="l_DEFESA  2 3" xfId="14830" xr:uid="{170EE900-8FAC-4482-9D6D-5F82FF2DFD46}"/>
    <cellStyle name="l_DEFESA  2 3 2" xfId="20989" xr:uid="{058E929D-40A9-427A-A6FB-FF3773E114EB}"/>
    <cellStyle name="l_DEFESA  2 3 2 2" xfId="38362" xr:uid="{E2148B27-9D93-492B-B7D8-7235BAF9FAAB}"/>
    <cellStyle name="l_DEFESA  2 3 3" xfId="25951" xr:uid="{6BEF7196-28E5-4546-894B-904FD4C90B92}"/>
    <cellStyle name="l_DEFESA  2 4" xfId="29142" xr:uid="{89D94D0D-C41C-40F1-B108-E452D4FB6792}"/>
    <cellStyle name="l_DEFESA  2 4 2" xfId="41452" xr:uid="{07305BB1-5BED-4618-A23C-00C45CFFDA0D}"/>
    <cellStyle name="l_DEFESA  2 5" xfId="32126" xr:uid="{B1499D64-55E8-4E93-A587-CD756C089D45}"/>
    <cellStyle name="l_DEFESA  2 5 2" xfId="43881" xr:uid="{A87106F3-A30B-497C-90E2-543D1A4C1CE1}"/>
    <cellStyle name="l_DEFESA  2 6" xfId="29945" xr:uid="{BB85CEE2-1B79-461B-98CF-35CA7476401B}"/>
    <cellStyle name="l_DEFESA  2 7" xfId="19079" xr:uid="{CE577FA2-32D2-4453-98FA-3AD47B8C53C3}"/>
    <cellStyle name="l_DEFESA  3" xfId="12100" xr:uid="{1923C888-11AA-4ECA-A510-3D465F601023}"/>
    <cellStyle name="l_DEFESA  3 2" xfId="15730" xr:uid="{2C1C51BB-086B-48C3-9D75-6BCE8C1F6444}"/>
    <cellStyle name="l_DEFESA  3 2 2" xfId="21889" xr:uid="{50077AB7-9DC9-4355-BB84-17668ACE8329}"/>
    <cellStyle name="l_DEFESA  3 2 2 2" xfId="39167" xr:uid="{2EA97E9A-3DEC-47AB-94E8-6A546CD3C675}"/>
    <cellStyle name="l_DEFESA  3 2 3" xfId="26808" xr:uid="{912C44C2-96C7-4C4A-A45D-BA04A1F0DE34}"/>
    <cellStyle name="l_DEFESA  3 2 4" xfId="48067" xr:uid="{5EE84329-1B44-461C-8F59-D3D6C512146A}"/>
    <cellStyle name="l_DEFESA  3 3" xfId="17430" xr:uid="{C754C5B5-5707-4D5A-9C82-723CA68093C1}"/>
    <cellStyle name="l_DEFESA  3 3 2" xfId="23589" xr:uid="{57ECB78D-5D54-48E2-A34C-4520133C87EF}"/>
    <cellStyle name="l_DEFESA  3 3 2 2" xfId="42252" xr:uid="{30EB6256-6618-4D82-A642-CA56C6F1EFCC}"/>
    <cellStyle name="l_DEFESA  3 3 3" xfId="30026" xr:uid="{FCC999DE-7463-4CD9-8221-87303175D37A}"/>
    <cellStyle name="l_DEFESA  3 4" xfId="33023" xr:uid="{0303B0E5-18FD-41F9-B2BA-C3E1CC5E30FC}"/>
    <cellStyle name="l_DEFESA  3 4 2" xfId="44742" xr:uid="{C3BB882E-C831-4D52-8643-AD98AFAE9CF7}"/>
    <cellStyle name="l_DEFESA  3 5" xfId="35225" xr:uid="{0E7DEAC1-C4BC-415E-975D-7EB7A9E4A711}"/>
    <cellStyle name="l_DEFESA  3 6" xfId="32967" xr:uid="{2746C4C2-D54B-43F7-AE53-85FBBA2A8023}"/>
    <cellStyle name="l_DEFESA  3 6 2" xfId="44691" xr:uid="{E22EEE95-3133-4F42-ADB8-832F5BB308A5}"/>
    <cellStyle name="l_DEFESA  4" xfId="13990" xr:uid="{F94E657F-52BA-4AA5-973F-85F14282E8F9}"/>
    <cellStyle name="l_DEFESA  4 2" xfId="20149" xr:uid="{35205376-FDC7-4E57-801D-33D4870832D4}"/>
    <cellStyle name="l_DEFESA  4 2 2" xfId="37559" xr:uid="{F757C533-E078-403E-9E44-60B3AE699C77}"/>
    <cellStyle name="l_DEFESA  4 3" xfId="25059" xr:uid="{2614377F-01E3-48C7-97B2-29427E38FD46}"/>
    <cellStyle name="l_DEFESA  5" xfId="24882" xr:uid="{9DBCD3C6-69EB-42A0-9C31-1989BB1AEA71}"/>
    <cellStyle name="l_DEFESA  5 2" xfId="37476" xr:uid="{07411359-8E84-42CA-ABA0-8F55C28EA062}"/>
    <cellStyle name="l_DEFESA  6" xfId="29059" xr:uid="{5351928C-D355-4C01-95FE-84188B5BE0D2}"/>
    <cellStyle name="l_DEFESA _CINEMA - 9 MERCADOS" xfId="362" xr:uid="{AAE48EBC-C0F0-48A8-A6BC-69146196FD52}"/>
    <cellStyle name="l_DEFESA _CINEMA - BRASÍLIA - 141" xfId="363" xr:uid="{D80B06CB-656C-477A-8858-A9A4781266A6}"/>
    <cellStyle name="l_DEFESA _CINEMA - BRASÍLIA - 141_JORNAL COMPLEMENTO 24.06 - VERAMIR II - CONSOLIDADO" xfId="364" xr:uid="{BF02DBD3-B727-4271-B500-43205D211F5A}"/>
    <cellStyle name="l_DEFESA _CINEMA_-_9_MERCADOS" xfId="365" xr:uid="{7F914E93-3AEF-4CBA-A0D8-405312942CB8}"/>
    <cellStyle name="l_DEFESA _DF PREÇOS SBT E RECORD ALTERADOS - 25.05.08" xfId="366" xr:uid="{E8030231-F596-4715-AB89-A6146A96FE20}"/>
    <cellStyle name="l_DEFESA _Jornais separados por Representante" xfId="3844" xr:uid="{623ACD9B-E45D-4EC5-ADF3-DEAF7DCAE623}"/>
    <cellStyle name="l_DEFESA _Jornais separados por Representante 2" xfId="11148" xr:uid="{DD33260F-2398-49C3-A6F1-B3A46E713363}"/>
    <cellStyle name="l_DEFESA _Jornais separados por Representante 2 2" xfId="12904" xr:uid="{E72A6D1B-0687-4CFE-9A35-8722000CC424}"/>
    <cellStyle name="l_DEFESA _Jornais separados por Representante 2 2 2" xfId="16534" xr:uid="{796DA28A-C841-422A-94DA-8A569616666C}"/>
    <cellStyle name="l_DEFESA _Jornais separados por Representante 2 2 2 2" xfId="22693" xr:uid="{D5E749E1-6948-4054-BFD5-1973FB44E2E0}"/>
    <cellStyle name="l_DEFESA _Jornais separados por Representante 2 2 2 2 2" xfId="39960" xr:uid="{FEC4C19D-6202-4E47-B600-CD69A014D2D7}"/>
    <cellStyle name="l_DEFESA _Jornais separados por Representante 2 2 2 3" xfId="27601" xr:uid="{07AF77AA-E51F-405C-9429-461FBA19CE62}"/>
    <cellStyle name="l_DEFESA _Jornais separados por Representante 2 2 3" xfId="30825" xr:uid="{E128EC17-809B-4C91-8A01-12D1C09798C7}"/>
    <cellStyle name="l_DEFESA _Jornais separados por Representante 2 2 3 2" xfId="43049" xr:uid="{39A8670C-9B00-418D-A1CB-498FF16FD955}"/>
    <cellStyle name="l_DEFESA _Jornais separados por Representante 2 2 4" xfId="33817" xr:uid="{6D3072D8-1AD3-4548-832E-DB3F1DAADF45}"/>
    <cellStyle name="l_DEFESA _Jornais separados por Representante 2 2 4 2" xfId="45536" xr:uid="{75EB283C-C38C-4F31-A8CC-83F360CA546C}"/>
    <cellStyle name="l_DEFESA _Jornais separados por Representante 2 2 5" xfId="36018" xr:uid="{99944295-39E9-430F-8F30-5127A65CF7D6}"/>
    <cellStyle name="l_DEFESA _Jornais separados por Representante 2 2 6" xfId="18880" xr:uid="{9869E2C0-065C-4A71-989C-CBFA8ACD7429}"/>
    <cellStyle name="l_DEFESA _Jornais separados por Representante 2 3" xfId="14831" xr:uid="{43D0850B-84FD-451C-86AE-E83562E4AE8A}"/>
    <cellStyle name="l_DEFESA _Jornais separados por Representante 2 3 2" xfId="20990" xr:uid="{0D2F65D9-6856-4CCA-9345-9A7BA63F7527}"/>
    <cellStyle name="l_DEFESA _Jornais separados por Representante 2 3 2 2" xfId="38363" xr:uid="{E1FEE79C-53FD-4EFB-AEC3-3C5489CAC956}"/>
    <cellStyle name="l_DEFESA _Jornais separados por Representante 2 3 3" xfId="25952" xr:uid="{BC36CE21-7AF2-4811-84F4-10072D4642E4}"/>
    <cellStyle name="l_DEFESA _Jornais separados por Representante 2 4" xfId="29143" xr:uid="{A70D4A37-5651-4DCD-A864-88EB10E9EF4D}"/>
    <cellStyle name="l_DEFESA _Jornais separados por Representante 2 4 2" xfId="41453" xr:uid="{63DB2AD8-6E5D-4C98-816F-F4DCA7146FD5}"/>
    <cellStyle name="l_DEFESA _Jornais separados por Representante 2 5" xfId="32127" xr:uid="{8C1A9F3F-D86E-4E3B-A989-FB68073A076D}"/>
    <cellStyle name="l_DEFESA _Jornais separados por Representante 2 5 2" xfId="43882" xr:uid="{62D97370-5BD4-4B4B-AE4F-8D120B9A63AE}"/>
    <cellStyle name="l_DEFESA _Jornais separados por Representante 2 6" xfId="31575" xr:uid="{3F18C12E-F044-428A-8B02-505B55394EC7}"/>
    <cellStyle name="l_DEFESA _Jornais separados por Representante 2 7" xfId="18763" xr:uid="{823DA266-2382-498D-BA36-E88E9D265849}"/>
    <cellStyle name="l_DEFESA _Jornais separados por Representante 3" xfId="12101" xr:uid="{BA98717B-8543-4E56-AB7B-7280787A9A0D}"/>
    <cellStyle name="l_DEFESA _Jornais separados por Representante 3 2" xfId="15731" xr:uid="{E94DBF21-E23C-47CE-AEBA-A1AA3AEF80DB}"/>
    <cellStyle name="l_DEFESA _Jornais separados por Representante 3 2 2" xfId="21890" xr:uid="{CC87BBE8-0169-4C5F-88C0-CCEE70348101}"/>
    <cellStyle name="l_DEFESA _Jornais separados por Representante 3 2 2 2" xfId="39168" xr:uid="{53026970-3A44-4193-B299-ECFB82D965C6}"/>
    <cellStyle name="l_DEFESA _Jornais separados por Representante 3 2 3" xfId="26809" xr:uid="{994099DB-FBA8-4577-A028-79897E09ABF3}"/>
    <cellStyle name="l_DEFESA _Jornais separados por Representante 3 2 4" xfId="48068" xr:uid="{7C2C5835-66EC-4D8D-95E5-9D9F54FB0F20}"/>
    <cellStyle name="l_DEFESA _Jornais separados por Representante 3 3" xfId="17431" xr:uid="{5A081BA6-8232-436C-9C04-BEAFA46A7D97}"/>
    <cellStyle name="l_DEFESA _Jornais separados por Representante 3 3 2" xfId="23590" xr:uid="{24028C7B-5032-44C2-B9B3-9F4EF77DD5E7}"/>
    <cellStyle name="l_DEFESA _Jornais separados por Representante 3 3 2 2" xfId="42253" xr:uid="{75A7A3A6-6FED-4305-834E-E3BE815CCEE0}"/>
    <cellStyle name="l_DEFESA _Jornais separados por Representante 3 3 3" xfId="30027" xr:uid="{DF5FFB28-CF96-4F27-8349-6260B858FD30}"/>
    <cellStyle name="l_DEFESA _Jornais separados por Representante 3 4" xfId="33024" xr:uid="{6F9CE902-F59C-491E-AD4B-193F02847FAD}"/>
    <cellStyle name="l_DEFESA _Jornais separados por Representante 3 4 2" xfId="44743" xr:uid="{24BC181D-BD2B-4F07-AC68-031EA80F729F}"/>
    <cellStyle name="l_DEFESA _Jornais separados por Representante 3 5" xfId="35226" xr:uid="{75F49B29-929A-4916-941D-CA3F25ECA01F}"/>
    <cellStyle name="l_DEFESA _Jornais separados por Representante 3 6" xfId="37146" xr:uid="{C4579367-7009-4F80-9D5A-56FAD293D2AB}"/>
    <cellStyle name="l_DEFESA _Jornais separados por Representante 3 6 2" xfId="46682" xr:uid="{8ED59EB5-E85E-4035-BAEC-1DD4603596F4}"/>
    <cellStyle name="l_DEFESA _Jornais separados por Representante 4" xfId="13991" xr:uid="{CFF0F297-F0EB-4CFE-B62D-5159350F1FBA}"/>
    <cellStyle name="l_DEFESA _Jornais separados por Representante 4 2" xfId="20150" xr:uid="{312300FC-DD8D-455A-9946-8AE7D5C86865}"/>
    <cellStyle name="l_DEFESA _Jornais separados por Representante 4 2 2" xfId="37560" xr:uid="{5FF80A7B-451A-4312-BF56-E1DEBE2507BA}"/>
    <cellStyle name="l_DEFESA _Jornais separados por Representante 4 3" xfId="25060" xr:uid="{4C717A6E-4B65-43A8-91D9-E7D96F456E0A}"/>
    <cellStyle name="l_DEFESA _Jornais separados por Representante 5" xfId="24881" xr:uid="{34420D37-3D00-431C-87D2-0084DB9F4685}"/>
    <cellStyle name="l_DEFESA _Jornais separados por Representante 5 2" xfId="37475" xr:uid="{7BC60DBD-90CA-47FC-BC7B-731813D5A7CD}"/>
    <cellStyle name="l_DEFESA _Jornais separados por Representante 6" xfId="29952" xr:uid="{51C5435F-CC89-40B3-A5DE-EE78D8926B04}"/>
    <cellStyle name="l_DEFESA _Jornais separados por Representante_OOH - Rev 12" xfId="3845" xr:uid="{EF54452D-AD79-4C0D-AAFD-7EE193A5380E}"/>
    <cellStyle name="l_DEFESA _JORNAL COMPLEMENTO 24.06 - VERAMIR II - CONSOLIDADO" xfId="367" xr:uid="{8BAE594A-AE7B-453E-B374-CD25AFAE7C38}"/>
    <cellStyle name="l_DEFESA _NEIDE II" xfId="368" xr:uid="{DF0EF4F8-5330-48E2-BD58-E5B62BF9AA5C}"/>
    <cellStyle name="l_DEFESA _NEIDE II 2" xfId="11149" xr:uid="{78261809-9605-435C-85DD-88B2172D2A45}"/>
    <cellStyle name="l_DEFESA _NEIDE II 2 2" xfId="12905" xr:uid="{65F69B9B-759F-40E8-84BF-1071784823AC}"/>
    <cellStyle name="l_DEFESA _NEIDE II 2 2 2" xfId="16535" xr:uid="{05A550DD-6AB0-4DA1-861A-F757E435DE37}"/>
    <cellStyle name="l_DEFESA _NEIDE II 2 2 2 2" xfId="22694" xr:uid="{262E6201-951C-46D5-8211-F75BA661AFE2}"/>
    <cellStyle name="l_DEFESA _NEIDE II 2 2 2 2 2" xfId="39961" xr:uid="{7A4B6235-2785-4CF6-9550-82D043079649}"/>
    <cellStyle name="l_DEFESA _NEIDE II 2 2 2 3" xfId="27602" xr:uid="{5926E912-9DF9-4A7A-AB5A-C4903F2C1CE4}"/>
    <cellStyle name="l_DEFESA _NEIDE II 2 2 3" xfId="30826" xr:uid="{5969C5AF-0D10-468D-B9D3-058B7F563164}"/>
    <cellStyle name="l_DEFESA _NEIDE II 2 2 3 2" xfId="43050" xr:uid="{B0AB449D-1E90-414C-9864-3B95D0E94500}"/>
    <cellStyle name="l_DEFESA _NEIDE II 2 2 4" xfId="33818" xr:uid="{BC85A229-F41A-45B1-92DE-D2D55FBACA0E}"/>
    <cellStyle name="l_DEFESA _NEIDE II 2 2 4 2" xfId="45537" xr:uid="{85199BE2-349B-44BF-A4BC-33B13DE52F32}"/>
    <cellStyle name="l_DEFESA _NEIDE II 2 2 5" xfId="36019" xr:uid="{65D71378-E95E-4228-A263-1D02555F0E00}"/>
    <cellStyle name="l_DEFESA _NEIDE II 2 2 6" xfId="18562" xr:uid="{F2515FD9-4D1A-4319-BA66-94A3E643C285}"/>
    <cellStyle name="l_DEFESA _NEIDE II 2 3" xfId="14832" xr:uid="{EC6E9FB5-4D60-4712-8E9F-82E920ED93F6}"/>
    <cellStyle name="l_DEFESA _NEIDE II 2 3 2" xfId="20991" xr:uid="{33CD33D6-D2FD-44F7-B657-BC46945D820D}"/>
    <cellStyle name="l_DEFESA _NEIDE II 2 3 2 2" xfId="38364" xr:uid="{5C480C68-DAE5-4F6B-A8CF-2B5B3F791349}"/>
    <cellStyle name="l_DEFESA _NEIDE II 2 3 3" xfId="25953" xr:uid="{EC87B082-46F4-4039-918A-093298D47100}"/>
    <cellStyle name="l_DEFESA _NEIDE II 2 4" xfId="29144" xr:uid="{437AC632-E1E3-419A-A39A-06DE3CE4FF58}"/>
    <cellStyle name="l_DEFESA _NEIDE II 2 4 2" xfId="41454" xr:uid="{389F6664-6D2B-4DD6-894E-3DEE01126E84}"/>
    <cellStyle name="l_DEFESA _NEIDE II 2 5" xfId="32128" xr:uid="{22E856E1-A2FE-4C0D-BF7D-A580614D7653}"/>
    <cellStyle name="l_DEFESA _NEIDE II 2 5 2" xfId="43883" xr:uid="{E9EE535A-6EA3-49B7-AD56-76DDDAFDB513}"/>
    <cellStyle name="l_DEFESA _NEIDE II 2 6" xfId="29014" xr:uid="{BC39C1DE-E618-4E7E-9F96-9EE15D05E568}"/>
    <cellStyle name="l_DEFESA _NEIDE II 2 7" xfId="19461" xr:uid="{FEF9749A-B6FE-459F-BE85-3950621130B4}"/>
    <cellStyle name="l_DEFESA _NEIDE II 3" xfId="12102" xr:uid="{4DAF28A6-981B-44A3-B642-931F2D4ECA05}"/>
    <cellStyle name="l_DEFESA _NEIDE II 3 2" xfId="15732" xr:uid="{05B07791-5A67-402B-8107-4F75324E09F7}"/>
    <cellStyle name="l_DEFESA _NEIDE II 3 2 2" xfId="21891" xr:uid="{DA8EB10B-A3D9-418E-B06F-ECB5FD098438}"/>
    <cellStyle name="l_DEFESA _NEIDE II 3 2 2 2" xfId="39169" xr:uid="{7DAB543E-C069-4DE4-9279-5D1899DABC1C}"/>
    <cellStyle name="l_DEFESA _NEIDE II 3 2 3" xfId="26810" xr:uid="{AD37CA73-DF62-4341-A907-D600BB3C9A1F}"/>
    <cellStyle name="l_DEFESA _NEIDE II 3 2 4" xfId="48069" xr:uid="{428B5577-DC06-4A73-9117-C74C3EBDD04D}"/>
    <cellStyle name="l_DEFESA _NEIDE II 3 3" xfId="17432" xr:uid="{302BB180-42EA-4A75-84B0-A788D8C8E9BB}"/>
    <cellStyle name="l_DEFESA _NEIDE II 3 3 2" xfId="23591" xr:uid="{D2E711DB-4487-46D4-9F63-51C41E210F1E}"/>
    <cellStyle name="l_DEFESA _NEIDE II 3 3 2 2" xfId="42254" xr:uid="{342CB26A-FA0F-4C14-9975-9C8136E3DCF3}"/>
    <cellStyle name="l_DEFESA _NEIDE II 3 3 3" xfId="30028" xr:uid="{22749BA8-7F79-4748-9456-B66B670423D5}"/>
    <cellStyle name="l_DEFESA _NEIDE II 3 4" xfId="33025" xr:uid="{A1C752FD-08E8-4E6E-889C-09425C69A174}"/>
    <cellStyle name="l_DEFESA _NEIDE II 3 4 2" xfId="44744" xr:uid="{D606568B-99B2-4D8F-A571-F9312A6973E1}"/>
    <cellStyle name="l_DEFESA _NEIDE II 3 5" xfId="35227" xr:uid="{A1B98707-91AC-4C2A-BAA1-A60DCD45DE8A}"/>
    <cellStyle name="l_DEFESA _NEIDE II 3 6" xfId="37349" xr:uid="{FDBD1A37-A818-46F9-B4C8-D036F7D0A802}"/>
    <cellStyle name="l_DEFESA _NEIDE II 3 6 2" xfId="46885" xr:uid="{863EF637-669A-40C8-B45E-55EA1A9D3F3D}"/>
    <cellStyle name="l_DEFESA _NEIDE II 4" xfId="13992" xr:uid="{7A469E2F-62A4-4661-913F-6E051910BDC0}"/>
    <cellStyle name="l_DEFESA _NEIDE II 4 2" xfId="20151" xr:uid="{362CE7D1-F507-4A8A-974E-1D5E0377D57C}"/>
    <cellStyle name="l_DEFESA _NEIDE II 4 2 2" xfId="37561" xr:uid="{80754136-3D01-443F-A078-7BF098E2CBA2}"/>
    <cellStyle name="l_DEFESA _NEIDE II 4 3" xfId="25061" xr:uid="{F984EB32-8D2B-4E73-B8F3-57B33DDD7554}"/>
    <cellStyle name="l_DEFESA _NEIDE II 5" xfId="24830" xr:uid="{D7DA698A-E3A2-4256-9258-F847AFA105CB}"/>
    <cellStyle name="l_DEFESA _NEIDE II 5 2" xfId="37426" xr:uid="{93EC2B24-6179-415E-8CC5-FD9301BD75A7}"/>
    <cellStyle name="l_DEFESA _NEIDE II 6" xfId="34585" xr:uid="{9F07468D-DFF3-4E1E-A9B1-7C41155ED7C3}"/>
    <cellStyle name="l_DEFESA _NEIDE II_OOH - Rev 12" xfId="3846" xr:uid="{E63A3C7C-75D7-4BF8-AED2-A2A9ABCDF727}"/>
    <cellStyle name="l_DEFESA _OOH - Rev 12" xfId="3847" xr:uid="{87E07CFF-4F0E-44E8-B86B-43CF60B1F42E}"/>
    <cellStyle name="l_DEFESA _Plano  DF - AJUSTADO" xfId="369" xr:uid="{E5257327-58E9-48AA-B150-6062EE1F9204}"/>
    <cellStyle name="l_DEFESA _Plano  DF - AJUSTADO 2" xfId="11150" xr:uid="{D60BEBA5-E90F-471E-9469-22E008C945E5}"/>
    <cellStyle name="l_DEFESA _Plano  DF - AJUSTADO 2 2" xfId="12906" xr:uid="{ACB1B0CF-BA87-4181-B513-E4479FBAE2B4}"/>
    <cellStyle name="l_DEFESA _Plano  DF - AJUSTADO 2 2 2" xfId="16536" xr:uid="{790E5F4F-DB8F-47AE-9A6F-B317A614B13D}"/>
    <cellStyle name="l_DEFESA _Plano  DF - AJUSTADO 2 2 2 2" xfId="22695" xr:uid="{E35BD4C1-4A93-42F9-BA72-8FAD6A3D1DEC}"/>
    <cellStyle name="l_DEFESA _Plano  DF - AJUSTADO 2 2 2 2 2" xfId="39962" xr:uid="{69EBC372-D217-4DFB-A885-2E451A9E8031}"/>
    <cellStyle name="l_DEFESA _Plano  DF - AJUSTADO 2 2 2 3" xfId="27603" xr:uid="{1A2FC4EB-0DA9-4A77-855E-728E013026B0}"/>
    <cellStyle name="l_DEFESA _Plano  DF - AJUSTADO 2 2 3" xfId="30827" xr:uid="{767007FC-19E0-4585-A235-D1066C739AB5}"/>
    <cellStyle name="l_DEFESA _Plano  DF - AJUSTADO 2 2 3 2" xfId="43051" xr:uid="{64A9E80A-ECE7-4120-9A23-45E271F6981C}"/>
    <cellStyle name="l_DEFESA _Plano  DF - AJUSTADO 2 2 4" xfId="33819" xr:uid="{3DF5E56A-22ED-4934-B19D-800CC80AE3C0}"/>
    <cellStyle name="l_DEFESA _Plano  DF - AJUSTADO 2 2 4 2" xfId="45538" xr:uid="{A238081C-D6F5-4192-AC8B-099E9EA199E6}"/>
    <cellStyle name="l_DEFESA _Plano  DF - AJUSTADO 2 2 5" xfId="36020" xr:uid="{2AAB0950-E534-401B-968B-BA928512FEC7}"/>
    <cellStyle name="l_DEFESA _Plano  DF - AJUSTADO 2 2 6" xfId="19261" xr:uid="{04B8F09D-0919-4306-9FF6-A43D28216CF0}"/>
    <cellStyle name="l_DEFESA _Plano  DF - AJUSTADO 2 3" xfId="14833" xr:uid="{174584FD-4F83-45F7-8FF1-DB24D4DE9248}"/>
    <cellStyle name="l_DEFESA _Plano  DF - AJUSTADO 2 3 2" xfId="20992" xr:uid="{8C39EC19-1DD0-43AD-AB33-A1671815A8C9}"/>
    <cellStyle name="l_DEFESA _Plano  DF - AJUSTADO 2 3 2 2" xfId="38365" xr:uid="{395BD6DA-C290-44F0-8C4B-F82B42BCFD03}"/>
    <cellStyle name="l_DEFESA _Plano  DF - AJUSTADO 2 3 3" xfId="25954" xr:uid="{3614D541-AB50-460A-8A16-71A9E0A6D695}"/>
    <cellStyle name="l_DEFESA _Plano  DF - AJUSTADO 2 4" xfId="29145" xr:uid="{D841B418-FE8F-414F-88DE-63F25B8AA9DF}"/>
    <cellStyle name="l_DEFESA _Plano  DF - AJUSTADO 2 4 2" xfId="41455" xr:uid="{8B88C91D-50A8-4636-A2DC-6317F74461F6}"/>
    <cellStyle name="l_DEFESA _Plano  DF - AJUSTADO 2 5" xfId="32129" xr:uid="{238F34E7-C15C-47C1-95D3-73A150662225}"/>
    <cellStyle name="l_DEFESA _Plano  DF - AJUSTADO 2 5 2" xfId="43884" xr:uid="{BBB7D453-1522-4FB7-BD66-B0EA25B011A0}"/>
    <cellStyle name="l_DEFESA _Plano  DF - AJUSTADO 2 6" xfId="29015" xr:uid="{F020CDE7-C746-4F92-922F-ACEBB634FEAE}"/>
    <cellStyle name="l_DEFESA _Plano  DF - AJUSTADO 2 7" xfId="19755" xr:uid="{40130F29-B0C2-481D-A2FE-3A6105AFEDB0}"/>
    <cellStyle name="l_DEFESA _Plano  DF - AJUSTADO 3" xfId="12103" xr:uid="{F8FA0E56-849E-46E2-BDEE-FEF33D3339EA}"/>
    <cellStyle name="l_DEFESA _Plano  DF - AJUSTADO 3 2" xfId="15733" xr:uid="{7A74B26E-6E46-4979-9C1A-C4CFEF86AD9A}"/>
    <cellStyle name="l_DEFESA _Plano  DF - AJUSTADO 3 2 2" xfId="21892" xr:uid="{B7215846-62AB-49A4-AAE4-7A5468D5BD95}"/>
    <cellStyle name="l_DEFESA _Plano  DF - AJUSTADO 3 2 2 2" xfId="39170" xr:uid="{3FFC98C4-7428-4FAB-9CF0-0417EBB1E804}"/>
    <cellStyle name="l_DEFESA _Plano  DF - AJUSTADO 3 2 3" xfId="26811" xr:uid="{CD890045-6AA3-4E7D-8FE9-793C33D0BAB0}"/>
    <cellStyle name="l_DEFESA _Plano  DF - AJUSTADO 3 2 4" xfId="48070" xr:uid="{4AC14711-690C-48E0-9EE6-583ED0431433}"/>
    <cellStyle name="l_DEFESA _Plano  DF - AJUSTADO 3 3" xfId="17433" xr:uid="{876624FC-24C4-4953-B928-857F5658409A}"/>
    <cellStyle name="l_DEFESA _Plano  DF - AJUSTADO 3 3 2" xfId="23592" xr:uid="{82717078-44B8-4204-B68D-8806CB760E35}"/>
    <cellStyle name="l_DEFESA _Plano  DF - AJUSTADO 3 3 2 2" xfId="42255" xr:uid="{7BD838D3-A063-45BE-881E-3A51B5921078}"/>
    <cellStyle name="l_DEFESA _Plano  DF - AJUSTADO 3 3 3" xfId="30029" xr:uid="{D89DC03D-AC3C-481D-9110-AA13FD6B3BA2}"/>
    <cellStyle name="l_DEFESA _Plano  DF - AJUSTADO 3 4" xfId="33026" xr:uid="{88DF1B70-C1ED-49F3-9C1E-F22FDA78D97B}"/>
    <cellStyle name="l_DEFESA _Plano  DF - AJUSTADO 3 4 2" xfId="44745" xr:uid="{7E574372-C7EB-4A9D-A7A0-FD83FF29B02E}"/>
    <cellStyle name="l_DEFESA _Plano  DF - AJUSTADO 3 5" xfId="35228" xr:uid="{1C343F39-F05C-4E2F-AC1A-FFFA589D2BB9}"/>
    <cellStyle name="l_DEFESA _Plano  DF - AJUSTADO 3 6" xfId="36949" xr:uid="{26F941DB-BF85-4B35-927C-C1D7FD11EB91}"/>
    <cellStyle name="l_DEFESA _Plano  DF - AJUSTADO 3 6 2" xfId="46485" xr:uid="{EB7514E8-5405-48CA-881E-F5AF1CFE18C4}"/>
    <cellStyle name="l_DEFESA _Plano  DF - AJUSTADO 4" xfId="13993" xr:uid="{A935D723-2B89-4CA0-8FD8-82DD6F5E4DBF}"/>
    <cellStyle name="l_DEFESA _Plano  DF - AJUSTADO 4 2" xfId="20152" xr:uid="{CAE1A5D6-302B-4A1B-950D-849620BA2C2C}"/>
    <cellStyle name="l_DEFESA _Plano  DF - AJUSTADO 4 2 2" xfId="37562" xr:uid="{EFC50982-DF97-49EA-A9D3-42C88008CC5C}"/>
    <cellStyle name="l_DEFESA _Plano  DF - AJUSTADO 4 3" xfId="25062" xr:uid="{084DAEFF-CCB7-4C8B-954D-60842FAA58BB}"/>
    <cellStyle name="l_DEFESA _Plano  DF - AJUSTADO 5" xfId="24833" xr:uid="{6654A886-8525-495B-9883-E83ABF531E62}"/>
    <cellStyle name="l_DEFESA _Plano  DF - AJUSTADO 5 2" xfId="37429" xr:uid="{20E16DFA-F370-4CB7-A673-943452FFB58A}"/>
    <cellStyle name="l_DEFESA _Plano  DF - AJUSTADO 6" xfId="32939" xr:uid="{AFB71CA2-5083-4A59-B2AD-CF106C34F4B2}"/>
    <cellStyle name="l_DEFESA _Plano  DF - AJUSTADO_JORNAL COMPLEMENTO 24.06 - VERAMIR II - CONSOLIDADO" xfId="370" xr:uid="{8A81EC09-2520-4C79-BEAB-93A914AB9F82}"/>
    <cellStyle name="l_DEFESA _Plano  DF - AJUSTADO_OOH - Rev 12" xfId="3848" xr:uid="{5ED04A9B-42EA-4582-B50B-0B59F84C339D}"/>
    <cellStyle name="l_DEFESA _Plano  DF - CONFERÊNCIA 09(1).05.08" xfId="371" xr:uid="{D8115B3A-BF86-4060-97F4-E949453C2725}"/>
    <cellStyle name="l_DEFESA _Plano  DF - CONFERÊNCIA 09(1).05.08 2" xfId="11151" xr:uid="{05260E8C-4256-4CAB-A7ED-AA2A9ADE378B}"/>
    <cellStyle name="l_DEFESA _Plano  DF - CONFERÊNCIA 09(1).05.08 2 2" xfId="12907" xr:uid="{F8E899B3-B2FF-4CD3-ABC0-962A1EE4D555}"/>
    <cellStyle name="l_DEFESA _Plano  DF - CONFERÊNCIA 09(1).05.08 2 2 2" xfId="16537" xr:uid="{251135EA-FA85-4BC8-89BD-CE88173EDF45}"/>
    <cellStyle name="l_DEFESA _Plano  DF - CONFERÊNCIA 09(1).05.08 2 2 2 2" xfId="22696" xr:uid="{2414FBAA-566D-4A52-8605-42396C6C4FCA}"/>
    <cellStyle name="l_DEFESA _Plano  DF - CONFERÊNCIA 09(1).05.08 2 2 2 2 2" xfId="39963" xr:uid="{FEA2714D-E08B-414B-8420-5172BF352D13}"/>
    <cellStyle name="l_DEFESA _Plano  DF - CONFERÊNCIA 09(1).05.08 2 2 2 3" xfId="27604" xr:uid="{3A3BFA5E-DE29-4EDC-B849-459ADAC1B681}"/>
    <cellStyle name="l_DEFESA _Plano  DF - CONFERÊNCIA 09(1).05.08 2 2 3" xfId="30828" xr:uid="{E2479F28-5181-44B6-A1AA-680EFA2568F8}"/>
    <cellStyle name="l_DEFESA _Plano  DF - CONFERÊNCIA 09(1).05.08 2 2 3 2" xfId="43052" xr:uid="{1B4BCA8D-C40F-4CE3-9FEE-2038FF8CC497}"/>
    <cellStyle name="l_DEFESA _Plano  DF - CONFERÊNCIA 09(1).05.08 2 2 4" xfId="33820" xr:uid="{EDEF64A1-2E7A-48A1-A2D1-C2C7FB5906D3}"/>
    <cellStyle name="l_DEFESA _Plano  DF - CONFERÊNCIA 09(1).05.08 2 2 4 2" xfId="45539" xr:uid="{08FA2A0C-258B-4035-8ED1-5BC2FA5B6CB6}"/>
    <cellStyle name="l_DEFESA _Plano  DF - CONFERÊNCIA 09(1).05.08 2 2 5" xfId="36021" xr:uid="{1B60CE98-9353-40A2-BF74-518289D0F41B}"/>
    <cellStyle name="l_DEFESA _Plano  DF - CONFERÊNCIA 09(1).05.08 2 2 6" xfId="19554" xr:uid="{0C3724E6-BEAA-4482-BA35-23692A196A0B}"/>
    <cellStyle name="l_DEFESA _Plano  DF - CONFERÊNCIA 09(1).05.08 2 3" xfId="14834" xr:uid="{096150BA-6958-4AC7-A9CB-8B8F63BD54B0}"/>
    <cellStyle name="l_DEFESA _Plano  DF - CONFERÊNCIA 09(1).05.08 2 3 2" xfId="20993" xr:uid="{D582A233-5CBD-4153-93AA-25B63C47FCDA}"/>
    <cellStyle name="l_DEFESA _Plano  DF - CONFERÊNCIA 09(1).05.08 2 3 2 2" xfId="38366" xr:uid="{ED13ECB9-B0D5-4932-98BA-EA7BA72F8AEA}"/>
    <cellStyle name="l_DEFESA _Plano  DF - CONFERÊNCIA 09(1).05.08 2 3 3" xfId="25955" xr:uid="{F7A4B9F7-A9C9-4350-AA30-AC5E941CAEF7}"/>
    <cellStyle name="l_DEFESA _Plano  DF - CONFERÊNCIA 09(1).05.08 2 4" xfId="29146" xr:uid="{55D8ED73-8489-45AF-9F6A-FEE401E8C15F}"/>
    <cellStyle name="l_DEFESA _Plano  DF - CONFERÊNCIA 09(1).05.08 2 4 2" xfId="41456" xr:uid="{08E81D20-55C0-4D34-95C4-3DD8D9CDD73A}"/>
    <cellStyle name="l_DEFESA _Plano  DF - CONFERÊNCIA 09(1).05.08 2 5" xfId="32130" xr:uid="{6D750DC0-E664-4B9B-BE47-C56E34A12FEB}"/>
    <cellStyle name="l_DEFESA _Plano  DF - CONFERÊNCIA 09(1).05.08 2 5 2" xfId="43885" xr:uid="{9AA6B2D7-1EEF-491D-9EDB-E4BC2011C839}"/>
    <cellStyle name="l_DEFESA _Plano  DF - CONFERÊNCIA 09(1).05.08 2 6" xfId="29016" xr:uid="{D1145CB7-97A4-4080-AD39-DBB7A908DFA9}"/>
    <cellStyle name="l_DEFESA _Plano  DF - CONFERÊNCIA 09(1).05.08 2 7" xfId="19078" xr:uid="{CE906629-CBE3-4FB1-8B3E-6D57AF9708C1}"/>
    <cellStyle name="l_DEFESA _Plano  DF - CONFERÊNCIA 09(1).05.08 3" xfId="12104" xr:uid="{51B5CEDC-60DF-4BBF-B28A-C0750FD9634D}"/>
    <cellStyle name="l_DEFESA _Plano  DF - CONFERÊNCIA 09(1).05.08 3 2" xfId="15734" xr:uid="{FA909D1E-6515-447F-913F-0F69B651DE8D}"/>
    <cellStyle name="l_DEFESA _Plano  DF - CONFERÊNCIA 09(1).05.08 3 2 2" xfId="21893" xr:uid="{83C7AEF0-7239-4D79-8BDB-B9CDE009CCDD}"/>
    <cellStyle name="l_DEFESA _Plano  DF - CONFERÊNCIA 09(1).05.08 3 2 2 2" xfId="39171" xr:uid="{DDA2429A-DA12-49F7-BC49-8D024B5D11C9}"/>
    <cellStyle name="l_DEFESA _Plano  DF - CONFERÊNCIA 09(1).05.08 3 2 3" xfId="26812" xr:uid="{66FDCEC4-810C-44D7-98AF-B5DE85B644D5}"/>
    <cellStyle name="l_DEFESA _Plano  DF - CONFERÊNCIA 09(1).05.08 3 2 4" xfId="48071" xr:uid="{7D8A3246-255C-41B0-A4AC-453121088BFE}"/>
    <cellStyle name="l_DEFESA _Plano  DF - CONFERÊNCIA 09(1).05.08 3 3" xfId="17434" xr:uid="{92151F20-E8ED-45CA-83C4-337430FAD0A2}"/>
    <cellStyle name="l_DEFESA _Plano  DF - CONFERÊNCIA 09(1).05.08 3 3 2" xfId="23593" xr:uid="{DD2FFD1A-C7D7-4189-B46E-D835375AF06A}"/>
    <cellStyle name="l_DEFESA _Plano  DF - CONFERÊNCIA 09(1).05.08 3 3 2 2" xfId="42256" xr:uid="{153BD8B7-D424-4485-9467-65F9D8BE3A91}"/>
    <cellStyle name="l_DEFESA _Plano  DF - CONFERÊNCIA 09(1).05.08 3 3 3" xfId="30030" xr:uid="{AEC735FA-4F49-4816-B7FD-AE298B463A6D}"/>
    <cellStyle name="l_DEFESA _Plano  DF - CONFERÊNCIA 09(1).05.08 3 4" xfId="33027" xr:uid="{CF23DEC0-710D-464E-A23C-F8464F6F2410}"/>
    <cellStyle name="l_DEFESA _Plano  DF - CONFERÊNCIA 09(1).05.08 3 4 2" xfId="44746" xr:uid="{DC8D01A9-E679-4457-AD2F-6E069ABD1713}"/>
    <cellStyle name="l_DEFESA _Plano  DF - CONFERÊNCIA 09(1).05.08 3 5" xfId="35229" xr:uid="{0202E683-200B-45B4-8EFF-03CBB8A597CB}"/>
    <cellStyle name="l_DEFESA _Plano  DF - CONFERÊNCIA 09(1).05.08 3 6" xfId="32976" xr:uid="{107777AE-7142-4D46-AAE0-01A6CEB4E75D}"/>
    <cellStyle name="l_DEFESA _Plano  DF - CONFERÊNCIA 09(1).05.08 3 6 2" xfId="44697" xr:uid="{60C67896-755D-4272-9C8A-EE22FDD6D650}"/>
    <cellStyle name="l_DEFESA _Plano  DF - CONFERÊNCIA 09(1).05.08 4" xfId="13994" xr:uid="{7E5CFB06-F156-4424-8D85-CA7F9A779104}"/>
    <cellStyle name="l_DEFESA _Plano  DF - CONFERÊNCIA 09(1).05.08 4 2" xfId="20153" xr:uid="{E0E6418E-12AD-4407-A7FB-D861A2CAFB0C}"/>
    <cellStyle name="l_DEFESA _Plano  DF - CONFERÊNCIA 09(1).05.08 4 2 2" xfId="37563" xr:uid="{EE5F7877-B2AB-4584-9B4B-3769A9CEA77A}"/>
    <cellStyle name="l_DEFESA _Plano  DF - CONFERÊNCIA 09(1).05.08 4 3" xfId="25063" xr:uid="{45CA931D-C046-4A36-B4FC-4EB3255CDF90}"/>
    <cellStyle name="l_DEFESA _Plano  DF - CONFERÊNCIA 09(1).05.08 5" xfId="24836" xr:uid="{06FDCF25-BF66-4D01-991F-0CCD016F6C96}"/>
    <cellStyle name="l_DEFESA _Plano  DF - CONFERÊNCIA 09(1).05.08 5 2" xfId="37432" xr:uid="{286A9834-C4A2-480A-847F-960DB1B0CCF8}"/>
    <cellStyle name="l_DEFESA _Plano  DF - CONFERÊNCIA 09(1).05.08 6" xfId="32955" xr:uid="{E62D9EC4-D4AC-458E-91CB-8A2A5D613DD4}"/>
    <cellStyle name="l_DEFESA _Plano  DF - CONFERÊNCIA 09(1).05.08_JORNAL COMPLEMENTO 24.06 - VERAMIR II - CONSOLIDADO" xfId="372" xr:uid="{7A102619-2E70-4498-8E76-E2CC49202DD4}"/>
    <cellStyle name="l_DEFESA _Plano  DF - CONFERÊNCIA 09(1).05.08_OOH - Rev 12" xfId="3849" xr:uid="{458F0A48-1DF7-4767-A52A-4A7541AB7595}"/>
    <cellStyle name="l_DEFESA _Plano  DF - Jornal Meia Pág. Tab. 17.05" xfId="373" xr:uid="{18DF2F1A-46B5-495A-A31A-E799EDBF236A}"/>
    <cellStyle name="l_DEFESA _Plano  DF - Jornal Meia Pág. Tab. 17.05 - JR NÃO PROG." xfId="374" xr:uid="{2C3E95DC-E40B-4C3C-9903-0B1C7CADD1B9}"/>
    <cellStyle name="l_DEFESA _Plano  DF - Jornal Meia Pág. Tab. 17.05 - JR NÃO PROG. 2" xfId="11152" xr:uid="{A8CCDF69-87C1-4989-8D31-0B1D29D1903F}"/>
    <cellStyle name="l_DEFESA _Plano  DF - Jornal Meia Pág. Tab. 17.05 - JR NÃO PROG. 2 2" xfId="12908" xr:uid="{5C2B965A-89E4-46F1-A668-1151766A6578}"/>
    <cellStyle name="l_DEFESA _Plano  DF - Jornal Meia Pág. Tab. 17.05 - JR NÃO PROG. 2 2 2" xfId="16538" xr:uid="{592F3A61-9009-4FE8-BD00-8C1F54CF4AFB}"/>
    <cellStyle name="l_DEFESA _Plano  DF - Jornal Meia Pág. Tab. 17.05 - JR NÃO PROG. 2 2 2 2" xfId="22697" xr:uid="{3F26D404-C124-4FCC-820D-247BF1875C92}"/>
    <cellStyle name="l_DEFESA _Plano  DF - Jornal Meia Pág. Tab. 17.05 - JR NÃO PROG. 2 2 2 2 2" xfId="39964" xr:uid="{103AB109-A157-4F41-AD4C-95AF1B618D01}"/>
    <cellStyle name="l_DEFESA _Plano  DF - Jornal Meia Pág. Tab. 17.05 - JR NÃO PROG. 2 2 2 3" xfId="27605" xr:uid="{F4568EA4-530F-4327-A253-368917711251}"/>
    <cellStyle name="l_DEFESA _Plano  DF - Jornal Meia Pág. Tab. 17.05 - JR NÃO PROG. 2 2 3" xfId="30829" xr:uid="{58C10429-DF78-4C14-BD97-BE964A1D7D47}"/>
    <cellStyle name="l_DEFESA _Plano  DF - Jornal Meia Pág. Tab. 17.05 - JR NÃO PROG. 2 2 3 2" xfId="43053" xr:uid="{55B94F72-9559-420C-823F-AD0EFB2814BC}"/>
    <cellStyle name="l_DEFESA _Plano  DF - Jornal Meia Pág. Tab. 17.05 - JR NÃO PROG. 2 2 4" xfId="33821" xr:uid="{01CF3FB3-CBBB-46B5-BF65-F8A5F1CD943D}"/>
    <cellStyle name="l_DEFESA _Plano  DF - Jornal Meia Pág. Tab. 17.05 - JR NÃO PROG. 2 2 4 2" xfId="45540" xr:uid="{A2F89CC5-2FC2-4000-BD40-D7792B338CE4}"/>
    <cellStyle name="l_DEFESA _Plano  DF - Jornal Meia Pág. Tab. 17.05 - JR NÃO PROG. 2 2 5" xfId="36022" xr:uid="{F14BCE59-0A47-4CBC-9404-E0F42EE3212F}"/>
    <cellStyle name="l_DEFESA _Plano  DF - Jornal Meia Pág. Tab. 17.05 - JR NÃO PROG. 2 2 6" xfId="18879" xr:uid="{3D3DF1DE-EFDE-4D61-8825-F23F2CEEBBEF}"/>
    <cellStyle name="l_DEFESA _Plano  DF - Jornal Meia Pág. Tab. 17.05 - JR NÃO PROG. 2 3" xfId="14835" xr:uid="{59C425DD-BB1F-433A-91D4-4D2657A4CF54}"/>
    <cellStyle name="l_DEFESA _Plano  DF - Jornal Meia Pág. Tab. 17.05 - JR NÃO PROG. 2 3 2" xfId="20994" xr:uid="{4E65C6EB-A734-4FF7-9E37-97436F67CDD9}"/>
    <cellStyle name="l_DEFESA _Plano  DF - Jornal Meia Pág. Tab. 17.05 - JR NÃO PROG. 2 3 2 2" xfId="38367" xr:uid="{50B0D84F-7B00-4874-8386-9883A386E4E2}"/>
    <cellStyle name="l_DEFESA _Plano  DF - Jornal Meia Pág. Tab. 17.05 - JR NÃO PROG. 2 3 3" xfId="25956" xr:uid="{1A6E1BD5-505A-4377-BAC2-4C8EEE1A8F04}"/>
    <cellStyle name="l_DEFESA _Plano  DF - Jornal Meia Pág. Tab. 17.05 - JR NÃO PROG. 2 4" xfId="29147" xr:uid="{D8F77884-FB37-44D8-A233-984872E243BD}"/>
    <cellStyle name="l_DEFESA _Plano  DF - Jornal Meia Pág. Tab. 17.05 - JR NÃO PROG. 2 4 2" xfId="41457" xr:uid="{A65C5335-143E-41A3-BCCF-3EEDC4587875}"/>
    <cellStyle name="l_DEFESA _Plano  DF - Jornal Meia Pág. Tab. 17.05 - JR NÃO PROG. 2 5" xfId="32131" xr:uid="{955507A2-FAEC-47EE-A47B-9B514780D55F}"/>
    <cellStyle name="l_DEFESA _Plano  DF - Jornal Meia Pág. Tab. 17.05 - JR NÃO PROG. 2 5 2" xfId="43886" xr:uid="{A5C51FFF-5075-4A46-9879-1F94EBE8A677}"/>
    <cellStyle name="l_DEFESA _Plano  DF - Jornal Meia Pág. Tab. 17.05 - JR NÃO PROG. 2 6" xfId="29017" xr:uid="{6AA20421-03C7-49FC-9ED7-DCEE9B270F04}"/>
    <cellStyle name="l_DEFESA _Plano  DF - Jornal Meia Pág. Tab. 17.05 - JR NÃO PROG. 2 7" xfId="18762" xr:uid="{34D62744-D092-44C2-BD35-F989782596F7}"/>
    <cellStyle name="l_DEFESA _Plano  DF - Jornal Meia Pág. Tab. 17.05 - JR NÃO PROG. 3" xfId="12105" xr:uid="{B960C8CA-B743-4039-B4E0-B65FF804A075}"/>
    <cellStyle name="l_DEFESA _Plano  DF - Jornal Meia Pág. Tab. 17.05 - JR NÃO PROG. 3 2" xfId="15735" xr:uid="{66949824-AC7B-461C-B824-ADA357284B9D}"/>
    <cellStyle name="l_DEFESA _Plano  DF - Jornal Meia Pág. Tab. 17.05 - JR NÃO PROG. 3 2 2" xfId="21894" xr:uid="{E2F123D7-4E30-44B9-BC3B-9E0ABB3AA82B}"/>
    <cellStyle name="l_DEFESA _Plano  DF - Jornal Meia Pág. Tab. 17.05 - JR NÃO PROG. 3 2 2 2" xfId="39172" xr:uid="{2C283060-DC60-442F-9DCE-8F5315F5CDD8}"/>
    <cellStyle name="l_DEFESA _Plano  DF - Jornal Meia Pág. Tab. 17.05 - JR NÃO PROG. 3 2 3" xfId="26813" xr:uid="{88826BF6-F630-4769-9A81-684F299C8238}"/>
    <cellStyle name="l_DEFESA _Plano  DF - Jornal Meia Pág. Tab. 17.05 - JR NÃO PROG. 3 2 4" xfId="48072" xr:uid="{09749CD5-6AC6-4859-9B1A-04095AFB977E}"/>
    <cellStyle name="l_DEFESA _Plano  DF - Jornal Meia Pág. Tab. 17.05 - JR NÃO PROG. 3 3" xfId="17435" xr:uid="{8D6997DC-82A2-4F8C-AB0E-0EF21AB07099}"/>
    <cellStyle name="l_DEFESA _Plano  DF - Jornal Meia Pág. Tab. 17.05 - JR NÃO PROG. 3 3 2" xfId="23594" xr:uid="{C087186F-4BD4-440C-8578-2F722151F344}"/>
    <cellStyle name="l_DEFESA _Plano  DF - Jornal Meia Pág. Tab. 17.05 - JR NÃO PROG. 3 3 2 2" xfId="42257" xr:uid="{00B13828-27B3-4383-B1B2-935C4F489804}"/>
    <cellStyle name="l_DEFESA _Plano  DF - Jornal Meia Pág. Tab. 17.05 - JR NÃO PROG. 3 3 3" xfId="30031" xr:uid="{2A1BFA2A-B0F6-494C-93D8-405BD71493FA}"/>
    <cellStyle name="l_DEFESA _Plano  DF - Jornal Meia Pág. Tab. 17.05 - JR NÃO PROG. 3 4" xfId="33028" xr:uid="{FADBAE28-EBC9-47C3-9736-626B63D6D3F5}"/>
    <cellStyle name="l_DEFESA _Plano  DF - Jornal Meia Pág. Tab. 17.05 - JR NÃO PROG. 3 4 2" xfId="44747" xr:uid="{E7C65368-DDD1-41A3-89DE-3B836BBBE16E}"/>
    <cellStyle name="l_DEFESA _Plano  DF - Jornal Meia Pág. Tab. 17.05 - JR NÃO PROG. 3 5" xfId="35230" xr:uid="{D19FC5C3-4A78-4225-95D6-6A3273C25FF8}"/>
    <cellStyle name="l_DEFESA _Plano  DF - Jornal Meia Pág. Tab. 17.05 - JR NÃO PROG. 3 6" xfId="37145" xr:uid="{227ED535-281D-462A-A9DD-F640D47BB9DB}"/>
    <cellStyle name="l_DEFESA _Plano  DF - Jornal Meia Pág. Tab. 17.05 - JR NÃO PROG. 3 6 2" xfId="46681" xr:uid="{9C655345-00DE-4835-977B-F0EBFEEC25DD}"/>
    <cellStyle name="l_DEFESA _Plano  DF - Jornal Meia Pág. Tab. 17.05 - JR NÃO PROG. 4" xfId="13995" xr:uid="{BC3EB013-A042-4C3E-8FC2-FE542DD9244C}"/>
    <cellStyle name="l_DEFESA _Plano  DF - Jornal Meia Pág. Tab. 17.05 - JR NÃO PROG. 4 2" xfId="20154" xr:uid="{38901CB7-8670-4457-8CA5-6A422318B998}"/>
    <cellStyle name="l_DEFESA _Plano  DF - Jornal Meia Pág. Tab. 17.05 - JR NÃO PROG. 4 2 2" xfId="37564" xr:uid="{EAF27887-D321-474E-851A-B8325C96FD05}"/>
    <cellStyle name="l_DEFESA _Plano  DF - Jornal Meia Pág. Tab. 17.05 - JR NÃO PROG. 4 3" xfId="25064" xr:uid="{09ECD210-35B1-472E-8649-977336C7B3EB}"/>
    <cellStyle name="l_DEFESA _Plano  DF - Jornal Meia Pág. Tab. 17.05 - JR NÃO PROG. 5" xfId="24839" xr:uid="{B824DE34-D769-40CA-A15D-D0F0F447690F}"/>
    <cellStyle name="l_DEFESA _Plano  DF - Jornal Meia Pág. Tab. 17.05 - JR NÃO PROG. 5 2" xfId="37435" xr:uid="{5B0ACFA0-4B05-4759-8D06-5D90C9CFA129}"/>
    <cellStyle name="l_DEFESA _Plano  DF - Jornal Meia Pág. Tab. 17.05 - JR NÃO PROG. 6" xfId="29043" xr:uid="{E9A52B99-BE61-4197-BC15-20009DD83431}"/>
    <cellStyle name="l_DEFESA _Plano  DF - Jornal Meia Pág. Tab. 17.05 - JR NÃO PROG._OOH - Rev 12" xfId="3850" xr:uid="{95A2085D-4172-408F-AFDD-4EEC4DFE2E4D}"/>
    <cellStyle name="l_DEFESA _Plano  DF - Jornal Meia Pág. Tab. 17.05_JORNAL COMPLEMENTO 24.06 - VERAMIR II - CONSOLIDADO" xfId="375" xr:uid="{FB22D2C5-3FF1-42FF-A45A-4C31220392CB}"/>
    <cellStyle name="l_DEFESA _Plano  DF - REConferido Jornal 15.05 16.05.08" xfId="376" xr:uid="{45C4D747-882E-436D-8D72-77A48BFD7DBB}"/>
    <cellStyle name="l_DEFESA _Plano  DF - REConferido Jornal 15.05 16.05.08 2" xfId="11153" xr:uid="{276065B0-7360-4735-8462-8A58531522CE}"/>
    <cellStyle name="l_DEFESA _Plano  DF - REConferido Jornal 15.05 16.05.08 2 2" xfId="12909" xr:uid="{870F81D6-4247-4EE6-8D1D-340EEF6AB25E}"/>
    <cellStyle name="l_DEFESA _Plano  DF - REConferido Jornal 15.05 16.05.08 2 2 2" xfId="16539" xr:uid="{CCC57FD2-F90D-4CC8-B652-08347400EF10}"/>
    <cellStyle name="l_DEFESA _Plano  DF - REConferido Jornal 15.05 16.05.08 2 2 2 2" xfId="22698" xr:uid="{9B3600F1-8807-4B91-BB7C-D1CFEF2B2D31}"/>
    <cellStyle name="l_DEFESA _Plano  DF - REConferido Jornal 15.05 16.05.08 2 2 2 2 2" xfId="39965" xr:uid="{D0E4C969-1B4B-44EF-82E7-C7061847DD16}"/>
    <cellStyle name="l_DEFESA _Plano  DF - REConferido Jornal 15.05 16.05.08 2 2 2 3" xfId="27606" xr:uid="{C67DEA5B-BE65-4426-A20E-530B1E34B9EE}"/>
    <cellStyle name="l_DEFESA _Plano  DF - REConferido Jornal 15.05 16.05.08 2 2 3" xfId="30830" xr:uid="{2FAC0CAA-0C22-4AC5-AF87-7F362241F31A}"/>
    <cellStyle name="l_DEFESA _Plano  DF - REConferido Jornal 15.05 16.05.08 2 2 3 2" xfId="43054" xr:uid="{6BCB6DF6-4335-4AC0-997F-D97AEC2DD3A9}"/>
    <cellStyle name="l_DEFESA _Plano  DF - REConferido Jornal 15.05 16.05.08 2 2 4" xfId="33822" xr:uid="{CF384E3A-FC00-480A-A5A0-B6E9FC032ECE}"/>
    <cellStyle name="l_DEFESA _Plano  DF - REConferido Jornal 15.05 16.05.08 2 2 4 2" xfId="45541" xr:uid="{A8B4B3A8-BC47-4564-8926-08613B79661D}"/>
    <cellStyle name="l_DEFESA _Plano  DF - REConferido Jornal 15.05 16.05.08 2 2 5" xfId="36023" xr:uid="{08F65BAD-6628-4931-9E10-DF446D678D55}"/>
    <cellStyle name="l_DEFESA _Plano  DF - REConferido Jornal 15.05 16.05.08 2 2 6" xfId="18561" xr:uid="{EC16DD77-95DF-488A-B749-6AD0995F9F4E}"/>
    <cellStyle name="l_DEFESA _Plano  DF - REConferido Jornal 15.05 16.05.08 2 3" xfId="14836" xr:uid="{0F6913DC-A9F9-4441-ABA5-6C428BCEF494}"/>
    <cellStyle name="l_DEFESA _Plano  DF - REConferido Jornal 15.05 16.05.08 2 3 2" xfId="20995" xr:uid="{2C548E4A-4297-44BC-9FD1-1474203FBF4E}"/>
    <cellStyle name="l_DEFESA _Plano  DF - REConferido Jornal 15.05 16.05.08 2 3 2 2" xfId="38368" xr:uid="{3FCC73AE-5DEC-4295-9FB3-8A7D1EC65CF0}"/>
    <cellStyle name="l_DEFESA _Plano  DF - REConferido Jornal 15.05 16.05.08 2 3 3" xfId="25957" xr:uid="{FA196D8C-1116-4CB5-B12B-2E4087682AA0}"/>
    <cellStyle name="l_DEFESA _Plano  DF - REConferido Jornal 15.05 16.05.08 2 4" xfId="29148" xr:uid="{D7760442-1101-4C7E-A3B3-E3ECD3430DFF}"/>
    <cellStyle name="l_DEFESA _Plano  DF - REConferido Jornal 15.05 16.05.08 2 4 2" xfId="41458" xr:uid="{740190F0-D6E4-4E02-B728-D6ADDAB6FBED}"/>
    <cellStyle name="l_DEFESA _Plano  DF - REConferido Jornal 15.05 16.05.08 2 5" xfId="32132" xr:uid="{EBCCA034-4A9D-441A-9B7C-106A190AE721}"/>
    <cellStyle name="l_DEFESA _Plano  DF - REConferido Jornal 15.05 16.05.08 2 5 2" xfId="43887" xr:uid="{A3649044-0CE2-4F7E-96F6-548A1888F07F}"/>
    <cellStyle name="l_DEFESA _Plano  DF - REConferido Jornal 15.05 16.05.08 2 6" xfId="29018" xr:uid="{8C6845B8-4769-4765-AB93-8A302DAFC3E9}"/>
    <cellStyle name="l_DEFESA _Plano  DF - REConferido Jornal 15.05 16.05.08 2 7" xfId="19460" xr:uid="{6BC25439-6BDB-4877-86D3-4094523CB4E9}"/>
    <cellStyle name="l_DEFESA _Plano  DF - REConferido Jornal 15.05 16.05.08 3" xfId="12106" xr:uid="{6EF9983D-294B-4FAB-9E1B-73AB9228291F}"/>
    <cellStyle name="l_DEFESA _Plano  DF - REConferido Jornal 15.05 16.05.08 3 2" xfId="15736" xr:uid="{2BD31900-DAFC-4511-84BE-C61FEC317517}"/>
    <cellStyle name="l_DEFESA _Plano  DF - REConferido Jornal 15.05 16.05.08 3 2 2" xfId="21895" xr:uid="{87BEF369-24B3-4EAB-BF0E-432A5C91F4BF}"/>
    <cellStyle name="l_DEFESA _Plano  DF - REConferido Jornal 15.05 16.05.08 3 2 2 2" xfId="39173" xr:uid="{2290E99D-3F8E-4647-8866-21D4F3D95A71}"/>
    <cellStyle name="l_DEFESA _Plano  DF - REConferido Jornal 15.05 16.05.08 3 2 3" xfId="26814" xr:uid="{64CE962C-B29C-40A6-B1DF-5624BC45EA31}"/>
    <cellStyle name="l_DEFESA _Plano  DF - REConferido Jornal 15.05 16.05.08 3 2 4" xfId="48073" xr:uid="{718CF562-2699-4A4B-A431-16C7C05EC476}"/>
    <cellStyle name="l_DEFESA _Plano  DF - REConferido Jornal 15.05 16.05.08 3 3" xfId="17436" xr:uid="{0B06AFE1-BF4E-4483-8537-C612C2F54719}"/>
    <cellStyle name="l_DEFESA _Plano  DF - REConferido Jornal 15.05 16.05.08 3 3 2" xfId="23595" xr:uid="{78AEFB25-27BD-444D-A6CA-2EDBCF093E96}"/>
    <cellStyle name="l_DEFESA _Plano  DF - REConferido Jornal 15.05 16.05.08 3 3 2 2" xfId="42258" xr:uid="{427CDEFB-2D66-43E4-8031-DB6F8AFB49AB}"/>
    <cellStyle name="l_DEFESA _Plano  DF - REConferido Jornal 15.05 16.05.08 3 3 3" xfId="30032" xr:uid="{8E0C513B-78B5-4C00-BF25-FB8FA36AFA4A}"/>
    <cellStyle name="l_DEFESA _Plano  DF - REConferido Jornal 15.05 16.05.08 3 4" xfId="33029" xr:uid="{A82EBA10-1C5A-4807-9105-C0CCC453F1A2}"/>
    <cellStyle name="l_DEFESA _Plano  DF - REConferido Jornal 15.05 16.05.08 3 4 2" xfId="44748" xr:uid="{0CFCF558-EE91-4195-8F25-3E6D9055C2A6}"/>
    <cellStyle name="l_DEFESA _Plano  DF - REConferido Jornal 15.05 16.05.08 3 5" xfId="35231" xr:uid="{13B207EA-A736-415F-A679-37B04D689248}"/>
    <cellStyle name="l_DEFESA _Plano  DF - REConferido Jornal 15.05 16.05.08 3 6" xfId="37348" xr:uid="{50735D26-58D3-4B47-8C40-0E68970EB770}"/>
    <cellStyle name="l_DEFESA _Plano  DF - REConferido Jornal 15.05 16.05.08 3 6 2" xfId="46884" xr:uid="{91516E90-CFEF-48EB-8808-444C993B2B86}"/>
    <cellStyle name="l_DEFESA _Plano  DF - REConferido Jornal 15.05 16.05.08 4" xfId="13996" xr:uid="{004D801F-6F83-4E90-B440-A373B1335CCB}"/>
    <cellStyle name="l_DEFESA _Plano  DF - REConferido Jornal 15.05 16.05.08 4 2" xfId="20155" xr:uid="{D1BD4317-8474-44EB-9289-8C28EA89544A}"/>
    <cellStyle name="l_DEFESA _Plano  DF - REConferido Jornal 15.05 16.05.08 4 2 2" xfId="37565" xr:uid="{2095AE0C-48C6-4717-8C2D-0BFA701E8642}"/>
    <cellStyle name="l_DEFESA _Plano  DF - REConferido Jornal 15.05 16.05.08 4 3" xfId="25065" xr:uid="{BE9D7B63-96CB-4FB4-B518-6163DF8E7A88}"/>
    <cellStyle name="l_DEFESA _Plano  DF - REConferido Jornal 15.05 16.05.08 5" xfId="24842" xr:uid="{E98067A0-EAC8-4C43-A472-120A5BD6B449}"/>
    <cellStyle name="l_DEFESA _Plano  DF - REConferido Jornal 15.05 16.05.08 5 2" xfId="37438" xr:uid="{DC83D3B6-360F-47F6-803B-B805AB64FF32}"/>
    <cellStyle name="l_DEFESA _Plano  DF - REConferido Jornal 15.05 16.05.08 6" xfId="32042" xr:uid="{0E78421C-675A-44EE-830A-E054C30EF3A4}"/>
    <cellStyle name="l_DEFESA _Plano  DF - REConferido Jornal 15.05 16.05.08_JORNAL COMPLEMENTO 24.06 - VERAMIR II - CONSOLIDADO" xfId="377" xr:uid="{E527BA02-51A3-48A0-AD8F-BACD05BCC6A8}"/>
    <cellStyle name="l_DEFESA _Plano  DF - REConferido Jornal 15.05 16.05.08_OOH - Rev 12" xfId="3851" xr:uid="{7021BE32-2B12-4508-A08C-B9435604DB32}"/>
    <cellStyle name="l_DEFESA _Plano  GO - AJUSTADO" xfId="378" xr:uid="{67B6FB26-A926-4366-8598-DE6B82D899BA}"/>
    <cellStyle name="l_DEFESA _Plano  GO - AJUSTADO 2" xfId="11154" xr:uid="{04861224-6B9A-462C-91C0-799AE863029C}"/>
    <cellStyle name="l_DEFESA _Plano  GO - AJUSTADO 2 2" xfId="12910" xr:uid="{8E032687-9A82-4FE5-ABEB-1940109EA7E4}"/>
    <cellStyle name="l_DEFESA _Plano  GO - AJUSTADO 2 2 2" xfId="16540" xr:uid="{1B3147AD-23F9-4010-826E-4D0E231BA0C8}"/>
    <cellStyle name="l_DEFESA _Plano  GO - AJUSTADO 2 2 2 2" xfId="22699" xr:uid="{3957CAF2-C7EA-4A90-9B6E-421C951BBE1C}"/>
    <cellStyle name="l_DEFESA _Plano  GO - AJUSTADO 2 2 2 2 2" xfId="39966" xr:uid="{B221E1CD-32CA-47E4-9BAE-0047B121D8ED}"/>
    <cellStyle name="l_DEFESA _Plano  GO - AJUSTADO 2 2 2 3" xfId="27607" xr:uid="{D3B99270-6443-4742-A2BB-2B52B807D123}"/>
    <cellStyle name="l_DEFESA _Plano  GO - AJUSTADO 2 2 3" xfId="30831" xr:uid="{9B62ED8C-AF0C-4E4F-8A8E-C520AF37D0D8}"/>
    <cellStyle name="l_DEFESA _Plano  GO - AJUSTADO 2 2 3 2" xfId="43055" xr:uid="{7A35768E-C430-4701-BB45-F422CD4B6EA3}"/>
    <cellStyle name="l_DEFESA _Plano  GO - AJUSTADO 2 2 4" xfId="33823" xr:uid="{4947189D-5053-4240-B079-0FE1EFA5B473}"/>
    <cellStyle name="l_DEFESA _Plano  GO - AJUSTADO 2 2 4 2" xfId="45542" xr:uid="{8ED46349-355F-4AFC-8C06-661E006FDD82}"/>
    <cellStyle name="l_DEFESA _Plano  GO - AJUSTADO 2 2 5" xfId="36024" xr:uid="{3BC8CC35-AB1F-485C-ABB0-72B35331F128}"/>
    <cellStyle name="l_DEFESA _Plano  GO - AJUSTADO 2 2 6" xfId="19260" xr:uid="{AF32618F-6C9F-4014-BFA8-F13B42DD8096}"/>
    <cellStyle name="l_DEFESA _Plano  GO - AJUSTADO 2 3" xfId="14837" xr:uid="{AAD0423C-1D0B-4811-BD43-1032DD0A7657}"/>
    <cellStyle name="l_DEFESA _Plano  GO - AJUSTADO 2 3 2" xfId="20996" xr:uid="{5611A922-55F4-4B23-8C79-CF10493688E4}"/>
    <cellStyle name="l_DEFESA _Plano  GO - AJUSTADO 2 3 2 2" xfId="38369" xr:uid="{4D6CE4F8-363C-422E-BE8F-2377C5ABC792}"/>
    <cellStyle name="l_DEFESA _Plano  GO - AJUSTADO 2 3 3" xfId="25958" xr:uid="{ECC85C58-DC6A-449F-933E-BFE08439F705}"/>
    <cellStyle name="l_DEFESA _Plano  GO - AJUSTADO 2 4" xfId="29149" xr:uid="{3A52DF2F-2605-42D7-8278-3BFBEE56EF35}"/>
    <cellStyle name="l_DEFESA _Plano  GO - AJUSTADO 2 4 2" xfId="41459" xr:uid="{C6AE33C0-9C87-4760-809E-1A31264D3F2E}"/>
    <cellStyle name="l_DEFESA _Plano  GO - AJUSTADO 2 5" xfId="32133" xr:uid="{DB007D3E-96B8-4CA0-919D-F2D3CAE35BE8}"/>
    <cellStyle name="l_DEFESA _Plano  GO - AJUSTADO 2 5 2" xfId="43888" xr:uid="{1FE09A1D-D554-40FC-9967-ADCDFBB7F2B9}"/>
    <cellStyle name="l_DEFESA _Plano  GO - AJUSTADO 2 6" xfId="25853" xr:uid="{605C1577-8E27-4B7D-A581-CAC7A4374B17}"/>
    <cellStyle name="l_DEFESA _Plano  GO - AJUSTADO 2 7" xfId="19754" xr:uid="{3AA56B5E-0AF3-4734-883E-BC98102E49A4}"/>
    <cellStyle name="l_DEFESA _Plano  GO - AJUSTADO 3" xfId="12107" xr:uid="{43707A44-01F5-420A-AB17-8A305C7C3924}"/>
    <cellStyle name="l_DEFESA _Plano  GO - AJUSTADO 3 2" xfId="15737" xr:uid="{B48F3D92-7D9C-4ACD-BC2B-17E889D3F18C}"/>
    <cellStyle name="l_DEFESA _Plano  GO - AJUSTADO 3 2 2" xfId="21896" xr:uid="{C7CCCF54-BC6A-47C1-9256-FDB41BE84E4B}"/>
    <cellStyle name="l_DEFESA _Plano  GO - AJUSTADO 3 2 2 2" xfId="39174" xr:uid="{D0EDA199-24E3-4FAA-9AE4-E6D5F78A2A87}"/>
    <cellStyle name="l_DEFESA _Plano  GO - AJUSTADO 3 2 3" xfId="26815" xr:uid="{121E7DA6-24BF-46FB-A647-463C6797AF13}"/>
    <cellStyle name="l_DEFESA _Plano  GO - AJUSTADO 3 2 4" xfId="48074" xr:uid="{8F9C25D4-E665-4BD4-927C-7EABE9A172F3}"/>
    <cellStyle name="l_DEFESA _Plano  GO - AJUSTADO 3 3" xfId="17437" xr:uid="{0C916B98-AA01-47BC-A227-51D283864830}"/>
    <cellStyle name="l_DEFESA _Plano  GO - AJUSTADO 3 3 2" xfId="23596" xr:uid="{975E7423-1193-47DF-8CC4-C1FB7F9C43FE}"/>
    <cellStyle name="l_DEFESA _Plano  GO - AJUSTADO 3 3 2 2" xfId="42259" xr:uid="{DEC8B7D1-A45C-4D6F-91E0-0231D3FDBDFA}"/>
    <cellStyle name="l_DEFESA _Plano  GO - AJUSTADO 3 3 3" xfId="30033" xr:uid="{C767D7E0-2211-4D9F-AD28-5413314363CF}"/>
    <cellStyle name="l_DEFESA _Plano  GO - AJUSTADO 3 4" xfId="33030" xr:uid="{A2B865A6-106A-48EF-8849-D13BD3AA9E21}"/>
    <cellStyle name="l_DEFESA _Plano  GO - AJUSTADO 3 4 2" xfId="44749" xr:uid="{518F949E-2E7F-4D3C-9711-DD0F0EFB9191}"/>
    <cellStyle name="l_DEFESA _Plano  GO - AJUSTADO 3 5" xfId="35232" xr:uid="{E5897045-F51D-4326-A7FE-334B51818299}"/>
    <cellStyle name="l_DEFESA _Plano  GO - AJUSTADO 3 6" xfId="36948" xr:uid="{6FEAB0A2-2C2B-4F39-8217-C1E0BD0F97FD}"/>
    <cellStyle name="l_DEFESA _Plano  GO - AJUSTADO 3 6 2" xfId="46484" xr:uid="{7752A9DD-B126-4D4D-A43F-DC7D5D077FD4}"/>
    <cellStyle name="l_DEFESA _Plano  GO - AJUSTADO 4" xfId="13997" xr:uid="{B9CF7AA7-8726-4574-82B3-E1B6C3B74A21}"/>
    <cellStyle name="l_DEFESA _Plano  GO - AJUSTADO 4 2" xfId="20156" xr:uid="{F5B47CCD-E707-475B-944C-010FBACD598B}"/>
    <cellStyle name="l_DEFESA _Plano  GO - AJUSTADO 4 2 2" xfId="37566" xr:uid="{3C301CEA-2791-4163-8911-CCB821586A87}"/>
    <cellStyle name="l_DEFESA _Plano  GO - AJUSTADO 4 3" xfId="25066" xr:uid="{4EF3C570-3FE9-46C5-9352-9381C84E9138}"/>
    <cellStyle name="l_DEFESA _Plano  GO - AJUSTADO 5" xfId="24712" xr:uid="{6AEBDD9D-B7E3-432D-8791-5C5DB34C65F3}"/>
    <cellStyle name="l_DEFESA _Plano  GO - AJUSTADO 5 2" xfId="37383" xr:uid="{EE298889-252A-4105-8080-14098597C21A}"/>
    <cellStyle name="l_DEFESA _Plano  GO - AJUSTADO 6" xfId="32968" xr:uid="{17F31D82-341E-4B57-B99C-386CF468ED76}"/>
    <cellStyle name="l_DEFESA _Plano  GO - AJUSTADO_JORNAL COMPLEMENTO 24.06 - VERAMIR II - CONSOLIDADO" xfId="379" xr:uid="{88EADB95-9C6F-4F1E-9943-6B7AFA368477}"/>
    <cellStyle name="l_DEFESA _Plano  GO - AJUSTADO_OOH - Rev 12" xfId="3852" xr:uid="{0F901719-F98F-4BE7-92DC-8152D3350022}"/>
    <cellStyle name="l_DEFESA _Plano  PE - Conferido 14.05" xfId="380" xr:uid="{C67B286E-44B7-4A4E-A5C4-6BB42983FE25}"/>
    <cellStyle name="l_DEFESA _Plano  PE - Conferido 14.05 2" xfId="11155" xr:uid="{E27F6524-E6E8-4F60-BFEF-51C0948D5A63}"/>
    <cellStyle name="l_DEFESA _Plano  PE - Conferido 14.05 2 2" xfId="12911" xr:uid="{C4EDC660-A282-4AA6-A535-1131B01F4283}"/>
    <cellStyle name="l_DEFESA _Plano  PE - Conferido 14.05 2 2 2" xfId="16541" xr:uid="{583E64E0-51E0-4530-B265-4E97A71D030C}"/>
    <cellStyle name="l_DEFESA _Plano  PE - Conferido 14.05 2 2 2 2" xfId="22700" xr:uid="{A6B8E702-5846-4DA5-B75D-194504D2B2C7}"/>
    <cellStyle name="l_DEFESA _Plano  PE - Conferido 14.05 2 2 2 2 2" xfId="39967" xr:uid="{F18F196C-B1F3-45D4-8ADB-9E7D353EF864}"/>
    <cellStyle name="l_DEFESA _Plano  PE - Conferido 14.05 2 2 2 3" xfId="27608" xr:uid="{1B4D7B05-981E-41F2-A886-34D770C13786}"/>
    <cellStyle name="l_DEFESA _Plano  PE - Conferido 14.05 2 2 3" xfId="30832" xr:uid="{F45163A3-B337-4C95-929D-9320ED1F4634}"/>
    <cellStyle name="l_DEFESA _Plano  PE - Conferido 14.05 2 2 3 2" xfId="43056" xr:uid="{EC5FD1EF-404C-4681-8ADA-2677AEA40DB3}"/>
    <cellStyle name="l_DEFESA _Plano  PE - Conferido 14.05 2 2 4" xfId="33824" xr:uid="{7F256659-95A5-427E-B08D-0816EF88F77A}"/>
    <cellStyle name="l_DEFESA _Plano  PE - Conferido 14.05 2 2 4 2" xfId="45543" xr:uid="{283A8B33-9C3F-458B-91B2-B453DA036420}"/>
    <cellStyle name="l_DEFESA _Plano  PE - Conferido 14.05 2 2 5" xfId="36025" xr:uid="{1D0FC385-7BE6-4B71-9A69-83CD67287391}"/>
    <cellStyle name="l_DEFESA _Plano  PE - Conferido 14.05 2 2 6" xfId="19553" xr:uid="{E561791A-90F0-4AEF-8B29-A86F09043149}"/>
    <cellStyle name="l_DEFESA _Plano  PE - Conferido 14.05 2 3" xfId="14838" xr:uid="{943B94C0-4D99-4DE6-969E-08D0BB0E4975}"/>
    <cellStyle name="l_DEFESA _Plano  PE - Conferido 14.05 2 3 2" xfId="20997" xr:uid="{A4EADE37-D001-46BD-9836-119F13E94612}"/>
    <cellStyle name="l_DEFESA _Plano  PE - Conferido 14.05 2 3 2 2" xfId="38370" xr:uid="{866EA253-3DC7-4AF5-8EA0-F1C104D0ACCB}"/>
    <cellStyle name="l_DEFESA _Plano  PE - Conferido 14.05 2 3 3" xfId="25959" xr:uid="{2BEFAAAE-36CF-490E-87B1-CA275BCAC7C6}"/>
    <cellStyle name="l_DEFESA _Plano  PE - Conferido 14.05 2 4" xfId="29150" xr:uid="{6339B485-E083-4A74-BEDA-C73299E62E4D}"/>
    <cellStyle name="l_DEFESA _Plano  PE - Conferido 14.05 2 4 2" xfId="41460" xr:uid="{A503EAA2-DB63-4A7A-A2EE-A0830D22DC31}"/>
    <cellStyle name="l_DEFESA _Plano  PE - Conferido 14.05 2 5" xfId="32134" xr:uid="{B4E967D0-DD71-4315-AB23-B112587C2636}"/>
    <cellStyle name="l_DEFESA _Plano  PE - Conferido 14.05 2 5 2" xfId="43889" xr:uid="{B0300373-C3FB-438A-AA12-16D0F820C3E0}"/>
    <cellStyle name="l_DEFESA _Plano  PE - Conferido 14.05 2 6" xfId="29019" xr:uid="{7DC92EF7-FADB-40F4-B23E-AE5BA5F0EC4E}"/>
    <cellStyle name="l_DEFESA _Plano  PE - Conferido 14.05 2 7" xfId="19077" xr:uid="{93EF7358-A55F-4D34-893D-1EE304FCE5D0}"/>
    <cellStyle name="l_DEFESA _Plano  PE - Conferido 14.05 3" xfId="12108" xr:uid="{6928D9F5-615D-4A62-9075-9E7066007519}"/>
    <cellStyle name="l_DEFESA _Plano  PE - Conferido 14.05 3 2" xfId="15738" xr:uid="{9A19585A-0743-407B-86DB-64DB6FC2CC19}"/>
    <cellStyle name="l_DEFESA _Plano  PE - Conferido 14.05 3 2 2" xfId="21897" xr:uid="{D1D1ACC2-D8F4-47B7-AECF-925768E406F3}"/>
    <cellStyle name="l_DEFESA _Plano  PE - Conferido 14.05 3 2 2 2" xfId="39175" xr:uid="{C82847E5-E209-44C9-88D6-DC5121655871}"/>
    <cellStyle name="l_DEFESA _Plano  PE - Conferido 14.05 3 2 3" xfId="26816" xr:uid="{0FDCAD76-A39F-483A-AA2B-A97EE1B5C2D1}"/>
    <cellStyle name="l_DEFESA _Plano  PE - Conferido 14.05 3 2 4" xfId="48075" xr:uid="{3A274EC7-2963-464F-B1F3-B9EF5B746A5A}"/>
    <cellStyle name="l_DEFESA _Plano  PE - Conferido 14.05 3 3" xfId="17438" xr:uid="{A4A5C739-5775-427F-A026-EA4A70FB3447}"/>
    <cellStyle name="l_DEFESA _Plano  PE - Conferido 14.05 3 3 2" xfId="23597" xr:uid="{F68E629C-45B2-4AD8-91C6-0B68C9DFF806}"/>
    <cellStyle name="l_DEFESA _Plano  PE - Conferido 14.05 3 3 2 2" xfId="42260" xr:uid="{045DB074-E7EB-464F-B3C5-F6C0216F8A08}"/>
    <cellStyle name="l_DEFESA _Plano  PE - Conferido 14.05 3 3 3" xfId="30034" xr:uid="{AABAE3A3-7B8C-4604-A519-E4467D4AB011}"/>
    <cellStyle name="l_DEFESA _Plano  PE - Conferido 14.05 3 4" xfId="33031" xr:uid="{B021A15A-D9D3-478B-A1FF-9C9FAC2DC9D1}"/>
    <cellStyle name="l_DEFESA _Plano  PE - Conferido 14.05 3 4 2" xfId="44750" xr:uid="{E43766FC-5F5B-4F43-B93C-43235E788C6A}"/>
    <cellStyle name="l_DEFESA _Plano  PE - Conferido 14.05 3 5" xfId="35233" xr:uid="{2B6877B4-58DA-4513-B898-B1721A0A4B65}"/>
    <cellStyle name="l_DEFESA _Plano  PE - Conferido 14.05 3 6" xfId="29048" xr:uid="{CB0BDB45-A343-48D7-B9CA-6B5A502E21E8}"/>
    <cellStyle name="l_DEFESA _Plano  PE - Conferido 14.05 3 6 2" xfId="41374" xr:uid="{AF4A438C-D981-49CB-A1D7-271DD2E4876D}"/>
    <cellStyle name="l_DEFESA _Plano  PE - Conferido 14.05 4" xfId="13998" xr:uid="{2114DA6E-B0F0-4C87-8BDE-524C43CFDD91}"/>
    <cellStyle name="l_DEFESA _Plano  PE - Conferido 14.05 4 2" xfId="20157" xr:uid="{D052479F-9188-4C81-9EC0-36CC156BD9AD}"/>
    <cellStyle name="l_DEFESA _Plano  PE - Conferido 14.05 4 2 2" xfId="37567" xr:uid="{42086580-729F-4BCB-BE14-DC99E5C9624B}"/>
    <cellStyle name="l_DEFESA _Plano  PE - Conferido 14.05 4 3" xfId="25067" xr:uid="{55120084-D96E-4F65-9908-F5466CFC63AC}"/>
    <cellStyle name="l_DEFESA _Plano  PE - Conferido 14.05 5" xfId="24709" xr:uid="{2004A717-7B5C-460C-94E6-BFFF879C2BF4}"/>
    <cellStyle name="l_DEFESA _Plano  PE - Conferido 14.05 5 2" xfId="37381" xr:uid="{43221D39-E91A-4D6F-8BCA-0318C093B3AC}"/>
    <cellStyle name="l_DEFESA _Plano  PE - Conferido 14.05 6" xfId="29030" xr:uid="{815A9CBA-B972-402D-842A-CE8D55038BDB}"/>
    <cellStyle name="l_DEFESA _Plano  PE - Conferido 14.05_JORNAL COMPLEMENTO 24.06 - VERAMIR II - CONSOLIDADO" xfId="381" xr:uid="{7ACBE6C1-E84B-4B21-BA26-487385421E8B}"/>
    <cellStyle name="l_DEFESA _Plano  PE - Conferido 14.05_OOH - Rev 12" xfId="3853" xr:uid="{55ECE023-6A72-4CD8-8245-2B24B9F03751}"/>
    <cellStyle name="l_DEFESA _Plano  PE - Jornal Meia Pág. Tab. 17.05" xfId="382" xr:uid="{1F6C7E62-CBA9-4BEE-A62F-93CC9CF845A0}"/>
    <cellStyle name="l_DEFESA _Plano  PE - Jornal Meia Pág. Tab. 17.05_JORNAL COMPLEMENTO 24.06 - VERAMIR II - CONSOLIDADO" xfId="383" xr:uid="{A2BDDB84-62AA-4D54-AFCF-B4A768A54C9A}"/>
    <cellStyle name="l_DEFESA _Plano AC - 06-05 CONFERÊNCIA 07.05.08" xfId="384" xr:uid="{10D5A5D4-5208-477D-9CAB-ECD55621E53B}"/>
    <cellStyle name="l_DEFESA _Plano AC - 06-05 CONFERÊNCIA 07.05.08 2" xfId="11156" xr:uid="{65EB3431-EACF-4896-90A6-CE8AC7E838E5}"/>
    <cellStyle name="l_DEFESA _Plano AC - 06-05 CONFERÊNCIA 07.05.08 2 2" xfId="12912" xr:uid="{1061E90B-331E-45CC-9939-050E2457B4CC}"/>
    <cellStyle name="l_DEFESA _Plano AC - 06-05 CONFERÊNCIA 07.05.08 2 2 2" xfId="16542" xr:uid="{3DDB320F-3435-4A95-A816-0056FA6A9106}"/>
    <cellStyle name="l_DEFESA _Plano AC - 06-05 CONFERÊNCIA 07.05.08 2 2 2 2" xfId="22701" xr:uid="{E7644DAB-8638-4433-A490-386DB81B9099}"/>
    <cellStyle name="l_DEFESA _Plano AC - 06-05 CONFERÊNCIA 07.05.08 2 2 2 2 2" xfId="39968" xr:uid="{4139574B-5335-4119-BA0A-49498C08342F}"/>
    <cellStyle name="l_DEFESA _Plano AC - 06-05 CONFERÊNCIA 07.05.08 2 2 2 3" xfId="27609" xr:uid="{FA14BF72-D4B5-416F-ACA4-7CBA89A3AF87}"/>
    <cellStyle name="l_DEFESA _Plano AC - 06-05 CONFERÊNCIA 07.05.08 2 2 3" xfId="30833" xr:uid="{41525EF2-1DF3-4925-8362-75661DB5983F}"/>
    <cellStyle name="l_DEFESA _Plano AC - 06-05 CONFERÊNCIA 07.05.08 2 2 3 2" xfId="43057" xr:uid="{E682F8F1-B380-4450-8657-1BCB20753CEB}"/>
    <cellStyle name="l_DEFESA _Plano AC - 06-05 CONFERÊNCIA 07.05.08 2 2 4" xfId="33825" xr:uid="{EDC8AF38-0457-40CF-8E38-FF960C709DE0}"/>
    <cellStyle name="l_DEFESA _Plano AC - 06-05 CONFERÊNCIA 07.05.08 2 2 4 2" xfId="45544" xr:uid="{C19CC22E-B295-418A-84DC-8039F05202AA}"/>
    <cellStyle name="l_DEFESA _Plano AC - 06-05 CONFERÊNCIA 07.05.08 2 2 5" xfId="36026" xr:uid="{4D48204E-9D30-46BD-9792-89C1BB3316DC}"/>
    <cellStyle name="l_DEFESA _Plano AC - 06-05 CONFERÊNCIA 07.05.08 2 2 6" xfId="18878" xr:uid="{011797B5-9771-40AC-91F2-9EA8932496B9}"/>
    <cellStyle name="l_DEFESA _Plano AC - 06-05 CONFERÊNCIA 07.05.08 2 3" xfId="14839" xr:uid="{312B2ACA-E29B-4B5F-9A0F-AEA6CD1B5B7A}"/>
    <cellStyle name="l_DEFESA _Plano AC - 06-05 CONFERÊNCIA 07.05.08 2 3 2" xfId="20998" xr:uid="{02FD1005-BCB1-4D67-A0DB-04D11A6AC8E0}"/>
    <cellStyle name="l_DEFESA _Plano AC - 06-05 CONFERÊNCIA 07.05.08 2 3 2 2" xfId="38371" xr:uid="{2E6EA780-D989-454D-938B-A6902A9F5AFE}"/>
    <cellStyle name="l_DEFESA _Plano AC - 06-05 CONFERÊNCIA 07.05.08 2 3 3" xfId="25960" xr:uid="{39C657ED-9F1E-4315-A521-E07412FE30E3}"/>
    <cellStyle name="l_DEFESA _Plano AC - 06-05 CONFERÊNCIA 07.05.08 2 4" xfId="29151" xr:uid="{839E94F8-EB2A-4430-8771-03772E0E7B7B}"/>
    <cellStyle name="l_DEFESA _Plano AC - 06-05 CONFERÊNCIA 07.05.08 2 4 2" xfId="41461" xr:uid="{18461EE1-FFE3-49E9-A891-CECA79DA7263}"/>
    <cellStyle name="l_DEFESA _Plano AC - 06-05 CONFERÊNCIA 07.05.08 2 5" xfId="32135" xr:uid="{3BAA8698-09E4-489D-8E76-62B5C4A0931A}"/>
    <cellStyle name="l_DEFESA _Plano AC - 06-05 CONFERÊNCIA 07.05.08 2 5 2" xfId="43890" xr:uid="{709799D6-0D8D-4D76-AAAE-A5CCE965CCB8}"/>
    <cellStyle name="l_DEFESA _Plano AC - 06-05 CONFERÊNCIA 07.05.08 2 6" xfId="25894" xr:uid="{799D37FF-9047-424B-9CA8-011EF79CD7D6}"/>
    <cellStyle name="l_DEFESA _Plano AC - 06-05 CONFERÊNCIA 07.05.08 2 7" xfId="18761" xr:uid="{D7970958-6655-4157-81F7-2795F225FCBF}"/>
    <cellStyle name="l_DEFESA _Plano AC - 06-05 CONFERÊNCIA 07.05.08 3" xfId="12109" xr:uid="{BAF3BCEB-00C3-4313-BA32-4D988FCDB309}"/>
    <cellStyle name="l_DEFESA _Plano AC - 06-05 CONFERÊNCIA 07.05.08 3 2" xfId="15739" xr:uid="{7981E966-E4E2-4B7D-93AE-EA38D4DBB483}"/>
    <cellStyle name="l_DEFESA _Plano AC - 06-05 CONFERÊNCIA 07.05.08 3 2 2" xfId="21898" xr:uid="{0FBECBF0-E262-40E5-98FD-A7E93A88B651}"/>
    <cellStyle name="l_DEFESA _Plano AC - 06-05 CONFERÊNCIA 07.05.08 3 2 2 2" xfId="39176" xr:uid="{B8F3CDF5-A0F4-4B2D-8870-32252E5D6BF8}"/>
    <cellStyle name="l_DEFESA _Plano AC - 06-05 CONFERÊNCIA 07.05.08 3 2 3" xfId="26817" xr:uid="{2448F72A-9AD6-4A92-AB9B-B88172710717}"/>
    <cellStyle name="l_DEFESA _Plano AC - 06-05 CONFERÊNCIA 07.05.08 3 2 4" xfId="48076" xr:uid="{94E5E141-209B-4B79-8DCD-5057ADF3EB0B}"/>
    <cellStyle name="l_DEFESA _Plano AC - 06-05 CONFERÊNCIA 07.05.08 3 3" xfId="17439" xr:uid="{BE53A86D-4803-422B-99C1-3EA70E838C78}"/>
    <cellStyle name="l_DEFESA _Plano AC - 06-05 CONFERÊNCIA 07.05.08 3 3 2" xfId="23598" xr:uid="{79ADB4C1-4052-424D-8119-4EAEBED09E5B}"/>
    <cellStyle name="l_DEFESA _Plano AC - 06-05 CONFERÊNCIA 07.05.08 3 3 2 2" xfId="42261" xr:uid="{B4F90073-0694-4572-863C-79DC96E6DFD6}"/>
    <cellStyle name="l_DEFESA _Plano AC - 06-05 CONFERÊNCIA 07.05.08 3 3 3" xfId="30035" xr:uid="{B807E432-B4AC-4674-9DF3-BBB6A7DDEFA0}"/>
    <cellStyle name="l_DEFESA _Plano AC - 06-05 CONFERÊNCIA 07.05.08 3 4" xfId="33032" xr:uid="{DED223FB-1EB8-4A00-B06C-D4C409308893}"/>
    <cellStyle name="l_DEFESA _Plano AC - 06-05 CONFERÊNCIA 07.05.08 3 4 2" xfId="44751" xr:uid="{B4D07510-BCDB-47CD-A4B9-FE406D6F36BF}"/>
    <cellStyle name="l_DEFESA _Plano AC - 06-05 CONFERÊNCIA 07.05.08 3 5" xfId="35234" xr:uid="{02ABCFAA-6CF7-4F9A-8548-A4CD8E0BA0F9}"/>
    <cellStyle name="l_DEFESA _Plano AC - 06-05 CONFERÊNCIA 07.05.08 3 6" xfId="37144" xr:uid="{4D93D8AA-557D-48B8-BCB6-7F983D433392}"/>
    <cellStyle name="l_DEFESA _Plano AC - 06-05 CONFERÊNCIA 07.05.08 3 6 2" xfId="46680" xr:uid="{88501D38-9055-40AD-87E4-9B749D3C8417}"/>
    <cellStyle name="l_DEFESA _Plano AC - 06-05 CONFERÊNCIA 07.05.08 4" xfId="13999" xr:uid="{0332D315-0A77-484F-804F-3A134A637A13}"/>
    <cellStyle name="l_DEFESA _Plano AC - 06-05 CONFERÊNCIA 07.05.08 4 2" xfId="20158" xr:uid="{9976DDAD-BB34-421F-B122-D74B4DB64358}"/>
    <cellStyle name="l_DEFESA _Plano AC - 06-05 CONFERÊNCIA 07.05.08 4 2 2" xfId="37568" xr:uid="{B838BF8F-C29A-4B63-B3F7-ABFB8262AC04}"/>
    <cellStyle name="l_DEFESA _Plano AC - 06-05 CONFERÊNCIA 07.05.08 4 3" xfId="25068" xr:uid="{5A22ACAD-4636-48C6-8E2C-65BCD598F3B6}"/>
    <cellStyle name="l_DEFESA _Plano AC - 06-05 CONFERÊNCIA 07.05.08 5" xfId="24706" xr:uid="{17BD13DF-B4EA-445C-B266-C7ABA81AC1D6}"/>
    <cellStyle name="l_DEFESA _Plano AC - 06-05 CONFERÊNCIA 07.05.08 5 2" xfId="37379" xr:uid="{48BAA4C2-E429-404F-B749-A8EFE4EE4D26}"/>
    <cellStyle name="l_DEFESA _Plano AC - 06-05 CONFERÊNCIA 07.05.08 6" xfId="32949" xr:uid="{51831A5C-2879-4A8C-97A8-220CD734B89B}"/>
    <cellStyle name="l_DEFESA _Plano AC - 06-05 CONFERÊNCIA 07.05.08_JORNAL COMPLEMENTO 24.06 - VERAMIR II - CONSOLIDADO" xfId="385" xr:uid="{DD6C614C-CEF1-4599-A7F0-72F6CF22873C}"/>
    <cellStyle name="l_DEFESA _Plano AC - 06-05 CONFERÊNCIA 07.05.08_OOH - Rev 12" xfId="3854" xr:uid="{22155469-D921-4F91-92A2-EE4C75BD32E1}"/>
    <cellStyle name="l_DEFESA _Plano AC - AJUSTADO -" xfId="386" xr:uid="{6C1A0AF3-5B77-4230-AE6D-5E92C6FEBB34}"/>
    <cellStyle name="l_DEFESA _Plano AC - AJUSTADO - 2" xfId="11157" xr:uid="{C45A18BE-09DB-4DF1-9C13-A019D62020CB}"/>
    <cellStyle name="l_DEFESA _Plano AC - AJUSTADO - 2 2" xfId="12913" xr:uid="{F867EEB7-34F3-4815-88B5-314A2CB18A71}"/>
    <cellStyle name="l_DEFESA _Plano AC - AJUSTADO - 2 2 2" xfId="16543" xr:uid="{FA1BB393-C34A-445B-9303-5FAA010EA138}"/>
    <cellStyle name="l_DEFESA _Plano AC - AJUSTADO - 2 2 2 2" xfId="22702" xr:uid="{A40E591F-AF3C-4338-B8F2-2D8D7210F5FE}"/>
    <cellStyle name="l_DEFESA _Plano AC - AJUSTADO - 2 2 2 2 2" xfId="39969" xr:uid="{85E291D9-702F-4F7C-8583-28E5901AA780}"/>
    <cellStyle name="l_DEFESA _Plano AC - AJUSTADO - 2 2 2 3" xfId="27610" xr:uid="{D72D5957-DFF2-49B1-89D5-6BB1961C19BA}"/>
    <cellStyle name="l_DEFESA _Plano AC - AJUSTADO - 2 2 3" xfId="30834" xr:uid="{EF6C4543-4B92-48ED-A5B2-78B649D3BA55}"/>
    <cellStyle name="l_DEFESA _Plano AC - AJUSTADO - 2 2 3 2" xfId="43058" xr:uid="{61E53D33-31AA-4BA8-9CEB-50A311E66D9F}"/>
    <cellStyle name="l_DEFESA _Plano AC - AJUSTADO - 2 2 4" xfId="33826" xr:uid="{C5236256-C9C8-4D0B-A7E5-9B9543D62907}"/>
    <cellStyle name="l_DEFESA _Plano AC - AJUSTADO - 2 2 4 2" xfId="45545" xr:uid="{4B597DA4-B4F3-4114-BC5F-CE1401AF34AC}"/>
    <cellStyle name="l_DEFESA _Plano AC - AJUSTADO - 2 2 5" xfId="36027" xr:uid="{77894F97-36CC-47BA-9752-D1BF1A92F58E}"/>
    <cellStyle name="l_DEFESA _Plano AC - AJUSTADO - 2 2 6" xfId="18560" xr:uid="{CF882192-5574-4127-9A7E-6126D482BEE8}"/>
    <cellStyle name="l_DEFESA _Plano AC - AJUSTADO - 2 3" xfId="14840" xr:uid="{DE3AF669-7DD3-4273-837E-27C65FFD144B}"/>
    <cellStyle name="l_DEFESA _Plano AC - AJUSTADO - 2 3 2" xfId="20999" xr:uid="{2E58903B-F29A-4E08-BF96-1C3EC4DBA269}"/>
    <cellStyle name="l_DEFESA _Plano AC - AJUSTADO - 2 3 2 2" xfId="38372" xr:uid="{149D4852-15C5-4B36-979D-BDFB3A76589B}"/>
    <cellStyle name="l_DEFESA _Plano AC - AJUSTADO - 2 3 3" xfId="25961" xr:uid="{8AFDA2B6-887D-4AB8-A805-CB7D53EC1C50}"/>
    <cellStyle name="l_DEFESA _Plano AC - AJUSTADO - 2 4" xfId="29152" xr:uid="{B8B99F34-738B-4391-9823-65D74D61569A}"/>
    <cellStyle name="l_DEFESA _Plano AC - AJUSTADO - 2 4 2" xfId="41462" xr:uid="{BB84F19E-6F83-4F05-938E-E057F80FD680}"/>
    <cellStyle name="l_DEFESA _Plano AC - AJUSTADO - 2 5" xfId="32136" xr:uid="{D49CBC89-0B6F-4C67-97CF-817BD73C3DA7}"/>
    <cellStyle name="l_DEFESA _Plano AC - AJUSTADO - 2 5 2" xfId="43891" xr:uid="{BF848125-4ABF-4746-A985-41FD86478273}"/>
    <cellStyle name="l_DEFESA _Plano AC - AJUSTADO - 2 6" xfId="29020" xr:uid="{5CC37BB6-6DEE-4050-A484-89119C856EB8}"/>
    <cellStyle name="l_DEFESA _Plano AC - AJUSTADO - 2 7" xfId="19459" xr:uid="{8003C794-D220-44C3-8549-205C3FD49DD4}"/>
    <cellStyle name="l_DEFESA _Plano AC - AJUSTADO - 3" xfId="12110" xr:uid="{3C385783-167C-4568-9512-42D69C1EDDAB}"/>
    <cellStyle name="l_DEFESA _Plano AC - AJUSTADO - 3 2" xfId="15740" xr:uid="{33DED92F-51EB-417A-99BC-8F74783ECC09}"/>
    <cellStyle name="l_DEFESA _Plano AC - AJUSTADO - 3 2 2" xfId="21899" xr:uid="{DB671C40-3648-4B4D-B6D7-96902758690A}"/>
    <cellStyle name="l_DEFESA _Plano AC - AJUSTADO - 3 2 2 2" xfId="39177" xr:uid="{21C9B479-3FDB-443A-808D-B2E1B5B2BFC9}"/>
    <cellStyle name="l_DEFESA _Plano AC - AJUSTADO - 3 2 3" xfId="26818" xr:uid="{8A9DBC5D-3842-4F08-A4A4-C9D5A67F7438}"/>
    <cellStyle name="l_DEFESA _Plano AC - AJUSTADO - 3 2 4" xfId="48077" xr:uid="{30A82283-624E-4E84-A720-9133E7CFEA20}"/>
    <cellStyle name="l_DEFESA _Plano AC - AJUSTADO - 3 3" xfId="17440" xr:uid="{377ACD7C-7B5B-4A85-A01E-4FB2A0C403DB}"/>
    <cellStyle name="l_DEFESA _Plano AC - AJUSTADO - 3 3 2" xfId="23599" xr:uid="{D5B14D8F-7F8F-4A6C-BD65-7E49A455AA90}"/>
    <cellStyle name="l_DEFESA _Plano AC - AJUSTADO - 3 3 2 2" xfId="42262" xr:uid="{CE395E17-9DD5-40B8-BE55-2CFF703645AE}"/>
    <cellStyle name="l_DEFESA _Plano AC - AJUSTADO - 3 3 3" xfId="30036" xr:uid="{A2809D16-188D-4AB6-AA79-493B6EBBD448}"/>
    <cellStyle name="l_DEFESA _Plano AC - AJUSTADO - 3 4" xfId="33033" xr:uid="{2534E81A-5798-47AF-9801-2F6C1C1FBA12}"/>
    <cellStyle name="l_DEFESA _Plano AC - AJUSTADO - 3 4 2" xfId="44752" xr:uid="{EBFD1EF7-7957-48FB-89E9-F7CEE26CC353}"/>
    <cellStyle name="l_DEFESA _Plano AC - AJUSTADO - 3 5" xfId="35235" xr:uid="{44E68E23-7F9E-44DF-856D-93E36B3DCFCD}"/>
    <cellStyle name="l_DEFESA _Plano AC - AJUSTADO - 3 6" xfId="37347" xr:uid="{557C78CE-C8F3-453A-8CFA-1B70F923F20D}"/>
    <cellStyle name="l_DEFESA _Plano AC - AJUSTADO - 3 6 2" xfId="46883" xr:uid="{ED5CC92D-E0A2-4C5A-BE24-1B0FFCF5107C}"/>
    <cellStyle name="l_DEFESA _Plano AC - AJUSTADO - 4" xfId="14000" xr:uid="{DE476041-870F-4139-9D26-211931A99558}"/>
    <cellStyle name="l_DEFESA _Plano AC - AJUSTADO - 4 2" xfId="20159" xr:uid="{71CBB277-5B4F-4904-9C9D-2E8D7C292247}"/>
    <cellStyle name="l_DEFESA _Plano AC - AJUSTADO - 4 2 2" xfId="37569" xr:uid="{EA90DF27-6E33-4406-AE56-86891724AF4B}"/>
    <cellStyle name="l_DEFESA _Plano AC - AJUSTADO - 4 3" xfId="25069" xr:uid="{3C16997E-810F-4168-AB3A-1C9853F119A2}"/>
    <cellStyle name="l_DEFESA _Plano AC - AJUSTADO - 5" xfId="24703" xr:uid="{8D71C3DF-6977-440A-B05B-84C483F5F24D}"/>
    <cellStyle name="l_DEFESA _Plano AC - AJUSTADO - 5 2" xfId="37377" xr:uid="{FFD8A76E-FA62-48AB-AEFE-68A4F1F429B6}"/>
    <cellStyle name="l_DEFESA _Plano AC - AJUSTADO - 6" xfId="32962" xr:uid="{BC084507-9D25-4BA2-9A66-AC3018ED4C13}"/>
    <cellStyle name="l_DEFESA _Plano AC - AJUSTADO -_CINEMA - 9 MERCADOS" xfId="387" xr:uid="{31915094-0E3A-4763-BB40-CF6FA308556D}"/>
    <cellStyle name="l_DEFESA _Plano AC - AJUSTADO -_CINEMA - BRASÍLIA - 141" xfId="388" xr:uid="{CC382525-6334-4459-A91D-C6AF563CD260}"/>
    <cellStyle name="l_DEFESA _Plano AC - AJUSTADO -_CINEMA - BRASÍLIA - 141_JORNAL COMPLEMENTO 24.06 - VERAMIR II - CONSOLIDADO" xfId="389" xr:uid="{8D62E6AA-C476-4028-AB16-F9364650D466}"/>
    <cellStyle name="l_DEFESA _Plano AC - AJUSTADO -_JORNAL COMPLEMENTO 24.06 - VERAMIR II - CONSOLIDADO" xfId="390" xr:uid="{A4B2BF64-2818-46D2-B492-A8D7EB0CC389}"/>
    <cellStyle name="l_DEFESA _Plano AC - AJUSTADO -_OOH - Rev 12" xfId="3855" xr:uid="{4622F8F8-0CED-488B-970A-48EBB77FACF2}"/>
    <cellStyle name="l_DEFESA _Plano AC - AJUSTADO -_Plano  DF - Jornal Meia Pág. Tab. 17.05" xfId="391" xr:uid="{E0DC7A69-1A03-453D-A303-C3F23DC7FBE1}"/>
    <cellStyle name="l_DEFESA _Plano AC - AJUSTADO -_Plano  DF - Jornal Meia Pág. Tab. 17.05_JORNAL COMPLEMENTO 24.06 - VERAMIR II - CONSOLIDADO" xfId="392" xr:uid="{1F0D64FE-3E6C-4BA8-840B-B9C105080798}"/>
    <cellStyle name="l_DEFESA _Plano AC - AJUSTADO -_Plano  PE - Jornal Meia Pág. Tab. 17.05" xfId="393" xr:uid="{E34BD7AD-266A-4775-9B11-C99516F6AF2D}"/>
    <cellStyle name="l_DEFESA _Plano AC - AJUSTADO -_Plano  PE - Jornal Meia Pág. Tab. 17.05_JORNAL COMPLEMENTO 24.06 - VERAMIR II - CONSOLIDADO" xfId="394" xr:uid="{C01B2B71-EBF0-483F-BCE6-FBC12602CB3B}"/>
    <cellStyle name="l_DEFESA _Plano AC - AJUSTADO -_Plano BA - Jornal Meia Pág. Tab. 17.05" xfId="395" xr:uid="{FAC4E4BB-9365-4E42-A2CA-7E5240693756}"/>
    <cellStyle name="l_DEFESA _Plano AC - AJUSTADO -_Plano BA - Jornal Meia Pág. Tab. 17.05_JORNAL COMPLEMENTO 24.06 - VERAMIR II - CONSOLIDADO" xfId="396" xr:uid="{A35641EF-568B-4BCA-9651-9A91BCD2C3B0}"/>
    <cellStyle name="l_DEFESA _Plano AC - AJUSTADO -_Plano CE - Jornal Meia Pág. Tab. 17.05" xfId="397" xr:uid="{3C2E837D-D02B-4BCF-87B7-A671ACD3E0F3}"/>
    <cellStyle name="l_DEFESA _Plano AC - AJUSTADO -_Plano CE - Jornal Meia Pág. Tab. 17.05_JORNAL COMPLEMENTO 24.06 - VERAMIR II - CONSOLIDADO" xfId="398" xr:uid="{B104EFC2-D7E5-460F-8D1A-CEEBE71B3E6D}"/>
    <cellStyle name="l_DEFESA _Plano AC - AJUSTADO -_Plano MG - 16.05.08" xfId="399" xr:uid="{FDDC33F8-7F42-42CB-8EDE-4D834DCB414F}"/>
    <cellStyle name="l_DEFESA _Plano AC - AJUSTADO -_Plano MG - 16.05.08_JORNAL COMPLEMENTO 24.06 - VERAMIR II - CONSOLIDADO" xfId="400" xr:uid="{CE4A6E40-4432-40C4-A426-CA4CAB1760AA}"/>
    <cellStyle name="l_DEFESA _Plano AC - AJUSTADO -_Plano PR -" xfId="401" xr:uid="{8BFE1CBB-B4F6-468E-94B2-66EE6204E23E}"/>
    <cellStyle name="l_DEFESA _Plano AC - AJUSTADO -_Plano PR - 16-05-08" xfId="402" xr:uid="{ADF69741-E975-454A-8964-00AF8C16D3D9}"/>
    <cellStyle name="l_DEFESA _Plano AC - AJUSTADO -_Plano PR - 16-05-08_JORNAL COMPLEMENTO 24.06 - VERAMIR II - CONSOLIDADO" xfId="403" xr:uid="{3D87819E-82A9-4FF8-9CDA-BE43736CB7F8}"/>
    <cellStyle name="l_DEFESA _Plano AC - AJUSTADO -_Plano PR -_JORNAL COMPLEMENTO 24.06 - VERAMIR II - CONSOLIDADO" xfId="404" xr:uid="{7FE87ED2-70B3-4B61-9AE6-0FE56A0F8419}"/>
    <cellStyle name="l_DEFESA _Plano AC - AJUSTADO -_Plano RJ - AJUSTADO 06.05.08 CONFERÊNCIAS 15.05.08 - Cíntia" xfId="405" xr:uid="{9DBFC45E-216E-4843-9FA6-478D3D97040C}"/>
    <cellStyle name="l_DEFESA _Plano AC - AJUSTADO -_Plano RJ - AJUSTADO 06.05.08 CONFERÊNCIAS 15.05.08 - Cíntia 2" xfId="11158" xr:uid="{13B8688B-8CCC-49BD-B4DD-2DED2481574F}"/>
    <cellStyle name="l_DEFESA _Plano AC - AJUSTADO -_Plano RJ - AJUSTADO 06.05.08 CONFERÊNCIAS 15.05.08 - Cíntia 2 2" xfId="12914" xr:uid="{1B36210C-2302-4465-9FF4-E06B8A4929A5}"/>
    <cellStyle name="l_DEFESA _Plano AC - AJUSTADO -_Plano RJ - AJUSTADO 06.05.08 CONFERÊNCIAS 15.05.08 - Cíntia 2 2 2" xfId="16544" xr:uid="{009059B2-9DF6-4E06-BF8A-36FB83E41503}"/>
    <cellStyle name="l_DEFESA _Plano AC - AJUSTADO -_Plano RJ - AJUSTADO 06.05.08 CONFERÊNCIAS 15.05.08 - Cíntia 2 2 2 2" xfId="22703" xr:uid="{A6B103C8-D517-4B76-8416-D2CFAE60B31A}"/>
    <cellStyle name="l_DEFESA _Plano AC - AJUSTADO -_Plano RJ - AJUSTADO 06.05.08 CONFERÊNCIAS 15.05.08 - Cíntia 2 2 2 2 2" xfId="39970" xr:uid="{E80B90D2-499D-4795-83B9-80F54832A12F}"/>
    <cellStyle name="l_DEFESA _Plano AC - AJUSTADO -_Plano RJ - AJUSTADO 06.05.08 CONFERÊNCIAS 15.05.08 - Cíntia 2 2 2 3" xfId="27611" xr:uid="{1F066183-1463-4BC6-8E4E-15A449C00E47}"/>
    <cellStyle name="l_DEFESA _Plano AC - AJUSTADO -_Plano RJ - AJUSTADO 06.05.08 CONFERÊNCIAS 15.05.08 - Cíntia 2 2 3" xfId="30835" xr:uid="{72784E2A-6438-45B4-934E-7FE85FC2760C}"/>
    <cellStyle name="l_DEFESA _Plano AC - AJUSTADO -_Plano RJ - AJUSTADO 06.05.08 CONFERÊNCIAS 15.05.08 - Cíntia 2 2 3 2" xfId="43059" xr:uid="{9BF127CE-F9AE-4F47-84B5-7FB32214033E}"/>
    <cellStyle name="l_DEFESA _Plano AC - AJUSTADO -_Plano RJ - AJUSTADO 06.05.08 CONFERÊNCIAS 15.05.08 - Cíntia 2 2 4" xfId="33827" xr:uid="{64A25679-4647-4C11-AF3C-53DA9051587A}"/>
    <cellStyle name="l_DEFESA _Plano AC - AJUSTADO -_Plano RJ - AJUSTADO 06.05.08 CONFERÊNCIAS 15.05.08 - Cíntia 2 2 4 2" xfId="45546" xr:uid="{DD932D16-4DE0-49F1-A26E-0E4CBBE60668}"/>
    <cellStyle name="l_DEFESA _Plano AC - AJUSTADO -_Plano RJ - AJUSTADO 06.05.08 CONFERÊNCIAS 15.05.08 - Cíntia 2 2 5" xfId="36028" xr:uid="{306ED1BC-DE98-4485-8775-862F60D44C39}"/>
    <cellStyle name="l_DEFESA _Plano AC - AJUSTADO -_Plano RJ - AJUSTADO 06.05.08 CONFERÊNCIAS 15.05.08 - Cíntia 2 2 6" xfId="19259" xr:uid="{E128908D-2595-410F-BC96-DB2E985649ED}"/>
    <cellStyle name="l_DEFESA _Plano AC - AJUSTADO -_Plano RJ - AJUSTADO 06.05.08 CONFERÊNCIAS 15.05.08 - Cíntia 2 3" xfId="14841" xr:uid="{B88048D9-3EFF-49E6-8A00-64FB1B61D9BA}"/>
    <cellStyle name="l_DEFESA _Plano AC - AJUSTADO -_Plano RJ - AJUSTADO 06.05.08 CONFERÊNCIAS 15.05.08 - Cíntia 2 3 2" xfId="21000" xr:uid="{A65D8C81-4FA3-4D85-B55E-EC873369580F}"/>
    <cellStyle name="l_DEFESA _Plano AC - AJUSTADO -_Plano RJ - AJUSTADO 06.05.08 CONFERÊNCIAS 15.05.08 - Cíntia 2 3 2 2" xfId="38373" xr:uid="{82B0F7E9-AEB4-4450-81B0-26899560B556}"/>
    <cellStyle name="l_DEFESA _Plano AC - AJUSTADO -_Plano RJ - AJUSTADO 06.05.08 CONFERÊNCIAS 15.05.08 - Cíntia 2 3 3" xfId="25962" xr:uid="{F18C8E4A-A51A-4932-8C67-765A94A9EE2B}"/>
    <cellStyle name="l_DEFESA _Plano AC - AJUSTADO -_Plano RJ - AJUSTADO 06.05.08 CONFERÊNCIAS 15.05.08 - Cíntia 2 4" xfId="29153" xr:uid="{522CF27C-453C-433F-8164-8DE1B953D936}"/>
    <cellStyle name="l_DEFESA _Plano AC - AJUSTADO -_Plano RJ - AJUSTADO 06.05.08 CONFERÊNCIAS 15.05.08 - Cíntia 2 4 2" xfId="41463" xr:uid="{406C9479-E84C-4265-87F3-E805695D1763}"/>
    <cellStyle name="l_DEFESA _Plano AC - AJUSTADO -_Plano RJ - AJUSTADO 06.05.08 CONFERÊNCIAS 15.05.08 - Cíntia 2 5" xfId="32137" xr:uid="{9EF56126-B05D-45D2-B56E-937BCDDD1521}"/>
    <cellStyle name="l_DEFESA _Plano AC - AJUSTADO -_Plano RJ - AJUSTADO 06.05.08 CONFERÊNCIAS 15.05.08 - Cíntia 2 5 2" xfId="43892" xr:uid="{2F6D8F87-73CF-4465-A09F-AA0C96C1D105}"/>
    <cellStyle name="l_DEFESA _Plano AC - AJUSTADO -_Plano RJ - AJUSTADO 06.05.08 CONFERÊNCIAS 15.05.08 - Cíntia 2 6" xfId="24736" xr:uid="{2A858598-4CD6-48A9-A99A-65DBD7791804}"/>
    <cellStyle name="l_DEFESA _Plano AC - AJUSTADO -_Plano RJ - AJUSTADO 06.05.08 CONFERÊNCIAS 15.05.08 - Cíntia 2 7" xfId="19753" xr:uid="{D7EE81CF-1555-45A3-BA90-A5FFF160E1BA}"/>
    <cellStyle name="l_DEFESA _Plano AC - AJUSTADO -_Plano RJ - AJUSTADO 06.05.08 CONFERÊNCIAS 15.05.08 - Cíntia 3" xfId="12111" xr:uid="{72BCDC47-304D-4AAC-BA53-034F7A6FF1B1}"/>
    <cellStyle name="l_DEFESA _Plano AC - AJUSTADO -_Plano RJ - AJUSTADO 06.05.08 CONFERÊNCIAS 15.05.08 - Cíntia 3 2" xfId="15741" xr:uid="{CA529652-9A60-4B1E-80D7-186FEDBE3E10}"/>
    <cellStyle name="l_DEFESA _Plano AC - AJUSTADO -_Plano RJ - AJUSTADO 06.05.08 CONFERÊNCIAS 15.05.08 - Cíntia 3 2 2" xfId="21900" xr:uid="{44630E0B-F4A7-4551-A395-DED6F7932E67}"/>
    <cellStyle name="l_DEFESA _Plano AC - AJUSTADO -_Plano RJ - AJUSTADO 06.05.08 CONFERÊNCIAS 15.05.08 - Cíntia 3 2 2 2" xfId="39178" xr:uid="{BC823904-B109-4124-887F-36C346543823}"/>
    <cellStyle name="l_DEFESA _Plano AC - AJUSTADO -_Plano RJ - AJUSTADO 06.05.08 CONFERÊNCIAS 15.05.08 - Cíntia 3 2 3" xfId="26819" xr:uid="{F31A16C2-CA45-4737-9D87-F1671EF58F81}"/>
    <cellStyle name="l_DEFESA _Plano AC - AJUSTADO -_Plano RJ - AJUSTADO 06.05.08 CONFERÊNCIAS 15.05.08 - Cíntia 3 2 4" xfId="48078" xr:uid="{B78F1DAF-37B2-4526-9D0E-8EC65CDFF7C7}"/>
    <cellStyle name="l_DEFESA _Plano AC - AJUSTADO -_Plano RJ - AJUSTADO 06.05.08 CONFERÊNCIAS 15.05.08 - Cíntia 3 3" xfId="17441" xr:uid="{EFF91BDD-DA44-4ADD-A2FB-EE37717F00D9}"/>
    <cellStyle name="l_DEFESA _Plano AC - AJUSTADO -_Plano RJ - AJUSTADO 06.05.08 CONFERÊNCIAS 15.05.08 - Cíntia 3 3 2" xfId="23600" xr:uid="{52CF7C84-B9ED-4C87-B371-EE0F31ACCD62}"/>
    <cellStyle name="l_DEFESA _Plano AC - AJUSTADO -_Plano RJ - AJUSTADO 06.05.08 CONFERÊNCIAS 15.05.08 - Cíntia 3 3 2 2" xfId="42263" xr:uid="{E6838CBA-6BD6-46F6-B3EF-8EF447C0A453}"/>
    <cellStyle name="l_DEFESA _Plano AC - AJUSTADO -_Plano RJ - AJUSTADO 06.05.08 CONFERÊNCIAS 15.05.08 - Cíntia 3 3 3" xfId="30037" xr:uid="{567BA20C-40D7-43B8-AD96-FFC6D80A6CC6}"/>
    <cellStyle name="l_DEFESA _Plano AC - AJUSTADO -_Plano RJ - AJUSTADO 06.05.08 CONFERÊNCIAS 15.05.08 - Cíntia 3 4" xfId="33034" xr:uid="{CEB4F706-DD95-422F-ADFB-18B69BF6395A}"/>
    <cellStyle name="l_DEFESA _Plano AC - AJUSTADO -_Plano RJ - AJUSTADO 06.05.08 CONFERÊNCIAS 15.05.08 - Cíntia 3 4 2" xfId="44753" xr:uid="{567A362F-2977-492F-A2D2-D8832DF056C6}"/>
    <cellStyle name="l_DEFESA _Plano AC - AJUSTADO -_Plano RJ - AJUSTADO 06.05.08 CONFERÊNCIAS 15.05.08 - Cíntia 3 5" xfId="35236" xr:uid="{BDF4B206-DD90-4B93-9E49-BCB67B1283F5}"/>
    <cellStyle name="l_DEFESA _Plano AC - AJUSTADO -_Plano RJ - AJUSTADO 06.05.08 CONFERÊNCIAS 15.05.08 - Cíntia 3 6" xfId="36947" xr:uid="{4B1B6BB0-F1B6-47DC-805F-6B7BFC064AD9}"/>
    <cellStyle name="l_DEFESA _Plano AC - AJUSTADO -_Plano RJ - AJUSTADO 06.05.08 CONFERÊNCIAS 15.05.08 - Cíntia 3 6 2" xfId="46483" xr:uid="{10C6B57D-82AC-46E9-AA4E-F749BC1A7A0C}"/>
    <cellStyle name="l_DEFESA _Plano AC - AJUSTADO -_Plano RJ - AJUSTADO 06.05.08 CONFERÊNCIAS 15.05.08 - Cíntia 4" xfId="14001" xr:uid="{1B427BD3-C397-4F42-BD45-07639B8A9FE9}"/>
    <cellStyle name="l_DEFESA _Plano AC - AJUSTADO -_Plano RJ - AJUSTADO 06.05.08 CONFERÊNCIAS 15.05.08 - Cíntia 4 2" xfId="20160" xr:uid="{BEDD50D5-1E0F-475C-ACBC-227B9EA8430E}"/>
    <cellStyle name="l_DEFESA _Plano AC - AJUSTADO -_Plano RJ - AJUSTADO 06.05.08 CONFERÊNCIAS 15.05.08 - Cíntia 4 2 2" xfId="37570" xr:uid="{7842F9A2-0056-4EE4-AF18-CFFAE9CCC5E0}"/>
    <cellStyle name="l_DEFESA _Plano AC - AJUSTADO -_Plano RJ - AJUSTADO 06.05.08 CONFERÊNCIAS 15.05.08 - Cíntia 4 3" xfId="25070" xr:uid="{9A7E5074-DBED-4160-A6CE-2AB89CFED3E1}"/>
    <cellStyle name="l_DEFESA _Plano AC - AJUSTADO -_Plano RJ - AJUSTADO 06.05.08 CONFERÊNCIAS 15.05.08 - Cíntia 5" xfId="24700" xr:uid="{0804D014-264C-43D3-B389-B2ECEBEF7BFA}"/>
    <cellStyle name="l_DEFESA _Plano AC - AJUSTADO -_Plano RJ - AJUSTADO 06.05.08 CONFERÊNCIAS 15.05.08 - Cíntia 5 2" xfId="37375" xr:uid="{9E02CA44-E573-4C1C-93FF-15A09CAABD1A}"/>
    <cellStyle name="l_DEFESA _Plano AC - AJUSTADO -_Plano RJ - AJUSTADO 06.05.08 CONFERÊNCIAS 15.05.08 - Cíntia 6" xfId="29036" xr:uid="{7EECABCE-3F92-48EE-8DFB-3E5D281B0AD8}"/>
    <cellStyle name="l_DEFESA _Plano AC - AJUSTADO -_Plano RJ - AJUSTADO 06.05.08 CONFERÊNCIAS 15.05.08 - Cíntia_OOH - Rev 12" xfId="3856" xr:uid="{59488CE1-01FE-4CBF-A39E-1C10A3827E8A}"/>
    <cellStyle name="l_DEFESA _Plano AC - AJUSTADO -_Plano RJ -16.05.08" xfId="406" xr:uid="{DD189971-C64E-444F-A74F-2515DBF65B3F}"/>
    <cellStyle name="l_DEFESA _Plano AC - AJUSTADO -_Plano RJ -16.05.08_JORNAL COMPLEMENTO 24.06 - VERAMIR II - CONSOLIDADO" xfId="407" xr:uid="{82CC9DD2-59BC-4DC8-A798-918429A821B4}"/>
    <cellStyle name="l_DEFESA _Plano AC - AJUSTADO -_Plano RS" xfId="408" xr:uid="{35C68B01-06F2-4B7A-B670-7B2028164702}"/>
    <cellStyle name="l_DEFESA _Plano AC - AJUSTADO -_Plano RS - 16-05-08" xfId="409" xr:uid="{9E15D42B-9CBD-410B-B84D-4B184DD27BEA}"/>
    <cellStyle name="l_DEFESA _Plano AC - AJUSTADO -_Plano RS - 16-05-08_JORNAL COMPLEMENTO 24.06 - VERAMIR II - CONSOLIDADO" xfId="410" xr:uid="{CE4C4913-31B9-49A5-BB8F-B52D803EF089}"/>
    <cellStyle name="l_DEFESA _Plano AC - AJUSTADO -_Plano RS_JORNAL COMPLEMENTO 24.06 - VERAMIR II - CONSOLIDADO" xfId="411" xr:uid="{B7CF9CEC-BA2F-4A91-A1C7-236F886B219B}"/>
    <cellStyle name="l_DEFESA _Plano AC - AJUSTADO -_SÉCULO 21" xfId="412" xr:uid="{B3529EDD-F8AC-4714-9611-496A87E34129}"/>
    <cellStyle name="l_DEFESA _Plano AC - AJUSTADO -_SÉCULO 21_JORNAL COMPLEMENTO 24.06 - VERAMIR II - CONSOLIDADO" xfId="413" xr:uid="{B04DDBED-E3B7-455B-A391-9EA8E6A77BB4}"/>
    <cellStyle name="l_DEFESA _Plano AC - AJUSTADO -_TV MATISSE" xfId="414" xr:uid="{58821F68-CEAA-4B26-9C1D-5045894F61A0}"/>
    <cellStyle name="l_DEFESA _Plano AC - AJUSTADO -_TV MATISSE 2" xfId="11159" xr:uid="{0EC11649-4D85-426B-841D-883887C27D54}"/>
    <cellStyle name="l_DEFESA _Plano AC - AJUSTADO -_TV MATISSE 2 2" xfId="12915" xr:uid="{A60F8EA6-FBE0-446B-8540-2694C1C7E673}"/>
    <cellStyle name="l_DEFESA _Plano AC - AJUSTADO -_TV MATISSE 2 2 2" xfId="16545" xr:uid="{2AB9A387-C037-42B8-A3B9-05A9775A225F}"/>
    <cellStyle name="l_DEFESA _Plano AC - AJUSTADO -_TV MATISSE 2 2 2 2" xfId="22704" xr:uid="{424F459C-EBF8-4FFC-AB31-82167AE6EA1F}"/>
    <cellStyle name="l_DEFESA _Plano AC - AJUSTADO -_TV MATISSE 2 2 2 2 2" xfId="39971" xr:uid="{67D5227C-9970-48CC-B851-09BB9831AD12}"/>
    <cellStyle name="l_DEFESA _Plano AC - AJUSTADO -_TV MATISSE 2 2 2 3" xfId="27612" xr:uid="{4F12E35E-98BD-4462-B4E2-5496CCD88FB6}"/>
    <cellStyle name="l_DEFESA _Plano AC - AJUSTADO -_TV MATISSE 2 2 3" xfId="30836" xr:uid="{A74F11F1-8C17-4266-9F86-E1374EC4E7E6}"/>
    <cellStyle name="l_DEFESA _Plano AC - AJUSTADO -_TV MATISSE 2 2 3 2" xfId="43060" xr:uid="{00A4E17B-ADFB-440F-BC43-4C6FAF303ECB}"/>
    <cellStyle name="l_DEFESA _Plano AC - AJUSTADO -_TV MATISSE 2 2 4" xfId="33828" xr:uid="{C81A35EB-D831-4F8D-BCC3-707F822980FD}"/>
    <cellStyle name="l_DEFESA _Plano AC - AJUSTADO -_TV MATISSE 2 2 4 2" xfId="45547" xr:uid="{16FB081B-15D0-46D3-8E90-D8965AFE96F7}"/>
    <cellStyle name="l_DEFESA _Plano AC - AJUSTADO -_TV MATISSE 2 2 5" xfId="36029" xr:uid="{3213D2B1-CEF6-46DC-8E5A-DAB7571D7654}"/>
    <cellStyle name="l_DEFESA _Plano AC - AJUSTADO -_TV MATISSE 2 2 6" xfId="19552" xr:uid="{AAE7AE48-C9E5-4A73-82B1-1573067254FC}"/>
    <cellStyle name="l_DEFESA _Plano AC - AJUSTADO -_TV MATISSE 2 3" xfId="14842" xr:uid="{41648EA7-C027-4CE8-BB5B-B0E758EF88B8}"/>
    <cellStyle name="l_DEFESA _Plano AC - AJUSTADO -_TV MATISSE 2 3 2" xfId="21001" xr:uid="{560520BE-13A3-4187-B6C4-4A5B38DB50BC}"/>
    <cellStyle name="l_DEFESA _Plano AC - AJUSTADO -_TV MATISSE 2 3 2 2" xfId="38374" xr:uid="{FEBA6FC0-2AF0-4B72-854B-FF65B069A2E1}"/>
    <cellStyle name="l_DEFESA _Plano AC - AJUSTADO -_TV MATISSE 2 3 3" xfId="25963" xr:uid="{EEE559FE-8506-4886-85FE-E6A8BAD57431}"/>
    <cellStyle name="l_DEFESA _Plano AC - AJUSTADO -_TV MATISSE 2 4" xfId="29154" xr:uid="{928E9254-E0ED-438C-A6EF-299BDBD20E14}"/>
    <cellStyle name="l_DEFESA _Plano AC - AJUSTADO -_TV MATISSE 2 4 2" xfId="41464" xr:uid="{8F3C0129-5006-4E2E-8755-C48F38FC93C3}"/>
    <cellStyle name="l_DEFESA _Plano AC - AJUSTADO -_TV MATISSE 2 5" xfId="32138" xr:uid="{E7D930A2-701E-4D40-989F-21A420CD8CBC}"/>
    <cellStyle name="l_DEFESA _Plano AC - AJUSTADO -_TV MATISSE 2 5 2" xfId="43893" xr:uid="{EDBD67F3-B512-4BA0-BA19-4C1E29AC1DB9}"/>
    <cellStyle name="l_DEFESA _Plano AC - AJUSTADO -_TV MATISSE 2 6" xfId="25891" xr:uid="{8C8F742D-059D-40F7-B817-8CA46F48AAB0}"/>
    <cellStyle name="l_DEFESA _Plano AC - AJUSTADO -_TV MATISSE 2 7" xfId="19076" xr:uid="{6F14AAF2-E91B-40E5-84DC-C59AD7A45A9A}"/>
    <cellStyle name="l_DEFESA _Plano AC - AJUSTADO -_TV MATISSE 3" xfId="12112" xr:uid="{E7640418-0F68-4FEB-B346-5E4D817AB1C4}"/>
    <cellStyle name="l_DEFESA _Plano AC - AJUSTADO -_TV MATISSE 3 2" xfId="15742" xr:uid="{FD0AE147-5BBA-473A-A274-332196D788C9}"/>
    <cellStyle name="l_DEFESA _Plano AC - AJUSTADO -_TV MATISSE 3 2 2" xfId="21901" xr:uid="{FB548924-CFAD-4090-99FD-3EDA3664DCEF}"/>
    <cellStyle name="l_DEFESA _Plano AC - AJUSTADO -_TV MATISSE 3 2 2 2" xfId="39179" xr:uid="{50D9342F-4AAE-4CDE-ADF8-7C6AFF71CDC1}"/>
    <cellStyle name="l_DEFESA _Plano AC - AJUSTADO -_TV MATISSE 3 2 3" xfId="26820" xr:uid="{77A25C56-D5FA-4CC8-9214-A4442631D7F9}"/>
    <cellStyle name="l_DEFESA _Plano AC - AJUSTADO -_TV MATISSE 3 2 4" xfId="48079" xr:uid="{B6D84B9C-4D7E-414E-9E27-971069BAB0E9}"/>
    <cellStyle name="l_DEFESA _Plano AC - AJUSTADO -_TV MATISSE 3 3" xfId="17442" xr:uid="{6521B3F3-7343-4B76-9CB8-5CD00117E357}"/>
    <cellStyle name="l_DEFESA _Plano AC - AJUSTADO -_TV MATISSE 3 3 2" xfId="23601" xr:uid="{7C4E1946-D04D-42B5-9894-892EAB0ABB5C}"/>
    <cellStyle name="l_DEFESA _Plano AC - AJUSTADO -_TV MATISSE 3 3 2 2" xfId="42264" xr:uid="{D28B2B3A-22D8-43F7-A16C-53DEEE655D49}"/>
    <cellStyle name="l_DEFESA _Plano AC - AJUSTADO -_TV MATISSE 3 3 3" xfId="30038" xr:uid="{E2E16C33-0114-48D4-9BA2-9E462D7DA56C}"/>
    <cellStyle name="l_DEFESA _Plano AC - AJUSTADO -_TV MATISSE 3 4" xfId="33035" xr:uid="{033D9A3D-EE51-4720-A02D-CD5EFC6E88EB}"/>
    <cellStyle name="l_DEFESA _Plano AC - AJUSTADO -_TV MATISSE 3 4 2" xfId="44754" xr:uid="{54874FEC-CFB0-47DA-AD9A-C7A7581DEB22}"/>
    <cellStyle name="l_DEFESA _Plano AC - AJUSTADO -_TV MATISSE 3 5" xfId="35237" xr:uid="{DCF4D388-8B3B-4468-A755-6441A013808E}"/>
    <cellStyle name="l_DEFESA _Plano AC - AJUSTADO -_TV MATISSE 3 6" xfId="32914" xr:uid="{2780427C-903F-4BBA-BC6F-CDE52F82FC3A}"/>
    <cellStyle name="l_DEFESA _Plano AC - AJUSTADO -_TV MATISSE 3 6 2" xfId="44662" xr:uid="{0EEDD2A9-95D1-4441-B377-01DD2D3295B6}"/>
    <cellStyle name="l_DEFESA _Plano AC - AJUSTADO -_TV MATISSE 4" xfId="14002" xr:uid="{1AC5153F-513D-40AC-BE39-16720AA89400}"/>
    <cellStyle name="l_DEFESA _Plano AC - AJUSTADO -_TV MATISSE 4 2" xfId="20161" xr:uid="{F5A41B02-38A4-411C-BEF5-C3562C5A6FDC}"/>
    <cellStyle name="l_DEFESA _Plano AC - AJUSTADO -_TV MATISSE 4 2 2" xfId="37571" xr:uid="{1453C43B-D56C-4CCB-B4CF-847BD4C45714}"/>
    <cellStyle name="l_DEFESA _Plano AC - AJUSTADO -_TV MATISSE 4 3" xfId="25071" xr:uid="{56A7AEDF-570E-4B6E-8F44-9DC30054B6CA}"/>
    <cellStyle name="l_DEFESA _Plano AC - AJUSTADO -_TV MATISSE 5" xfId="24697" xr:uid="{9E07F49B-798D-4165-823D-16C329956A0D}"/>
    <cellStyle name="l_DEFESA _Plano AC - AJUSTADO -_TV MATISSE 5 2" xfId="37373" xr:uid="{05CEC060-B75B-4285-9F28-056CDE007D9C}"/>
    <cellStyle name="l_DEFESA _Plano AC - AJUSTADO -_TV MATISSE 6" xfId="29893" xr:uid="{FB58A7F5-E534-4AC8-97E3-E9500650E476}"/>
    <cellStyle name="l_DEFESA _Plano AC - AJUSTADO -_TV MATISSE_JORNAL COMPLEMENTO 24.06 - VERAMIR II - CONSOLIDADO" xfId="415" xr:uid="{E11A8EC3-C6D4-4E85-B649-8DF57C7665CE}"/>
    <cellStyle name="l_DEFESA _Plano AC - AJUSTADO -_TV MATISSE_OOH - Rev 12" xfId="3857" xr:uid="{5A532C0E-08AF-405F-B9BF-499F299E3D82}"/>
    <cellStyle name="l_DEFESA _Plano AC - REV I - 13-05" xfId="416" xr:uid="{B93086F4-8E90-4B6C-928F-332F36598966}"/>
    <cellStyle name="l_DEFESA _Plano AC - REV I - 13-05 2" xfId="11160" xr:uid="{AA78D293-A27B-4F81-B2FC-F8E4D522DF09}"/>
    <cellStyle name="l_DEFESA _Plano AC - REV I - 13-05 2 2" xfId="12916" xr:uid="{E0DA30EA-46A5-4CA8-9B80-C9E9726AF4CC}"/>
    <cellStyle name="l_DEFESA _Plano AC - REV I - 13-05 2 2 2" xfId="16546" xr:uid="{EFC53CA1-D6AF-431C-8CBD-80E5EDFB25A3}"/>
    <cellStyle name="l_DEFESA _Plano AC - REV I - 13-05 2 2 2 2" xfId="22705" xr:uid="{32ECD945-199E-445D-BADF-07F2EA4E4B9F}"/>
    <cellStyle name="l_DEFESA _Plano AC - REV I - 13-05 2 2 2 2 2" xfId="39972" xr:uid="{F136D4C6-1F51-4FBF-9477-CA369954F29B}"/>
    <cellStyle name="l_DEFESA _Plano AC - REV I - 13-05 2 2 2 3" xfId="27613" xr:uid="{94F25BC3-D22C-4CCB-9E73-E4A853E52AAE}"/>
    <cellStyle name="l_DEFESA _Plano AC - REV I - 13-05 2 2 3" xfId="30837" xr:uid="{3F9FFF4F-C825-4A62-A650-FDE3483C189A}"/>
    <cellStyle name="l_DEFESA _Plano AC - REV I - 13-05 2 2 3 2" xfId="43061" xr:uid="{AF32C880-6052-4779-979A-78E807A62971}"/>
    <cellStyle name="l_DEFESA _Plano AC - REV I - 13-05 2 2 4" xfId="33829" xr:uid="{8F8B2090-A58E-46AA-A35A-64443037659C}"/>
    <cellStyle name="l_DEFESA _Plano AC - REV I - 13-05 2 2 4 2" xfId="45548" xr:uid="{D3E03C97-CA01-4C3B-9CC7-E70AF0334BEB}"/>
    <cellStyle name="l_DEFESA _Plano AC - REV I - 13-05 2 2 5" xfId="36030" xr:uid="{1F487E0C-8E16-47C0-B0D4-B38198385406}"/>
    <cellStyle name="l_DEFESA _Plano AC - REV I - 13-05 2 2 6" xfId="18877" xr:uid="{24FD1458-1BEA-4756-94CC-59EAA6E9384B}"/>
    <cellStyle name="l_DEFESA _Plano AC - REV I - 13-05 2 3" xfId="14843" xr:uid="{1D763311-2D66-49BD-A936-45603BC6E1E7}"/>
    <cellStyle name="l_DEFESA _Plano AC - REV I - 13-05 2 3 2" xfId="21002" xr:uid="{5512AA27-9D3A-4C94-B951-E00400B894C7}"/>
    <cellStyle name="l_DEFESA _Plano AC - REV I - 13-05 2 3 2 2" xfId="38375" xr:uid="{F006D454-2F92-4100-9954-A545AAD24902}"/>
    <cellStyle name="l_DEFESA _Plano AC - REV I - 13-05 2 3 3" xfId="25964" xr:uid="{5777A4EE-0535-44C5-B138-8E0EBB862D52}"/>
    <cellStyle name="l_DEFESA _Plano AC - REV I - 13-05 2 4" xfId="29155" xr:uid="{75D6C377-EDE1-4B85-8457-22D33A3858E8}"/>
    <cellStyle name="l_DEFESA _Plano AC - REV I - 13-05 2 4 2" xfId="41465" xr:uid="{366A2CAA-9D40-4CFD-92E8-3D1A202C6136}"/>
    <cellStyle name="l_DEFESA _Plano AC - REV I - 13-05 2 5" xfId="32139" xr:uid="{919ECA88-A245-4762-BA02-E4369B9CECD5}"/>
    <cellStyle name="l_DEFESA _Plano AC - REV I - 13-05 2 5 2" xfId="43894" xr:uid="{CBA2F112-FECC-4378-9FE2-2D15CF89966A}"/>
    <cellStyle name="l_DEFESA _Plano AC - REV I - 13-05 2 6" xfId="26707" xr:uid="{C8682AC0-06CA-4941-8065-82944D333FD7}"/>
    <cellStyle name="l_DEFESA _Plano AC - REV I - 13-05 2 7" xfId="18760" xr:uid="{FA7093BB-5B71-4D3A-B85D-4D0B144D4C15}"/>
    <cellStyle name="l_DEFESA _Plano AC - REV I - 13-05 3" xfId="12113" xr:uid="{8386AA1B-E9AB-48C0-92A5-58F30C4B8419}"/>
    <cellStyle name="l_DEFESA _Plano AC - REV I - 13-05 3 2" xfId="15743" xr:uid="{57291791-08E9-42B2-8057-2040C7798A88}"/>
    <cellStyle name="l_DEFESA _Plano AC - REV I - 13-05 3 2 2" xfId="21902" xr:uid="{9EBF47DF-516B-4A68-9957-50B0E98FBC79}"/>
    <cellStyle name="l_DEFESA _Plano AC - REV I - 13-05 3 2 2 2" xfId="39180" xr:uid="{A90471F7-3260-4CDC-8985-51F1961E1CAD}"/>
    <cellStyle name="l_DEFESA _Plano AC - REV I - 13-05 3 2 3" xfId="26821" xr:uid="{CF0EFC8A-B73F-4AE9-9247-B380950A2056}"/>
    <cellStyle name="l_DEFESA _Plano AC - REV I - 13-05 3 2 4" xfId="48080" xr:uid="{DC1DEB6F-D666-4AC5-B0D8-ACA4D4F6C38F}"/>
    <cellStyle name="l_DEFESA _Plano AC - REV I - 13-05 3 3" xfId="17443" xr:uid="{DADFD03C-7059-45AE-8B8C-C80729E7E4D4}"/>
    <cellStyle name="l_DEFESA _Plano AC - REV I - 13-05 3 3 2" xfId="23602" xr:uid="{E9BF919F-E2F5-4D7A-9D03-2475242B541B}"/>
    <cellStyle name="l_DEFESA _Plano AC - REV I - 13-05 3 3 2 2" xfId="42265" xr:uid="{44C14A07-166B-424F-B140-E84B96B7C7FD}"/>
    <cellStyle name="l_DEFESA _Plano AC - REV I - 13-05 3 3 3" xfId="30039" xr:uid="{43A65B43-EA5C-430C-878C-4D36BFBB0074}"/>
    <cellStyle name="l_DEFESA _Plano AC - REV I - 13-05 3 4" xfId="33036" xr:uid="{F7DB1D02-5B55-4DB8-B998-F33137F028D9}"/>
    <cellStyle name="l_DEFESA _Plano AC - REV I - 13-05 3 4 2" xfId="44755" xr:uid="{8C4C7054-82CF-496E-ABC4-B321FF4C27C6}"/>
    <cellStyle name="l_DEFESA _Plano AC - REV I - 13-05 3 5" xfId="35238" xr:uid="{36DD6599-3632-4F04-A7B1-1E2C1B924A65}"/>
    <cellStyle name="l_DEFESA _Plano AC - REV I - 13-05 3 6" xfId="37143" xr:uid="{DB10C90E-796D-4CF9-A7DF-3241D9E180E4}"/>
    <cellStyle name="l_DEFESA _Plano AC - REV I - 13-05 3 6 2" xfId="46679" xr:uid="{31CF5F21-6F3D-4849-95E0-1A6E01AFFB36}"/>
    <cellStyle name="l_DEFESA _Plano AC - REV I - 13-05 4" xfId="14003" xr:uid="{2B2A26FC-CE3C-458A-892B-941A1FAD6316}"/>
    <cellStyle name="l_DEFESA _Plano AC - REV I - 13-05 4 2" xfId="20162" xr:uid="{BDF59501-B9F1-4C4B-8297-89099D6C3EEE}"/>
    <cellStyle name="l_DEFESA _Plano AC - REV I - 13-05 4 2 2" xfId="37572" xr:uid="{A986C8DE-D0C3-42F4-B534-E0A80641A84B}"/>
    <cellStyle name="l_DEFESA _Plano AC - REV I - 13-05 4 3" xfId="25072" xr:uid="{C6AB6CA5-34B4-44C7-BFDE-19061B791D69}"/>
    <cellStyle name="l_DEFESA _Plano AC - REV I - 13-05 5" xfId="24845" xr:uid="{AE6AABA5-4109-45AB-BFA2-25758F0D225B}"/>
    <cellStyle name="l_DEFESA _Plano AC - REV I - 13-05 5 2" xfId="37441" xr:uid="{61CEC430-9629-44D1-ABD2-42D2BAC45582}"/>
    <cellStyle name="l_DEFESA _Plano AC - REV I - 13-05 6" xfId="32977" xr:uid="{8EE08A15-44C7-4D12-93DA-56554AA048F2}"/>
    <cellStyle name="l_DEFESA _Plano AC - REV I - 13-05_JORNAL COMPLEMENTO 24.06 - VERAMIR II - CONSOLIDADO" xfId="417" xr:uid="{899A8A65-8616-4C28-B4F5-5FB4ADCA3E8D}"/>
    <cellStyle name="l_DEFESA _Plano AC - REV I - 13-05_OOH - Rev 12" xfId="3858" xr:uid="{35692D5F-F081-437E-849F-9EB5EE1C28DE}"/>
    <cellStyle name="l_DEFESA _Plano AM - REV I - 13.05" xfId="418" xr:uid="{95F6B8B4-B7B9-43FA-A622-33877767335C}"/>
    <cellStyle name="l_DEFESA _Plano AM - REV I - 13.05 2" xfId="11161" xr:uid="{9B4C05C3-224B-42D0-9EC3-AB7BAB928EC5}"/>
    <cellStyle name="l_DEFESA _Plano AM - REV I - 13.05 2 2" xfId="12917" xr:uid="{78542F16-46B4-43F7-B56D-8CBCCFAB2A66}"/>
    <cellStyle name="l_DEFESA _Plano AM - REV I - 13.05 2 2 2" xfId="16547" xr:uid="{1348A850-1388-4467-BB65-F725489071F9}"/>
    <cellStyle name="l_DEFESA _Plano AM - REV I - 13.05 2 2 2 2" xfId="22706" xr:uid="{BD2A8555-0E11-4320-9BD4-9C793DE76EE8}"/>
    <cellStyle name="l_DEFESA _Plano AM - REV I - 13.05 2 2 2 2 2" xfId="39973" xr:uid="{556CAF7B-8208-41FD-8043-D949488B13F5}"/>
    <cellStyle name="l_DEFESA _Plano AM - REV I - 13.05 2 2 2 3" xfId="27614" xr:uid="{A4FD98FA-E6B2-45A2-AD65-E017943ADB09}"/>
    <cellStyle name="l_DEFESA _Plano AM - REV I - 13.05 2 2 3" xfId="30838" xr:uid="{A363BAE6-672D-4F42-8F0F-4764C7F686FD}"/>
    <cellStyle name="l_DEFESA _Plano AM - REV I - 13.05 2 2 3 2" xfId="43062" xr:uid="{EBE5ED30-C198-4EDC-A1B2-643DB449890C}"/>
    <cellStyle name="l_DEFESA _Plano AM - REV I - 13.05 2 2 4" xfId="33830" xr:uid="{CBCF888A-A5E4-4BBB-ADC4-8906C639A5B1}"/>
    <cellStyle name="l_DEFESA _Plano AM - REV I - 13.05 2 2 4 2" xfId="45549" xr:uid="{29931935-4091-4561-AAE5-E85C5AB8EE3E}"/>
    <cellStyle name="l_DEFESA _Plano AM - REV I - 13.05 2 2 5" xfId="36031" xr:uid="{5C352B24-CFDF-40E9-A653-1628EC81C5D3}"/>
    <cellStyle name="l_DEFESA _Plano AM - REV I - 13.05 2 2 6" xfId="18559" xr:uid="{5E0ACBAF-E52B-4FFD-886C-5B0FED23E38F}"/>
    <cellStyle name="l_DEFESA _Plano AM - REV I - 13.05 2 3" xfId="14844" xr:uid="{4884824C-254A-4376-B008-01ECDEAEB47E}"/>
    <cellStyle name="l_DEFESA _Plano AM - REV I - 13.05 2 3 2" xfId="21003" xr:uid="{BB4B63F6-D3CB-4F8B-89F4-1D3E88756AF7}"/>
    <cellStyle name="l_DEFESA _Plano AM - REV I - 13.05 2 3 2 2" xfId="38376" xr:uid="{E4AB29E9-23F2-4463-A211-96F262150E40}"/>
    <cellStyle name="l_DEFESA _Plano AM - REV I - 13.05 2 3 3" xfId="25965" xr:uid="{AC317586-F48F-4BDC-9C13-995C8B23C461}"/>
    <cellStyle name="l_DEFESA _Plano AM - REV I - 13.05 2 4" xfId="29156" xr:uid="{A1E161DC-97A0-40C2-BA70-16EC46472C14}"/>
    <cellStyle name="l_DEFESA _Plano AM - REV I - 13.05 2 4 2" xfId="41466" xr:uid="{0328A386-5DF5-4904-BAEE-C7F4AD8957F2}"/>
    <cellStyle name="l_DEFESA _Plano AM - REV I - 13.05 2 5" xfId="32140" xr:uid="{7BB576BD-6469-46CB-A224-C93E5DFD9BA4}"/>
    <cellStyle name="l_DEFESA _Plano AM - REV I - 13.05 2 5 2" xfId="43895" xr:uid="{FE573AB3-4A2A-4D82-B92A-A5BD109F157C}"/>
    <cellStyle name="l_DEFESA _Plano AM - REV I - 13.05 2 6" xfId="25838" xr:uid="{C98107FC-61CD-4C9B-9874-675840A9AB49}"/>
    <cellStyle name="l_DEFESA _Plano AM - REV I - 13.05 2 7" xfId="19458" xr:uid="{4B94D1B3-F6CC-48F3-8ED0-C3B5FDBDE59F}"/>
    <cellStyle name="l_DEFESA _Plano AM - REV I - 13.05 3" xfId="12114" xr:uid="{79C2D9D8-4E90-40E3-97E5-013306F29454}"/>
    <cellStyle name="l_DEFESA _Plano AM - REV I - 13.05 3 2" xfId="15744" xr:uid="{CEB9DDAE-429A-400E-90BD-E460DF96AC47}"/>
    <cellStyle name="l_DEFESA _Plano AM - REV I - 13.05 3 2 2" xfId="21903" xr:uid="{ACCFD546-251C-493E-9285-AB20D68E231B}"/>
    <cellStyle name="l_DEFESA _Plano AM - REV I - 13.05 3 2 2 2" xfId="39181" xr:uid="{A6523E96-56CD-4716-976D-7E376DFEF6FD}"/>
    <cellStyle name="l_DEFESA _Plano AM - REV I - 13.05 3 2 3" xfId="26822" xr:uid="{66900B44-6B9A-4DC8-82A2-D88C093D6888}"/>
    <cellStyle name="l_DEFESA _Plano AM - REV I - 13.05 3 2 4" xfId="48081" xr:uid="{CF716FBD-A58C-44BF-9128-BF299F27368F}"/>
    <cellStyle name="l_DEFESA _Plano AM - REV I - 13.05 3 3" xfId="17444" xr:uid="{4825692A-0B26-44DC-912B-35F39F6B3B36}"/>
    <cellStyle name="l_DEFESA _Plano AM - REV I - 13.05 3 3 2" xfId="23603" xr:uid="{5A7280CD-C32C-41B8-BC46-8A6CFAFEBA81}"/>
    <cellStyle name="l_DEFESA _Plano AM - REV I - 13.05 3 3 2 2" xfId="42266" xr:uid="{23D08083-3120-4A66-9126-F55F5DD24569}"/>
    <cellStyle name="l_DEFESA _Plano AM - REV I - 13.05 3 3 3" xfId="30040" xr:uid="{8C557C4B-17FF-4EB6-8E6D-E24725088247}"/>
    <cellStyle name="l_DEFESA _Plano AM - REV I - 13.05 3 4" xfId="33037" xr:uid="{2557E56D-83FC-492F-BC31-BA005770002C}"/>
    <cellStyle name="l_DEFESA _Plano AM - REV I - 13.05 3 4 2" xfId="44756" xr:uid="{06247A3C-6934-4AF0-A1C4-145C1E149D44}"/>
    <cellStyle name="l_DEFESA _Plano AM - REV I - 13.05 3 5" xfId="35239" xr:uid="{1A868569-29B4-4EF1-827A-D75E1FDAF73D}"/>
    <cellStyle name="l_DEFESA _Plano AM - REV I - 13.05 3 6" xfId="37346" xr:uid="{C63D6E0D-5E22-42E1-84C6-DDD14B22C5B9}"/>
    <cellStyle name="l_DEFESA _Plano AM - REV I - 13.05 3 6 2" xfId="46882" xr:uid="{98EA2F90-0414-4A9E-BABB-3ABB57C694D1}"/>
    <cellStyle name="l_DEFESA _Plano AM - REV I - 13.05 4" xfId="14004" xr:uid="{3B0D7B27-5228-4602-9D14-330941601D3A}"/>
    <cellStyle name="l_DEFESA _Plano AM - REV I - 13.05 4 2" xfId="20163" xr:uid="{C2389F01-6036-425A-8767-51E15B3019FC}"/>
    <cellStyle name="l_DEFESA _Plano AM - REV I - 13.05 4 2 2" xfId="37573" xr:uid="{247420AB-81AB-44D3-80AC-0799530AFEA9}"/>
    <cellStyle name="l_DEFESA _Plano AM - REV I - 13.05 4 3" xfId="25073" xr:uid="{7C17E64B-2CC0-4AC6-924A-CF27B0E0B4FF}"/>
    <cellStyle name="l_DEFESA _Plano AM - REV I - 13.05 5" xfId="24831" xr:uid="{388DD177-24CE-4CEC-954C-CB7BB2ABAC76}"/>
    <cellStyle name="l_DEFESA _Plano AM - REV I - 13.05 5 2" xfId="37427" xr:uid="{A79DC730-7D36-4D24-8DBC-0006A44D0A4B}"/>
    <cellStyle name="l_DEFESA _Plano AM - REV I - 13.05 6" xfId="25865" xr:uid="{DE40D8F6-1CEC-427B-B1C4-7472C3A54629}"/>
    <cellStyle name="l_DEFESA _Plano AM - REV I - 13.05_JORNAL COMPLEMENTO 24.06 - VERAMIR II - CONSOLIDADO" xfId="419" xr:uid="{628FBCA6-AD3C-412A-8F7B-CB24DE155E22}"/>
    <cellStyle name="l_DEFESA _Plano AM - REV I - 13.05_OOH - Rev 12" xfId="3859" xr:uid="{5261A3F4-7E3D-4045-B961-DAC7473142A5}"/>
    <cellStyle name="l_DEFESA _Plano AP - REV I - 13.05" xfId="420" xr:uid="{26293F1D-0A8A-4623-907D-6F5748064570}"/>
    <cellStyle name="l_DEFESA _Plano AP - REV I - 13.05 2" xfId="11162" xr:uid="{9D5DD812-C827-4B58-A746-AB368050E736}"/>
    <cellStyle name="l_DEFESA _Plano AP - REV I - 13.05 2 2" xfId="12918" xr:uid="{DBDB30A5-7FAB-43A4-B608-4DE938B98D71}"/>
    <cellStyle name="l_DEFESA _Plano AP - REV I - 13.05 2 2 2" xfId="16548" xr:uid="{205454D7-AD78-4313-83F8-BFB63528693A}"/>
    <cellStyle name="l_DEFESA _Plano AP - REV I - 13.05 2 2 2 2" xfId="22707" xr:uid="{391AEBC2-7EEF-4B78-87AA-B17E4B06FAF2}"/>
    <cellStyle name="l_DEFESA _Plano AP - REV I - 13.05 2 2 2 2 2" xfId="39974" xr:uid="{FCF0914B-6ADD-436F-ACEC-1C53F9187B47}"/>
    <cellStyle name="l_DEFESA _Plano AP - REV I - 13.05 2 2 2 3" xfId="27615" xr:uid="{2A52374E-EA2B-4951-914A-C71AB51A0F01}"/>
    <cellStyle name="l_DEFESA _Plano AP - REV I - 13.05 2 2 3" xfId="30839" xr:uid="{ADAED912-5D6F-4B0B-B087-CF3D67C870BD}"/>
    <cellStyle name="l_DEFESA _Plano AP - REV I - 13.05 2 2 3 2" xfId="43063" xr:uid="{4B695B5C-AD50-41DB-B769-FCFC739BD5C7}"/>
    <cellStyle name="l_DEFESA _Plano AP - REV I - 13.05 2 2 4" xfId="33831" xr:uid="{83D862D3-C7D4-46EA-87EB-DE720BE0A2BC}"/>
    <cellStyle name="l_DEFESA _Plano AP - REV I - 13.05 2 2 4 2" xfId="45550" xr:uid="{35BBB008-E000-4CE1-AC14-8C21DDB90C33}"/>
    <cellStyle name="l_DEFESA _Plano AP - REV I - 13.05 2 2 5" xfId="36032" xr:uid="{0F768FEC-1685-41EB-83E6-D20DA54B35AF}"/>
    <cellStyle name="l_DEFESA _Plano AP - REV I - 13.05 2 2 6" xfId="19258" xr:uid="{1CA67FAE-2FD4-498C-B709-F039FD4D442C}"/>
    <cellStyle name="l_DEFESA _Plano AP - REV I - 13.05 2 3" xfId="14845" xr:uid="{2FF559A7-361E-4023-B539-6DD45BDE8A3B}"/>
    <cellStyle name="l_DEFESA _Plano AP - REV I - 13.05 2 3 2" xfId="21004" xr:uid="{0B9ABEB2-E42B-4065-A5A6-065D74D1F522}"/>
    <cellStyle name="l_DEFESA _Plano AP - REV I - 13.05 2 3 2 2" xfId="38377" xr:uid="{266B7A81-775E-4452-BA9C-7016E3D4CAAF}"/>
    <cellStyle name="l_DEFESA _Plano AP - REV I - 13.05 2 3 3" xfId="25966" xr:uid="{833BC0AF-85AD-421B-8089-0622C457FBF8}"/>
    <cellStyle name="l_DEFESA _Plano AP - REV I - 13.05 2 4" xfId="29157" xr:uid="{E4B8C303-26DF-4CC3-94DA-D8928FD9F851}"/>
    <cellStyle name="l_DEFESA _Plano AP - REV I - 13.05 2 4 2" xfId="41467" xr:uid="{37D9A2AD-1C1B-46D3-B036-B95FC99155D8}"/>
    <cellStyle name="l_DEFESA _Plano AP - REV I - 13.05 2 5" xfId="32141" xr:uid="{F8D80C2C-71BA-4575-9B60-A65D3C1CD9B9}"/>
    <cellStyle name="l_DEFESA _Plano AP - REV I - 13.05 2 5 2" xfId="43896" xr:uid="{49799257-3033-47D4-8D5F-B6213A18D37E}"/>
    <cellStyle name="l_DEFESA _Plano AP - REV I - 13.05 2 6" xfId="25831" xr:uid="{AC01D21C-E0CB-4E9E-9383-A514B4A6D5E0}"/>
    <cellStyle name="l_DEFESA _Plano AP - REV I - 13.05 2 7" xfId="19752" xr:uid="{CCA04524-8790-4F42-94E6-CDB414C8700C}"/>
    <cellStyle name="l_DEFESA _Plano AP - REV I - 13.05 3" xfId="12115" xr:uid="{B14B8D30-AD65-4E62-9B18-77DCA61FDEF1}"/>
    <cellStyle name="l_DEFESA _Plano AP - REV I - 13.05 3 2" xfId="15745" xr:uid="{DC37D9DC-C4C9-4332-8B6E-B54309ABD1D0}"/>
    <cellStyle name="l_DEFESA _Plano AP - REV I - 13.05 3 2 2" xfId="21904" xr:uid="{1C4309E7-E971-4735-A1C9-75B29D9E91FE}"/>
    <cellStyle name="l_DEFESA _Plano AP - REV I - 13.05 3 2 2 2" xfId="39182" xr:uid="{5D0630AC-1985-4560-A930-F97FA776A0C8}"/>
    <cellStyle name="l_DEFESA _Plano AP - REV I - 13.05 3 2 3" xfId="26823" xr:uid="{E6654F24-B49C-4CE8-AE45-B52DF3ED78A9}"/>
    <cellStyle name="l_DEFESA _Plano AP - REV I - 13.05 3 2 4" xfId="48082" xr:uid="{57A91F98-3931-4C70-8617-0261FBE8D2DE}"/>
    <cellStyle name="l_DEFESA _Plano AP - REV I - 13.05 3 3" xfId="17445" xr:uid="{792A4901-8E27-4203-8A51-9C8DEBC7EFC1}"/>
    <cellStyle name="l_DEFESA _Plano AP - REV I - 13.05 3 3 2" xfId="23604" xr:uid="{CCDAC12F-9837-4121-BC9B-2E90E6EC4362}"/>
    <cellStyle name="l_DEFESA _Plano AP - REV I - 13.05 3 3 2 2" xfId="42267" xr:uid="{1689D4CE-FC84-4349-8FE7-EFB33C64DE30}"/>
    <cellStyle name="l_DEFESA _Plano AP - REV I - 13.05 3 3 3" xfId="30041" xr:uid="{E39C0CD3-C2D3-4CDA-9CBC-67CAC11E8E14}"/>
    <cellStyle name="l_DEFESA _Plano AP - REV I - 13.05 3 4" xfId="33038" xr:uid="{D466ACB3-25DF-4BA8-A569-92AED1BCCB20}"/>
    <cellStyle name="l_DEFESA _Plano AP - REV I - 13.05 3 4 2" xfId="44757" xr:uid="{EDCBB10D-F529-4DF9-BD5C-98DF21D7C321}"/>
    <cellStyle name="l_DEFESA _Plano AP - REV I - 13.05 3 5" xfId="35240" xr:uid="{16194924-A10B-44EB-923E-D7E9402296EB}"/>
    <cellStyle name="l_DEFESA _Plano AP - REV I - 13.05 3 6" xfId="36946" xr:uid="{5B5A7FC3-9226-4DF1-A8FA-A46F2C74ADCA}"/>
    <cellStyle name="l_DEFESA _Plano AP - REV I - 13.05 3 6 2" xfId="46482" xr:uid="{043BE398-269B-43F8-A84B-24B774F59BE2}"/>
    <cellStyle name="l_DEFESA _Plano AP - REV I - 13.05 4" xfId="14005" xr:uid="{D3EE6A87-B875-4D45-85F2-A12019270C50}"/>
    <cellStyle name="l_DEFESA _Plano AP - REV I - 13.05 4 2" xfId="20164" xr:uid="{44AD87EA-FFBC-4E56-9B0E-9CA929F510E9}"/>
    <cellStyle name="l_DEFESA _Plano AP - REV I - 13.05 4 2 2" xfId="37574" xr:uid="{8785223F-A60E-4C23-8DBA-70D0C8053060}"/>
    <cellStyle name="l_DEFESA _Plano AP - REV I - 13.05 4 3" xfId="25074" xr:uid="{3D4B3B6E-F45B-4297-AAB1-74FDB94B7A5C}"/>
    <cellStyle name="l_DEFESA _Plano AP - REV I - 13.05 5" xfId="24834" xr:uid="{C0E76F52-E4B9-4080-84C4-13E79AD10E28}"/>
    <cellStyle name="l_DEFESA _Plano AP - REV I - 13.05 5 2" xfId="37430" xr:uid="{1613873E-4224-472A-8F85-C37E1B340E4D}"/>
    <cellStyle name="l_DEFESA _Plano AP - REV I - 13.05 6" xfId="29054" xr:uid="{5E1A3B74-B4DE-43A0-A5CE-23F518686B8F}"/>
    <cellStyle name="l_DEFESA _Plano AP - REV I - 13.05_JORNAL COMPLEMENTO 24.06 - VERAMIR II - CONSOLIDADO" xfId="421" xr:uid="{C274A62B-3DBD-40D1-AACC-3CA2FAC9C805}"/>
    <cellStyle name="l_DEFESA _Plano AP - REV I - 13.05_OOH - Rev 12" xfId="3860" xr:uid="{FEF17B92-E394-4175-ABF5-3A34F44B08A4}"/>
    <cellStyle name="l_DEFESA _Plano BA - Jornal Meia Pág. Tab. 17.05" xfId="422" xr:uid="{1D45CEA8-2E87-4D92-BD96-2DCE03FC574D}"/>
    <cellStyle name="l_DEFESA _Plano BA - Jornal Meia Pág. Tab. 17.05 - JR NÃO PROG. 19.05" xfId="423" xr:uid="{4C45BA95-C29B-4113-98C3-D24F89DBDB4C}"/>
    <cellStyle name="l_DEFESA _Plano BA - Jornal Meia Pág. Tab. 17.05_JORNAL COMPLEMENTO 24.06 - VERAMIR II - CONSOLIDADO" xfId="424" xr:uid="{768C319F-AF52-4858-9627-921CD44E16A8}"/>
    <cellStyle name="l_DEFESA _Plano BA - REConferido Jornal 15.05 16.05.08" xfId="425" xr:uid="{4A4F6893-6295-4D37-8FCC-293D561C6617}"/>
    <cellStyle name="l_DEFESA _Plano BA - REConferido Jornal 15.05 16.05.08_JORNAL COMPLEMENTO 24.06 - VERAMIR II - CONSOLIDADO" xfId="426" xr:uid="{CAD3356F-5361-4A21-BA05-5324C5BCDC46}"/>
    <cellStyle name="l_DEFESA _Plano Base PI" xfId="427" xr:uid="{51653DEE-406B-432D-9995-8CB9320949D7}"/>
    <cellStyle name="l_DEFESA _Plano Base PI 2" xfId="11163" xr:uid="{190AA0D0-1FF7-4D80-BEC0-8912C3704FDD}"/>
    <cellStyle name="l_DEFESA _Plano Base PI 2 2" xfId="12919" xr:uid="{965FA00B-4A30-40BD-9795-307884DD8EE2}"/>
    <cellStyle name="l_DEFESA _Plano Base PI 2 2 2" xfId="16549" xr:uid="{B23B8739-25E4-4E0E-AC11-28915D684387}"/>
    <cellStyle name="l_DEFESA _Plano Base PI 2 2 2 2" xfId="22708" xr:uid="{C7813BCB-BA90-4EFE-B3B1-E556652A4535}"/>
    <cellStyle name="l_DEFESA _Plano Base PI 2 2 2 2 2" xfId="39975" xr:uid="{4F52719E-C6F0-4C2C-B2BE-28B31F83A8BE}"/>
    <cellStyle name="l_DEFESA _Plano Base PI 2 2 2 3" xfId="27616" xr:uid="{0AB6A65E-FFED-48A5-80C3-F8F8677E7E33}"/>
    <cellStyle name="l_DEFESA _Plano Base PI 2 2 3" xfId="30840" xr:uid="{BA4EC5DA-29DF-4E1D-A493-53CFAC2FDAD4}"/>
    <cellStyle name="l_DEFESA _Plano Base PI 2 2 3 2" xfId="43064" xr:uid="{A83EA9D1-7113-4791-BE78-136D0D22F86D}"/>
    <cellStyle name="l_DEFESA _Plano Base PI 2 2 4" xfId="33832" xr:uid="{0637B584-7AE9-4F39-85F9-085E5EAD39B6}"/>
    <cellStyle name="l_DEFESA _Plano Base PI 2 2 4 2" xfId="45551" xr:uid="{0E7849F8-0556-4BB0-B0B9-8BA177703502}"/>
    <cellStyle name="l_DEFESA _Plano Base PI 2 2 5" xfId="36033" xr:uid="{BB66A6A5-3AC4-4649-BAFE-BF36CD4C245C}"/>
    <cellStyle name="l_DEFESA _Plano Base PI 2 2 6" xfId="19551" xr:uid="{157BD313-4DE3-4643-B656-00C653A8D546}"/>
    <cellStyle name="l_DEFESA _Plano Base PI 2 3" xfId="14846" xr:uid="{B1C39DEF-D49B-4C84-ADC8-EF6821652B09}"/>
    <cellStyle name="l_DEFESA _Plano Base PI 2 3 2" xfId="21005" xr:uid="{BC6E528E-1589-4B74-B2BA-FC827CE54299}"/>
    <cellStyle name="l_DEFESA _Plano Base PI 2 3 2 2" xfId="38378" xr:uid="{20CD3A01-416F-42B2-92FA-DA898913992D}"/>
    <cellStyle name="l_DEFESA _Plano Base PI 2 3 3" xfId="25967" xr:uid="{C3DFB8DD-710A-4864-BC68-04DE3B8C31D1}"/>
    <cellStyle name="l_DEFESA _Plano Base PI 2 4" xfId="29158" xr:uid="{7032E274-1CCF-4240-9848-A97D6853281D}"/>
    <cellStyle name="l_DEFESA _Plano Base PI 2 4 2" xfId="41468" xr:uid="{70A726E8-61C3-4E19-835E-AAC0C70978C8}"/>
    <cellStyle name="l_DEFESA _Plano Base PI 2 5" xfId="32142" xr:uid="{E7E678D9-1F6F-47A5-84A6-12A28CF1C459}"/>
    <cellStyle name="l_DEFESA _Plano Base PI 2 5 2" xfId="43897" xr:uid="{4F17C932-F9E9-4CD2-9F38-9E523C5D5192}"/>
    <cellStyle name="l_DEFESA _Plano Base PI 2 6" xfId="29916" xr:uid="{EE11425C-3FD0-4E73-925C-FE264508EDF1}"/>
    <cellStyle name="l_DEFESA _Plano Base PI 2 7" xfId="19075" xr:uid="{AB6091E8-E3DA-44FA-80AE-9B58936CB097}"/>
    <cellStyle name="l_DEFESA _Plano Base PI 3" xfId="12116" xr:uid="{394CD034-959C-4D20-9E77-AEAD932DB223}"/>
    <cellStyle name="l_DEFESA _Plano Base PI 3 2" xfId="15746" xr:uid="{A2E7103E-01F3-4119-BD84-C8AF9C32BAEE}"/>
    <cellStyle name="l_DEFESA _Plano Base PI 3 2 2" xfId="21905" xr:uid="{50F65052-F410-44BA-94A8-19E0C45FCE8F}"/>
    <cellStyle name="l_DEFESA _Plano Base PI 3 2 2 2" xfId="39183" xr:uid="{EF31759D-D9E1-4D91-9229-06B37FF5F281}"/>
    <cellStyle name="l_DEFESA _Plano Base PI 3 2 3" xfId="26824" xr:uid="{96F97E87-8A54-4E45-907F-68164F36F9E6}"/>
    <cellStyle name="l_DEFESA _Plano Base PI 3 2 4" xfId="48083" xr:uid="{E6CFFDC1-60CE-48D6-8FF5-3D6297E15AAB}"/>
    <cellStyle name="l_DEFESA _Plano Base PI 3 3" xfId="17446" xr:uid="{A3229055-D897-4D1A-9302-1E169B6A5102}"/>
    <cellStyle name="l_DEFESA _Plano Base PI 3 3 2" xfId="23605" xr:uid="{B1637A4B-854A-4F36-8422-0063F3A742BC}"/>
    <cellStyle name="l_DEFESA _Plano Base PI 3 3 2 2" xfId="42268" xr:uid="{40C28829-9176-473C-BDB4-47F960179758}"/>
    <cellStyle name="l_DEFESA _Plano Base PI 3 3 3" xfId="30042" xr:uid="{19F91B5D-ABA1-4FC6-8764-DDC9110DFBC1}"/>
    <cellStyle name="l_DEFESA _Plano Base PI 3 4" xfId="33039" xr:uid="{67E05F83-F31B-4B0B-9CA1-ADEFD84F8385}"/>
    <cellStyle name="l_DEFESA _Plano Base PI 3 4 2" xfId="44758" xr:uid="{63B920F7-10F2-476C-A44B-A6ADFEB4E89A}"/>
    <cellStyle name="l_DEFESA _Plano Base PI 3 5" xfId="35241" xr:uid="{54EF76BB-4D5C-4BC6-91B7-8DF0A25267C9}"/>
    <cellStyle name="l_DEFESA _Plano Base PI 3 6" xfId="32876" xr:uid="{F44AC343-289F-4260-AE6A-3B0271B9C259}"/>
    <cellStyle name="l_DEFESA _Plano Base PI 3 6 2" xfId="44631" xr:uid="{63086B95-6980-489D-B4DE-3A4742E0296A}"/>
    <cellStyle name="l_DEFESA _Plano Base PI 4" xfId="14006" xr:uid="{E419412B-C88A-426F-A2C2-8D6F8A91E8D4}"/>
    <cellStyle name="l_DEFESA _Plano Base PI 4 2" xfId="20165" xr:uid="{237D74BA-795D-4A57-9369-5508A00B158A}"/>
    <cellStyle name="l_DEFESA _Plano Base PI 4 2 2" xfId="37575" xr:uid="{9622DA3E-9D02-49ED-965F-BDCA34183434}"/>
    <cellStyle name="l_DEFESA _Plano Base PI 4 3" xfId="25075" xr:uid="{DD669427-168E-4B63-9AF1-A8D28C4E956C}"/>
    <cellStyle name="l_DEFESA _Plano Base PI 5" xfId="24837" xr:uid="{6D82D209-6EAB-4F3A-9595-A964C3B674FB}"/>
    <cellStyle name="l_DEFESA _Plano Base PI 5 2" xfId="37433" xr:uid="{556A5C46-58D1-4B1A-9A77-EA65647949DA}"/>
    <cellStyle name="l_DEFESA _Plano Base PI 6" xfId="29071" xr:uid="{B978E69D-897D-4AF3-9688-7AB5F32AC095}"/>
    <cellStyle name="l_DEFESA _Plano Base PI_JORNAL COMPLEMENTO 24.06 - VERAMIR II - CONSOLIDADO" xfId="428" xr:uid="{4003389C-A756-46D1-AD77-6B76276C1DC9}"/>
    <cellStyle name="l_DEFESA _Plano Base PI_OOH - Rev 12" xfId="3861" xr:uid="{68D93A87-1245-439D-A0BF-7CBA09DFA767}"/>
    <cellStyle name="l_DEFESA _Plano Base PI_TV MATISSE" xfId="429" xr:uid="{F982A4AB-7B7A-42F0-9378-F03CB8B745AB}"/>
    <cellStyle name="l_DEFESA _Plano Base PI_TV MATISSE 2" xfId="11164" xr:uid="{E34DD6E2-1982-44E0-8DF8-C4C18691A7C8}"/>
    <cellStyle name="l_DEFESA _Plano Base PI_TV MATISSE 2 2" xfId="12920" xr:uid="{60DF469E-C76C-4B03-B0D1-241BA6E1E376}"/>
    <cellStyle name="l_DEFESA _Plano Base PI_TV MATISSE 2 2 2" xfId="16550" xr:uid="{D1EA955C-3E16-4A2E-B880-6BEEC45D2EF7}"/>
    <cellStyle name="l_DEFESA _Plano Base PI_TV MATISSE 2 2 2 2" xfId="22709" xr:uid="{A616C91D-F041-4E5D-8581-6284671BAC8E}"/>
    <cellStyle name="l_DEFESA _Plano Base PI_TV MATISSE 2 2 2 2 2" xfId="39976" xr:uid="{80E1A861-E3D5-4225-AD0C-1AEE067406DD}"/>
    <cellStyle name="l_DEFESA _Plano Base PI_TV MATISSE 2 2 2 3" xfId="27617" xr:uid="{A7849814-BFAA-4583-8C01-48AEEDCD3394}"/>
    <cellStyle name="l_DEFESA _Plano Base PI_TV MATISSE 2 2 3" xfId="30841" xr:uid="{5D960805-11AE-4D58-9B22-7C8D31136196}"/>
    <cellStyle name="l_DEFESA _Plano Base PI_TV MATISSE 2 2 3 2" xfId="43065" xr:uid="{FE74FEDD-8FB9-48A4-9933-9AD44E1B8811}"/>
    <cellStyle name="l_DEFESA _Plano Base PI_TV MATISSE 2 2 4" xfId="33833" xr:uid="{CF4690DE-0513-4E52-BFDD-B30AD4289527}"/>
    <cellStyle name="l_DEFESA _Plano Base PI_TV MATISSE 2 2 4 2" xfId="45552" xr:uid="{A97CBE59-4096-453B-9DD5-C6E02F387F2F}"/>
    <cellStyle name="l_DEFESA _Plano Base PI_TV MATISSE 2 2 5" xfId="36034" xr:uid="{78204765-452D-47EA-886E-E147E755AD16}"/>
    <cellStyle name="l_DEFESA _Plano Base PI_TV MATISSE 2 2 6" xfId="18876" xr:uid="{6025FD11-DBBC-4A6A-8FE1-4F5553E67C6A}"/>
    <cellStyle name="l_DEFESA _Plano Base PI_TV MATISSE 2 3" xfId="14847" xr:uid="{E6E5AB06-582A-45E2-B211-B326C5657FF5}"/>
    <cellStyle name="l_DEFESA _Plano Base PI_TV MATISSE 2 3 2" xfId="21006" xr:uid="{A3546C24-6D27-486F-9147-67E574D10D89}"/>
    <cellStyle name="l_DEFESA _Plano Base PI_TV MATISSE 2 3 2 2" xfId="38379" xr:uid="{02A7D14B-DE37-4C46-861C-0BD426D98EBF}"/>
    <cellStyle name="l_DEFESA _Plano Base PI_TV MATISSE 2 3 3" xfId="25968" xr:uid="{E455D975-E272-49B6-B2CC-B9EDE0760A3A}"/>
    <cellStyle name="l_DEFESA _Plano Base PI_TV MATISSE 2 4" xfId="29159" xr:uid="{70620A0D-58A1-4BFC-A959-55C141C64956}"/>
    <cellStyle name="l_DEFESA _Plano Base PI_TV MATISSE 2 4 2" xfId="41469" xr:uid="{8A4009F0-7CA3-4712-A83D-C94BEBB97F5A}"/>
    <cellStyle name="l_DEFESA _Plano Base PI_TV MATISSE 2 5" xfId="32143" xr:uid="{53E63938-7A27-4B41-96C8-5BE51BADD50E}"/>
    <cellStyle name="l_DEFESA _Plano Base PI_TV MATISSE 2 5 2" xfId="43898" xr:uid="{E24661B9-B5E1-4AD2-9659-A39ED2A06E69}"/>
    <cellStyle name="l_DEFESA _Plano Base PI_TV MATISSE 2 6" xfId="26753" xr:uid="{6A67FCBB-E8BF-48F3-BB3B-E00370971BA8}"/>
    <cellStyle name="l_DEFESA _Plano Base PI_TV MATISSE 2 7" xfId="18759" xr:uid="{05A2CBD5-C87C-4CB2-B426-0CD69CBD0D27}"/>
    <cellStyle name="l_DEFESA _Plano Base PI_TV MATISSE 3" xfId="12117" xr:uid="{5DA24664-20A0-489D-9EF0-663DBFD5391D}"/>
    <cellStyle name="l_DEFESA _Plano Base PI_TV MATISSE 3 2" xfId="15747" xr:uid="{96519EE7-EDC4-4AB5-AC32-4E9EB0994240}"/>
    <cellStyle name="l_DEFESA _Plano Base PI_TV MATISSE 3 2 2" xfId="21906" xr:uid="{C336D268-E1B8-4CCE-9C80-98254AF89055}"/>
    <cellStyle name="l_DEFESA _Plano Base PI_TV MATISSE 3 2 2 2" xfId="39184" xr:uid="{9C19D21B-A535-4312-BF63-C6991EBB46DC}"/>
    <cellStyle name="l_DEFESA _Plano Base PI_TV MATISSE 3 2 3" xfId="26825" xr:uid="{814F7858-2950-4298-B9B2-8D26C9CE8344}"/>
    <cellStyle name="l_DEFESA _Plano Base PI_TV MATISSE 3 2 4" xfId="48084" xr:uid="{87EE2312-FD9C-4454-B746-A1DBDA71C7EF}"/>
    <cellStyle name="l_DEFESA _Plano Base PI_TV MATISSE 3 3" xfId="17447" xr:uid="{37462E8E-CDFB-4EA3-8A2A-930F9CF80C5C}"/>
    <cellStyle name="l_DEFESA _Plano Base PI_TV MATISSE 3 3 2" xfId="23606" xr:uid="{E07E7C49-5B03-45BC-832A-26F6968DF940}"/>
    <cellStyle name="l_DEFESA _Plano Base PI_TV MATISSE 3 3 2 2" xfId="42269" xr:uid="{8A18A65E-2157-4C88-9F68-7E5BE6B5F030}"/>
    <cellStyle name="l_DEFESA _Plano Base PI_TV MATISSE 3 3 3" xfId="30043" xr:uid="{E1B6DC59-A86D-43C4-85D7-A02F3AE8FA86}"/>
    <cellStyle name="l_DEFESA _Plano Base PI_TV MATISSE 3 4" xfId="33040" xr:uid="{15FB396B-13F0-4D01-8A30-3102EAE221D5}"/>
    <cellStyle name="l_DEFESA _Plano Base PI_TV MATISSE 3 4 2" xfId="44759" xr:uid="{55740D26-798C-4165-8498-9F68D40A7781}"/>
    <cellStyle name="l_DEFESA _Plano Base PI_TV MATISSE 3 5" xfId="35242" xr:uid="{67430118-6873-4031-9032-903929E39C3A}"/>
    <cellStyle name="l_DEFESA _Plano Base PI_TV MATISSE 3 6" xfId="37142" xr:uid="{8823D89A-5917-429C-91D9-4A01B7942F40}"/>
    <cellStyle name="l_DEFESA _Plano Base PI_TV MATISSE 3 6 2" xfId="46678" xr:uid="{54C2F484-D804-4B3B-8FCE-7D2678503F49}"/>
    <cellStyle name="l_DEFESA _Plano Base PI_TV MATISSE 4" xfId="14007" xr:uid="{8DAE9211-5B27-4F2F-8124-CA908F4BC75D}"/>
    <cellStyle name="l_DEFESA _Plano Base PI_TV MATISSE 4 2" xfId="20166" xr:uid="{4966EF6C-D414-4B86-B997-75A156036BA8}"/>
    <cellStyle name="l_DEFESA _Plano Base PI_TV MATISSE 4 2 2" xfId="37576" xr:uid="{768317B3-123E-45A7-BA94-D5ED948C3073}"/>
    <cellStyle name="l_DEFESA _Plano Base PI_TV MATISSE 4 3" xfId="25076" xr:uid="{05F62746-E53E-417D-9D40-C91035E82449}"/>
    <cellStyle name="l_DEFESA _Plano Base PI_TV MATISSE 5" xfId="24840" xr:uid="{192C078E-B79F-4863-B34C-E3195465CF52}"/>
    <cellStyle name="l_DEFESA _Plano Base PI_TV MATISSE 5 2" xfId="37436" xr:uid="{9FD1B3AA-241E-4570-8430-2A198D636332}"/>
    <cellStyle name="l_DEFESA _Plano Base PI_TV MATISSE 6" xfId="34582" xr:uid="{927ACFD8-6006-4BAF-AD27-AC08197963EF}"/>
    <cellStyle name="l_DEFESA _Plano Base PI_TV MATISSE_JORNAL COMPLEMENTO 24.06 - VERAMIR II - CONSOLIDADO" xfId="430" xr:uid="{7B6DF527-43F9-49E7-9A67-703EDC380763}"/>
    <cellStyle name="l_DEFESA _Plano Base PI_TV MATISSE_OOH - Rev 12" xfId="3862" xr:uid="{E4E023D5-D569-4728-A53B-938B5F1E08A3}"/>
    <cellStyle name="l_DEFESA _Plano CE - Jornal Meia Pág. Tab. 17.05" xfId="431" xr:uid="{6D79F408-F4C3-4817-9971-45D46DCAED13}"/>
    <cellStyle name="l_DEFESA _Plano CE - Jornal Meia Pág. Tab. 17.05_JORNAL COMPLEMENTO 24.06 - VERAMIR II - CONSOLIDADO" xfId="432" xr:uid="{08C9629B-9B6C-4901-8F5C-74807F5528AF}"/>
    <cellStyle name="l_DEFESA _Plano ES - 06 05 08 CONFERÊNCIA 08-05-08 " xfId="433" xr:uid="{97C00945-C426-4576-BD32-741EC1D2E1F4}"/>
    <cellStyle name="l_DEFESA _Plano ES - 06 05 08 CONFERÊNCIA 08-05-08  2" xfId="11165" xr:uid="{8CFCF686-8ADF-4D7A-AFDF-D7CFEC3376E7}"/>
    <cellStyle name="l_DEFESA _Plano ES - 06 05 08 CONFERÊNCIA 08-05-08  2 2" xfId="12921" xr:uid="{F6DB7319-FAD0-4EF3-931E-34E9FC59FED4}"/>
    <cellStyle name="l_DEFESA _Plano ES - 06 05 08 CONFERÊNCIA 08-05-08  2 2 2" xfId="16551" xr:uid="{CBA2D7AC-EF0D-40C3-A50E-E686EB250579}"/>
    <cellStyle name="l_DEFESA _Plano ES - 06 05 08 CONFERÊNCIA 08-05-08  2 2 2 2" xfId="22710" xr:uid="{929FC023-7466-4C03-A0DA-1DEFC9069B49}"/>
    <cellStyle name="l_DEFESA _Plano ES - 06 05 08 CONFERÊNCIA 08-05-08  2 2 2 2 2" xfId="39977" xr:uid="{A5F038AE-489D-4FBB-9689-6DB5E63AE887}"/>
    <cellStyle name="l_DEFESA _Plano ES - 06 05 08 CONFERÊNCIA 08-05-08  2 2 2 3" xfId="27618" xr:uid="{B6363F7F-7864-4A0D-A619-406DA1C73307}"/>
    <cellStyle name="l_DEFESA _Plano ES - 06 05 08 CONFERÊNCIA 08-05-08  2 2 3" xfId="30842" xr:uid="{40DD1D06-A992-4300-A745-8B725B042C68}"/>
    <cellStyle name="l_DEFESA _Plano ES - 06 05 08 CONFERÊNCIA 08-05-08  2 2 3 2" xfId="43066" xr:uid="{C3A21E92-1637-4362-B66F-FFC4A9CA0581}"/>
    <cellStyle name="l_DEFESA _Plano ES - 06 05 08 CONFERÊNCIA 08-05-08  2 2 4" xfId="33834" xr:uid="{72CB736F-F0CC-4D43-AB5C-987477BF0CA9}"/>
    <cellStyle name="l_DEFESA _Plano ES - 06 05 08 CONFERÊNCIA 08-05-08  2 2 4 2" xfId="45553" xr:uid="{CF890021-E99E-4BDB-8062-8A5894EF4D55}"/>
    <cellStyle name="l_DEFESA _Plano ES - 06 05 08 CONFERÊNCIA 08-05-08  2 2 5" xfId="36035" xr:uid="{D44AD139-495F-4970-8DBF-02CF873A6B9C}"/>
    <cellStyle name="l_DEFESA _Plano ES - 06 05 08 CONFERÊNCIA 08-05-08  2 2 6" xfId="18558" xr:uid="{2DDF65ED-3D3D-48CF-84E5-BC02F722183F}"/>
    <cellStyle name="l_DEFESA _Plano ES - 06 05 08 CONFERÊNCIA 08-05-08  2 3" xfId="14848" xr:uid="{A04E59A4-C54D-4A4E-8F69-F7E1BF9E4959}"/>
    <cellStyle name="l_DEFESA _Plano ES - 06 05 08 CONFERÊNCIA 08-05-08  2 3 2" xfId="21007" xr:uid="{D617757F-9559-4C8D-BEEC-0421EC639E85}"/>
    <cellStyle name="l_DEFESA _Plano ES - 06 05 08 CONFERÊNCIA 08-05-08  2 3 2 2" xfId="38380" xr:uid="{D5CF35D5-323A-4A60-BBFF-2DB308065F06}"/>
    <cellStyle name="l_DEFESA _Plano ES - 06 05 08 CONFERÊNCIA 08-05-08  2 3 3" xfId="25969" xr:uid="{58D951F3-9EBF-45A5-AB7D-52F1A420F5BA}"/>
    <cellStyle name="l_DEFESA _Plano ES - 06 05 08 CONFERÊNCIA 08-05-08  2 4" xfId="29160" xr:uid="{C3D8C3B5-EB4D-47BF-88A0-875E9D5AD64C}"/>
    <cellStyle name="l_DEFESA _Plano ES - 06 05 08 CONFERÊNCIA 08-05-08  2 4 2" xfId="41470" xr:uid="{EB10E2CC-9515-48B4-B2CE-CDD80CCF9A18}"/>
    <cellStyle name="l_DEFESA _Plano ES - 06 05 08 CONFERÊNCIA 08-05-08  2 5" xfId="32144" xr:uid="{EFC8FD2E-D099-40D3-8A56-3CEB62C8A919}"/>
    <cellStyle name="l_DEFESA _Plano ES - 06 05 08 CONFERÊNCIA 08-05-08  2 5 2" xfId="43899" xr:uid="{0956E324-774B-481E-9BC6-5DC31DB453F9}"/>
    <cellStyle name="l_DEFESA _Plano ES - 06 05 08 CONFERÊNCIA 08-05-08  2 6" xfId="24769" xr:uid="{D5458510-D222-487C-B39A-13BDA76C8A6C}"/>
    <cellStyle name="l_DEFESA _Plano ES - 06 05 08 CONFERÊNCIA 08-05-08  2 7" xfId="19457" xr:uid="{70237E0E-BA58-41A0-A167-DA4808C9BDB8}"/>
    <cellStyle name="l_DEFESA _Plano ES - 06 05 08 CONFERÊNCIA 08-05-08  3" xfId="12118" xr:uid="{DD104F0E-BBF2-4EF4-96D7-757721E43A60}"/>
    <cellStyle name="l_DEFESA _Plano ES - 06 05 08 CONFERÊNCIA 08-05-08  3 2" xfId="15748" xr:uid="{6ACD1C67-63B4-4066-ACAC-0EFF57F3A454}"/>
    <cellStyle name="l_DEFESA _Plano ES - 06 05 08 CONFERÊNCIA 08-05-08  3 2 2" xfId="21907" xr:uid="{7AB551D2-6750-4C0D-8D97-87B9600F7110}"/>
    <cellStyle name="l_DEFESA _Plano ES - 06 05 08 CONFERÊNCIA 08-05-08  3 2 2 2" xfId="39185" xr:uid="{CC1D3151-8E10-40BA-B846-B0C0CA1FFA86}"/>
    <cellStyle name="l_DEFESA _Plano ES - 06 05 08 CONFERÊNCIA 08-05-08  3 2 3" xfId="26826" xr:uid="{BE3091A0-EA97-4DAC-8DFD-147C4CC59AE2}"/>
    <cellStyle name="l_DEFESA _Plano ES - 06 05 08 CONFERÊNCIA 08-05-08  3 2 4" xfId="48085" xr:uid="{BA2C79EA-9A67-4248-971A-BB45EF304C98}"/>
    <cellStyle name="l_DEFESA _Plano ES - 06 05 08 CONFERÊNCIA 08-05-08  3 3" xfId="17448" xr:uid="{5E8DD132-3E64-44A2-A616-948C782EA9F3}"/>
    <cellStyle name="l_DEFESA _Plano ES - 06 05 08 CONFERÊNCIA 08-05-08  3 3 2" xfId="23607" xr:uid="{38527E93-626A-4272-9E7E-5DA7BE74B9AA}"/>
    <cellStyle name="l_DEFESA _Plano ES - 06 05 08 CONFERÊNCIA 08-05-08  3 3 2 2" xfId="42270" xr:uid="{E4E1C8CD-67EC-45B9-9DDE-DF28B25B5C2C}"/>
    <cellStyle name="l_DEFESA _Plano ES - 06 05 08 CONFERÊNCIA 08-05-08  3 3 3" xfId="30044" xr:uid="{61D25F27-B9C9-4CC7-A2B6-0C9FE1C55BE3}"/>
    <cellStyle name="l_DEFESA _Plano ES - 06 05 08 CONFERÊNCIA 08-05-08  3 4" xfId="33041" xr:uid="{4EBC4AD7-D0F7-4106-8DB4-63F9D4C67209}"/>
    <cellStyle name="l_DEFESA _Plano ES - 06 05 08 CONFERÊNCIA 08-05-08  3 4 2" xfId="44760" xr:uid="{E10E92FB-4271-4BB8-B74E-7AE050561D5E}"/>
    <cellStyle name="l_DEFESA _Plano ES - 06 05 08 CONFERÊNCIA 08-05-08  3 5" xfId="35243" xr:uid="{65411AFA-1FD1-4540-8B2B-EB40D9C5E650}"/>
    <cellStyle name="l_DEFESA _Plano ES - 06 05 08 CONFERÊNCIA 08-05-08  3 6" xfId="37345" xr:uid="{0E75D711-578A-41EE-A0DB-3A99FBBFDB09}"/>
    <cellStyle name="l_DEFESA _Plano ES - 06 05 08 CONFERÊNCIA 08-05-08  3 6 2" xfId="46881" xr:uid="{ABB50866-4091-41D3-8B94-1327325C1E20}"/>
    <cellStyle name="l_DEFESA _Plano ES - 06 05 08 CONFERÊNCIA 08-05-08  4" xfId="14008" xr:uid="{8C94AED3-901A-4E85-ADC8-FF6C39ADF3E2}"/>
    <cellStyle name="l_DEFESA _Plano ES - 06 05 08 CONFERÊNCIA 08-05-08  4 2" xfId="20167" xr:uid="{F6DBA012-3009-4EDE-8C5D-0E768CC618CD}"/>
    <cellStyle name="l_DEFESA _Plano ES - 06 05 08 CONFERÊNCIA 08-05-08  4 2 2" xfId="37577" xr:uid="{0862ECA1-8C18-4D07-834C-21CD50086E65}"/>
    <cellStyle name="l_DEFESA _Plano ES - 06 05 08 CONFERÊNCIA 08-05-08  4 3" xfId="25077" xr:uid="{6857BFF5-3688-4B17-9A20-8B2DC6ACCD68}"/>
    <cellStyle name="l_DEFESA _Plano ES - 06 05 08 CONFERÊNCIA 08-05-08  5" xfId="24843" xr:uid="{81A0984A-291E-4C04-B044-B6C26B1230CE}"/>
    <cellStyle name="l_DEFESA _Plano ES - 06 05 08 CONFERÊNCIA 08-05-08  5 2" xfId="37439" xr:uid="{3A7ACCF3-4020-44EB-8F5E-72CF8BD9B1FF}"/>
    <cellStyle name="l_DEFESA _Plano ES - 06 05 08 CONFERÊNCIA 08-05-08  6" xfId="32934" xr:uid="{7C914D93-B248-402E-AFC0-99C9FE0A6EF2}"/>
    <cellStyle name="l_DEFESA _Plano ES - 06 05 08 CONFERÊNCIA 08-05-08 _OOH - Rev 12" xfId="3863" xr:uid="{DF0BE3F2-37EF-4B56-82D0-7263853E7126}"/>
    <cellStyle name="l_DEFESA _Plano ES - 12.05.08 CONFERÊNCIA14-05-08 " xfId="434" xr:uid="{8DE67A24-22B0-4719-9823-B99CBD1B6B57}"/>
    <cellStyle name="l_DEFESA _Plano ES - 12.05.08 CONFERÊNCIA14-05-08  2" xfId="11166" xr:uid="{1F1AFA9A-9615-47ED-A31D-2BC5EAEBFF99}"/>
    <cellStyle name="l_DEFESA _Plano ES - 12.05.08 CONFERÊNCIA14-05-08  2 2" xfId="12922" xr:uid="{7C697DA3-68FA-4F0F-B191-8108B2F7BAB1}"/>
    <cellStyle name="l_DEFESA _Plano ES - 12.05.08 CONFERÊNCIA14-05-08  2 2 2" xfId="16552" xr:uid="{99ABA847-26DB-4554-9ABE-B4BEC2D8EAE1}"/>
    <cellStyle name="l_DEFESA _Plano ES - 12.05.08 CONFERÊNCIA14-05-08  2 2 2 2" xfId="22711" xr:uid="{868984C3-8070-4C72-9B75-9DA5CB5C8456}"/>
    <cellStyle name="l_DEFESA _Plano ES - 12.05.08 CONFERÊNCIA14-05-08  2 2 2 2 2" xfId="39978" xr:uid="{0CE4FD4C-6A4C-4A4F-BB2E-886ABBCA188A}"/>
    <cellStyle name="l_DEFESA _Plano ES - 12.05.08 CONFERÊNCIA14-05-08  2 2 2 3" xfId="27619" xr:uid="{540D5438-981E-43E8-AE1B-328FD209DAFD}"/>
    <cellStyle name="l_DEFESA _Plano ES - 12.05.08 CONFERÊNCIA14-05-08  2 2 3" xfId="30843" xr:uid="{1207D0AB-D5F4-4833-B68E-263F589168D0}"/>
    <cellStyle name="l_DEFESA _Plano ES - 12.05.08 CONFERÊNCIA14-05-08  2 2 3 2" xfId="43067" xr:uid="{F52BDAD9-091E-4347-9855-7CDA19723145}"/>
    <cellStyle name="l_DEFESA _Plano ES - 12.05.08 CONFERÊNCIA14-05-08  2 2 4" xfId="33835" xr:uid="{7D390DE9-6822-424C-A876-56BEA6B0A80F}"/>
    <cellStyle name="l_DEFESA _Plano ES - 12.05.08 CONFERÊNCIA14-05-08  2 2 4 2" xfId="45554" xr:uid="{E9908D28-FF82-4712-BFFA-FBA4D8948273}"/>
    <cellStyle name="l_DEFESA _Plano ES - 12.05.08 CONFERÊNCIA14-05-08  2 2 5" xfId="36036" xr:uid="{BB0A390C-53AC-4722-A21E-998ED4AD932D}"/>
    <cellStyle name="l_DEFESA _Plano ES - 12.05.08 CONFERÊNCIA14-05-08  2 2 6" xfId="19257" xr:uid="{3B0244E9-6C0D-4293-8E6D-9F83CABC0703}"/>
    <cellStyle name="l_DEFESA _Plano ES - 12.05.08 CONFERÊNCIA14-05-08  2 3" xfId="14849" xr:uid="{48E33CAC-3350-42AB-9E84-17585C64D641}"/>
    <cellStyle name="l_DEFESA _Plano ES - 12.05.08 CONFERÊNCIA14-05-08  2 3 2" xfId="21008" xr:uid="{772DED72-8CD7-41C9-BE5A-109805029AB4}"/>
    <cellStyle name="l_DEFESA _Plano ES - 12.05.08 CONFERÊNCIA14-05-08  2 3 2 2" xfId="38381" xr:uid="{71A26586-5239-4389-9C28-7B40B9EBEEF4}"/>
    <cellStyle name="l_DEFESA _Plano ES - 12.05.08 CONFERÊNCIA14-05-08  2 3 3" xfId="25970" xr:uid="{E5B7BA62-56A3-44AB-ACA0-DE11630A507F}"/>
    <cellStyle name="l_DEFESA _Plano ES - 12.05.08 CONFERÊNCIA14-05-08  2 4" xfId="29161" xr:uid="{78D4EA8B-A870-4862-A912-774B7122BAA5}"/>
    <cellStyle name="l_DEFESA _Plano ES - 12.05.08 CONFERÊNCIA14-05-08  2 4 2" xfId="41471" xr:uid="{21869130-FD01-4BB0-BAE5-3603D28D50CA}"/>
    <cellStyle name="l_DEFESA _Plano ES - 12.05.08 CONFERÊNCIA14-05-08  2 5" xfId="32145" xr:uid="{175A840B-A11F-43FE-8CCC-8C49F97C03FC}"/>
    <cellStyle name="l_DEFESA _Plano ES - 12.05.08 CONFERÊNCIA14-05-08  2 5 2" xfId="43900" xr:uid="{B2584235-38BA-4B80-AF5B-5B478CA47EBB}"/>
    <cellStyle name="l_DEFESA _Plano ES - 12.05.08 CONFERÊNCIA14-05-08  2 6" xfId="25829" xr:uid="{3A09FFF2-A4F5-4D29-8385-ED8E63AB2277}"/>
    <cellStyle name="l_DEFESA _Plano ES - 12.05.08 CONFERÊNCIA14-05-08  2 7" xfId="19751" xr:uid="{997AA8F7-68E4-4A1C-BC74-3E4887C3F006}"/>
    <cellStyle name="l_DEFESA _Plano ES - 12.05.08 CONFERÊNCIA14-05-08  3" xfId="12119" xr:uid="{C79E3765-F242-45D9-ABAD-61A22446E403}"/>
    <cellStyle name="l_DEFESA _Plano ES - 12.05.08 CONFERÊNCIA14-05-08  3 2" xfId="15749" xr:uid="{D00E8B79-720E-4A06-9C78-7FD0FFA5FA25}"/>
    <cellStyle name="l_DEFESA _Plano ES - 12.05.08 CONFERÊNCIA14-05-08  3 2 2" xfId="21908" xr:uid="{BE469C1D-C24F-4194-8470-AAB27F4DCAF0}"/>
    <cellStyle name="l_DEFESA _Plano ES - 12.05.08 CONFERÊNCIA14-05-08  3 2 2 2" xfId="39186" xr:uid="{CDC76DD2-3023-42CC-A7BE-9059E802A709}"/>
    <cellStyle name="l_DEFESA _Plano ES - 12.05.08 CONFERÊNCIA14-05-08  3 2 3" xfId="26827" xr:uid="{571E632D-A4F3-4362-B595-254BA5AAC32A}"/>
    <cellStyle name="l_DEFESA _Plano ES - 12.05.08 CONFERÊNCIA14-05-08  3 2 4" xfId="48086" xr:uid="{67CB045A-380D-4077-8F33-A73B3C4D0DB5}"/>
    <cellStyle name="l_DEFESA _Plano ES - 12.05.08 CONFERÊNCIA14-05-08  3 3" xfId="17449" xr:uid="{BC1305A6-13F4-4D09-B5C1-F156500F4077}"/>
    <cellStyle name="l_DEFESA _Plano ES - 12.05.08 CONFERÊNCIA14-05-08  3 3 2" xfId="23608" xr:uid="{236DC209-7918-4D43-BCCF-256BE7D8EF37}"/>
    <cellStyle name="l_DEFESA _Plano ES - 12.05.08 CONFERÊNCIA14-05-08  3 3 2 2" xfId="42271" xr:uid="{5BD85A6F-F88E-4FB4-8144-037C8FADA619}"/>
    <cellStyle name="l_DEFESA _Plano ES - 12.05.08 CONFERÊNCIA14-05-08  3 3 3" xfId="30045" xr:uid="{8A21A274-7144-4F05-883E-3BFBF7B7C65C}"/>
    <cellStyle name="l_DEFESA _Plano ES - 12.05.08 CONFERÊNCIA14-05-08  3 4" xfId="33042" xr:uid="{94114EF0-9FBE-47AA-9961-9C835B77AB85}"/>
    <cellStyle name="l_DEFESA _Plano ES - 12.05.08 CONFERÊNCIA14-05-08  3 4 2" xfId="44761" xr:uid="{CAD51136-E07A-42B2-8275-6A79DB8D8CC4}"/>
    <cellStyle name="l_DEFESA _Plano ES - 12.05.08 CONFERÊNCIA14-05-08  3 5" xfId="35244" xr:uid="{F23439AD-7667-4FAE-8B85-455567259D87}"/>
    <cellStyle name="l_DEFESA _Plano ES - 12.05.08 CONFERÊNCIA14-05-08  3 6" xfId="36945" xr:uid="{1BB0C3BF-6234-4D44-A73E-D08E63AC7D6E}"/>
    <cellStyle name="l_DEFESA _Plano ES - 12.05.08 CONFERÊNCIA14-05-08  3 6 2" xfId="46481" xr:uid="{CCD7FC3F-EA16-4183-B0E7-EFFCB7095588}"/>
    <cellStyle name="l_DEFESA _Plano ES - 12.05.08 CONFERÊNCIA14-05-08  4" xfId="14009" xr:uid="{91CA6C4C-E02D-4142-8B56-C93F33AA8FC5}"/>
    <cellStyle name="l_DEFESA _Plano ES - 12.05.08 CONFERÊNCIA14-05-08  4 2" xfId="20168" xr:uid="{9304A6D9-E290-4C40-9F58-93CD9431351F}"/>
    <cellStyle name="l_DEFESA _Plano ES - 12.05.08 CONFERÊNCIA14-05-08  4 2 2" xfId="37578" xr:uid="{EDE8F086-E4EC-4347-AFF0-26BBC5E15177}"/>
    <cellStyle name="l_DEFESA _Plano ES - 12.05.08 CONFERÊNCIA14-05-08  4 3" xfId="25078" xr:uid="{22BEE61F-033E-4913-ADFF-D2E7B0BEE861}"/>
    <cellStyle name="l_DEFESA _Plano ES - 12.05.08 CONFERÊNCIA14-05-08  5" xfId="24846" xr:uid="{81925FCC-8D73-41DB-9169-8A9C2B870312}"/>
    <cellStyle name="l_DEFESA _Plano ES - 12.05.08 CONFERÊNCIA14-05-08  5 2" xfId="37442" xr:uid="{ED06A394-DA9D-4665-B88B-13BA1119F19E}"/>
    <cellStyle name="l_DEFESA _Plano ES - 12.05.08 CONFERÊNCIA14-05-08  6" xfId="26752" xr:uid="{68C238F0-7439-4557-AC2E-E6FB6044A183}"/>
    <cellStyle name="l_DEFESA _Plano ES - 12.05.08 CONFERÊNCIA14-05-08 _OOH - Rev 12" xfId="3864" xr:uid="{04119C7A-10D3-456C-8D5B-97BFCB52016F}"/>
    <cellStyle name="l_DEFESA _Plano ES - AJUSTADO 06.05.08 CONFERÊNCIA 08-05-08 " xfId="435" xr:uid="{03061026-03BC-4AB0-9954-EC4A2C5440EE}"/>
    <cellStyle name="l_DEFESA _Plano ES - AJUSTADO 06.05.08 CONFERÊNCIA 08-05-08  2" xfId="11167" xr:uid="{6930F564-0CDE-4D73-843B-FC71BC5939EC}"/>
    <cellStyle name="l_DEFESA _Plano ES - AJUSTADO 06.05.08 CONFERÊNCIA 08-05-08  2 2" xfId="12923" xr:uid="{BA670FE0-A838-4B7B-8ADE-CB613CCA714E}"/>
    <cellStyle name="l_DEFESA _Plano ES - AJUSTADO 06.05.08 CONFERÊNCIA 08-05-08  2 2 2" xfId="16553" xr:uid="{3D1A9C98-4F98-4363-ACCC-14BFDB0452CD}"/>
    <cellStyle name="l_DEFESA _Plano ES - AJUSTADO 06.05.08 CONFERÊNCIA 08-05-08  2 2 2 2" xfId="22712" xr:uid="{D040FFD5-90E4-4045-BBB1-25C4902DDF38}"/>
    <cellStyle name="l_DEFESA _Plano ES - AJUSTADO 06.05.08 CONFERÊNCIA 08-05-08  2 2 2 2 2" xfId="39979" xr:uid="{732D4DE3-21BC-4E99-AD8B-125D8CA4EEA5}"/>
    <cellStyle name="l_DEFESA _Plano ES - AJUSTADO 06.05.08 CONFERÊNCIA 08-05-08  2 2 2 3" xfId="27620" xr:uid="{D1F4A9D3-B16A-4421-A257-A765A5B4B5A8}"/>
    <cellStyle name="l_DEFESA _Plano ES - AJUSTADO 06.05.08 CONFERÊNCIA 08-05-08  2 2 3" xfId="30844" xr:uid="{AFFF2AB3-331F-47C2-A4E6-CB20AA5163C5}"/>
    <cellStyle name="l_DEFESA _Plano ES - AJUSTADO 06.05.08 CONFERÊNCIA 08-05-08  2 2 3 2" xfId="43068" xr:uid="{5000E6A0-EF77-4503-BEEE-67A6D9618498}"/>
    <cellStyle name="l_DEFESA _Plano ES - AJUSTADO 06.05.08 CONFERÊNCIA 08-05-08  2 2 4" xfId="33836" xr:uid="{A12ABC33-A4F0-4B9B-96DE-04CE3255CA29}"/>
    <cellStyle name="l_DEFESA _Plano ES - AJUSTADO 06.05.08 CONFERÊNCIA 08-05-08  2 2 4 2" xfId="45555" xr:uid="{E6A954F5-D795-4206-9D45-C6BF6FCD1C3D}"/>
    <cellStyle name="l_DEFESA _Plano ES - AJUSTADO 06.05.08 CONFERÊNCIA 08-05-08  2 2 5" xfId="36037" xr:uid="{BE447533-ECDB-4D0F-B2E3-2F7FB249B928}"/>
    <cellStyle name="l_DEFESA _Plano ES - AJUSTADO 06.05.08 CONFERÊNCIA 08-05-08  2 2 6" xfId="19550" xr:uid="{249368FC-9F2D-491B-977B-26C12FAD5250}"/>
    <cellStyle name="l_DEFESA _Plano ES - AJUSTADO 06.05.08 CONFERÊNCIA 08-05-08  2 3" xfId="14850" xr:uid="{D11EAC4C-9472-47A6-9CA6-95EAA874C500}"/>
    <cellStyle name="l_DEFESA _Plano ES - AJUSTADO 06.05.08 CONFERÊNCIA 08-05-08  2 3 2" xfId="21009" xr:uid="{36C1F69E-B203-4D64-8141-00168586B5C2}"/>
    <cellStyle name="l_DEFESA _Plano ES - AJUSTADO 06.05.08 CONFERÊNCIA 08-05-08  2 3 2 2" xfId="38382" xr:uid="{15F26534-38A6-4706-B8D4-98751D5C4B6F}"/>
    <cellStyle name="l_DEFESA _Plano ES - AJUSTADO 06.05.08 CONFERÊNCIA 08-05-08  2 3 3" xfId="25971" xr:uid="{8AF240AC-3EBF-467C-AA20-A0216A4953A5}"/>
    <cellStyle name="l_DEFESA _Plano ES - AJUSTADO 06.05.08 CONFERÊNCIA 08-05-08  2 4" xfId="29162" xr:uid="{9821EC51-29F5-45CD-A4E1-6037BAA9D128}"/>
    <cellStyle name="l_DEFESA _Plano ES - AJUSTADO 06.05.08 CONFERÊNCIA 08-05-08  2 4 2" xfId="41472" xr:uid="{675E2C9F-6806-47A4-B230-0EC2CCE21515}"/>
    <cellStyle name="l_DEFESA _Plano ES - AJUSTADO 06.05.08 CONFERÊNCIA 08-05-08  2 5" xfId="32146" xr:uid="{49292F2F-D867-4E4E-AE66-EEBD258D5988}"/>
    <cellStyle name="l_DEFESA _Plano ES - AJUSTADO 06.05.08 CONFERÊNCIA 08-05-08  2 5 2" xfId="43901" xr:uid="{387D77D0-29F6-4629-8935-8FF043857C46}"/>
    <cellStyle name="l_DEFESA _Plano ES - AJUSTADO 06.05.08 CONFERÊNCIA 08-05-08  2 6" xfId="29021" xr:uid="{A6353CDF-CD6A-4692-9777-8B82B2C01CDE}"/>
    <cellStyle name="l_DEFESA _Plano ES - AJUSTADO 06.05.08 CONFERÊNCIA 08-05-08  2 7" xfId="19074" xr:uid="{1A1D4EF4-6B38-45FA-BFE5-9CB6E95BFFCA}"/>
    <cellStyle name="l_DEFESA _Plano ES - AJUSTADO 06.05.08 CONFERÊNCIA 08-05-08  3" xfId="12120" xr:uid="{05F1FA52-FBE9-4876-BB36-6ADCA38D89E8}"/>
    <cellStyle name="l_DEFESA _Plano ES - AJUSTADO 06.05.08 CONFERÊNCIA 08-05-08  3 2" xfId="15750" xr:uid="{6A3780C3-5473-43CA-8C40-9E642158F704}"/>
    <cellStyle name="l_DEFESA _Plano ES - AJUSTADO 06.05.08 CONFERÊNCIA 08-05-08  3 2 2" xfId="21909" xr:uid="{407535B3-653C-4B46-939B-D82F8B63DA42}"/>
    <cellStyle name="l_DEFESA _Plano ES - AJUSTADO 06.05.08 CONFERÊNCIA 08-05-08  3 2 2 2" xfId="39187" xr:uid="{C24E44AA-EA49-457A-ACA0-29B4A4031E31}"/>
    <cellStyle name="l_DEFESA _Plano ES - AJUSTADO 06.05.08 CONFERÊNCIA 08-05-08  3 2 3" xfId="26828" xr:uid="{2FEF2359-2870-46A4-815A-B50DE4BF2A4F}"/>
    <cellStyle name="l_DEFESA _Plano ES - AJUSTADO 06.05.08 CONFERÊNCIA 08-05-08  3 2 4" xfId="48087" xr:uid="{C1DFA7C4-CB2A-4FF1-BAAF-9896A22FBC67}"/>
    <cellStyle name="l_DEFESA _Plano ES - AJUSTADO 06.05.08 CONFERÊNCIA 08-05-08  3 3" xfId="17450" xr:uid="{004F89A9-0555-414E-8D9A-BE541DA52C8E}"/>
    <cellStyle name="l_DEFESA _Plano ES - AJUSTADO 06.05.08 CONFERÊNCIA 08-05-08  3 3 2" xfId="23609" xr:uid="{47B2ABAA-2A0B-4962-B80D-23851A7CA2F7}"/>
    <cellStyle name="l_DEFESA _Plano ES - AJUSTADO 06.05.08 CONFERÊNCIA 08-05-08  3 3 2 2" xfId="42272" xr:uid="{B87064A2-2D98-4553-AA15-9C800510ABF0}"/>
    <cellStyle name="l_DEFESA _Plano ES - AJUSTADO 06.05.08 CONFERÊNCIA 08-05-08  3 3 3" xfId="30046" xr:uid="{74820D77-33B6-4C63-8FD4-EF5F395F4D74}"/>
    <cellStyle name="l_DEFESA _Plano ES - AJUSTADO 06.05.08 CONFERÊNCIA 08-05-08  3 4" xfId="33043" xr:uid="{3C40F556-13CD-41F6-B63E-F026BBFE405B}"/>
    <cellStyle name="l_DEFESA _Plano ES - AJUSTADO 06.05.08 CONFERÊNCIA 08-05-08  3 4 2" xfId="44762" xr:uid="{46D3F34B-1835-4E7D-AD92-1A019607977F}"/>
    <cellStyle name="l_DEFESA _Plano ES - AJUSTADO 06.05.08 CONFERÊNCIA 08-05-08  3 5" xfId="35245" xr:uid="{266162B6-0E6B-4F3C-8C28-1D210907C44D}"/>
    <cellStyle name="l_DEFESA _Plano ES - AJUSTADO 06.05.08 CONFERÊNCIA 08-05-08  3 6" xfId="32875" xr:uid="{B6C76108-0C08-4D5F-937D-DDF66D510A3F}"/>
    <cellStyle name="l_DEFESA _Plano ES - AJUSTADO 06.05.08 CONFERÊNCIA 08-05-08  3 6 2" xfId="44630" xr:uid="{554349CB-CA6A-4001-B7EE-1745C2BD38B1}"/>
    <cellStyle name="l_DEFESA _Plano ES - AJUSTADO 06.05.08 CONFERÊNCIA 08-05-08  4" xfId="14010" xr:uid="{DF2ED3F7-2938-4653-9259-CF7F173B5553}"/>
    <cellStyle name="l_DEFESA _Plano ES - AJUSTADO 06.05.08 CONFERÊNCIA 08-05-08  4 2" xfId="20169" xr:uid="{514C1760-64E0-41D1-B661-DC60C6ED5FC7}"/>
    <cellStyle name="l_DEFESA _Plano ES - AJUSTADO 06.05.08 CONFERÊNCIA 08-05-08  4 2 2" xfId="37579" xr:uid="{4E998A72-BE54-4EA3-B5BE-B252D9E17BB8}"/>
    <cellStyle name="l_DEFESA _Plano ES - AJUSTADO 06.05.08 CONFERÊNCIA 08-05-08  4 3" xfId="25079" xr:uid="{6B8A48B7-9FEE-484A-B426-A5BDFCE0080B}"/>
    <cellStyle name="l_DEFESA _Plano ES - AJUSTADO 06.05.08 CONFERÊNCIA 08-05-08  5" xfId="24849" xr:uid="{7A5E7FC7-3184-4BA3-8501-19DA83777702}"/>
    <cellStyle name="l_DEFESA _Plano ES - AJUSTADO 06.05.08 CONFERÊNCIA 08-05-08  5 2" xfId="37445" xr:uid="{E3C3157D-8130-439A-AFBF-FB03A7DAEF3E}"/>
    <cellStyle name="l_DEFESA _Plano ES - AJUSTADO 06.05.08 CONFERÊNCIA 08-05-08  6" xfId="32913" xr:uid="{A931A81A-4704-410D-B005-10493E3E63BA}"/>
    <cellStyle name="l_DEFESA _Plano ES - AJUSTADO 06.05.08 CONFERÊNCIA 08-05-08 _JORNAL COMPLEMENTO 24.06 - VERAMIR II - CONSOLIDADO" xfId="436" xr:uid="{46810FA2-FC07-48D5-873C-FA04548D0768}"/>
    <cellStyle name="l_DEFESA _Plano ES - AJUSTADO 06.05.08 CONFERÊNCIA 08-05-08 _OOH - Rev 12" xfId="3865" xr:uid="{1F32E840-31CA-4291-9656-8B575D4F2CEC}"/>
    <cellStyle name="l_DEFESA _Plano GO -  Jornal Meia Pág. Tab. 16.05 - JR NÃO PROG." xfId="437" xr:uid="{A1AAC7A0-5303-44F3-9757-E563245AF178}"/>
    <cellStyle name="l_DEFESA _Plano GO -  Jornal Meia Pág. Tab. 16.05 - JR NÃO PROG. 2" xfId="11168" xr:uid="{E5A587FE-37B1-47AE-AB9C-71297D4234D9}"/>
    <cellStyle name="l_DEFESA _Plano GO -  Jornal Meia Pág. Tab. 16.05 - JR NÃO PROG. 2 2" xfId="12924" xr:uid="{EAC818E8-B3CC-4C8B-94A7-1C89BB48FCE4}"/>
    <cellStyle name="l_DEFESA _Plano GO -  Jornal Meia Pág. Tab. 16.05 - JR NÃO PROG. 2 2 2" xfId="16554" xr:uid="{BC0DC331-780F-4C95-A2F6-97D2D07F01F9}"/>
    <cellStyle name="l_DEFESA _Plano GO -  Jornal Meia Pág. Tab. 16.05 - JR NÃO PROG. 2 2 2 2" xfId="22713" xr:uid="{86464EF1-0509-498D-A1AF-FB200926DC5D}"/>
    <cellStyle name="l_DEFESA _Plano GO -  Jornal Meia Pág. Tab. 16.05 - JR NÃO PROG. 2 2 2 2 2" xfId="39980" xr:uid="{7B8E9CE0-F20E-4B22-8EA0-7E77378CDBA6}"/>
    <cellStyle name="l_DEFESA _Plano GO -  Jornal Meia Pág. Tab. 16.05 - JR NÃO PROG. 2 2 2 3" xfId="27621" xr:uid="{C29D5D5A-B4BA-4F56-8A4C-2101B52572B8}"/>
    <cellStyle name="l_DEFESA _Plano GO -  Jornal Meia Pág. Tab. 16.05 - JR NÃO PROG. 2 2 3" xfId="30845" xr:uid="{E87FE894-74FF-4782-9EAA-35B5BB11F294}"/>
    <cellStyle name="l_DEFESA _Plano GO -  Jornal Meia Pág. Tab. 16.05 - JR NÃO PROG. 2 2 3 2" xfId="43069" xr:uid="{1E17DC9E-7824-439B-96FE-305B2BECF095}"/>
    <cellStyle name="l_DEFESA _Plano GO -  Jornal Meia Pág. Tab. 16.05 - JR NÃO PROG. 2 2 4" xfId="33837" xr:uid="{A9470856-BB63-467E-B8A2-177397DCDB67}"/>
    <cellStyle name="l_DEFESA _Plano GO -  Jornal Meia Pág. Tab. 16.05 - JR NÃO PROG. 2 2 4 2" xfId="45556" xr:uid="{627EC2CD-805C-4A57-A1A9-DCA1130256B0}"/>
    <cellStyle name="l_DEFESA _Plano GO -  Jornal Meia Pág. Tab. 16.05 - JR NÃO PROG. 2 2 5" xfId="36038" xr:uid="{3C32D4C8-8052-4FD0-9B2C-32568F4D2828}"/>
    <cellStyle name="l_DEFESA _Plano GO -  Jornal Meia Pág. Tab. 16.05 - JR NÃO PROG. 2 2 6" xfId="18875" xr:uid="{AC52D995-6317-49D3-8DE3-5E9E58686280}"/>
    <cellStyle name="l_DEFESA _Plano GO -  Jornal Meia Pág. Tab. 16.05 - JR NÃO PROG. 2 3" xfId="14851" xr:uid="{8B8B8988-0849-4F07-BC66-FC8FDC61160D}"/>
    <cellStyle name="l_DEFESA _Plano GO -  Jornal Meia Pág. Tab. 16.05 - JR NÃO PROG. 2 3 2" xfId="21010" xr:uid="{217A1019-7780-49EC-AE40-D85BF7191AB2}"/>
    <cellStyle name="l_DEFESA _Plano GO -  Jornal Meia Pág. Tab. 16.05 - JR NÃO PROG. 2 3 2 2" xfId="38383" xr:uid="{C11D1169-0F46-4734-9D45-D3F2CD8B6BCF}"/>
    <cellStyle name="l_DEFESA _Plano GO -  Jornal Meia Pág. Tab. 16.05 - JR NÃO PROG. 2 3 3" xfId="25972" xr:uid="{6AB57167-C72F-440E-B272-A87F12CE8C04}"/>
    <cellStyle name="l_DEFESA _Plano GO -  Jornal Meia Pág. Tab. 16.05 - JR NÃO PROG. 2 4" xfId="29163" xr:uid="{B34B741D-A7B6-4318-867E-CCE63F7E39E0}"/>
    <cellStyle name="l_DEFESA _Plano GO -  Jornal Meia Pág. Tab. 16.05 - JR NÃO PROG. 2 4 2" xfId="41473" xr:uid="{44E30B96-A736-4473-AA9E-4E5A50E9F187}"/>
    <cellStyle name="l_DEFESA _Plano GO -  Jornal Meia Pág. Tab. 16.05 - JR NÃO PROG. 2 5" xfId="32147" xr:uid="{D6E7545F-5295-4443-9841-D0BEAFAE8662}"/>
    <cellStyle name="l_DEFESA _Plano GO -  Jornal Meia Pág. Tab. 16.05 - JR NÃO PROG. 2 5 2" xfId="43902" xr:uid="{F36317F4-77B8-424E-A9F9-391FDB37393C}"/>
    <cellStyle name="l_DEFESA _Plano GO -  Jornal Meia Pág. Tab. 16.05 - JR NÃO PROG. 2 6" xfId="29904" xr:uid="{704B2E05-9448-4D1E-9E98-67819233DF77}"/>
    <cellStyle name="l_DEFESA _Plano GO -  Jornal Meia Pág. Tab. 16.05 - JR NÃO PROG. 2 7" xfId="18758" xr:uid="{7AAE0568-8DF6-479C-882E-479161F9C7BE}"/>
    <cellStyle name="l_DEFESA _Plano GO -  Jornal Meia Pág. Tab. 16.05 - JR NÃO PROG. 3" xfId="12121" xr:uid="{B2AD13DE-15C0-420B-85F2-3F4563F30137}"/>
    <cellStyle name="l_DEFESA _Plano GO -  Jornal Meia Pág. Tab. 16.05 - JR NÃO PROG. 3 2" xfId="15751" xr:uid="{E7A8077F-8C8C-4D86-AF1C-B018502BB299}"/>
    <cellStyle name="l_DEFESA _Plano GO -  Jornal Meia Pág. Tab. 16.05 - JR NÃO PROG. 3 2 2" xfId="21910" xr:uid="{089376BC-07BD-4354-BE7F-A9A6E9E2DF2C}"/>
    <cellStyle name="l_DEFESA _Plano GO -  Jornal Meia Pág. Tab. 16.05 - JR NÃO PROG. 3 2 2 2" xfId="39188" xr:uid="{42AE7E09-C949-4527-BF93-2B2F8314B5AB}"/>
    <cellStyle name="l_DEFESA _Plano GO -  Jornal Meia Pág. Tab. 16.05 - JR NÃO PROG. 3 2 3" xfId="26829" xr:uid="{587844E4-7E61-4CCA-9170-694091B26A46}"/>
    <cellStyle name="l_DEFESA _Plano GO -  Jornal Meia Pág. Tab. 16.05 - JR NÃO PROG. 3 2 4" xfId="48088" xr:uid="{D97E4842-E478-4462-AB59-CCF62F49590A}"/>
    <cellStyle name="l_DEFESA _Plano GO -  Jornal Meia Pág. Tab. 16.05 - JR NÃO PROG. 3 3" xfId="17451" xr:uid="{7ECB299A-574A-418A-B056-58FC897495CE}"/>
    <cellStyle name="l_DEFESA _Plano GO -  Jornal Meia Pág. Tab. 16.05 - JR NÃO PROG. 3 3 2" xfId="23610" xr:uid="{B657D705-7E7A-4E8A-9CC4-A107979B5337}"/>
    <cellStyle name="l_DEFESA _Plano GO -  Jornal Meia Pág. Tab. 16.05 - JR NÃO PROG. 3 3 2 2" xfId="42273" xr:uid="{1C81E00B-698E-4A7D-A3A0-B4FCCC279C4D}"/>
    <cellStyle name="l_DEFESA _Plano GO -  Jornal Meia Pág. Tab. 16.05 - JR NÃO PROG. 3 3 3" xfId="30047" xr:uid="{95EE43E4-CE69-4558-A11D-C44C660A04B6}"/>
    <cellStyle name="l_DEFESA _Plano GO -  Jornal Meia Pág. Tab. 16.05 - JR NÃO PROG. 3 4" xfId="33044" xr:uid="{002D995A-A685-4788-968C-51AAEC4B6B0C}"/>
    <cellStyle name="l_DEFESA _Plano GO -  Jornal Meia Pág. Tab. 16.05 - JR NÃO PROG. 3 4 2" xfId="44763" xr:uid="{215692C9-7D92-4D4B-9B27-58038582CDD8}"/>
    <cellStyle name="l_DEFESA _Plano GO -  Jornal Meia Pág. Tab. 16.05 - JR NÃO PROG. 3 5" xfId="35246" xr:uid="{84F37A7C-C924-44C1-956B-9AC28927665B}"/>
    <cellStyle name="l_DEFESA _Plano GO -  Jornal Meia Pág. Tab. 16.05 - JR NÃO PROG. 3 6" xfId="37141" xr:uid="{A65D7755-60D6-4E99-9914-49DDBEBF9B37}"/>
    <cellStyle name="l_DEFESA _Plano GO -  Jornal Meia Pág. Tab. 16.05 - JR NÃO PROG. 3 6 2" xfId="46677" xr:uid="{E8CC0B38-5E01-4F55-BDEB-D1926D2EFDFB}"/>
    <cellStyle name="l_DEFESA _Plano GO -  Jornal Meia Pág. Tab. 16.05 - JR NÃO PROG. 4" xfId="14011" xr:uid="{24E2CB22-4855-4B67-88FA-D623FF47275C}"/>
    <cellStyle name="l_DEFESA _Plano GO -  Jornal Meia Pág. Tab. 16.05 - JR NÃO PROG. 4 2" xfId="20170" xr:uid="{BA386A90-77DA-41AC-A95F-DE9CA5DDF7ED}"/>
    <cellStyle name="l_DEFESA _Plano GO -  Jornal Meia Pág. Tab. 16.05 - JR NÃO PROG. 4 2 2" xfId="37580" xr:uid="{42BACD9A-688A-465F-B873-FA71DA59A189}"/>
    <cellStyle name="l_DEFESA _Plano GO -  Jornal Meia Pág. Tab. 16.05 - JR NÃO PROG. 4 3" xfId="25080" xr:uid="{E3CC9E5C-B7F6-4E7C-970B-B641E67EADF3}"/>
    <cellStyle name="l_DEFESA _Plano GO -  Jornal Meia Pág. Tab. 16.05 - JR NÃO PROG. 5" xfId="24850" xr:uid="{A46D0DC7-AF48-4502-A69F-DCEB3AD83B74}"/>
    <cellStyle name="l_DEFESA _Plano GO -  Jornal Meia Pág. Tab. 16.05 - JR NÃO PROG. 5 2" xfId="37446" xr:uid="{E5074E41-3301-4204-BF30-2D4CA7D1C8E7}"/>
    <cellStyle name="l_DEFESA _Plano GO -  Jornal Meia Pág. Tab. 16.05 - JR NÃO PROG. 6" xfId="32915" xr:uid="{A2B488FE-C1CA-4F5F-BF83-572C734B68C3}"/>
    <cellStyle name="l_DEFESA _Plano GO -  Jornal Meia Pág. Tab. 16.05 - JR NÃO PROG._OOH - Rev 12" xfId="3866" xr:uid="{6EF0E3EE-04C2-491D-92B4-3A465B314C2A}"/>
    <cellStyle name="l_DEFESA _Plano MA - 06-05 CONFERÊNCIA 10-05" xfId="438" xr:uid="{81A2BBD7-A8C4-4355-A82B-4397EFC3FC2D}"/>
    <cellStyle name="l_DEFESA _Plano MA - 06-05 CONFERÊNCIA 10-05 2" xfId="11169" xr:uid="{DEDD4BD4-900C-43B9-9729-FA8FC2CA2ADE}"/>
    <cellStyle name="l_DEFESA _Plano MA - 06-05 CONFERÊNCIA 10-05 2 2" xfId="12925" xr:uid="{C9089A98-C49F-4F2F-B102-1633974580F8}"/>
    <cellStyle name="l_DEFESA _Plano MA - 06-05 CONFERÊNCIA 10-05 2 2 2" xfId="16555" xr:uid="{23232EF4-477E-45AE-BB9F-9F1155E5FBE4}"/>
    <cellStyle name="l_DEFESA _Plano MA - 06-05 CONFERÊNCIA 10-05 2 2 2 2" xfId="22714" xr:uid="{A522F609-186D-4942-832F-AFBF69CBF714}"/>
    <cellStyle name="l_DEFESA _Plano MA - 06-05 CONFERÊNCIA 10-05 2 2 2 2 2" xfId="39981" xr:uid="{34972DB9-74DE-44B5-AFEC-8F60D133A82A}"/>
    <cellStyle name="l_DEFESA _Plano MA - 06-05 CONFERÊNCIA 10-05 2 2 2 3" xfId="27622" xr:uid="{B109F30E-5A87-4FDE-9B94-B9303311D04D}"/>
    <cellStyle name="l_DEFESA _Plano MA - 06-05 CONFERÊNCIA 10-05 2 2 3" xfId="30846" xr:uid="{C7533BCF-3A74-4A41-8CB0-A4A73F742F63}"/>
    <cellStyle name="l_DEFESA _Plano MA - 06-05 CONFERÊNCIA 10-05 2 2 3 2" xfId="43070" xr:uid="{06522160-C70D-49C6-878F-80B24A605930}"/>
    <cellStyle name="l_DEFESA _Plano MA - 06-05 CONFERÊNCIA 10-05 2 2 4" xfId="33838" xr:uid="{0BEEBDF1-AF8B-43A4-9713-F206D3E11903}"/>
    <cellStyle name="l_DEFESA _Plano MA - 06-05 CONFERÊNCIA 10-05 2 2 4 2" xfId="45557" xr:uid="{78F0696F-D6CF-49DE-AEC8-9583CDC1A74F}"/>
    <cellStyle name="l_DEFESA _Plano MA - 06-05 CONFERÊNCIA 10-05 2 2 5" xfId="36039" xr:uid="{9CAC5367-07C5-4997-9B86-6770C7E87C49}"/>
    <cellStyle name="l_DEFESA _Plano MA - 06-05 CONFERÊNCIA 10-05 2 2 6" xfId="18557" xr:uid="{059DA706-133D-4BA0-AAFB-BB1B34CC5EC3}"/>
    <cellStyle name="l_DEFESA _Plano MA - 06-05 CONFERÊNCIA 10-05 2 3" xfId="14852" xr:uid="{95253958-107E-44C6-8EAA-3B954434E95F}"/>
    <cellStyle name="l_DEFESA _Plano MA - 06-05 CONFERÊNCIA 10-05 2 3 2" xfId="21011" xr:uid="{418A82BE-16F0-4AE1-9614-501A47BE7E84}"/>
    <cellStyle name="l_DEFESA _Plano MA - 06-05 CONFERÊNCIA 10-05 2 3 2 2" xfId="38384" xr:uid="{A90262F6-F1BD-48B8-969B-566C41A10847}"/>
    <cellStyle name="l_DEFESA _Plano MA - 06-05 CONFERÊNCIA 10-05 2 3 3" xfId="25973" xr:uid="{96C80940-E584-4F5D-B8B0-B2FDD8136263}"/>
    <cellStyle name="l_DEFESA _Plano MA - 06-05 CONFERÊNCIA 10-05 2 4" xfId="29164" xr:uid="{E145E1FF-2865-40CE-9AD0-B69F85839DCD}"/>
    <cellStyle name="l_DEFESA _Plano MA - 06-05 CONFERÊNCIA 10-05 2 4 2" xfId="41474" xr:uid="{F3363F19-B132-4195-A335-E3CFB268C800}"/>
    <cellStyle name="l_DEFESA _Plano MA - 06-05 CONFERÊNCIA 10-05 2 5" xfId="32148" xr:uid="{870640E2-80A3-4683-9D88-069B76FBE1DF}"/>
    <cellStyle name="l_DEFESA _Plano MA - 06-05 CONFERÊNCIA 10-05 2 5 2" xfId="43903" xr:uid="{EA636317-FB64-4995-966E-CB76F874AAFA}"/>
    <cellStyle name="l_DEFESA _Plano MA - 06-05 CONFERÊNCIA 10-05 2 6" xfId="29953" xr:uid="{C441699C-EB9A-48CE-BCBD-6EBF04B91D93}"/>
    <cellStyle name="l_DEFESA _Plano MA - 06-05 CONFERÊNCIA 10-05 2 7" xfId="19456" xr:uid="{33663AD8-85DE-4B56-A5AC-487B24580874}"/>
    <cellStyle name="l_DEFESA _Plano MA - 06-05 CONFERÊNCIA 10-05 3" xfId="12122" xr:uid="{98DF8239-8D6B-443E-A89F-497946550BF6}"/>
    <cellStyle name="l_DEFESA _Plano MA - 06-05 CONFERÊNCIA 10-05 3 2" xfId="15752" xr:uid="{1198239C-AEC7-4F9C-93CA-D686EB935F14}"/>
    <cellStyle name="l_DEFESA _Plano MA - 06-05 CONFERÊNCIA 10-05 3 2 2" xfId="21911" xr:uid="{B0C2A453-17A7-4E4B-A485-AF212364889A}"/>
    <cellStyle name="l_DEFESA _Plano MA - 06-05 CONFERÊNCIA 10-05 3 2 2 2" xfId="39189" xr:uid="{A81026B1-989C-44AD-89A3-A9DE92D55FC5}"/>
    <cellStyle name="l_DEFESA _Plano MA - 06-05 CONFERÊNCIA 10-05 3 2 3" xfId="26830" xr:uid="{3A42AD13-7C82-471B-846D-09500DFBAC06}"/>
    <cellStyle name="l_DEFESA _Plano MA - 06-05 CONFERÊNCIA 10-05 3 2 4" xfId="48089" xr:uid="{59A15EBC-A3E5-4C71-A8E3-B469F030C996}"/>
    <cellStyle name="l_DEFESA _Plano MA - 06-05 CONFERÊNCIA 10-05 3 3" xfId="17452" xr:uid="{60EF13E7-8401-49A1-B13F-89F333522973}"/>
    <cellStyle name="l_DEFESA _Plano MA - 06-05 CONFERÊNCIA 10-05 3 3 2" xfId="23611" xr:uid="{E0EE623E-1CAC-42A2-9E70-E05815A7ADF4}"/>
    <cellStyle name="l_DEFESA _Plano MA - 06-05 CONFERÊNCIA 10-05 3 3 2 2" xfId="42274" xr:uid="{5405801A-306B-47A3-8C85-0A2DC9495FCC}"/>
    <cellStyle name="l_DEFESA _Plano MA - 06-05 CONFERÊNCIA 10-05 3 3 3" xfId="30048" xr:uid="{4F6B12B3-0FD7-4037-A7C7-6FF2B9BC9C57}"/>
    <cellStyle name="l_DEFESA _Plano MA - 06-05 CONFERÊNCIA 10-05 3 4" xfId="33045" xr:uid="{6E1F1816-47BE-4E05-B36C-E98540040554}"/>
    <cellStyle name="l_DEFESA _Plano MA - 06-05 CONFERÊNCIA 10-05 3 4 2" xfId="44764" xr:uid="{6EE4D087-39BD-421D-B012-AFAC6F9C42E4}"/>
    <cellStyle name="l_DEFESA _Plano MA - 06-05 CONFERÊNCIA 10-05 3 5" xfId="35247" xr:uid="{88B0C37D-C833-4188-9CB8-56920E64A1C2}"/>
    <cellStyle name="l_DEFESA _Plano MA - 06-05 CONFERÊNCIA 10-05 3 6" xfId="37344" xr:uid="{FF3EE9B2-559B-4D66-9C7F-193FA1FED2C6}"/>
    <cellStyle name="l_DEFESA _Plano MA - 06-05 CONFERÊNCIA 10-05 3 6 2" xfId="46880" xr:uid="{C1C42D4B-64BF-421A-897E-8D7EBF5CBD0B}"/>
    <cellStyle name="l_DEFESA _Plano MA - 06-05 CONFERÊNCIA 10-05 4" xfId="14012" xr:uid="{1F37EB7C-65B6-4CA8-9CB8-FF589FE2C307}"/>
    <cellStyle name="l_DEFESA _Plano MA - 06-05 CONFERÊNCIA 10-05 4 2" xfId="20171" xr:uid="{D96E8D80-D185-42AD-B2B7-86CE56630750}"/>
    <cellStyle name="l_DEFESA _Plano MA - 06-05 CONFERÊNCIA 10-05 4 2 2" xfId="37581" xr:uid="{7C2A554B-8C2E-4004-9BF3-0081F7EC2B69}"/>
    <cellStyle name="l_DEFESA _Plano MA - 06-05 CONFERÊNCIA 10-05 4 3" xfId="25081" xr:uid="{12C2A478-87FB-44E9-B60B-883E5D19AF2A}"/>
    <cellStyle name="l_DEFESA _Plano MA - 06-05 CONFERÊNCIA 10-05 5" xfId="24851" xr:uid="{A4541CB0-B7F3-49FD-A991-89F2C1155E88}"/>
    <cellStyle name="l_DEFESA _Plano MA - 06-05 CONFERÊNCIA 10-05 5 2" xfId="37447" xr:uid="{9C9B6334-0DEE-433D-96BC-D1F7AFD0A9C6}"/>
    <cellStyle name="l_DEFESA _Plano MA - 06-05 CONFERÊNCIA 10-05 6" xfId="34580" xr:uid="{BD6C44A9-3DD5-44AE-A525-2050F8FEB096}"/>
    <cellStyle name="l_DEFESA _Plano MA - 06-05 CONFERÊNCIA 10-05_JORNAL COMPLEMENTO 24.06 - VERAMIR II - CONSOLIDADO" xfId="439" xr:uid="{7C28E1D3-C634-418C-A146-1DE9A6295C04}"/>
    <cellStyle name="l_DEFESA _Plano MA - 06-05 CONFERÊNCIA 10-05_OOH - Rev 12" xfId="3867" xr:uid="{055E0CAB-EB34-426C-84ED-BB0FB0E4B263}"/>
    <cellStyle name="l_DEFESA _Plano MG - 16.05.08" xfId="440" xr:uid="{911718B9-88B5-49E3-B5B1-626B5F7FB9B6}"/>
    <cellStyle name="l_DEFESA _Plano MG - 16.05.08_JORNAL COMPLEMENTO 24.06 - VERAMIR II - CONSOLIDADO" xfId="441" xr:uid="{33C3AD8D-9D2B-448E-8651-95563B2F9FCB}"/>
    <cellStyle name="l_DEFESA _Plano MS - AJUSTADO 12.05.08 CONFERÊNCIAS 14.05.08" xfId="442" xr:uid="{0A5939D5-42D9-480F-AAFB-A52ED46619DB}"/>
    <cellStyle name="l_DEFESA _Plano MS - AJUSTADO 12.05.08 CONFERÊNCIAS 14.05.08 2" xfId="11170" xr:uid="{23CCCF21-4782-4548-A861-5840DF5F430D}"/>
    <cellStyle name="l_DEFESA _Plano MS - AJUSTADO 12.05.08 CONFERÊNCIAS 14.05.08 2 2" xfId="12926" xr:uid="{927A1B4A-8A9A-45AA-8B5E-725E79D48083}"/>
    <cellStyle name="l_DEFESA _Plano MS - AJUSTADO 12.05.08 CONFERÊNCIAS 14.05.08 2 2 2" xfId="16556" xr:uid="{14AB5EF1-E808-4C81-AFEE-1389EB9F81F6}"/>
    <cellStyle name="l_DEFESA _Plano MS - AJUSTADO 12.05.08 CONFERÊNCIAS 14.05.08 2 2 2 2" xfId="22715" xr:uid="{625A821D-021D-478D-943A-8A0B71B7B8DD}"/>
    <cellStyle name="l_DEFESA _Plano MS - AJUSTADO 12.05.08 CONFERÊNCIAS 14.05.08 2 2 2 2 2" xfId="39982" xr:uid="{4AD9B70C-B0DB-4FF3-8B4C-D8C10AB8503D}"/>
    <cellStyle name="l_DEFESA _Plano MS - AJUSTADO 12.05.08 CONFERÊNCIAS 14.05.08 2 2 2 3" xfId="27623" xr:uid="{8251F1D1-0905-4673-A3E9-3340C9B74401}"/>
    <cellStyle name="l_DEFESA _Plano MS - AJUSTADO 12.05.08 CONFERÊNCIAS 14.05.08 2 2 3" xfId="30847" xr:uid="{8AF12A14-03C9-4A1A-BA8D-822D87E918B7}"/>
    <cellStyle name="l_DEFESA _Plano MS - AJUSTADO 12.05.08 CONFERÊNCIAS 14.05.08 2 2 3 2" xfId="43071" xr:uid="{6000A821-1F54-440B-ACFF-967013FBF3A2}"/>
    <cellStyle name="l_DEFESA _Plano MS - AJUSTADO 12.05.08 CONFERÊNCIAS 14.05.08 2 2 4" xfId="33839" xr:uid="{83C375AF-E6DA-4C69-8CDE-75595D90BA12}"/>
    <cellStyle name="l_DEFESA _Plano MS - AJUSTADO 12.05.08 CONFERÊNCIAS 14.05.08 2 2 4 2" xfId="45558" xr:uid="{44ED8FD5-F727-4A32-8546-99CF32BA7420}"/>
    <cellStyle name="l_DEFESA _Plano MS - AJUSTADO 12.05.08 CONFERÊNCIAS 14.05.08 2 2 5" xfId="36040" xr:uid="{AEBC74F5-85D0-4EB2-953E-3C8614FE9634}"/>
    <cellStyle name="l_DEFESA _Plano MS - AJUSTADO 12.05.08 CONFERÊNCIAS 14.05.08 2 2 6" xfId="19256" xr:uid="{76B756C6-C475-4DB6-A8BC-D2A001F5F588}"/>
    <cellStyle name="l_DEFESA _Plano MS - AJUSTADO 12.05.08 CONFERÊNCIAS 14.05.08 2 3" xfId="14853" xr:uid="{0AC90EFD-DFCF-4423-848D-46576C5C065D}"/>
    <cellStyle name="l_DEFESA _Plano MS - AJUSTADO 12.05.08 CONFERÊNCIAS 14.05.08 2 3 2" xfId="21012" xr:uid="{1875E353-7411-4005-858F-42CE37ACFBA9}"/>
    <cellStyle name="l_DEFESA _Plano MS - AJUSTADO 12.05.08 CONFERÊNCIAS 14.05.08 2 3 2 2" xfId="38385" xr:uid="{42178578-7CCC-4263-88FA-E92A983E2663}"/>
    <cellStyle name="l_DEFESA _Plano MS - AJUSTADO 12.05.08 CONFERÊNCIAS 14.05.08 2 3 3" xfId="25974" xr:uid="{EFABAF77-E2AE-456E-8473-A37A2CC4F57A}"/>
    <cellStyle name="l_DEFESA _Plano MS - AJUSTADO 12.05.08 CONFERÊNCIAS 14.05.08 2 4" xfId="29165" xr:uid="{EBF073A7-56A1-4321-B771-7EB2357177A0}"/>
    <cellStyle name="l_DEFESA _Plano MS - AJUSTADO 12.05.08 CONFERÊNCIAS 14.05.08 2 4 2" xfId="41475" xr:uid="{802611E3-75D2-49E5-BC28-875E72A92D5D}"/>
    <cellStyle name="l_DEFESA _Plano MS - AJUSTADO 12.05.08 CONFERÊNCIAS 14.05.08 2 5" xfId="32149" xr:uid="{341643B8-D782-4110-B634-EE5529AFC065}"/>
    <cellStyle name="l_DEFESA _Plano MS - AJUSTADO 12.05.08 CONFERÊNCIAS 14.05.08 2 5 2" xfId="43904" xr:uid="{FD6CB7AA-B5A3-4980-ADD0-4A4ECC6A0C1A}"/>
    <cellStyle name="l_DEFESA _Plano MS - AJUSTADO 12.05.08 CONFERÊNCIAS 14.05.08 2 6" xfId="29911" xr:uid="{F3723F34-DD37-4F93-A55E-06B2D7EB9D74}"/>
    <cellStyle name="l_DEFESA _Plano MS - AJUSTADO 12.05.08 CONFERÊNCIAS 14.05.08 2 7" xfId="19750" xr:uid="{9460DFD6-3521-494B-A79C-9BBB2359F01B}"/>
    <cellStyle name="l_DEFESA _Plano MS - AJUSTADO 12.05.08 CONFERÊNCIAS 14.05.08 3" xfId="12123" xr:uid="{1B6ECC94-CFF1-406A-8DE3-9AD15281536A}"/>
    <cellStyle name="l_DEFESA _Plano MS - AJUSTADO 12.05.08 CONFERÊNCIAS 14.05.08 3 2" xfId="15753" xr:uid="{F2D6227D-0E09-4A12-B180-C9EFB047080C}"/>
    <cellStyle name="l_DEFESA _Plano MS - AJUSTADO 12.05.08 CONFERÊNCIAS 14.05.08 3 2 2" xfId="21912" xr:uid="{93E519B5-FF36-4174-9420-535053A2FB21}"/>
    <cellStyle name="l_DEFESA _Plano MS - AJUSTADO 12.05.08 CONFERÊNCIAS 14.05.08 3 2 2 2" xfId="39190" xr:uid="{965A0527-0DCD-48A1-85B8-9091E99D1D97}"/>
    <cellStyle name="l_DEFESA _Plano MS - AJUSTADO 12.05.08 CONFERÊNCIAS 14.05.08 3 2 3" xfId="26831" xr:uid="{9669A592-0507-4B10-817B-838741C09556}"/>
    <cellStyle name="l_DEFESA _Plano MS - AJUSTADO 12.05.08 CONFERÊNCIAS 14.05.08 3 2 4" xfId="48090" xr:uid="{CE28772F-EA80-4D6E-BEB4-438E23329DB4}"/>
    <cellStyle name="l_DEFESA _Plano MS - AJUSTADO 12.05.08 CONFERÊNCIAS 14.05.08 3 3" xfId="17453" xr:uid="{836A9564-341A-44BC-88F6-30A18718BA20}"/>
    <cellStyle name="l_DEFESA _Plano MS - AJUSTADO 12.05.08 CONFERÊNCIAS 14.05.08 3 3 2" xfId="23612" xr:uid="{A1C8ACBA-222B-4612-AE23-D34BA149E261}"/>
    <cellStyle name="l_DEFESA _Plano MS - AJUSTADO 12.05.08 CONFERÊNCIAS 14.05.08 3 3 2 2" xfId="42275" xr:uid="{0ECA611A-DE7B-485E-8A41-9A5ABD92C8B5}"/>
    <cellStyle name="l_DEFESA _Plano MS - AJUSTADO 12.05.08 CONFERÊNCIAS 14.05.08 3 3 3" xfId="30049" xr:uid="{475C1EC6-28AB-41F8-9960-4258C1988942}"/>
    <cellStyle name="l_DEFESA _Plano MS - AJUSTADO 12.05.08 CONFERÊNCIAS 14.05.08 3 4" xfId="33046" xr:uid="{0558069F-DB33-4338-8FCC-7B3020878B83}"/>
    <cellStyle name="l_DEFESA _Plano MS - AJUSTADO 12.05.08 CONFERÊNCIAS 14.05.08 3 4 2" xfId="44765" xr:uid="{DBC3DCD9-0ED6-4AF4-99E2-2455CAEA8C09}"/>
    <cellStyle name="l_DEFESA _Plano MS - AJUSTADO 12.05.08 CONFERÊNCIAS 14.05.08 3 5" xfId="35248" xr:uid="{1D536952-BB42-4F4C-899E-BA92A4127080}"/>
    <cellStyle name="l_DEFESA _Plano MS - AJUSTADO 12.05.08 CONFERÊNCIAS 14.05.08 3 6" xfId="36944" xr:uid="{5F53C83A-DD54-4B24-88DC-1837E4619456}"/>
    <cellStyle name="l_DEFESA _Plano MS - AJUSTADO 12.05.08 CONFERÊNCIAS 14.05.08 3 6 2" xfId="46480" xr:uid="{4144E629-60BA-4C20-A473-2FA9E64D9DDC}"/>
    <cellStyle name="l_DEFESA _Plano MS - AJUSTADO 12.05.08 CONFERÊNCIAS 14.05.08 4" xfId="14013" xr:uid="{F2E67458-F0BD-4A35-B3B4-38C4EB262512}"/>
    <cellStyle name="l_DEFESA _Plano MS - AJUSTADO 12.05.08 CONFERÊNCIAS 14.05.08 4 2" xfId="20172" xr:uid="{9BE7E081-6C26-406E-8B3C-E63328C6DD6A}"/>
    <cellStyle name="l_DEFESA _Plano MS - AJUSTADO 12.05.08 CONFERÊNCIAS 14.05.08 4 2 2" xfId="37582" xr:uid="{3CD6965F-3DE3-44BF-B8C3-81FC1C707B2C}"/>
    <cellStyle name="l_DEFESA _Plano MS - AJUSTADO 12.05.08 CONFERÊNCIAS 14.05.08 4 3" xfId="25082" xr:uid="{620ACD17-B843-414E-B31C-7DF6D1B34B17}"/>
    <cellStyle name="l_DEFESA _Plano MS - AJUSTADO 12.05.08 CONFERÊNCIAS 14.05.08 5" xfId="24852" xr:uid="{4E808FAB-CA79-414B-80CC-D308948B126D}"/>
    <cellStyle name="l_DEFESA _Plano MS - AJUSTADO 12.05.08 CONFERÊNCIAS 14.05.08 5 2" xfId="37448" xr:uid="{020385A4-CDF3-4ABF-87F6-87343EC9B5A2}"/>
    <cellStyle name="l_DEFESA _Plano MS - AJUSTADO 12.05.08 CONFERÊNCIAS 14.05.08 6" xfId="34566" xr:uid="{9F08AF35-8BB3-4CAF-9DD8-A31278AB2AB9}"/>
    <cellStyle name="l_DEFESA _Plano MS - AJUSTADO 12.05.08 CONFERÊNCIAS 14.05.08_JORNAL COMPLEMENTO 24.06 - VERAMIR II - CONSOLIDADO" xfId="443" xr:uid="{1BAEDF37-8499-40E2-947C-53FD16B7B586}"/>
    <cellStyle name="l_DEFESA _Plano MS - AJUSTADO 12.05.08 CONFERÊNCIAS 14.05.08_OOH - Rev 12" xfId="3868" xr:uid="{037C3AFC-BA35-4216-AD2A-272FB8306D5A}"/>
    <cellStyle name="l_DEFESA _Plano MS - AJUSTADO 12.05.08 CONFERÊNCIAS 14.05.08_Plano RJ -" xfId="444" xr:uid="{A6D13818-7019-43A8-90F1-6FF1C115AE1C}"/>
    <cellStyle name="l_DEFESA _Plano MS - AJUSTADO 12.05.08 CONFERÊNCIAS 14.05.08_Plano RJ -_JORNAL COMPLEMENTO 24.06 - VERAMIR II - CONSOLIDADO" xfId="445" xr:uid="{2853A86D-618C-47DC-B665-A5CB4C09FCCB}"/>
    <cellStyle name="l_DEFESA _Plano MT - AJUSTADO 06.05.08 CONFERÊNCIA 07.05.08" xfId="446" xr:uid="{F6E87F29-B74C-4691-BC9B-9444DEBA698D}"/>
    <cellStyle name="l_DEFESA _Plano MT - AJUSTADO 06.05.08 CONFERÊNCIA 07.05.08 2" xfId="11171" xr:uid="{6369C0EB-B0C4-407E-B6BC-706008E242C7}"/>
    <cellStyle name="l_DEFESA _Plano MT - AJUSTADO 06.05.08 CONFERÊNCIA 07.05.08 2 2" xfId="12927" xr:uid="{BCA29F4B-EFCA-4FE8-A1A3-09CBFA4AD714}"/>
    <cellStyle name="l_DEFESA _Plano MT - AJUSTADO 06.05.08 CONFERÊNCIA 07.05.08 2 2 2" xfId="16557" xr:uid="{8E3DAAE9-CAD2-43DA-9093-857EA46A7DF0}"/>
    <cellStyle name="l_DEFESA _Plano MT - AJUSTADO 06.05.08 CONFERÊNCIA 07.05.08 2 2 2 2" xfId="22716" xr:uid="{361E7EEE-7050-4A23-9283-4D5909ED3C10}"/>
    <cellStyle name="l_DEFESA _Plano MT - AJUSTADO 06.05.08 CONFERÊNCIA 07.05.08 2 2 2 2 2" xfId="39983" xr:uid="{4EBD4EB4-C632-4680-82D8-B605F1B986FE}"/>
    <cellStyle name="l_DEFESA _Plano MT - AJUSTADO 06.05.08 CONFERÊNCIA 07.05.08 2 2 2 3" xfId="27624" xr:uid="{CCEF8504-F7FE-464D-B8B0-D2EA7D4D9AF8}"/>
    <cellStyle name="l_DEFESA _Plano MT - AJUSTADO 06.05.08 CONFERÊNCIA 07.05.08 2 2 3" xfId="30848" xr:uid="{6E1B75A4-748A-4874-9100-967BADBA5F75}"/>
    <cellStyle name="l_DEFESA _Plano MT - AJUSTADO 06.05.08 CONFERÊNCIA 07.05.08 2 2 3 2" xfId="43072" xr:uid="{C4139B12-3017-4493-AE76-355344B89D53}"/>
    <cellStyle name="l_DEFESA _Plano MT - AJUSTADO 06.05.08 CONFERÊNCIA 07.05.08 2 2 4" xfId="33840" xr:uid="{25163096-37E3-4ACC-A972-D6A86A866148}"/>
    <cellStyle name="l_DEFESA _Plano MT - AJUSTADO 06.05.08 CONFERÊNCIA 07.05.08 2 2 4 2" xfId="45559" xr:uid="{AC5F4729-A831-409C-A904-AEFCE0FAD5F3}"/>
    <cellStyle name="l_DEFESA _Plano MT - AJUSTADO 06.05.08 CONFERÊNCIA 07.05.08 2 2 5" xfId="36041" xr:uid="{8D8547F1-400C-426B-9DAB-B6F815CC09B6}"/>
    <cellStyle name="l_DEFESA _Plano MT - AJUSTADO 06.05.08 CONFERÊNCIA 07.05.08 2 2 6" xfId="19549" xr:uid="{EE14DB7D-0621-4E6E-8139-C95596C64136}"/>
    <cellStyle name="l_DEFESA _Plano MT - AJUSTADO 06.05.08 CONFERÊNCIA 07.05.08 2 3" xfId="14854" xr:uid="{CADC6A04-8A09-43F0-8E92-7E1E897760C7}"/>
    <cellStyle name="l_DEFESA _Plano MT - AJUSTADO 06.05.08 CONFERÊNCIA 07.05.08 2 3 2" xfId="21013" xr:uid="{F7ECDB4C-33BF-459B-94EE-7681C4506A81}"/>
    <cellStyle name="l_DEFESA _Plano MT - AJUSTADO 06.05.08 CONFERÊNCIA 07.05.08 2 3 2 2" xfId="38386" xr:uid="{B847CB26-2E3F-4C05-86D2-D9222A2124FD}"/>
    <cellStyle name="l_DEFESA _Plano MT - AJUSTADO 06.05.08 CONFERÊNCIA 07.05.08 2 3 3" xfId="25975" xr:uid="{4232B1F6-5E16-441C-A2DC-AAAD39A4F693}"/>
    <cellStyle name="l_DEFESA _Plano MT - AJUSTADO 06.05.08 CONFERÊNCIA 07.05.08 2 4" xfId="29166" xr:uid="{410D3F91-5663-4CC8-8010-3F038B6FE9A7}"/>
    <cellStyle name="l_DEFESA _Plano MT - AJUSTADO 06.05.08 CONFERÊNCIA 07.05.08 2 4 2" xfId="41476" xr:uid="{F7880CB4-8111-4C54-8F4F-8DB7F1432E0B}"/>
    <cellStyle name="l_DEFESA _Plano MT - AJUSTADO 06.05.08 CONFERÊNCIA 07.05.08 2 5" xfId="32150" xr:uid="{F9A97F1F-61CB-4442-990E-02B2B16595AF}"/>
    <cellStyle name="l_DEFESA _Plano MT - AJUSTADO 06.05.08 CONFERÊNCIA 07.05.08 2 5 2" xfId="43905" xr:uid="{86A896D3-81D3-42B6-BE8A-1BABF546E493}"/>
    <cellStyle name="l_DEFESA _Plano MT - AJUSTADO 06.05.08 CONFERÊNCIA 07.05.08 2 6" xfId="25842" xr:uid="{9C592867-D747-4745-AEFF-0D3AA7DDED4C}"/>
    <cellStyle name="l_DEFESA _Plano MT - AJUSTADO 06.05.08 CONFERÊNCIA 07.05.08 2 7" xfId="19073" xr:uid="{24C48D0D-F3CC-4344-BBBC-716A21D7C4B1}"/>
    <cellStyle name="l_DEFESA _Plano MT - AJUSTADO 06.05.08 CONFERÊNCIA 07.05.08 3" xfId="12124" xr:uid="{82BA8967-E66A-429A-9DC4-E5CA3FBABF5B}"/>
    <cellStyle name="l_DEFESA _Plano MT - AJUSTADO 06.05.08 CONFERÊNCIA 07.05.08 3 2" xfId="15754" xr:uid="{976AE42A-575D-416B-AA90-B3F8C18A2B41}"/>
    <cellStyle name="l_DEFESA _Plano MT - AJUSTADO 06.05.08 CONFERÊNCIA 07.05.08 3 2 2" xfId="21913" xr:uid="{1DC1F066-9E41-4D49-8312-8E5882369137}"/>
    <cellStyle name="l_DEFESA _Plano MT - AJUSTADO 06.05.08 CONFERÊNCIA 07.05.08 3 2 2 2" xfId="39191" xr:uid="{01C9F4EE-D878-45B8-A389-FE10D14E0EA4}"/>
    <cellStyle name="l_DEFESA _Plano MT - AJUSTADO 06.05.08 CONFERÊNCIA 07.05.08 3 2 3" xfId="26832" xr:uid="{74050668-237C-4F62-95C2-217B4EE730BF}"/>
    <cellStyle name="l_DEFESA _Plano MT - AJUSTADO 06.05.08 CONFERÊNCIA 07.05.08 3 2 4" xfId="48091" xr:uid="{0746728D-5911-43B0-B065-6A70464AEFC7}"/>
    <cellStyle name="l_DEFESA _Plano MT - AJUSTADO 06.05.08 CONFERÊNCIA 07.05.08 3 3" xfId="17454" xr:uid="{D712D180-0EF9-49D2-9E19-1075513ACC58}"/>
    <cellStyle name="l_DEFESA _Plano MT - AJUSTADO 06.05.08 CONFERÊNCIA 07.05.08 3 3 2" xfId="23613" xr:uid="{B21514F9-DF24-4726-A75F-E741ABDF6226}"/>
    <cellStyle name="l_DEFESA _Plano MT - AJUSTADO 06.05.08 CONFERÊNCIA 07.05.08 3 3 2 2" xfId="42276" xr:uid="{464434D4-819F-48F5-97A2-9ABC7B54A402}"/>
    <cellStyle name="l_DEFESA _Plano MT - AJUSTADO 06.05.08 CONFERÊNCIA 07.05.08 3 3 3" xfId="30050" xr:uid="{2759F747-87DD-4576-A5D6-4835091F6CE0}"/>
    <cellStyle name="l_DEFESA _Plano MT - AJUSTADO 06.05.08 CONFERÊNCIA 07.05.08 3 4" xfId="33047" xr:uid="{66D41112-3671-49AE-AEBC-21491872AB4C}"/>
    <cellStyle name="l_DEFESA _Plano MT - AJUSTADO 06.05.08 CONFERÊNCIA 07.05.08 3 4 2" xfId="44766" xr:uid="{907307A0-58C5-4BA5-8D3E-5B11C5C1168F}"/>
    <cellStyle name="l_DEFESA _Plano MT - AJUSTADO 06.05.08 CONFERÊNCIA 07.05.08 3 5" xfId="35249" xr:uid="{AB4B2084-C6BC-4EF2-8021-FE94CC188EC4}"/>
    <cellStyle name="l_DEFESA _Plano MT - AJUSTADO 06.05.08 CONFERÊNCIA 07.05.08 3 6" xfId="32888" xr:uid="{2222B75A-B9BF-4926-9C6E-DB8B88BF7FE7}"/>
    <cellStyle name="l_DEFESA _Plano MT - AJUSTADO 06.05.08 CONFERÊNCIA 07.05.08 3 6 2" xfId="44641" xr:uid="{7FDB0008-E3E2-43FC-9CE4-F11062CB761F}"/>
    <cellStyle name="l_DEFESA _Plano MT - AJUSTADO 06.05.08 CONFERÊNCIA 07.05.08 4" xfId="14014" xr:uid="{97311F31-2E18-4939-B072-4DC8AE701A3D}"/>
    <cellStyle name="l_DEFESA _Plano MT - AJUSTADO 06.05.08 CONFERÊNCIA 07.05.08 4 2" xfId="20173" xr:uid="{69CECEA0-B47B-48CA-BDD6-7895B4FC0049}"/>
    <cellStyle name="l_DEFESA _Plano MT - AJUSTADO 06.05.08 CONFERÊNCIA 07.05.08 4 2 2" xfId="37583" xr:uid="{4C49DA4E-FEC7-4A13-AD1D-5FB348C0564A}"/>
    <cellStyle name="l_DEFESA _Plano MT - AJUSTADO 06.05.08 CONFERÊNCIA 07.05.08 4 3" xfId="25083" xr:uid="{EAF8BFE6-2B94-4FE7-8D5C-A8A60753269B}"/>
    <cellStyle name="l_DEFESA _Plano MT - AJUSTADO 06.05.08 CONFERÊNCIA 07.05.08 5" xfId="24853" xr:uid="{C1BD3C57-7B14-4E0D-B38E-9B92AE5E128D}"/>
    <cellStyle name="l_DEFESA _Plano MT - AJUSTADO 06.05.08 CONFERÊNCIA 07.05.08 5 2" xfId="37449" xr:uid="{94BA350D-8B4E-4455-8442-72F5082BFB63}"/>
    <cellStyle name="l_DEFESA _Plano MT - AJUSTADO 06.05.08 CONFERÊNCIA 07.05.08 6" xfId="32892" xr:uid="{C71FE41C-4D9D-48D8-B8DD-43CA000DFF68}"/>
    <cellStyle name="l_DEFESA _Plano MT - AJUSTADO 06.05.08 CONFERÊNCIA 07.05.08_OOH - Rev 12" xfId="3869" xr:uid="{A2E1D2DB-48C0-42C1-95E9-4CC81FA3F639}"/>
    <cellStyle name="l_DEFESA _Plano PA - REV I - 13.05" xfId="447" xr:uid="{B0FDEADC-C123-4DB7-A6E7-884DE410EB36}"/>
    <cellStyle name="l_DEFESA _Plano PA - REV I - 13.05 2" xfId="11172" xr:uid="{637A34F9-96A1-4C2B-BBD1-8B9D4556D772}"/>
    <cellStyle name="l_DEFESA _Plano PA - REV I - 13.05 2 2" xfId="12928" xr:uid="{8CB036C0-07B3-418A-96CF-6670BEC9B922}"/>
    <cellStyle name="l_DEFESA _Plano PA - REV I - 13.05 2 2 2" xfId="16558" xr:uid="{FABE72AF-5FD5-45AA-B62C-C2102955ED01}"/>
    <cellStyle name="l_DEFESA _Plano PA - REV I - 13.05 2 2 2 2" xfId="22717" xr:uid="{55B8E6EF-104B-4CFA-8708-19D59A252401}"/>
    <cellStyle name="l_DEFESA _Plano PA - REV I - 13.05 2 2 2 2 2" xfId="39984" xr:uid="{E7D08221-0BFE-4761-B4E4-91519853ACBD}"/>
    <cellStyle name="l_DEFESA _Plano PA - REV I - 13.05 2 2 2 3" xfId="27625" xr:uid="{139ACE9E-4E5E-43AA-849B-62DE141EF543}"/>
    <cellStyle name="l_DEFESA _Plano PA - REV I - 13.05 2 2 3" xfId="30849" xr:uid="{D9D9454C-B694-42BE-980D-92720F055C3E}"/>
    <cellStyle name="l_DEFESA _Plano PA - REV I - 13.05 2 2 3 2" xfId="43073" xr:uid="{0737A1A3-DBBB-41E2-A46A-BBAD6CD08D5E}"/>
    <cellStyle name="l_DEFESA _Plano PA - REV I - 13.05 2 2 4" xfId="33841" xr:uid="{53A69C3F-C951-4A96-AF5A-5F86D46CC11E}"/>
    <cellStyle name="l_DEFESA _Plano PA - REV I - 13.05 2 2 4 2" xfId="45560" xr:uid="{CF2FEF72-4D4E-4199-A23D-E76424DA50C4}"/>
    <cellStyle name="l_DEFESA _Plano PA - REV I - 13.05 2 2 5" xfId="36042" xr:uid="{E9E76F19-E791-4496-9EE3-A619444D069C}"/>
    <cellStyle name="l_DEFESA _Plano PA - REV I - 13.05 2 2 6" xfId="18874" xr:uid="{D4514DE3-1BE4-4F3B-B6F6-5DAF3E64388C}"/>
    <cellStyle name="l_DEFESA _Plano PA - REV I - 13.05 2 3" xfId="14855" xr:uid="{F9EB85D6-45FD-4381-869A-A8DA9C000863}"/>
    <cellStyle name="l_DEFESA _Plano PA - REV I - 13.05 2 3 2" xfId="21014" xr:uid="{A125132C-AD3A-4AB3-A70C-9334F3127551}"/>
    <cellStyle name="l_DEFESA _Plano PA - REV I - 13.05 2 3 2 2" xfId="38387" xr:uid="{1CA260E1-F516-4326-BC90-5E550CB2B136}"/>
    <cellStyle name="l_DEFESA _Plano PA - REV I - 13.05 2 3 3" xfId="25976" xr:uid="{3395E131-9511-42EE-A454-1C2709993498}"/>
    <cellStyle name="l_DEFESA _Plano PA - REV I - 13.05 2 4" xfId="29167" xr:uid="{85D18B8F-815D-4E46-990C-698BD30EB4F8}"/>
    <cellStyle name="l_DEFESA _Plano PA - REV I - 13.05 2 4 2" xfId="41477" xr:uid="{FC2FE0F5-04B9-4F07-847C-3A6DF4132B24}"/>
    <cellStyle name="l_DEFESA _Plano PA - REV I - 13.05 2 5" xfId="32151" xr:uid="{A7AFB021-992E-439B-BC60-333905607D54}"/>
    <cellStyle name="l_DEFESA _Plano PA - REV I - 13.05 2 5 2" xfId="43906" xr:uid="{E720C825-CDBF-4C26-B26D-AEE741996C58}"/>
    <cellStyle name="l_DEFESA _Plano PA - REV I - 13.05 2 6" xfId="24762" xr:uid="{681AB05C-9F63-4B32-BCB0-95D961EAEE3F}"/>
    <cellStyle name="l_DEFESA _Plano PA - REV I - 13.05 2 7" xfId="18757" xr:uid="{0827FFF3-9316-46C8-9B79-60A650A66F30}"/>
    <cellStyle name="l_DEFESA _Plano PA - REV I - 13.05 3" xfId="12125" xr:uid="{5445AE52-3DD2-4072-841F-64D7B28A5D0A}"/>
    <cellStyle name="l_DEFESA _Plano PA - REV I - 13.05 3 2" xfId="15755" xr:uid="{B1A60A86-1A10-47F8-8D84-F30CB2318575}"/>
    <cellStyle name="l_DEFESA _Plano PA - REV I - 13.05 3 2 2" xfId="21914" xr:uid="{611E503B-64DD-411D-AFFE-3AA195446AF5}"/>
    <cellStyle name="l_DEFESA _Plano PA - REV I - 13.05 3 2 2 2" xfId="39192" xr:uid="{1E8DA9F5-541D-4F74-9922-3FBAF83F299D}"/>
    <cellStyle name="l_DEFESA _Plano PA - REV I - 13.05 3 2 3" xfId="26833" xr:uid="{14A452E7-DB63-4F3E-A2D2-7F149AD943FC}"/>
    <cellStyle name="l_DEFESA _Plano PA - REV I - 13.05 3 2 4" xfId="48092" xr:uid="{A6321869-3FBF-4454-ADD4-77A1E8A25993}"/>
    <cellStyle name="l_DEFESA _Plano PA - REV I - 13.05 3 3" xfId="17455" xr:uid="{0B9415ED-EAD5-4313-8899-DF65E94740ED}"/>
    <cellStyle name="l_DEFESA _Plano PA - REV I - 13.05 3 3 2" xfId="23614" xr:uid="{91387EF9-1524-482D-9609-7FFB5A7DF821}"/>
    <cellStyle name="l_DEFESA _Plano PA - REV I - 13.05 3 3 2 2" xfId="42277" xr:uid="{2DF357E2-DA60-4672-8264-5A4A354744C1}"/>
    <cellStyle name="l_DEFESA _Plano PA - REV I - 13.05 3 3 3" xfId="30051" xr:uid="{6CC5EFC3-06EB-403A-8F2A-E9655E5183E8}"/>
    <cellStyle name="l_DEFESA _Plano PA - REV I - 13.05 3 4" xfId="33048" xr:uid="{40C81515-B411-4CC6-8226-1ECF51F17FD1}"/>
    <cellStyle name="l_DEFESA _Plano PA - REV I - 13.05 3 4 2" xfId="44767" xr:uid="{10088B52-70C4-4B6C-A6BA-60707D6FB3DF}"/>
    <cellStyle name="l_DEFESA _Plano PA - REV I - 13.05 3 5" xfId="35250" xr:uid="{307777A9-95C7-416F-B715-EA7F29892FCB}"/>
    <cellStyle name="l_DEFESA _Plano PA - REV I - 13.05 3 6" xfId="37140" xr:uid="{26E1A8D6-4F31-45DF-86EE-94C0902D2337}"/>
    <cellStyle name="l_DEFESA _Plano PA - REV I - 13.05 3 6 2" xfId="46676" xr:uid="{6B21611C-08D2-493B-A698-DDF1F0CA3B1C}"/>
    <cellStyle name="l_DEFESA _Plano PA - REV I - 13.05 4" xfId="14015" xr:uid="{FDBFC2D6-B4DA-46A3-AC05-2E4ABD1B54ED}"/>
    <cellStyle name="l_DEFESA _Plano PA - REV I - 13.05 4 2" xfId="20174" xr:uid="{25631C59-9787-437E-9857-666A49AC8B2B}"/>
    <cellStyle name="l_DEFESA _Plano PA - REV I - 13.05 4 2 2" xfId="37584" xr:uid="{C92BDB67-C04C-4D58-974C-17BF3A36FBAF}"/>
    <cellStyle name="l_DEFESA _Plano PA - REV I - 13.05 4 3" xfId="25084" xr:uid="{466B92C4-BCF4-4554-A1E6-CCCBCB225F77}"/>
    <cellStyle name="l_DEFESA _Plano PA - REV I - 13.05 5" xfId="24854" xr:uid="{ABA7DA9F-A6AB-4083-84B3-D3C9B68540A2}"/>
    <cellStyle name="l_DEFESA _Plano PA - REV I - 13.05 5 2" xfId="37450" xr:uid="{E6E8B354-7102-460D-B546-AED10CB12F05}"/>
    <cellStyle name="l_DEFESA _Plano PA - REV I - 13.05 6" xfId="34572" xr:uid="{D5E39BB8-BF30-4788-956B-522792609D76}"/>
    <cellStyle name="l_DEFESA _Plano PA - REV I - 13.05_JORNAL COMPLEMENTO 24.06 - VERAMIR II - CONSOLIDADO" xfId="448" xr:uid="{1ED62B62-64C1-4F9D-B1C9-346D50B1ECB8}"/>
    <cellStyle name="l_DEFESA _Plano PA - REV I - 13.05_OOH - Rev 12" xfId="3870" xr:uid="{733B6FEB-992D-4E0A-AA8F-BE5E76444A84}"/>
    <cellStyle name="l_DEFESA _Plano PR -" xfId="449" xr:uid="{0026AA81-1B1A-413F-898D-BEA82178BF34}"/>
    <cellStyle name="l_DEFESA _Plano PR - 16-05-08" xfId="450" xr:uid="{87058193-C63E-4E1A-963F-27A52FBDB6E4}"/>
    <cellStyle name="l_DEFESA _Plano PR - 16-05-08_JORNAL COMPLEMENTO 24.06 - VERAMIR II - CONSOLIDADO" xfId="451" xr:uid="{039962D0-A02C-4FE7-A7DC-73A12CAB59A0}"/>
    <cellStyle name="l_DEFESA _Plano PR -_JORNAL COMPLEMENTO 24.06 - VERAMIR II - CONSOLIDADO" xfId="452" xr:uid="{D1D04C1C-0703-42E8-92BC-5D126F60F3C7}"/>
    <cellStyle name="l_DEFESA _Plano Rádio" xfId="453" xr:uid="{E35A0892-5CDA-4E7D-846B-E87E9161F40C}"/>
    <cellStyle name="l_DEFESA _Plano RJ - AJUSTADO" xfId="454" xr:uid="{E1FBEF52-5B82-4B2E-864A-1486DE7E3044}"/>
    <cellStyle name="l_DEFESA _Plano RJ - AJUSTADO 06.05.08 CONFERÊNCIAS 07.05.08" xfId="455" xr:uid="{7D2875E4-EB70-4D3D-BE76-5335067B7F6D}"/>
    <cellStyle name="l_DEFESA _Plano RJ - AJUSTADO 06.05.08 CONFERÊNCIAS 07.05.08 2" xfId="11173" xr:uid="{4D0FB3B5-1335-490D-8F05-A448EB759837}"/>
    <cellStyle name="l_DEFESA _Plano RJ - AJUSTADO 06.05.08 CONFERÊNCIAS 07.05.08 2 2" xfId="12929" xr:uid="{90E8C445-B5AB-4A79-B643-E2B5B9444491}"/>
    <cellStyle name="l_DEFESA _Plano RJ - AJUSTADO 06.05.08 CONFERÊNCIAS 07.05.08 2 2 2" xfId="16559" xr:uid="{FCDD53D3-C04D-46DA-A89C-9A94760ABC36}"/>
    <cellStyle name="l_DEFESA _Plano RJ - AJUSTADO 06.05.08 CONFERÊNCIAS 07.05.08 2 2 2 2" xfId="22718" xr:uid="{9049527F-E502-45FB-8A85-25D2E0D7B6DC}"/>
    <cellStyle name="l_DEFESA _Plano RJ - AJUSTADO 06.05.08 CONFERÊNCIAS 07.05.08 2 2 2 2 2" xfId="39985" xr:uid="{5AB2963E-5332-48CF-9752-8C0F3C2236C8}"/>
    <cellStyle name="l_DEFESA _Plano RJ - AJUSTADO 06.05.08 CONFERÊNCIAS 07.05.08 2 2 2 3" xfId="27626" xr:uid="{559FE881-C9E9-40BD-AA4E-80150130ACEB}"/>
    <cellStyle name="l_DEFESA _Plano RJ - AJUSTADO 06.05.08 CONFERÊNCIAS 07.05.08 2 2 3" xfId="30850" xr:uid="{A7275008-FFEA-4950-8F2B-778B94CF0815}"/>
    <cellStyle name="l_DEFESA _Plano RJ - AJUSTADO 06.05.08 CONFERÊNCIAS 07.05.08 2 2 3 2" xfId="43074" xr:uid="{2CC88313-3E7A-450A-B05F-152319F0238E}"/>
    <cellStyle name="l_DEFESA _Plano RJ - AJUSTADO 06.05.08 CONFERÊNCIAS 07.05.08 2 2 4" xfId="33842" xr:uid="{F3343088-F073-4771-A1F9-62112ADF3B2C}"/>
    <cellStyle name="l_DEFESA _Plano RJ - AJUSTADO 06.05.08 CONFERÊNCIAS 07.05.08 2 2 4 2" xfId="45561" xr:uid="{7A578A16-5100-40A5-BE30-F84E5EF4662A}"/>
    <cellStyle name="l_DEFESA _Plano RJ - AJUSTADO 06.05.08 CONFERÊNCIAS 07.05.08 2 2 5" xfId="36043" xr:uid="{B6E4C1B7-DCE3-4389-8CE0-64053D14A837}"/>
    <cellStyle name="l_DEFESA _Plano RJ - AJUSTADO 06.05.08 CONFERÊNCIAS 07.05.08 2 2 6" xfId="18556" xr:uid="{00FE6FD8-BEC1-4240-B0A7-327B6408EFF8}"/>
    <cellStyle name="l_DEFESA _Plano RJ - AJUSTADO 06.05.08 CONFERÊNCIAS 07.05.08 2 3" xfId="14856" xr:uid="{7DB8C1A9-F22B-403A-BC09-7C6750E20FC3}"/>
    <cellStyle name="l_DEFESA _Plano RJ - AJUSTADO 06.05.08 CONFERÊNCIAS 07.05.08 2 3 2" xfId="21015" xr:uid="{6190741E-66F7-4CD5-9679-6DF8EF7A7643}"/>
    <cellStyle name="l_DEFESA _Plano RJ - AJUSTADO 06.05.08 CONFERÊNCIAS 07.05.08 2 3 2 2" xfId="38388" xr:uid="{C50F5513-E3A8-472E-BD7D-766664B93493}"/>
    <cellStyle name="l_DEFESA _Plano RJ - AJUSTADO 06.05.08 CONFERÊNCIAS 07.05.08 2 3 3" xfId="25977" xr:uid="{33789284-FEC1-467D-AAE4-1B40FAA9C545}"/>
    <cellStyle name="l_DEFESA _Plano RJ - AJUSTADO 06.05.08 CONFERÊNCIAS 07.05.08 2 4" xfId="29168" xr:uid="{4AE4D084-2DC3-4CFD-9434-ED8C17187EAC}"/>
    <cellStyle name="l_DEFESA _Plano RJ - AJUSTADO 06.05.08 CONFERÊNCIAS 07.05.08 2 4 2" xfId="41478" xr:uid="{A8B3906D-C27A-42FE-9E24-6F457FEBE360}"/>
    <cellStyle name="l_DEFESA _Plano RJ - AJUSTADO 06.05.08 CONFERÊNCIAS 07.05.08 2 5" xfId="32152" xr:uid="{21AF5178-2525-46B2-8DAA-ADF4332A040F}"/>
    <cellStyle name="l_DEFESA _Plano RJ - AJUSTADO 06.05.08 CONFERÊNCIAS 07.05.08 2 5 2" xfId="43907" xr:uid="{D399323D-AE58-4D75-BFD5-2C9EF1B0E812}"/>
    <cellStyle name="l_DEFESA _Plano RJ - AJUSTADO 06.05.08 CONFERÊNCIAS 07.05.08 2 6" xfId="29023" xr:uid="{09BD60AB-FFF1-4758-A9AE-EEAD8F2061C6}"/>
    <cellStyle name="l_DEFESA _Plano RJ - AJUSTADO 06.05.08 CONFERÊNCIAS 07.05.08 2 7" xfId="19455" xr:uid="{CE832386-7724-4E54-B704-827617D25A6A}"/>
    <cellStyle name="l_DEFESA _Plano RJ - AJUSTADO 06.05.08 CONFERÊNCIAS 07.05.08 3" xfId="12126" xr:uid="{DA58A832-2C9C-4D9B-B5B3-0C8A6F0BF09A}"/>
    <cellStyle name="l_DEFESA _Plano RJ - AJUSTADO 06.05.08 CONFERÊNCIAS 07.05.08 3 2" xfId="15756" xr:uid="{2DEB0D9A-12DF-45B9-B744-3D869882595E}"/>
    <cellStyle name="l_DEFESA _Plano RJ - AJUSTADO 06.05.08 CONFERÊNCIAS 07.05.08 3 2 2" xfId="21915" xr:uid="{42F569F0-3DC0-481F-903A-A988FF096E5D}"/>
    <cellStyle name="l_DEFESA _Plano RJ - AJUSTADO 06.05.08 CONFERÊNCIAS 07.05.08 3 2 2 2" xfId="39193" xr:uid="{C0B42504-2707-413D-AB86-EA9F14C76807}"/>
    <cellStyle name="l_DEFESA _Plano RJ - AJUSTADO 06.05.08 CONFERÊNCIAS 07.05.08 3 2 3" xfId="26834" xr:uid="{600D94C9-6510-4A57-937B-A5D21C6173AE}"/>
    <cellStyle name="l_DEFESA _Plano RJ - AJUSTADO 06.05.08 CONFERÊNCIAS 07.05.08 3 2 4" xfId="48093" xr:uid="{C8157FD4-DB56-4132-A0A9-C49E2123FBA8}"/>
    <cellStyle name="l_DEFESA _Plano RJ - AJUSTADO 06.05.08 CONFERÊNCIAS 07.05.08 3 3" xfId="17456" xr:uid="{BD083624-9D6F-4FF5-85DA-A940CD86D812}"/>
    <cellStyle name="l_DEFESA _Plano RJ - AJUSTADO 06.05.08 CONFERÊNCIAS 07.05.08 3 3 2" xfId="23615" xr:uid="{04C62735-CE61-4075-AC06-7C924DDB35BA}"/>
    <cellStyle name="l_DEFESA _Plano RJ - AJUSTADO 06.05.08 CONFERÊNCIAS 07.05.08 3 3 2 2" xfId="42278" xr:uid="{C92ACD2D-46F6-42BB-B9E1-822BF5203BC2}"/>
    <cellStyle name="l_DEFESA _Plano RJ - AJUSTADO 06.05.08 CONFERÊNCIAS 07.05.08 3 3 3" xfId="30052" xr:uid="{81C944B4-CDEC-42F8-9553-A4C065EB4B36}"/>
    <cellStyle name="l_DEFESA _Plano RJ - AJUSTADO 06.05.08 CONFERÊNCIAS 07.05.08 3 4" xfId="33049" xr:uid="{5C39A693-7BBE-432E-9FC1-452B63760723}"/>
    <cellStyle name="l_DEFESA _Plano RJ - AJUSTADO 06.05.08 CONFERÊNCIAS 07.05.08 3 4 2" xfId="44768" xr:uid="{CD667A10-E8E3-4793-A239-E5520FFEB69F}"/>
    <cellStyle name="l_DEFESA _Plano RJ - AJUSTADO 06.05.08 CONFERÊNCIAS 07.05.08 3 5" xfId="35251" xr:uid="{C411FEE5-3109-45A5-977E-2F7BB0FB9047}"/>
    <cellStyle name="l_DEFESA _Plano RJ - AJUSTADO 06.05.08 CONFERÊNCIAS 07.05.08 3 6" xfId="37343" xr:uid="{E414D34D-E7D8-4DB9-9C7C-EA44BDB41DD0}"/>
    <cellStyle name="l_DEFESA _Plano RJ - AJUSTADO 06.05.08 CONFERÊNCIAS 07.05.08 3 6 2" xfId="46879" xr:uid="{CB1E202F-7961-46A9-AE90-27CAB971B650}"/>
    <cellStyle name="l_DEFESA _Plano RJ - AJUSTADO 06.05.08 CONFERÊNCIAS 07.05.08 4" xfId="14016" xr:uid="{D8468E98-526B-4E66-8279-FB0D10EFE483}"/>
    <cellStyle name="l_DEFESA _Plano RJ - AJUSTADO 06.05.08 CONFERÊNCIAS 07.05.08 4 2" xfId="20175" xr:uid="{67716161-ADDE-4EF3-8CBC-95F9313A9037}"/>
    <cellStyle name="l_DEFESA _Plano RJ - AJUSTADO 06.05.08 CONFERÊNCIAS 07.05.08 4 2 2" xfId="37585" xr:uid="{1918DEBE-F979-4DB6-BDBC-39CEDFE1BD87}"/>
    <cellStyle name="l_DEFESA _Plano RJ - AJUSTADO 06.05.08 CONFERÊNCIAS 07.05.08 4 3" xfId="25085" xr:uid="{767A31A8-1854-4846-A5F7-26D8D25E9492}"/>
    <cellStyle name="l_DEFESA _Plano RJ - AJUSTADO 06.05.08 CONFERÊNCIAS 07.05.08 5" xfId="24818" xr:uid="{0A67F8F7-31B8-4B39-B4B8-A589D0426947}"/>
    <cellStyle name="l_DEFESA _Plano RJ - AJUSTADO 06.05.08 CONFERÊNCIAS 07.05.08 5 2" xfId="37414" xr:uid="{151531AE-A4CE-424A-8A0D-23862A3CB726}"/>
    <cellStyle name="l_DEFESA _Plano RJ - AJUSTADO 06.05.08 CONFERÊNCIAS 07.05.08 6" xfId="32925" xr:uid="{9FEA5240-57C9-45C3-BD7F-3F7B5F7C967D}"/>
    <cellStyle name="l_DEFESA _Plano RJ - AJUSTADO 06.05.08 CONFERÊNCIAS 07.05.08_JORNAL COMPLEMENTO 24.06 - VERAMIR II - CONSOLIDADO" xfId="456" xr:uid="{5D82F6D1-CCFD-4D1E-B31D-1B5C9F96189F}"/>
    <cellStyle name="l_DEFESA _Plano RJ - AJUSTADO 06.05.08 CONFERÊNCIAS 07.05.08_OOH - Rev 12" xfId="3871" xr:uid="{B0422EA9-6EBF-4F29-AA74-F62E3D4CD04D}"/>
    <cellStyle name="l_DEFESA _Plano RJ - AJUSTADO 06.05.08 CONFERÊNCIAS 07.05.08_Plano RS" xfId="457" xr:uid="{2D28397E-8C16-487F-B4F0-04BB7E148196}"/>
    <cellStyle name="l_DEFESA _Plano RJ - AJUSTADO 06.05.08 CONFERÊNCIAS 07.05.08_Plano RS_JORNAL COMPLEMENTO 24.06 - VERAMIR II - CONSOLIDADO" xfId="458" xr:uid="{8EBAD3D2-8356-4083-948F-38440B11EDD7}"/>
    <cellStyle name="l_DEFESA _Plano RJ - AJUSTADO 06.05.08 CONFERÊNCIAS 15.05.08 - Cíntia" xfId="459" xr:uid="{E7B32BE4-F98B-42BD-8AD2-5D7520DB79B5}"/>
    <cellStyle name="l_DEFESA _Plano RJ - AJUSTADO 06.05.08 CONFERÊNCIAS 15.05.08 - Cíntia 2" xfId="11174" xr:uid="{2828E582-303A-49E2-A7C8-775C7B742991}"/>
    <cellStyle name="l_DEFESA _Plano RJ - AJUSTADO 06.05.08 CONFERÊNCIAS 15.05.08 - Cíntia 2 2" xfId="12930" xr:uid="{7ABFB7C1-7139-47B2-AE3C-77F358067C8A}"/>
    <cellStyle name="l_DEFESA _Plano RJ - AJUSTADO 06.05.08 CONFERÊNCIAS 15.05.08 - Cíntia 2 2 2" xfId="16560" xr:uid="{C925297D-C0DF-4D0E-B1CF-C25BC39C0C93}"/>
    <cellStyle name="l_DEFESA _Plano RJ - AJUSTADO 06.05.08 CONFERÊNCIAS 15.05.08 - Cíntia 2 2 2 2" xfId="22719" xr:uid="{1BF7B39F-1E3B-4574-82CF-349060BEA144}"/>
    <cellStyle name="l_DEFESA _Plano RJ - AJUSTADO 06.05.08 CONFERÊNCIAS 15.05.08 - Cíntia 2 2 2 2 2" xfId="39986" xr:uid="{9DBC00F6-4213-4B2F-8DDA-F21DC19EA3B0}"/>
    <cellStyle name="l_DEFESA _Plano RJ - AJUSTADO 06.05.08 CONFERÊNCIAS 15.05.08 - Cíntia 2 2 2 3" xfId="27627" xr:uid="{7001017C-41F4-440D-84BF-867324469CE3}"/>
    <cellStyle name="l_DEFESA _Plano RJ - AJUSTADO 06.05.08 CONFERÊNCIAS 15.05.08 - Cíntia 2 2 3" xfId="30851" xr:uid="{0E031541-2384-485E-BC0C-88486105661C}"/>
    <cellStyle name="l_DEFESA _Plano RJ - AJUSTADO 06.05.08 CONFERÊNCIAS 15.05.08 - Cíntia 2 2 3 2" xfId="43075" xr:uid="{3B4938B7-C9A2-407B-9E02-994EED31270B}"/>
    <cellStyle name="l_DEFESA _Plano RJ - AJUSTADO 06.05.08 CONFERÊNCIAS 15.05.08 - Cíntia 2 2 4" xfId="33843" xr:uid="{F633C04A-6F06-496D-A193-539CE5BCA320}"/>
    <cellStyle name="l_DEFESA _Plano RJ - AJUSTADO 06.05.08 CONFERÊNCIAS 15.05.08 - Cíntia 2 2 4 2" xfId="45562" xr:uid="{A966243C-CFE9-4B50-85FD-76BF02AAF173}"/>
    <cellStyle name="l_DEFESA _Plano RJ - AJUSTADO 06.05.08 CONFERÊNCIAS 15.05.08 - Cíntia 2 2 5" xfId="36044" xr:uid="{57D77FD3-EE8E-4F8B-986F-927FF966DC50}"/>
    <cellStyle name="l_DEFESA _Plano RJ - AJUSTADO 06.05.08 CONFERÊNCIAS 15.05.08 - Cíntia 2 2 6" xfId="19255" xr:uid="{E1E20265-32ED-4DB4-912F-65029D7C87BC}"/>
    <cellStyle name="l_DEFESA _Plano RJ - AJUSTADO 06.05.08 CONFERÊNCIAS 15.05.08 - Cíntia 2 3" xfId="14857" xr:uid="{8269AE9E-E838-498A-9C31-CBE8328DECB2}"/>
    <cellStyle name="l_DEFESA _Plano RJ - AJUSTADO 06.05.08 CONFERÊNCIAS 15.05.08 - Cíntia 2 3 2" xfId="21016" xr:uid="{D31F3EB7-69B0-4BDA-96B2-3A557E01065B}"/>
    <cellStyle name="l_DEFESA _Plano RJ - AJUSTADO 06.05.08 CONFERÊNCIAS 15.05.08 - Cíntia 2 3 2 2" xfId="38389" xr:uid="{1E86E419-CF0C-4730-A561-D8BDB1E7C49A}"/>
    <cellStyle name="l_DEFESA _Plano RJ - AJUSTADO 06.05.08 CONFERÊNCIAS 15.05.08 - Cíntia 2 3 3" xfId="25978" xr:uid="{5E9E892B-7B6F-43FD-B286-BDA859EF8C85}"/>
    <cellStyle name="l_DEFESA _Plano RJ - AJUSTADO 06.05.08 CONFERÊNCIAS 15.05.08 - Cíntia 2 4" xfId="29169" xr:uid="{E10E3FF5-DD9D-45F4-9DBC-8C7E1D32913A}"/>
    <cellStyle name="l_DEFESA _Plano RJ - AJUSTADO 06.05.08 CONFERÊNCIAS 15.05.08 - Cíntia 2 4 2" xfId="41479" xr:uid="{F121684D-98EF-4D74-991B-1728E3D50475}"/>
    <cellStyle name="l_DEFESA _Plano RJ - AJUSTADO 06.05.08 CONFERÊNCIAS 15.05.08 - Cíntia 2 5" xfId="32153" xr:uid="{94421028-FCDE-4130-A4C3-9AFFD321DB76}"/>
    <cellStyle name="l_DEFESA _Plano RJ - AJUSTADO 06.05.08 CONFERÊNCIAS 15.05.08 - Cíntia 2 5 2" xfId="43908" xr:uid="{4F40C047-BE4B-43E3-8689-03EE9077937B}"/>
    <cellStyle name="l_DEFESA _Plano RJ - AJUSTADO 06.05.08 CONFERÊNCIAS 15.05.08 - Cíntia 2 6" xfId="24713" xr:uid="{D90F1CC7-3CEC-442C-B9C3-86B4DE9AEBD4}"/>
    <cellStyle name="l_DEFESA _Plano RJ - AJUSTADO 06.05.08 CONFERÊNCIAS 15.05.08 - Cíntia 2 7" xfId="19749" xr:uid="{094CE56F-D610-4B5A-8E26-566223948DDA}"/>
    <cellStyle name="l_DEFESA _Plano RJ - AJUSTADO 06.05.08 CONFERÊNCIAS 15.05.08 - Cíntia 3" xfId="12127" xr:uid="{2B0341D3-113A-4F6B-8C74-73A2954AAF48}"/>
    <cellStyle name="l_DEFESA _Plano RJ - AJUSTADO 06.05.08 CONFERÊNCIAS 15.05.08 - Cíntia 3 2" xfId="15757" xr:uid="{9A274231-C165-4C15-9F50-D27FA57C4E9B}"/>
    <cellStyle name="l_DEFESA _Plano RJ - AJUSTADO 06.05.08 CONFERÊNCIAS 15.05.08 - Cíntia 3 2 2" xfId="21916" xr:uid="{0F232252-C8C7-4827-95DF-6FE4593E936E}"/>
    <cellStyle name="l_DEFESA _Plano RJ - AJUSTADO 06.05.08 CONFERÊNCIAS 15.05.08 - Cíntia 3 2 2 2" xfId="39194" xr:uid="{C158D62C-7A35-4DFE-9C06-7E05C7ED074C}"/>
    <cellStyle name="l_DEFESA _Plano RJ - AJUSTADO 06.05.08 CONFERÊNCIAS 15.05.08 - Cíntia 3 2 3" xfId="26835" xr:uid="{D00E1FC6-E907-42FC-8B3B-E03A1D327E3F}"/>
    <cellStyle name="l_DEFESA _Plano RJ - AJUSTADO 06.05.08 CONFERÊNCIAS 15.05.08 - Cíntia 3 2 4" xfId="48094" xr:uid="{3B6264A8-F3D9-4448-B41A-3EB810716C05}"/>
    <cellStyle name="l_DEFESA _Plano RJ - AJUSTADO 06.05.08 CONFERÊNCIAS 15.05.08 - Cíntia 3 3" xfId="17457" xr:uid="{D0386647-7658-457D-9AD7-9E0D7FA296A6}"/>
    <cellStyle name="l_DEFESA _Plano RJ - AJUSTADO 06.05.08 CONFERÊNCIAS 15.05.08 - Cíntia 3 3 2" xfId="23616" xr:uid="{9839DDA8-E158-4D92-9B16-E41EB7BB0C52}"/>
    <cellStyle name="l_DEFESA _Plano RJ - AJUSTADO 06.05.08 CONFERÊNCIAS 15.05.08 - Cíntia 3 3 2 2" xfId="42279" xr:uid="{A3AF1A79-9B64-4E0C-A50A-815B09A6DC5D}"/>
    <cellStyle name="l_DEFESA _Plano RJ - AJUSTADO 06.05.08 CONFERÊNCIAS 15.05.08 - Cíntia 3 3 3" xfId="30053" xr:uid="{951EB759-769E-4C9E-A600-116DCFCFE7BA}"/>
    <cellStyle name="l_DEFESA _Plano RJ - AJUSTADO 06.05.08 CONFERÊNCIAS 15.05.08 - Cíntia 3 4" xfId="33050" xr:uid="{A1B163F7-A1AA-4121-926D-CDAD32209567}"/>
    <cellStyle name="l_DEFESA _Plano RJ - AJUSTADO 06.05.08 CONFERÊNCIAS 15.05.08 - Cíntia 3 4 2" xfId="44769" xr:uid="{124EE8A2-B7F4-4D78-9656-A1835B3B9FFB}"/>
    <cellStyle name="l_DEFESA _Plano RJ - AJUSTADO 06.05.08 CONFERÊNCIAS 15.05.08 - Cíntia 3 5" xfId="35252" xr:uid="{3845FBED-EE1B-4DB6-B4FC-A829DCE30AB1}"/>
    <cellStyle name="l_DEFESA _Plano RJ - AJUSTADO 06.05.08 CONFERÊNCIAS 15.05.08 - Cíntia 3 6" xfId="36943" xr:uid="{704B67EE-7772-4055-80D9-A0FFE989A5E0}"/>
    <cellStyle name="l_DEFESA _Plano RJ - AJUSTADO 06.05.08 CONFERÊNCIAS 15.05.08 - Cíntia 3 6 2" xfId="46479" xr:uid="{73D2BCDB-854B-4B0A-8831-233258BF6EA7}"/>
    <cellStyle name="l_DEFESA _Plano RJ - AJUSTADO 06.05.08 CONFERÊNCIAS 15.05.08 - Cíntia 4" xfId="14017" xr:uid="{85A77E1C-905E-448C-8609-0911B23528CB}"/>
    <cellStyle name="l_DEFESA _Plano RJ - AJUSTADO 06.05.08 CONFERÊNCIAS 15.05.08 - Cíntia 4 2" xfId="20176" xr:uid="{66D43EBD-093A-4E0B-AF5B-9B99095DAFAE}"/>
    <cellStyle name="l_DEFESA _Plano RJ - AJUSTADO 06.05.08 CONFERÊNCIAS 15.05.08 - Cíntia 4 2 2" xfId="37586" xr:uid="{154A0238-B668-47A2-BD08-E85B3BE26C4F}"/>
    <cellStyle name="l_DEFESA _Plano RJ - AJUSTADO 06.05.08 CONFERÊNCIAS 15.05.08 - Cíntia 4 3" xfId="25086" xr:uid="{633C7A72-3370-4EF3-96F3-0E5DBA8FDF7C}"/>
    <cellStyle name="l_DEFESA _Plano RJ - AJUSTADO 06.05.08 CONFERÊNCIAS 15.05.08 - Cíntia 5" xfId="24819" xr:uid="{DB6EB96E-ECED-4CB7-AFDB-B70642140AA6}"/>
    <cellStyle name="l_DEFESA _Plano RJ - AJUSTADO 06.05.08 CONFERÊNCIAS 15.05.08 - Cíntia 5 2" xfId="37415" xr:uid="{6B1A0278-9B2D-4B8F-87D0-94ABE2D0BED4}"/>
    <cellStyle name="l_DEFESA _Plano RJ - AJUSTADO 06.05.08 CONFERÊNCIAS 15.05.08 - Cíntia 6" xfId="29086" xr:uid="{1B552498-57B4-44F4-9B45-67F6DDA651C8}"/>
    <cellStyle name="l_DEFESA _Plano RJ - AJUSTADO 06.05.08 CONFERÊNCIAS 15.05.08 - Cíntia_OOH - Rev 12" xfId="3872" xr:uid="{DAAD6133-94AF-4CF2-A0F9-0579A12C178D}"/>
    <cellStyle name="l_DEFESA _Plano RJ - AJUSTADO_JORNAL COMPLEMENTO 24.06 - VERAMIR II - CONSOLIDADO" xfId="460" xr:uid="{F849E18D-06E7-4C73-94EA-52CD1FDE94B4}"/>
    <cellStyle name="l_DEFESA _Plano RJ -16.05.08" xfId="461" xr:uid="{29D6A8D0-9703-48C3-A6FC-A218B06ABEA7}"/>
    <cellStyle name="l_DEFESA _Plano RJ -16.05.08_JORNAL COMPLEMENTO 24.06 - VERAMIR II - CONSOLIDADO" xfId="462" xr:uid="{31E6B3ED-9F6F-4D75-BC24-148766DAC016}"/>
    <cellStyle name="l_DEFESA _Plano RO - REV I - 13.05" xfId="463" xr:uid="{08D97C73-2CF1-4E7B-92AB-A47A7F1C129A}"/>
    <cellStyle name="l_DEFESA _Plano RO - REV I - 13.05 2" xfId="11175" xr:uid="{CE9641B6-A9D8-4220-B1FB-06E7C6532985}"/>
    <cellStyle name="l_DEFESA _Plano RO - REV I - 13.05 2 2" xfId="12931" xr:uid="{3CE7C616-5D6A-4E71-B568-C6B3D4EDD814}"/>
    <cellStyle name="l_DEFESA _Plano RO - REV I - 13.05 2 2 2" xfId="16561" xr:uid="{C5183F90-55F4-4B45-8D4D-BF1AC6128CF5}"/>
    <cellStyle name="l_DEFESA _Plano RO - REV I - 13.05 2 2 2 2" xfId="22720" xr:uid="{70D5FA95-9734-480E-941E-AADF3BA52F20}"/>
    <cellStyle name="l_DEFESA _Plano RO - REV I - 13.05 2 2 2 2 2" xfId="39987" xr:uid="{AF6626AE-3DBB-4695-9BFC-6258925B5A76}"/>
    <cellStyle name="l_DEFESA _Plano RO - REV I - 13.05 2 2 2 3" xfId="27628" xr:uid="{95482E69-B6BD-48E1-A05F-7B54658473A9}"/>
    <cellStyle name="l_DEFESA _Plano RO - REV I - 13.05 2 2 3" xfId="30852" xr:uid="{3D3C58C3-4B5A-48B6-A801-8F9B256B8994}"/>
    <cellStyle name="l_DEFESA _Plano RO - REV I - 13.05 2 2 3 2" xfId="43076" xr:uid="{67E908F4-0B99-4216-B9E5-EB65677C9985}"/>
    <cellStyle name="l_DEFESA _Plano RO - REV I - 13.05 2 2 4" xfId="33844" xr:uid="{2678DD83-2371-40DB-87B8-A66921D2B103}"/>
    <cellStyle name="l_DEFESA _Plano RO - REV I - 13.05 2 2 4 2" xfId="45563" xr:uid="{BBA95979-7CE8-4F75-93E3-AEBC3640B85F}"/>
    <cellStyle name="l_DEFESA _Plano RO - REV I - 13.05 2 2 5" xfId="36045" xr:uid="{5BC290AC-CE38-4C62-AD3D-86065AE80C44}"/>
    <cellStyle name="l_DEFESA _Plano RO - REV I - 13.05 2 2 6" xfId="19548" xr:uid="{7B8B7B2A-C22D-4F1D-8000-3C02775C619F}"/>
    <cellStyle name="l_DEFESA _Plano RO - REV I - 13.05 2 3" xfId="14858" xr:uid="{262F30A6-489F-4282-B219-45EF44354755}"/>
    <cellStyle name="l_DEFESA _Plano RO - REV I - 13.05 2 3 2" xfId="21017" xr:uid="{A305BA96-B4EC-476B-9F2D-E75F3673C72A}"/>
    <cellStyle name="l_DEFESA _Plano RO - REV I - 13.05 2 3 2 2" xfId="38390" xr:uid="{66D1240B-59AB-42BD-9AD9-F8112C364BA9}"/>
    <cellStyle name="l_DEFESA _Plano RO - REV I - 13.05 2 3 3" xfId="25979" xr:uid="{3C106C59-3CD2-40FC-A5CE-F36642C25AA0}"/>
    <cellStyle name="l_DEFESA _Plano RO - REV I - 13.05 2 4" xfId="29170" xr:uid="{9151FD2B-A090-43F8-8371-21E3F70B3FA5}"/>
    <cellStyle name="l_DEFESA _Plano RO - REV I - 13.05 2 4 2" xfId="41480" xr:uid="{9C64D8E1-6441-45B0-A824-08CD83D0007D}"/>
    <cellStyle name="l_DEFESA _Plano RO - REV I - 13.05 2 5" xfId="32154" xr:uid="{A04F2E72-38E2-4209-9937-7F6F824B680C}"/>
    <cellStyle name="l_DEFESA _Plano RO - REV I - 13.05 2 5 2" xfId="43909" xr:uid="{980AF7AC-D192-445A-873B-C36F144BF31B}"/>
    <cellStyle name="l_DEFESA _Plano RO - REV I - 13.05 2 6" xfId="26742" xr:uid="{2CAB5022-7A2C-45A2-8397-339428BC3ACF}"/>
    <cellStyle name="l_DEFESA _Plano RO - REV I - 13.05 2 7" xfId="19072" xr:uid="{DD9A185C-5B1A-4271-8ADF-A7022208082F}"/>
    <cellStyle name="l_DEFESA _Plano RO - REV I - 13.05 3" xfId="12128" xr:uid="{AC6A9A8D-5A8E-476F-8E9E-A4D91339BEB0}"/>
    <cellStyle name="l_DEFESA _Plano RO - REV I - 13.05 3 2" xfId="15758" xr:uid="{6AA7DAC0-4364-404C-AEF7-94197763EF02}"/>
    <cellStyle name="l_DEFESA _Plano RO - REV I - 13.05 3 2 2" xfId="21917" xr:uid="{0CD21559-C714-42FE-AAB8-CC727A806C91}"/>
    <cellStyle name="l_DEFESA _Plano RO - REV I - 13.05 3 2 2 2" xfId="39195" xr:uid="{9A9A3C19-AACA-4AC8-A5C6-D808944DA060}"/>
    <cellStyle name="l_DEFESA _Plano RO - REV I - 13.05 3 2 3" xfId="26836" xr:uid="{BBD860F1-8570-45F3-A30B-84FD4F0E9CB2}"/>
    <cellStyle name="l_DEFESA _Plano RO - REV I - 13.05 3 2 4" xfId="48095" xr:uid="{BCDCD787-C494-47B9-AC1C-7393EEF7FC9E}"/>
    <cellStyle name="l_DEFESA _Plano RO - REV I - 13.05 3 3" xfId="17458" xr:uid="{0045C240-F4DB-49F6-931E-2C3FA7743288}"/>
    <cellStyle name="l_DEFESA _Plano RO - REV I - 13.05 3 3 2" xfId="23617" xr:uid="{F35437B0-F996-4964-A65A-92162ACC034E}"/>
    <cellStyle name="l_DEFESA _Plano RO - REV I - 13.05 3 3 2 2" xfId="42280" xr:uid="{2161E09E-5322-4054-8B07-0812224FD5D8}"/>
    <cellStyle name="l_DEFESA _Plano RO - REV I - 13.05 3 3 3" xfId="30054" xr:uid="{BEFF1501-1D19-4819-8D9E-330DCDB0A6B7}"/>
    <cellStyle name="l_DEFESA _Plano RO - REV I - 13.05 3 4" xfId="33051" xr:uid="{077662AC-E5FF-49A5-BC06-EF51F7688456}"/>
    <cellStyle name="l_DEFESA _Plano RO - REV I - 13.05 3 4 2" xfId="44770" xr:uid="{A97D24FB-158C-44F3-B0B4-8A228A8342FB}"/>
    <cellStyle name="l_DEFESA _Plano RO - REV I - 13.05 3 5" xfId="35253" xr:uid="{C3CC5E30-F337-44D5-980A-7FCC46FD1B72}"/>
    <cellStyle name="l_DEFESA _Plano RO - REV I - 13.05 3 6" xfId="32882" xr:uid="{265104DC-1712-4597-A514-6D3DD23FAFCD}"/>
    <cellStyle name="l_DEFESA _Plano RO - REV I - 13.05 3 6 2" xfId="44637" xr:uid="{19591463-3500-4E50-9097-A0D75A241416}"/>
    <cellStyle name="l_DEFESA _Plano RO - REV I - 13.05 4" xfId="14018" xr:uid="{43C26738-9310-4958-91B8-F56C66426E66}"/>
    <cellStyle name="l_DEFESA _Plano RO - REV I - 13.05 4 2" xfId="20177" xr:uid="{1BC62F1F-F39F-47F3-8276-61DA852F8C17}"/>
    <cellStyle name="l_DEFESA _Plano RO - REV I - 13.05 4 2 2" xfId="37587" xr:uid="{419407CB-1C69-4F3F-97ED-EF5B1307FFF8}"/>
    <cellStyle name="l_DEFESA _Plano RO - REV I - 13.05 4 3" xfId="25087" xr:uid="{5D786D2C-324E-42FA-9006-9D261331F914}"/>
    <cellStyle name="l_DEFESA _Plano RO - REV I - 13.05 5" xfId="24820" xr:uid="{C1418266-993E-475A-96D8-49AE7B8F158F}"/>
    <cellStyle name="l_DEFESA _Plano RO - REV I - 13.05 5 2" xfId="37416" xr:uid="{B0580396-594A-437A-8168-C8E67C773C04}"/>
    <cellStyle name="l_DEFESA _Plano RO - REV I - 13.05 6" xfId="32040" xr:uid="{6E9C1328-2280-4227-83CE-29EDBE6B98E1}"/>
    <cellStyle name="l_DEFESA _Plano RO - REV I - 13.05_JORNAL COMPLEMENTO 24.06 - VERAMIR II - CONSOLIDADO" xfId="464" xr:uid="{29F0F4F1-A674-442A-BD44-FB85989BDEC4}"/>
    <cellStyle name="l_DEFESA _Plano RO - REV I - 13.05_OOH - Rev 12" xfId="3873" xr:uid="{008C939B-ED9C-4EA9-9674-5363B23AEB2A}"/>
    <cellStyle name="l_DEFESA _Plano RR - REV I - 13.05" xfId="465" xr:uid="{64399209-17CC-4D49-A883-B645AD062A00}"/>
    <cellStyle name="l_DEFESA _Plano RR - REV I - 13.05 2" xfId="11176" xr:uid="{DE91120A-969A-412F-9328-EEE868959F56}"/>
    <cellStyle name="l_DEFESA _Plano RR - REV I - 13.05 2 2" xfId="12932" xr:uid="{0D811F7D-0642-4F6D-88EC-985CB86651EB}"/>
    <cellStyle name="l_DEFESA _Plano RR - REV I - 13.05 2 2 2" xfId="16562" xr:uid="{B6DC4645-1EE1-43F2-B6EA-1C9CE1BE5041}"/>
    <cellStyle name="l_DEFESA _Plano RR - REV I - 13.05 2 2 2 2" xfId="22721" xr:uid="{8D0B4275-D3F2-48F9-8B4B-0176A0A07D1E}"/>
    <cellStyle name="l_DEFESA _Plano RR - REV I - 13.05 2 2 2 2 2" xfId="39988" xr:uid="{2087F57D-0A22-4F2F-B2E6-5DD757FB24F5}"/>
    <cellStyle name="l_DEFESA _Plano RR - REV I - 13.05 2 2 2 3" xfId="27629" xr:uid="{84F2B439-F2E6-414B-A57B-88A88F33CC4D}"/>
    <cellStyle name="l_DEFESA _Plano RR - REV I - 13.05 2 2 3" xfId="30853" xr:uid="{0EDDA143-1925-423F-8A9E-6030AC80FB22}"/>
    <cellStyle name="l_DEFESA _Plano RR - REV I - 13.05 2 2 3 2" xfId="43077" xr:uid="{E19A3976-6C13-4D2D-A571-7F696F245DEC}"/>
    <cellStyle name="l_DEFESA _Plano RR - REV I - 13.05 2 2 4" xfId="33845" xr:uid="{DC7E40A3-1C60-4B68-90A0-9E31DB552E07}"/>
    <cellStyle name="l_DEFESA _Plano RR - REV I - 13.05 2 2 4 2" xfId="45564" xr:uid="{BEC91AE0-D347-4B83-A383-59CBDFEFF964}"/>
    <cellStyle name="l_DEFESA _Plano RR - REV I - 13.05 2 2 5" xfId="36046" xr:uid="{67AF24AE-11F4-4B5E-B735-B22FD0A315C2}"/>
    <cellStyle name="l_DEFESA _Plano RR - REV I - 13.05 2 2 6" xfId="18873" xr:uid="{17113D5B-AC89-4C59-9FA6-E165A71F87F0}"/>
    <cellStyle name="l_DEFESA _Plano RR - REV I - 13.05 2 3" xfId="14859" xr:uid="{1AB1E6AD-6ACF-44F5-AB78-AF4BE0E0D0D1}"/>
    <cellStyle name="l_DEFESA _Plano RR - REV I - 13.05 2 3 2" xfId="21018" xr:uid="{C28C4996-3E80-42CE-A4CA-25A3882D07AF}"/>
    <cellStyle name="l_DEFESA _Plano RR - REV I - 13.05 2 3 2 2" xfId="38391" xr:uid="{8A50E5E9-C3AB-41EF-8A90-58271F2D6CE0}"/>
    <cellStyle name="l_DEFESA _Plano RR - REV I - 13.05 2 3 3" xfId="25980" xr:uid="{3D002AC5-F84C-41D9-8BC4-D22BB786AA6F}"/>
    <cellStyle name="l_DEFESA _Plano RR - REV I - 13.05 2 4" xfId="29171" xr:uid="{2FBF3EEF-968C-4D2A-BE9C-579300E71469}"/>
    <cellStyle name="l_DEFESA _Plano RR - REV I - 13.05 2 4 2" xfId="41481" xr:uid="{3EA38F40-3A5B-422B-A8F0-75318AF6EC59}"/>
    <cellStyle name="l_DEFESA _Plano RR - REV I - 13.05 2 5" xfId="32155" xr:uid="{EB09DF24-C81C-4969-8A76-D8262E362537}"/>
    <cellStyle name="l_DEFESA _Plano RR - REV I - 13.05 2 5 2" xfId="43910" xr:uid="{B3EC14A8-BA15-4DDF-A7C3-4A9C09E97FE5}"/>
    <cellStyle name="l_DEFESA _Plano RR - REV I - 13.05 2 6" xfId="24766" xr:uid="{AE4CC312-A339-48C5-8540-A8635D0CD8F7}"/>
    <cellStyle name="l_DEFESA _Plano RR - REV I - 13.05 2 7" xfId="18756" xr:uid="{65A3EBCC-2657-4DC6-AE6A-6438856C274C}"/>
    <cellStyle name="l_DEFESA _Plano RR - REV I - 13.05 3" xfId="12129" xr:uid="{EBD4B722-9AC2-46EB-8446-9C8AFF3D45C2}"/>
    <cellStyle name="l_DEFESA _Plano RR - REV I - 13.05 3 2" xfId="15759" xr:uid="{032F9EBA-0EBE-4B0E-B050-32185148098B}"/>
    <cellStyle name="l_DEFESA _Plano RR - REV I - 13.05 3 2 2" xfId="21918" xr:uid="{2B2ADBBD-DC60-4F4B-ABA8-9650F149879E}"/>
    <cellStyle name="l_DEFESA _Plano RR - REV I - 13.05 3 2 2 2" xfId="39196" xr:uid="{F2131D51-75C3-41C4-AA94-A74E2ECF010B}"/>
    <cellStyle name="l_DEFESA _Plano RR - REV I - 13.05 3 2 3" xfId="26837" xr:uid="{09560B5D-1A38-4F75-BBCC-D8B52A2A1C5A}"/>
    <cellStyle name="l_DEFESA _Plano RR - REV I - 13.05 3 2 4" xfId="48096" xr:uid="{99A818EB-7744-48E2-A344-3CCF0297248B}"/>
    <cellStyle name="l_DEFESA _Plano RR - REV I - 13.05 3 3" xfId="17459" xr:uid="{F65B933B-5579-43D8-8EDF-DD6B9EF11627}"/>
    <cellStyle name="l_DEFESA _Plano RR - REV I - 13.05 3 3 2" xfId="23618" xr:uid="{F17594C0-10CF-47FA-BD6B-5320537327D6}"/>
    <cellStyle name="l_DEFESA _Plano RR - REV I - 13.05 3 3 2 2" xfId="42281" xr:uid="{E4C2D6AA-4272-44EF-8CAC-AE9CFE7C8DE2}"/>
    <cellStyle name="l_DEFESA _Plano RR - REV I - 13.05 3 3 3" xfId="30055" xr:uid="{4DBE1AFB-1D5B-4F6A-B112-E96EE8D70466}"/>
    <cellStyle name="l_DEFESA _Plano RR - REV I - 13.05 3 4" xfId="33052" xr:uid="{FD3A2305-9121-4FD1-BB11-D3C0A211EEAD}"/>
    <cellStyle name="l_DEFESA _Plano RR - REV I - 13.05 3 4 2" xfId="44771" xr:uid="{7093C0D9-6D75-45F5-A9D9-F4DED3C03978}"/>
    <cellStyle name="l_DEFESA _Plano RR - REV I - 13.05 3 5" xfId="35254" xr:uid="{2FDB153E-3B99-47E8-913A-21837E649622}"/>
    <cellStyle name="l_DEFESA _Plano RR - REV I - 13.05 3 6" xfId="37139" xr:uid="{2032BF8F-CF0F-4850-A99D-5AFEC5AACE97}"/>
    <cellStyle name="l_DEFESA _Plano RR - REV I - 13.05 3 6 2" xfId="46675" xr:uid="{0A9EAB55-10E9-4F34-B84D-B2A571258AEA}"/>
    <cellStyle name="l_DEFESA _Plano RR - REV I - 13.05 4" xfId="14019" xr:uid="{ACA9D276-B204-4C32-85E0-BB80E3BEA679}"/>
    <cellStyle name="l_DEFESA _Plano RR - REV I - 13.05 4 2" xfId="20178" xr:uid="{F10191FA-5C51-43B1-A465-57B5B9280633}"/>
    <cellStyle name="l_DEFESA _Plano RR - REV I - 13.05 4 2 2" xfId="37588" xr:uid="{94B9A3B1-FA09-4E09-9865-7D53E666A207}"/>
    <cellStyle name="l_DEFESA _Plano RR - REV I - 13.05 4 3" xfId="25088" xr:uid="{CB8F9D98-D81B-4B09-BCD4-21B402AF0C8A}"/>
    <cellStyle name="l_DEFESA _Plano RR - REV I - 13.05 5" xfId="24821" xr:uid="{572985FE-4D2E-4F1E-867C-F6727842A27D}"/>
    <cellStyle name="l_DEFESA _Plano RR - REV I - 13.05 5 2" xfId="37417" xr:uid="{EFF6802D-E73F-4840-8736-35F9A55DF512}"/>
    <cellStyle name="l_DEFESA _Plano RR - REV I - 13.05 6" xfId="32039" xr:uid="{2926A1F9-3CB2-4788-90EC-D2873B48F9C6}"/>
    <cellStyle name="l_DEFESA _Plano RR - REV I - 13.05_JORNAL COMPLEMENTO 24.06 - VERAMIR II - CONSOLIDADO" xfId="466" xr:uid="{006E2FB1-4C33-43FA-B6A6-1656E2FD7A2F}"/>
    <cellStyle name="l_DEFESA _Plano RR - REV I - 13.05_OOH - Rev 12" xfId="3874" xr:uid="{F870B408-A803-4657-B275-45EBB13B6F0F}"/>
    <cellStyle name="l_DEFESA _Plano RS" xfId="467" xr:uid="{6A957404-68DC-4CF4-9BBA-3FF20ADB863F}"/>
    <cellStyle name="l_DEFESA _Plano RS - 16-05-08" xfId="468" xr:uid="{5123BA93-60E0-4C12-B4ED-00D0A5F9B565}"/>
    <cellStyle name="l_DEFESA _Plano RS - 16-05-08_JORNAL COMPLEMENTO 24.06 - VERAMIR II - CONSOLIDADO" xfId="469" xr:uid="{CAE4CB85-87AA-4874-B0ED-CA00DF1E9D8E}"/>
    <cellStyle name="l_DEFESA _Plano RS_JORNAL COMPLEMENTO 24.06 - VERAMIR II - CONSOLIDADO" xfId="470" xr:uid="{D15B15B8-BFA9-4C9F-86C1-C5E82EF46C46}"/>
    <cellStyle name="l_DEFESA _Plano SP - REV I - 13.05" xfId="471" xr:uid="{65B21283-7D09-45ED-B01C-0BF884002071}"/>
    <cellStyle name="l_DEFESA _Plano SP - REV I - 13.05 2" xfId="11177" xr:uid="{B626C29E-4BAF-4ADE-B720-17E7E8092E7C}"/>
    <cellStyle name="l_DEFESA _Plano SP - REV I - 13.05 2 2" xfId="12933" xr:uid="{FF607CA1-38F9-4A01-83E5-2F0ED02571DF}"/>
    <cellStyle name="l_DEFESA _Plano SP - REV I - 13.05 2 2 2" xfId="16563" xr:uid="{6DA6910A-6A65-4C45-B307-7F52E49418C5}"/>
    <cellStyle name="l_DEFESA _Plano SP - REV I - 13.05 2 2 2 2" xfId="22722" xr:uid="{2BDBC413-99F7-4833-A0A9-01A981229788}"/>
    <cellStyle name="l_DEFESA _Plano SP - REV I - 13.05 2 2 2 2 2" xfId="39989" xr:uid="{187F83FB-23AA-42C4-9C43-6769ED717F9A}"/>
    <cellStyle name="l_DEFESA _Plano SP - REV I - 13.05 2 2 2 3" xfId="27630" xr:uid="{F3D4187E-65EE-433C-9E43-7570A929BB22}"/>
    <cellStyle name="l_DEFESA _Plano SP - REV I - 13.05 2 2 3" xfId="30854" xr:uid="{F6230393-8942-43F7-AB10-61A0197522E6}"/>
    <cellStyle name="l_DEFESA _Plano SP - REV I - 13.05 2 2 3 2" xfId="43078" xr:uid="{CE15B197-0B25-4D0B-B56A-0E38EA78871A}"/>
    <cellStyle name="l_DEFESA _Plano SP - REV I - 13.05 2 2 4" xfId="33846" xr:uid="{F837B7A0-E949-4030-93CC-2202DF0E6753}"/>
    <cellStyle name="l_DEFESA _Plano SP - REV I - 13.05 2 2 4 2" xfId="45565" xr:uid="{835C29F2-C73F-4595-896C-E528E5228D9C}"/>
    <cellStyle name="l_DEFESA _Plano SP - REV I - 13.05 2 2 5" xfId="36047" xr:uid="{1F0D8F66-16E7-447F-BD81-4182C0C7FDC1}"/>
    <cellStyle name="l_DEFESA _Plano SP - REV I - 13.05 2 2 6" xfId="18555" xr:uid="{DD1C4DF2-4495-4CDE-8717-B289C7CB201F}"/>
    <cellStyle name="l_DEFESA _Plano SP - REV I - 13.05 2 3" xfId="14860" xr:uid="{C36F4A7F-30A0-40D6-88B8-245AD67FB071}"/>
    <cellStyle name="l_DEFESA _Plano SP - REV I - 13.05 2 3 2" xfId="21019" xr:uid="{41AF9A4F-4524-49B3-AB34-16F0E218BE59}"/>
    <cellStyle name="l_DEFESA _Plano SP - REV I - 13.05 2 3 2 2" xfId="38392" xr:uid="{0BEC1F22-925A-4129-835F-4E0A71F7FB79}"/>
    <cellStyle name="l_DEFESA _Plano SP - REV I - 13.05 2 3 3" xfId="25981" xr:uid="{BC2B68A4-082D-4AB1-8691-D0DAC5C65F69}"/>
    <cellStyle name="l_DEFESA _Plano SP - REV I - 13.05 2 4" xfId="29172" xr:uid="{D946648F-83B1-4B17-893C-BAD27B220F96}"/>
    <cellStyle name="l_DEFESA _Plano SP - REV I - 13.05 2 4 2" xfId="41482" xr:uid="{D750CD60-9A9E-4F60-807D-797EBC869838}"/>
    <cellStyle name="l_DEFESA _Plano SP - REV I - 13.05 2 5" xfId="32156" xr:uid="{73C82EC8-EC5F-4009-8CCD-2B3C79669704}"/>
    <cellStyle name="l_DEFESA _Plano SP - REV I - 13.05 2 5 2" xfId="43911" xr:uid="{C77F3870-FFAB-4960-9C1D-7DC51B89F1D8}"/>
    <cellStyle name="l_DEFESA _Plano SP - REV I - 13.05 2 6" xfId="29022" xr:uid="{E9F91B5B-F0D7-459E-9080-F75BFC9AB027}"/>
    <cellStyle name="l_DEFESA _Plano SP - REV I - 13.05 2 7" xfId="19454" xr:uid="{D27CFA41-63A2-431E-9F54-A01FCAE632D4}"/>
    <cellStyle name="l_DEFESA _Plano SP - REV I - 13.05 3" xfId="12130" xr:uid="{F2D4FCB1-3EF0-407B-B432-D8DF2BB28E51}"/>
    <cellStyle name="l_DEFESA _Plano SP - REV I - 13.05 3 2" xfId="15760" xr:uid="{5DEE527A-961A-442B-8F4D-BBBC2EE37E2C}"/>
    <cellStyle name="l_DEFESA _Plano SP - REV I - 13.05 3 2 2" xfId="21919" xr:uid="{F6413345-FCF5-4B52-9887-2CCA6FD6B7F1}"/>
    <cellStyle name="l_DEFESA _Plano SP - REV I - 13.05 3 2 2 2" xfId="39197" xr:uid="{E4D97ADF-767A-48DC-9ED1-1C9E1E7E02E6}"/>
    <cellStyle name="l_DEFESA _Plano SP - REV I - 13.05 3 2 3" xfId="26838" xr:uid="{F0440E6A-FE84-414A-958E-7F2AA3970679}"/>
    <cellStyle name="l_DEFESA _Plano SP - REV I - 13.05 3 2 4" xfId="48097" xr:uid="{7601172E-DB32-412E-A5C2-8F4485F9E388}"/>
    <cellStyle name="l_DEFESA _Plano SP - REV I - 13.05 3 3" xfId="17460" xr:uid="{7E719C05-4215-4E1F-9361-2E5FC9891AFC}"/>
    <cellStyle name="l_DEFESA _Plano SP - REV I - 13.05 3 3 2" xfId="23619" xr:uid="{4B563A90-9642-4F11-A06D-31FE7E65AEB2}"/>
    <cellStyle name="l_DEFESA _Plano SP - REV I - 13.05 3 3 2 2" xfId="42282" xr:uid="{630EEED0-59EC-425C-A4D3-2E5AAEA11CEB}"/>
    <cellStyle name="l_DEFESA _Plano SP - REV I - 13.05 3 3 3" xfId="30056" xr:uid="{51DE8882-1F99-482A-A611-8E245790F487}"/>
    <cellStyle name="l_DEFESA _Plano SP - REV I - 13.05 3 4" xfId="33053" xr:uid="{F0FAF0B3-C328-43F2-BC74-D5BE0617FEB7}"/>
    <cellStyle name="l_DEFESA _Plano SP - REV I - 13.05 3 4 2" xfId="44772" xr:uid="{F270DCB5-F003-4671-A863-44B7E287AC6F}"/>
    <cellStyle name="l_DEFESA _Plano SP - REV I - 13.05 3 5" xfId="35255" xr:uid="{C5014A0E-0FB1-4414-B930-0C21D9C71E96}"/>
    <cellStyle name="l_DEFESA _Plano SP - REV I - 13.05 3 6" xfId="37342" xr:uid="{329F4CC4-B3D1-48FB-A763-4636C72C8B78}"/>
    <cellStyle name="l_DEFESA _Plano SP - REV I - 13.05 3 6 2" xfId="46878" xr:uid="{BC36B957-63AF-4F1E-9D6E-C31EC9A15FF7}"/>
    <cellStyle name="l_DEFESA _Plano SP - REV I - 13.05 4" xfId="14020" xr:uid="{828BF460-F307-4977-9571-7F4D90CDEBBF}"/>
    <cellStyle name="l_DEFESA _Plano SP - REV I - 13.05 4 2" xfId="20179" xr:uid="{92DB5059-6093-4CAD-9E7B-D51CD11CAB82}"/>
    <cellStyle name="l_DEFESA _Plano SP - REV I - 13.05 4 2 2" xfId="37589" xr:uid="{5824CAE8-D453-4DCB-AB12-E7A3AA2114CC}"/>
    <cellStyle name="l_DEFESA _Plano SP - REV I - 13.05 4 3" xfId="25089" xr:uid="{BF453CFC-96D3-451A-9BC4-1E3493178B8E}"/>
    <cellStyle name="l_DEFESA _Plano SP - REV I - 13.05 5" xfId="24865" xr:uid="{E04CCBAA-353C-4222-A0A7-1FCC99D618F9}"/>
    <cellStyle name="l_DEFESA _Plano SP - REV I - 13.05 5 2" xfId="37459" xr:uid="{6CE6CD65-05BD-4DC2-ADCE-718483FC4B2A}"/>
    <cellStyle name="l_DEFESA _Plano SP - REV I - 13.05 6" xfId="32038" xr:uid="{69562402-F739-4845-A4B8-C5A7650BDA6E}"/>
    <cellStyle name="l_DEFESA _Plano SP - REV I - 13.05_JORNAL COMPLEMENTO 24.06 - VERAMIR II - CONSOLIDADO" xfId="472" xr:uid="{F0E865E3-54E5-4535-9EDA-9B402C8B1448}"/>
    <cellStyle name="l_DEFESA _Plano SP - REV I - 13.05_OOH - Rev 12" xfId="3875" xr:uid="{1289EB68-818F-4321-A165-091BC0BCF306}"/>
    <cellStyle name="l_DEFESA _Plano TO - AJUSTADO 06.05.08 CONFERÊNCIA 14.05.08" xfId="473" xr:uid="{30C44A1D-C37F-4CCD-91C2-7B1868CCBCDD}"/>
    <cellStyle name="l_DEFESA _Plano TO - AJUSTADO 06.05.08 CONFERÊNCIA 14.05.08 2" xfId="11178" xr:uid="{E5984E8A-78E6-4C84-987D-7DBB97ACF411}"/>
    <cellStyle name="l_DEFESA _Plano TO - AJUSTADO 06.05.08 CONFERÊNCIA 14.05.08 2 2" xfId="12934" xr:uid="{53DF9638-ADEC-4E89-AC9C-9EBD90DBB789}"/>
    <cellStyle name="l_DEFESA _Plano TO - AJUSTADO 06.05.08 CONFERÊNCIA 14.05.08 2 2 2" xfId="16564" xr:uid="{97350C9E-CF56-46EC-BF38-BD59D4D75373}"/>
    <cellStyle name="l_DEFESA _Plano TO - AJUSTADO 06.05.08 CONFERÊNCIA 14.05.08 2 2 2 2" xfId="22723" xr:uid="{A85B958C-31AF-49B4-9AF9-8D70AD6F68E3}"/>
    <cellStyle name="l_DEFESA _Plano TO - AJUSTADO 06.05.08 CONFERÊNCIA 14.05.08 2 2 2 2 2" xfId="39990" xr:uid="{5C1C8FA7-29E2-4AAB-9968-79DE53C244A3}"/>
    <cellStyle name="l_DEFESA _Plano TO - AJUSTADO 06.05.08 CONFERÊNCIA 14.05.08 2 2 2 3" xfId="27631" xr:uid="{12A048ED-CB07-4E26-BE74-5ECFB37A375C}"/>
    <cellStyle name="l_DEFESA _Plano TO - AJUSTADO 06.05.08 CONFERÊNCIA 14.05.08 2 2 3" xfId="30855" xr:uid="{15D434B0-E273-4EC6-B06D-5761C6252F6D}"/>
    <cellStyle name="l_DEFESA _Plano TO - AJUSTADO 06.05.08 CONFERÊNCIA 14.05.08 2 2 3 2" xfId="43079" xr:uid="{B705FB91-95C1-4866-BDC9-47595EAE54DF}"/>
    <cellStyle name="l_DEFESA _Plano TO - AJUSTADO 06.05.08 CONFERÊNCIA 14.05.08 2 2 4" xfId="33847" xr:uid="{B62E186A-48CF-4787-8FD1-0C80DF4A4423}"/>
    <cellStyle name="l_DEFESA _Plano TO - AJUSTADO 06.05.08 CONFERÊNCIA 14.05.08 2 2 4 2" xfId="45566" xr:uid="{7238ABFA-F998-471C-887B-2A1B527FDF1E}"/>
    <cellStyle name="l_DEFESA _Plano TO - AJUSTADO 06.05.08 CONFERÊNCIA 14.05.08 2 2 5" xfId="36048" xr:uid="{15180239-7A0C-4639-9ABE-76B3E05042EF}"/>
    <cellStyle name="l_DEFESA _Plano TO - AJUSTADO 06.05.08 CONFERÊNCIA 14.05.08 2 2 6" xfId="19254" xr:uid="{39110BFF-2845-43FE-84DA-8F1420C23C3E}"/>
    <cellStyle name="l_DEFESA _Plano TO - AJUSTADO 06.05.08 CONFERÊNCIA 14.05.08 2 3" xfId="14861" xr:uid="{E55C120E-BDB0-4E0E-9F85-A1BCBB1FF506}"/>
    <cellStyle name="l_DEFESA _Plano TO - AJUSTADO 06.05.08 CONFERÊNCIA 14.05.08 2 3 2" xfId="21020" xr:uid="{50FA570E-668A-4832-871C-499BC8E32A71}"/>
    <cellStyle name="l_DEFESA _Plano TO - AJUSTADO 06.05.08 CONFERÊNCIA 14.05.08 2 3 2 2" xfId="38393" xr:uid="{16FC28BC-3B01-4F38-8CFB-D4672A1900DF}"/>
    <cellStyle name="l_DEFESA _Plano TO - AJUSTADO 06.05.08 CONFERÊNCIA 14.05.08 2 3 3" xfId="25982" xr:uid="{0A0D90AA-FB27-40FA-9A97-4998434AF0F9}"/>
    <cellStyle name="l_DEFESA _Plano TO - AJUSTADO 06.05.08 CONFERÊNCIA 14.05.08 2 4" xfId="29173" xr:uid="{CC6908A1-5D0B-4DD4-9A90-C0F90F443D54}"/>
    <cellStyle name="l_DEFESA _Plano TO - AJUSTADO 06.05.08 CONFERÊNCIA 14.05.08 2 4 2" xfId="41483" xr:uid="{F5D61AE9-7EA3-4051-8D96-7FAD2941FE45}"/>
    <cellStyle name="l_DEFESA _Plano TO - AJUSTADO 06.05.08 CONFERÊNCIA 14.05.08 2 5" xfId="32157" xr:uid="{663B7B1F-23BB-4ABF-882B-24EF533E82F0}"/>
    <cellStyle name="l_DEFESA _Plano TO - AJUSTADO 06.05.08 CONFERÊNCIA 14.05.08 2 5 2" xfId="43912" xr:uid="{57EBF2E6-3A70-4F36-9DA6-A8759B7330FB}"/>
    <cellStyle name="l_DEFESA _Plano TO - AJUSTADO 06.05.08 CONFERÊNCIA 14.05.08 2 6" xfId="29907" xr:uid="{9DD52F94-8056-42A7-9ADC-A387A1FB1910}"/>
    <cellStyle name="l_DEFESA _Plano TO - AJUSTADO 06.05.08 CONFERÊNCIA 14.05.08 2 7" xfId="19748" xr:uid="{0A649EF4-61D6-4DBF-8C23-918B6A9DF62D}"/>
    <cellStyle name="l_DEFESA _Plano TO - AJUSTADO 06.05.08 CONFERÊNCIA 14.05.08 3" xfId="12131" xr:uid="{93D1C6CD-6487-47D5-AA6B-BE653B51DB73}"/>
    <cellStyle name="l_DEFESA _Plano TO - AJUSTADO 06.05.08 CONFERÊNCIA 14.05.08 3 2" xfId="15761" xr:uid="{56BB0317-76F6-4149-80D7-BFD5378D9B0A}"/>
    <cellStyle name="l_DEFESA _Plano TO - AJUSTADO 06.05.08 CONFERÊNCIA 14.05.08 3 2 2" xfId="21920" xr:uid="{1A61BF45-05EA-466C-A2B6-1E679CB7B532}"/>
    <cellStyle name="l_DEFESA _Plano TO - AJUSTADO 06.05.08 CONFERÊNCIA 14.05.08 3 2 2 2" xfId="39198" xr:uid="{28C49A27-24A5-49F9-BDC4-AED4C18FC042}"/>
    <cellStyle name="l_DEFESA _Plano TO - AJUSTADO 06.05.08 CONFERÊNCIA 14.05.08 3 2 3" xfId="26839" xr:uid="{8C05C003-4BCF-4DF7-8BA3-95B7D2F02772}"/>
    <cellStyle name="l_DEFESA _Plano TO - AJUSTADO 06.05.08 CONFERÊNCIA 14.05.08 3 2 4" xfId="48098" xr:uid="{57FAAE2E-5DE9-430B-B1D3-C644DC91E85D}"/>
    <cellStyle name="l_DEFESA _Plano TO - AJUSTADO 06.05.08 CONFERÊNCIA 14.05.08 3 3" xfId="17461" xr:uid="{1D3DE961-CDEC-41C2-95D6-F08DBC48FFEC}"/>
    <cellStyle name="l_DEFESA _Plano TO - AJUSTADO 06.05.08 CONFERÊNCIA 14.05.08 3 3 2" xfId="23620" xr:uid="{5C9A8D4F-2927-48CD-BEF1-40AD00CC07CE}"/>
    <cellStyle name="l_DEFESA _Plano TO - AJUSTADO 06.05.08 CONFERÊNCIA 14.05.08 3 3 2 2" xfId="42283" xr:uid="{A7929FBE-5DB8-4908-B714-E11AA851E835}"/>
    <cellStyle name="l_DEFESA _Plano TO - AJUSTADO 06.05.08 CONFERÊNCIA 14.05.08 3 3 3" xfId="30057" xr:uid="{60D93152-4223-41E1-882C-8BC3719B7B79}"/>
    <cellStyle name="l_DEFESA _Plano TO - AJUSTADO 06.05.08 CONFERÊNCIA 14.05.08 3 4" xfId="33054" xr:uid="{677429EB-E408-43EE-AB0F-A7528DF4FB03}"/>
    <cellStyle name="l_DEFESA _Plano TO - AJUSTADO 06.05.08 CONFERÊNCIA 14.05.08 3 4 2" xfId="44773" xr:uid="{382443C1-0085-499E-9913-62668DDB5ED6}"/>
    <cellStyle name="l_DEFESA _Plano TO - AJUSTADO 06.05.08 CONFERÊNCIA 14.05.08 3 5" xfId="35256" xr:uid="{39C78532-A4A1-4ED5-AC25-78DB21FEF44F}"/>
    <cellStyle name="l_DEFESA _Plano TO - AJUSTADO 06.05.08 CONFERÊNCIA 14.05.08 3 6" xfId="36942" xr:uid="{54315BEE-39D2-448C-A8A0-5C822C5C5268}"/>
    <cellStyle name="l_DEFESA _Plano TO - AJUSTADO 06.05.08 CONFERÊNCIA 14.05.08 3 6 2" xfId="46478" xr:uid="{E662BD8C-A64E-4970-A3AB-6744A9159DC8}"/>
    <cellStyle name="l_DEFESA _Plano TO - AJUSTADO 06.05.08 CONFERÊNCIA 14.05.08 4" xfId="14021" xr:uid="{760E0B27-06EB-410C-9758-B542A2186C47}"/>
    <cellStyle name="l_DEFESA _Plano TO - AJUSTADO 06.05.08 CONFERÊNCIA 14.05.08 4 2" xfId="20180" xr:uid="{1C851702-B0B6-44A8-85FF-08C93E69F092}"/>
    <cellStyle name="l_DEFESA _Plano TO - AJUSTADO 06.05.08 CONFERÊNCIA 14.05.08 4 2 2" xfId="37590" xr:uid="{FDD2F18E-3458-465A-9AFE-FA1CF82A1678}"/>
    <cellStyle name="l_DEFESA _Plano TO - AJUSTADO 06.05.08 CONFERÊNCIA 14.05.08 4 3" xfId="25090" xr:uid="{21A3735A-F4B4-4A07-A70B-00D7BBE9EAE9}"/>
    <cellStyle name="l_DEFESA _Plano TO - AJUSTADO 06.05.08 CONFERÊNCIA 14.05.08 5" xfId="24871" xr:uid="{BFBDB7D0-032E-48F3-A86E-E5F6BCE1907C}"/>
    <cellStyle name="l_DEFESA _Plano TO - AJUSTADO 06.05.08 CONFERÊNCIA 14.05.08 5 2" xfId="37465" xr:uid="{4A529248-ACE6-4731-A33F-5C0CD4357856}"/>
    <cellStyle name="l_DEFESA _Plano TO - AJUSTADO 06.05.08 CONFERÊNCIA 14.05.08 6" xfId="32037" xr:uid="{47CC166D-53B6-403C-B0A0-A29DEB7489D3}"/>
    <cellStyle name="l_DEFESA _Plano TO - AJUSTADO 06.05.08 CONFERÊNCIA 14.05.08_OOH - Rev 12" xfId="3876" xr:uid="{E040AE04-0A58-4F45-B97A-C2381C959E84}"/>
    <cellStyle name="l_DEFESA _Plano_BA_-_AJUSTADO2_CONFERENCIA_11.05.08" xfId="474" xr:uid="{FA90B1D4-7CAC-44F5-900D-901A5C7D54AA}"/>
    <cellStyle name="l_DEFESA _Plano_BA_-_AJUSTADO2_CONFERENCIA_11.05.08_JORNAL COMPLEMENTO 24.06 - VERAMIR II - CONSOLIDADO" xfId="475" xr:uid="{57416BCE-E3B2-4FAF-A365-02494B402225}"/>
    <cellStyle name="l_DEFESA _Rádios Separadas por Representante" xfId="3877" xr:uid="{9EADFD6C-E5B6-4D82-81C5-E0EFF2762031}"/>
    <cellStyle name="l_DEFESA _Rádios Separadas por Representante 2" xfId="11179" xr:uid="{12F992B9-7FB9-455C-B606-04F681C7982C}"/>
    <cellStyle name="l_DEFESA _Rádios Separadas por Representante 2 2" xfId="12935" xr:uid="{F071CD60-1E7E-45F2-A10D-CADF92B84E1E}"/>
    <cellStyle name="l_DEFESA _Rádios Separadas por Representante 2 2 2" xfId="16565" xr:uid="{5E216869-75A8-4C78-83E2-DEA371CC8A0E}"/>
    <cellStyle name="l_DEFESA _Rádios Separadas por Representante 2 2 2 2" xfId="22724" xr:uid="{52EB6C70-2F24-4E83-B707-1598D212B1E2}"/>
    <cellStyle name="l_DEFESA _Rádios Separadas por Representante 2 2 2 2 2" xfId="39991" xr:uid="{559EDC04-FCA0-494D-9FD1-C265A31106CC}"/>
    <cellStyle name="l_DEFESA _Rádios Separadas por Representante 2 2 2 3" xfId="27632" xr:uid="{50A7717D-26D5-4E95-BDB9-D250FCDACBFD}"/>
    <cellStyle name="l_DEFESA _Rádios Separadas por Representante 2 2 3" xfId="30856" xr:uid="{82179A3E-582A-43D6-BD89-E579B19769B8}"/>
    <cellStyle name="l_DEFESA _Rádios Separadas por Representante 2 2 3 2" xfId="43080" xr:uid="{F47E1A48-9E71-4FD5-9136-ED88AC853808}"/>
    <cellStyle name="l_DEFESA _Rádios Separadas por Representante 2 2 4" xfId="33848" xr:uid="{8B99F7F5-9A6B-4B94-9C6F-5C0EE6B47E6F}"/>
    <cellStyle name="l_DEFESA _Rádios Separadas por Representante 2 2 4 2" xfId="45567" xr:uid="{74AA6F7D-E794-411A-8BBF-37050E99E228}"/>
    <cellStyle name="l_DEFESA _Rádios Separadas por Representante 2 2 5" xfId="36049" xr:uid="{06AC076A-71AC-4709-A790-0BF877B4FF6F}"/>
    <cellStyle name="l_DEFESA _Rádios Separadas por Representante 2 2 6" xfId="19547" xr:uid="{E1844D1B-8709-41AC-A357-30404D7D6B50}"/>
    <cellStyle name="l_DEFESA _Rádios Separadas por Representante 2 3" xfId="14862" xr:uid="{55311F84-976F-4486-AF4F-6BC507E8C732}"/>
    <cellStyle name="l_DEFESA _Rádios Separadas por Representante 2 3 2" xfId="21021" xr:uid="{FE27D04C-0AB1-4961-B78A-A95DAE87E4B0}"/>
    <cellStyle name="l_DEFESA _Rádios Separadas por Representante 2 3 2 2" xfId="38394" xr:uid="{7B554F1F-1F2D-4C57-955B-9BB50F3C6C27}"/>
    <cellStyle name="l_DEFESA _Rádios Separadas por Representante 2 3 3" xfId="25983" xr:uid="{994CECC0-7524-438D-BD0A-2B9D7E6F496D}"/>
    <cellStyle name="l_DEFESA _Rádios Separadas por Representante 2 4" xfId="29174" xr:uid="{9F3C13CF-56BC-4845-9C68-E226A2ED3553}"/>
    <cellStyle name="l_DEFESA _Rádios Separadas por Representante 2 4 2" xfId="41484" xr:uid="{B25DBDD0-884F-4AB3-B498-8879CF19CC42}"/>
    <cellStyle name="l_DEFESA _Rádios Separadas por Representante 2 5" xfId="32158" xr:uid="{A370ECEC-1A8F-42BB-96CA-1B01A37FEBE0}"/>
    <cellStyle name="l_DEFESA _Rádios Separadas por Representante 2 5 2" xfId="43913" xr:uid="{E891EDDA-6911-4EBD-B736-9D2F3DFDDEE0}"/>
    <cellStyle name="l_DEFESA _Rádios Separadas por Representante 2 6" xfId="25839" xr:uid="{59687901-8882-485C-A224-B2B77B30015E}"/>
    <cellStyle name="l_DEFESA _Rádios Separadas por Representante 2 7" xfId="19071" xr:uid="{E78B89B6-33A0-4F20-88D5-746178CF20CE}"/>
    <cellStyle name="l_DEFESA _Rádios Separadas por Representante 3" xfId="12132" xr:uid="{AA4D6AD9-7C5F-434E-9AE5-5A0F7B8FC805}"/>
    <cellStyle name="l_DEFESA _Rádios Separadas por Representante 3 2" xfId="15762" xr:uid="{AC243C30-CB99-4F8D-9633-22B5648A8FFE}"/>
    <cellStyle name="l_DEFESA _Rádios Separadas por Representante 3 2 2" xfId="21921" xr:uid="{DCD230AD-A84A-4C20-B92F-671C22ABC0DE}"/>
    <cellStyle name="l_DEFESA _Rádios Separadas por Representante 3 2 2 2" xfId="39199" xr:uid="{9E79B6E7-2EED-4C92-9358-91802A514F82}"/>
    <cellStyle name="l_DEFESA _Rádios Separadas por Representante 3 2 3" xfId="26840" xr:uid="{B88DF167-EDE1-4DED-93DA-D3F4E4F9E663}"/>
    <cellStyle name="l_DEFESA _Rádios Separadas por Representante 3 2 4" xfId="48099" xr:uid="{68B7F456-717C-412B-8275-01C352B9FB37}"/>
    <cellStyle name="l_DEFESA _Rádios Separadas por Representante 3 3" xfId="17462" xr:uid="{1F8A4047-9A9D-4A97-AC42-91103AD380FA}"/>
    <cellStyle name="l_DEFESA _Rádios Separadas por Representante 3 3 2" xfId="23621" xr:uid="{0E9E06D5-019A-4E80-9BB2-59F97FAFBDBE}"/>
    <cellStyle name="l_DEFESA _Rádios Separadas por Representante 3 3 2 2" xfId="42284" xr:uid="{B0056BF1-5C1F-4192-90D1-0FF0B9E40417}"/>
    <cellStyle name="l_DEFESA _Rádios Separadas por Representante 3 3 3" xfId="30058" xr:uid="{411361C6-610C-481B-A7DC-B595F6166C99}"/>
    <cellStyle name="l_DEFESA _Rádios Separadas por Representante 3 4" xfId="33055" xr:uid="{DFA000E5-E235-4A3D-8EA7-9D53596DE90C}"/>
    <cellStyle name="l_DEFESA _Rádios Separadas por Representante 3 4 2" xfId="44774" xr:uid="{4CA75AF8-44F8-4CA9-8CB4-EA0B4D2FA13E}"/>
    <cellStyle name="l_DEFESA _Rádios Separadas por Representante 3 5" xfId="35257" xr:uid="{9AFC1076-C627-4BFC-A51D-2DCEA42D9CA1}"/>
    <cellStyle name="l_DEFESA _Rádios Separadas por Representante 3 6" xfId="26716" xr:uid="{5754133F-5B80-4AFA-B36F-EA23547E42CC}"/>
    <cellStyle name="l_DEFESA _Rádios Separadas por Representante 3 6 2" xfId="39111" xr:uid="{00F002A3-A5A1-4CAD-A24C-94FB2189D0CB}"/>
    <cellStyle name="l_DEFESA _Rádios Separadas por Representante 4" xfId="14022" xr:uid="{85C3921D-27FA-40FD-AA7F-10EDEF9B5BD3}"/>
    <cellStyle name="l_DEFESA _Rádios Separadas por Representante 4 2" xfId="20181" xr:uid="{AC87768D-E729-4B33-9364-C2BACD0C5240}"/>
    <cellStyle name="l_DEFESA _Rádios Separadas por Representante 4 2 2" xfId="37591" xr:uid="{D3640E73-DE6D-484C-80B6-5675949A6EC0}"/>
    <cellStyle name="l_DEFESA _Rádios Separadas por Representante 4 3" xfId="25091" xr:uid="{F574E0C2-62A8-43DA-9A83-5440B4F8F775}"/>
    <cellStyle name="l_DEFESA _Rádios Separadas por Representante 5" xfId="24861" xr:uid="{41745919-889A-49BA-84D9-0624F17253A0}"/>
    <cellStyle name="l_DEFESA _Rádios Separadas por Representante 5 2" xfId="37456" xr:uid="{0BDFB95F-A4DE-44BE-9D93-2A040B7F5E9A}"/>
    <cellStyle name="l_DEFESA _Rádios Separadas por Representante 6" xfId="32036" xr:uid="{E69DB11B-10B2-46B6-8281-3D1C5764C367}"/>
    <cellStyle name="l_DEFESA _Rádios Separadas por Representante_OOH - Rev 12" xfId="3878" xr:uid="{529A0982-6417-4E8A-94B0-6F9E8A4F7062}"/>
    <cellStyle name="l_DEFESA _RESUMO DE VERBA TV DF" xfId="476" xr:uid="{52C9E18B-2EB1-4FE9-8501-95ED27D58F95}"/>
    <cellStyle name="l_DEFESA _REV I - PLANO RÁDIO CONSOLIDADO MATISSE 07.07" xfId="477" xr:uid="{710BA959-335C-49F6-86A3-C6C730A783F5}"/>
    <cellStyle name="l_DEFESA _REVISTAS FINAIS SEGMENTADAS" xfId="478" xr:uid="{BBAC0EE0-8252-4C54-AF7E-025902DDF749}"/>
    <cellStyle name="l_DEFESA _REVISTAS FINAIS SEGMENTADAS 2" xfId="11180" xr:uid="{93494D01-A810-4E13-88F8-BA4141DC0E81}"/>
    <cellStyle name="l_DEFESA _REVISTAS FINAIS SEGMENTADAS 2 2" xfId="12936" xr:uid="{429989FD-5194-4447-9B45-C220132F32CF}"/>
    <cellStyle name="l_DEFESA _REVISTAS FINAIS SEGMENTADAS 2 2 2" xfId="16566" xr:uid="{392927F2-0776-48FB-8125-924F9103DC0E}"/>
    <cellStyle name="l_DEFESA _REVISTAS FINAIS SEGMENTADAS 2 2 2 2" xfId="22725" xr:uid="{DD47AD0B-5222-4720-945F-EDCDCEB20AE3}"/>
    <cellStyle name="l_DEFESA _REVISTAS FINAIS SEGMENTADAS 2 2 2 2 2" xfId="39992" xr:uid="{1F13753D-3B51-434A-8DBB-252F38A2AAC9}"/>
    <cellStyle name="l_DEFESA _REVISTAS FINAIS SEGMENTADAS 2 2 2 3" xfId="27633" xr:uid="{BA9C6E73-F84F-41BD-B286-4E5A61B0B857}"/>
    <cellStyle name="l_DEFESA _REVISTAS FINAIS SEGMENTADAS 2 2 3" xfId="30857" xr:uid="{393EA087-6F1E-4AC9-BF18-71ADFB0A645C}"/>
    <cellStyle name="l_DEFESA _REVISTAS FINAIS SEGMENTADAS 2 2 3 2" xfId="43081" xr:uid="{819BBDC5-715F-4CD6-82CF-F6F16D55F892}"/>
    <cellStyle name="l_DEFESA _REVISTAS FINAIS SEGMENTADAS 2 2 4" xfId="33849" xr:uid="{E6C8DF54-745C-4DBB-BAE2-EA363DB5E40E}"/>
    <cellStyle name="l_DEFESA _REVISTAS FINAIS SEGMENTADAS 2 2 4 2" xfId="45568" xr:uid="{D0F7DA8A-1EDB-47E6-BA48-653316AA64F2}"/>
    <cellStyle name="l_DEFESA _REVISTAS FINAIS SEGMENTADAS 2 2 5" xfId="36050" xr:uid="{950FA0E5-E723-4669-AC88-F48B7B6493F6}"/>
    <cellStyle name="l_DEFESA _REVISTAS FINAIS SEGMENTADAS 2 2 6" xfId="18872" xr:uid="{EC2A497E-E33F-4A81-9ABB-7E41B09C53C3}"/>
    <cellStyle name="l_DEFESA _REVISTAS FINAIS SEGMENTADAS 2 3" xfId="14863" xr:uid="{70E6B99B-D318-4CD5-B679-6986E908C12F}"/>
    <cellStyle name="l_DEFESA _REVISTAS FINAIS SEGMENTADAS 2 3 2" xfId="21022" xr:uid="{BD9652EC-4EB1-4237-824B-605261017D77}"/>
    <cellStyle name="l_DEFESA _REVISTAS FINAIS SEGMENTADAS 2 3 2 2" xfId="38395" xr:uid="{DF26CE50-0A3A-41FE-A354-66511E018580}"/>
    <cellStyle name="l_DEFESA _REVISTAS FINAIS SEGMENTADAS 2 3 3" xfId="25984" xr:uid="{A4EE11A3-A45A-4F52-AB0A-EFA8773C6F1A}"/>
    <cellStyle name="l_DEFESA _REVISTAS FINAIS SEGMENTADAS 2 4" xfId="29175" xr:uid="{CDD9C900-602A-439D-AC25-3C829B9EADD6}"/>
    <cellStyle name="l_DEFESA _REVISTAS FINAIS SEGMENTADAS 2 4 2" xfId="41485" xr:uid="{64A2F2E5-05FF-44FD-A832-19869197F008}"/>
    <cellStyle name="l_DEFESA _REVISTAS FINAIS SEGMENTADAS 2 5" xfId="32159" xr:uid="{B9A1119A-654F-4212-80B5-F3360EEC22AC}"/>
    <cellStyle name="l_DEFESA _REVISTAS FINAIS SEGMENTADAS 2 5 2" xfId="43914" xr:uid="{AA592986-67B3-4780-92F5-E4ADC1486AC3}"/>
    <cellStyle name="l_DEFESA _REVISTAS FINAIS SEGMENTADAS 2 6" xfId="24770" xr:uid="{30FD5C1D-65D0-44E3-B4DB-6E4DB70F432A}"/>
    <cellStyle name="l_DEFESA _REVISTAS FINAIS SEGMENTADAS 2 7" xfId="18755" xr:uid="{DCEC4DA3-35B7-4D8D-A6AD-584FD53473CF}"/>
    <cellStyle name="l_DEFESA _REVISTAS FINAIS SEGMENTADAS 3" xfId="12133" xr:uid="{08F7DF45-9482-4841-B380-D830018C0476}"/>
    <cellStyle name="l_DEFESA _REVISTAS FINAIS SEGMENTADAS 3 2" xfId="15763" xr:uid="{54D501E6-9DFA-4FC0-9DDF-8549DA0C85FD}"/>
    <cellStyle name="l_DEFESA _REVISTAS FINAIS SEGMENTADAS 3 2 2" xfId="21922" xr:uid="{290494FF-5CAD-4E34-9B3B-D0101E44578C}"/>
    <cellStyle name="l_DEFESA _REVISTAS FINAIS SEGMENTADAS 3 2 2 2" xfId="39200" xr:uid="{2F3CAEBF-A2E6-491B-BC02-C87A0B90DADD}"/>
    <cellStyle name="l_DEFESA _REVISTAS FINAIS SEGMENTADAS 3 2 3" xfId="26841" xr:uid="{C2E58DDE-AF7B-4D79-9F65-5420C9232CC9}"/>
    <cellStyle name="l_DEFESA _REVISTAS FINAIS SEGMENTADAS 3 2 4" xfId="48100" xr:uid="{9DC6235A-BB38-4E5E-9153-DA7A6C18C223}"/>
    <cellStyle name="l_DEFESA _REVISTAS FINAIS SEGMENTADAS 3 3" xfId="17463" xr:uid="{A04A11E9-E30D-4D4D-9C3C-5CDEB7E142AE}"/>
    <cellStyle name="l_DEFESA _REVISTAS FINAIS SEGMENTADAS 3 3 2" xfId="23622" xr:uid="{909B6619-5934-4948-A746-EE87E91263D1}"/>
    <cellStyle name="l_DEFESA _REVISTAS FINAIS SEGMENTADAS 3 3 2 2" xfId="42285" xr:uid="{D548B2E4-150A-4943-95AF-1F408E152F53}"/>
    <cellStyle name="l_DEFESA _REVISTAS FINAIS SEGMENTADAS 3 3 3" xfId="30059" xr:uid="{DF9915A6-4945-484D-A43B-37D53C8C82EA}"/>
    <cellStyle name="l_DEFESA _REVISTAS FINAIS SEGMENTADAS 3 4" xfId="33056" xr:uid="{3811697F-D73D-45D7-AB53-79E22E0A4756}"/>
    <cellStyle name="l_DEFESA _REVISTAS FINAIS SEGMENTADAS 3 4 2" xfId="44775" xr:uid="{0A7B26A3-7232-4CB8-908B-9290AFEB59C8}"/>
    <cellStyle name="l_DEFESA _REVISTAS FINAIS SEGMENTADAS 3 5" xfId="35258" xr:uid="{E99B39C7-4966-4CAF-AE5D-21DC3DBBC898}"/>
    <cellStyle name="l_DEFESA _REVISTAS FINAIS SEGMENTADAS 3 6" xfId="37138" xr:uid="{9D056C48-E51D-452A-8170-B942A74A79C9}"/>
    <cellStyle name="l_DEFESA _REVISTAS FINAIS SEGMENTADAS 3 6 2" xfId="46674" xr:uid="{D80CE5B0-4BEE-4D6B-829C-EEF6FF0B1937}"/>
    <cellStyle name="l_DEFESA _REVISTAS FINAIS SEGMENTADAS 4" xfId="14023" xr:uid="{5086E052-894D-48EB-857F-624F4633D173}"/>
    <cellStyle name="l_DEFESA _REVISTAS FINAIS SEGMENTADAS 4 2" xfId="20182" xr:uid="{A702FB17-DBC2-4855-842C-753CFA4CBC73}"/>
    <cellStyle name="l_DEFESA _REVISTAS FINAIS SEGMENTADAS 4 2 2" xfId="37592" xr:uid="{E72F5707-EA91-421D-9367-0D3A5F43C8AF}"/>
    <cellStyle name="l_DEFESA _REVISTAS FINAIS SEGMENTADAS 4 3" xfId="25092" xr:uid="{570BFB67-8727-4153-9944-306EFD6D4F9F}"/>
    <cellStyle name="l_DEFESA _REVISTAS FINAIS SEGMENTADAS 5" xfId="24866" xr:uid="{FC45B3BF-8177-42F4-AD55-2281D2905F1B}"/>
    <cellStyle name="l_DEFESA _REVISTAS FINAIS SEGMENTADAS 5 2" xfId="37460" xr:uid="{7020B209-1EE8-4E0A-8A97-AE5529BB3D34}"/>
    <cellStyle name="l_DEFESA _REVISTAS FINAIS SEGMENTADAS 6" xfId="32035" xr:uid="{F0687F1F-063F-4F70-B312-1BB930317534}"/>
    <cellStyle name="l_DEFESA _REVISTAS FINAIS SEGMENTADAS_OOH - Rev 12" xfId="3879" xr:uid="{64BDC38D-D665-426E-915A-C92FC7D639C0}"/>
    <cellStyle name="l_DEFESA _SECOM PR - BAHIA -  14-05-08(1)" xfId="479" xr:uid="{5A18F056-57EB-4D9B-A4EE-904A7D7B6A6F}"/>
    <cellStyle name="l_DEFESA _SECOM PR - BAHIA -  14-05-08(1)_JORNAL COMPLEMENTO 24.06 - VERAMIR II - CONSOLIDADO" xfId="480" xr:uid="{25C2A43C-901A-49BF-895B-D42D379644D5}"/>
    <cellStyle name="l_DEFESA _SECOM PR - DISTRITO FEDERAL - 14-05-08(1)" xfId="481" xr:uid="{5598F1D9-2ADD-4508-B0CE-6849C79669F9}"/>
    <cellStyle name="l_DEFESA _SECOM PR - DISTRITO FEDERAL - 14-05-08(1) 2" xfId="11181" xr:uid="{63798445-F7A9-4F0D-BA7E-BA2FB2C24623}"/>
    <cellStyle name="l_DEFESA _SECOM PR - DISTRITO FEDERAL - 14-05-08(1) 2 2" xfId="12937" xr:uid="{0CCC29B0-E838-45BE-BFBD-3BB058669981}"/>
    <cellStyle name="l_DEFESA _SECOM PR - DISTRITO FEDERAL - 14-05-08(1) 2 2 2" xfId="16567" xr:uid="{6F695BBC-8CFE-4EAB-8B1D-B32D9F2266DB}"/>
    <cellStyle name="l_DEFESA _SECOM PR - DISTRITO FEDERAL - 14-05-08(1) 2 2 2 2" xfId="22726" xr:uid="{30480841-7474-4766-92E8-6B680238F1FE}"/>
    <cellStyle name="l_DEFESA _SECOM PR - DISTRITO FEDERAL - 14-05-08(1) 2 2 2 2 2" xfId="39993" xr:uid="{C8C21FAD-5FD1-4A21-A29F-196D3AE5806C}"/>
    <cellStyle name="l_DEFESA _SECOM PR - DISTRITO FEDERAL - 14-05-08(1) 2 2 2 3" xfId="27634" xr:uid="{7733F6F2-28D1-4392-ABD1-737B37F25AC3}"/>
    <cellStyle name="l_DEFESA _SECOM PR - DISTRITO FEDERAL - 14-05-08(1) 2 2 3" xfId="30858" xr:uid="{E8B986CF-F1F8-4A54-8117-B55EA88C0051}"/>
    <cellStyle name="l_DEFESA _SECOM PR - DISTRITO FEDERAL - 14-05-08(1) 2 2 3 2" xfId="43082" xr:uid="{87F9B584-7047-4EA7-92A4-799F1D673FF8}"/>
    <cellStyle name="l_DEFESA _SECOM PR - DISTRITO FEDERAL - 14-05-08(1) 2 2 4" xfId="33850" xr:uid="{F9A1B025-C0DC-4782-825E-B6E8C047634F}"/>
    <cellStyle name="l_DEFESA _SECOM PR - DISTRITO FEDERAL - 14-05-08(1) 2 2 4 2" xfId="45569" xr:uid="{9B1413EC-FA83-455A-AA4C-21E1AA286186}"/>
    <cellStyle name="l_DEFESA _SECOM PR - DISTRITO FEDERAL - 14-05-08(1) 2 2 5" xfId="36051" xr:uid="{63077005-20A6-47AE-8303-5E53BCB35C14}"/>
    <cellStyle name="l_DEFESA _SECOM PR - DISTRITO FEDERAL - 14-05-08(1) 2 2 6" xfId="18554" xr:uid="{DEFF5268-1160-4988-8E40-529E7F5A78B1}"/>
    <cellStyle name="l_DEFESA _SECOM PR - DISTRITO FEDERAL - 14-05-08(1) 2 3" xfId="14864" xr:uid="{7F9D1284-A289-414D-88AD-943364B63E93}"/>
    <cellStyle name="l_DEFESA _SECOM PR - DISTRITO FEDERAL - 14-05-08(1) 2 3 2" xfId="21023" xr:uid="{9ED49A2E-B3F1-44AC-B8D9-E197854B6E02}"/>
    <cellStyle name="l_DEFESA _SECOM PR - DISTRITO FEDERAL - 14-05-08(1) 2 3 2 2" xfId="38396" xr:uid="{B13EF1D9-740F-4A23-B48F-B233CB1FA5B5}"/>
    <cellStyle name="l_DEFESA _SECOM PR - DISTRITO FEDERAL - 14-05-08(1) 2 3 3" xfId="25985" xr:uid="{5848A958-5AF2-4E1F-A5F3-56AB5AB55DF1}"/>
    <cellStyle name="l_DEFESA _SECOM PR - DISTRITO FEDERAL - 14-05-08(1) 2 4" xfId="29176" xr:uid="{6408AF60-537C-4B09-B80C-72FC54BF6024}"/>
    <cellStyle name="l_DEFESA _SECOM PR - DISTRITO FEDERAL - 14-05-08(1) 2 4 2" xfId="41486" xr:uid="{50F7464A-5F1E-4EB9-8C29-07EAE3C9645C}"/>
    <cellStyle name="l_DEFESA _SECOM PR - DISTRITO FEDERAL - 14-05-08(1) 2 5" xfId="32160" xr:uid="{275EDEE2-8DC3-4A6B-89B8-55585DC842A2}"/>
    <cellStyle name="l_DEFESA _SECOM PR - DISTRITO FEDERAL - 14-05-08(1) 2 5 2" xfId="43915" xr:uid="{23F53578-1E41-4125-92FF-74BB01A56935}"/>
    <cellStyle name="l_DEFESA _SECOM PR - DISTRITO FEDERAL - 14-05-08(1) 2 6" xfId="29024" xr:uid="{236FAD32-B1DC-4196-A771-671031A1FD3E}"/>
    <cellStyle name="l_DEFESA _SECOM PR - DISTRITO FEDERAL - 14-05-08(1) 2 7" xfId="19453" xr:uid="{B4B34284-A639-484F-98F4-BE9FF99D519A}"/>
    <cellStyle name="l_DEFESA _SECOM PR - DISTRITO FEDERAL - 14-05-08(1) 3" xfId="12134" xr:uid="{1267D028-038D-46CB-ABA6-7737EAA56427}"/>
    <cellStyle name="l_DEFESA _SECOM PR - DISTRITO FEDERAL - 14-05-08(1) 3 2" xfId="15764" xr:uid="{B9F5A594-A8BC-4417-842E-20CC260E8536}"/>
    <cellStyle name="l_DEFESA _SECOM PR - DISTRITO FEDERAL - 14-05-08(1) 3 2 2" xfId="21923" xr:uid="{555CEC93-3800-4FD5-B6FF-F973151E1E8F}"/>
    <cellStyle name="l_DEFESA _SECOM PR - DISTRITO FEDERAL - 14-05-08(1) 3 2 2 2" xfId="39201" xr:uid="{973D4ACB-7B2D-4255-88D0-87BE5FF85C26}"/>
    <cellStyle name="l_DEFESA _SECOM PR - DISTRITO FEDERAL - 14-05-08(1) 3 2 3" xfId="26842" xr:uid="{06E881F3-44E4-4D9E-B257-46DD1B49608E}"/>
    <cellStyle name="l_DEFESA _SECOM PR - DISTRITO FEDERAL - 14-05-08(1) 3 2 4" xfId="48101" xr:uid="{52DFE51C-D9CE-4C5D-B6F3-4086D1ABC102}"/>
    <cellStyle name="l_DEFESA _SECOM PR - DISTRITO FEDERAL - 14-05-08(1) 3 3" xfId="17464" xr:uid="{0B0ADC6D-021D-4CAC-B3A9-B66E7ECD3D60}"/>
    <cellStyle name="l_DEFESA _SECOM PR - DISTRITO FEDERAL - 14-05-08(1) 3 3 2" xfId="23623" xr:uid="{DF72E140-2555-4378-897F-B3FEAE078DBA}"/>
    <cellStyle name="l_DEFESA _SECOM PR - DISTRITO FEDERAL - 14-05-08(1) 3 3 2 2" xfId="42286" xr:uid="{C088F8C3-1C23-41A3-AC32-F951272BD3B5}"/>
    <cellStyle name="l_DEFESA _SECOM PR - DISTRITO FEDERAL - 14-05-08(1) 3 3 3" xfId="30060" xr:uid="{DF8F9465-3430-4743-9210-AC5A1DD87277}"/>
    <cellStyle name="l_DEFESA _SECOM PR - DISTRITO FEDERAL - 14-05-08(1) 3 4" xfId="33057" xr:uid="{B5271B62-433D-45DE-8BFF-4AAE298E9752}"/>
    <cellStyle name="l_DEFESA _SECOM PR - DISTRITO FEDERAL - 14-05-08(1) 3 4 2" xfId="44776" xr:uid="{6DBA14A6-5643-4F7D-BE23-0C4A149DC81D}"/>
    <cellStyle name="l_DEFESA _SECOM PR - DISTRITO FEDERAL - 14-05-08(1) 3 5" xfId="35259" xr:uid="{A81BB0B5-0C76-47B7-9262-345DE99DA90D}"/>
    <cellStyle name="l_DEFESA _SECOM PR - DISTRITO FEDERAL - 14-05-08(1) 3 6" xfId="37341" xr:uid="{4635FB07-9BE7-42B8-A157-F3551DD19F18}"/>
    <cellStyle name="l_DEFESA _SECOM PR - DISTRITO FEDERAL - 14-05-08(1) 3 6 2" xfId="46877" xr:uid="{C629541B-44A7-4F53-A9C9-77B69955A14D}"/>
    <cellStyle name="l_DEFESA _SECOM PR - DISTRITO FEDERAL - 14-05-08(1) 4" xfId="14024" xr:uid="{FAFACDF3-C083-4943-B4A0-FF2CB2FAD8EB}"/>
    <cellStyle name="l_DEFESA _SECOM PR - DISTRITO FEDERAL - 14-05-08(1) 4 2" xfId="20183" xr:uid="{BF4EAF37-F691-49C3-BEEA-BD0944E324CA}"/>
    <cellStyle name="l_DEFESA _SECOM PR - DISTRITO FEDERAL - 14-05-08(1) 4 2 2" xfId="37593" xr:uid="{8976FC56-095C-4315-8F5F-8913B62F3768}"/>
    <cellStyle name="l_DEFESA _SECOM PR - DISTRITO FEDERAL - 14-05-08(1) 4 3" xfId="25093" xr:uid="{614C6B1E-F898-45AC-BD7F-D89FE7C2B021}"/>
    <cellStyle name="l_DEFESA _SECOM PR - DISTRITO FEDERAL - 14-05-08(1) 5" xfId="24872" xr:uid="{C0A35E68-705B-4BEA-810B-58568B97B566}"/>
    <cellStyle name="l_DEFESA _SECOM PR - DISTRITO FEDERAL - 14-05-08(1) 5 2" xfId="37466" xr:uid="{EFDBAC64-494F-489E-A079-58F2CC3F87B9}"/>
    <cellStyle name="l_DEFESA _SECOM PR - DISTRITO FEDERAL - 14-05-08(1) 6" xfId="32034" xr:uid="{F3E228C8-2622-4F8B-82FF-DD7F164E0E43}"/>
    <cellStyle name="l_DEFESA _SECOM PR - DISTRITO FEDERAL - 14-05-08(1)_JORNAL COMPLEMENTO 24.06 - VERAMIR II - CONSOLIDADO" xfId="482" xr:uid="{016DF131-BE32-4D90-80C5-08475E002279}"/>
    <cellStyle name="l_DEFESA _SECOM PR - DISTRITO FEDERAL - 14-05-08(1)_OOH - Rev 12" xfId="3880" xr:uid="{1D16E36E-01B0-4363-BCE8-A6100E8092A4}"/>
    <cellStyle name="l_DEFESA _SECOM PR - MAIS BRASIL - 2a  ETAPA - 13-05 CONFERENCIA 10.05.08" xfId="483" xr:uid="{6A450000-8D9B-4296-8B66-8AC5ADFD72F9}"/>
    <cellStyle name="l_DEFESA _SECOM PR - MAIS BRASIL - 2a  ETAPA - 13-05 CONFERENCIA 10.05.08 2" xfId="11182" xr:uid="{B60B98B6-F72C-4EC0-BDEF-916B0DA9E560}"/>
    <cellStyle name="l_DEFESA _SECOM PR - MAIS BRASIL - 2a  ETAPA - 13-05 CONFERENCIA 10.05.08 2 2" xfId="12938" xr:uid="{E191794E-3A18-49F2-8DFB-450D151C6C8C}"/>
    <cellStyle name="l_DEFESA _SECOM PR - MAIS BRASIL - 2a  ETAPA - 13-05 CONFERENCIA 10.05.08 2 2 2" xfId="16568" xr:uid="{23950E6A-D28A-41DC-81C7-A797FAACE010}"/>
    <cellStyle name="l_DEFESA _SECOM PR - MAIS BRASIL - 2a  ETAPA - 13-05 CONFERENCIA 10.05.08 2 2 2 2" xfId="22727" xr:uid="{B46963C3-0710-47B0-901B-F91A04BFA58C}"/>
    <cellStyle name="l_DEFESA _SECOM PR - MAIS BRASIL - 2a  ETAPA - 13-05 CONFERENCIA 10.05.08 2 2 2 2 2" xfId="39994" xr:uid="{2332AADF-00CD-483A-AA52-1C004BD87C4D}"/>
    <cellStyle name="l_DEFESA _SECOM PR - MAIS BRASIL - 2a  ETAPA - 13-05 CONFERENCIA 10.05.08 2 2 2 3" xfId="27635" xr:uid="{B11FE27D-0191-4F02-93F1-652E8BA458FC}"/>
    <cellStyle name="l_DEFESA _SECOM PR - MAIS BRASIL - 2a  ETAPA - 13-05 CONFERENCIA 10.05.08 2 2 3" xfId="30859" xr:uid="{E2E4AB6C-B77A-4D41-8E22-763847F6F1F2}"/>
    <cellStyle name="l_DEFESA _SECOM PR - MAIS BRASIL - 2a  ETAPA - 13-05 CONFERENCIA 10.05.08 2 2 3 2" xfId="43083" xr:uid="{1289DA8E-0EBB-4C75-8E76-3EABC0D5AD78}"/>
    <cellStyle name="l_DEFESA _SECOM PR - MAIS BRASIL - 2a  ETAPA - 13-05 CONFERENCIA 10.05.08 2 2 4" xfId="33851" xr:uid="{195B4EB1-F0B0-465C-9983-33756C9564E9}"/>
    <cellStyle name="l_DEFESA _SECOM PR - MAIS BRASIL - 2a  ETAPA - 13-05 CONFERENCIA 10.05.08 2 2 4 2" xfId="45570" xr:uid="{EDEC4C18-D0DE-4043-BF30-05B01B75E40C}"/>
    <cellStyle name="l_DEFESA _SECOM PR - MAIS BRASIL - 2a  ETAPA - 13-05 CONFERENCIA 10.05.08 2 2 5" xfId="36052" xr:uid="{4437F0DC-AD4B-420F-9034-038B190117E9}"/>
    <cellStyle name="l_DEFESA _SECOM PR - MAIS BRASIL - 2a  ETAPA - 13-05 CONFERENCIA 10.05.08 2 2 6" xfId="19253" xr:uid="{717B1009-A14C-4DFA-8018-AED2FE74B0F2}"/>
    <cellStyle name="l_DEFESA _SECOM PR - MAIS BRASIL - 2a  ETAPA - 13-05 CONFERENCIA 10.05.08 2 3" xfId="14865" xr:uid="{5C040BB8-A703-4FF1-871D-FC74397D37F2}"/>
    <cellStyle name="l_DEFESA _SECOM PR - MAIS BRASIL - 2a  ETAPA - 13-05 CONFERENCIA 10.05.08 2 3 2" xfId="21024" xr:uid="{6C2A8565-72DF-46FE-8BFE-5710AF5DD518}"/>
    <cellStyle name="l_DEFESA _SECOM PR - MAIS BRASIL - 2a  ETAPA - 13-05 CONFERENCIA 10.05.08 2 3 2 2" xfId="38397" xr:uid="{93E30765-2789-4C5D-A1A0-EB37DEF0698C}"/>
    <cellStyle name="l_DEFESA _SECOM PR - MAIS BRASIL - 2a  ETAPA - 13-05 CONFERENCIA 10.05.08 2 3 3" xfId="25986" xr:uid="{252575FB-07D1-4F25-8293-A35ED971979F}"/>
    <cellStyle name="l_DEFESA _SECOM PR - MAIS BRASIL - 2a  ETAPA - 13-05 CONFERENCIA 10.05.08 2 4" xfId="29177" xr:uid="{D31D1A8F-D5A8-4144-8C01-E3B8110D6F2E}"/>
    <cellStyle name="l_DEFESA _SECOM PR - MAIS BRASIL - 2a  ETAPA - 13-05 CONFERENCIA 10.05.08 2 4 2" xfId="41487" xr:uid="{A9B87A3F-AEBD-4AF1-8910-D958A9A13CBC}"/>
    <cellStyle name="l_DEFESA _SECOM PR - MAIS BRASIL - 2a  ETAPA - 13-05 CONFERENCIA 10.05.08 2 5" xfId="32161" xr:uid="{C999F024-5E71-4A0C-BB97-D0F7AC087501}"/>
    <cellStyle name="l_DEFESA _SECOM PR - MAIS BRASIL - 2a  ETAPA - 13-05 CONFERENCIA 10.05.08 2 5 2" xfId="43916" xr:uid="{CA3F6866-6747-4A11-8AE6-CF1EE86EEA0C}"/>
    <cellStyle name="l_DEFESA _SECOM PR - MAIS BRASIL - 2a  ETAPA - 13-05 CONFERENCIA 10.05.08 2 6" xfId="24692" xr:uid="{0E46BF19-1B4F-4489-9EA2-29D177D6F693}"/>
    <cellStyle name="l_DEFESA _SECOM PR - MAIS BRASIL - 2a  ETAPA - 13-05 CONFERENCIA 10.05.08 2 7" xfId="19747" xr:uid="{6B7E9562-6767-47C7-98F8-32A8ED7356F6}"/>
    <cellStyle name="l_DEFESA _SECOM PR - MAIS BRASIL - 2a  ETAPA - 13-05 CONFERENCIA 10.05.08 3" xfId="12135" xr:uid="{5A40B4E2-3D2F-452A-8096-F50C50CA13AD}"/>
    <cellStyle name="l_DEFESA _SECOM PR - MAIS BRASIL - 2a  ETAPA - 13-05 CONFERENCIA 10.05.08 3 2" xfId="15765" xr:uid="{09013A2F-6378-44DD-9DBA-015614F7409C}"/>
    <cellStyle name="l_DEFESA _SECOM PR - MAIS BRASIL - 2a  ETAPA - 13-05 CONFERENCIA 10.05.08 3 2 2" xfId="21924" xr:uid="{CA21BC79-B974-43FC-A8D6-95164919600B}"/>
    <cellStyle name="l_DEFESA _SECOM PR - MAIS BRASIL - 2a  ETAPA - 13-05 CONFERENCIA 10.05.08 3 2 2 2" xfId="39202" xr:uid="{8C0EFE17-7AB5-473B-BE3B-F874BCF2FFF7}"/>
    <cellStyle name="l_DEFESA _SECOM PR - MAIS BRASIL - 2a  ETAPA - 13-05 CONFERENCIA 10.05.08 3 2 3" xfId="26843" xr:uid="{C5D6DF1F-A5E0-4867-BA0D-E3A9FE9228FE}"/>
    <cellStyle name="l_DEFESA _SECOM PR - MAIS BRASIL - 2a  ETAPA - 13-05 CONFERENCIA 10.05.08 3 2 4" xfId="48102" xr:uid="{69420B97-9EA8-468C-B5BB-F82529B713BA}"/>
    <cellStyle name="l_DEFESA _SECOM PR - MAIS BRASIL - 2a  ETAPA - 13-05 CONFERENCIA 10.05.08 3 3" xfId="17465" xr:uid="{43EBA487-E556-4F34-9D72-E8ACDF60CD63}"/>
    <cellStyle name="l_DEFESA _SECOM PR - MAIS BRASIL - 2a  ETAPA - 13-05 CONFERENCIA 10.05.08 3 3 2" xfId="23624" xr:uid="{D5630538-67F2-4D97-A992-77604FCF9DF6}"/>
    <cellStyle name="l_DEFESA _SECOM PR - MAIS BRASIL - 2a  ETAPA - 13-05 CONFERENCIA 10.05.08 3 3 2 2" xfId="42287" xr:uid="{7E46CF80-8128-4627-A1DA-82F9E905D28F}"/>
    <cellStyle name="l_DEFESA _SECOM PR - MAIS BRASIL - 2a  ETAPA - 13-05 CONFERENCIA 10.05.08 3 3 3" xfId="30061" xr:uid="{437EEDE0-B07C-43B1-9E84-1B68771A0647}"/>
    <cellStyle name="l_DEFESA _SECOM PR - MAIS BRASIL - 2a  ETAPA - 13-05 CONFERENCIA 10.05.08 3 4" xfId="33058" xr:uid="{7AF3C6D5-05AD-443D-BC42-39D464144CCF}"/>
    <cellStyle name="l_DEFESA _SECOM PR - MAIS BRASIL - 2a  ETAPA - 13-05 CONFERENCIA 10.05.08 3 4 2" xfId="44777" xr:uid="{B2854E9D-593E-4F04-9030-FED3C6E60F95}"/>
    <cellStyle name="l_DEFESA _SECOM PR - MAIS BRASIL - 2a  ETAPA - 13-05 CONFERENCIA 10.05.08 3 5" xfId="35260" xr:uid="{683ED162-2C3D-43C8-8AF9-11256ECF0207}"/>
    <cellStyle name="l_DEFESA _SECOM PR - MAIS BRASIL - 2a  ETAPA - 13-05 CONFERENCIA 10.05.08 3 6" xfId="36941" xr:uid="{9FE5ADE0-6CF8-4F5E-A8D4-538614D6D128}"/>
    <cellStyle name="l_DEFESA _SECOM PR - MAIS BRASIL - 2a  ETAPA - 13-05 CONFERENCIA 10.05.08 3 6 2" xfId="46477" xr:uid="{09835352-BCDC-458D-8582-D14EA685635E}"/>
    <cellStyle name="l_DEFESA _SECOM PR - MAIS BRASIL - 2a  ETAPA - 13-05 CONFERENCIA 10.05.08 4" xfId="14025" xr:uid="{75AB63E0-A51B-4E5E-A4CF-CAE47AA2E48D}"/>
    <cellStyle name="l_DEFESA _SECOM PR - MAIS BRASIL - 2a  ETAPA - 13-05 CONFERENCIA 10.05.08 4 2" xfId="20184" xr:uid="{3F1FFBB1-B9B0-41CE-93E8-EB8CF7AFD4E9}"/>
    <cellStyle name="l_DEFESA _SECOM PR - MAIS BRASIL - 2a  ETAPA - 13-05 CONFERENCIA 10.05.08 4 2 2" xfId="37594" xr:uid="{5C697F5D-CC2E-42E8-B890-223696CF6CD8}"/>
    <cellStyle name="l_DEFESA _SECOM PR - MAIS BRASIL - 2a  ETAPA - 13-05 CONFERENCIA 10.05.08 4 3" xfId="25094" xr:uid="{764CB2F5-0A62-4E8C-93B6-A8ECCC358E2B}"/>
    <cellStyle name="l_DEFESA _SECOM PR - MAIS BRASIL - 2a  ETAPA - 13-05 CONFERENCIA 10.05.08 5" xfId="24862" xr:uid="{BE610A5A-666C-49C3-964C-DB08E4EB7B4C}"/>
    <cellStyle name="l_DEFESA _SECOM PR - MAIS BRASIL - 2a  ETAPA - 13-05 CONFERENCIA 10.05.08 5 2" xfId="37457" xr:uid="{0A69E0AD-1534-493E-8348-832FD8428DB5}"/>
    <cellStyle name="l_DEFESA _SECOM PR - MAIS BRASIL - 2a  ETAPA - 13-05 CONFERENCIA 10.05.08 6" xfId="32033" xr:uid="{DC9216E7-927E-42F7-B63D-4A9759BC812F}"/>
    <cellStyle name="l_DEFESA _SECOM PR - MAIS BRASIL - 2a  ETAPA - 13-05 CONFERENCIA 10.05.08_JORNAL COMPLEMENTO 24.06 - VERAMIR II - CONSOLIDADO" xfId="484" xr:uid="{4839D6DE-78A0-44EE-9A0A-DAA66674351C}"/>
    <cellStyle name="l_DEFESA _SECOM PR - MAIS BRASIL - 2a  ETAPA - 13-05 CONFERENCIA 10.05.08_OOH - Rev 12" xfId="3881" xr:uid="{F9371883-2DF4-4E88-B09C-A250ED3A1C94}"/>
    <cellStyle name="l_DEFESA _SECOM PR - MAIS BRASIL - 2a  ETAPA - 13-05 CONFERENCIA 10.05.08_SPA - NUCLEO APRES" xfId="485" xr:uid="{FB491609-A3C0-496A-BE69-303C98CA310A}"/>
    <cellStyle name="l_DEFESA _SECOM PR - MAIS BRASIL - 2a  ETAPA - 13-05 CONFERENCIA 10.05.08_SPA - NUCLEO APRES 2" xfId="11183" xr:uid="{DB9D9A1B-104E-4DA0-AFF7-12207F437A0A}"/>
    <cellStyle name="l_DEFESA _SECOM PR - MAIS BRASIL - 2a  ETAPA - 13-05 CONFERENCIA 10.05.08_SPA - NUCLEO APRES 2 2" xfId="12939" xr:uid="{33910048-CB9A-41ED-AFA7-CCC6BFB0B0B5}"/>
    <cellStyle name="l_DEFESA _SECOM PR - MAIS BRASIL - 2a  ETAPA - 13-05 CONFERENCIA 10.05.08_SPA - NUCLEO APRES 2 2 2" xfId="16569" xr:uid="{19373CEF-ADF7-46C6-8F8E-7FC8367D6027}"/>
    <cellStyle name="l_DEFESA _SECOM PR - MAIS BRASIL - 2a  ETAPA - 13-05 CONFERENCIA 10.05.08_SPA - NUCLEO APRES 2 2 2 2" xfId="22728" xr:uid="{ADF215B7-C85B-41D5-8573-BF807941296F}"/>
    <cellStyle name="l_DEFESA _SECOM PR - MAIS BRASIL - 2a  ETAPA - 13-05 CONFERENCIA 10.05.08_SPA - NUCLEO APRES 2 2 2 2 2" xfId="39995" xr:uid="{4D1B4BFC-7F09-4DFE-A5C5-56AE4EF267A7}"/>
    <cellStyle name="l_DEFESA _SECOM PR - MAIS BRASIL - 2a  ETAPA - 13-05 CONFERENCIA 10.05.08_SPA - NUCLEO APRES 2 2 2 3" xfId="27636" xr:uid="{2220AF5A-3731-442C-AE76-AE32D214DCF8}"/>
    <cellStyle name="l_DEFESA _SECOM PR - MAIS BRASIL - 2a  ETAPA - 13-05 CONFERENCIA 10.05.08_SPA - NUCLEO APRES 2 2 3" xfId="30860" xr:uid="{D5F86F1F-D384-4D2A-A081-CB9525D549D0}"/>
    <cellStyle name="l_DEFESA _SECOM PR - MAIS BRASIL - 2a  ETAPA - 13-05 CONFERENCIA 10.05.08_SPA - NUCLEO APRES 2 2 3 2" xfId="43084" xr:uid="{0415C92A-8E4D-4EC4-8D0C-C2E12BCBF583}"/>
    <cellStyle name="l_DEFESA _SECOM PR - MAIS BRASIL - 2a  ETAPA - 13-05 CONFERENCIA 10.05.08_SPA - NUCLEO APRES 2 2 4" xfId="33852" xr:uid="{B61D4C37-5524-4693-8752-A5727A1B9D0C}"/>
    <cellStyle name="l_DEFESA _SECOM PR - MAIS BRASIL - 2a  ETAPA - 13-05 CONFERENCIA 10.05.08_SPA - NUCLEO APRES 2 2 4 2" xfId="45571" xr:uid="{78B2DD46-BDB7-4FF4-8F5A-236BA3EF9DEE}"/>
    <cellStyle name="l_DEFESA _SECOM PR - MAIS BRASIL - 2a  ETAPA - 13-05 CONFERENCIA 10.05.08_SPA - NUCLEO APRES 2 2 5" xfId="36053" xr:uid="{F365D16D-D59F-4F08-81C8-58775E4BB8CF}"/>
    <cellStyle name="l_DEFESA _SECOM PR - MAIS BRASIL - 2a  ETAPA - 13-05 CONFERENCIA 10.05.08_SPA - NUCLEO APRES 2 2 6" xfId="19546" xr:uid="{BEF31D11-FA2E-4522-867C-98A338D8201C}"/>
    <cellStyle name="l_DEFESA _SECOM PR - MAIS BRASIL - 2a  ETAPA - 13-05 CONFERENCIA 10.05.08_SPA - NUCLEO APRES 2 3" xfId="14866" xr:uid="{BF76283E-74BE-4012-9256-0E19510C014B}"/>
    <cellStyle name="l_DEFESA _SECOM PR - MAIS BRASIL - 2a  ETAPA - 13-05 CONFERENCIA 10.05.08_SPA - NUCLEO APRES 2 3 2" xfId="21025" xr:uid="{DACA878E-C318-4039-B2DA-844932D87115}"/>
    <cellStyle name="l_DEFESA _SECOM PR - MAIS BRASIL - 2a  ETAPA - 13-05 CONFERENCIA 10.05.08_SPA - NUCLEO APRES 2 3 2 2" xfId="38398" xr:uid="{04D9653D-7F7C-4196-9EB8-4C063E12965A}"/>
    <cellStyle name="l_DEFESA _SECOM PR - MAIS BRASIL - 2a  ETAPA - 13-05 CONFERENCIA 10.05.08_SPA - NUCLEO APRES 2 3 3" xfId="25987" xr:uid="{33522534-E066-4016-826A-F10CABF0F77D}"/>
    <cellStyle name="l_DEFESA _SECOM PR - MAIS BRASIL - 2a  ETAPA - 13-05 CONFERENCIA 10.05.08_SPA - NUCLEO APRES 2 4" xfId="29178" xr:uid="{809441ED-7546-470D-8BDC-76B04CE38E37}"/>
    <cellStyle name="l_DEFESA _SECOM PR - MAIS BRASIL - 2a  ETAPA - 13-05 CONFERENCIA 10.05.08_SPA - NUCLEO APRES 2 4 2" xfId="41488" xr:uid="{F4C7D755-77BF-4345-ABDE-4666399BFAD9}"/>
    <cellStyle name="l_DEFESA _SECOM PR - MAIS BRASIL - 2a  ETAPA - 13-05 CONFERENCIA 10.05.08_SPA - NUCLEO APRES 2 5" xfId="32162" xr:uid="{5E4F01EB-CC86-48C7-AC6E-0F362B9A9B85}"/>
    <cellStyle name="l_DEFESA _SECOM PR - MAIS BRASIL - 2a  ETAPA - 13-05 CONFERENCIA 10.05.08_SPA - NUCLEO APRES 2 5 2" xfId="43917" xr:uid="{8BCA35D4-871C-42D1-A53C-305B23DAE810}"/>
    <cellStyle name="l_DEFESA _SECOM PR - MAIS BRASIL - 2a  ETAPA - 13-05 CONFERENCIA 10.05.08_SPA - NUCLEO APRES 2 6" xfId="25832" xr:uid="{E4A21364-EC63-4C59-A2FA-36720EADE538}"/>
    <cellStyle name="l_DEFESA _SECOM PR - MAIS BRASIL - 2a  ETAPA - 13-05 CONFERENCIA 10.05.08_SPA - NUCLEO APRES 2 7" xfId="19070" xr:uid="{54B28FD8-BCCF-4A8D-9662-D4D2FA9B35D8}"/>
    <cellStyle name="l_DEFESA _SECOM PR - MAIS BRASIL - 2a  ETAPA - 13-05 CONFERENCIA 10.05.08_SPA - NUCLEO APRES 3" xfId="12136" xr:uid="{1DFE6F86-7CC6-47EA-AA09-62EF8D10315C}"/>
    <cellStyle name="l_DEFESA _SECOM PR - MAIS BRASIL - 2a  ETAPA - 13-05 CONFERENCIA 10.05.08_SPA - NUCLEO APRES 3 2" xfId="15766" xr:uid="{BC86937A-53DC-4F3C-8A24-47BCE8180FDD}"/>
    <cellStyle name="l_DEFESA _SECOM PR - MAIS BRASIL - 2a  ETAPA - 13-05 CONFERENCIA 10.05.08_SPA - NUCLEO APRES 3 2 2" xfId="21925" xr:uid="{C9ED9414-E673-42EF-8AF5-3BF20985964F}"/>
    <cellStyle name="l_DEFESA _SECOM PR - MAIS BRASIL - 2a  ETAPA - 13-05 CONFERENCIA 10.05.08_SPA - NUCLEO APRES 3 2 2 2" xfId="39203" xr:uid="{BA7D85D9-1F1B-4C49-BB1F-A1C8E8120C15}"/>
    <cellStyle name="l_DEFESA _SECOM PR - MAIS BRASIL - 2a  ETAPA - 13-05 CONFERENCIA 10.05.08_SPA - NUCLEO APRES 3 2 3" xfId="26844" xr:uid="{E723B028-5D87-41DB-87CB-459D1AA95725}"/>
    <cellStyle name="l_DEFESA _SECOM PR - MAIS BRASIL - 2a  ETAPA - 13-05 CONFERENCIA 10.05.08_SPA - NUCLEO APRES 3 2 4" xfId="48103" xr:uid="{703E4EEE-A2B4-4232-B012-32F3FD0AF19B}"/>
    <cellStyle name="l_DEFESA _SECOM PR - MAIS BRASIL - 2a  ETAPA - 13-05 CONFERENCIA 10.05.08_SPA - NUCLEO APRES 3 3" xfId="17466" xr:uid="{0716320D-94C2-430B-BC58-32C449449C49}"/>
    <cellStyle name="l_DEFESA _SECOM PR - MAIS BRASIL - 2a  ETAPA - 13-05 CONFERENCIA 10.05.08_SPA - NUCLEO APRES 3 3 2" xfId="23625" xr:uid="{3D377605-D68F-47EB-88DD-CDDC92B643D6}"/>
    <cellStyle name="l_DEFESA _SECOM PR - MAIS BRASIL - 2a  ETAPA - 13-05 CONFERENCIA 10.05.08_SPA - NUCLEO APRES 3 3 2 2" xfId="42288" xr:uid="{6D667B5E-EAC1-4BF0-B5CF-71CC827A427E}"/>
    <cellStyle name="l_DEFESA _SECOM PR - MAIS BRASIL - 2a  ETAPA - 13-05 CONFERENCIA 10.05.08_SPA - NUCLEO APRES 3 3 3" xfId="30062" xr:uid="{A1DF0A23-2238-4865-AAD7-DFD3CDEA50D4}"/>
    <cellStyle name="l_DEFESA _SECOM PR - MAIS BRASIL - 2a  ETAPA - 13-05 CONFERENCIA 10.05.08_SPA - NUCLEO APRES 3 4" xfId="33059" xr:uid="{41601EB7-E144-48A5-94AA-A02C790AB359}"/>
    <cellStyle name="l_DEFESA _SECOM PR - MAIS BRASIL - 2a  ETAPA - 13-05 CONFERENCIA 10.05.08_SPA - NUCLEO APRES 3 4 2" xfId="44778" xr:uid="{C3DA7C7B-CCDF-4B0D-B1B9-1A1300B30212}"/>
    <cellStyle name="l_DEFESA _SECOM PR - MAIS BRASIL - 2a  ETAPA - 13-05 CONFERENCIA 10.05.08_SPA - NUCLEO APRES 3 5" xfId="35261" xr:uid="{B0284E81-7618-4A8B-996C-68D71766C377}"/>
    <cellStyle name="l_DEFESA _SECOM PR - MAIS BRASIL - 2a  ETAPA - 13-05 CONFERENCIA 10.05.08_SPA - NUCLEO APRES 3 6" xfId="32896" xr:uid="{8A74601A-F3CA-4297-9F8E-9D00D95F167F}"/>
    <cellStyle name="l_DEFESA _SECOM PR - MAIS BRASIL - 2a  ETAPA - 13-05 CONFERENCIA 10.05.08_SPA - NUCLEO APRES 3 6 2" xfId="44647" xr:uid="{B98A4C68-CBCC-46BF-933B-834FA3E7414D}"/>
    <cellStyle name="l_DEFESA _SECOM PR - MAIS BRASIL - 2a  ETAPA - 13-05 CONFERENCIA 10.05.08_SPA - NUCLEO APRES 4" xfId="14026" xr:uid="{CC35DA93-0EBD-49C5-92DD-42C3EA79A563}"/>
    <cellStyle name="l_DEFESA _SECOM PR - MAIS BRASIL - 2a  ETAPA - 13-05 CONFERENCIA 10.05.08_SPA - NUCLEO APRES 4 2" xfId="20185" xr:uid="{BA53F068-75EE-4E25-A10D-1600C97A286B}"/>
    <cellStyle name="l_DEFESA _SECOM PR - MAIS BRASIL - 2a  ETAPA - 13-05 CONFERENCIA 10.05.08_SPA - NUCLEO APRES 4 2 2" xfId="37595" xr:uid="{A5319E92-FE00-44B8-BA1F-21E203BBDCB1}"/>
    <cellStyle name="l_DEFESA _SECOM PR - MAIS BRASIL - 2a  ETAPA - 13-05 CONFERENCIA 10.05.08_SPA - NUCLEO APRES 4 3" xfId="25095" xr:uid="{823D1AFC-E155-424A-829D-D0D392844351}"/>
    <cellStyle name="l_DEFESA _SECOM PR - MAIS BRASIL - 2a  ETAPA - 13-05 CONFERENCIA 10.05.08_SPA - NUCLEO APRES 5" xfId="24824" xr:uid="{18603226-8508-4C6B-9175-F0B3D6252B85}"/>
    <cellStyle name="l_DEFESA _SECOM PR - MAIS BRASIL - 2a  ETAPA - 13-05 CONFERENCIA 10.05.08_SPA - NUCLEO APRES 5 2" xfId="37420" xr:uid="{63D3D03D-2D3D-483C-BBC2-B6F09655A249}"/>
    <cellStyle name="l_DEFESA _SECOM PR - MAIS BRASIL - 2a  ETAPA - 13-05 CONFERENCIA 10.05.08_SPA - NUCLEO APRES 6" xfId="32032" xr:uid="{0C262AFD-4FF0-433C-8790-87C02382DDB5}"/>
    <cellStyle name="l_DEFESA _SECOM PR - MAIS BRASIL - 2a  ETAPA - 13-05 CONFERENCIA 10.05.08_SPA - NUCLEO APRES_CINEMA_-_9_MERCADOS" xfId="486" xr:uid="{7A26B328-7F8A-4A0E-8DE7-E966DD0B41AD}"/>
    <cellStyle name="l_DEFESA _SECOM PR - MAIS BRASIL - 2a  ETAPA - 13-05 CONFERENCIA 10.05.08_SPA - NUCLEO APRES_JORNAL COMPLEMENTO 24.06 - VERAMIR II - CONSOLIDADO" xfId="487" xr:uid="{7A4588E5-133C-44AA-ABA9-2D6FDB5BE1B9}"/>
    <cellStyle name="l_DEFESA _SECOM PR - MAIS BRASIL - 2a  ETAPA - 13-05 CONFERENCIA 10.05.08_SPA - NUCLEO APRES_OOH - Rev 12" xfId="3882" xr:uid="{E323F88F-B79E-47FB-8B66-D504ED98C7D9}"/>
    <cellStyle name="l_DEFESA _SECOM PR - MARANHÃO -  14-05-08" xfId="488" xr:uid="{A7F2CCC4-10A4-4039-8DC9-414ABB5AABCF}"/>
    <cellStyle name="l_DEFESA _SECOM PR - MARANHÃO -  14-05-08 2" xfId="11184" xr:uid="{069A2702-2281-4072-84D1-F98075264822}"/>
    <cellStyle name="l_DEFESA _SECOM PR - MARANHÃO -  14-05-08 2 2" xfId="12940" xr:uid="{C3B8D9D6-695E-4B1C-ABE1-EF2A4CDDB101}"/>
    <cellStyle name="l_DEFESA _SECOM PR - MARANHÃO -  14-05-08 2 2 2" xfId="16570" xr:uid="{4BF794F1-5F6E-46C0-99B0-ED1C1F3024E0}"/>
    <cellStyle name="l_DEFESA _SECOM PR - MARANHÃO -  14-05-08 2 2 2 2" xfId="22729" xr:uid="{9AEDAA53-21BD-4C52-96DE-7F15321515C6}"/>
    <cellStyle name="l_DEFESA _SECOM PR - MARANHÃO -  14-05-08 2 2 2 2 2" xfId="39996" xr:uid="{4C8224B7-87E6-419F-9058-7A8154F87366}"/>
    <cellStyle name="l_DEFESA _SECOM PR - MARANHÃO -  14-05-08 2 2 2 3" xfId="27637" xr:uid="{71DB1C1B-5D41-46E7-9FC6-A1429457B770}"/>
    <cellStyle name="l_DEFESA _SECOM PR - MARANHÃO -  14-05-08 2 2 3" xfId="30861" xr:uid="{D3BCCCC9-38A7-4746-B05C-A679501B3011}"/>
    <cellStyle name="l_DEFESA _SECOM PR - MARANHÃO -  14-05-08 2 2 3 2" xfId="43085" xr:uid="{7CD82B06-1F62-4984-9D1B-B01D725AA0EC}"/>
    <cellStyle name="l_DEFESA _SECOM PR - MARANHÃO -  14-05-08 2 2 4" xfId="33853" xr:uid="{CC94CCD8-B885-467B-81BA-E8B134FCE2BB}"/>
    <cellStyle name="l_DEFESA _SECOM PR - MARANHÃO -  14-05-08 2 2 4 2" xfId="45572" xr:uid="{0005F2E4-FE31-413C-A2FA-74686F85258B}"/>
    <cellStyle name="l_DEFESA _SECOM PR - MARANHÃO -  14-05-08 2 2 5" xfId="36054" xr:uid="{4A574E10-389A-4534-98A2-CF9F910BA51C}"/>
    <cellStyle name="l_DEFESA _SECOM PR - MARANHÃO -  14-05-08 2 2 6" xfId="18871" xr:uid="{6E494660-6893-4473-A6F3-FF50421DDEF9}"/>
    <cellStyle name="l_DEFESA _SECOM PR - MARANHÃO -  14-05-08 2 3" xfId="14867" xr:uid="{B70BAD48-7C2B-4AB8-AF14-0D12B5D6AC52}"/>
    <cellStyle name="l_DEFESA _SECOM PR - MARANHÃO -  14-05-08 2 3 2" xfId="21026" xr:uid="{659E7D3D-FB78-4232-B62B-4FA2448D973D}"/>
    <cellStyle name="l_DEFESA _SECOM PR - MARANHÃO -  14-05-08 2 3 2 2" xfId="38399" xr:uid="{DE69DEF5-3291-4FCA-8386-4DC79BCD9562}"/>
    <cellStyle name="l_DEFESA _SECOM PR - MARANHÃO -  14-05-08 2 3 3" xfId="25988" xr:uid="{7796234F-6B59-4AFA-BBB7-E874DFE5EF8A}"/>
    <cellStyle name="l_DEFESA _SECOM PR - MARANHÃO -  14-05-08 2 4" xfId="29179" xr:uid="{AA1D9B57-A240-4455-B5BB-8E63A8753069}"/>
    <cellStyle name="l_DEFESA _SECOM PR - MARANHÃO -  14-05-08 2 4 2" xfId="41489" xr:uid="{6A006D90-A749-4907-954F-876439636CC0}"/>
    <cellStyle name="l_DEFESA _SECOM PR - MARANHÃO -  14-05-08 2 5" xfId="32163" xr:uid="{EC3C2A58-49ED-4582-8607-985354B5902B}"/>
    <cellStyle name="l_DEFESA _SECOM PR - MARANHÃO -  14-05-08 2 5 2" xfId="43918" xr:uid="{2FB4C732-14DA-485A-AB9C-381209535F7C}"/>
    <cellStyle name="l_DEFESA _SECOM PR - MARANHÃO -  14-05-08 2 6" xfId="29026" xr:uid="{6F5014F1-E8F0-46C3-B0DC-AE2CE38FE5ED}"/>
    <cellStyle name="l_DEFESA _SECOM PR - MARANHÃO -  14-05-08 2 7" xfId="18754" xr:uid="{F0CBD135-7051-49B3-8639-BDE07228DC56}"/>
    <cellStyle name="l_DEFESA _SECOM PR - MARANHÃO -  14-05-08 3" xfId="12137" xr:uid="{CDFA725D-4E01-4609-A2A1-CFF2F3660B7C}"/>
    <cellStyle name="l_DEFESA _SECOM PR - MARANHÃO -  14-05-08 3 2" xfId="15767" xr:uid="{6E17B83A-08BA-4E92-90F6-ADC4F2C2EEB2}"/>
    <cellStyle name="l_DEFESA _SECOM PR - MARANHÃO -  14-05-08 3 2 2" xfId="21926" xr:uid="{2BF99BB9-0F51-4AAA-AAA2-BDC670BC26D6}"/>
    <cellStyle name="l_DEFESA _SECOM PR - MARANHÃO -  14-05-08 3 2 2 2" xfId="39204" xr:uid="{DC005A3B-74B0-47FD-B6B9-D78F0798FB1C}"/>
    <cellStyle name="l_DEFESA _SECOM PR - MARANHÃO -  14-05-08 3 2 3" xfId="26845" xr:uid="{DA9E7EE2-C5A4-43B3-931B-1C87FCFF841A}"/>
    <cellStyle name="l_DEFESA _SECOM PR - MARANHÃO -  14-05-08 3 2 4" xfId="48104" xr:uid="{D8555979-A751-48B1-BABB-4880F10455EB}"/>
    <cellStyle name="l_DEFESA _SECOM PR - MARANHÃO -  14-05-08 3 3" xfId="17467" xr:uid="{94E66E44-AE25-4B08-B031-C6D9F81EC0C1}"/>
    <cellStyle name="l_DEFESA _SECOM PR - MARANHÃO -  14-05-08 3 3 2" xfId="23626" xr:uid="{7555F719-41FC-4BEE-9DB5-886F53B01126}"/>
    <cellStyle name="l_DEFESA _SECOM PR - MARANHÃO -  14-05-08 3 3 2 2" xfId="42289" xr:uid="{524DF2A3-9A7B-4B3F-95BE-DDE2B6797332}"/>
    <cellStyle name="l_DEFESA _SECOM PR - MARANHÃO -  14-05-08 3 3 3" xfId="30063" xr:uid="{D87FCF95-8598-4BC0-94CF-BC799FF2B16D}"/>
    <cellStyle name="l_DEFESA _SECOM PR - MARANHÃO -  14-05-08 3 4" xfId="33060" xr:uid="{6939A0C5-A626-45C2-B272-95CB8CB4ACB5}"/>
    <cellStyle name="l_DEFESA _SECOM PR - MARANHÃO -  14-05-08 3 4 2" xfId="44779" xr:uid="{0AAE411F-EFC5-48EC-AC4E-9BF1B024E9CD}"/>
    <cellStyle name="l_DEFESA _SECOM PR - MARANHÃO -  14-05-08 3 5" xfId="35262" xr:uid="{561C2203-445D-468F-A105-1F0DEE282942}"/>
    <cellStyle name="l_DEFESA _SECOM PR - MARANHÃO -  14-05-08 3 6" xfId="37137" xr:uid="{98A09D9F-D1C7-45C5-BC19-7B79280AF554}"/>
    <cellStyle name="l_DEFESA _SECOM PR - MARANHÃO -  14-05-08 3 6 2" xfId="46673" xr:uid="{DE8B8AD8-BBC5-40ED-A90F-A2ED1E80559A}"/>
    <cellStyle name="l_DEFESA _SECOM PR - MARANHÃO -  14-05-08 4" xfId="14027" xr:uid="{DD3C8B6E-C996-46D8-8551-E8C537BF7A3F}"/>
    <cellStyle name="l_DEFESA _SECOM PR - MARANHÃO -  14-05-08 4 2" xfId="20186" xr:uid="{CFE61BC6-AC86-47DC-92AD-E9F1F56A92F5}"/>
    <cellStyle name="l_DEFESA _SECOM PR - MARANHÃO -  14-05-08 4 2 2" xfId="37596" xr:uid="{2C8483AF-E993-4937-B842-ED37FDAF4E38}"/>
    <cellStyle name="l_DEFESA _SECOM PR - MARANHÃO -  14-05-08 4 3" xfId="25096" xr:uid="{D578FAB1-6E75-4C73-ACAA-C2CAC4E418F1}"/>
    <cellStyle name="l_DEFESA _SECOM PR - MARANHÃO -  14-05-08 5" xfId="24826" xr:uid="{D2636967-2C83-4B4E-AC13-AA9860523984}"/>
    <cellStyle name="l_DEFESA _SECOM PR - MARANHÃO -  14-05-08 5 2" xfId="37422" xr:uid="{B54430C0-8D61-4776-9A66-90AB4EBE2F92}"/>
    <cellStyle name="l_DEFESA _SECOM PR - MARANHÃO -  14-05-08 6" xfId="32031" xr:uid="{A389C27E-E371-4A37-918E-E1B76195D257}"/>
    <cellStyle name="l_DEFESA _SECOM PR - MARANHÃO -  14-05-08_JORNAL COMPLEMENTO 24.06 - VERAMIR II - CONSOLIDADO" xfId="489" xr:uid="{A021A277-1BA7-4FCC-A6EF-98633AF7DC28}"/>
    <cellStyle name="l_DEFESA _SECOM PR - MARANHÃO -  14-05-08_OOH - Rev 12" xfId="3883" xr:uid="{4EDFFC45-6CBB-4216-9642-50A645C59B7A}"/>
    <cellStyle name="l_DEFESA _SECOM PR - MGE E SPE - 14-05" xfId="490" xr:uid="{CAF346A6-B3D0-46E2-B844-E73A91FA24CB}"/>
    <cellStyle name="l_DEFESA _SECOM PR - MGE E SPE - 14-05 2" xfId="11185" xr:uid="{6953C8F8-7209-4CF7-BFD7-CDE4A252F8A8}"/>
    <cellStyle name="l_DEFESA _SECOM PR - MGE E SPE - 14-05 2 2" xfId="12941" xr:uid="{70C6008C-0B50-4128-AECC-89C9EB8E77E5}"/>
    <cellStyle name="l_DEFESA _SECOM PR - MGE E SPE - 14-05 2 2 2" xfId="16571" xr:uid="{E61EE066-4E0C-4323-B3FE-EE9D6F775EF4}"/>
    <cellStyle name="l_DEFESA _SECOM PR - MGE E SPE - 14-05 2 2 2 2" xfId="22730" xr:uid="{BDB93A3B-690D-4556-9D06-EE21AB991F6A}"/>
    <cellStyle name="l_DEFESA _SECOM PR - MGE E SPE - 14-05 2 2 2 2 2" xfId="39997" xr:uid="{49A66DB4-4299-4584-AAAF-487D08BD30DD}"/>
    <cellStyle name="l_DEFESA _SECOM PR - MGE E SPE - 14-05 2 2 2 3" xfId="27638" xr:uid="{5B429FFE-0DCB-4CB6-8B58-B1EF2F3CF327}"/>
    <cellStyle name="l_DEFESA _SECOM PR - MGE E SPE - 14-05 2 2 3" xfId="30862" xr:uid="{42AC48E0-6F38-4C34-B571-C649F6835B97}"/>
    <cellStyle name="l_DEFESA _SECOM PR - MGE E SPE - 14-05 2 2 3 2" xfId="43086" xr:uid="{A91AE35C-694F-415E-99AD-67EE71343CA3}"/>
    <cellStyle name="l_DEFESA _SECOM PR - MGE E SPE - 14-05 2 2 4" xfId="33854" xr:uid="{CFE140F9-D961-4681-BB19-7AB1E6F524C2}"/>
    <cellStyle name="l_DEFESA _SECOM PR - MGE E SPE - 14-05 2 2 4 2" xfId="45573" xr:uid="{26954A23-A68E-445C-81AF-B9171933AB9A}"/>
    <cellStyle name="l_DEFESA _SECOM PR - MGE E SPE - 14-05 2 2 5" xfId="36055" xr:uid="{AFC3D2DD-C21B-4496-AB1F-E6E10210435E}"/>
    <cellStyle name="l_DEFESA _SECOM PR - MGE E SPE - 14-05 2 2 6" xfId="18553" xr:uid="{A3B5B357-92A7-4868-B5E2-ED4173E86FB2}"/>
    <cellStyle name="l_DEFESA _SECOM PR - MGE E SPE - 14-05 2 3" xfId="14868" xr:uid="{217B1ADA-5B14-4F09-BCAF-DCD5BA12730B}"/>
    <cellStyle name="l_DEFESA _SECOM PR - MGE E SPE - 14-05 2 3 2" xfId="21027" xr:uid="{0B7C8097-CB6F-458D-880C-81AB8FEAEB23}"/>
    <cellStyle name="l_DEFESA _SECOM PR - MGE E SPE - 14-05 2 3 2 2" xfId="38400" xr:uid="{E965A3B0-A75B-4AE7-8DCE-12425FFBBED0}"/>
    <cellStyle name="l_DEFESA _SECOM PR - MGE E SPE - 14-05 2 3 3" xfId="25989" xr:uid="{3366EC57-74BC-4DA6-8A2E-472B5D90F7AE}"/>
    <cellStyle name="l_DEFESA _SECOM PR - MGE E SPE - 14-05 2 4" xfId="29180" xr:uid="{2E2548F0-D391-4338-8D59-746AFF87A212}"/>
    <cellStyle name="l_DEFESA _SECOM PR - MGE E SPE - 14-05 2 4 2" xfId="41490" xr:uid="{16274ED1-4C6B-46AC-BC75-DBB82894EE84}"/>
    <cellStyle name="l_DEFESA _SECOM PR - MGE E SPE - 14-05 2 5" xfId="32164" xr:uid="{4AFE0BFD-B077-4944-94F7-74EA57B5906B}"/>
    <cellStyle name="l_DEFESA _SECOM PR - MGE E SPE - 14-05 2 5 2" xfId="43919" xr:uid="{5F9E293A-6B1D-4312-9C70-8CCBF7AFE818}"/>
    <cellStyle name="l_DEFESA _SECOM PR - MGE E SPE - 14-05 2 6" xfId="29025" xr:uid="{BEE934FD-8C2A-42EC-B898-D899DF597AB0}"/>
    <cellStyle name="l_DEFESA _SECOM PR - MGE E SPE - 14-05 2 7" xfId="19452" xr:uid="{DAB9F8D2-50D0-4718-9CF5-C261A1C5A614}"/>
    <cellStyle name="l_DEFESA _SECOM PR - MGE E SPE - 14-05 3" xfId="12138" xr:uid="{EB818753-8A44-4FF7-94E6-4B9401BFB822}"/>
    <cellStyle name="l_DEFESA _SECOM PR - MGE E SPE - 14-05 3 2" xfId="15768" xr:uid="{511B13CF-0BE3-4E5B-BF4B-EE30D782390D}"/>
    <cellStyle name="l_DEFESA _SECOM PR - MGE E SPE - 14-05 3 2 2" xfId="21927" xr:uid="{416AF5E5-8E2A-4C0B-A07F-16C5185B98FB}"/>
    <cellStyle name="l_DEFESA _SECOM PR - MGE E SPE - 14-05 3 2 2 2" xfId="39205" xr:uid="{D1E9C227-7888-4E4F-ADDD-49DD690B154D}"/>
    <cellStyle name="l_DEFESA _SECOM PR - MGE E SPE - 14-05 3 2 3" xfId="26846" xr:uid="{3F532290-823C-4150-8036-0A944CBB09DE}"/>
    <cellStyle name="l_DEFESA _SECOM PR - MGE E SPE - 14-05 3 2 4" xfId="48105" xr:uid="{F1FF3FDA-10AC-4C98-9C6E-C766B0B0F587}"/>
    <cellStyle name="l_DEFESA _SECOM PR - MGE E SPE - 14-05 3 3" xfId="17468" xr:uid="{9BCE5A05-EFCF-4FB4-A06D-27AFF4598234}"/>
    <cellStyle name="l_DEFESA _SECOM PR - MGE E SPE - 14-05 3 3 2" xfId="23627" xr:uid="{DF595526-EFCD-46D8-9A18-A3382A82886C}"/>
    <cellStyle name="l_DEFESA _SECOM PR - MGE E SPE - 14-05 3 3 2 2" xfId="42290" xr:uid="{ACC1FD51-6ECD-4253-81EF-DEFB9B60AA46}"/>
    <cellStyle name="l_DEFESA _SECOM PR - MGE E SPE - 14-05 3 3 3" xfId="30064" xr:uid="{E6A5FB34-6CEE-450A-B071-49B79DA75DAD}"/>
    <cellStyle name="l_DEFESA _SECOM PR - MGE E SPE - 14-05 3 4" xfId="33061" xr:uid="{CF7D82A3-EF75-4F81-B862-71BCA8AE0723}"/>
    <cellStyle name="l_DEFESA _SECOM PR - MGE E SPE - 14-05 3 4 2" xfId="44780" xr:uid="{7FF71495-D93A-4929-A9E2-AB3D7061F79D}"/>
    <cellStyle name="l_DEFESA _SECOM PR - MGE E SPE - 14-05 3 5" xfId="35263" xr:uid="{786BAE5F-7125-480F-98D8-2F5BDF3504FD}"/>
    <cellStyle name="l_DEFESA _SECOM PR - MGE E SPE - 14-05 3 6" xfId="37340" xr:uid="{C2DED597-30AD-4F7C-9075-9E818BAF609A}"/>
    <cellStyle name="l_DEFESA _SECOM PR - MGE E SPE - 14-05 3 6 2" xfId="46876" xr:uid="{D4D6B28D-6011-46B8-9C68-1ECAD5E16F90}"/>
    <cellStyle name="l_DEFESA _SECOM PR - MGE E SPE - 14-05 4" xfId="14028" xr:uid="{E9F985B7-04CA-4BD1-A65B-61F5A22BEC8A}"/>
    <cellStyle name="l_DEFESA _SECOM PR - MGE E SPE - 14-05 4 2" xfId="20187" xr:uid="{782C46E3-90FD-4F2F-BFC5-1591A52DEE5C}"/>
    <cellStyle name="l_DEFESA _SECOM PR - MGE E SPE - 14-05 4 2 2" xfId="37597" xr:uid="{37C0EECD-D6A5-43CC-9A5C-9A838C898742}"/>
    <cellStyle name="l_DEFESA _SECOM PR - MGE E SPE - 14-05 4 3" xfId="25097" xr:uid="{6E0C565A-A262-4851-9606-A3A502A7EABA}"/>
    <cellStyle name="l_DEFESA _SECOM PR - MGE E SPE - 14-05 5" xfId="24828" xr:uid="{1A7FC3FA-A89B-4986-9DDE-5EACF66E235C}"/>
    <cellStyle name="l_DEFESA _SECOM PR - MGE E SPE - 14-05 5 2" xfId="37424" xr:uid="{69361A19-9E33-4651-A6A7-CEE33CD60872}"/>
    <cellStyle name="l_DEFESA _SECOM PR - MGE E SPE - 14-05 6" xfId="32030" xr:uid="{10C2DC0F-F305-4DCE-9820-9D7D2BB95650}"/>
    <cellStyle name="l_DEFESA _SECOM PR - MGE E SPE - 14-05_JORNAL COMPLEMENTO 24.06 - VERAMIR II - CONSOLIDADO" xfId="491" xr:uid="{CE722CBA-A4E3-4A14-99E7-655ABAA73EEC}"/>
    <cellStyle name="l_DEFESA _SECOM PR - MGE E SPE - 14-05_OOH - Rev 12" xfId="3884" xr:uid="{B569D3D6-2EA9-4208-B9B4-7E47A895E755}"/>
    <cellStyle name="l_DEFESA _SECOM PR (1).." xfId="492" xr:uid="{96B9D16A-E2BA-47B9-A836-10FCF8FD2F90}"/>
    <cellStyle name="l_DEFESA _SECOM PR (1).._JORNAL COMPLEMENTO 24.06 - VERAMIR II - CONSOLIDADO" xfId="493" xr:uid="{1907DEBE-E0E4-4964-9244-F21F2D55EDD6}"/>
    <cellStyle name="l_DEFESA _SECOM PR (2).." xfId="494" xr:uid="{A13BB990-6047-4278-A06E-40F0A5EBF48B}"/>
    <cellStyle name="l_DEFESA _SECOM PR (2).._JORNAL COMPLEMENTO 24.06 - VERAMIR II - CONSOLIDADO" xfId="495" xr:uid="{A5B39E93-7EA3-470C-8C99-21E59BBDC907}"/>
    <cellStyle name="l_DEFESA _SÉCULO 21" xfId="496" xr:uid="{48764F5A-E049-4190-8308-223F45C314EB}"/>
    <cellStyle name="l_DEFESA _SÉCULO 21_JORNAL COMPLEMENTO 24.06 - VERAMIR II - CONSOLIDADO" xfId="497" xr:uid="{BAD7D927-A831-4F48-A79A-8A4C49B200B2}"/>
    <cellStyle name="l_DEFESA _SPA - NUCLEO APRES" xfId="498" xr:uid="{57F8A788-E77B-4A73-930D-28FD265852F8}"/>
    <cellStyle name="l_DEFESA _SPA - NUCLEO APRES 2" xfId="11186" xr:uid="{2BF5645A-6BA9-4EFA-84C5-5CD9B167C67C}"/>
    <cellStyle name="l_DEFESA _SPA - NUCLEO APRES 2 2" xfId="12942" xr:uid="{9196B90B-E0C1-4F9C-A9D2-A6F6EB72BB57}"/>
    <cellStyle name="l_DEFESA _SPA - NUCLEO APRES 2 2 2" xfId="16572" xr:uid="{D8B27E60-F148-4DDF-A4E0-7565CA0D74A0}"/>
    <cellStyle name="l_DEFESA _SPA - NUCLEO APRES 2 2 2 2" xfId="22731" xr:uid="{92016149-F72D-48AF-A8F6-819BF140EB02}"/>
    <cellStyle name="l_DEFESA _SPA - NUCLEO APRES 2 2 2 2 2" xfId="39998" xr:uid="{C78FE685-036B-4983-93BB-2BB2BD25E93D}"/>
    <cellStyle name="l_DEFESA _SPA - NUCLEO APRES 2 2 2 3" xfId="27639" xr:uid="{A1F23396-E29C-4B98-8575-27A9C3FD0880}"/>
    <cellStyle name="l_DEFESA _SPA - NUCLEO APRES 2 2 3" xfId="30863" xr:uid="{8720CFDE-40B0-43DA-B01B-643F38BC6EE1}"/>
    <cellStyle name="l_DEFESA _SPA - NUCLEO APRES 2 2 3 2" xfId="43087" xr:uid="{3DF14697-6605-40D9-BA1C-0AEB2094C6F6}"/>
    <cellStyle name="l_DEFESA _SPA - NUCLEO APRES 2 2 4" xfId="33855" xr:uid="{C8BD14AF-1412-4297-8A1F-2D9BEC3BEF5B}"/>
    <cellStyle name="l_DEFESA _SPA - NUCLEO APRES 2 2 4 2" xfId="45574" xr:uid="{60B1594B-63D8-4005-9615-74B8E1B0E3B5}"/>
    <cellStyle name="l_DEFESA _SPA - NUCLEO APRES 2 2 5" xfId="36056" xr:uid="{49B2126F-A519-4885-9DD1-64DE2000F6E0}"/>
    <cellStyle name="l_DEFESA _SPA - NUCLEO APRES 2 2 6" xfId="19252" xr:uid="{53BBDB6F-0544-4A9D-8BDB-2A0989D3015C}"/>
    <cellStyle name="l_DEFESA _SPA - NUCLEO APRES 2 3" xfId="14869" xr:uid="{9955C8A2-EF44-482E-82E3-323A7F3C4080}"/>
    <cellStyle name="l_DEFESA _SPA - NUCLEO APRES 2 3 2" xfId="21028" xr:uid="{4E553A59-E9F3-4724-A654-90324E9720FA}"/>
    <cellStyle name="l_DEFESA _SPA - NUCLEO APRES 2 3 2 2" xfId="38401" xr:uid="{9473D227-5074-4A17-9DE5-E461FEC38B53}"/>
    <cellStyle name="l_DEFESA _SPA - NUCLEO APRES 2 3 3" xfId="25990" xr:uid="{C6D2DE67-541F-4DCE-A3EE-E6C133CE0524}"/>
    <cellStyle name="l_DEFESA _SPA - NUCLEO APRES 2 4" xfId="29181" xr:uid="{732C6690-CD95-4CEB-8A67-278CB9EC61EB}"/>
    <cellStyle name="l_DEFESA _SPA - NUCLEO APRES 2 4 2" xfId="41491" xr:uid="{073899FF-D184-4867-88B1-D5C1F6B87115}"/>
    <cellStyle name="l_DEFESA _SPA - NUCLEO APRES 2 5" xfId="32165" xr:uid="{4B6D0C4C-069F-4434-86A7-6B01E9414485}"/>
    <cellStyle name="l_DEFESA _SPA - NUCLEO APRES 2 5 2" xfId="43920" xr:uid="{BDD11C5D-4661-4ACF-8574-67692F456127}"/>
    <cellStyle name="l_DEFESA _SPA - NUCLEO APRES 2 6" xfId="29979" xr:uid="{4C5D1FD7-FC30-43BF-B49C-1BDFEE2DEBF9}"/>
    <cellStyle name="l_DEFESA _SPA - NUCLEO APRES 2 7" xfId="19746" xr:uid="{DD0476B0-C7A4-494E-9206-49243583910C}"/>
    <cellStyle name="l_DEFESA _SPA - NUCLEO APRES 3" xfId="12139" xr:uid="{4C1C16EE-1A75-4EAC-9060-48AC4ABB58FC}"/>
    <cellStyle name="l_DEFESA _SPA - NUCLEO APRES 3 2" xfId="15769" xr:uid="{9BC42A7C-48A4-4C2F-A2F6-DE64AD39C282}"/>
    <cellStyle name="l_DEFESA _SPA - NUCLEO APRES 3 2 2" xfId="21928" xr:uid="{0D0C13B7-0C89-47B2-8045-463B6D953D77}"/>
    <cellStyle name="l_DEFESA _SPA - NUCLEO APRES 3 2 2 2" xfId="39206" xr:uid="{A9A8AF1A-A815-4E05-992F-069B2A950281}"/>
    <cellStyle name="l_DEFESA _SPA - NUCLEO APRES 3 2 3" xfId="26847" xr:uid="{775FFCF0-7C86-4C09-BEF0-3C5FDEC2CFDF}"/>
    <cellStyle name="l_DEFESA _SPA - NUCLEO APRES 3 2 4" xfId="48106" xr:uid="{707172AB-CB31-47D2-BFD4-03B402A75AC9}"/>
    <cellStyle name="l_DEFESA _SPA - NUCLEO APRES 3 3" xfId="17469" xr:uid="{1F22D9B4-1A72-48AF-A685-7A2397211BD1}"/>
    <cellStyle name="l_DEFESA _SPA - NUCLEO APRES 3 3 2" xfId="23628" xr:uid="{28DA1160-3976-4435-8A35-90A05146EEFF}"/>
    <cellStyle name="l_DEFESA _SPA - NUCLEO APRES 3 3 2 2" xfId="42291" xr:uid="{9220E27F-6B3E-46F6-82E6-D2BB4FF6D7D1}"/>
    <cellStyle name="l_DEFESA _SPA - NUCLEO APRES 3 3 3" xfId="30065" xr:uid="{5D640EF5-364C-4029-B1A8-1141391E2662}"/>
    <cellStyle name="l_DEFESA _SPA - NUCLEO APRES 3 4" xfId="33062" xr:uid="{90026F95-A80E-45D0-8E1D-2BADA3AD054F}"/>
    <cellStyle name="l_DEFESA _SPA - NUCLEO APRES 3 4 2" xfId="44781" xr:uid="{DACFCAAF-AFB5-4442-9555-7AA6C8D6092A}"/>
    <cellStyle name="l_DEFESA _SPA - NUCLEO APRES 3 5" xfId="35264" xr:uid="{6C095753-DDA5-4452-AA15-07D3E58F35E4}"/>
    <cellStyle name="l_DEFESA _SPA - NUCLEO APRES 3 6" xfId="36940" xr:uid="{F69F01D1-B6DB-4138-84B4-4BA4C893C7D3}"/>
    <cellStyle name="l_DEFESA _SPA - NUCLEO APRES 3 6 2" xfId="46476" xr:uid="{3211B87B-48F0-467C-AD4C-0A201EAB8F05}"/>
    <cellStyle name="l_DEFESA _SPA - NUCLEO APRES 4" xfId="14029" xr:uid="{3728796C-AF1C-4A7E-97B5-98D04FBCCF1E}"/>
    <cellStyle name="l_DEFESA _SPA - NUCLEO APRES 4 2" xfId="20188" xr:uid="{9765C5AC-AA78-4107-BF1D-D9CD2C1D5247}"/>
    <cellStyle name="l_DEFESA _SPA - NUCLEO APRES 4 2 2" xfId="37598" xr:uid="{07742B22-2DF4-4B7A-9473-BABF8CD34B83}"/>
    <cellStyle name="l_DEFESA _SPA - NUCLEO APRES 4 3" xfId="25098" xr:uid="{3DC094D8-24E4-40D2-881D-8C0F14F7A206}"/>
    <cellStyle name="l_DEFESA _SPA - NUCLEO APRES 5" xfId="24827" xr:uid="{8F3F0503-F6D0-49C8-BEA7-EA52E2C6BDF4}"/>
    <cellStyle name="l_DEFESA _SPA - NUCLEO APRES 5 2" xfId="37423" xr:uid="{E221BCB0-D99D-475F-A852-BE671B9F60FB}"/>
    <cellStyle name="l_DEFESA _SPA - NUCLEO APRES 6" xfId="32029" xr:uid="{4D8DCB7A-8C66-4BDA-81D9-244C60E86E51}"/>
    <cellStyle name="l_DEFESA _SPA - NUCLEO APRES_OOH - Rev 12" xfId="3885" xr:uid="{19225957-7607-4B9B-9EE1-4DC12D522B3B}"/>
    <cellStyle name="l_DEFESA _TV MATISSE" xfId="499" xr:uid="{8C6119AB-C3C9-4DE2-9B79-48C205409FA4}"/>
    <cellStyle name="l_DEFESA _TV MATISSE 2" xfId="11187" xr:uid="{D4A6332B-C2CC-4C82-8F7B-A7885200A026}"/>
    <cellStyle name="l_DEFESA _TV MATISSE 2 2" xfId="12943" xr:uid="{21C0CCA8-B0AD-445A-B7B0-6BB8E1C27595}"/>
    <cellStyle name="l_DEFESA _TV MATISSE 2 2 2" xfId="16573" xr:uid="{61F858DB-E0C0-446D-93D5-F535B8DB5FEF}"/>
    <cellStyle name="l_DEFESA _TV MATISSE 2 2 2 2" xfId="22732" xr:uid="{E678EB73-A176-4869-9E5F-832B9D57E08D}"/>
    <cellStyle name="l_DEFESA _TV MATISSE 2 2 2 2 2" xfId="39999" xr:uid="{966C4711-34A0-4A9F-8C69-628F50E36A1C}"/>
    <cellStyle name="l_DEFESA _TV MATISSE 2 2 2 3" xfId="27640" xr:uid="{AF7F9ED6-9052-4073-A46A-C132849FE9AC}"/>
    <cellStyle name="l_DEFESA _TV MATISSE 2 2 3" xfId="30864" xr:uid="{703E4777-76D5-4FD9-B217-517050DC2028}"/>
    <cellStyle name="l_DEFESA _TV MATISSE 2 2 3 2" xfId="43088" xr:uid="{1083D6C6-2061-43EC-9CA9-AA4477F1E8D7}"/>
    <cellStyle name="l_DEFESA _TV MATISSE 2 2 4" xfId="33856" xr:uid="{B9B8340D-8119-49A6-9068-1AC2AAD9D613}"/>
    <cellStyle name="l_DEFESA _TV MATISSE 2 2 4 2" xfId="45575" xr:uid="{C1E195FE-E87C-481A-87F1-BB9AA0AF1877}"/>
    <cellStyle name="l_DEFESA _TV MATISSE 2 2 5" xfId="36057" xr:uid="{D68F3078-E1F3-4A66-9CE5-C654F59290DB}"/>
    <cellStyle name="l_DEFESA _TV MATISSE 2 2 6" xfId="19545" xr:uid="{650A6BE7-2C14-46AB-8F6A-8155CC64DA33}"/>
    <cellStyle name="l_DEFESA _TV MATISSE 2 3" xfId="14870" xr:uid="{6CF62BDC-A1FE-4C0B-8AE5-A239D36C91E0}"/>
    <cellStyle name="l_DEFESA _TV MATISSE 2 3 2" xfId="21029" xr:uid="{AA3E563D-5380-48E9-BEBC-11D71993CDC9}"/>
    <cellStyle name="l_DEFESA _TV MATISSE 2 3 2 2" xfId="38402" xr:uid="{09DA785C-3062-4E7C-A300-DAA1BA539857}"/>
    <cellStyle name="l_DEFESA _TV MATISSE 2 3 3" xfId="25991" xr:uid="{680238A4-51D3-4F5D-8B13-E7474B63A867}"/>
    <cellStyle name="l_DEFESA _TV MATISSE 2 4" xfId="29182" xr:uid="{484BF54B-26F9-450F-AFAE-FED78DB825A5}"/>
    <cellStyle name="l_DEFESA _TV MATISSE 2 4 2" xfId="41492" xr:uid="{6C880555-3A5B-48D8-9505-87E61A545A3A}"/>
    <cellStyle name="l_DEFESA _TV MATISSE 2 5" xfId="32166" xr:uid="{15AE73F4-78F2-44A7-9AB3-0C1319D24214}"/>
    <cellStyle name="l_DEFESA _TV MATISSE 2 5 2" xfId="43921" xr:uid="{9006E3F0-A773-48A0-B961-7A9C927DCB9C}"/>
    <cellStyle name="l_DEFESA _TV MATISSE 2 6" xfId="24718" xr:uid="{D3B809E7-247C-44FC-9347-0F9481103EB4}"/>
    <cellStyle name="l_DEFESA _TV MATISSE 2 7" xfId="19069" xr:uid="{90CB8010-6335-486B-89E9-B8EFD835B820}"/>
    <cellStyle name="l_DEFESA _TV MATISSE 3" xfId="12140" xr:uid="{AFF4B00A-9C95-4CCE-8150-B98E0D0AC356}"/>
    <cellStyle name="l_DEFESA _TV MATISSE 3 2" xfId="15770" xr:uid="{448F13F4-DC0A-4B6F-A918-5D717BD10132}"/>
    <cellStyle name="l_DEFESA _TV MATISSE 3 2 2" xfId="21929" xr:uid="{18D53414-9F1C-4D7E-9D7B-6BCFA72C9EE5}"/>
    <cellStyle name="l_DEFESA _TV MATISSE 3 2 2 2" xfId="39207" xr:uid="{572BA61C-B76F-4C4B-91E9-6916186B07B3}"/>
    <cellStyle name="l_DEFESA _TV MATISSE 3 2 3" xfId="26848" xr:uid="{7E888DFC-F874-4614-93DD-00E2F4189414}"/>
    <cellStyle name="l_DEFESA _TV MATISSE 3 2 4" xfId="48107" xr:uid="{ACFC9779-4438-4F69-AD16-2F82FC947559}"/>
    <cellStyle name="l_DEFESA _TV MATISSE 3 3" xfId="17470" xr:uid="{F22600C3-4D2A-4A6B-B2EA-29E81DB53156}"/>
    <cellStyle name="l_DEFESA _TV MATISSE 3 3 2" xfId="23629" xr:uid="{E69E65DD-7BD9-4EBD-A98B-64B014415291}"/>
    <cellStyle name="l_DEFESA _TV MATISSE 3 3 2 2" xfId="42292" xr:uid="{A913A99F-E02D-49B2-9177-61E0FDC67CE0}"/>
    <cellStyle name="l_DEFESA _TV MATISSE 3 3 3" xfId="30066" xr:uid="{AB3D32E4-9245-489D-96BF-844FE68E92E6}"/>
    <cellStyle name="l_DEFESA _TV MATISSE 3 4" xfId="33063" xr:uid="{CF70E57B-B993-40E5-8EC3-F808A98F5B6B}"/>
    <cellStyle name="l_DEFESA _TV MATISSE 3 4 2" xfId="44782" xr:uid="{63370F32-056E-48E5-961C-F4F947D80BD2}"/>
    <cellStyle name="l_DEFESA _TV MATISSE 3 5" xfId="35265" xr:uid="{849AD25F-E6B7-431B-82BC-27B072CD0325}"/>
    <cellStyle name="l_DEFESA _TV MATISSE 3 6" xfId="29046" xr:uid="{411031FB-28FB-4730-B12C-3BEB3150845D}"/>
    <cellStyle name="l_DEFESA _TV MATISSE 3 6 2" xfId="41372" xr:uid="{93253C0F-C4AB-4AE8-9B93-788833B8BE5B}"/>
    <cellStyle name="l_DEFESA _TV MATISSE 4" xfId="14030" xr:uid="{F589A8E1-67B7-47CB-AFC3-5ECCF0742796}"/>
    <cellStyle name="l_DEFESA _TV MATISSE 4 2" xfId="20189" xr:uid="{7FEE9F23-6AC4-4C34-94EA-90796F82F05A}"/>
    <cellStyle name="l_DEFESA _TV MATISSE 4 2 2" xfId="37599" xr:uid="{6279277E-2D18-410E-9A57-47F86B57525C}"/>
    <cellStyle name="l_DEFESA _TV MATISSE 4 3" xfId="25099" xr:uid="{5CCAAC96-DE09-47C0-A3A7-5A60643A8196}"/>
    <cellStyle name="l_DEFESA _TV MATISSE 5" xfId="24829" xr:uid="{1FD527E4-D0F8-4DDB-B8C7-3F8CC60F521E}"/>
    <cellStyle name="l_DEFESA _TV MATISSE 5 2" xfId="37425" xr:uid="{AE28D580-1373-4349-9EDE-8879C0EB4A56}"/>
    <cellStyle name="l_DEFESA _TV MATISSE 6" xfId="32028" xr:uid="{08FE3C17-359F-48C0-A50B-B3DD45F62E78}"/>
    <cellStyle name="l_DEFESA _TV MATISSE_JORNAL COMPLEMENTO 24.06 - VERAMIR II - CONSOLIDADO" xfId="500" xr:uid="{FAC865ED-FB3F-4779-8604-7A81C5A9225E}"/>
    <cellStyle name="l_DEFESA _TV MATISSE_OOH - Rev 12" xfId="3886" xr:uid="{4267BBAC-A626-4BAD-851B-C5531296455F}"/>
    <cellStyle name="l_ES" xfId="501" xr:uid="{0749EC70-5678-4966-BA4F-BDB882284A32}"/>
    <cellStyle name="l_ES 2" xfId="11188" xr:uid="{5315CADE-8264-4454-9FCD-F1D1E35C56E1}"/>
    <cellStyle name="l_ES 2 2" xfId="12944" xr:uid="{23374438-9405-481E-A404-58B278DB9D79}"/>
    <cellStyle name="l_ES 2 2 2" xfId="16574" xr:uid="{B2055C02-F2FA-4DC8-BD20-F05E3D948A3D}"/>
    <cellStyle name="l_ES 2 2 2 2" xfId="22733" xr:uid="{AC0DCBE4-CD17-44B0-8E76-CBC078D2D1A3}"/>
    <cellStyle name="l_ES 2 2 2 2 2" xfId="40000" xr:uid="{6B0AA2D3-C5A1-4D2A-935B-E604C5A14DFF}"/>
    <cellStyle name="l_ES 2 2 2 3" xfId="27641" xr:uid="{D09006B0-650A-4876-86D3-F24D618A8F9B}"/>
    <cellStyle name="l_ES 2 2 3" xfId="30865" xr:uid="{92D7F884-9EF7-4BB4-864A-AA6D57F692B0}"/>
    <cellStyle name="l_ES 2 2 3 2" xfId="43089" xr:uid="{106F5E74-CB27-4E50-88B3-B56D72EAFF75}"/>
    <cellStyle name="l_ES 2 2 4" xfId="33857" xr:uid="{07E783C1-ADCE-4758-9E5D-AB66C00C15A5}"/>
    <cellStyle name="l_ES 2 2 4 2" xfId="45576" xr:uid="{4A29F29F-8C47-451E-B1BE-BBBEAC424EBA}"/>
    <cellStyle name="l_ES 2 2 5" xfId="36058" xr:uid="{54BD761E-E255-480A-BD81-3C7902494B1A}"/>
    <cellStyle name="l_ES 2 2 6" xfId="18870" xr:uid="{83677064-614A-4150-AF6B-705F2CBE9851}"/>
    <cellStyle name="l_ES 2 3" xfId="14871" xr:uid="{9C0DFF7A-2979-4662-B988-89E23338E336}"/>
    <cellStyle name="l_ES 2 3 2" xfId="21030" xr:uid="{8A54C788-F814-4390-90F3-E65BCD91701F}"/>
    <cellStyle name="l_ES 2 3 2 2" xfId="38403" xr:uid="{06712D9B-DFA3-4E5B-975E-EACA7BD2CB39}"/>
    <cellStyle name="l_ES 2 3 3" xfId="25992" xr:uid="{87E5A56A-BAE0-4C08-A001-C51A7112982A}"/>
    <cellStyle name="l_ES 2 4" xfId="29183" xr:uid="{51DE5CF5-F423-48D2-A9C7-C5D9A26AB6AC}"/>
    <cellStyle name="l_ES 2 4 2" xfId="41493" xr:uid="{432C7D28-D94A-4556-9387-333D214D9653}"/>
    <cellStyle name="l_ES 2 5" xfId="32167" xr:uid="{36C8BE37-D45A-42AE-A398-B1B792AAA127}"/>
    <cellStyle name="l_ES 2 5 2" xfId="43922" xr:uid="{A869E433-5ED5-459A-BDC9-27E215B43242}"/>
    <cellStyle name="l_ES 2 6" xfId="29971" xr:uid="{2C4B2431-C60E-4997-A6DF-5289560825BB}"/>
    <cellStyle name="l_ES 2 7" xfId="18753" xr:uid="{B6E1C310-C5E9-4F7E-91E3-7B4DD5F38FBD}"/>
    <cellStyle name="l_ES 3" xfId="12141" xr:uid="{661D5504-E02E-457A-925C-A55BA4793814}"/>
    <cellStyle name="l_ES 3 2" xfId="15771" xr:uid="{9A01C206-A795-4053-B6F0-D2C2E2C53659}"/>
    <cellStyle name="l_ES 3 2 2" xfId="21930" xr:uid="{B4E5D562-3626-4682-8DF4-84D7B6D9DAD6}"/>
    <cellStyle name="l_ES 3 2 2 2" xfId="39208" xr:uid="{8DAD971B-0C51-40DF-BE98-BFE1E73FF56C}"/>
    <cellStyle name="l_ES 3 2 3" xfId="26849" xr:uid="{F0A39A06-A4BB-4FF3-AEA4-8C152D729EA1}"/>
    <cellStyle name="l_ES 3 2 4" xfId="48108" xr:uid="{91551E0C-3E2D-48FC-A167-138A29E1CC13}"/>
    <cellStyle name="l_ES 3 3" xfId="17471" xr:uid="{8BDCED7F-F662-4187-83C9-B6025439CFFF}"/>
    <cellStyle name="l_ES 3 3 2" xfId="23630" xr:uid="{75313B81-E84C-418A-8F3F-ABC011E78808}"/>
    <cellStyle name="l_ES 3 3 2 2" xfId="42293" xr:uid="{3FEC667C-A4DF-48C6-AC9E-54F0EB3675CD}"/>
    <cellStyle name="l_ES 3 3 3" xfId="30067" xr:uid="{319C548A-7650-4159-9A9B-B4B491CF5588}"/>
    <cellStyle name="l_ES 3 4" xfId="33064" xr:uid="{087298F0-7A51-4DB6-AAB5-F6A743AC5167}"/>
    <cellStyle name="l_ES 3 4 2" xfId="44783" xr:uid="{0480E72D-0318-4E37-BA13-D883D0F021F2}"/>
    <cellStyle name="l_ES 3 5" xfId="35266" xr:uid="{55717CC2-C3C1-4C51-8593-D34BD4021703}"/>
    <cellStyle name="l_ES 3 6" xfId="37136" xr:uid="{0B89D39F-C828-49A8-B0E0-6FB8D11803D5}"/>
    <cellStyle name="l_ES 3 6 2" xfId="46672" xr:uid="{EC7343C9-9F19-4694-993A-F074610CA6BE}"/>
    <cellStyle name="l_ES 4" xfId="14031" xr:uid="{6F49DBC9-64F0-4CF3-8D1F-E9D9303AC2EE}"/>
    <cellStyle name="l_ES 4 2" xfId="20190" xr:uid="{E81FD92B-2580-4CA9-AC5B-9F1E798E987B}"/>
    <cellStyle name="l_ES 4 2 2" xfId="37600" xr:uid="{888F36A6-CE0A-423A-A550-B687D073E34D}"/>
    <cellStyle name="l_ES 4 3" xfId="25100" xr:uid="{CBAB0DF7-4740-4273-995E-53DA31690D27}"/>
    <cellStyle name="l_ES 5" xfId="24711" xr:uid="{CBE59EE5-1696-476F-ABE4-C09919B9FEA6}"/>
    <cellStyle name="l_ES 5 2" xfId="37382" xr:uid="{4D2C2FD7-6536-4CA9-A552-8F18C62A8895}"/>
    <cellStyle name="l_ES 6" xfId="32027" xr:uid="{2F32D829-A763-4CD6-8ECA-C12F5BA5A9DD}"/>
    <cellStyle name="l_ES_CINEMA - 9 MERCADOS" xfId="502" xr:uid="{CCED9FE7-D750-4262-8B50-BA8FD5CD6EC1}"/>
    <cellStyle name="l_ES_CINEMA - BRASÍLIA - 141" xfId="503" xr:uid="{5DFB0236-48A3-4C1F-A8DC-EA78EE56FCED}"/>
    <cellStyle name="l_ES_CINEMA - BRASÍLIA - 141_JORNAL COMPLEMENTO 24.06 - VERAMIR II - CONSOLIDADO" xfId="504" xr:uid="{35AF1063-9C26-426B-8DF8-8AAE1B996D69}"/>
    <cellStyle name="l_ES_JORNAL COMPLEMENTO 24.06 - VERAMIR II - CONSOLIDADO" xfId="505" xr:uid="{345EDAA3-DEC1-49FE-818F-F70FA438DFA9}"/>
    <cellStyle name="l_ES_NEIDE II" xfId="506" xr:uid="{04DF7AED-3C8B-4000-A482-6FB5847414FC}"/>
    <cellStyle name="l_ES_NEIDE II 2" xfId="11189" xr:uid="{C99E031F-0BD0-4A17-8AE8-C0448FE5F010}"/>
    <cellStyle name="l_ES_NEIDE II 2 2" xfId="12945" xr:uid="{5EDB5781-F4C8-4256-815E-1350737F2899}"/>
    <cellStyle name="l_ES_NEIDE II 2 2 2" xfId="16575" xr:uid="{CD4199A9-1BB6-4890-BB09-45D5901F307C}"/>
    <cellStyle name="l_ES_NEIDE II 2 2 2 2" xfId="22734" xr:uid="{E313B3DB-9DDE-4AB6-9F71-BEB1447C8AB4}"/>
    <cellStyle name="l_ES_NEIDE II 2 2 2 2 2" xfId="40001" xr:uid="{C82C34D8-0F59-480E-8C75-89995FFB1F95}"/>
    <cellStyle name="l_ES_NEIDE II 2 2 2 3" xfId="27642" xr:uid="{1F94F701-D468-464B-A37D-519FA42A7888}"/>
    <cellStyle name="l_ES_NEIDE II 2 2 3" xfId="30866" xr:uid="{28A6AAAF-E583-4245-95F9-B11E54E39151}"/>
    <cellStyle name="l_ES_NEIDE II 2 2 3 2" xfId="43090" xr:uid="{DD7C252D-F67C-401E-8A46-DF8D8F33608C}"/>
    <cellStyle name="l_ES_NEIDE II 2 2 4" xfId="33858" xr:uid="{2B7BA17C-BA8A-4A6B-8BBC-FFAFFC761BD9}"/>
    <cellStyle name="l_ES_NEIDE II 2 2 4 2" xfId="45577" xr:uid="{D589CA4A-EDA1-42F8-98BB-F102340F760D}"/>
    <cellStyle name="l_ES_NEIDE II 2 2 5" xfId="36059" xr:uid="{C4D3851F-F732-48D1-BAE8-47B537EB5DF1}"/>
    <cellStyle name="l_ES_NEIDE II 2 2 6" xfId="18552" xr:uid="{93029FAB-50C1-4AFB-9D68-B2F3E957BF4F}"/>
    <cellStyle name="l_ES_NEIDE II 2 3" xfId="14872" xr:uid="{BFFDBECC-716D-47F8-BFBD-BE0CAD23D55A}"/>
    <cellStyle name="l_ES_NEIDE II 2 3 2" xfId="21031" xr:uid="{D4F4A21F-B32A-4B9F-9058-E6880D7448F5}"/>
    <cellStyle name="l_ES_NEIDE II 2 3 2 2" xfId="38404" xr:uid="{B9E37F23-5B1F-4963-896D-277C3DD7C919}"/>
    <cellStyle name="l_ES_NEIDE II 2 3 3" xfId="25993" xr:uid="{1681FF22-8F5F-4B43-9361-7B303A77B704}"/>
    <cellStyle name="l_ES_NEIDE II 2 4" xfId="29184" xr:uid="{1E51C341-E5FC-4591-9315-7C9FFB4E68D2}"/>
    <cellStyle name="l_ES_NEIDE II 2 4 2" xfId="41494" xr:uid="{5AD4D984-88ED-4989-903B-DA20A3864C57}"/>
    <cellStyle name="l_ES_NEIDE II 2 5" xfId="32168" xr:uid="{9CA17582-A1DB-4EB1-85EF-0C63E74005D7}"/>
    <cellStyle name="l_ES_NEIDE II 2 5 2" xfId="43923" xr:uid="{5D7283BB-3C26-40E7-B996-DC157700A3AE}"/>
    <cellStyle name="l_ES_NEIDE II 2 6" xfId="29964" xr:uid="{BA7DB8C9-90DC-4327-9114-370BB8465C99}"/>
    <cellStyle name="l_ES_NEIDE II 2 7" xfId="19451" xr:uid="{D1DEDDF7-4A1B-4684-A7F9-BD01246C80A6}"/>
    <cellStyle name="l_ES_NEIDE II 3" xfId="12142" xr:uid="{530E1C8E-2562-4B58-90F3-97E8E8663F28}"/>
    <cellStyle name="l_ES_NEIDE II 3 2" xfId="15772" xr:uid="{3796CFD3-0EE2-4412-BFC2-5B199F0E7A23}"/>
    <cellStyle name="l_ES_NEIDE II 3 2 2" xfId="21931" xr:uid="{B61AC46E-C5E1-4D55-A152-16F9784FA35B}"/>
    <cellStyle name="l_ES_NEIDE II 3 2 2 2" xfId="39209" xr:uid="{994F74BE-5E99-4729-BE6B-14537442FBDD}"/>
    <cellStyle name="l_ES_NEIDE II 3 2 3" xfId="26850" xr:uid="{E606C47C-D646-4276-A543-8DC80A423CDB}"/>
    <cellStyle name="l_ES_NEIDE II 3 2 4" xfId="48109" xr:uid="{B85EB199-9580-4C62-AC30-B6335584F322}"/>
    <cellStyle name="l_ES_NEIDE II 3 3" xfId="17472" xr:uid="{2113F823-3083-40B5-93F0-8FF8464272AF}"/>
    <cellStyle name="l_ES_NEIDE II 3 3 2" xfId="23631" xr:uid="{A6FB029A-8663-49EA-B74E-31328A55D35A}"/>
    <cellStyle name="l_ES_NEIDE II 3 3 2 2" xfId="42294" xr:uid="{D9319C34-7CB4-4E87-8F89-A3791E12007B}"/>
    <cellStyle name="l_ES_NEIDE II 3 3 3" xfId="30068" xr:uid="{85294204-83F6-4B48-A2D5-F01EE11BC72F}"/>
    <cellStyle name="l_ES_NEIDE II 3 4" xfId="33065" xr:uid="{F25C1BCF-758A-4985-B2D2-2427F6C13DE8}"/>
    <cellStyle name="l_ES_NEIDE II 3 4 2" xfId="44784" xr:uid="{E4B6CA86-9B84-41AA-919C-8470046EDF28}"/>
    <cellStyle name="l_ES_NEIDE II 3 5" xfId="35267" xr:uid="{CABB5D44-FFD5-4A96-8AC3-E7B81EAE2A67}"/>
    <cellStyle name="l_ES_NEIDE II 3 6" xfId="37339" xr:uid="{727FF271-83F6-4E56-8DAE-0ADB36E67565}"/>
    <cellStyle name="l_ES_NEIDE II 3 6 2" xfId="46875" xr:uid="{317097BB-B40F-4546-96EC-430451821875}"/>
    <cellStyle name="l_ES_NEIDE II 4" xfId="14032" xr:uid="{77E4BCC4-C403-4499-AD4B-CE7CBFA2DB79}"/>
    <cellStyle name="l_ES_NEIDE II 4 2" xfId="20191" xr:uid="{24F1FBEC-B6D8-49B7-8A59-CF9AA1122D4F}"/>
    <cellStyle name="l_ES_NEIDE II 4 2 2" xfId="37601" xr:uid="{76D5B4C1-9086-4949-B9CE-C46CB58C4EF4}"/>
    <cellStyle name="l_ES_NEIDE II 4 3" xfId="25101" xr:uid="{054712CC-1C2D-4DBC-B1AE-FAD364C88DEC}"/>
    <cellStyle name="l_ES_NEIDE II 5" xfId="24708" xr:uid="{3CBB5C45-1580-4B60-8A4A-652ECAB3B931}"/>
    <cellStyle name="l_ES_NEIDE II 5 2" xfId="37380" xr:uid="{ACCC106B-2EA6-486F-9FA6-17902B5EAB84}"/>
    <cellStyle name="l_ES_NEIDE II 6" xfId="32026" xr:uid="{B2AFA5BA-45EC-42CD-991E-67D3C4886D1B}"/>
    <cellStyle name="l_ES_NEIDE II_OOH - Rev 12" xfId="3887" xr:uid="{7BC74F99-8832-4359-9CDE-D281E6FDBBD4}"/>
    <cellStyle name="l_ES_OOH - Rev 12" xfId="3888" xr:uid="{6E0D3074-7CFA-4DC0-9293-A3CFCA529141}"/>
    <cellStyle name="l_ES_Plano  DF - Jornal Meia Pág. Tab. 17.05" xfId="507" xr:uid="{DB168F1A-0B63-4DBE-8178-1AF72B1A85BF}"/>
    <cellStyle name="l_ES_Plano  DF - Jornal Meia Pág. Tab. 17.05_JORNAL COMPLEMENTO 24.06 - VERAMIR II - CONSOLIDADO" xfId="508" xr:uid="{BBAA46E0-93B7-4667-945C-B057E032141A}"/>
    <cellStyle name="l_ES_Plano  PE - Jornal Meia Pág. Tab. 17.05" xfId="509" xr:uid="{22302061-2C1F-4638-97F5-97FCB9123ACF}"/>
    <cellStyle name="l_ES_Plano  PE - Jornal Meia Pág. Tab. 17.05_JORNAL COMPLEMENTO 24.06 - VERAMIR II - CONSOLIDADO" xfId="510" xr:uid="{7CD56077-9C1A-457A-A842-24AA7711F02D}"/>
    <cellStyle name="l_ES_Plano AM - REV I - 13.05" xfId="511" xr:uid="{FA4C5630-CA76-4ADC-80F7-9C995F53BEDC}"/>
    <cellStyle name="l_ES_Plano AM - REV I - 13.05 2" xfId="11190" xr:uid="{50DBC945-FF9D-4BF4-89D1-203084413CFE}"/>
    <cellStyle name="l_ES_Plano AM - REV I - 13.05 2 2" xfId="12946" xr:uid="{8E53871A-EACE-4117-A3F2-9F91728B6384}"/>
    <cellStyle name="l_ES_Plano AM - REV I - 13.05 2 2 2" xfId="16576" xr:uid="{079339FF-4253-4A75-A29A-6DF1A12B8E06}"/>
    <cellStyle name="l_ES_Plano AM - REV I - 13.05 2 2 2 2" xfId="22735" xr:uid="{D175403D-C446-45C3-A154-6B54B719D889}"/>
    <cellStyle name="l_ES_Plano AM - REV I - 13.05 2 2 2 2 2" xfId="40002" xr:uid="{E60610D1-A8D1-4FFC-9820-4CE5E81ACDE0}"/>
    <cellStyle name="l_ES_Plano AM - REV I - 13.05 2 2 2 3" xfId="27643" xr:uid="{4ACA2E80-D422-4B0D-B3A6-20ADA4058B5F}"/>
    <cellStyle name="l_ES_Plano AM - REV I - 13.05 2 2 3" xfId="30867" xr:uid="{47D78E47-718B-4212-8358-16C229003707}"/>
    <cellStyle name="l_ES_Plano AM - REV I - 13.05 2 2 3 2" xfId="43091" xr:uid="{61ECBCFC-54B4-4D8E-9CA4-D1A67D613C02}"/>
    <cellStyle name="l_ES_Plano AM - REV I - 13.05 2 2 4" xfId="33859" xr:uid="{CB436C1A-4626-4B2D-ADAB-06EA202320C5}"/>
    <cellStyle name="l_ES_Plano AM - REV I - 13.05 2 2 4 2" xfId="45578" xr:uid="{FF5FFBAD-3694-4415-B819-56D06434C9E7}"/>
    <cellStyle name="l_ES_Plano AM - REV I - 13.05 2 2 5" xfId="36060" xr:uid="{B2B25E7F-7E5D-4693-8EB1-F4174113539C}"/>
    <cellStyle name="l_ES_Plano AM - REV I - 13.05 2 2 6" xfId="19251" xr:uid="{7C074119-BBED-4509-B3E0-24F678C1EE0B}"/>
    <cellStyle name="l_ES_Plano AM - REV I - 13.05 2 3" xfId="14873" xr:uid="{64209FAA-9966-4088-BB03-1482D91FCAEB}"/>
    <cellStyle name="l_ES_Plano AM - REV I - 13.05 2 3 2" xfId="21032" xr:uid="{E281DD25-9F42-4373-AC87-B63CA04085B1}"/>
    <cellStyle name="l_ES_Plano AM - REV I - 13.05 2 3 2 2" xfId="38405" xr:uid="{8390D73B-D71B-43B7-8E41-D5F34DE994AE}"/>
    <cellStyle name="l_ES_Plano AM - REV I - 13.05 2 3 3" xfId="25994" xr:uid="{E27D03C0-8F40-4F5B-8096-AFDB4ABD1221}"/>
    <cellStyle name="l_ES_Plano AM - REV I - 13.05 2 4" xfId="29185" xr:uid="{5F913420-2154-4B09-9FE0-03084AD71347}"/>
    <cellStyle name="l_ES_Plano AM - REV I - 13.05 2 4 2" xfId="41495" xr:uid="{7761CF9F-D63B-4B9A-B6AE-A597A20347B3}"/>
    <cellStyle name="l_ES_Plano AM - REV I - 13.05 2 5" xfId="32169" xr:uid="{6ACEE619-B03A-4943-90AF-4DBA07B963EE}"/>
    <cellStyle name="l_ES_Plano AM - REV I - 13.05 2 5 2" xfId="43924" xr:uid="{8E013C12-D702-4B1C-8147-0521006D93ED}"/>
    <cellStyle name="l_ES_Plano AM - REV I - 13.05 2 6" xfId="24789" xr:uid="{6DB0D80B-7D81-4F7F-9EA6-8DDEF876AF53}"/>
    <cellStyle name="l_ES_Plano AM - REV I - 13.05 2 7" xfId="19745" xr:uid="{FB831F4C-E356-4AC7-9CD1-7C6FA80BDCA6}"/>
    <cellStyle name="l_ES_Plano AM - REV I - 13.05 3" xfId="12143" xr:uid="{FEA66B95-C064-42ED-93B9-2130617768FA}"/>
    <cellStyle name="l_ES_Plano AM - REV I - 13.05 3 2" xfId="15773" xr:uid="{87EB3F72-D847-4266-BAC5-C58FF7CFA04B}"/>
    <cellStyle name="l_ES_Plano AM - REV I - 13.05 3 2 2" xfId="21932" xr:uid="{7AE37845-B65C-488D-B4BD-A7199D069097}"/>
    <cellStyle name="l_ES_Plano AM - REV I - 13.05 3 2 2 2" xfId="39210" xr:uid="{F1FBA1C7-7B04-462D-BAC2-4870FA75DD94}"/>
    <cellStyle name="l_ES_Plano AM - REV I - 13.05 3 2 3" xfId="26851" xr:uid="{1D0300D4-3DCD-4AB9-A8FA-A6639A589E43}"/>
    <cellStyle name="l_ES_Plano AM - REV I - 13.05 3 2 4" xfId="48110" xr:uid="{00DE9CEC-A108-488A-B6EE-7AE0904B511F}"/>
    <cellStyle name="l_ES_Plano AM - REV I - 13.05 3 3" xfId="17473" xr:uid="{86F1436A-85E8-4DE2-9816-0C54B1A93CB3}"/>
    <cellStyle name="l_ES_Plano AM - REV I - 13.05 3 3 2" xfId="23632" xr:uid="{48F4EAC2-B41E-4F5F-A0DC-5AB9D200E9A0}"/>
    <cellStyle name="l_ES_Plano AM - REV I - 13.05 3 3 2 2" xfId="42295" xr:uid="{F9DFA81B-45E1-4483-A520-58C7978CDBCF}"/>
    <cellStyle name="l_ES_Plano AM - REV I - 13.05 3 3 3" xfId="30069" xr:uid="{C17E3B07-EB0C-45AC-BBFE-34E48FD4D65D}"/>
    <cellStyle name="l_ES_Plano AM - REV I - 13.05 3 4" xfId="33066" xr:uid="{364E81C7-A614-48E7-9479-C900529BB636}"/>
    <cellStyle name="l_ES_Plano AM - REV I - 13.05 3 4 2" xfId="44785" xr:uid="{F09FBCA2-BF78-4375-9B35-922503AA862C}"/>
    <cellStyle name="l_ES_Plano AM - REV I - 13.05 3 5" xfId="35268" xr:uid="{DB6264FA-C78F-4796-B390-47B1E2C79066}"/>
    <cellStyle name="l_ES_Plano AM - REV I - 13.05 3 6" xfId="36939" xr:uid="{17CE62AE-BCED-445D-96B5-E95F998A2FBE}"/>
    <cellStyle name="l_ES_Plano AM - REV I - 13.05 3 6 2" xfId="46475" xr:uid="{23058307-4B87-4715-844B-0081F7C0D0A3}"/>
    <cellStyle name="l_ES_Plano AM - REV I - 13.05 4" xfId="14033" xr:uid="{04C03379-7D64-4623-9F1E-41444D65EC41}"/>
    <cellStyle name="l_ES_Plano AM - REV I - 13.05 4 2" xfId="20192" xr:uid="{7B1D9320-DB5E-4A02-9EBB-9922986C7BEA}"/>
    <cellStyle name="l_ES_Plano AM - REV I - 13.05 4 2 2" xfId="37602" xr:uid="{0768EC66-FDE8-4418-AB4D-D4471D95F8D3}"/>
    <cellStyle name="l_ES_Plano AM - REV I - 13.05 4 3" xfId="25102" xr:uid="{0B7ACC4D-0146-413F-AAE7-9A0C24A16C45}"/>
    <cellStyle name="l_ES_Plano AM - REV I - 13.05 5" xfId="24705" xr:uid="{99661422-1288-4C30-8DF3-E155E5628546}"/>
    <cellStyle name="l_ES_Plano AM - REV I - 13.05 5 2" xfId="37378" xr:uid="{B5D64DFB-070B-4745-BA49-6328BBF42852}"/>
    <cellStyle name="l_ES_Plano AM - REV I - 13.05 6" xfId="32025" xr:uid="{4ECA2F96-3D70-4564-A897-A8BE20986AB6}"/>
    <cellStyle name="l_ES_Plano AM - REV I - 13.05_JORNAL COMPLEMENTO 24.06 - VERAMIR II - CONSOLIDADO" xfId="512" xr:uid="{F86A250D-F46D-49F3-82BF-C11D76389FDA}"/>
    <cellStyle name="l_ES_Plano AM - REV I - 13.05_OOH - Rev 12" xfId="3889" xr:uid="{A869757C-4DA3-47E9-91FD-1F28AA6A1C12}"/>
    <cellStyle name="l_ES_Plano BA - Jornal Meia Pág. Tab. 17.05" xfId="513" xr:uid="{7EE03E71-F865-4BD8-9EE5-D07FDAE430C2}"/>
    <cellStyle name="l_ES_Plano BA - Jornal Meia Pág. Tab. 17.05_JORNAL COMPLEMENTO 24.06 - VERAMIR II - CONSOLIDADO" xfId="514" xr:uid="{49B281DE-294D-4C0A-BF30-03664217CCAC}"/>
    <cellStyle name="l_ES_Plano CE - Jornal Meia Pág. Tab. 17.05" xfId="515" xr:uid="{05585015-38B2-4A7C-BA49-DBD1C2BC935A}"/>
    <cellStyle name="l_ES_Plano CE - Jornal Meia Pág. Tab. 17.05_JORNAL COMPLEMENTO 24.06 - VERAMIR II - CONSOLIDADO" xfId="516" xr:uid="{6673D48F-BEF1-4F5D-9BCC-0ED280D31AEE}"/>
    <cellStyle name="l_ES_Plano ES - 06 05 08 CONFERÊNCIA 08-05-08 " xfId="517" xr:uid="{6E0A0A04-405F-468B-BC46-C087FB5D47C6}"/>
    <cellStyle name="l_ES_Plano ES - 06 05 08 CONFERÊNCIA 08-05-08  2" xfId="11191" xr:uid="{824B9309-6BFC-4D8B-ABA1-B4B072AB7C4B}"/>
    <cellStyle name="l_ES_Plano ES - 06 05 08 CONFERÊNCIA 08-05-08  2 2" xfId="12947" xr:uid="{E1E2C341-6739-4401-880E-BCB095A3EE5C}"/>
    <cellStyle name="l_ES_Plano ES - 06 05 08 CONFERÊNCIA 08-05-08  2 2 2" xfId="16577" xr:uid="{83E4BA00-7078-46E7-B569-C522763E694F}"/>
    <cellStyle name="l_ES_Plano ES - 06 05 08 CONFERÊNCIA 08-05-08  2 2 2 2" xfId="22736" xr:uid="{B1495AFB-9FDD-4DFC-9C00-813AB77413FF}"/>
    <cellStyle name="l_ES_Plano ES - 06 05 08 CONFERÊNCIA 08-05-08  2 2 2 2 2" xfId="40003" xr:uid="{3B8713F2-E656-4D6F-AF57-FB338710802C}"/>
    <cellStyle name="l_ES_Plano ES - 06 05 08 CONFERÊNCIA 08-05-08  2 2 2 3" xfId="27644" xr:uid="{A7D56C0C-262E-45D8-A973-E51FB0F2F1B1}"/>
    <cellStyle name="l_ES_Plano ES - 06 05 08 CONFERÊNCIA 08-05-08  2 2 3" xfId="30868" xr:uid="{157604F9-ED3A-4407-B5E5-B595F69365F9}"/>
    <cellStyle name="l_ES_Plano ES - 06 05 08 CONFERÊNCIA 08-05-08  2 2 3 2" xfId="43092" xr:uid="{2057DE8D-9643-40BB-ADE2-0D32C23F47C8}"/>
    <cellStyle name="l_ES_Plano ES - 06 05 08 CONFERÊNCIA 08-05-08  2 2 4" xfId="33860" xr:uid="{6AD7BB6E-BBC6-4F6F-8BD6-AC3311BEFBD4}"/>
    <cellStyle name="l_ES_Plano ES - 06 05 08 CONFERÊNCIA 08-05-08  2 2 4 2" xfId="45579" xr:uid="{D0FD2F91-F5B9-4193-AD8E-A31EF4715B38}"/>
    <cellStyle name="l_ES_Plano ES - 06 05 08 CONFERÊNCIA 08-05-08  2 2 5" xfId="36061" xr:uid="{845EEEA6-7618-4B9F-8BA2-887E403775D3}"/>
    <cellStyle name="l_ES_Plano ES - 06 05 08 CONFERÊNCIA 08-05-08  2 2 6" xfId="19544" xr:uid="{8A34053F-D95D-4001-BBFE-E52A93EF097C}"/>
    <cellStyle name="l_ES_Plano ES - 06 05 08 CONFERÊNCIA 08-05-08  2 3" xfId="14874" xr:uid="{63E74A55-9C04-4510-8C1E-14DA3C1CDAA8}"/>
    <cellStyle name="l_ES_Plano ES - 06 05 08 CONFERÊNCIA 08-05-08  2 3 2" xfId="21033" xr:uid="{FF465FFC-91A3-4D0F-883D-ECDF4989ECFC}"/>
    <cellStyle name="l_ES_Plano ES - 06 05 08 CONFERÊNCIA 08-05-08  2 3 2 2" xfId="38406" xr:uid="{9B3DDAF5-64D9-49FA-8868-47EF8FFC03EC}"/>
    <cellStyle name="l_ES_Plano ES - 06 05 08 CONFERÊNCIA 08-05-08  2 3 3" xfId="25995" xr:uid="{6C90E512-B18C-4B7A-B702-1E6984CDC7F2}"/>
    <cellStyle name="l_ES_Plano ES - 06 05 08 CONFERÊNCIA 08-05-08  2 4" xfId="29186" xr:uid="{11581B05-E543-4938-A0B6-9AB3AB49BD3A}"/>
    <cellStyle name="l_ES_Plano ES - 06 05 08 CONFERÊNCIA 08-05-08  2 4 2" xfId="41496" xr:uid="{56147B37-5024-402B-92F1-72318DE169B6}"/>
    <cellStyle name="l_ES_Plano ES - 06 05 08 CONFERÊNCIA 08-05-08  2 5" xfId="32170" xr:uid="{E3A6A152-CE33-44F9-9B1B-3C638331A9E2}"/>
    <cellStyle name="l_ES_Plano ES - 06 05 08 CONFERÊNCIA 08-05-08  2 5 2" xfId="43925" xr:uid="{6BCD4A4C-C379-499E-ACD4-28D4D0D0CC88}"/>
    <cellStyle name="l_ES_Plano ES - 06 05 08 CONFERÊNCIA 08-05-08  2 6" xfId="25811" xr:uid="{4DE023D9-01B1-49EA-9C8D-DB34BB51FC89}"/>
    <cellStyle name="l_ES_Plano ES - 06 05 08 CONFERÊNCIA 08-05-08  2 7" xfId="19068" xr:uid="{7899417D-94D5-439A-8AC4-8686919C47FD}"/>
    <cellStyle name="l_ES_Plano ES - 06 05 08 CONFERÊNCIA 08-05-08  3" xfId="12144" xr:uid="{0E107C6B-0396-4E25-9E0E-814E0F505502}"/>
    <cellStyle name="l_ES_Plano ES - 06 05 08 CONFERÊNCIA 08-05-08  3 2" xfId="15774" xr:uid="{BB367454-1E84-468A-95A7-6AF83E9BEB58}"/>
    <cellStyle name="l_ES_Plano ES - 06 05 08 CONFERÊNCIA 08-05-08  3 2 2" xfId="21933" xr:uid="{183B0967-60BE-4340-9665-7653AD883AD3}"/>
    <cellStyle name="l_ES_Plano ES - 06 05 08 CONFERÊNCIA 08-05-08  3 2 2 2" xfId="39211" xr:uid="{CF1EAF43-DB98-4C3F-A0C4-513C9292B86B}"/>
    <cellStyle name="l_ES_Plano ES - 06 05 08 CONFERÊNCIA 08-05-08  3 2 3" xfId="26852" xr:uid="{65D1394E-8DD1-4472-9FDD-07008531D1A1}"/>
    <cellStyle name="l_ES_Plano ES - 06 05 08 CONFERÊNCIA 08-05-08  3 2 4" xfId="48111" xr:uid="{A0D1482E-7119-4BEA-80FD-B8E674EBE659}"/>
    <cellStyle name="l_ES_Plano ES - 06 05 08 CONFERÊNCIA 08-05-08  3 3" xfId="17474" xr:uid="{1D2B7F7C-7038-4D03-87B0-F009C0DD7486}"/>
    <cellStyle name="l_ES_Plano ES - 06 05 08 CONFERÊNCIA 08-05-08  3 3 2" xfId="23633" xr:uid="{5B563253-BA83-4D77-8CCF-5F1E2BED587C}"/>
    <cellStyle name="l_ES_Plano ES - 06 05 08 CONFERÊNCIA 08-05-08  3 3 2 2" xfId="42296" xr:uid="{A7C14E1E-3D3B-4953-9059-66081D5FCFCC}"/>
    <cellStyle name="l_ES_Plano ES - 06 05 08 CONFERÊNCIA 08-05-08  3 3 3" xfId="30070" xr:uid="{22FD7030-8CF9-4A3D-AF10-0ACBE1B2E412}"/>
    <cellStyle name="l_ES_Plano ES - 06 05 08 CONFERÊNCIA 08-05-08  3 4" xfId="33067" xr:uid="{22A8ABBC-8A90-42FD-8C30-E41124C280CD}"/>
    <cellStyle name="l_ES_Plano ES - 06 05 08 CONFERÊNCIA 08-05-08  3 4 2" xfId="44786" xr:uid="{24FF2ED1-E675-43D5-AE37-B4DE28204706}"/>
    <cellStyle name="l_ES_Plano ES - 06 05 08 CONFERÊNCIA 08-05-08  3 5" xfId="35269" xr:uid="{77356063-CB5F-4DC1-B929-BAE0170A3C53}"/>
    <cellStyle name="l_ES_Plano ES - 06 05 08 CONFERÊNCIA 08-05-08  3 6" xfId="32912" xr:uid="{125546BB-64AF-4EBB-915B-A12F1CE5464E}"/>
    <cellStyle name="l_ES_Plano ES - 06 05 08 CONFERÊNCIA 08-05-08  3 6 2" xfId="44661" xr:uid="{DE915270-486D-4580-8B58-C8439B5BDB2D}"/>
    <cellStyle name="l_ES_Plano ES - 06 05 08 CONFERÊNCIA 08-05-08  4" xfId="14034" xr:uid="{FB8F65C6-5F5F-4FB2-9288-0464735440D7}"/>
    <cellStyle name="l_ES_Plano ES - 06 05 08 CONFERÊNCIA 08-05-08  4 2" xfId="20193" xr:uid="{4AA66412-CF09-459C-8D6F-228E8C38FDCF}"/>
    <cellStyle name="l_ES_Plano ES - 06 05 08 CONFERÊNCIA 08-05-08  4 2 2" xfId="37603" xr:uid="{26C76737-C15E-4D00-B7A0-1BD2E5CF373C}"/>
    <cellStyle name="l_ES_Plano ES - 06 05 08 CONFERÊNCIA 08-05-08  4 3" xfId="25103" xr:uid="{C75BFEA7-EBDE-413A-9684-47F06418A40D}"/>
    <cellStyle name="l_ES_Plano ES - 06 05 08 CONFERÊNCIA 08-05-08  5" xfId="24702" xr:uid="{66EF1B05-24BF-4D78-A9BF-74F0EEC4A379}"/>
    <cellStyle name="l_ES_Plano ES - 06 05 08 CONFERÊNCIA 08-05-08  5 2" xfId="37376" xr:uid="{2846B792-AA2E-4209-B5ED-1CBBC102CA78}"/>
    <cellStyle name="l_ES_Plano ES - 06 05 08 CONFERÊNCIA 08-05-08  6" xfId="32024" xr:uid="{7C0F80B7-CFF0-451D-B789-0B12B8F59DB8}"/>
    <cellStyle name="l_ES_Plano ES - 06 05 08 CONFERÊNCIA 08-05-08 _OOH - Rev 12" xfId="3890" xr:uid="{83E636CD-2CA4-4C66-A685-A82D548542C5}"/>
    <cellStyle name="l_ES_Plano ES - 12.05.08 CONFERÊNCIA14-05-08 " xfId="518" xr:uid="{8CBE2699-E96E-4E50-B9AB-DF1648DC1BF1}"/>
    <cellStyle name="l_ES_Plano ES - 12.05.08 CONFERÊNCIA14-05-08  2" xfId="11192" xr:uid="{550929CD-FD63-452D-9955-971775E160B0}"/>
    <cellStyle name="l_ES_Plano ES - 12.05.08 CONFERÊNCIA14-05-08  2 2" xfId="12948" xr:uid="{7EE986E4-34B2-4B86-93AF-EE00F3E9393C}"/>
    <cellStyle name="l_ES_Plano ES - 12.05.08 CONFERÊNCIA14-05-08  2 2 2" xfId="16578" xr:uid="{C4161BFA-F8D6-4D09-9CD4-27EAAC5FFF03}"/>
    <cellStyle name="l_ES_Plano ES - 12.05.08 CONFERÊNCIA14-05-08  2 2 2 2" xfId="22737" xr:uid="{C47EF4EC-D801-427B-A90E-07DEEB8A54E9}"/>
    <cellStyle name="l_ES_Plano ES - 12.05.08 CONFERÊNCIA14-05-08  2 2 2 2 2" xfId="40004" xr:uid="{FA608A6F-E140-4ED1-822A-50329849E727}"/>
    <cellStyle name="l_ES_Plano ES - 12.05.08 CONFERÊNCIA14-05-08  2 2 2 3" xfId="27645" xr:uid="{39B02222-7D7C-4C7C-B29A-33290FFBEEDA}"/>
    <cellStyle name="l_ES_Plano ES - 12.05.08 CONFERÊNCIA14-05-08  2 2 3" xfId="30869" xr:uid="{D6CA59F5-C4D4-41F2-A472-799C60F6D2C4}"/>
    <cellStyle name="l_ES_Plano ES - 12.05.08 CONFERÊNCIA14-05-08  2 2 3 2" xfId="43093" xr:uid="{18ECEA4D-B7FB-467A-B27A-0EF67178566A}"/>
    <cellStyle name="l_ES_Plano ES - 12.05.08 CONFERÊNCIA14-05-08  2 2 4" xfId="33861" xr:uid="{134F702A-BED4-4190-9602-CF2A7F9CA14F}"/>
    <cellStyle name="l_ES_Plano ES - 12.05.08 CONFERÊNCIA14-05-08  2 2 4 2" xfId="45580" xr:uid="{423EF406-2EB8-4E84-B5BF-A5071FD5791F}"/>
    <cellStyle name="l_ES_Plano ES - 12.05.08 CONFERÊNCIA14-05-08  2 2 5" xfId="36062" xr:uid="{793507B6-90F0-4E69-B4F8-E14932EBA802}"/>
    <cellStyle name="l_ES_Plano ES - 12.05.08 CONFERÊNCIA14-05-08  2 2 6" xfId="18869" xr:uid="{540BD588-D813-4866-ACDE-BFC4711DDD2F}"/>
    <cellStyle name="l_ES_Plano ES - 12.05.08 CONFERÊNCIA14-05-08  2 3" xfId="14875" xr:uid="{9A775CE6-AC95-4FB5-8658-B41AF90C1BFB}"/>
    <cellStyle name="l_ES_Plano ES - 12.05.08 CONFERÊNCIA14-05-08  2 3 2" xfId="21034" xr:uid="{78CF3639-A471-4D47-B4EC-078F5BE9C5C3}"/>
    <cellStyle name="l_ES_Plano ES - 12.05.08 CONFERÊNCIA14-05-08  2 3 2 2" xfId="38407" xr:uid="{F25BCB28-A66C-434C-AAD9-B679BB9D99F6}"/>
    <cellStyle name="l_ES_Plano ES - 12.05.08 CONFERÊNCIA14-05-08  2 3 3" xfId="25996" xr:uid="{3D1DE77C-2D97-4029-8022-D257D28523E3}"/>
    <cellStyle name="l_ES_Plano ES - 12.05.08 CONFERÊNCIA14-05-08  2 4" xfId="29187" xr:uid="{CE2B8E7B-BA2C-427C-AB5D-4438C9F07609}"/>
    <cellStyle name="l_ES_Plano ES - 12.05.08 CONFERÊNCIA14-05-08  2 4 2" xfId="41497" xr:uid="{E25B8447-F652-4A6E-999D-D01D8032D062}"/>
    <cellStyle name="l_ES_Plano ES - 12.05.08 CONFERÊNCIA14-05-08  2 5" xfId="32171" xr:uid="{5DCB1FB6-AF8C-4C53-B294-DEB75BE905C9}"/>
    <cellStyle name="l_ES_Plano ES - 12.05.08 CONFERÊNCIA14-05-08  2 5 2" xfId="43926" xr:uid="{D3343CE6-CF9D-4C10-A370-D78CB9643596}"/>
    <cellStyle name="l_ES_Plano ES - 12.05.08 CONFERÊNCIA14-05-08  2 6" xfId="29919" xr:uid="{4355BB5E-E853-4EFB-AC2E-621DC2B83104}"/>
    <cellStyle name="l_ES_Plano ES - 12.05.08 CONFERÊNCIA14-05-08  2 7" xfId="18752" xr:uid="{3BDC36E6-8044-46CA-BE15-94B929FD632E}"/>
    <cellStyle name="l_ES_Plano ES - 12.05.08 CONFERÊNCIA14-05-08  3" xfId="12145" xr:uid="{01B8F466-3EA4-43DF-B0D3-378761A5986F}"/>
    <cellStyle name="l_ES_Plano ES - 12.05.08 CONFERÊNCIA14-05-08  3 2" xfId="15775" xr:uid="{564E7407-D9D9-486B-8BD4-652ACF9AC22A}"/>
    <cellStyle name="l_ES_Plano ES - 12.05.08 CONFERÊNCIA14-05-08  3 2 2" xfId="21934" xr:uid="{98B0F0F4-C0FB-46D6-A580-53C3FCAE5A62}"/>
    <cellStyle name="l_ES_Plano ES - 12.05.08 CONFERÊNCIA14-05-08  3 2 2 2" xfId="39212" xr:uid="{E46337DB-4F9D-4F24-9A29-36F7060A3235}"/>
    <cellStyle name="l_ES_Plano ES - 12.05.08 CONFERÊNCIA14-05-08  3 2 3" xfId="26853" xr:uid="{2D093406-C582-4F04-889F-F89F7224C2FB}"/>
    <cellStyle name="l_ES_Plano ES - 12.05.08 CONFERÊNCIA14-05-08  3 2 4" xfId="48112" xr:uid="{D5EC4DC1-C2DC-4667-A17A-748D189C3035}"/>
    <cellStyle name="l_ES_Plano ES - 12.05.08 CONFERÊNCIA14-05-08  3 3" xfId="17475" xr:uid="{36B3CD77-0CAD-4E36-97DE-B8C36F1A354F}"/>
    <cellStyle name="l_ES_Plano ES - 12.05.08 CONFERÊNCIA14-05-08  3 3 2" xfId="23634" xr:uid="{E801F468-A3FB-4033-85C9-AA83D5C60F9C}"/>
    <cellStyle name="l_ES_Plano ES - 12.05.08 CONFERÊNCIA14-05-08  3 3 2 2" xfId="42297" xr:uid="{56072FB2-DD77-43D3-BCCC-4F6EDC131C54}"/>
    <cellStyle name="l_ES_Plano ES - 12.05.08 CONFERÊNCIA14-05-08  3 3 3" xfId="30071" xr:uid="{97333AF1-0E4E-4D42-B290-8C5F210FD655}"/>
    <cellStyle name="l_ES_Plano ES - 12.05.08 CONFERÊNCIA14-05-08  3 4" xfId="33068" xr:uid="{681B40B1-76C5-45B3-A9AD-CAD3E13915FF}"/>
    <cellStyle name="l_ES_Plano ES - 12.05.08 CONFERÊNCIA14-05-08  3 4 2" xfId="44787" xr:uid="{173D2FF8-875C-4BC8-B18F-9B43D69A0C1F}"/>
    <cellStyle name="l_ES_Plano ES - 12.05.08 CONFERÊNCIA14-05-08  3 5" xfId="35270" xr:uid="{3E044435-6B09-45A7-BC90-CBB943114C68}"/>
    <cellStyle name="l_ES_Plano ES - 12.05.08 CONFERÊNCIA14-05-08  3 6" xfId="37135" xr:uid="{1E2BAF19-3F1D-4351-A38C-E9CF1FC9C5B1}"/>
    <cellStyle name="l_ES_Plano ES - 12.05.08 CONFERÊNCIA14-05-08  3 6 2" xfId="46671" xr:uid="{4E3E4CE8-7D92-4919-9CA5-207FDEEE3071}"/>
    <cellStyle name="l_ES_Plano ES - 12.05.08 CONFERÊNCIA14-05-08  4" xfId="14035" xr:uid="{C7B8DF55-7CA7-4EEC-B591-00599F17D847}"/>
    <cellStyle name="l_ES_Plano ES - 12.05.08 CONFERÊNCIA14-05-08  4 2" xfId="20194" xr:uid="{6F20DC13-17EC-4F5A-9C78-B107D5C2EFB2}"/>
    <cellStyle name="l_ES_Plano ES - 12.05.08 CONFERÊNCIA14-05-08  4 2 2" xfId="37604" xr:uid="{DC48BC4E-C1CF-4AE4-BECD-B5007BF385AF}"/>
    <cellStyle name="l_ES_Plano ES - 12.05.08 CONFERÊNCIA14-05-08  4 3" xfId="25104" xr:uid="{BFA545B5-9F7D-42AA-ACDB-DA95EDB2B5AA}"/>
    <cellStyle name="l_ES_Plano ES - 12.05.08 CONFERÊNCIA14-05-08  5" xfId="24699" xr:uid="{DD94FC20-EF1C-41DB-B632-6DD39FE9C921}"/>
    <cellStyle name="l_ES_Plano ES - 12.05.08 CONFERÊNCIA14-05-08  5 2" xfId="37374" xr:uid="{A8794B3F-C5F8-4538-A6AF-8BA2CEF52681}"/>
    <cellStyle name="l_ES_Plano ES - 12.05.08 CONFERÊNCIA14-05-08  6" xfId="32023" xr:uid="{2164684E-BC3F-4899-A6F2-2EF5C87CD7F4}"/>
    <cellStyle name="l_ES_Plano ES - 12.05.08 CONFERÊNCIA14-05-08 _OOH - Rev 12" xfId="3891" xr:uid="{5B8C0F9F-0A80-4501-93C1-5D25C5BE091A}"/>
    <cellStyle name="l_ES_Plano MG - 16.05.08" xfId="519" xr:uid="{C8FA951A-8993-4550-BB3C-6E51E0E43144}"/>
    <cellStyle name="l_ES_Plano MG - 16.05.08_JORNAL COMPLEMENTO 24.06 - VERAMIR II - CONSOLIDADO" xfId="520" xr:uid="{FC7110A5-2604-4761-A0EE-B51362B77EBE}"/>
    <cellStyle name="l_ES_Plano PA - REV I - 13.05" xfId="521" xr:uid="{AF57795A-6014-40D9-87AA-4527C3B16E8E}"/>
    <cellStyle name="l_ES_Plano PA - REV I - 13.05 2" xfId="11193" xr:uid="{BCA09B77-6275-4218-A8E8-0A2E5F632F27}"/>
    <cellStyle name="l_ES_Plano PA - REV I - 13.05 2 2" xfId="12949" xr:uid="{A44A0027-0622-4597-B605-60BCD34D86F7}"/>
    <cellStyle name="l_ES_Plano PA - REV I - 13.05 2 2 2" xfId="16579" xr:uid="{26AA319F-75F8-4BCF-8F45-0C7183D0A456}"/>
    <cellStyle name="l_ES_Plano PA - REV I - 13.05 2 2 2 2" xfId="22738" xr:uid="{87C0C546-11EC-4EA9-BF9B-9E5F4E641EB9}"/>
    <cellStyle name="l_ES_Plano PA - REV I - 13.05 2 2 2 2 2" xfId="40005" xr:uid="{44DECF42-F2C1-4B0D-926D-9AD441DE540D}"/>
    <cellStyle name="l_ES_Plano PA - REV I - 13.05 2 2 2 3" xfId="27646" xr:uid="{78A3752B-D205-4B51-958F-DA7474F625DF}"/>
    <cellStyle name="l_ES_Plano PA - REV I - 13.05 2 2 3" xfId="30870" xr:uid="{C7AFCD03-25A3-4044-92AE-14E85F2F4DDF}"/>
    <cellStyle name="l_ES_Plano PA - REV I - 13.05 2 2 3 2" xfId="43094" xr:uid="{DCCFABDC-5391-4234-84D5-25E95ACC19C6}"/>
    <cellStyle name="l_ES_Plano PA - REV I - 13.05 2 2 4" xfId="33862" xr:uid="{78FE7983-DE16-4C8A-9078-DD72D66F95BE}"/>
    <cellStyle name="l_ES_Plano PA - REV I - 13.05 2 2 4 2" xfId="45581" xr:uid="{ACB5AE6A-4EAD-469C-AE63-B2DE08865192}"/>
    <cellStyle name="l_ES_Plano PA - REV I - 13.05 2 2 5" xfId="36063" xr:uid="{95937E38-D64A-4D4B-910E-1BF57DE61800}"/>
    <cellStyle name="l_ES_Plano PA - REV I - 13.05 2 2 6" xfId="18551" xr:uid="{7D055EEE-C441-452C-8A39-BB2BC255DDCA}"/>
    <cellStyle name="l_ES_Plano PA - REV I - 13.05 2 3" xfId="14876" xr:uid="{D69FE338-385A-4980-ADEA-BCEC01334C92}"/>
    <cellStyle name="l_ES_Plano PA - REV I - 13.05 2 3 2" xfId="21035" xr:uid="{FD459924-5ACC-4AEF-B3CC-1A432D0C0B28}"/>
    <cellStyle name="l_ES_Plano PA - REV I - 13.05 2 3 2 2" xfId="38408" xr:uid="{918B1C21-B4CE-4BEB-BAD0-5630A49C7DF3}"/>
    <cellStyle name="l_ES_Plano PA - REV I - 13.05 2 3 3" xfId="25997" xr:uid="{485D559D-24B3-4304-9C33-74FAB8B9B052}"/>
    <cellStyle name="l_ES_Plano PA - REV I - 13.05 2 4" xfId="29188" xr:uid="{B5CC5F18-DD3E-48F9-9DD0-3A643A301371}"/>
    <cellStyle name="l_ES_Plano PA - REV I - 13.05 2 4 2" xfId="41498" xr:uid="{5D8CB9F1-4243-48B4-93F2-161D1279EE14}"/>
    <cellStyle name="l_ES_Plano PA - REV I - 13.05 2 5" xfId="32172" xr:uid="{F739A536-9129-4A56-A76B-3E949557CA22}"/>
    <cellStyle name="l_ES_Plano PA - REV I - 13.05 2 5 2" xfId="43927" xr:uid="{803FBC7F-497E-4E67-AD62-EC681CAAF432}"/>
    <cellStyle name="l_ES_Plano PA - REV I - 13.05 2 6" xfId="25835" xr:uid="{B7093F76-08B0-41BF-A730-2C6CD8C8970F}"/>
    <cellStyle name="l_ES_Plano PA - REV I - 13.05 2 7" xfId="19450" xr:uid="{5A079AC1-E427-4985-BFFD-3CFA945C3B49}"/>
    <cellStyle name="l_ES_Plano PA - REV I - 13.05 3" xfId="12146" xr:uid="{7A6F7CD4-5006-410E-907C-C6C29AEACF05}"/>
    <cellStyle name="l_ES_Plano PA - REV I - 13.05 3 2" xfId="15776" xr:uid="{A2112BF4-56A8-4925-A373-F05F701FA689}"/>
    <cellStyle name="l_ES_Plano PA - REV I - 13.05 3 2 2" xfId="21935" xr:uid="{4D24A60D-095A-4B54-8D78-86580BF76CE2}"/>
    <cellStyle name="l_ES_Plano PA - REV I - 13.05 3 2 2 2" xfId="39213" xr:uid="{65F1027C-7879-4EF0-9D93-B7E4BD191038}"/>
    <cellStyle name="l_ES_Plano PA - REV I - 13.05 3 2 3" xfId="26854" xr:uid="{2124E2AA-BC75-4288-BF9C-9D7E518996D7}"/>
    <cellStyle name="l_ES_Plano PA - REV I - 13.05 3 2 4" xfId="48113" xr:uid="{59F9A3E5-75F0-45AB-928D-2F572A56D17D}"/>
    <cellStyle name="l_ES_Plano PA - REV I - 13.05 3 3" xfId="17476" xr:uid="{247A68FD-9790-493F-BB0F-807C3D6E8256}"/>
    <cellStyle name="l_ES_Plano PA - REV I - 13.05 3 3 2" xfId="23635" xr:uid="{EC3D8B8A-C376-4D98-92F1-9A7ACD6D75AC}"/>
    <cellStyle name="l_ES_Plano PA - REV I - 13.05 3 3 2 2" xfId="42298" xr:uid="{81C478C1-0C8F-40E5-9C10-4AA796CA1B26}"/>
    <cellStyle name="l_ES_Plano PA - REV I - 13.05 3 3 3" xfId="30072" xr:uid="{3901F00A-8C76-4C2F-A252-1A01DD921FD5}"/>
    <cellStyle name="l_ES_Plano PA - REV I - 13.05 3 4" xfId="33069" xr:uid="{83D77291-98F5-4875-A2DF-221065022046}"/>
    <cellStyle name="l_ES_Plano PA - REV I - 13.05 3 4 2" xfId="44788" xr:uid="{754039AB-2C01-40CB-82EE-981F7EA5926C}"/>
    <cellStyle name="l_ES_Plano PA - REV I - 13.05 3 5" xfId="35271" xr:uid="{A41337B8-7B2F-4BC1-A797-2298F274BBD1}"/>
    <cellStyle name="l_ES_Plano PA - REV I - 13.05 3 6" xfId="37338" xr:uid="{2CE9F9D6-3C77-42A3-A9A4-740371CB3D71}"/>
    <cellStyle name="l_ES_Plano PA - REV I - 13.05 3 6 2" xfId="46874" xr:uid="{E0B40A5A-3F99-4909-9BC0-87DBC6282C50}"/>
    <cellStyle name="l_ES_Plano PA - REV I - 13.05 4" xfId="14036" xr:uid="{7F44BE91-3ECC-403A-BA3B-5C4D76DD4F97}"/>
    <cellStyle name="l_ES_Plano PA - REV I - 13.05 4 2" xfId="20195" xr:uid="{4A9C1AA0-ACC1-4913-91C8-3B2148A01D26}"/>
    <cellStyle name="l_ES_Plano PA - REV I - 13.05 4 2 2" xfId="37605" xr:uid="{FA69CA43-26FC-41C8-B191-20BCE06A4567}"/>
    <cellStyle name="l_ES_Plano PA - REV I - 13.05 4 3" xfId="25105" xr:uid="{B245A2EB-9419-454B-B31C-AC7E75448D4F}"/>
    <cellStyle name="l_ES_Plano PA - REV I - 13.05 5" xfId="24696" xr:uid="{BD29B502-A8C9-4394-9194-38A90D5BF4D0}"/>
    <cellStyle name="l_ES_Plano PA - REV I - 13.05 5 2" xfId="37372" xr:uid="{33C36341-B98D-4F0D-B780-5C31CF81FA1E}"/>
    <cellStyle name="l_ES_Plano PA - REV I - 13.05 6" xfId="32022" xr:uid="{B47CAB65-0DC3-4510-B586-25DF931DCD00}"/>
    <cellStyle name="l_ES_Plano PA - REV I - 13.05_JORNAL COMPLEMENTO 24.06 - VERAMIR II - CONSOLIDADO" xfId="522" xr:uid="{34E8B71D-7487-48A5-8BA6-7A3438C07CC5}"/>
    <cellStyle name="l_ES_Plano PA - REV I - 13.05_OOH - Rev 12" xfId="3892" xr:uid="{0B8EDA40-FC74-40C2-B975-A937EC16D6FA}"/>
    <cellStyle name="l_ES_Plano RJ - AJUSTADO 06.05.08 CONFERÊNCIAS 07.05.08" xfId="523" xr:uid="{77A4E16A-1183-4AF2-8EB1-003AA90FFD9A}"/>
    <cellStyle name="l_ES_Plano RJ - AJUSTADO 06.05.08 CONFERÊNCIAS 07.05.08 2" xfId="11194" xr:uid="{51F484DE-980E-48DE-989E-8310A0753CED}"/>
    <cellStyle name="l_ES_Plano RJ - AJUSTADO 06.05.08 CONFERÊNCIAS 07.05.08 2 2" xfId="12950" xr:uid="{7E4FB668-10A1-4D90-87B6-267CB83F08F7}"/>
    <cellStyle name="l_ES_Plano RJ - AJUSTADO 06.05.08 CONFERÊNCIAS 07.05.08 2 2 2" xfId="16580" xr:uid="{E0411B96-D462-4EE3-B736-2BA0C55BAC2D}"/>
    <cellStyle name="l_ES_Plano RJ - AJUSTADO 06.05.08 CONFERÊNCIAS 07.05.08 2 2 2 2" xfId="22739" xr:uid="{09EAB4DB-F1BA-4D48-BBC6-FEA2A1B747AB}"/>
    <cellStyle name="l_ES_Plano RJ - AJUSTADO 06.05.08 CONFERÊNCIAS 07.05.08 2 2 2 2 2" xfId="40006" xr:uid="{5BA896A5-A9A7-4488-A75C-F815BC3E6FDC}"/>
    <cellStyle name="l_ES_Plano RJ - AJUSTADO 06.05.08 CONFERÊNCIAS 07.05.08 2 2 2 3" xfId="27647" xr:uid="{137F02E3-6D04-4B18-848C-E2F6E9535E5E}"/>
    <cellStyle name="l_ES_Plano RJ - AJUSTADO 06.05.08 CONFERÊNCIAS 07.05.08 2 2 3" xfId="30871" xr:uid="{407A5EAF-9887-440D-A928-C0CD9E7BAA12}"/>
    <cellStyle name="l_ES_Plano RJ - AJUSTADO 06.05.08 CONFERÊNCIAS 07.05.08 2 2 3 2" xfId="43095" xr:uid="{8AEAC50A-9AA7-48A7-BBCD-77978AFB59A0}"/>
    <cellStyle name="l_ES_Plano RJ - AJUSTADO 06.05.08 CONFERÊNCIAS 07.05.08 2 2 4" xfId="33863" xr:uid="{06D8D1F4-790B-4320-862E-4512A6A61F27}"/>
    <cellStyle name="l_ES_Plano RJ - AJUSTADO 06.05.08 CONFERÊNCIAS 07.05.08 2 2 4 2" xfId="45582" xr:uid="{9C367521-1BEA-44C3-A3B5-C0297FC36328}"/>
    <cellStyle name="l_ES_Plano RJ - AJUSTADO 06.05.08 CONFERÊNCIAS 07.05.08 2 2 5" xfId="36064" xr:uid="{EC13B31C-ABB1-48FB-BD6D-89C9164B2D08}"/>
    <cellStyle name="l_ES_Plano RJ - AJUSTADO 06.05.08 CONFERÊNCIAS 07.05.08 2 2 6" xfId="19250" xr:uid="{23F649E9-254C-4896-97B3-ACC3BCC04A89}"/>
    <cellStyle name="l_ES_Plano RJ - AJUSTADO 06.05.08 CONFERÊNCIAS 07.05.08 2 3" xfId="14877" xr:uid="{A3A9C8D4-11F0-4B23-84AA-6FCEE11124A8}"/>
    <cellStyle name="l_ES_Plano RJ - AJUSTADO 06.05.08 CONFERÊNCIAS 07.05.08 2 3 2" xfId="21036" xr:uid="{DA9487BB-3154-4C7A-9C68-D3E2DBFFFFA4}"/>
    <cellStyle name="l_ES_Plano RJ - AJUSTADO 06.05.08 CONFERÊNCIAS 07.05.08 2 3 2 2" xfId="38409" xr:uid="{AA62BA5E-8F75-4597-A705-87886264F50E}"/>
    <cellStyle name="l_ES_Plano RJ - AJUSTADO 06.05.08 CONFERÊNCIAS 07.05.08 2 3 3" xfId="25998" xr:uid="{497DC173-3B96-4E98-AAD5-786C2AD9380A}"/>
    <cellStyle name="l_ES_Plano RJ - AJUSTADO 06.05.08 CONFERÊNCIAS 07.05.08 2 4" xfId="29189" xr:uid="{D0F26D99-0101-4641-AF16-6D5A37C04B5A}"/>
    <cellStyle name="l_ES_Plano RJ - AJUSTADO 06.05.08 CONFERÊNCIAS 07.05.08 2 4 2" xfId="41499" xr:uid="{F5C03E5F-9E65-44C2-91D7-AA36231D2F55}"/>
    <cellStyle name="l_ES_Plano RJ - AJUSTADO 06.05.08 CONFERÊNCIAS 07.05.08 2 5" xfId="32173" xr:uid="{45F02579-4DD0-49EC-BD17-6C68C2654BD8}"/>
    <cellStyle name="l_ES_Plano RJ - AJUSTADO 06.05.08 CONFERÊNCIAS 07.05.08 2 5 2" xfId="43928" xr:uid="{62DBDC5A-9082-4275-8273-F7C94968A961}"/>
    <cellStyle name="l_ES_Plano RJ - AJUSTADO 06.05.08 CONFERÊNCIAS 07.05.08 2 6" xfId="26701" xr:uid="{EB95F67B-7F04-4E58-8F64-0078F1B9CE01}"/>
    <cellStyle name="l_ES_Plano RJ - AJUSTADO 06.05.08 CONFERÊNCIAS 07.05.08 2 7" xfId="19744" xr:uid="{C51E82CA-A833-4AF7-A73B-1EED446AAB29}"/>
    <cellStyle name="l_ES_Plano RJ - AJUSTADO 06.05.08 CONFERÊNCIAS 07.05.08 3" xfId="12147" xr:uid="{C3C90AB0-0769-485C-9C12-01A636D05187}"/>
    <cellStyle name="l_ES_Plano RJ - AJUSTADO 06.05.08 CONFERÊNCIAS 07.05.08 3 2" xfId="15777" xr:uid="{40E673E7-0F9E-4CBE-8887-5925FE4C94D4}"/>
    <cellStyle name="l_ES_Plano RJ - AJUSTADO 06.05.08 CONFERÊNCIAS 07.05.08 3 2 2" xfId="21936" xr:uid="{9623FAA6-EA5B-42F1-977B-F365AA86B26C}"/>
    <cellStyle name="l_ES_Plano RJ - AJUSTADO 06.05.08 CONFERÊNCIAS 07.05.08 3 2 2 2" xfId="39214" xr:uid="{298C0F54-08DA-4D92-9C8C-1A542BEF916F}"/>
    <cellStyle name="l_ES_Plano RJ - AJUSTADO 06.05.08 CONFERÊNCIAS 07.05.08 3 2 3" xfId="26855" xr:uid="{A8566451-B0FB-435A-99D3-56F131664723}"/>
    <cellStyle name="l_ES_Plano RJ - AJUSTADO 06.05.08 CONFERÊNCIAS 07.05.08 3 2 4" xfId="48114" xr:uid="{F326EC5B-1D4C-4018-83CB-D38C4365409C}"/>
    <cellStyle name="l_ES_Plano RJ - AJUSTADO 06.05.08 CONFERÊNCIAS 07.05.08 3 3" xfId="17477" xr:uid="{6461E44E-60CC-43D7-95BC-00A192460A06}"/>
    <cellStyle name="l_ES_Plano RJ - AJUSTADO 06.05.08 CONFERÊNCIAS 07.05.08 3 3 2" xfId="23636" xr:uid="{BC1BD68B-EC79-46C3-8699-6B3D4DEBEDD0}"/>
    <cellStyle name="l_ES_Plano RJ - AJUSTADO 06.05.08 CONFERÊNCIAS 07.05.08 3 3 2 2" xfId="42299" xr:uid="{7B049306-5B42-4B04-96E5-85162C5FBFE6}"/>
    <cellStyle name="l_ES_Plano RJ - AJUSTADO 06.05.08 CONFERÊNCIAS 07.05.08 3 3 3" xfId="30073" xr:uid="{244A7C81-218B-4D72-9AD3-9A7CFA9DFFC2}"/>
    <cellStyle name="l_ES_Plano RJ - AJUSTADO 06.05.08 CONFERÊNCIAS 07.05.08 3 4" xfId="33070" xr:uid="{CEB5A783-A830-4565-AD0F-8C141F510392}"/>
    <cellStyle name="l_ES_Plano RJ - AJUSTADO 06.05.08 CONFERÊNCIAS 07.05.08 3 4 2" xfId="44789" xr:uid="{67CE6831-4009-4836-AEA7-C4326D50DC6D}"/>
    <cellStyle name="l_ES_Plano RJ - AJUSTADO 06.05.08 CONFERÊNCIAS 07.05.08 3 5" xfId="35272" xr:uid="{A04AAB5D-D733-404C-AA40-97142C6E743F}"/>
    <cellStyle name="l_ES_Plano RJ - AJUSTADO 06.05.08 CONFERÊNCIAS 07.05.08 3 6" xfId="36938" xr:uid="{3CFBABE4-DE40-40E2-AE12-A7B0C28F4644}"/>
    <cellStyle name="l_ES_Plano RJ - AJUSTADO 06.05.08 CONFERÊNCIAS 07.05.08 3 6 2" xfId="46474" xr:uid="{05653B12-03B8-4C0F-A915-16EA8CBE434A}"/>
    <cellStyle name="l_ES_Plano RJ - AJUSTADO 06.05.08 CONFERÊNCIAS 07.05.08 4" xfId="14037" xr:uid="{C1D98D88-EFEF-4E03-AD2D-EA300318D700}"/>
    <cellStyle name="l_ES_Plano RJ - AJUSTADO 06.05.08 CONFERÊNCIAS 07.05.08 4 2" xfId="20196" xr:uid="{97276AF8-B65F-4FFC-9002-C8B195D012DB}"/>
    <cellStyle name="l_ES_Plano RJ - AJUSTADO 06.05.08 CONFERÊNCIAS 07.05.08 4 2 2" xfId="37606" xr:uid="{E46C2D85-D05C-4010-B22B-20C9761CE9AC}"/>
    <cellStyle name="l_ES_Plano RJ - AJUSTADO 06.05.08 CONFERÊNCIAS 07.05.08 4 3" xfId="25106" xr:uid="{C3A10735-C788-4C80-9C82-85E9AEAB1020}"/>
    <cellStyle name="l_ES_Plano RJ - AJUSTADO 06.05.08 CONFERÊNCIAS 07.05.08 5" xfId="24832" xr:uid="{F703E98B-0D31-4C5D-A7C1-D1870BBA4216}"/>
    <cellStyle name="l_ES_Plano RJ - AJUSTADO 06.05.08 CONFERÊNCIAS 07.05.08 5 2" xfId="37428" xr:uid="{3F11C5DA-DD0C-40FC-B207-EBE983845E05}"/>
    <cellStyle name="l_ES_Plano RJ - AJUSTADO 06.05.08 CONFERÊNCIAS 07.05.08 6" xfId="32021" xr:uid="{20077F8A-75B7-4AD5-9ECE-F9E50E1F053D}"/>
    <cellStyle name="l_ES_Plano RJ - AJUSTADO 06.05.08 CONFERÊNCIAS 07.05.08_JORNAL COMPLEMENTO 24.06 - VERAMIR II - CONSOLIDADO" xfId="524" xr:uid="{8A64187F-49C4-43BD-A9E1-2E51887801F1}"/>
    <cellStyle name="l_ES_Plano RJ - AJUSTADO 06.05.08 CONFERÊNCIAS 07.05.08_OOH - Rev 12" xfId="3893" xr:uid="{2738693A-B6B0-464A-9398-B29A45D28C11}"/>
    <cellStyle name="l_ES_Plano RJ - AJUSTADO 06.05.08 CONFERÊNCIAS 15.05.08 - Cíntia" xfId="525" xr:uid="{5C9F6B6F-D6F7-4362-9C3B-159BD0CA617D}"/>
    <cellStyle name="l_ES_Plano RJ - AJUSTADO 06.05.08 CONFERÊNCIAS 15.05.08 - Cíntia 2" xfId="11195" xr:uid="{4FF063BD-646A-4DD4-B6F4-0D69E68E3A86}"/>
    <cellStyle name="l_ES_Plano RJ - AJUSTADO 06.05.08 CONFERÊNCIAS 15.05.08 - Cíntia 2 2" xfId="12951" xr:uid="{9D5B6EE9-6B39-4660-B418-71648CE87F4E}"/>
    <cellStyle name="l_ES_Plano RJ - AJUSTADO 06.05.08 CONFERÊNCIAS 15.05.08 - Cíntia 2 2 2" xfId="16581" xr:uid="{2C96EFC3-6C46-44A0-A873-593396BB8487}"/>
    <cellStyle name="l_ES_Plano RJ - AJUSTADO 06.05.08 CONFERÊNCIAS 15.05.08 - Cíntia 2 2 2 2" xfId="22740" xr:uid="{9E1D113F-3E11-4B1B-B4F9-4180757401AD}"/>
    <cellStyle name="l_ES_Plano RJ - AJUSTADO 06.05.08 CONFERÊNCIAS 15.05.08 - Cíntia 2 2 2 2 2" xfId="40007" xr:uid="{CA56E6B5-B513-4C94-9225-B3CC2AE15331}"/>
    <cellStyle name="l_ES_Plano RJ - AJUSTADO 06.05.08 CONFERÊNCIAS 15.05.08 - Cíntia 2 2 2 3" xfId="27648" xr:uid="{C3BBF446-07FE-4F5D-A018-8BC5B77A06F7}"/>
    <cellStyle name="l_ES_Plano RJ - AJUSTADO 06.05.08 CONFERÊNCIAS 15.05.08 - Cíntia 2 2 3" xfId="30872" xr:uid="{54BC2150-DD7F-4A20-A91B-AE9709F3779F}"/>
    <cellStyle name="l_ES_Plano RJ - AJUSTADO 06.05.08 CONFERÊNCIAS 15.05.08 - Cíntia 2 2 3 2" xfId="43096" xr:uid="{8E9FA64A-2301-4B10-90B1-9B50123AB737}"/>
    <cellStyle name="l_ES_Plano RJ - AJUSTADO 06.05.08 CONFERÊNCIAS 15.05.08 - Cíntia 2 2 4" xfId="33864" xr:uid="{3AF5CE25-35AD-4351-907A-BCFC8271BF56}"/>
    <cellStyle name="l_ES_Plano RJ - AJUSTADO 06.05.08 CONFERÊNCIAS 15.05.08 - Cíntia 2 2 4 2" xfId="45583" xr:uid="{4B628923-0904-4BDA-A0B8-F2995AA4C4D6}"/>
    <cellStyle name="l_ES_Plano RJ - AJUSTADO 06.05.08 CONFERÊNCIAS 15.05.08 - Cíntia 2 2 5" xfId="36065" xr:uid="{61224A5E-F826-4660-9C29-B4BA4DC2A102}"/>
    <cellStyle name="l_ES_Plano RJ - AJUSTADO 06.05.08 CONFERÊNCIAS 15.05.08 - Cíntia 2 2 6" xfId="19543" xr:uid="{BDD098AA-D960-4723-B741-29B1A181F201}"/>
    <cellStyle name="l_ES_Plano RJ - AJUSTADO 06.05.08 CONFERÊNCIAS 15.05.08 - Cíntia 2 3" xfId="14878" xr:uid="{165A1766-3A7E-4AA8-8903-5482CA516BAA}"/>
    <cellStyle name="l_ES_Plano RJ - AJUSTADO 06.05.08 CONFERÊNCIAS 15.05.08 - Cíntia 2 3 2" xfId="21037" xr:uid="{183571A7-9D37-4831-B4BE-FC0522AB3FA5}"/>
    <cellStyle name="l_ES_Plano RJ - AJUSTADO 06.05.08 CONFERÊNCIAS 15.05.08 - Cíntia 2 3 2 2" xfId="38410" xr:uid="{300E5CB0-FB93-461F-8854-4F607467C32A}"/>
    <cellStyle name="l_ES_Plano RJ - AJUSTADO 06.05.08 CONFERÊNCIAS 15.05.08 - Cíntia 2 3 3" xfId="25999" xr:uid="{80AEFCC5-75FF-432D-A5FB-1DE7637F6C7B}"/>
    <cellStyle name="l_ES_Plano RJ - AJUSTADO 06.05.08 CONFERÊNCIAS 15.05.08 - Cíntia 2 4" xfId="29190" xr:uid="{C9402B82-2203-41DF-92C2-511B9EF1CCD3}"/>
    <cellStyle name="l_ES_Plano RJ - AJUSTADO 06.05.08 CONFERÊNCIAS 15.05.08 - Cíntia 2 4 2" xfId="41500" xr:uid="{165F82D7-C4D7-4E2D-8228-EF6BD2D1B6BF}"/>
    <cellStyle name="l_ES_Plano RJ - AJUSTADO 06.05.08 CONFERÊNCIAS 15.05.08 - Cíntia 2 5" xfId="32174" xr:uid="{2CA957A4-23AF-49D4-947C-29EA96D62B30}"/>
    <cellStyle name="l_ES_Plano RJ - AJUSTADO 06.05.08 CONFERÊNCIAS 15.05.08 - Cíntia 2 5 2" xfId="43929" xr:uid="{116D7A95-A27D-4DE1-948F-24EE7959AF50}"/>
    <cellStyle name="l_ES_Plano RJ - AJUSTADO 06.05.08 CONFERÊNCIAS 15.05.08 - Cíntia 2 6" xfId="29027" xr:uid="{5E4D8072-38D1-450C-992D-171D466C03A5}"/>
    <cellStyle name="l_ES_Plano RJ - AJUSTADO 06.05.08 CONFERÊNCIAS 15.05.08 - Cíntia 2 7" xfId="19067" xr:uid="{7EBF2F8C-888C-424E-8F89-C5008DBC5EE8}"/>
    <cellStyle name="l_ES_Plano RJ - AJUSTADO 06.05.08 CONFERÊNCIAS 15.05.08 - Cíntia 3" xfId="12148" xr:uid="{FDE008E7-6D69-4704-A90F-F23D6E08960D}"/>
    <cellStyle name="l_ES_Plano RJ - AJUSTADO 06.05.08 CONFERÊNCIAS 15.05.08 - Cíntia 3 2" xfId="15778" xr:uid="{CA82E8D7-0119-41B7-A017-253CAC2E7ECD}"/>
    <cellStyle name="l_ES_Plano RJ - AJUSTADO 06.05.08 CONFERÊNCIAS 15.05.08 - Cíntia 3 2 2" xfId="21937" xr:uid="{C6E1EF1F-DBE9-4068-B0F2-E0CB59CCA748}"/>
    <cellStyle name="l_ES_Plano RJ - AJUSTADO 06.05.08 CONFERÊNCIAS 15.05.08 - Cíntia 3 2 2 2" xfId="39215" xr:uid="{8E05A769-4158-450E-AEC4-28ED858A472C}"/>
    <cellStyle name="l_ES_Plano RJ - AJUSTADO 06.05.08 CONFERÊNCIAS 15.05.08 - Cíntia 3 2 3" xfId="26856" xr:uid="{4C32933B-6CDD-40FC-A6AC-B404CEDF9EBE}"/>
    <cellStyle name="l_ES_Plano RJ - AJUSTADO 06.05.08 CONFERÊNCIAS 15.05.08 - Cíntia 3 2 4" xfId="48115" xr:uid="{B2D302B1-3094-4681-A1E6-E46F5DD57236}"/>
    <cellStyle name="l_ES_Plano RJ - AJUSTADO 06.05.08 CONFERÊNCIAS 15.05.08 - Cíntia 3 3" xfId="17478" xr:uid="{379CDB63-E604-4303-BD70-E0B93C82C5C2}"/>
    <cellStyle name="l_ES_Plano RJ - AJUSTADO 06.05.08 CONFERÊNCIAS 15.05.08 - Cíntia 3 3 2" xfId="23637" xr:uid="{8657DC48-5290-4BC3-BB00-0783365E7DEE}"/>
    <cellStyle name="l_ES_Plano RJ - AJUSTADO 06.05.08 CONFERÊNCIAS 15.05.08 - Cíntia 3 3 2 2" xfId="42300" xr:uid="{21C2DC44-525A-4A35-85F4-CAF028235D87}"/>
    <cellStyle name="l_ES_Plano RJ - AJUSTADO 06.05.08 CONFERÊNCIAS 15.05.08 - Cíntia 3 3 3" xfId="30074" xr:uid="{9C975D69-E4EC-4408-8C83-59A3C7672350}"/>
    <cellStyle name="l_ES_Plano RJ - AJUSTADO 06.05.08 CONFERÊNCIAS 15.05.08 - Cíntia 3 4" xfId="33071" xr:uid="{6D2FD313-78DC-42C9-ABF1-A301F2DB0EB6}"/>
    <cellStyle name="l_ES_Plano RJ - AJUSTADO 06.05.08 CONFERÊNCIAS 15.05.08 - Cíntia 3 4 2" xfId="44790" xr:uid="{32980E87-20FF-472D-95E2-C4405BB46F1A}"/>
    <cellStyle name="l_ES_Plano RJ - AJUSTADO 06.05.08 CONFERÊNCIAS 15.05.08 - Cíntia 3 5" xfId="35273" xr:uid="{4CFB104D-7850-4B99-B516-76B31A1BF882}"/>
    <cellStyle name="l_ES_Plano RJ - AJUSTADO 06.05.08 CONFERÊNCIAS 15.05.08 - Cíntia 3 6" xfId="32874" xr:uid="{C7D113D4-1094-4D9F-98A0-80F35B04C805}"/>
    <cellStyle name="l_ES_Plano RJ - AJUSTADO 06.05.08 CONFERÊNCIAS 15.05.08 - Cíntia 3 6 2" xfId="44629" xr:uid="{5A65C9BD-C9E2-4C03-B293-51ACAAD91901}"/>
    <cellStyle name="l_ES_Plano RJ - AJUSTADO 06.05.08 CONFERÊNCIAS 15.05.08 - Cíntia 4" xfId="14038" xr:uid="{8A906B2C-A518-4A44-BCA7-EA03D4FC3A43}"/>
    <cellStyle name="l_ES_Plano RJ - AJUSTADO 06.05.08 CONFERÊNCIAS 15.05.08 - Cíntia 4 2" xfId="20197" xr:uid="{EE9C8070-EFF9-42A8-96EE-FF6CCC9CE4F0}"/>
    <cellStyle name="l_ES_Plano RJ - AJUSTADO 06.05.08 CONFERÊNCIAS 15.05.08 - Cíntia 4 2 2" xfId="37607" xr:uid="{52D1B8B7-3B30-4AD0-8B6F-ED031634A622}"/>
    <cellStyle name="l_ES_Plano RJ - AJUSTADO 06.05.08 CONFERÊNCIAS 15.05.08 - Cíntia 4 3" xfId="25107" xr:uid="{C7E0E41D-52EC-4858-981A-8D4BC7847F51}"/>
    <cellStyle name="l_ES_Plano RJ - AJUSTADO 06.05.08 CONFERÊNCIAS 15.05.08 - Cíntia 5" xfId="24835" xr:uid="{AC612467-CAA1-4FA5-B549-FA774213F59A}"/>
    <cellStyle name="l_ES_Plano RJ - AJUSTADO 06.05.08 CONFERÊNCIAS 15.05.08 - Cíntia 5 2" xfId="37431" xr:uid="{E6EC0764-2CF4-4EFC-A8D4-75C93F822FBC}"/>
    <cellStyle name="l_ES_Plano RJ - AJUSTADO 06.05.08 CONFERÊNCIAS 15.05.08 - Cíntia 6" xfId="32020" xr:uid="{264E3493-3635-48A5-9F70-35B9C7E5EC7F}"/>
    <cellStyle name="l_ES_Plano RJ - AJUSTADO 06.05.08 CONFERÊNCIAS 15.05.08 - Cíntia_OOH - Rev 12" xfId="3894" xr:uid="{78EC6C73-DCBD-46C4-BC5C-6FA192DCE080}"/>
    <cellStyle name="l_ES_Plano RJ -16.05.08" xfId="526" xr:uid="{E50812A2-579A-426D-A162-1E193690087D}"/>
    <cellStyle name="l_ES_Plano RJ -16.05.08_JORNAL COMPLEMENTO 24.06 - VERAMIR II - CONSOLIDADO" xfId="527" xr:uid="{AD7952ED-C3F0-4858-A475-55B0B3C403FC}"/>
    <cellStyle name="l_ES_Plano RR - REV I - 13.05" xfId="528" xr:uid="{4E3B0AD2-F3D6-4131-AC77-41DB5872E27C}"/>
    <cellStyle name="l_ES_Plano RR - REV I - 13.05 2" xfId="11196" xr:uid="{72C8A4C6-3450-48D9-8438-4B4AB356B77A}"/>
    <cellStyle name="l_ES_Plano RR - REV I - 13.05 2 2" xfId="12952" xr:uid="{65DA1FFB-5076-4FFB-A517-DFCDFAD5DEDE}"/>
    <cellStyle name="l_ES_Plano RR - REV I - 13.05 2 2 2" xfId="16582" xr:uid="{913DE5BE-406B-4E3D-9404-C8A7BCC35AB3}"/>
    <cellStyle name="l_ES_Plano RR - REV I - 13.05 2 2 2 2" xfId="22741" xr:uid="{71EB4D92-4E27-4625-B01B-11A100403A54}"/>
    <cellStyle name="l_ES_Plano RR - REV I - 13.05 2 2 2 2 2" xfId="40008" xr:uid="{07B894A2-D486-43E9-B99A-6A7A86587683}"/>
    <cellStyle name="l_ES_Plano RR - REV I - 13.05 2 2 2 3" xfId="27649" xr:uid="{16EDAE21-9481-416F-BA84-02A2AB37E890}"/>
    <cellStyle name="l_ES_Plano RR - REV I - 13.05 2 2 3" xfId="30873" xr:uid="{9AF1C766-2A08-47AE-B724-531CA9414A41}"/>
    <cellStyle name="l_ES_Plano RR - REV I - 13.05 2 2 3 2" xfId="43097" xr:uid="{EE52C92D-A0EA-464F-9F73-841B0CF86643}"/>
    <cellStyle name="l_ES_Plano RR - REV I - 13.05 2 2 4" xfId="33865" xr:uid="{7B0DB22A-6E48-4899-A1B6-38E115C67F5E}"/>
    <cellStyle name="l_ES_Plano RR - REV I - 13.05 2 2 4 2" xfId="45584" xr:uid="{AF80463B-BD91-464D-A779-84EE76CAAA9C}"/>
    <cellStyle name="l_ES_Plano RR - REV I - 13.05 2 2 5" xfId="36066" xr:uid="{4F991A7C-CF66-4498-B141-FB0DEE7C6C22}"/>
    <cellStyle name="l_ES_Plano RR - REV I - 13.05 2 2 6" xfId="18868" xr:uid="{DABA287A-75B4-4349-B195-3858E0042070}"/>
    <cellStyle name="l_ES_Plano RR - REV I - 13.05 2 3" xfId="14879" xr:uid="{F0D82894-54FE-49F9-ABB0-0E7F8895F922}"/>
    <cellStyle name="l_ES_Plano RR - REV I - 13.05 2 3 2" xfId="21038" xr:uid="{B4E8E777-2ADF-49A1-90BA-013E94B4B3BD}"/>
    <cellStyle name="l_ES_Plano RR - REV I - 13.05 2 3 2 2" xfId="38411" xr:uid="{01DCE7C5-EF24-480F-94BE-8806A52D46D8}"/>
    <cellStyle name="l_ES_Plano RR - REV I - 13.05 2 3 3" xfId="26000" xr:uid="{069F7108-452D-4F0B-8E5D-84267DBB714B}"/>
    <cellStyle name="l_ES_Plano RR - REV I - 13.05 2 4" xfId="29191" xr:uid="{A7B84DC6-79FA-4CF5-B8BC-43EF4B2752C2}"/>
    <cellStyle name="l_ES_Plano RR - REV I - 13.05 2 4 2" xfId="41501" xr:uid="{15F59D5D-FE8C-4AA8-907B-3B95F16EA110}"/>
    <cellStyle name="l_ES_Plano RR - REV I - 13.05 2 5" xfId="32175" xr:uid="{5493DEF1-3703-4651-94A7-2C7637B499AD}"/>
    <cellStyle name="l_ES_Plano RR - REV I - 13.05 2 5 2" xfId="43930" xr:uid="{512EF522-F129-4E85-B2CB-4DB134122578}"/>
    <cellStyle name="l_ES_Plano RR - REV I - 13.05 2 6" xfId="26704" xr:uid="{5194C168-CE69-44D6-8662-F6711E2D5FAD}"/>
    <cellStyle name="l_ES_Plano RR - REV I - 13.05 2 7" xfId="18751" xr:uid="{9F54045B-6F67-4853-95FF-ED6066F2AF80}"/>
    <cellStyle name="l_ES_Plano RR - REV I - 13.05 3" xfId="12149" xr:uid="{BF589078-D582-4490-B81A-1A04AD4E1228}"/>
    <cellStyle name="l_ES_Plano RR - REV I - 13.05 3 2" xfId="15779" xr:uid="{39E1F92C-0180-4869-9957-386A3503E494}"/>
    <cellStyle name="l_ES_Plano RR - REV I - 13.05 3 2 2" xfId="21938" xr:uid="{DD2BB919-CDA4-46B6-A75F-1E9658CBC25A}"/>
    <cellStyle name="l_ES_Plano RR - REV I - 13.05 3 2 2 2" xfId="39216" xr:uid="{E537152D-5CB6-4055-92C4-2F3A9C2B903F}"/>
    <cellStyle name="l_ES_Plano RR - REV I - 13.05 3 2 3" xfId="26857" xr:uid="{16979690-E13D-4161-8613-842F68351075}"/>
    <cellStyle name="l_ES_Plano RR - REV I - 13.05 3 2 4" xfId="48116" xr:uid="{C079B2E1-3912-4055-A40E-81AFEADBC835}"/>
    <cellStyle name="l_ES_Plano RR - REV I - 13.05 3 3" xfId="17479" xr:uid="{21964A37-88E8-467A-8B43-F2A17D019EB8}"/>
    <cellStyle name="l_ES_Plano RR - REV I - 13.05 3 3 2" xfId="23638" xr:uid="{8A0CEE14-0C57-4B94-8AB4-313FFA566561}"/>
    <cellStyle name="l_ES_Plano RR - REV I - 13.05 3 3 2 2" xfId="42301" xr:uid="{5B724C22-7698-4FDD-8A0C-035F24A1B614}"/>
    <cellStyle name="l_ES_Plano RR - REV I - 13.05 3 3 3" xfId="30075" xr:uid="{1949A4DA-F431-4328-8E37-57CAAF372537}"/>
    <cellStyle name="l_ES_Plano RR - REV I - 13.05 3 4" xfId="33072" xr:uid="{F983884F-ECD4-4B42-9481-B6C2E73C2517}"/>
    <cellStyle name="l_ES_Plano RR - REV I - 13.05 3 4 2" xfId="44791" xr:uid="{1A821FA7-B063-42F2-AE33-15D8B38D394E}"/>
    <cellStyle name="l_ES_Plano RR - REV I - 13.05 3 5" xfId="35274" xr:uid="{EC93D19A-911E-4651-822F-790E3806C249}"/>
    <cellStyle name="l_ES_Plano RR - REV I - 13.05 3 6" xfId="37134" xr:uid="{F0938F80-8FE7-4CF7-903D-4A5096526208}"/>
    <cellStyle name="l_ES_Plano RR - REV I - 13.05 3 6 2" xfId="46670" xr:uid="{0B372698-2659-4E0E-B01D-1ED3E35C1B79}"/>
    <cellStyle name="l_ES_Plano RR - REV I - 13.05 4" xfId="14039" xr:uid="{372C1660-2318-43A7-96AC-06BD8090601B}"/>
    <cellStyle name="l_ES_Plano RR - REV I - 13.05 4 2" xfId="20198" xr:uid="{1CED10C6-B94C-4AB7-9C5A-196A2BDEC616}"/>
    <cellStyle name="l_ES_Plano RR - REV I - 13.05 4 2 2" xfId="37608" xr:uid="{3F744BEC-D815-4378-97BC-ECAEAB451D9B}"/>
    <cellStyle name="l_ES_Plano RR - REV I - 13.05 4 3" xfId="25108" xr:uid="{CD58D67F-BFA2-498A-B5C0-E89894FEC111}"/>
    <cellStyle name="l_ES_Plano RR - REV I - 13.05 5" xfId="24838" xr:uid="{9880A7DE-F216-4800-8701-812ABF7CFAD8}"/>
    <cellStyle name="l_ES_Plano RR - REV I - 13.05 5 2" xfId="37434" xr:uid="{35858B2A-B9E6-4741-84C9-BAF28858C83C}"/>
    <cellStyle name="l_ES_Plano RR - REV I - 13.05 6" xfId="32019" xr:uid="{A108184A-BD7D-4D76-9EC9-46D3689BC548}"/>
    <cellStyle name="l_ES_Plano RR - REV I - 13.05_JORNAL COMPLEMENTO 24.06 - VERAMIR II - CONSOLIDADO" xfId="529" xr:uid="{497CE2B0-65AB-4CC7-8685-50656F2EEDA3}"/>
    <cellStyle name="l_ES_Plano RR - REV I - 13.05_OOH - Rev 12" xfId="3895" xr:uid="{7E73DBBA-D41F-49F6-B2F2-4DAECF3574D1}"/>
    <cellStyle name="l_ES_Plano RS" xfId="530" xr:uid="{7319E5FB-127D-4E7A-84A9-22DF21843A20}"/>
    <cellStyle name="l_ES_Plano RS - 16-05-08" xfId="531" xr:uid="{A84D1F33-427C-4C96-A0A4-972EEA310B0B}"/>
    <cellStyle name="l_ES_Plano RS - 16-05-08_JORNAL COMPLEMENTO 24.06 - VERAMIR II - CONSOLIDADO" xfId="532" xr:uid="{A3788455-43CB-4D3D-BCC1-F715F6403554}"/>
    <cellStyle name="l_ES_Plano RS_JORNAL COMPLEMENTO 24.06 - VERAMIR II - CONSOLIDADO" xfId="533" xr:uid="{51AD27B8-D27A-4E38-9734-2720A96889DA}"/>
    <cellStyle name="l_ES_Plano TO - AJUSTADO 06.05.08 CONFERÊNCIA 14.05.08" xfId="534" xr:uid="{E989EE2F-3B1E-4F1F-BAF9-959E3750795B}"/>
    <cellStyle name="l_ES_Plano TO - AJUSTADO 06.05.08 CONFERÊNCIA 14.05.08 2" xfId="11197" xr:uid="{8660BC3F-86BD-4DF6-9F4E-E1AF2DE35939}"/>
    <cellStyle name="l_ES_Plano TO - AJUSTADO 06.05.08 CONFERÊNCIA 14.05.08 2 2" xfId="12953" xr:uid="{8D6650C4-31B8-4BA5-812A-444D28E11A30}"/>
    <cellStyle name="l_ES_Plano TO - AJUSTADO 06.05.08 CONFERÊNCIA 14.05.08 2 2 2" xfId="16583" xr:uid="{A30B4DA1-6C15-4D89-9528-269D11E4CB6D}"/>
    <cellStyle name="l_ES_Plano TO - AJUSTADO 06.05.08 CONFERÊNCIA 14.05.08 2 2 2 2" xfId="22742" xr:uid="{6D17156A-F266-4E64-8520-E2BA63D2810F}"/>
    <cellStyle name="l_ES_Plano TO - AJUSTADO 06.05.08 CONFERÊNCIA 14.05.08 2 2 2 2 2" xfId="40009" xr:uid="{13D6FF34-2E85-4CE7-946C-57F1C87CD55F}"/>
    <cellStyle name="l_ES_Plano TO - AJUSTADO 06.05.08 CONFERÊNCIA 14.05.08 2 2 2 3" xfId="27650" xr:uid="{DC249F65-6A57-4A6E-854F-C8CE3D7BAEC9}"/>
    <cellStyle name="l_ES_Plano TO - AJUSTADO 06.05.08 CONFERÊNCIA 14.05.08 2 2 3" xfId="30874" xr:uid="{D35B2021-6E10-4388-A048-023106230587}"/>
    <cellStyle name="l_ES_Plano TO - AJUSTADO 06.05.08 CONFERÊNCIA 14.05.08 2 2 3 2" xfId="43098" xr:uid="{DFCA67FC-AFBA-41D2-93A0-1786F7E077EC}"/>
    <cellStyle name="l_ES_Plano TO - AJUSTADO 06.05.08 CONFERÊNCIA 14.05.08 2 2 4" xfId="33866" xr:uid="{E74251B5-CA4E-446B-97AA-C5FE1BDC12C8}"/>
    <cellStyle name="l_ES_Plano TO - AJUSTADO 06.05.08 CONFERÊNCIA 14.05.08 2 2 4 2" xfId="45585" xr:uid="{9DFAADC0-A9F4-43F0-96F7-3B9BE556C2A0}"/>
    <cellStyle name="l_ES_Plano TO - AJUSTADO 06.05.08 CONFERÊNCIA 14.05.08 2 2 5" xfId="36067" xr:uid="{D391DFBC-C3D5-4248-9B68-0020BC805B10}"/>
    <cellStyle name="l_ES_Plano TO - AJUSTADO 06.05.08 CONFERÊNCIA 14.05.08 2 2 6" xfId="18550" xr:uid="{D0135632-1A65-4A76-A966-14F2809E4D13}"/>
    <cellStyle name="l_ES_Plano TO - AJUSTADO 06.05.08 CONFERÊNCIA 14.05.08 2 3" xfId="14880" xr:uid="{FA9B1B6D-5C57-493E-9CB0-42C87F93BA52}"/>
    <cellStyle name="l_ES_Plano TO - AJUSTADO 06.05.08 CONFERÊNCIA 14.05.08 2 3 2" xfId="21039" xr:uid="{4AFF3A0D-539E-402E-832E-B98B6DD48142}"/>
    <cellStyle name="l_ES_Plano TO - AJUSTADO 06.05.08 CONFERÊNCIA 14.05.08 2 3 2 2" xfId="38412" xr:uid="{0A9E0E00-07EC-4BCF-AEC2-B7DB8DB917F8}"/>
    <cellStyle name="l_ES_Plano TO - AJUSTADO 06.05.08 CONFERÊNCIA 14.05.08 2 3 3" xfId="26001" xr:uid="{FE2F2C27-EA32-4958-912D-99E16799A93B}"/>
    <cellStyle name="l_ES_Plano TO - AJUSTADO 06.05.08 CONFERÊNCIA 14.05.08 2 4" xfId="29192" xr:uid="{B5BEF2D0-3A59-4E73-800F-F19BA113D7A0}"/>
    <cellStyle name="l_ES_Plano TO - AJUSTADO 06.05.08 CONFERÊNCIA 14.05.08 2 4 2" xfId="41502" xr:uid="{164DE002-3ED8-4ABF-A3AA-4CF3200FD3D7}"/>
    <cellStyle name="l_ES_Plano TO - AJUSTADO 06.05.08 CONFERÊNCIA 14.05.08 2 5" xfId="32176" xr:uid="{E86540DB-20E6-4519-8F39-23EB69694EA8}"/>
    <cellStyle name="l_ES_Plano TO - AJUSTADO 06.05.08 CONFERÊNCIA 14.05.08 2 5 2" xfId="43931" xr:uid="{A08C16FE-7C30-4393-9B35-2868D3204B01}"/>
    <cellStyle name="l_ES_Plano TO - AJUSTADO 06.05.08 CONFERÊNCIA 14.05.08 2 6" xfId="24724" xr:uid="{F49D85FC-AA4D-429D-A548-981126BC60EC}"/>
    <cellStyle name="l_ES_Plano TO - AJUSTADO 06.05.08 CONFERÊNCIA 14.05.08 2 7" xfId="19449" xr:uid="{AC8EE9F0-12A4-4D59-BFD3-DC0F680A5634}"/>
    <cellStyle name="l_ES_Plano TO - AJUSTADO 06.05.08 CONFERÊNCIA 14.05.08 3" xfId="12150" xr:uid="{DBC04AFF-1792-4E50-87CD-E39C3FE16230}"/>
    <cellStyle name="l_ES_Plano TO - AJUSTADO 06.05.08 CONFERÊNCIA 14.05.08 3 2" xfId="15780" xr:uid="{C67941BA-1449-4FAE-9023-1ED3174971FD}"/>
    <cellStyle name="l_ES_Plano TO - AJUSTADO 06.05.08 CONFERÊNCIA 14.05.08 3 2 2" xfId="21939" xr:uid="{8860852C-510E-411C-A1F9-466B22F561F4}"/>
    <cellStyle name="l_ES_Plano TO - AJUSTADO 06.05.08 CONFERÊNCIA 14.05.08 3 2 2 2" xfId="39217" xr:uid="{571A0109-071D-4E98-8993-E69D2F6DC878}"/>
    <cellStyle name="l_ES_Plano TO - AJUSTADO 06.05.08 CONFERÊNCIA 14.05.08 3 2 3" xfId="26858" xr:uid="{31A3DBB6-3E5C-401D-8495-D8F7A0100146}"/>
    <cellStyle name="l_ES_Plano TO - AJUSTADO 06.05.08 CONFERÊNCIA 14.05.08 3 2 4" xfId="48117" xr:uid="{D7FE96E2-0FD8-4457-A540-8F245713F891}"/>
    <cellStyle name="l_ES_Plano TO - AJUSTADO 06.05.08 CONFERÊNCIA 14.05.08 3 3" xfId="17480" xr:uid="{EADF254F-8621-4357-AE2E-E10455C9EA2C}"/>
    <cellStyle name="l_ES_Plano TO - AJUSTADO 06.05.08 CONFERÊNCIA 14.05.08 3 3 2" xfId="23639" xr:uid="{95F110A2-71CD-42C3-B53B-6C571611D446}"/>
    <cellStyle name="l_ES_Plano TO - AJUSTADO 06.05.08 CONFERÊNCIA 14.05.08 3 3 2 2" xfId="42302" xr:uid="{21880DEB-AD44-4A71-80E0-58B860A4DD91}"/>
    <cellStyle name="l_ES_Plano TO - AJUSTADO 06.05.08 CONFERÊNCIA 14.05.08 3 3 3" xfId="30076" xr:uid="{B7315891-C01A-4C73-8D55-62AECDC208CA}"/>
    <cellStyle name="l_ES_Plano TO - AJUSTADO 06.05.08 CONFERÊNCIA 14.05.08 3 4" xfId="33073" xr:uid="{B28F5546-6E34-44F0-B54D-71A92EC0BA17}"/>
    <cellStyle name="l_ES_Plano TO - AJUSTADO 06.05.08 CONFERÊNCIA 14.05.08 3 4 2" xfId="44792" xr:uid="{2F0715C3-50E9-4D5E-A669-C9F289535D0C}"/>
    <cellStyle name="l_ES_Plano TO - AJUSTADO 06.05.08 CONFERÊNCIA 14.05.08 3 5" xfId="35275" xr:uid="{D4540655-9859-4984-B019-5AD3E4CD4130}"/>
    <cellStyle name="l_ES_Plano TO - AJUSTADO 06.05.08 CONFERÊNCIA 14.05.08 3 6" xfId="37337" xr:uid="{ADBC2A3B-7C19-4B99-BCD3-A762FE7D7B44}"/>
    <cellStyle name="l_ES_Plano TO - AJUSTADO 06.05.08 CONFERÊNCIA 14.05.08 3 6 2" xfId="46873" xr:uid="{1CCD88F3-6D3F-4AE6-BB6A-0BAE22BDA57D}"/>
    <cellStyle name="l_ES_Plano TO - AJUSTADO 06.05.08 CONFERÊNCIA 14.05.08 4" xfId="14040" xr:uid="{45942DE1-093B-4995-A2B2-14918E7AC5BF}"/>
    <cellStyle name="l_ES_Plano TO - AJUSTADO 06.05.08 CONFERÊNCIA 14.05.08 4 2" xfId="20199" xr:uid="{D330E2FB-7403-47A3-A58E-CB0CB0558874}"/>
    <cellStyle name="l_ES_Plano TO - AJUSTADO 06.05.08 CONFERÊNCIA 14.05.08 4 2 2" xfId="37609" xr:uid="{A13C7B65-CFD9-42A0-86BA-8080167ADD55}"/>
    <cellStyle name="l_ES_Plano TO - AJUSTADO 06.05.08 CONFERÊNCIA 14.05.08 4 3" xfId="25109" xr:uid="{B9335239-B70D-484A-9E74-E302278BD760}"/>
    <cellStyle name="l_ES_Plano TO - AJUSTADO 06.05.08 CONFERÊNCIA 14.05.08 5" xfId="24841" xr:uid="{4D495221-E6AD-4F9D-ADD1-4A98EB3CF86D}"/>
    <cellStyle name="l_ES_Plano TO - AJUSTADO 06.05.08 CONFERÊNCIA 14.05.08 5 2" xfId="37437" xr:uid="{A71DA4F8-4BBB-40F4-A99E-CA5647156CA6}"/>
    <cellStyle name="l_ES_Plano TO - AJUSTADO 06.05.08 CONFERÊNCIA 14.05.08 6" xfId="32018" xr:uid="{E0E18CE8-0556-4EBB-883A-9BB27BF9D4D0}"/>
    <cellStyle name="l_ES_Plano TO - AJUSTADO 06.05.08 CONFERÊNCIA 14.05.08_OOH - Rev 12" xfId="3896" xr:uid="{89360441-18CE-4727-87B4-2D960B198EE9}"/>
    <cellStyle name="l_ES_REVISTAS FINAIS SEGMENTADAS" xfId="535" xr:uid="{F2940493-B3B7-460E-AF73-B66DA036B86C}"/>
    <cellStyle name="l_ES_REVISTAS FINAIS SEGMENTADAS 2" xfId="11198" xr:uid="{6D332507-4225-4EF9-BB75-784932EC97AC}"/>
    <cellStyle name="l_ES_REVISTAS FINAIS SEGMENTADAS 2 2" xfId="12954" xr:uid="{A424675C-588A-428E-9EF7-2E1BFF56FACC}"/>
    <cellStyle name="l_ES_REVISTAS FINAIS SEGMENTADAS 2 2 2" xfId="16584" xr:uid="{5C15C009-BCF3-4C77-908F-040401007545}"/>
    <cellStyle name="l_ES_REVISTAS FINAIS SEGMENTADAS 2 2 2 2" xfId="22743" xr:uid="{21730111-9A7C-479D-B6ED-2C0696916378}"/>
    <cellStyle name="l_ES_REVISTAS FINAIS SEGMENTADAS 2 2 2 2 2" xfId="40010" xr:uid="{2E3F5C56-ABCA-4C3C-89F6-302B238AE727}"/>
    <cellStyle name="l_ES_REVISTAS FINAIS SEGMENTADAS 2 2 2 3" xfId="27651" xr:uid="{03DCE79C-A7F8-4F25-AF64-15093A9AA31B}"/>
    <cellStyle name="l_ES_REVISTAS FINAIS SEGMENTADAS 2 2 3" xfId="30875" xr:uid="{6C04C31F-BCA5-4A4A-903D-8AF22C2AFCBF}"/>
    <cellStyle name="l_ES_REVISTAS FINAIS SEGMENTADAS 2 2 3 2" xfId="43099" xr:uid="{7F773624-CA4E-4595-B571-AB28BBBBA600}"/>
    <cellStyle name="l_ES_REVISTAS FINAIS SEGMENTADAS 2 2 4" xfId="33867" xr:uid="{A0FD261E-7DD1-4F76-B3AF-64F2EF83B9C2}"/>
    <cellStyle name="l_ES_REVISTAS FINAIS SEGMENTADAS 2 2 4 2" xfId="45586" xr:uid="{4F9437B7-5D85-4FC0-898C-6A7E17FF9CEB}"/>
    <cellStyle name="l_ES_REVISTAS FINAIS SEGMENTADAS 2 2 5" xfId="36068" xr:uid="{FB2881F4-3985-4070-901A-FF6583C79936}"/>
    <cellStyle name="l_ES_REVISTAS FINAIS SEGMENTADAS 2 2 6" xfId="19249" xr:uid="{675259FC-BEE1-4DE8-B809-2E752302F511}"/>
    <cellStyle name="l_ES_REVISTAS FINAIS SEGMENTADAS 2 3" xfId="14881" xr:uid="{11696FE9-F619-4240-82E9-02049997C04D}"/>
    <cellStyle name="l_ES_REVISTAS FINAIS SEGMENTADAS 2 3 2" xfId="21040" xr:uid="{7648EA9A-5C02-4B6A-B6CC-A5AC68835CD8}"/>
    <cellStyle name="l_ES_REVISTAS FINAIS SEGMENTADAS 2 3 2 2" xfId="38413" xr:uid="{DBD06F82-A690-4EF0-B4EA-2576693A5708}"/>
    <cellStyle name="l_ES_REVISTAS FINAIS SEGMENTADAS 2 3 3" xfId="26002" xr:uid="{FC9A405E-D915-4912-867F-19989EF74B92}"/>
    <cellStyle name="l_ES_REVISTAS FINAIS SEGMENTADAS 2 4" xfId="29193" xr:uid="{7A777DE5-9513-44E8-8060-D884C157136E}"/>
    <cellStyle name="l_ES_REVISTAS FINAIS SEGMENTADAS 2 4 2" xfId="41503" xr:uid="{4F26594F-D7F9-4BFF-BA70-F0FAB6BAE1B5}"/>
    <cellStyle name="l_ES_REVISTAS FINAIS SEGMENTADAS 2 5" xfId="32177" xr:uid="{6A9CE476-752C-4277-84E8-5627C17183AA}"/>
    <cellStyle name="l_ES_REVISTAS FINAIS SEGMENTADAS 2 5 2" xfId="43932" xr:uid="{E79356AE-7215-4EF3-8E38-F9E1C8BFBEDC}"/>
    <cellStyle name="l_ES_REVISTAS FINAIS SEGMENTADAS 2 6" xfId="26718" xr:uid="{7C4A9E09-FBDA-4976-90A4-E861686AC9A5}"/>
    <cellStyle name="l_ES_REVISTAS FINAIS SEGMENTADAS 2 7" xfId="19743" xr:uid="{57991370-78FA-410F-AF81-11797330186F}"/>
    <cellStyle name="l_ES_REVISTAS FINAIS SEGMENTADAS 3" xfId="12151" xr:uid="{8A5599A8-30B4-41A7-8984-F0F1F527AD16}"/>
    <cellStyle name="l_ES_REVISTAS FINAIS SEGMENTADAS 3 2" xfId="15781" xr:uid="{B25087F9-B4D3-4251-85E0-0714854CC613}"/>
    <cellStyle name="l_ES_REVISTAS FINAIS SEGMENTADAS 3 2 2" xfId="21940" xr:uid="{244BDCA1-4119-4882-B6AF-9A7186DB31E8}"/>
    <cellStyle name="l_ES_REVISTAS FINAIS SEGMENTADAS 3 2 2 2" xfId="39218" xr:uid="{8FEA51CD-FA05-444C-9025-FEF5C95ED7FE}"/>
    <cellStyle name="l_ES_REVISTAS FINAIS SEGMENTADAS 3 2 3" xfId="26859" xr:uid="{B033B57C-A8A7-4D93-B187-F039C378C0DF}"/>
    <cellStyle name="l_ES_REVISTAS FINAIS SEGMENTADAS 3 2 4" xfId="48118" xr:uid="{A80DF2E9-BBDF-40C4-A0D6-CD59D25C453C}"/>
    <cellStyle name="l_ES_REVISTAS FINAIS SEGMENTADAS 3 3" xfId="17481" xr:uid="{45D1C5E1-DE68-4C14-84CE-68611F907D2C}"/>
    <cellStyle name="l_ES_REVISTAS FINAIS SEGMENTADAS 3 3 2" xfId="23640" xr:uid="{B80ED3E2-457D-4184-90C0-A9EDA89FF95E}"/>
    <cellStyle name="l_ES_REVISTAS FINAIS SEGMENTADAS 3 3 2 2" xfId="42303" xr:uid="{0393E957-FCEC-4FD0-8674-722C66D21DAF}"/>
    <cellStyle name="l_ES_REVISTAS FINAIS SEGMENTADAS 3 3 3" xfId="30077" xr:uid="{7F36D05E-D5C7-4AF8-BA76-E668CF5DF222}"/>
    <cellStyle name="l_ES_REVISTAS FINAIS SEGMENTADAS 3 4" xfId="33074" xr:uid="{6304A048-FE0D-4673-A2CB-67334A9721B7}"/>
    <cellStyle name="l_ES_REVISTAS FINAIS SEGMENTADAS 3 4 2" xfId="44793" xr:uid="{EAF91A0E-16A3-4CB2-9EB3-876024172CBA}"/>
    <cellStyle name="l_ES_REVISTAS FINAIS SEGMENTADAS 3 5" xfId="35276" xr:uid="{506D30E8-6804-4177-B180-677067DD66CE}"/>
    <cellStyle name="l_ES_REVISTAS FINAIS SEGMENTADAS 3 6" xfId="36937" xr:uid="{582D11ED-1F5D-4E58-A22D-1B1BEE930D59}"/>
    <cellStyle name="l_ES_REVISTAS FINAIS SEGMENTADAS 3 6 2" xfId="46473" xr:uid="{18C17768-2B77-41A9-AC63-19975DAF286E}"/>
    <cellStyle name="l_ES_REVISTAS FINAIS SEGMENTADAS 4" xfId="14041" xr:uid="{A54E4448-09F3-4C9D-8C2A-E3960DD8EF7F}"/>
    <cellStyle name="l_ES_REVISTAS FINAIS SEGMENTADAS 4 2" xfId="20200" xr:uid="{A650FD98-08DC-4036-838B-A9BD47885769}"/>
    <cellStyle name="l_ES_REVISTAS FINAIS SEGMENTADAS 4 2 2" xfId="37610" xr:uid="{699BBE5E-D746-4912-972B-92AC985B9D1E}"/>
    <cellStyle name="l_ES_REVISTAS FINAIS SEGMENTADAS 4 3" xfId="25110" xr:uid="{03FF52CA-3FB1-45FA-B8D1-98626A75CDF6}"/>
    <cellStyle name="l_ES_REVISTAS FINAIS SEGMENTADAS 5" xfId="24844" xr:uid="{6B1AE7D4-1CC0-4D3C-8165-E57945902CC3}"/>
    <cellStyle name="l_ES_REVISTAS FINAIS SEGMENTADAS 5 2" xfId="37440" xr:uid="{AF51A13A-7752-4CB0-A88F-E067F77EC283}"/>
    <cellStyle name="l_ES_REVISTAS FINAIS SEGMENTADAS 6" xfId="32017" xr:uid="{766BACC2-7715-405C-96A2-C6389368CF18}"/>
    <cellStyle name="l_ES_REVISTAS FINAIS SEGMENTADAS_OOH - Rev 12" xfId="3897" xr:uid="{01A59C93-9E0A-4D73-AC08-BB6142C63B69}"/>
    <cellStyle name="l_ES_SECOM PR - MAIS BRASIL - 2a  ETAPA - 13-05 CONFERENCIA 10.05.08" xfId="536" xr:uid="{DA9533FD-BFB8-4DDC-BBE4-474AF8C42A2E}"/>
    <cellStyle name="l_ES_SECOM PR - MAIS BRASIL - 2a  ETAPA - 13-05 CONFERENCIA 10.05.08 2" xfId="11199" xr:uid="{25C8C870-CF98-4BF8-B94F-A0A248C8569B}"/>
    <cellStyle name="l_ES_SECOM PR - MAIS BRASIL - 2a  ETAPA - 13-05 CONFERENCIA 10.05.08 2 2" xfId="12955" xr:uid="{61AE709E-C2DE-4BB6-BC94-923FB1CEE206}"/>
    <cellStyle name="l_ES_SECOM PR - MAIS BRASIL - 2a  ETAPA - 13-05 CONFERENCIA 10.05.08 2 2 2" xfId="16585" xr:uid="{82630C54-9D75-45B0-B27B-B564DF228F40}"/>
    <cellStyle name="l_ES_SECOM PR - MAIS BRASIL - 2a  ETAPA - 13-05 CONFERENCIA 10.05.08 2 2 2 2" xfId="22744" xr:uid="{62710827-DCDD-4505-B40B-6EB6D92407DC}"/>
    <cellStyle name="l_ES_SECOM PR - MAIS BRASIL - 2a  ETAPA - 13-05 CONFERENCIA 10.05.08 2 2 2 2 2" xfId="40011" xr:uid="{029E164F-4F58-407D-91CC-C14CA2A4BD7B}"/>
    <cellStyle name="l_ES_SECOM PR - MAIS BRASIL - 2a  ETAPA - 13-05 CONFERENCIA 10.05.08 2 2 2 3" xfId="27652" xr:uid="{CB9FFEE7-31A3-43EE-ACA1-79AB961E4795}"/>
    <cellStyle name="l_ES_SECOM PR - MAIS BRASIL - 2a  ETAPA - 13-05 CONFERENCIA 10.05.08 2 2 3" xfId="30876" xr:uid="{24495E0A-BECC-4727-B0AA-C7B586DE5A2A}"/>
    <cellStyle name="l_ES_SECOM PR - MAIS BRASIL - 2a  ETAPA - 13-05 CONFERENCIA 10.05.08 2 2 3 2" xfId="43100" xr:uid="{48D8CB99-C3B8-488F-934E-86B5DBB0D52B}"/>
    <cellStyle name="l_ES_SECOM PR - MAIS BRASIL - 2a  ETAPA - 13-05 CONFERENCIA 10.05.08 2 2 4" xfId="33868" xr:uid="{8177EB12-81DF-4B80-8981-D547FF725EFA}"/>
    <cellStyle name="l_ES_SECOM PR - MAIS BRASIL - 2a  ETAPA - 13-05 CONFERENCIA 10.05.08 2 2 4 2" xfId="45587" xr:uid="{DE0691F2-936B-48BC-B0FC-C76156AC9C77}"/>
    <cellStyle name="l_ES_SECOM PR - MAIS BRASIL - 2a  ETAPA - 13-05 CONFERENCIA 10.05.08 2 2 5" xfId="36069" xr:uid="{5EE5F2AD-9798-490B-8274-243EBEE8482E}"/>
    <cellStyle name="l_ES_SECOM PR - MAIS BRASIL - 2a  ETAPA - 13-05 CONFERENCIA 10.05.08 2 2 6" xfId="19542" xr:uid="{587BAB40-12BD-4ABC-AC1B-F7D7537A5DDF}"/>
    <cellStyle name="l_ES_SECOM PR - MAIS BRASIL - 2a  ETAPA - 13-05 CONFERENCIA 10.05.08 2 3" xfId="14882" xr:uid="{EE983640-B8D5-447A-9D88-984FCA609F4E}"/>
    <cellStyle name="l_ES_SECOM PR - MAIS BRASIL - 2a  ETAPA - 13-05 CONFERENCIA 10.05.08 2 3 2" xfId="21041" xr:uid="{4AA71075-C0DF-436E-9E91-4D0A8F418215}"/>
    <cellStyle name="l_ES_SECOM PR - MAIS BRASIL - 2a  ETAPA - 13-05 CONFERENCIA 10.05.08 2 3 2 2" xfId="38414" xr:uid="{F6223393-765B-411C-A705-256166C89ED8}"/>
    <cellStyle name="l_ES_SECOM PR - MAIS BRASIL - 2a  ETAPA - 13-05 CONFERENCIA 10.05.08 2 3 3" xfId="26003" xr:uid="{6F2FC740-1754-4618-BA6F-262527E0AF01}"/>
    <cellStyle name="l_ES_SECOM PR - MAIS BRASIL - 2a  ETAPA - 13-05 CONFERENCIA 10.05.08 2 4" xfId="29194" xr:uid="{AE232799-7C4C-4E7F-B190-3BF77BE18B5B}"/>
    <cellStyle name="l_ES_SECOM PR - MAIS BRASIL - 2a  ETAPA - 13-05 CONFERENCIA 10.05.08 2 4 2" xfId="41504" xr:uid="{562C99D9-C0AD-48E7-922D-6D6286C4E442}"/>
    <cellStyle name="l_ES_SECOM PR - MAIS BRASIL - 2a  ETAPA - 13-05 CONFERENCIA 10.05.08 2 5" xfId="32178" xr:uid="{85BCD3FA-FD6A-4E55-9A2A-2B1741C8CC87}"/>
    <cellStyle name="l_ES_SECOM PR - MAIS BRASIL - 2a  ETAPA - 13-05 CONFERENCIA 10.05.08 2 5 2" xfId="43933" xr:uid="{0AE6F295-F62F-4201-A068-8FAED431DE74}"/>
    <cellStyle name="l_ES_SECOM PR - MAIS BRASIL - 2a  ETAPA - 13-05 CONFERENCIA 10.05.08 2 6" xfId="29923" xr:uid="{6A73B18C-AF0D-4918-9128-F6E9EFBCCBEB}"/>
    <cellStyle name="l_ES_SECOM PR - MAIS BRASIL - 2a  ETAPA - 13-05 CONFERENCIA 10.05.08 2 7" xfId="19066" xr:uid="{E185A001-4644-4BC6-BC35-9DB1F8439581}"/>
    <cellStyle name="l_ES_SECOM PR - MAIS BRASIL - 2a  ETAPA - 13-05 CONFERENCIA 10.05.08 3" xfId="12152" xr:uid="{FE4F6074-7C47-4B0A-B130-1D564B82D241}"/>
    <cellStyle name="l_ES_SECOM PR - MAIS BRASIL - 2a  ETAPA - 13-05 CONFERENCIA 10.05.08 3 2" xfId="15782" xr:uid="{D1B7A78F-1FCF-4A8A-A346-90EBC89995DA}"/>
    <cellStyle name="l_ES_SECOM PR - MAIS BRASIL - 2a  ETAPA - 13-05 CONFERENCIA 10.05.08 3 2 2" xfId="21941" xr:uid="{2D019878-6DC6-49E2-A9AE-FE76BEDCA002}"/>
    <cellStyle name="l_ES_SECOM PR - MAIS BRASIL - 2a  ETAPA - 13-05 CONFERENCIA 10.05.08 3 2 2 2" xfId="39219" xr:uid="{A51F14E7-C644-46DE-8979-D9FD5A619C3C}"/>
    <cellStyle name="l_ES_SECOM PR - MAIS BRASIL - 2a  ETAPA - 13-05 CONFERENCIA 10.05.08 3 2 3" xfId="26860" xr:uid="{B3823700-D14D-4D94-B0CB-66FA5167EBED}"/>
    <cellStyle name="l_ES_SECOM PR - MAIS BRASIL - 2a  ETAPA - 13-05 CONFERENCIA 10.05.08 3 2 4" xfId="48119" xr:uid="{E8B9365C-D5E7-49D7-8B71-98E47430BC2E}"/>
    <cellStyle name="l_ES_SECOM PR - MAIS BRASIL - 2a  ETAPA - 13-05 CONFERENCIA 10.05.08 3 3" xfId="17482" xr:uid="{7AD2970E-16F3-46F4-9130-CA2B73668106}"/>
    <cellStyle name="l_ES_SECOM PR - MAIS BRASIL - 2a  ETAPA - 13-05 CONFERENCIA 10.05.08 3 3 2" xfId="23641" xr:uid="{041B98BD-AF63-470B-AE8A-05EF94890A14}"/>
    <cellStyle name="l_ES_SECOM PR - MAIS BRASIL - 2a  ETAPA - 13-05 CONFERENCIA 10.05.08 3 3 2 2" xfId="42304" xr:uid="{38D72536-BD01-4D26-B42F-0BC8FB17F232}"/>
    <cellStyle name="l_ES_SECOM PR - MAIS BRASIL - 2a  ETAPA - 13-05 CONFERENCIA 10.05.08 3 3 3" xfId="30078" xr:uid="{CF6C5A1F-DC7D-4B00-99D9-F1A3ADB5E3BA}"/>
    <cellStyle name="l_ES_SECOM PR - MAIS BRASIL - 2a  ETAPA - 13-05 CONFERENCIA 10.05.08 3 4" xfId="33075" xr:uid="{3D3A4753-F366-42A4-88DC-6AF8F8AD017E}"/>
    <cellStyle name="l_ES_SECOM PR - MAIS BRASIL - 2a  ETAPA - 13-05 CONFERENCIA 10.05.08 3 4 2" xfId="44794" xr:uid="{EBFDC0D2-78B5-477B-BD12-06195BC2F7BD}"/>
    <cellStyle name="l_ES_SECOM PR - MAIS BRASIL - 2a  ETAPA - 13-05 CONFERENCIA 10.05.08 3 5" xfId="35277" xr:uid="{6DFFC68C-7A9D-4C47-BF42-04292EF03EB3}"/>
    <cellStyle name="l_ES_SECOM PR - MAIS BRASIL - 2a  ETAPA - 13-05 CONFERENCIA 10.05.08 3 6" xfId="29047" xr:uid="{3897006B-4973-4461-AEE4-2B792F4B2980}"/>
    <cellStyle name="l_ES_SECOM PR - MAIS BRASIL - 2a  ETAPA - 13-05 CONFERENCIA 10.05.08 3 6 2" xfId="41373" xr:uid="{9251A78B-3D12-43BA-A441-E1BF0E0C3F2A}"/>
    <cellStyle name="l_ES_SECOM PR - MAIS BRASIL - 2a  ETAPA - 13-05 CONFERENCIA 10.05.08 4" xfId="14042" xr:uid="{45057D3D-395B-433C-B04F-2018156A8161}"/>
    <cellStyle name="l_ES_SECOM PR - MAIS BRASIL - 2a  ETAPA - 13-05 CONFERENCIA 10.05.08 4 2" xfId="20201" xr:uid="{5A4B03ED-C872-44F8-AF3D-7DADC7D4A888}"/>
    <cellStyle name="l_ES_SECOM PR - MAIS BRASIL - 2a  ETAPA - 13-05 CONFERENCIA 10.05.08 4 2 2" xfId="37611" xr:uid="{EFD35D2D-8B49-4173-8E05-862254B3074D}"/>
    <cellStyle name="l_ES_SECOM PR - MAIS BRASIL - 2a  ETAPA - 13-05 CONFERENCIA 10.05.08 4 3" xfId="25111" xr:uid="{32CC1EE9-7E29-4817-82E5-A3F0D6BC66AC}"/>
    <cellStyle name="l_ES_SECOM PR - MAIS BRASIL - 2a  ETAPA - 13-05 CONFERENCIA 10.05.08 5" xfId="24825" xr:uid="{FF06DD6C-8E43-4624-A341-A0AF2381F9F1}"/>
    <cellStyle name="l_ES_SECOM PR - MAIS BRASIL - 2a  ETAPA - 13-05 CONFERENCIA 10.05.08 5 2" xfId="37421" xr:uid="{F5D1D528-3CA1-4F80-AE27-7D33E5FFC590}"/>
    <cellStyle name="l_ES_SECOM PR - MAIS BRASIL - 2a  ETAPA - 13-05 CONFERENCIA 10.05.08 6" xfId="32016" xr:uid="{C53F7BA6-411A-48E1-B994-47453B487AD0}"/>
    <cellStyle name="l_ES_SECOM PR - MAIS BRASIL - 2a  ETAPA - 13-05 CONFERENCIA 10.05.08_JORNAL COMPLEMENTO 24.06 - VERAMIR II - CONSOLIDADO" xfId="537" xr:uid="{ECE9C425-58E4-48EC-8EBF-04DB5253CC5C}"/>
    <cellStyle name="l_ES_SECOM PR - MAIS BRASIL - 2a  ETAPA - 13-05 CONFERENCIA 10.05.08_OOH - Rev 12" xfId="3898" xr:uid="{37C09FFD-379A-4374-98C3-3DE0255E7F30}"/>
    <cellStyle name="l_ES_SECOM PR - MAIS BRASIL - 2a  ETAPA - 13-05 CONFERENCIA 10.05.08_SPA - NUCLEO APRES" xfId="538" xr:uid="{76E9C2F7-28F0-43E7-8DB1-C1F9CC6340D4}"/>
    <cellStyle name="l_ES_SECOM PR - MAIS BRASIL - 2a  ETAPA - 13-05 CONFERENCIA 10.05.08_SPA - NUCLEO APRES 2" xfId="11200" xr:uid="{B30E48F3-3CA8-4237-ACD2-814C3CFEF74B}"/>
    <cellStyle name="l_ES_SECOM PR - MAIS BRASIL - 2a  ETAPA - 13-05 CONFERENCIA 10.05.08_SPA - NUCLEO APRES 2 2" xfId="12956" xr:uid="{EFE95F69-490A-412A-B239-820650762199}"/>
    <cellStyle name="l_ES_SECOM PR - MAIS BRASIL - 2a  ETAPA - 13-05 CONFERENCIA 10.05.08_SPA - NUCLEO APRES 2 2 2" xfId="16586" xr:uid="{7685FB9A-0D12-4BA8-9308-F282AA988283}"/>
    <cellStyle name="l_ES_SECOM PR - MAIS BRASIL - 2a  ETAPA - 13-05 CONFERENCIA 10.05.08_SPA - NUCLEO APRES 2 2 2 2" xfId="22745" xr:uid="{28C101AD-6CD0-4644-A033-5C3D6C92CBAB}"/>
    <cellStyle name="l_ES_SECOM PR - MAIS BRASIL - 2a  ETAPA - 13-05 CONFERENCIA 10.05.08_SPA - NUCLEO APRES 2 2 2 2 2" xfId="40012" xr:uid="{3F23ED45-BE8D-4E2E-B83E-F38FFFBF7A6B}"/>
    <cellStyle name="l_ES_SECOM PR - MAIS BRASIL - 2a  ETAPA - 13-05 CONFERENCIA 10.05.08_SPA - NUCLEO APRES 2 2 2 3" xfId="27653" xr:uid="{2F50FA78-61B7-4C9E-8882-4CC040FBC120}"/>
    <cellStyle name="l_ES_SECOM PR - MAIS BRASIL - 2a  ETAPA - 13-05 CONFERENCIA 10.05.08_SPA - NUCLEO APRES 2 2 3" xfId="30877" xr:uid="{6F5096B3-1DA9-40B4-B9C3-DD9FB9E06BB6}"/>
    <cellStyle name="l_ES_SECOM PR - MAIS BRASIL - 2a  ETAPA - 13-05 CONFERENCIA 10.05.08_SPA - NUCLEO APRES 2 2 3 2" xfId="43101" xr:uid="{5F250A8C-8B77-4E03-BE75-AA39B6543DCB}"/>
    <cellStyle name="l_ES_SECOM PR - MAIS BRASIL - 2a  ETAPA - 13-05 CONFERENCIA 10.05.08_SPA - NUCLEO APRES 2 2 4" xfId="33869" xr:uid="{9CEA323E-6924-4F75-B632-7CF26A43FA8C}"/>
    <cellStyle name="l_ES_SECOM PR - MAIS BRASIL - 2a  ETAPA - 13-05 CONFERENCIA 10.05.08_SPA - NUCLEO APRES 2 2 4 2" xfId="45588" xr:uid="{6F3A3DC1-FF24-43CD-807A-D515BB881700}"/>
    <cellStyle name="l_ES_SECOM PR - MAIS BRASIL - 2a  ETAPA - 13-05 CONFERENCIA 10.05.08_SPA - NUCLEO APRES 2 2 5" xfId="36070" xr:uid="{6179E3A2-E0AE-4727-AE38-B90E991DBD0C}"/>
    <cellStyle name="l_ES_SECOM PR - MAIS BRASIL - 2a  ETAPA - 13-05 CONFERENCIA 10.05.08_SPA - NUCLEO APRES 2 2 6" xfId="18867" xr:uid="{EAEB6386-0A67-4709-9867-07D22197E6C2}"/>
    <cellStyle name="l_ES_SECOM PR - MAIS BRASIL - 2a  ETAPA - 13-05 CONFERENCIA 10.05.08_SPA - NUCLEO APRES 2 3" xfId="14883" xr:uid="{7F51588F-ED40-45E1-9B6B-741C2C565769}"/>
    <cellStyle name="l_ES_SECOM PR - MAIS BRASIL - 2a  ETAPA - 13-05 CONFERENCIA 10.05.08_SPA - NUCLEO APRES 2 3 2" xfId="21042" xr:uid="{B442D820-1B13-4E43-B9CF-AD3C1D216313}"/>
    <cellStyle name="l_ES_SECOM PR - MAIS BRASIL - 2a  ETAPA - 13-05 CONFERENCIA 10.05.08_SPA - NUCLEO APRES 2 3 2 2" xfId="38415" xr:uid="{49EB9397-7C20-4667-837A-13852866FCF4}"/>
    <cellStyle name="l_ES_SECOM PR - MAIS BRASIL - 2a  ETAPA - 13-05 CONFERENCIA 10.05.08_SPA - NUCLEO APRES 2 3 3" xfId="26004" xr:uid="{F7F1D2FD-E673-467C-A2A6-6893806CD2F5}"/>
    <cellStyle name="l_ES_SECOM PR - MAIS BRASIL - 2a  ETAPA - 13-05 CONFERENCIA 10.05.08_SPA - NUCLEO APRES 2 4" xfId="29195" xr:uid="{559C5E2D-8369-4DE2-83C5-32F0DC2D9130}"/>
    <cellStyle name="l_ES_SECOM PR - MAIS BRASIL - 2a  ETAPA - 13-05 CONFERENCIA 10.05.08_SPA - NUCLEO APRES 2 4 2" xfId="41505" xr:uid="{E183AF9E-8B86-452C-9D8C-1F9541A8E661}"/>
    <cellStyle name="l_ES_SECOM PR - MAIS BRASIL - 2a  ETAPA - 13-05 CONFERENCIA 10.05.08_SPA - NUCLEO APRES 2 5" xfId="32179" xr:uid="{A1342A33-FD38-43FF-92CA-CA623D6CF5A4}"/>
    <cellStyle name="l_ES_SECOM PR - MAIS BRASIL - 2a  ETAPA - 13-05 CONFERENCIA 10.05.08_SPA - NUCLEO APRES 2 5 2" xfId="43934" xr:uid="{BF4700B2-78E8-4E34-BE44-800BF4BE753E}"/>
    <cellStyle name="l_ES_SECOM PR - MAIS BRASIL - 2a  ETAPA - 13-05 CONFERENCIA 10.05.08_SPA - NUCLEO APRES 2 6" xfId="29921" xr:uid="{4874363E-F819-43D3-AC57-62FBBA76DDF8}"/>
    <cellStyle name="l_ES_SECOM PR - MAIS BRASIL - 2a  ETAPA - 13-05 CONFERENCIA 10.05.08_SPA - NUCLEO APRES 2 7" xfId="18750" xr:uid="{D6F57082-41D9-4C09-8C69-33E9E602902E}"/>
    <cellStyle name="l_ES_SECOM PR - MAIS BRASIL - 2a  ETAPA - 13-05 CONFERENCIA 10.05.08_SPA - NUCLEO APRES 3" xfId="12153" xr:uid="{0D21EB57-7E6D-409F-81E1-CAAB7DC3B0F1}"/>
    <cellStyle name="l_ES_SECOM PR - MAIS BRASIL - 2a  ETAPA - 13-05 CONFERENCIA 10.05.08_SPA - NUCLEO APRES 3 2" xfId="15783" xr:uid="{DECD51C4-ABAB-4001-804B-ECDD7EF324E4}"/>
    <cellStyle name="l_ES_SECOM PR - MAIS BRASIL - 2a  ETAPA - 13-05 CONFERENCIA 10.05.08_SPA - NUCLEO APRES 3 2 2" xfId="21942" xr:uid="{31D2D982-D886-4589-9F31-E9E4E2C99DEB}"/>
    <cellStyle name="l_ES_SECOM PR - MAIS BRASIL - 2a  ETAPA - 13-05 CONFERENCIA 10.05.08_SPA - NUCLEO APRES 3 2 2 2" xfId="39220" xr:uid="{5D284F8F-AE96-4E17-B469-06AE410FCC3F}"/>
    <cellStyle name="l_ES_SECOM PR - MAIS BRASIL - 2a  ETAPA - 13-05 CONFERENCIA 10.05.08_SPA - NUCLEO APRES 3 2 3" xfId="26861" xr:uid="{B70902CD-9D31-4013-BDED-606B752A653F}"/>
    <cellStyle name="l_ES_SECOM PR - MAIS BRASIL - 2a  ETAPA - 13-05 CONFERENCIA 10.05.08_SPA - NUCLEO APRES 3 2 4" xfId="48120" xr:uid="{6A0CEEF7-2128-4C57-A95B-D436EC67C36C}"/>
    <cellStyle name="l_ES_SECOM PR - MAIS BRASIL - 2a  ETAPA - 13-05 CONFERENCIA 10.05.08_SPA - NUCLEO APRES 3 3" xfId="17483" xr:uid="{F3019C03-15FF-4855-B0B1-1B3F564D2EC7}"/>
    <cellStyle name="l_ES_SECOM PR - MAIS BRASIL - 2a  ETAPA - 13-05 CONFERENCIA 10.05.08_SPA - NUCLEO APRES 3 3 2" xfId="23642" xr:uid="{DA5B0113-B0ED-4A62-A3C4-2BCB4D59DE4A}"/>
    <cellStyle name="l_ES_SECOM PR - MAIS BRASIL - 2a  ETAPA - 13-05 CONFERENCIA 10.05.08_SPA - NUCLEO APRES 3 3 2 2" xfId="42305" xr:uid="{2C9FD48D-B3A4-4894-9980-E0E9998414F1}"/>
    <cellStyle name="l_ES_SECOM PR - MAIS BRASIL - 2a  ETAPA - 13-05 CONFERENCIA 10.05.08_SPA - NUCLEO APRES 3 3 3" xfId="30079" xr:uid="{AD5874B7-1987-4299-BB51-909099508067}"/>
    <cellStyle name="l_ES_SECOM PR - MAIS BRASIL - 2a  ETAPA - 13-05 CONFERENCIA 10.05.08_SPA - NUCLEO APRES 3 4" xfId="33076" xr:uid="{7A27FE07-AAD7-479E-A1EC-50D2E8272F41}"/>
    <cellStyle name="l_ES_SECOM PR - MAIS BRASIL - 2a  ETAPA - 13-05 CONFERENCIA 10.05.08_SPA - NUCLEO APRES 3 4 2" xfId="44795" xr:uid="{465BB144-C210-469F-81C4-2D1F9156C281}"/>
    <cellStyle name="l_ES_SECOM PR - MAIS BRASIL - 2a  ETAPA - 13-05 CONFERENCIA 10.05.08_SPA - NUCLEO APRES 3 5" xfId="35278" xr:uid="{932DF345-A318-42B1-9A9E-09E78175D16C}"/>
    <cellStyle name="l_ES_SECOM PR - MAIS BRASIL - 2a  ETAPA - 13-05 CONFERENCIA 10.05.08_SPA - NUCLEO APRES 3 6" xfId="37133" xr:uid="{C98F0FD7-6440-4AC8-A8C5-E3D4873367B0}"/>
    <cellStyle name="l_ES_SECOM PR - MAIS BRASIL - 2a  ETAPA - 13-05 CONFERENCIA 10.05.08_SPA - NUCLEO APRES 3 6 2" xfId="46669" xr:uid="{2A1B54B4-AEA1-489E-8521-441753912744}"/>
    <cellStyle name="l_ES_SECOM PR - MAIS BRASIL - 2a  ETAPA - 13-05 CONFERENCIA 10.05.08_SPA - NUCLEO APRES 4" xfId="14043" xr:uid="{82F27E36-DCD0-49A5-B6C3-5E2A0C9FD894}"/>
    <cellStyle name="l_ES_SECOM PR - MAIS BRASIL - 2a  ETAPA - 13-05 CONFERENCIA 10.05.08_SPA - NUCLEO APRES 4 2" xfId="20202" xr:uid="{2343516D-B39E-4D57-A987-4255C3AFCF59}"/>
    <cellStyle name="l_ES_SECOM PR - MAIS BRASIL - 2a  ETAPA - 13-05 CONFERENCIA 10.05.08_SPA - NUCLEO APRES 4 2 2" xfId="37612" xr:uid="{759817E9-D98F-4336-8387-8FB58719A5BE}"/>
    <cellStyle name="l_ES_SECOM PR - MAIS BRASIL - 2a  ETAPA - 13-05 CONFERENCIA 10.05.08_SPA - NUCLEO APRES 4 3" xfId="25112" xr:uid="{4AC5BB67-DD5B-4C69-9867-85DE17C72D27}"/>
    <cellStyle name="l_ES_SECOM PR - MAIS BRASIL - 2a  ETAPA - 13-05 CONFERENCIA 10.05.08_SPA - NUCLEO APRES 5" xfId="24807" xr:uid="{AFD3F5CC-D9D2-468C-9B91-5476FA71BB38}"/>
    <cellStyle name="l_ES_SECOM PR - MAIS BRASIL - 2a  ETAPA - 13-05 CONFERENCIA 10.05.08_SPA - NUCLEO APRES 5 2" xfId="37403" xr:uid="{CC5464B3-8617-4E5A-931F-D12B30E7CEB4}"/>
    <cellStyle name="l_ES_SECOM PR - MAIS BRASIL - 2a  ETAPA - 13-05 CONFERENCIA 10.05.08_SPA - NUCLEO APRES 6" xfId="32015" xr:uid="{6E7E775D-A35B-4C98-BA6C-F64F5B9BBEA7}"/>
    <cellStyle name="l_ES_SECOM PR - MAIS BRASIL - 2a  ETAPA - 13-05 CONFERENCIA 10.05.08_SPA - NUCLEO APRES_CINEMA_-_9_MERCADOS" xfId="539" xr:uid="{A42F33D2-4733-4F48-AE8C-2AFE3FECEBB8}"/>
    <cellStyle name="l_ES_SECOM PR - MAIS BRASIL - 2a  ETAPA - 13-05 CONFERENCIA 10.05.08_SPA - NUCLEO APRES_JORNAL COMPLEMENTO 24.06 - VERAMIR II - CONSOLIDADO" xfId="540" xr:uid="{E2C44F3D-2155-4204-AA2E-8F74E4CB5F41}"/>
    <cellStyle name="l_ES_SECOM PR - MAIS BRASIL - 2a  ETAPA - 13-05 CONFERENCIA 10.05.08_SPA - NUCLEO APRES_OOH - Rev 12" xfId="3899" xr:uid="{7347E485-28F0-4259-BB92-988E9D8E5D18}"/>
    <cellStyle name="l_ES_SECOM PR - MARANHÃO -  14-05-08" xfId="541" xr:uid="{A992C13C-B224-4D7C-A0EF-2646D96AFFBA}"/>
    <cellStyle name="l_ES_SECOM PR - MARANHÃO -  14-05-08 2" xfId="11201" xr:uid="{43666BDD-7AA0-4616-B05F-2BBA3939726C}"/>
    <cellStyle name="l_ES_SECOM PR - MARANHÃO -  14-05-08 2 2" xfId="12957" xr:uid="{8C7CE11D-1C35-49A9-86DB-266EBB461168}"/>
    <cellStyle name="l_ES_SECOM PR - MARANHÃO -  14-05-08 2 2 2" xfId="16587" xr:uid="{A3F5B42F-BECC-4E55-A92D-B8FDA462986A}"/>
    <cellStyle name="l_ES_SECOM PR - MARANHÃO -  14-05-08 2 2 2 2" xfId="22746" xr:uid="{5B85888E-4D1F-4F1D-A8D6-B6DF84EDA9F3}"/>
    <cellStyle name="l_ES_SECOM PR - MARANHÃO -  14-05-08 2 2 2 2 2" xfId="40013" xr:uid="{F227225A-12FB-4741-957B-B9C1E662E250}"/>
    <cellStyle name="l_ES_SECOM PR - MARANHÃO -  14-05-08 2 2 2 3" xfId="27654" xr:uid="{8F0BB351-34F5-47B3-9B4F-76FC8EEB49F1}"/>
    <cellStyle name="l_ES_SECOM PR - MARANHÃO -  14-05-08 2 2 3" xfId="30878" xr:uid="{325FD8E7-C4C5-45D4-B743-BA563EB3445B}"/>
    <cellStyle name="l_ES_SECOM PR - MARANHÃO -  14-05-08 2 2 3 2" xfId="43102" xr:uid="{5135D94E-76BC-40C3-84D6-38ACE639C5C6}"/>
    <cellStyle name="l_ES_SECOM PR - MARANHÃO -  14-05-08 2 2 4" xfId="33870" xr:uid="{B78F3076-370C-4706-98F3-346877E0A17F}"/>
    <cellStyle name="l_ES_SECOM PR - MARANHÃO -  14-05-08 2 2 4 2" xfId="45589" xr:uid="{7AD4714B-DD30-4F71-BE7F-62F52766C52E}"/>
    <cellStyle name="l_ES_SECOM PR - MARANHÃO -  14-05-08 2 2 5" xfId="36071" xr:uid="{562B438B-01D1-4140-996A-F7974E9A7227}"/>
    <cellStyle name="l_ES_SECOM PR - MARANHÃO -  14-05-08 2 2 6" xfId="18549" xr:uid="{DEA34022-19C6-40E3-A780-D10BDB0EB80B}"/>
    <cellStyle name="l_ES_SECOM PR - MARANHÃO -  14-05-08 2 3" xfId="14884" xr:uid="{357E6093-0CC3-48E7-BD90-739A32EAB7C3}"/>
    <cellStyle name="l_ES_SECOM PR - MARANHÃO -  14-05-08 2 3 2" xfId="21043" xr:uid="{136C4CEC-C588-4057-8508-094B4AFA7AAE}"/>
    <cellStyle name="l_ES_SECOM PR - MARANHÃO -  14-05-08 2 3 2 2" xfId="38416" xr:uid="{CD6A98C3-FBA4-4C32-AF10-C53CA5201A6C}"/>
    <cellStyle name="l_ES_SECOM PR - MARANHÃO -  14-05-08 2 3 3" xfId="26005" xr:uid="{37166BB6-3445-4A92-A2F6-7854E160DCBC}"/>
    <cellStyle name="l_ES_SECOM PR - MARANHÃO -  14-05-08 2 4" xfId="29196" xr:uid="{302265AE-00F4-4CCE-BEF8-1315EF2538AA}"/>
    <cellStyle name="l_ES_SECOM PR - MARANHÃO -  14-05-08 2 4 2" xfId="41506" xr:uid="{0EA9A3E3-E7BD-4BF3-9E75-3C4EC85758B6}"/>
    <cellStyle name="l_ES_SECOM PR - MARANHÃO -  14-05-08 2 5" xfId="32180" xr:uid="{4BA6BA31-9C46-4502-8A0B-F2CD7D4C6A28}"/>
    <cellStyle name="l_ES_SECOM PR - MARANHÃO -  14-05-08 2 5 2" xfId="43935" xr:uid="{08492C29-6D58-4229-A45A-52BA324B6B5E}"/>
    <cellStyle name="l_ES_SECOM PR - MARANHÃO -  14-05-08 2 6" xfId="26745" xr:uid="{DC0F03C0-2FE2-4626-AD52-F093195B9BDE}"/>
    <cellStyle name="l_ES_SECOM PR - MARANHÃO -  14-05-08 2 7" xfId="19448" xr:uid="{06BA4EAF-29DD-43AC-8A80-E3A306860B6F}"/>
    <cellStyle name="l_ES_SECOM PR - MARANHÃO -  14-05-08 3" xfId="12154" xr:uid="{E8875910-D8BF-4101-A61B-045EC27C170A}"/>
    <cellStyle name="l_ES_SECOM PR - MARANHÃO -  14-05-08 3 2" xfId="15784" xr:uid="{207BD851-5916-4DA1-8BEE-ECC3AE36AE10}"/>
    <cellStyle name="l_ES_SECOM PR - MARANHÃO -  14-05-08 3 2 2" xfId="21943" xr:uid="{C6BAA151-90D3-4232-92EF-80AD03EDD254}"/>
    <cellStyle name="l_ES_SECOM PR - MARANHÃO -  14-05-08 3 2 2 2" xfId="39221" xr:uid="{6076D550-57B1-4518-8431-AB5E93C4643F}"/>
    <cellStyle name="l_ES_SECOM PR - MARANHÃO -  14-05-08 3 2 3" xfId="26862" xr:uid="{918DA467-2C4F-4145-A34F-24B3A14C2C94}"/>
    <cellStyle name="l_ES_SECOM PR - MARANHÃO -  14-05-08 3 2 4" xfId="48121" xr:uid="{CF6CD029-8614-4B31-97AB-6F2444271C43}"/>
    <cellStyle name="l_ES_SECOM PR - MARANHÃO -  14-05-08 3 3" xfId="17484" xr:uid="{1CC9FDA8-7D24-4DE2-B711-A3D4F40BC541}"/>
    <cellStyle name="l_ES_SECOM PR - MARANHÃO -  14-05-08 3 3 2" xfId="23643" xr:uid="{12FF901A-E4AD-40E6-A042-9C58ACF70105}"/>
    <cellStyle name="l_ES_SECOM PR - MARANHÃO -  14-05-08 3 3 2 2" xfId="42306" xr:uid="{BC57C75F-6F60-4D90-B918-A9855A3F6F0A}"/>
    <cellStyle name="l_ES_SECOM PR - MARANHÃO -  14-05-08 3 3 3" xfId="30080" xr:uid="{CE40F8F1-9C49-4B37-977D-802AFF94C937}"/>
    <cellStyle name="l_ES_SECOM PR - MARANHÃO -  14-05-08 3 4" xfId="33077" xr:uid="{7F5FAB87-5D3A-4D7B-B5D3-0CC96080DC91}"/>
    <cellStyle name="l_ES_SECOM PR - MARANHÃO -  14-05-08 3 4 2" xfId="44796" xr:uid="{F9285B01-1BFB-4B07-82D6-7D8C0944B75B}"/>
    <cellStyle name="l_ES_SECOM PR - MARANHÃO -  14-05-08 3 5" xfId="35279" xr:uid="{A067D2E4-808C-4716-80FE-F8C3640EE16D}"/>
    <cellStyle name="l_ES_SECOM PR - MARANHÃO -  14-05-08 3 6" xfId="37336" xr:uid="{C81822E1-BB35-4343-BA6B-1403D810BCA4}"/>
    <cellStyle name="l_ES_SECOM PR - MARANHÃO -  14-05-08 3 6 2" xfId="46872" xr:uid="{18C45A82-ADDA-4AF3-9337-7E0F34DC97BF}"/>
    <cellStyle name="l_ES_SECOM PR - MARANHÃO -  14-05-08 4" xfId="14044" xr:uid="{FE82FECE-01CA-4CB3-9FD4-3C5C7621D7D7}"/>
    <cellStyle name="l_ES_SECOM PR - MARANHÃO -  14-05-08 4 2" xfId="20203" xr:uid="{4A5E18C8-E744-40DB-BF9C-AAD8FF3BBA2F}"/>
    <cellStyle name="l_ES_SECOM PR - MARANHÃO -  14-05-08 4 2 2" xfId="37613" xr:uid="{B2EBB69F-0E71-481A-8B1D-C821786A45B7}"/>
    <cellStyle name="l_ES_SECOM PR - MARANHÃO -  14-05-08 4 3" xfId="25113" xr:uid="{609853F3-1E0E-4800-9921-DDF9CC65FB42}"/>
    <cellStyle name="l_ES_SECOM PR - MARANHÃO -  14-05-08 5" xfId="24813" xr:uid="{E6E79BBD-7ECB-4D7D-B8A2-BC55EF27A87E}"/>
    <cellStyle name="l_ES_SECOM PR - MARANHÃO -  14-05-08 5 2" xfId="37409" xr:uid="{49C36086-F3F2-42C8-B8E8-F6BFF7ABE49C}"/>
    <cellStyle name="l_ES_SECOM PR - MARANHÃO -  14-05-08 6" xfId="32014" xr:uid="{43D305A1-8666-40EA-A967-E98F06021D87}"/>
    <cellStyle name="l_ES_SECOM PR - MARANHÃO -  14-05-08_JORNAL COMPLEMENTO 24.06 - VERAMIR II - CONSOLIDADO" xfId="542" xr:uid="{F6EE61B1-77F3-49F2-91D2-4E6990807CE7}"/>
    <cellStyle name="l_ES_SECOM PR - MARANHÃO -  14-05-08_OOH - Rev 12" xfId="3900" xr:uid="{75A8A611-057D-4DD6-86BB-646C7BD2611E}"/>
    <cellStyle name="l_ES_SECOM PR - MGE E SPE - 14-05" xfId="543" xr:uid="{51DB7D40-A3B6-42AF-8DD1-7F6415F46B25}"/>
    <cellStyle name="l_ES_SECOM PR - MGE E SPE - 14-05 2" xfId="11202" xr:uid="{626D67F5-221C-4B82-808B-0D36BD8A36BF}"/>
    <cellStyle name="l_ES_SECOM PR - MGE E SPE - 14-05 2 2" xfId="12958" xr:uid="{02CE6ADE-0B09-49BC-B09B-366A8B930E54}"/>
    <cellStyle name="l_ES_SECOM PR - MGE E SPE - 14-05 2 2 2" xfId="16588" xr:uid="{6CD4B427-25E1-41DA-95B6-63DECCEF168D}"/>
    <cellStyle name="l_ES_SECOM PR - MGE E SPE - 14-05 2 2 2 2" xfId="22747" xr:uid="{0809D39D-1346-4EFC-80CB-D59B8C323E1C}"/>
    <cellStyle name="l_ES_SECOM PR - MGE E SPE - 14-05 2 2 2 2 2" xfId="40014" xr:uid="{B30D10DD-6C9F-4ACA-8A00-2519F5E2290A}"/>
    <cellStyle name="l_ES_SECOM PR - MGE E SPE - 14-05 2 2 2 3" xfId="27655" xr:uid="{45666B6F-D51F-43D8-BBAF-48BF16AFB0F9}"/>
    <cellStyle name="l_ES_SECOM PR - MGE E SPE - 14-05 2 2 3" xfId="30879" xr:uid="{488EC1E8-7BCE-4F6D-B47C-089D714F21C6}"/>
    <cellStyle name="l_ES_SECOM PR - MGE E SPE - 14-05 2 2 3 2" xfId="43103" xr:uid="{436155A3-0F07-4D68-89F1-9438B9609ED4}"/>
    <cellStyle name="l_ES_SECOM PR - MGE E SPE - 14-05 2 2 4" xfId="33871" xr:uid="{3BFD8C89-A766-48FC-BC0B-CC707CB1FFEF}"/>
    <cellStyle name="l_ES_SECOM PR - MGE E SPE - 14-05 2 2 4 2" xfId="45590" xr:uid="{5D108AA5-2D43-46C1-8444-095C6A90B417}"/>
    <cellStyle name="l_ES_SECOM PR - MGE E SPE - 14-05 2 2 5" xfId="36072" xr:uid="{3CDAD64E-8E9A-495E-BBBF-82A25D3A8130}"/>
    <cellStyle name="l_ES_SECOM PR - MGE E SPE - 14-05 2 2 6" xfId="19248" xr:uid="{E35CADE1-3990-4D61-9166-89C18357461B}"/>
    <cellStyle name="l_ES_SECOM PR - MGE E SPE - 14-05 2 3" xfId="14885" xr:uid="{0A83518F-8D85-4B7A-BECD-5C2A071F19F7}"/>
    <cellStyle name="l_ES_SECOM PR - MGE E SPE - 14-05 2 3 2" xfId="21044" xr:uid="{57DE97C6-8282-4080-BD23-17F357DB75AC}"/>
    <cellStyle name="l_ES_SECOM PR - MGE E SPE - 14-05 2 3 2 2" xfId="38417" xr:uid="{855F72BF-E726-4C2C-956C-49A21A8E90E2}"/>
    <cellStyle name="l_ES_SECOM PR - MGE E SPE - 14-05 2 3 3" xfId="26006" xr:uid="{74FD01A1-2A14-415F-AF66-3D49822BAD97}"/>
    <cellStyle name="l_ES_SECOM PR - MGE E SPE - 14-05 2 4" xfId="29197" xr:uid="{41ED85EE-8A64-4CF8-B61E-0B263C900521}"/>
    <cellStyle name="l_ES_SECOM PR - MGE E SPE - 14-05 2 4 2" xfId="41507" xr:uid="{6D703B95-C63D-413E-85E8-C7468BC8F80C}"/>
    <cellStyle name="l_ES_SECOM PR - MGE E SPE - 14-05 2 5" xfId="32181" xr:uid="{6E0A8F44-558F-48E1-B905-35CC71E08143}"/>
    <cellStyle name="l_ES_SECOM PR - MGE E SPE - 14-05 2 5 2" xfId="43936" xr:uid="{3F7D7870-9D8E-4AAE-8CC3-189F4F100CFA}"/>
    <cellStyle name="l_ES_SECOM PR - MGE E SPE - 14-05 2 6" xfId="24685" xr:uid="{EC734501-0E0C-4A4D-9631-193EC75584FC}"/>
    <cellStyle name="l_ES_SECOM PR - MGE E SPE - 14-05 2 7" xfId="19742" xr:uid="{3DFC0B61-B397-4586-8EF5-5AF344191A21}"/>
    <cellStyle name="l_ES_SECOM PR - MGE E SPE - 14-05 3" xfId="12155" xr:uid="{0F19CB25-8896-4DA3-B7CB-B8CE6554645C}"/>
    <cellStyle name="l_ES_SECOM PR - MGE E SPE - 14-05 3 2" xfId="15785" xr:uid="{90C4B3F8-871D-41B3-B6A2-834E767B849E}"/>
    <cellStyle name="l_ES_SECOM PR - MGE E SPE - 14-05 3 2 2" xfId="21944" xr:uid="{B34EEDF8-D7AA-4454-A6FB-7E8E8EC06F34}"/>
    <cellStyle name="l_ES_SECOM PR - MGE E SPE - 14-05 3 2 2 2" xfId="39222" xr:uid="{2C368500-1D56-4FF8-8A25-B846CBB14EF9}"/>
    <cellStyle name="l_ES_SECOM PR - MGE E SPE - 14-05 3 2 3" xfId="26863" xr:uid="{ADFC3BAE-948D-4606-8C4E-98EA331E1D66}"/>
    <cellStyle name="l_ES_SECOM PR - MGE E SPE - 14-05 3 2 4" xfId="48122" xr:uid="{DAA2C4F0-5D3F-411A-9294-AB91F356EC52}"/>
    <cellStyle name="l_ES_SECOM PR - MGE E SPE - 14-05 3 3" xfId="17485" xr:uid="{362D475B-BB0D-4619-B94C-8657A96EB515}"/>
    <cellStyle name="l_ES_SECOM PR - MGE E SPE - 14-05 3 3 2" xfId="23644" xr:uid="{E5F80C96-7EA7-4999-B1D9-6C81ABE898C3}"/>
    <cellStyle name="l_ES_SECOM PR - MGE E SPE - 14-05 3 3 2 2" xfId="42307" xr:uid="{795FD8E6-10D6-4678-AD9A-FCD71450C710}"/>
    <cellStyle name="l_ES_SECOM PR - MGE E SPE - 14-05 3 3 3" xfId="30081" xr:uid="{08CF339A-7FE0-4A0C-87D6-631A59EFECF0}"/>
    <cellStyle name="l_ES_SECOM PR - MGE E SPE - 14-05 3 4" xfId="33078" xr:uid="{CC6C5092-6111-476E-A427-21DFCA08C470}"/>
    <cellStyle name="l_ES_SECOM PR - MGE E SPE - 14-05 3 4 2" xfId="44797" xr:uid="{4484707D-A995-4146-9210-1593F1241F37}"/>
    <cellStyle name="l_ES_SECOM PR - MGE E SPE - 14-05 3 5" xfId="35280" xr:uid="{F9BF3914-D2AA-4BE4-A504-109D25D665A6}"/>
    <cellStyle name="l_ES_SECOM PR - MGE E SPE - 14-05 3 6" xfId="36936" xr:uid="{4EBFF099-3C1F-41C4-9E33-0A15148BB840}"/>
    <cellStyle name="l_ES_SECOM PR - MGE E SPE - 14-05 3 6 2" xfId="46472" xr:uid="{14223B7C-DC4C-43EF-AFC5-FCBA0D6D3B67}"/>
    <cellStyle name="l_ES_SECOM PR - MGE E SPE - 14-05 4" xfId="14045" xr:uid="{350B97F3-11DF-489C-A98F-6DC8145D470B}"/>
    <cellStyle name="l_ES_SECOM PR - MGE E SPE - 14-05 4 2" xfId="20204" xr:uid="{AE8334BA-B18F-4087-A293-3CBB725E5953}"/>
    <cellStyle name="l_ES_SECOM PR - MGE E SPE - 14-05 4 2 2" xfId="37614" xr:uid="{B73A3B41-08AB-4E95-B11E-C20889E42EA0}"/>
    <cellStyle name="l_ES_SECOM PR - MGE E SPE - 14-05 4 3" xfId="25114" xr:uid="{755CCC46-3C2E-4B93-8092-A40E2C9914FA}"/>
    <cellStyle name="l_ES_SECOM PR - MGE E SPE - 14-05 5" xfId="24811" xr:uid="{E313D192-8CC7-4869-9722-00A9CCDBF35A}"/>
    <cellStyle name="l_ES_SECOM PR - MGE E SPE - 14-05 5 2" xfId="37407" xr:uid="{A1F61038-E27F-4E04-93CA-1F615A170307}"/>
    <cellStyle name="l_ES_SECOM PR - MGE E SPE - 14-05 6" xfId="32013" xr:uid="{E0794623-0FB3-4628-B7A0-9E4341DF7982}"/>
    <cellStyle name="l_ES_SECOM PR - MGE E SPE - 14-05_JORNAL COMPLEMENTO 24.06 - VERAMIR II - CONSOLIDADO" xfId="544" xr:uid="{02B1958F-3FF0-4D6D-8736-58CDF116D12F}"/>
    <cellStyle name="l_ES_SECOM PR - MGE E SPE - 14-05_OOH - Rev 12" xfId="3901" xr:uid="{54035C45-93C3-42F7-9E5D-DB29F6EA1B4B}"/>
    <cellStyle name="l_ES_SÉCULO 21" xfId="545" xr:uid="{72A69403-CD5D-4128-853C-C85B5FF1E9CD}"/>
    <cellStyle name="l_ES_SÉCULO 21_JORNAL COMPLEMENTO 24.06 - VERAMIR II - CONSOLIDADO" xfId="546" xr:uid="{8B9D1A5A-AC97-4D41-A5E4-83E7632E83BE}"/>
    <cellStyle name="l_ES_SPA - NUCLEO APRES" xfId="547" xr:uid="{68DEFA16-1FFC-4B35-93F5-0505BD78BF27}"/>
    <cellStyle name="l_ES_SPA - NUCLEO APRES 2" xfId="11203" xr:uid="{A439ACB6-CCD9-4564-815C-87FA906DFC73}"/>
    <cellStyle name="l_ES_SPA - NUCLEO APRES 2 2" xfId="12959" xr:uid="{8ECA5D21-261D-4A21-9DDF-46E2BFD65775}"/>
    <cellStyle name="l_ES_SPA - NUCLEO APRES 2 2 2" xfId="16589" xr:uid="{E2BC0AF5-0204-486B-B4B1-E1669BBAAD62}"/>
    <cellStyle name="l_ES_SPA - NUCLEO APRES 2 2 2 2" xfId="22748" xr:uid="{5D636CAF-46B8-4095-8B55-8AC24056F85F}"/>
    <cellStyle name="l_ES_SPA - NUCLEO APRES 2 2 2 2 2" xfId="40015" xr:uid="{08620711-EB02-4BDF-AAA6-6A003651EF46}"/>
    <cellStyle name="l_ES_SPA - NUCLEO APRES 2 2 2 3" xfId="27656" xr:uid="{BEB7EEF8-3F63-41F9-8AD8-4542AFD67660}"/>
    <cellStyle name="l_ES_SPA - NUCLEO APRES 2 2 3" xfId="30880" xr:uid="{AEA6EC07-C5B9-4659-9E96-DB75115CB263}"/>
    <cellStyle name="l_ES_SPA - NUCLEO APRES 2 2 3 2" xfId="43104" xr:uid="{C393A8E2-5168-4898-BEF5-4BB44DB6D316}"/>
    <cellStyle name="l_ES_SPA - NUCLEO APRES 2 2 4" xfId="33872" xr:uid="{01CCED30-D5D0-4A30-9637-EF32C604BAB5}"/>
    <cellStyle name="l_ES_SPA - NUCLEO APRES 2 2 4 2" xfId="45591" xr:uid="{4BB2F0F9-214A-4807-9D12-E2C9064BDE1E}"/>
    <cellStyle name="l_ES_SPA - NUCLEO APRES 2 2 5" xfId="36073" xr:uid="{34B152C9-E788-4249-A30B-70DFE732B169}"/>
    <cellStyle name="l_ES_SPA - NUCLEO APRES 2 2 6" xfId="19541" xr:uid="{FC842F1D-F385-4D54-B950-AAA325384278}"/>
    <cellStyle name="l_ES_SPA - NUCLEO APRES 2 3" xfId="14886" xr:uid="{9E5B5589-119C-4A43-AD4F-F75BC7FC62FB}"/>
    <cellStyle name="l_ES_SPA - NUCLEO APRES 2 3 2" xfId="21045" xr:uid="{B0892663-966F-4863-AAE0-C0F2B995E57F}"/>
    <cellStyle name="l_ES_SPA - NUCLEO APRES 2 3 2 2" xfId="38418" xr:uid="{EE594A1D-6584-43E5-98F0-B7F8B40004CD}"/>
    <cellStyle name="l_ES_SPA - NUCLEO APRES 2 3 3" xfId="26007" xr:uid="{1C0EB258-33DB-4829-A165-06DFB0BD5ED9}"/>
    <cellStyle name="l_ES_SPA - NUCLEO APRES 2 4" xfId="29198" xr:uid="{7E9A68B6-0F34-4607-8EE4-98F7BE4459CF}"/>
    <cellStyle name="l_ES_SPA - NUCLEO APRES 2 4 2" xfId="41508" xr:uid="{A800F6B4-5FCE-49AE-B4B1-E63CA0DEC0FF}"/>
    <cellStyle name="l_ES_SPA - NUCLEO APRES 2 5" xfId="32182" xr:uid="{B348B09C-ADF1-42C8-A98B-8F22D8673132}"/>
    <cellStyle name="l_ES_SPA - NUCLEO APRES 2 5 2" xfId="43937" xr:uid="{79625553-52B2-4244-BB25-C4FE4F461AFD}"/>
    <cellStyle name="l_ES_SPA - NUCLEO APRES 2 6" xfId="29089" xr:uid="{779DB776-D9F6-404E-90B6-29A47D58593B}"/>
    <cellStyle name="l_ES_SPA - NUCLEO APRES 2 7" xfId="19065" xr:uid="{66AA7A40-09AA-4446-A3A2-32DD09900D0F}"/>
    <cellStyle name="l_ES_SPA - NUCLEO APRES 3" xfId="12156" xr:uid="{FFBAB3F4-AC25-4B8B-B36D-22C0652B8720}"/>
    <cellStyle name="l_ES_SPA - NUCLEO APRES 3 2" xfId="15786" xr:uid="{DF977C03-577E-409B-84A9-D49749219651}"/>
    <cellStyle name="l_ES_SPA - NUCLEO APRES 3 2 2" xfId="21945" xr:uid="{2FF67DDA-D3E8-4CCB-9927-D05148432912}"/>
    <cellStyle name="l_ES_SPA - NUCLEO APRES 3 2 2 2" xfId="39223" xr:uid="{C050D885-DF34-4D49-A6D9-EF9982E06439}"/>
    <cellStyle name="l_ES_SPA - NUCLEO APRES 3 2 3" xfId="26864" xr:uid="{30F2BDFA-22E4-4ACF-9403-DA847CF840AE}"/>
    <cellStyle name="l_ES_SPA - NUCLEO APRES 3 2 4" xfId="48123" xr:uid="{3F17853C-5353-40CE-AE14-87BF9B586EB9}"/>
    <cellStyle name="l_ES_SPA - NUCLEO APRES 3 3" xfId="17486" xr:uid="{C200C20A-67D6-47D3-A7BE-A49F50C41294}"/>
    <cellStyle name="l_ES_SPA - NUCLEO APRES 3 3 2" xfId="23645" xr:uid="{256C5BC9-924E-4581-93FB-F973E18DADCA}"/>
    <cellStyle name="l_ES_SPA - NUCLEO APRES 3 3 2 2" xfId="42308" xr:uid="{7B7667CD-B2F8-49B6-93CF-2C346D12F881}"/>
    <cellStyle name="l_ES_SPA - NUCLEO APRES 3 3 3" xfId="30082" xr:uid="{551BA415-9284-4DCD-BB77-78AC2D524AE6}"/>
    <cellStyle name="l_ES_SPA - NUCLEO APRES 3 4" xfId="33079" xr:uid="{2172A841-4E32-4A39-BD72-54D10C200E0B}"/>
    <cellStyle name="l_ES_SPA - NUCLEO APRES 3 4 2" xfId="44798" xr:uid="{18050CAC-D54E-4643-92B1-F368B0DF0258}"/>
    <cellStyle name="l_ES_SPA - NUCLEO APRES 3 5" xfId="35281" xr:uid="{0F7820B2-9522-456A-B1C5-D3DFF1B83B6D}"/>
    <cellStyle name="l_ES_SPA - NUCLEO APRES 3 6" xfId="34576" xr:uid="{6608B8E7-2C22-4340-848D-ABCE83D28894}"/>
    <cellStyle name="l_ES_SPA - NUCLEO APRES 3 6 2" xfId="46282" xr:uid="{B14B0F9A-3EE0-4C80-BFB0-1318BC80A439}"/>
    <cellStyle name="l_ES_SPA - NUCLEO APRES 4" xfId="14046" xr:uid="{B113AD5F-E728-4C3F-9F4A-8F76C6C06292}"/>
    <cellStyle name="l_ES_SPA - NUCLEO APRES 4 2" xfId="20205" xr:uid="{0DA92D4D-FA6C-45D5-90CB-C55FA472A88F}"/>
    <cellStyle name="l_ES_SPA - NUCLEO APRES 4 2 2" xfId="37615" xr:uid="{8E783C81-1266-498A-BDEE-21CAB16C42FB}"/>
    <cellStyle name="l_ES_SPA - NUCLEO APRES 4 3" xfId="25115" xr:uid="{E69FA3AB-BB00-4687-8FC6-B53840416331}"/>
    <cellStyle name="l_ES_SPA - NUCLEO APRES 5" xfId="24847" xr:uid="{0D0A023D-72AE-4F6D-96E1-1A318F201177}"/>
    <cellStyle name="l_ES_SPA - NUCLEO APRES 5 2" xfId="37443" xr:uid="{C1595DF0-E773-449C-B0FB-8E3ADF577010}"/>
    <cellStyle name="l_ES_SPA - NUCLEO APRES 6" xfId="32012" xr:uid="{CD200D5B-49A7-4028-814D-A84B85FEAD83}"/>
    <cellStyle name="l_ES_SPA - NUCLEO APRES_OOH - Rev 12" xfId="3902" xr:uid="{17FA4CEE-9C39-4CA2-A8E1-61690A6EACE8}"/>
    <cellStyle name="l_ES_TV MATISSE" xfId="548" xr:uid="{BCD35F1E-E298-421C-99A6-AC51FB640308}"/>
    <cellStyle name="l_ES_TV MATISSE 2" xfId="11204" xr:uid="{0E371EA1-B49A-4166-95DF-7792D91B13BB}"/>
    <cellStyle name="l_ES_TV MATISSE 2 2" xfId="12960" xr:uid="{48E96CB5-0B99-4F78-A666-8ED873AA60BA}"/>
    <cellStyle name="l_ES_TV MATISSE 2 2 2" xfId="16590" xr:uid="{AAE7A998-E773-4F56-B46D-9EB9BB594E41}"/>
    <cellStyle name="l_ES_TV MATISSE 2 2 2 2" xfId="22749" xr:uid="{E8414209-909D-4150-AD11-6603CDA7BB82}"/>
    <cellStyle name="l_ES_TV MATISSE 2 2 2 2 2" xfId="40016" xr:uid="{35C49E23-98E0-41DF-9135-9F216A9A2CA3}"/>
    <cellStyle name="l_ES_TV MATISSE 2 2 2 3" xfId="27657" xr:uid="{C424B1AE-8FE5-4824-9C0A-8B9F2BE695F8}"/>
    <cellStyle name="l_ES_TV MATISSE 2 2 3" xfId="30881" xr:uid="{0D635737-F59D-4486-AD91-7851E4042DED}"/>
    <cellStyle name="l_ES_TV MATISSE 2 2 3 2" xfId="43105" xr:uid="{7D07BB9C-8720-43BA-95C8-3FD039AE1E4A}"/>
    <cellStyle name="l_ES_TV MATISSE 2 2 4" xfId="33873" xr:uid="{0B87307B-9740-4046-B0A8-53DE8A8EAF88}"/>
    <cellStyle name="l_ES_TV MATISSE 2 2 4 2" xfId="45592" xr:uid="{FC713D17-4FD7-4DF3-847F-F86902104569}"/>
    <cellStyle name="l_ES_TV MATISSE 2 2 5" xfId="36074" xr:uid="{4018BF28-DFA4-4DE6-906A-AA6E253B3F86}"/>
    <cellStyle name="l_ES_TV MATISSE 2 2 6" xfId="18866" xr:uid="{EE9357EA-EEF1-4CF0-9B91-EEE8A8CD4AB9}"/>
    <cellStyle name="l_ES_TV MATISSE 2 3" xfId="14887" xr:uid="{DE956C92-79A2-4B84-A94D-C48331CA8ED3}"/>
    <cellStyle name="l_ES_TV MATISSE 2 3 2" xfId="21046" xr:uid="{FDBAAA1B-9893-4FF8-A186-436E67887392}"/>
    <cellStyle name="l_ES_TV MATISSE 2 3 2 2" xfId="38419" xr:uid="{7006A366-7D55-4BD8-859A-F78687CAA474}"/>
    <cellStyle name="l_ES_TV MATISSE 2 3 3" xfId="26008" xr:uid="{A9BE5EE9-0E9C-47AE-ADA6-121F1CCC657C}"/>
    <cellStyle name="l_ES_TV MATISSE 2 4" xfId="29199" xr:uid="{64919E62-8F9D-47B0-9782-33DA8EAC257C}"/>
    <cellStyle name="l_ES_TV MATISSE 2 4 2" xfId="41509" xr:uid="{47E68DBD-2A43-4D74-B0EF-EDE6832E108F}"/>
    <cellStyle name="l_ES_TV MATISSE 2 5" xfId="32183" xr:uid="{3FA410C7-B87A-4B66-B287-1D1E94F1E0EB}"/>
    <cellStyle name="l_ES_TV MATISSE 2 5 2" xfId="43938" xr:uid="{A172B16C-B5C9-465B-9A6E-DB5D473ABB08}"/>
    <cellStyle name="l_ES_TV MATISSE 2 6" xfId="29926" xr:uid="{51E10951-E344-40BA-8E90-51D49E992F09}"/>
    <cellStyle name="l_ES_TV MATISSE 2 7" xfId="18749" xr:uid="{1A381064-EFAD-49DC-A27B-66D1F7FDBAC9}"/>
    <cellStyle name="l_ES_TV MATISSE 3" xfId="12157" xr:uid="{88E9D135-A01F-4EF5-9CB1-629ED971075E}"/>
    <cellStyle name="l_ES_TV MATISSE 3 2" xfId="15787" xr:uid="{B31F5B21-D8B1-40A1-A739-17767AA78540}"/>
    <cellStyle name="l_ES_TV MATISSE 3 2 2" xfId="21946" xr:uid="{B99906A3-4DB7-4436-8E19-CF87CB747701}"/>
    <cellStyle name="l_ES_TV MATISSE 3 2 2 2" xfId="39224" xr:uid="{99D25883-CE94-4DC3-A55B-C12104E00009}"/>
    <cellStyle name="l_ES_TV MATISSE 3 2 3" xfId="26865" xr:uid="{4D23B101-F1FA-44AC-BA79-4FB066F8F1D5}"/>
    <cellStyle name="l_ES_TV MATISSE 3 2 4" xfId="48124" xr:uid="{B657078F-D38C-4E63-8DC9-413B90A24D3B}"/>
    <cellStyle name="l_ES_TV MATISSE 3 3" xfId="17487" xr:uid="{75183902-01DB-4F41-AA43-4A97F2D5F64D}"/>
    <cellStyle name="l_ES_TV MATISSE 3 3 2" xfId="23646" xr:uid="{54F277D8-5604-42F1-9320-3A23842D86D1}"/>
    <cellStyle name="l_ES_TV MATISSE 3 3 2 2" xfId="42309" xr:uid="{59A328CB-24BF-4406-8B52-922A6160A246}"/>
    <cellStyle name="l_ES_TV MATISSE 3 3 3" xfId="30083" xr:uid="{AA735D3E-5D3A-4BC3-B277-C70D5D037D47}"/>
    <cellStyle name="l_ES_TV MATISSE 3 4" xfId="33080" xr:uid="{8DB59CF8-9695-43E4-8425-CEE753D20114}"/>
    <cellStyle name="l_ES_TV MATISSE 3 4 2" xfId="44799" xr:uid="{0BD0095C-CCA7-4E79-965B-782F39701EDC}"/>
    <cellStyle name="l_ES_TV MATISSE 3 5" xfId="35282" xr:uid="{D318A3A2-C474-4CF1-8DA4-67DF88632FE2}"/>
    <cellStyle name="l_ES_TV MATISSE 3 6" xfId="37132" xr:uid="{D05C6CA9-D929-4D0F-8333-3EFFE4B74B3B}"/>
    <cellStyle name="l_ES_TV MATISSE 3 6 2" xfId="46668" xr:uid="{0C4D3F5E-D6BD-4993-B614-68B5B5178429}"/>
    <cellStyle name="l_ES_TV MATISSE 4" xfId="14047" xr:uid="{5B48B005-4E98-4F52-91FD-C2AEF89BBBD4}"/>
    <cellStyle name="l_ES_TV MATISSE 4 2" xfId="20206" xr:uid="{7B0D5C02-14CA-45FF-8BEE-5CCC1B4FF554}"/>
    <cellStyle name="l_ES_TV MATISSE 4 2 2" xfId="37616" xr:uid="{363D4C0C-641A-4364-88AE-3416F7F6FF7C}"/>
    <cellStyle name="l_ES_TV MATISSE 4 3" xfId="25116" xr:uid="{D55B71A5-EEDA-4BC6-B2E8-1EBF0E3AA503}"/>
    <cellStyle name="l_ES_TV MATISSE 5" xfId="24848" xr:uid="{4B5F64A7-1B76-4CB8-AD11-431187131831}"/>
    <cellStyle name="l_ES_TV MATISSE 5 2" xfId="37444" xr:uid="{CF7B2EC5-E8B6-4C7B-A5BD-46A8643B71DF}"/>
    <cellStyle name="l_ES_TV MATISSE 6" xfId="32011" xr:uid="{CAEE76EB-B136-4FFF-8F09-7EB328AEC88E}"/>
    <cellStyle name="l_ES_TV MATISSE_JORNAL COMPLEMENTO 24.06 - VERAMIR II - CONSOLIDADO" xfId="549" xr:uid="{DD05C946-B9ED-4EFF-B377-6AC207F2EBB5}"/>
    <cellStyle name="l_ES_TV MATISSE_OOH - Rev 12" xfId="3903" xr:uid="{6D3610EF-E6E1-4F20-8AAD-23A81E0C6148}"/>
    <cellStyle name="l_JORNAL COMPLEMENTO 24.06 - VERAMIR II - CONSOLIDADO" xfId="550" xr:uid="{F4984185-4023-4225-9772-A9E43200B528}"/>
    <cellStyle name="l_Minas Gerais Certo" xfId="551" xr:uid="{A81492AA-4041-404F-8730-39384ADA84C0}"/>
    <cellStyle name="l_Minas Gerais Certo 2" xfId="11205" xr:uid="{34220F3C-D039-42BA-A493-331CAEA0D1DA}"/>
    <cellStyle name="l_Minas Gerais Certo 2 2" xfId="12961" xr:uid="{E2767504-FADC-4BDA-9589-08B5AC4E5C4E}"/>
    <cellStyle name="l_Minas Gerais Certo 2 2 2" xfId="16591" xr:uid="{06C3B19F-F616-440C-82D4-312669EE38BB}"/>
    <cellStyle name="l_Minas Gerais Certo 2 2 2 2" xfId="22750" xr:uid="{5DD22D7A-D926-4C1E-9D20-2ED2E9913A30}"/>
    <cellStyle name="l_Minas Gerais Certo 2 2 2 2 2" xfId="40017" xr:uid="{4B48007B-3A5B-450E-A70B-245E884CA3E3}"/>
    <cellStyle name="l_Minas Gerais Certo 2 2 2 3" xfId="27658" xr:uid="{D7B72487-6DAD-46CC-B838-2EF7DFFD573C}"/>
    <cellStyle name="l_Minas Gerais Certo 2 2 3" xfId="30882" xr:uid="{49A949C2-6458-479A-AA40-58D4FF16DF88}"/>
    <cellStyle name="l_Minas Gerais Certo 2 2 3 2" xfId="43106" xr:uid="{3DE3A5BB-95C6-4522-A071-6D04E2F09883}"/>
    <cellStyle name="l_Minas Gerais Certo 2 2 4" xfId="33874" xr:uid="{531E7E45-EFE6-467D-8941-C113F5F0FA99}"/>
    <cellStyle name="l_Minas Gerais Certo 2 2 4 2" xfId="45593" xr:uid="{427E97BE-08B7-47B8-87B7-B87A38760708}"/>
    <cellStyle name="l_Minas Gerais Certo 2 2 5" xfId="36075" xr:uid="{F1A137CF-AC8E-4990-BC2C-FD7C0EEF4027}"/>
    <cellStyle name="l_Minas Gerais Certo 2 2 6" xfId="18548" xr:uid="{33DFC8F1-335D-4D0A-B9C9-E66890FEBB4D}"/>
    <cellStyle name="l_Minas Gerais Certo 2 3" xfId="14888" xr:uid="{E8104CFD-B1C3-4641-9B32-24CE01DB22D5}"/>
    <cellStyle name="l_Minas Gerais Certo 2 3 2" xfId="21047" xr:uid="{438FA201-BAE4-481F-866D-15FC5E428053}"/>
    <cellStyle name="l_Minas Gerais Certo 2 3 2 2" xfId="38420" xr:uid="{8A7E9F39-CD71-49F1-8702-C9DFAC68D615}"/>
    <cellStyle name="l_Minas Gerais Certo 2 3 3" xfId="26009" xr:uid="{6ACAB164-0415-46CC-A54A-237971F8B7EF}"/>
    <cellStyle name="l_Minas Gerais Certo 2 4" xfId="29200" xr:uid="{C1D73902-94F2-4917-950A-EDEE482AA118}"/>
    <cellStyle name="l_Minas Gerais Certo 2 4 2" xfId="41510" xr:uid="{D8DC59B3-BF46-47EB-94EE-6A772A5598BA}"/>
    <cellStyle name="l_Minas Gerais Certo 2 5" xfId="32184" xr:uid="{12AE4AC1-8094-4F3B-B90D-827A32263F92}"/>
    <cellStyle name="l_Minas Gerais Certo 2 5 2" xfId="43939" xr:uid="{76A800C1-ACBE-4924-853A-92131C2A0101}"/>
    <cellStyle name="l_Minas Gerais Certo 2 6" xfId="25834" xr:uid="{F517E737-A6A2-464D-886F-16A469C6429D}"/>
    <cellStyle name="l_Minas Gerais Certo 2 7" xfId="19447" xr:uid="{9CB9869D-8B43-4187-8337-E25FEC6B278F}"/>
    <cellStyle name="l_Minas Gerais Certo 3" xfId="12158" xr:uid="{D19486A8-A902-42D0-A813-219CC43A228D}"/>
    <cellStyle name="l_Minas Gerais Certo 3 2" xfId="15788" xr:uid="{132A998D-E080-43DA-806B-487226C20AB0}"/>
    <cellStyle name="l_Minas Gerais Certo 3 2 2" xfId="21947" xr:uid="{F543F06F-74F1-4BAE-B4D4-0DB171C544DD}"/>
    <cellStyle name="l_Minas Gerais Certo 3 2 2 2" xfId="39225" xr:uid="{1C65C991-B664-4A12-9AA7-008950AC51F7}"/>
    <cellStyle name="l_Minas Gerais Certo 3 2 3" xfId="26866" xr:uid="{65C0D83B-3DC5-40EA-8772-7EBE26548834}"/>
    <cellStyle name="l_Minas Gerais Certo 3 2 4" xfId="48125" xr:uid="{FFECE1BE-ABFA-4089-B516-5A31606B3228}"/>
    <cellStyle name="l_Minas Gerais Certo 3 3" xfId="17488" xr:uid="{28D2C418-540D-40CB-AD34-182421324BC7}"/>
    <cellStyle name="l_Minas Gerais Certo 3 3 2" xfId="23647" xr:uid="{3CD0BA07-250F-49A7-8A0F-5AD4A25818B1}"/>
    <cellStyle name="l_Minas Gerais Certo 3 3 2 2" xfId="42310" xr:uid="{3F9C3A2C-C4AE-444A-BF05-BA22CEA2684F}"/>
    <cellStyle name="l_Minas Gerais Certo 3 3 3" xfId="30084" xr:uid="{38085DEE-DE23-4925-93D0-7CF714751229}"/>
    <cellStyle name="l_Minas Gerais Certo 3 4" xfId="33081" xr:uid="{DF3EDEEB-BE78-4394-A04E-3A7607EAD743}"/>
    <cellStyle name="l_Minas Gerais Certo 3 4 2" xfId="44800" xr:uid="{33FCB23C-5D8B-4867-B986-EF73409E43ED}"/>
    <cellStyle name="l_Minas Gerais Certo 3 5" xfId="35283" xr:uid="{CBDECBE6-B18D-49ED-92D0-535AA8381918}"/>
    <cellStyle name="l_Minas Gerais Certo 3 6" xfId="37335" xr:uid="{4A74F512-949B-42B3-8BDE-B7DF02AC88A4}"/>
    <cellStyle name="l_Minas Gerais Certo 3 6 2" xfId="46871" xr:uid="{DC316BAB-516C-4836-A0F0-63D2762BD7CE}"/>
    <cellStyle name="l_Minas Gerais Certo 4" xfId="14048" xr:uid="{4C2ED3F8-2D4A-425F-B655-5E8F3B19D5DD}"/>
    <cellStyle name="l_Minas Gerais Certo 4 2" xfId="20207" xr:uid="{F6296A02-2DF5-4139-BBF1-6FD04A8068D9}"/>
    <cellStyle name="l_Minas Gerais Certo 4 2 2" xfId="37617" xr:uid="{1CB34D8D-8D4E-4B15-A8DF-35AEFF232EA5}"/>
    <cellStyle name="l_Minas Gerais Certo 4 3" xfId="25117" xr:uid="{E0905526-C5CB-46EE-9155-74630925271E}"/>
    <cellStyle name="l_Minas Gerais Certo 5" xfId="24806" xr:uid="{5F449D9F-E3BB-430C-AE0B-2404EF018F7F}"/>
    <cellStyle name="l_Minas Gerais Certo 5 2" xfId="37402" xr:uid="{501D9EBB-9AE6-49D7-B92B-74C9F0F29550}"/>
    <cellStyle name="l_Minas Gerais Certo 6" xfId="32010" xr:uid="{AAC6FB86-4AB0-4CD0-B496-593EB591368C}"/>
    <cellStyle name="l_Minas Gerais Certo_CINEMA - 9 MERCADOS" xfId="552" xr:uid="{DBA74AA1-6839-416D-AC81-3910D05DC7DB}"/>
    <cellStyle name="l_Minas Gerais Certo_CINEMA - BRASÍLIA - 141" xfId="553" xr:uid="{145CC536-138F-4F57-AF1A-8EE7903B07C2}"/>
    <cellStyle name="l_Minas Gerais Certo_CINEMA - BRASÍLIA - 141_JORNAL COMPLEMENTO 24.06 - VERAMIR II - CONSOLIDADO" xfId="554" xr:uid="{BCBFB552-A68A-46D8-BE14-6A5B56FD5321}"/>
    <cellStyle name="l_Minas Gerais Certo_JORNAL COMPLEMENTO 24.06 - VERAMIR II - CONSOLIDADO" xfId="555" xr:uid="{722D40C6-79CD-4FB8-9489-0D87AD8FD734}"/>
    <cellStyle name="l_Minas Gerais Certo_NEIDE II" xfId="556" xr:uid="{6F743BDE-5994-4534-A203-EFDE353E10EA}"/>
    <cellStyle name="l_Minas Gerais Certo_NEIDE II 2" xfId="11206" xr:uid="{00D81ACB-F8E3-406C-9F28-BA55FFB9B020}"/>
    <cellStyle name="l_Minas Gerais Certo_NEIDE II 2 2" xfId="12962" xr:uid="{924454DC-6A3A-4678-8CF1-F7B254F7314D}"/>
    <cellStyle name="l_Minas Gerais Certo_NEIDE II 2 2 2" xfId="16592" xr:uid="{AEC08ABD-AF96-42FA-8D5D-437A1DD8F7F2}"/>
    <cellStyle name="l_Minas Gerais Certo_NEIDE II 2 2 2 2" xfId="22751" xr:uid="{BA8378EA-A4EC-487E-9019-C3057DCCE487}"/>
    <cellStyle name="l_Minas Gerais Certo_NEIDE II 2 2 2 2 2" xfId="40018" xr:uid="{F0D8FB19-F7F7-43BB-91B7-CE1434B5A23B}"/>
    <cellStyle name="l_Minas Gerais Certo_NEIDE II 2 2 2 3" xfId="27659" xr:uid="{D9A3DF3C-EA24-4636-A8BB-1F242198E8F5}"/>
    <cellStyle name="l_Minas Gerais Certo_NEIDE II 2 2 3" xfId="30883" xr:uid="{DA708BEC-691C-4AF1-9F92-E3EA3CDE0A44}"/>
    <cellStyle name="l_Minas Gerais Certo_NEIDE II 2 2 3 2" xfId="43107" xr:uid="{6D3B47BD-F9E9-4FE1-8CED-EF75E1383743}"/>
    <cellStyle name="l_Minas Gerais Certo_NEIDE II 2 2 4" xfId="33875" xr:uid="{1DA8903D-8EF1-454D-A39F-E856873788DA}"/>
    <cellStyle name="l_Minas Gerais Certo_NEIDE II 2 2 4 2" xfId="45594" xr:uid="{8EA593B9-F7F9-40BC-9482-7DB11DF76641}"/>
    <cellStyle name="l_Minas Gerais Certo_NEIDE II 2 2 5" xfId="36076" xr:uid="{C387D1A4-7063-4482-AF97-7638167A403C}"/>
    <cellStyle name="l_Minas Gerais Certo_NEIDE II 2 2 6" xfId="19247" xr:uid="{40D2F4C5-6986-4025-BA4A-712A41A0A9B9}"/>
    <cellStyle name="l_Minas Gerais Certo_NEIDE II 2 3" xfId="14889" xr:uid="{8D62D512-DE67-4BF5-BCA8-C551BB39E051}"/>
    <cellStyle name="l_Minas Gerais Certo_NEIDE II 2 3 2" xfId="21048" xr:uid="{B2247E3A-D730-464F-8C30-4C00EA8DE111}"/>
    <cellStyle name="l_Minas Gerais Certo_NEIDE II 2 3 2 2" xfId="38421" xr:uid="{EE2F0642-4D8B-4C8B-AA10-30B57DD2B25C}"/>
    <cellStyle name="l_Minas Gerais Certo_NEIDE II 2 3 3" xfId="26010" xr:uid="{B9A40DC9-202B-4282-8CE3-E56F0601FA29}"/>
    <cellStyle name="l_Minas Gerais Certo_NEIDE II 2 4" xfId="29201" xr:uid="{B9F382FF-15CD-45FE-B512-CFD9A37B40D5}"/>
    <cellStyle name="l_Minas Gerais Certo_NEIDE II 2 4 2" xfId="41511" xr:uid="{7977B64E-6D35-41FA-86F1-09AD017EEAC0}"/>
    <cellStyle name="l_Minas Gerais Certo_NEIDE II 2 5" xfId="32185" xr:uid="{6C89BA94-992B-4956-B514-DDC46B08E2C0}"/>
    <cellStyle name="l_Minas Gerais Certo_NEIDE II 2 5 2" xfId="43940" xr:uid="{1413E29D-B8E1-4C62-80C0-7B922AED0425}"/>
    <cellStyle name="l_Minas Gerais Certo_NEIDE II 2 6" xfId="29096" xr:uid="{1D071F09-7950-4138-AA78-3F3D8FEE68B5}"/>
    <cellStyle name="l_Minas Gerais Certo_NEIDE II 2 7" xfId="19741" xr:uid="{597D19D8-EC5A-487B-BA7D-148384AB8A4B}"/>
    <cellStyle name="l_Minas Gerais Certo_NEIDE II 3" xfId="12159" xr:uid="{3D66D523-9D74-4BE9-B1CB-31273565CE6D}"/>
    <cellStyle name="l_Minas Gerais Certo_NEIDE II 3 2" xfId="15789" xr:uid="{88BE471E-F2F9-45F4-854F-3473688DC71B}"/>
    <cellStyle name="l_Minas Gerais Certo_NEIDE II 3 2 2" xfId="21948" xr:uid="{A5B9DC80-3E1A-4E61-8CA0-BCA46E7E765C}"/>
    <cellStyle name="l_Minas Gerais Certo_NEIDE II 3 2 2 2" xfId="39226" xr:uid="{44369A9E-79FF-4329-BAE1-01CC9F186EC1}"/>
    <cellStyle name="l_Minas Gerais Certo_NEIDE II 3 2 3" xfId="26867" xr:uid="{BE718BC8-59A3-44CB-AD71-256772E53AA6}"/>
    <cellStyle name="l_Minas Gerais Certo_NEIDE II 3 2 4" xfId="48126" xr:uid="{E0619F86-053A-4A61-85B4-7B4D1E3B86B4}"/>
    <cellStyle name="l_Minas Gerais Certo_NEIDE II 3 3" xfId="17489" xr:uid="{8A9C851E-4E7F-4B50-B502-83D2ACBE95DD}"/>
    <cellStyle name="l_Minas Gerais Certo_NEIDE II 3 3 2" xfId="23648" xr:uid="{06B07895-F43E-42A2-9A45-D9F595CC0F71}"/>
    <cellStyle name="l_Minas Gerais Certo_NEIDE II 3 3 2 2" xfId="42311" xr:uid="{1C797A91-C25E-4C75-BDA9-A276FA62C8AC}"/>
    <cellStyle name="l_Minas Gerais Certo_NEIDE II 3 3 3" xfId="30085" xr:uid="{7DECB8DF-F53A-4D8F-AA55-13DFD3C2105A}"/>
    <cellStyle name="l_Minas Gerais Certo_NEIDE II 3 4" xfId="33082" xr:uid="{61A1265F-5DEA-4537-B788-819477789D4C}"/>
    <cellStyle name="l_Minas Gerais Certo_NEIDE II 3 4 2" xfId="44801" xr:uid="{BB6CAD19-837F-425B-961E-AC3694AA9B5B}"/>
    <cellStyle name="l_Minas Gerais Certo_NEIDE II 3 5" xfId="35284" xr:uid="{3E2657D3-E05C-488E-8362-C1727F2823AF}"/>
    <cellStyle name="l_Minas Gerais Certo_NEIDE II 3 6" xfId="36935" xr:uid="{7C3516AA-5540-44A5-A85B-6F542F233D19}"/>
    <cellStyle name="l_Minas Gerais Certo_NEIDE II 3 6 2" xfId="46471" xr:uid="{B20923C1-DC93-486F-9774-6B0C4B45D115}"/>
    <cellStyle name="l_Minas Gerais Certo_NEIDE II 4" xfId="14049" xr:uid="{F08E838D-252C-480C-B810-BB89EB90A8BD}"/>
    <cellStyle name="l_Minas Gerais Certo_NEIDE II 4 2" xfId="20208" xr:uid="{BA6C659B-92C6-4E50-AFFE-3C97B15F0FC7}"/>
    <cellStyle name="l_Minas Gerais Certo_NEIDE II 4 2 2" xfId="37618" xr:uid="{47D1A558-CAEF-43CA-91FA-76DE7E5AADEC}"/>
    <cellStyle name="l_Minas Gerais Certo_NEIDE II 4 3" xfId="25118" xr:uid="{27A25D9C-BDE8-4318-81BF-D902E779DA43}"/>
    <cellStyle name="l_Minas Gerais Certo_NEIDE II 5" xfId="24810" xr:uid="{4F9936C7-E46C-4C09-8443-C752030E19A1}"/>
    <cellStyle name="l_Minas Gerais Certo_NEIDE II 5 2" xfId="37406" xr:uid="{3D270104-7B9B-4A82-843E-D4D7BAAEF43E}"/>
    <cellStyle name="l_Minas Gerais Certo_NEIDE II 6" xfId="32009" xr:uid="{2932BC01-8415-4DC1-BD8D-460AB7B2DE06}"/>
    <cellStyle name="l_Minas Gerais Certo_NEIDE II_OOH - Rev 12" xfId="3904" xr:uid="{AF348689-ECA4-4497-907E-E5180F747B39}"/>
    <cellStyle name="l_Minas Gerais Certo_OOH - Rev 12" xfId="3905" xr:uid="{4E2E4D11-DF09-4C08-87E8-9B5F828D8CB2}"/>
    <cellStyle name="l_Minas Gerais Certo_Plano  DF - Jornal Meia Pág. Tab. 17.05" xfId="557" xr:uid="{923474B4-09E4-49E8-A917-5F01A46E5FD2}"/>
    <cellStyle name="l_Minas Gerais Certo_Plano  DF - Jornal Meia Pág. Tab. 17.05_JORNAL COMPLEMENTO 24.06 - VERAMIR II - CONSOLIDADO" xfId="558" xr:uid="{B214F9EF-536C-44E8-AE90-9104A97BE7E7}"/>
    <cellStyle name="l_Minas Gerais Certo_Plano  PE - Jornal Meia Pág. Tab. 17.05" xfId="559" xr:uid="{6F212FA8-9E11-480E-92EF-F54C311E7095}"/>
    <cellStyle name="l_Minas Gerais Certo_Plano  PE - Jornal Meia Pág. Tab. 17.05_JORNAL COMPLEMENTO 24.06 - VERAMIR II - CONSOLIDADO" xfId="560" xr:uid="{F8AF6CB5-D089-49C4-B4C2-182DB90D1618}"/>
    <cellStyle name="l_Minas Gerais Certo_Plano AM - REV I - 13.05" xfId="561" xr:uid="{6A8583E9-28B4-4575-9A91-854223698540}"/>
    <cellStyle name="l_Minas Gerais Certo_Plano AM - REV I - 13.05 2" xfId="11207" xr:uid="{1B782B7E-1EE2-4C54-9558-9691A1AEE21A}"/>
    <cellStyle name="l_Minas Gerais Certo_Plano AM - REV I - 13.05 2 2" xfId="12963" xr:uid="{9F4B49E6-9C5B-4836-88F5-CCB42CBC23BA}"/>
    <cellStyle name="l_Minas Gerais Certo_Plano AM - REV I - 13.05 2 2 2" xfId="16593" xr:uid="{797AB473-44A4-47A3-921A-3B3D223481B8}"/>
    <cellStyle name="l_Minas Gerais Certo_Plano AM - REV I - 13.05 2 2 2 2" xfId="22752" xr:uid="{365F95C2-BE16-4AEB-9B32-DB6ED39C804C}"/>
    <cellStyle name="l_Minas Gerais Certo_Plano AM - REV I - 13.05 2 2 2 2 2" xfId="40019" xr:uid="{643F92A1-80C7-49C1-A445-FE32307561D9}"/>
    <cellStyle name="l_Minas Gerais Certo_Plano AM - REV I - 13.05 2 2 2 3" xfId="27660" xr:uid="{4A3FFDB3-48E3-4738-BFCA-4481ADE23FA5}"/>
    <cellStyle name="l_Minas Gerais Certo_Plano AM - REV I - 13.05 2 2 3" xfId="30884" xr:uid="{3F039FC7-37FC-434F-864A-B985358F3E61}"/>
    <cellStyle name="l_Minas Gerais Certo_Plano AM - REV I - 13.05 2 2 3 2" xfId="43108" xr:uid="{AE04F713-1699-4525-B987-CA6071C9843E}"/>
    <cellStyle name="l_Minas Gerais Certo_Plano AM - REV I - 13.05 2 2 4" xfId="33876" xr:uid="{9A9ACFE2-EA26-4DCE-9E3A-31D0E7F55363}"/>
    <cellStyle name="l_Minas Gerais Certo_Plano AM - REV I - 13.05 2 2 4 2" xfId="45595" xr:uid="{C386B4A4-FF19-48E6-959C-076A7ED33A89}"/>
    <cellStyle name="l_Minas Gerais Certo_Plano AM - REV I - 13.05 2 2 5" xfId="36077" xr:uid="{5334D5A2-065D-4CFB-B8C5-052AC33542CF}"/>
    <cellStyle name="l_Minas Gerais Certo_Plano AM - REV I - 13.05 2 2 6" xfId="19540" xr:uid="{4FBE9B0F-D285-4D72-9CDB-AE4F9279EC56}"/>
    <cellStyle name="l_Minas Gerais Certo_Plano AM - REV I - 13.05 2 3" xfId="14890" xr:uid="{AFB6BA7E-24F7-45FB-AF3B-62497305252C}"/>
    <cellStyle name="l_Minas Gerais Certo_Plano AM - REV I - 13.05 2 3 2" xfId="21049" xr:uid="{D410F7D3-BFEE-489E-A7DB-9B35ECC54F89}"/>
    <cellStyle name="l_Minas Gerais Certo_Plano AM - REV I - 13.05 2 3 2 2" xfId="38422" xr:uid="{B07DBA39-FFA6-4499-85BE-D2167F72424B}"/>
    <cellStyle name="l_Minas Gerais Certo_Plano AM - REV I - 13.05 2 3 3" xfId="26011" xr:uid="{75155066-F4A8-4C58-B93F-E260D3191F26}"/>
    <cellStyle name="l_Minas Gerais Certo_Plano AM - REV I - 13.05 2 4" xfId="29202" xr:uid="{CB769C88-21DB-44CC-B059-53A0652DC44F}"/>
    <cellStyle name="l_Minas Gerais Certo_Plano AM - REV I - 13.05 2 4 2" xfId="41512" xr:uid="{479500AF-40E2-4F69-83EC-6334C71AA07A}"/>
    <cellStyle name="l_Minas Gerais Certo_Plano AM - REV I - 13.05 2 5" xfId="32186" xr:uid="{AF246713-710D-4599-A3D3-9C5A6EC4C8E2}"/>
    <cellStyle name="l_Minas Gerais Certo_Plano AM - REV I - 13.05 2 5 2" xfId="43941" xr:uid="{B54F632B-78C8-4B5E-B7E8-D97252A3F0E0}"/>
    <cellStyle name="l_Minas Gerais Certo_Plano AM - REV I - 13.05 2 6" xfId="24738" xr:uid="{82E683BF-CE0D-4028-938B-E8130FDC2191}"/>
    <cellStyle name="l_Minas Gerais Certo_Plano AM - REV I - 13.05 2 7" xfId="19064" xr:uid="{31B0EBE3-ECAB-49E9-924C-FBA19BB74054}"/>
    <cellStyle name="l_Minas Gerais Certo_Plano AM - REV I - 13.05 3" xfId="12160" xr:uid="{8E198475-383F-4AA5-B93C-A8E45C2D8013}"/>
    <cellStyle name="l_Minas Gerais Certo_Plano AM - REV I - 13.05 3 2" xfId="15790" xr:uid="{154A4173-15B1-4EF7-BCF9-F773F54012FC}"/>
    <cellStyle name="l_Minas Gerais Certo_Plano AM - REV I - 13.05 3 2 2" xfId="21949" xr:uid="{43CD91A7-8C6B-4061-B81F-4282F2F2C335}"/>
    <cellStyle name="l_Minas Gerais Certo_Plano AM - REV I - 13.05 3 2 2 2" xfId="39227" xr:uid="{CF120856-DCC2-4BEE-9FFC-1994EAE0C3FA}"/>
    <cellStyle name="l_Minas Gerais Certo_Plano AM - REV I - 13.05 3 2 3" xfId="26868" xr:uid="{398A88D0-A777-4B3F-A03A-5651C6DA201A}"/>
    <cellStyle name="l_Minas Gerais Certo_Plano AM - REV I - 13.05 3 2 4" xfId="48127" xr:uid="{BF13B813-3C9A-45EF-B0A5-98F94AE335D4}"/>
    <cellStyle name="l_Minas Gerais Certo_Plano AM - REV I - 13.05 3 3" xfId="17490" xr:uid="{3B870918-EC02-49BD-8FAE-680BD796ECF6}"/>
    <cellStyle name="l_Minas Gerais Certo_Plano AM - REV I - 13.05 3 3 2" xfId="23649" xr:uid="{43724768-BDF8-42F0-8B5A-FC7AEF8F6B3B}"/>
    <cellStyle name="l_Minas Gerais Certo_Plano AM - REV I - 13.05 3 3 2 2" xfId="42312" xr:uid="{4A66BE64-E050-4E9F-BCD3-55B574ACC061}"/>
    <cellStyle name="l_Minas Gerais Certo_Plano AM - REV I - 13.05 3 3 3" xfId="30086" xr:uid="{B0BAEA91-020F-44E8-9D28-CAC20F26AF8D}"/>
    <cellStyle name="l_Minas Gerais Certo_Plano AM - REV I - 13.05 3 4" xfId="33083" xr:uid="{88F7974C-B6AA-4127-9068-DDA46ABD80D6}"/>
    <cellStyle name="l_Minas Gerais Certo_Plano AM - REV I - 13.05 3 4 2" xfId="44802" xr:uid="{6FD49D73-34EC-4563-906E-826EE06DBAF5}"/>
    <cellStyle name="l_Minas Gerais Certo_Plano AM - REV I - 13.05 3 5" xfId="35285" xr:uid="{A59F3A5F-78C5-407E-B4D6-8DD8E891EB66}"/>
    <cellStyle name="l_Minas Gerais Certo_Plano AM - REV I - 13.05 3 6" xfId="29038" xr:uid="{2447CB4B-BF15-450D-B00F-B23D3E5BC3A5}"/>
    <cellStyle name="l_Minas Gerais Certo_Plano AM - REV I - 13.05 3 6 2" xfId="41367" xr:uid="{E3F84115-166C-4AC1-97AB-1D604F7A6E92}"/>
    <cellStyle name="l_Minas Gerais Certo_Plano AM - REV I - 13.05 4" xfId="14050" xr:uid="{B14386C8-1B74-44D3-B937-F5457C13D820}"/>
    <cellStyle name="l_Minas Gerais Certo_Plano AM - REV I - 13.05 4 2" xfId="20209" xr:uid="{5C2C581E-DE87-45D4-9F34-C594E504DF4D}"/>
    <cellStyle name="l_Minas Gerais Certo_Plano AM - REV I - 13.05 4 2 2" xfId="37619" xr:uid="{7D948DAB-274B-46F1-BF1B-D11631480A4E}"/>
    <cellStyle name="l_Minas Gerais Certo_Plano AM - REV I - 13.05 4 3" xfId="25119" xr:uid="{F326F1EE-372E-4FCA-A0E3-C477BABBE7AA}"/>
    <cellStyle name="l_Minas Gerais Certo_Plano AM - REV I - 13.05 5" xfId="24856" xr:uid="{83BBF5D0-C0BC-4C36-8747-A7D83BA36933}"/>
    <cellStyle name="l_Minas Gerais Certo_Plano AM - REV I - 13.05 5 2" xfId="37452" xr:uid="{5469FE29-8AD8-4FE9-848E-21D65C8F76D9}"/>
    <cellStyle name="l_Minas Gerais Certo_Plano AM - REV I - 13.05 6" xfId="32008" xr:uid="{C915BBF3-460D-49CF-910D-5643B1375FD3}"/>
    <cellStyle name="l_Minas Gerais Certo_Plano AM - REV I - 13.05_JORNAL COMPLEMENTO 24.06 - VERAMIR II - CONSOLIDADO" xfId="562" xr:uid="{2B756F4B-7832-434C-9D00-644FD02584F1}"/>
    <cellStyle name="l_Minas Gerais Certo_Plano AM - REV I - 13.05_OOH - Rev 12" xfId="3906" xr:uid="{C42F8D46-BCCB-4BB3-A69E-34FF500AC969}"/>
    <cellStyle name="l_Minas Gerais Certo_Plano BA - Jornal Meia Pág. Tab. 17.05" xfId="563" xr:uid="{31E787B6-91B1-475F-BB0E-01B117F3BB6D}"/>
    <cellStyle name="l_Minas Gerais Certo_Plano BA - Jornal Meia Pág. Tab. 17.05_JORNAL COMPLEMENTO 24.06 - VERAMIR II - CONSOLIDADO" xfId="564" xr:uid="{F75A0AEB-47E7-4481-9BCC-41E9D651E342}"/>
    <cellStyle name="l_Minas Gerais Certo_Plano CE - Jornal Meia Pág. Tab. 17.05" xfId="565" xr:uid="{354762D6-61DA-4F5F-970C-07517C1933F5}"/>
    <cellStyle name="l_Minas Gerais Certo_Plano CE - Jornal Meia Pág. Tab. 17.05_JORNAL COMPLEMENTO 24.06 - VERAMIR II - CONSOLIDADO" xfId="566" xr:uid="{679F82A1-C7A5-4087-8024-A772178866DE}"/>
    <cellStyle name="l_Minas Gerais Certo_Plano ES - 06 05 08 CONFERÊNCIA 08-05-08 " xfId="567" xr:uid="{43C98B9D-AAE7-4EE3-A301-84819D312A19}"/>
    <cellStyle name="l_Minas Gerais Certo_Plano ES - 06 05 08 CONFERÊNCIA 08-05-08  2" xfId="11208" xr:uid="{93604F86-B0B1-4B6A-B51B-C76511EE68AA}"/>
    <cellStyle name="l_Minas Gerais Certo_Plano ES - 06 05 08 CONFERÊNCIA 08-05-08  2 2" xfId="12964" xr:uid="{DA18D45E-0051-41D6-A9B8-57B9180D1C4D}"/>
    <cellStyle name="l_Minas Gerais Certo_Plano ES - 06 05 08 CONFERÊNCIA 08-05-08  2 2 2" xfId="16594" xr:uid="{65D817B1-67D6-45A8-AB4E-F92E50406A42}"/>
    <cellStyle name="l_Minas Gerais Certo_Plano ES - 06 05 08 CONFERÊNCIA 08-05-08  2 2 2 2" xfId="22753" xr:uid="{4AEC87FE-B2C8-479A-B173-CFCFC9F340F7}"/>
    <cellStyle name="l_Minas Gerais Certo_Plano ES - 06 05 08 CONFERÊNCIA 08-05-08  2 2 2 2 2" xfId="40020" xr:uid="{D7D6C085-3C0E-4053-9474-8BF8555F7340}"/>
    <cellStyle name="l_Minas Gerais Certo_Plano ES - 06 05 08 CONFERÊNCIA 08-05-08  2 2 2 3" xfId="27661" xr:uid="{E9C026B9-9EE0-4DCF-9650-A38BAF9E5EFE}"/>
    <cellStyle name="l_Minas Gerais Certo_Plano ES - 06 05 08 CONFERÊNCIA 08-05-08  2 2 3" xfId="30885" xr:uid="{D68FA616-01DF-4599-9A4D-AEC6C89805B3}"/>
    <cellStyle name="l_Minas Gerais Certo_Plano ES - 06 05 08 CONFERÊNCIA 08-05-08  2 2 3 2" xfId="43109" xr:uid="{9D42521D-AE86-4F08-A167-1F620DA8084E}"/>
    <cellStyle name="l_Minas Gerais Certo_Plano ES - 06 05 08 CONFERÊNCIA 08-05-08  2 2 4" xfId="33877" xr:uid="{D707BE3B-2859-4221-BFF5-828255FFCDB2}"/>
    <cellStyle name="l_Minas Gerais Certo_Plano ES - 06 05 08 CONFERÊNCIA 08-05-08  2 2 4 2" xfId="45596" xr:uid="{69AF252B-8FB7-401F-A61A-3BF3A89E3FBE}"/>
    <cellStyle name="l_Minas Gerais Certo_Plano ES - 06 05 08 CONFERÊNCIA 08-05-08  2 2 5" xfId="36078" xr:uid="{84568811-780A-46A6-AC2F-AD70474F7CAC}"/>
    <cellStyle name="l_Minas Gerais Certo_Plano ES - 06 05 08 CONFERÊNCIA 08-05-08  2 2 6" xfId="18865" xr:uid="{2AC0A21A-86F2-445C-B4BE-A0073A673E47}"/>
    <cellStyle name="l_Minas Gerais Certo_Plano ES - 06 05 08 CONFERÊNCIA 08-05-08  2 3" xfId="14891" xr:uid="{67430853-1D8C-43D1-B4CC-CB85C88867DC}"/>
    <cellStyle name="l_Minas Gerais Certo_Plano ES - 06 05 08 CONFERÊNCIA 08-05-08  2 3 2" xfId="21050" xr:uid="{8F01B9EA-5673-4661-A865-302445E775DC}"/>
    <cellStyle name="l_Minas Gerais Certo_Plano ES - 06 05 08 CONFERÊNCIA 08-05-08  2 3 2 2" xfId="38423" xr:uid="{E35F231F-6070-4AD0-B0E2-D19FF18AF482}"/>
    <cellStyle name="l_Minas Gerais Certo_Plano ES - 06 05 08 CONFERÊNCIA 08-05-08  2 3 3" xfId="26012" xr:uid="{2D12D2DF-F8B4-4689-8B40-2799E85C599E}"/>
    <cellStyle name="l_Minas Gerais Certo_Plano ES - 06 05 08 CONFERÊNCIA 08-05-08  2 4" xfId="29203" xr:uid="{8FA62C26-8FFB-49BF-81AE-7D8C1037C634}"/>
    <cellStyle name="l_Minas Gerais Certo_Plano ES - 06 05 08 CONFERÊNCIA 08-05-08  2 4 2" xfId="41513" xr:uid="{C09ACE4A-579B-4E5E-BED0-22565204D93D}"/>
    <cellStyle name="l_Minas Gerais Certo_Plano ES - 06 05 08 CONFERÊNCIA 08-05-08  2 5" xfId="32187" xr:uid="{28F80A79-F62C-414F-95BE-B03B1145B655}"/>
    <cellStyle name="l_Minas Gerais Certo_Plano ES - 06 05 08 CONFERÊNCIA 08-05-08  2 5 2" xfId="43942" xr:uid="{FB090F67-AA27-4695-ACD7-99EE95F679CA}"/>
    <cellStyle name="l_Minas Gerais Certo_Plano ES - 06 05 08 CONFERÊNCIA 08-05-08  2 6" xfId="24784" xr:uid="{6EDB86FC-B490-43F2-A0EB-7BC7C409F6D2}"/>
    <cellStyle name="l_Minas Gerais Certo_Plano ES - 06 05 08 CONFERÊNCIA 08-05-08  2 7" xfId="18748" xr:uid="{E096B633-B582-4CB9-A60B-D520BDD2D8E0}"/>
    <cellStyle name="l_Minas Gerais Certo_Plano ES - 06 05 08 CONFERÊNCIA 08-05-08  3" xfId="12161" xr:uid="{4F7BE4F6-53A6-4CC4-A66D-70FBB936752D}"/>
    <cellStyle name="l_Minas Gerais Certo_Plano ES - 06 05 08 CONFERÊNCIA 08-05-08  3 2" xfId="15791" xr:uid="{ABC49191-6893-4C18-8113-75DA3088001B}"/>
    <cellStyle name="l_Minas Gerais Certo_Plano ES - 06 05 08 CONFERÊNCIA 08-05-08  3 2 2" xfId="21950" xr:uid="{22961F6F-1C5D-498B-A3AC-5AE9C1CE3E9D}"/>
    <cellStyle name="l_Minas Gerais Certo_Plano ES - 06 05 08 CONFERÊNCIA 08-05-08  3 2 2 2" xfId="39228" xr:uid="{3FA60590-5816-4721-9815-CFFBB5FD025B}"/>
    <cellStyle name="l_Minas Gerais Certo_Plano ES - 06 05 08 CONFERÊNCIA 08-05-08  3 2 3" xfId="26869" xr:uid="{7F04070D-3F09-4B1F-8ABB-9361750AAAAD}"/>
    <cellStyle name="l_Minas Gerais Certo_Plano ES - 06 05 08 CONFERÊNCIA 08-05-08  3 2 4" xfId="48128" xr:uid="{4D377724-3B25-48C3-A03B-EAD9E53F6A72}"/>
    <cellStyle name="l_Minas Gerais Certo_Plano ES - 06 05 08 CONFERÊNCIA 08-05-08  3 3" xfId="17491" xr:uid="{94D73F95-C152-47C0-9FAD-8D4242B65953}"/>
    <cellStyle name="l_Minas Gerais Certo_Plano ES - 06 05 08 CONFERÊNCIA 08-05-08  3 3 2" xfId="23650" xr:uid="{3A1C55B6-C568-438A-B9CD-9907A4A8BB78}"/>
    <cellStyle name="l_Minas Gerais Certo_Plano ES - 06 05 08 CONFERÊNCIA 08-05-08  3 3 2 2" xfId="42313" xr:uid="{B6F34A1A-31D0-4690-9239-BFE8D10CC2AA}"/>
    <cellStyle name="l_Minas Gerais Certo_Plano ES - 06 05 08 CONFERÊNCIA 08-05-08  3 3 3" xfId="30087" xr:uid="{56C079D9-9DB2-406D-AE2D-EE53314C7499}"/>
    <cellStyle name="l_Minas Gerais Certo_Plano ES - 06 05 08 CONFERÊNCIA 08-05-08  3 4" xfId="33084" xr:uid="{E7BABF24-BBEB-48F4-9076-14AFC95551C4}"/>
    <cellStyle name="l_Minas Gerais Certo_Plano ES - 06 05 08 CONFERÊNCIA 08-05-08  3 4 2" xfId="44803" xr:uid="{70AE1853-4D1D-44B6-BF09-FE6DD6A18231}"/>
    <cellStyle name="l_Minas Gerais Certo_Plano ES - 06 05 08 CONFERÊNCIA 08-05-08  3 5" xfId="35286" xr:uid="{A817DE06-549B-486E-A5C5-34F507C62C7A}"/>
    <cellStyle name="l_Minas Gerais Certo_Plano ES - 06 05 08 CONFERÊNCIA 08-05-08  3 6" xfId="37131" xr:uid="{3FBBFBBB-1099-4F41-86EC-927307A9DC24}"/>
    <cellStyle name="l_Minas Gerais Certo_Plano ES - 06 05 08 CONFERÊNCIA 08-05-08  3 6 2" xfId="46667" xr:uid="{32EB7408-91E8-4C24-AB2F-7C775BCBDB6C}"/>
    <cellStyle name="l_Minas Gerais Certo_Plano ES - 06 05 08 CONFERÊNCIA 08-05-08  4" xfId="14051" xr:uid="{BC4E839E-1D1E-46DC-AB5F-3B9B40A6ED4B}"/>
    <cellStyle name="l_Minas Gerais Certo_Plano ES - 06 05 08 CONFERÊNCIA 08-05-08  4 2" xfId="20210" xr:uid="{32DE6A7A-5969-4749-AA5E-9F3F600C32DE}"/>
    <cellStyle name="l_Minas Gerais Certo_Plano ES - 06 05 08 CONFERÊNCIA 08-05-08  4 2 2" xfId="37620" xr:uid="{FEE172B0-C9E3-4154-AA99-50F29780B97E}"/>
    <cellStyle name="l_Minas Gerais Certo_Plano ES - 06 05 08 CONFERÊNCIA 08-05-08  4 3" xfId="25120" xr:uid="{647F328E-D3E2-446F-9AFB-E5E74C0D1CC3}"/>
    <cellStyle name="l_Minas Gerais Certo_Plano ES - 06 05 08 CONFERÊNCIA 08-05-08  5" xfId="24874" xr:uid="{94D359F6-E956-4565-AA7C-10E276EC442B}"/>
    <cellStyle name="l_Minas Gerais Certo_Plano ES - 06 05 08 CONFERÊNCIA 08-05-08  5 2" xfId="37468" xr:uid="{26968E2B-5828-43FF-917D-B4484216467C}"/>
    <cellStyle name="l_Minas Gerais Certo_Plano ES - 06 05 08 CONFERÊNCIA 08-05-08  6" xfId="32007" xr:uid="{5B0939BE-9B55-4FE3-A7FF-F82DCD0BFC4D}"/>
    <cellStyle name="l_Minas Gerais Certo_Plano ES - 06 05 08 CONFERÊNCIA 08-05-08 _OOH - Rev 12" xfId="3907" xr:uid="{8CA88DEF-84F1-48D3-B53A-576AEFDAC5FE}"/>
    <cellStyle name="l_Minas Gerais Certo_Plano ES - 12.05.08 CONFERÊNCIA14-05-08 " xfId="568" xr:uid="{F3D530FB-8ABE-405A-843F-7D435DBDFCD5}"/>
    <cellStyle name="l_Minas Gerais Certo_Plano ES - 12.05.08 CONFERÊNCIA14-05-08  2" xfId="11209" xr:uid="{DD746DB7-718D-48D5-B79B-681CADC25671}"/>
    <cellStyle name="l_Minas Gerais Certo_Plano ES - 12.05.08 CONFERÊNCIA14-05-08  2 2" xfId="12965" xr:uid="{9EE1A32F-4F1D-4599-BE65-8C0FC2287CB8}"/>
    <cellStyle name="l_Minas Gerais Certo_Plano ES - 12.05.08 CONFERÊNCIA14-05-08  2 2 2" xfId="16595" xr:uid="{AC0140B3-7D5D-4A6B-8E20-5FC84B15C31F}"/>
    <cellStyle name="l_Minas Gerais Certo_Plano ES - 12.05.08 CONFERÊNCIA14-05-08  2 2 2 2" xfId="22754" xr:uid="{9A181021-73AD-41A4-998D-7761CD838987}"/>
    <cellStyle name="l_Minas Gerais Certo_Plano ES - 12.05.08 CONFERÊNCIA14-05-08  2 2 2 2 2" xfId="40021" xr:uid="{2B25CCA7-A48A-4B85-968E-13C6204578AE}"/>
    <cellStyle name="l_Minas Gerais Certo_Plano ES - 12.05.08 CONFERÊNCIA14-05-08  2 2 2 3" xfId="27662" xr:uid="{9D848B1A-2997-4ECF-850F-1275FBC64D1D}"/>
    <cellStyle name="l_Minas Gerais Certo_Plano ES - 12.05.08 CONFERÊNCIA14-05-08  2 2 3" xfId="30886" xr:uid="{30D745DD-8FF7-4ED6-B697-91D65C9B6248}"/>
    <cellStyle name="l_Minas Gerais Certo_Plano ES - 12.05.08 CONFERÊNCIA14-05-08  2 2 3 2" xfId="43110" xr:uid="{3CE6E3DA-429D-495F-BB6B-B5DB8A5962DD}"/>
    <cellStyle name="l_Minas Gerais Certo_Plano ES - 12.05.08 CONFERÊNCIA14-05-08  2 2 4" xfId="33878" xr:uid="{DDB5CA09-BDCA-4CD7-89F9-4D13D5B1206D}"/>
    <cellStyle name="l_Minas Gerais Certo_Plano ES - 12.05.08 CONFERÊNCIA14-05-08  2 2 4 2" xfId="45597" xr:uid="{A65AF659-529A-40D7-92B1-AA49A19A4C1D}"/>
    <cellStyle name="l_Minas Gerais Certo_Plano ES - 12.05.08 CONFERÊNCIA14-05-08  2 2 5" xfId="36079" xr:uid="{89700427-958E-42AA-B03D-77AAB7634377}"/>
    <cellStyle name="l_Minas Gerais Certo_Plano ES - 12.05.08 CONFERÊNCIA14-05-08  2 2 6" xfId="18547" xr:uid="{B35000AE-35FB-467A-AE06-A6674AD643EF}"/>
    <cellStyle name="l_Minas Gerais Certo_Plano ES - 12.05.08 CONFERÊNCIA14-05-08  2 3" xfId="14892" xr:uid="{994C5A74-829B-42BD-B998-BA0E4C8F1AAD}"/>
    <cellStyle name="l_Minas Gerais Certo_Plano ES - 12.05.08 CONFERÊNCIA14-05-08  2 3 2" xfId="21051" xr:uid="{12F03508-B7DF-4AA4-B4B0-5E8406CE2990}"/>
    <cellStyle name="l_Minas Gerais Certo_Plano ES - 12.05.08 CONFERÊNCIA14-05-08  2 3 2 2" xfId="38424" xr:uid="{53B71E9A-4879-4D94-9DC4-813131C1EA0C}"/>
    <cellStyle name="l_Minas Gerais Certo_Plano ES - 12.05.08 CONFERÊNCIA14-05-08  2 3 3" xfId="26013" xr:uid="{54A75791-5FA5-4D2C-9EC1-D592632B7AE3}"/>
    <cellStyle name="l_Minas Gerais Certo_Plano ES - 12.05.08 CONFERÊNCIA14-05-08  2 4" xfId="29204" xr:uid="{C0369955-799A-4C19-AFC5-7A47E9404803}"/>
    <cellStyle name="l_Minas Gerais Certo_Plano ES - 12.05.08 CONFERÊNCIA14-05-08  2 4 2" xfId="41514" xr:uid="{493BDDF9-480B-434B-B091-A8C778FBEF50}"/>
    <cellStyle name="l_Minas Gerais Certo_Plano ES - 12.05.08 CONFERÊNCIA14-05-08  2 5" xfId="32188" xr:uid="{C3DF9733-872D-4F3A-9435-BCC402CD1C34}"/>
    <cellStyle name="l_Minas Gerais Certo_Plano ES - 12.05.08 CONFERÊNCIA14-05-08  2 5 2" xfId="43943" xr:uid="{72DF22B4-55DC-404E-80AF-041C569C953D}"/>
    <cellStyle name="l_Minas Gerais Certo_Plano ES - 12.05.08 CONFERÊNCIA14-05-08  2 6" xfId="29925" xr:uid="{03CAB21F-D3C0-441D-AEC1-90EC36F8EC07}"/>
    <cellStyle name="l_Minas Gerais Certo_Plano ES - 12.05.08 CONFERÊNCIA14-05-08  2 7" xfId="19446" xr:uid="{5111ABA7-E645-4CF4-9683-07F8ACDC8FC7}"/>
    <cellStyle name="l_Minas Gerais Certo_Plano ES - 12.05.08 CONFERÊNCIA14-05-08  3" xfId="12162" xr:uid="{258BE2CE-BA73-4FA7-82A7-DC336081D5CB}"/>
    <cellStyle name="l_Minas Gerais Certo_Plano ES - 12.05.08 CONFERÊNCIA14-05-08  3 2" xfId="15792" xr:uid="{E5800BB1-7863-43C8-9A90-E2CB79948396}"/>
    <cellStyle name="l_Minas Gerais Certo_Plano ES - 12.05.08 CONFERÊNCIA14-05-08  3 2 2" xfId="21951" xr:uid="{2B732FF8-A128-4D87-8E1C-1BC636548C50}"/>
    <cellStyle name="l_Minas Gerais Certo_Plano ES - 12.05.08 CONFERÊNCIA14-05-08  3 2 2 2" xfId="39229" xr:uid="{86158AE4-0C8A-4E8E-BAF9-49DDCAD09403}"/>
    <cellStyle name="l_Minas Gerais Certo_Plano ES - 12.05.08 CONFERÊNCIA14-05-08  3 2 3" xfId="26870" xr:uid="{3F663671-8B6E-418B-9AED-292B51DDF581}"/>
    <cellStyle name="l_Minas Gerais Certo_Plano ES - 12.05.08 CONFERÊNCIA14-05-08  3 2 4" xfId="48129" xr:uid="{05117988-FD3C-4B4D-821B-E6EFA797D576}"/>
    <cellStyle name="l_Minas Gerais Certo_Plano ES - 12.05.08 CONFERÊNCIA14-05-08  3 3" xfId="17492" xr:uid="{556ADC11-47EE-45AE-B184-F5B576537905}"/>
    <cellStyle name="l_Minas Gerais Certo_Plano ES - 12.05.08 CONFERÊNCIA14-05-08  3 3 2" xfId="23651" xr:uid="{7B04E612-A140-42E7-B681-E53E3B59A028}"/>
    <cellStyle name="l_Minas Gerais Certo_Plano ES - 12.05.08 CONFERÊNCIA14-05-08  3 3 2 2" xfId="42314" xr:uid="{61203D0D-E0FB-4A5F-851A-D8483159C7C0}"/>
    <cellStyle name="l_Minas Gerais Certo_Plano ES - 12.05.08 CONFERÊNCIA14-05-08  3 3 3" xfId="30088" xr:uid="{10C0BB0B-6199-4999-B5F0-185F11303277}"/>
    <cellStyle name="l_Minas Gerais Certo_Plano ES - 12.05.08 CONFERÊNCIA14-05-08  3 4" xfId="33085" xr:uid="{68828051-FFF4-4793-AE36-1C4359E626FF}"/>
    <cellStyle name="l_Minas Gerais Certo_Plano ES - 12.05.08 CONFERÊNCIA14-05-08  3 4 2" xfId="44804" xr:uid="{491D3D0C-43C0-46F9-A488-659D3185ECF3}"/>
    <cellStyle name="l_Minas Gerais Certo_Plano ES - 12.05.08 CONFERÊNCIA14-05-08  3 5" xfId="35287" xr:uid="{9E2AA9F3-8405-4979-9576-F3117FE8AE35}"/>
    <cellStyle name="l_Minas Gerais Certo_Plano ES - 12.05.08 CONFERÊNCIA14-05-08  3 6" xfId="37334" xr:uid="{4904E46A-DB4B-493F-8679-8A7C9225E668}"/>
    <cellStyle name="l_Minas Gerais Certo_Plano ES - 12.05.08 CONFERÊNCIA14-05-08  3 6 2" xfId="46870" xr:uid="{A4831EC9-152C-4B77-BCC5-9547437532FC}"/>
    <cellStyle name="l_Minas Gerais Certo_Plano ES - 12.05.08 CONFERÊNCIA14-05-08  4" xfId="14052" xr:uid="{C2FE7B9F-7242-4A34-A602-2BDD565CDC8F}"/>
    <cellStyle name="l_Minas Gerais Certo_Plano ES - 12.05.08 CONFERÊNCIA14-05-08  4 2" xfId="20211" xr:uid="{6FFB379A-6C46-4E75-BF86-A86DBA234118}"/>
    <cellStyle name="l_Minas Gerais Certo_Plano ES - 12.05.08 CONFERÊNCIA14-05-08  4 2 2" xfId="37621" xr:uid="{F3ACB4C6-8A58-4E77-A14D-9867504BA299}"/>
    <cellStyle name="l_Minas Gerais Certo_Plano ES - 12.05.08 CONFERÊNCIA14-05-08  4 3" xfId="25121" xr:uid="{EB51AE2B-E62E-460E-96CD-13C9CB6DB0A0}"/>
    <cellStyle name="l_Minas Gerais Certo_Plano ES - 12.05.08 CONFERÊNCIA14-05-08  5" xfId="24877" xr:uid="{AAFD0E9C-71B5-43C3-9F06-03E0E57D7EFA}"/>
    <cellStyle name="l_Minas Gerais Certo_Plano ES - 12.05.08 CONFERÊNCIA14-05-08  5 2" xfId="37471" xr:uid="{86F01F26-9702-405A-A941-5BA2EBA65633}"/>
    <cellStyle name="l_Minas Gerais Certo_Plano ES - 12.05.08 CONFERÊNCIA14-05-08  6" xfId="32006" xr:uid="{3360C397-8976-4C96-9B7A-F43F3BB7376B}"/>
    <cellStyle name="l_Minas Gerais Certo_Plano ES - 12.05.08 CONFERÊNCIA14-05-08 _OOH - Rev 12" xfId="3908" xr:uid="{4AF95335-D98D-42E3-8984-5B7C7276D337}"/>
    <cellStyle name="l_Minas Gerais Certo_Plano MG - 16.05.08" xfId="569" xr:uid="{945E425A-2220-4E7F-9638-4F8FC60E063F}"/>
    <cellStyle name="l_Minas Gerais Certo_Plano MG - 16.05.08_JORNAL COMPLEMENTO 24.06 - VERAMIR II - CONSOLIDADO" xfId="570" xr:uid="{1810BEB3-E3EC-4212-B02B-12E0360FD8A3}"/>
    <cellStyle name="l_Minas Gerais Certo_Plano PA - REV I - 13.05" xfId="571" xr:uid="{965A9FEF-5497-4F24-AD07-836040583B31}"/>
    <cellStyle name="l_Minas Gerais Certo_Plano PA - REV I - 13.05 2" xfId="11210" xr:uid="{34860827-0642-4176-BA78-80ADB22A7D18}"/>
    <cellStyle name="l_Minas Gerais Certo_Plano PA - REV I - 13.05 2 2" xfId="12966" xr:uid="{158591AB-CE0E-4259-B734-1FC522F09E4C}"/>
    <cellStyle name="l_Minas Gerais Certo_Plano PA - REV I - 13.05 2 2 2" xfId="16596" xr:uid="{05E081F4-AD97-40E4-A6CF-DA44C71DB864}"/>
    <cellStyle name="l_Minas Gerais Certo_Plano PA - REV I - 13.05 2 2 2 2" xfId="22755" xr:uid="{E71EDAAF-5B3E-4C9C-895B-B8612A984673}"/>
    <cellStyle name="l_Minas Gerais Certo_Plano PA - REV I - 13.05 2 2 2 2 2" xfId="40022" xr:uid="{F7D7AEFF-96F2-4AC6-B2F8-848ADFD33F0A}"/>
    <cellStyle name="l_Minas Gerais Certo_Plano PA - REV I - 13.05 2 2 2 3" xfId="27663" xr:uid="{4A45E5A1-24B8-4C0B-BB05-61FFC50042EE}"/>
    <cellStyle name="l_Minas Gerais Certo_Plano PA - REV I - 13.05 2 2 3" xfId="30887" xr:uid="{EA1BEEF6-4C8D-49D8-BF47-88259D80B0FE}"/>
    <cellStyle name="l_Minas Gerais Certo_Plano PA - REV I - 13.05 2 2 3 2" xfId="43111" xr:uid="{E0B9BF80-13F2-4E01-903B-B0B427731BCD}"/>
    <cellStyle name="l_Minas Gerais Certo_Plano PA - REV I - 13.05 2 2 4" xfId="33879" xr:uid="{05FFB9E7-565A-43E7-BCF9-0BB19E25B353}"/>
    <cellStyle name="l_Minas Gerais Certo_Plano PA - REV I - 13.05 2 2 4 2" xfId="45598" xr:uid="{EA7E0BFC-D165-467E-8BF9-A06243AF4BF8}"/>
    <cellStyle name="l_Minas Gerais Certo_Plano PA - REV I - 13.05 2 2 5" xfId="36080" xr:uid="{E7682672-2541-4BAB-B16F-CA9139B96EEE}"/>
    <cellStyle name="l_Minas Gerais Certo_Plano PA - REV I - 13.05 2 2 6" xfId="19246" xr:uid="{3BBF463B-0457-4779-92DE-5ADD1AC5657C}"/>
    <cellStyle name="l_Minas Gerais Certo_Plano PA - REV I - 13.05 2 3" xfId="14893" xr:uid="{5A6A9244-7173-45C6-ACB5-9878B8E4CAFF}"/>
    <cellStyle name="l_Minas Gerais Certo_Plano PA - REV I - 13.05 2 3 2" xfId="21052" xr:uid="{D6D464A0-F563-475F-8A95-52A885508272}"/>
    <cellStyle name="l_Minas Gerais Certo_Plano PA - REV I - 13.05 2 3 2 2" xfId="38425" xr:uid="{86BCAF9C-650A-4DC4-9A39-46164F031D9B}"/>
    <cellStyle name="l_Minas Gerais Certo_Plano PA - REV I - 13.05 2 3 3" xfId="26014" xr:uid="{A5CF6A61-D188-4C76-A1F1-6F989C8B47D9}"/>
    <cellStyle name="l_Minas Gerais Certo_Plano PA - REV I - 13.05 2 4" xfId="29205" xr:uid="{6FE6FF26-CF96-4F03-BC22-49740B8E19EC}"/>
    <cellStyle name="l_Minas Gerais Certo_Plano PA - REV I - 13.05 2 4 2" xfId="41515" xr:uid="{1E30A193-271A-4CFB-9638-CEC0A22F1814}"/>
    <cellStyle name="l_Minas Gerais Certo_Plano PA - REV I - 13.05 2 5" xfId="32189" xr:uid="{AE0BF6D4-920C-4902-993A-7E683BB100EB}"/>
    <cellStyle name="l_Minas Gerais Certo_Plano PA - REV I - 13.05 2 5 2" xfId="43944" xr:uid="{0FCF37B1-3098-4B11-BED4-353D35FA2A7B}"/>
    <cellStyle name="l_Minas Gerais Certo_Plano PA - REV I - 13.05 2 6" xfId="29900" xr:uid="{9E2125E4-E807-4DBB-90F4-4DAF8B43CC97}"/>
    <cellStyle name="l_Minas Gerais Certo_Plano PA - REV I - 13.05 2 7" xfId="19740" xr:uid="{D69C87C2-BADE-410D-B582-5A61B76CBDBF}"/>
    <cellStyle name="l_Minas Gerais Certo_Plano PA - REV I - 13.05 3" xfId="12163" xr:uid="{24AEF7D6-D705-4433-8293-ED37009CEE9B}"/>
    <cellStyle name="l_Minas Gerais Certo_Plano PA - REV I - 13.05 3 2" xfId="15793" xr:uid="{C7E4E0DA-ADA8-4F5C-9AE5-0A3D75419249}"/>
    <cellStyle name="l_Minas Gerais Certo_Plano PA - REV I - 13.05 3 2 2" xfId="21952" xr:uid="{FEBC4AC3-178C-4B02-B3E8-50B431E577D0}"/>
    <cellStyle name="l_Minas Gerais Certo_Plano PA - REV I - 13.05 3 2 2 2" xfId="39230" xr:uid="{3566FD77-1585-4896-AEB0-01BF81EF0F72}"/>
    <cellStyle name="l_Minas Gerais Certo_Plano PA - REV I - 13.05 3 2 3" xfId="26871" xr:uid="{CDF4FAC0-3485-4D10-8694-B1B6E72158DD}"/>
    <cellStyle name="l_Minas Gerais Certo_Plano PA - REV I - 13.05 3 2 4" xfId="48130" xr:uid="{EFFEE65E-01BB-4411-8CB3-A02522BABD74}"/>
    <cellStyle name="l_Minas Gerais Certo_Plano PA - REV I - 13.05 3 3" xfId="17493" xr:uid="{06907FBD-ABA8-4A4C-8D65-300121092A63}"/>
    <cellStyle name="l_Minas Gerais Certo_Plano PA - REV I - 13.05 3 3 2" xfId="23652" xr:uid="{A00287B9-C42B-4668-96D6-31F1C6F8154F}"/>
    <cellStyle name="l_Minas Gerais Certo_Plano PA - REV I - 13.05 3 3 2 2" xfId="42315" xr:uid="{B9C1760F-81DB-49BD-AF94-1E5FA57A17F3}"/>
    <cellStyle name="l_Minas Gerais Certo_Plano PA - REV I - 13.05 3 3 3" xfId="30089" xr:uid="{795E24B5-CE3F-44E9-B04F-8789336E9F41}"/>
    <cellStyle name="l_Minas Gerais Certo_Plano PA - REV I - 13.05 3 4" xfId="33086" xr:uid="{0DC493BC-A826-4EA6-9412-FEEEEF32B431}"/>
    <cellStyle name="l_Minas Gerais Certo_Plano PA - REV I - 13.05 3 4 2" xfId="44805" xr:uid="{AEC82D66-F302-4F13-8CB4-410DFB738BF5}"/>
    <cellStyle name="l_Minas Gerais Certo_Plano PA - REV I - 13.05 3 5" xfId="35288" xr:uid="{F7939588-6DA5-42D6-9014-4C9B6E4B1CF2}"/>
    <cellStyle name="l_Minas Gerais Certo_Plano PA - REV I - 13.05 3 6" xfId="36934" xr:uid="{52F8C688-DCBA-40B7-ABD3-1811F744B571}"/>
    <cellStyle name="l_Minas Gerais Certo_Plano PA - REV I - 13.05 3 6 2" xfId="46470" xr:uid="{2F3E1E84-214F-4292-A4C2-6565A9BB20D5}"/>
    <cellStyle name="l_Minas Gerais Certo_Plano PA - REV I - 13.05 4" xfId="14053" xr:uid="{AC0A1780-1931-4C56-A62B-710E8ADF32AC}"/>
    <cellStyle name="l_Minas Gerais Certo_Plano PA - REV I - 13.05 4 2" xfId="20212" xr:uid="{6F178218-13D8-434B-82A8-A0D4B4F2DAFF}"/>
    <cellStyle name="l_Minas Gerais Certo_Plano PA - REV I - 13.05 4 2 2" xfId="37622" xr:uid="{0F4A002C-FD81-46E8-B08A-A7DE962546C6}"/>
    <cellStyle name="l_Minas Gerais Certo_Plano PA - REV I - 13.05 4 3" xfId="25122" xr:uid="{7A2A5A52-2FFB-4974-BC7B-E78307818E27}"/>
    <cellStyle name="l_Minas Gerais Certo_Plano PA - REV I - 13.05 5" xfId="24864" xr:uid="{24244407-238B-4B2F-BCCE-B8446AF2A3A6}"/>
    <cellStyle name="l_Minas Gerais Certo_Plano PA - REV I - 13.05 5 2" xfId="37458" xr:uid="{F800D253-821E-46F2-9048-5FF840ED6F40}"/>
    <cellStyle name="l_Minas Gerais Certo_Plano PA - REV I - 13.05 6" xfId="32005" xr:uid="{7141C8E7-DD47-45AD-BCFB-592E2389B9B7}"/>
    <cellStyle name="l_Minas Gerais Certo_Plano PA - REV I - 13.05_JORNAL COMPLEMENTO 24.06 - VERAMIR II - CONSOLIDADO" xfId="572" xr:uid="{559C199E-9D4E-4CB4-ABBE-57602C66B9D8}"/>
    <cellStyle name="l_Minas Gerais Certo_Plano PA - REV I - 13.05_OOH - Rev 12" xfId="3909" xr:uid="{FC8079E1-FAD8-4A61-8859-068BDC136E5B}"/>
    <cellStyle name="l_Minas Gerais Certo_Plano RJ - AJUSTADO 06.05.08 CONFERÊNCIAS 07.05.08" xfId="573" xr:uid="{96D6316F-BEF4-460B-AE38-58E767FC6E0D}"/>
    <cellStyle name="l_Minas Gerais Certo_Plano RJ - AJUSTADO 06.05.08 CONFERÊNCIAS 07.05.08 2" xfId="11211" xr:uid="{F9CF7A38-26F0-4966-9637-26F907AF8E64}"/>
    <cellStyle name="l_Minas Gerais Certo_Plano RJ - AJUSTADO 06.05.08 CONFERÊNCIAS 07.05.08 2 2" xfId="12967" xr:uid="{7A0869B1-647A-499C-A259-4C7DDF424025}"/>
    <cellStyle name="l_Minas Gerais Certo_Plano RJ - AJUSTADO 06.05.08 CONFERÊNCIAS 07.05.08 2 2 2" xfId="16597" xr:uid="{13F3BF02-D439-4776-8628-1A0FB5F104A8}"/>
    <cellStyle name="l_Minas Gerais Certo_Plano RJ - AJUSTADO 06.05.08 CONFERÊNCIAS 07.05.08 2 2 2 2" xfId="22756" xr:uid="{F55A4A60-04C9-4F1D-936B-FBE5057C539C}"/>
    <cellStyle name="l_Minas Gerais Certo_Plano RJ - AJUSTADO 06.05.08 CONFERÊNCIAS 07.05.08 2 2 2 2 2" xfId="40023" xr:uid="{59E525D5-A2E1-4A18-A473-9A1BB9EFE401}"/>
    <cellStyle name="l_Minas Gerais Certo_Plano RJ - AJUSTADO 06.05.08 CONFERÊNCIAS 07.05.08 2 2 2 3" xfId="27664" xr:uid="{D18B6026-2B0A-4D98-9DDF-C1883BD2F4FE}"/>
    <cellStyle name="l_Minas Gerais Certo_Plano RJ - AJUSTADO 06.05.08 CONFERÊNCIAS 07.05.08 2 2 3" xfId="30888" xr:uid="{776E7105-6048-4972-932B-4EF6FE74A95A}"/>
    <cellStyle name="l_Minas Gerais Certo_Plano RJ - AJUSTADO 06.05.08 CONFERÊNCIAS 07.05.08 2 2 3 2" xfId="43112" xr:uid="{F04A591A-F983-4634-8245-9A0CFB2EDFD2}"/>
    <cellStyle name="l_Minas Gerais Certo_Plano RJ - AJUSTADO 06.05.08 CONFERÊNCIAS 07.05.08 2 2 4" xfId="33880" xr:uid="{6CD9000E-56BD-4FD9-8A8A-7FE007E88C00}"/>
    <cellStyle name="l_Minas Gerais Certo_Plano RJ - AJUSTADO 06.05.08 CONFERÊNCIAS 07.05.08 2 2 4 2" xfId="45599" xr:uid="{41670B47-4224-4775-B2C4-292788973180}"/>
    <cellStyle name="l_Minas Gerais Certo_Plano RJ - AJUSTADO 06.05.08 CONFERÊNCIAS 07.05.08 2 2 5" xfId="36081" xr:uid="{056110FE-B81B-42D0-AEEA-CCCBC2371AB3}"/>
    <cellStyle name="l_Minas Gerais Certo_Plano RJ - AJUSTADO 06.05.08 CONFERÊNCIAS 07.05.08 2 2 6" xfId="19539" xr:uid="{E1381436-1423-4100-8DD8-FE9378A6AFE2}"/>
    <cellStyle name="l_Minas Gerais Certo_Plano RJ - AJUSTADO 06.05.08 CONFERÊNCIAS 07.05.08 2 3" xfId="14894" xr:uid="{58F4074E-9698-4C42-AD97-0CEF3FD2A890}"/>
    <cellStyle name="l_Minas Gerais Certo_Plano RJ - AJUSTADO 06.05.08 CONFERÊNCIAS 07.05.08 2 3 2" xfId="21053" xr:uid="{91DF3386-FCCD-4A17-8412-DE7B1E2026B7}"/>
    <cellStyle name="l_Minas Gerais Certo_Plano RJ - AJUSTADO 06.05.08 CONFERÊNCIAS 07.05.08 2 3 2 2" xfId="38426" xr:uid="{B2B588BC-A23D-4484-B7EE-BD5E322526E8}"/>
    <cellStyle name="l_Minas Gerais Certo_Plano RJ - AJUSTADO 06.05.08 CONFERÊNCIAS 07.05.08 2 3 3" xfId="26015" xr:uid="{CEB4F361-E256-4C16-BEEE-3A42828D3539}"/>
    <cellStyle name="l_Minas Gerais Certo_Plano RJ - AJUSTADO 06.05.08 CONFERÊNCIAS 07.05.08 2 4" xfId="29206" xr:uid="{F50546CA-5A5A-4890-B5D8-EA8B0A541694}"/>
    <cellStyle name="l_Minas Gerais Certo_Plano RJ - AJUSTADO 06.05.08 CONFERÊNCIAS 07.05.08 2 4 2" xfId="41516" xr:uid="{CEF8F639-83AF-4037-A414-F314A313E55C}"/>
    <cellStyle name="l_Minas Gerais Certo_Plano RJ - AJUSTADO 06.05.08 CONFERÊNCIAS 07.05.08 2 5" xfId="32190" xr:uid="{42E9005F-A252-481B-B154-75C2A4EC1BC0}"/>
    <cellStyle name="l_Minas Gerais Certo_Plano RJ - AJUSTADO 06.05.08 CONFERÊNCIAS 07.05.08 2 5 2" xfId="43945" xr:uid="{EC5A36D4-88A5-43EE-9DA7-442AFB48268B}"/>
    <cellStyle name="l_Minas Gerais Certo_Plano RJ - AJUSTADO 06.05.08 CONFERÊNCIAS 07.05.08 2 6" xfId="29097" xr:uid="{EB4A0BA2-2438-47ED-8DCE-D1A1EC1EF651}"/>
    <cellStyle name="l_Minas Gerais Certo_Plano RJ - AJUSTADO 06.05.08 CONFERÊNCIAS 07.05.08 2 7" xfId="19063" xr:uid="{2C862DCE-7720-4606-AE34-4AA5D2B22254}"/>
    <cellStyle name="l_Minas Gerais Certo_Plano RJ - AJUSTADO 06.05.08 CONFERÊNCIAS 07.05.08 3" xfId="12164" xr:uid="{76829643-9CD2-4402-8CCF-8328D0B91638}"/>
    <cellStyle name="l_Minas Gerais Certo_Plano RJ - AJUSTADO 06.05.08 CONFERÊNCIAS 07.05.08 3 2" xfId="15794" xr:uid="{1D9F4335-34A0-43BB-8A21-BC186897FF9C}"/>
    <cellStyle name="l_Minas Gerais Certo_Plano RJ - AJUSTADO 06.05.08 CONFERÊNCIAS 07.05.08 3 2 2" xfId="21953" xr:uid="{6B3F02C9-B0F7-417A-814F-0DA692DE4616}"/>
    <cellStyle name="l_Minas Gerais Certo_Plano RJ - AJUSTADO 06.05.08 CONFERÊNCIAS 07.05.08 3 2 2 2" xfId="39231" xr:uid="{E4F90B67-8D3A-44B3-A242-8C84AC329B15}"/>
    <cellStyle name="l_Minas Gerais Certo_Plano RJ - AJUSTADO 06.05.08 CONFERÊNCIAS 07.05.08 3 2 3" xfId="26872" xr:uid="{58C80869-7C9C-4938-9010-35762F3628E4}"/>
    <cellStyle name="l_Minas Gerais Certo_Plano RJ - AJUSTADO 06.05.08 CONFERÊNCIAS 07.05.08 3 2 4" xfId="48131" xr:uid="{972FA132-71C5-4079-A998-7362EA4EA6F3}"/>
    <cellStyle name="l_Minas Gerais Certo_Plano RJ - AJUSTADO 06.05.08 CONFERÊNCIAS 07.05.08 3 3" xfId="17494" xr:uid="{7E389B4F-7E03-4568-A521-F1D3B3F5291C}"/>
    <cellStyle name="l_Minas Gerais Certo_Plano RJ - AJUSTADO 06.05.08 CONFERÊNCIAS 07.05.08 3 3 2" xfId="23653" xr:uid="{C05EEC4C-3EFC-4CC6-AE8D-164BB3E9F574}"/>
    <cellStyle name="l_Minas Gerais Certo_Plano RJ - AJUSTADO 06.05.08 CONFERÊNCIAS 07.05.08 3 3 2 2" xfId="42316" xr:uid="{CE2E5D5D-D5D3-4B8A-9C2F-7EC2C93D9EC7}"/>
    <cellStyle name="l_Minas Gerais Certo_Plano RJ - AJUSTADO 06.05.08 CONFERÊNCIAS 07.05.08 3 3 3" xfId="30090" xr:uid="{60CD7520-EB0E-4C26-B62D-27CBBA511399}"/>
    <cellStyle name="l_Minas Gerais Certo_Plano RJ - AJUSTADO 06.05.08 CONFERÊNCIAS 07.05.08 3 4" xfId="33087" xr:uid="{9C4CB9AA-A92D-4F56-ACF6-61D138033BE9}"/>
    <cellStyle name="l_Minas Gerais Certo_Plano RJ - AJUSTADO 06.05.08 CONFERÊNCIAS 07.05.08 3 4 2" xfId="44806" xr:uid="{075BFD28-1552-4711-BF54-B700F59D73BA}"/>
    <cellStyle name="l_Minas Gerais Certo_Plano RJ - AJUSTADO 06.05.08 CONFERÊNCIAS 07.05.08 3 5" xfId="35289" xr:uid="{CB8454F1-DE72-4A04-B20F-84E48D982FFC}"/>
    <cellStyle name="l_Minas Gerais Certo_Plano RJ - AJUSTADO 06.05.08 CONFERÊNCIAS 07.05.08 3 6" xfId="32065" xr:uid="{F47C4155-32F8-43AC-B672-41B45291ED16}"/>
    <cellStyle name="l_Minas Gerais Certo_Plano RJ - AJUSTADO 06.05.08 CONFERÊNCIAS 07.05.08 3 6 2" xfId="43820" xr:uid="{05B148B1-5C8E-4C25-B56A-0FC732C4208D}"/>
    <cellStyle name="l_Minas Gerais Certo_Plano RJ - AJUSTADO 06.05.08 CONFERÊNCIAS 07.05.08 4" xfId="14054" xr:uid="{9DF77194-DF94-4DFA-AF22-7675C5CA25AB}"/>
    <cellStyle name="l_Minas Gerais Certo_Plano RJ - AJUSTADO 06.05.08 CONFERÊNCIAS 07.05.08 4 2" xfId="20213" xr:uid="{4050851C-C96D-4E30-AA19-7016308AED2D}"/>
    <cellStyle name="l_Minas Gerais Certo_Plano RJ - AJUSTADO 06.05.08 CONFERÊNCIAS 07.05.08 4 2 2" xfId="37623" xr:uid="{F09D9CAD-1C9B-4104-B2C1-C6DF09CD2AF8}"/>
    <cellStyle name="l_Minas Gerais Certo_Plano RJ - AJUSTADO 06.05.08 CONFERÊNCIAS 07.05.08 4 3" xfId="25123" xr:uid="{2387282D-3F3E-4C7B-8B54-F9B4E1B0753E}"/>
    <cellStyle name="l_Minas Gerais Certo_Plano RJ - AJUSTADO 06.05.08 CONFERÊNCIAS 07.05.08 5" xfId="24875" xr:uid="{8DDB3342-551B-4FA1-9A5F-F2F8630F15B4}"/>
    <cellStyle name="l_Minas Gerais Certo_Plano RJ - AJUSTADO 06.05.08 CONFERÊNCIAS 07.05.08 5 2" xfId="37469" xr:uid="{07EDBB26-54FF-4D3C-9E09-3DED34661E9A}"/>
    <cellStyle name="l_Minas Gerais Certo_Plano RJ - AJUSTADO 06.05.08 CONFERÊNCIAS 07.05.08 6" xfId="32004" xr:uid="{733D81DB-69C5-4874-80B3-190C5D93D805}"/>
    <cellStyle name="l_Minas Gerais Certo_Plano RJ - AJUSTADO 06.05.08 CONFERÊNCIAS 07.05.08_JORNAL COMPLEMENTO 24.06 - VERAMIR II - CONSOLIDADO" xfId="574" xr:uid="{80DC85FD-37A0-46D1-9B04-392017D6BD1B}"/>
    <cellStyle name="l_Minas Gerais Certo_Plano RJ - AJUSTADO 06.05.08 CONFERÊNCIAS 07.05.08_OOH - Rev 12" xfId="3910" xr:uid="{D771F4E6-EE89-490A-A8AC-D524ABC6DE78}"/>
    <cellStyle name="l_Minas Gerais Certo_Plano RJ - AJUSTADO 06.05.08 CONFERÊNCIAS 15.05.08 - Cíntia" xfId="575" xr:uid="{887A4C87-5867-4F39-952C-5FB1B902A550}"/>
    <cellStyle name="l_Minas Gerais Certo_Plano RJ - AJUSTADO 06.05.08 CONFERÊNCIAS 15.05.08 - Cíntia 2" xfId="11212" xr:uid="{A3B7B682-EF88-47AD-B312-834343CB7E31}"/>
    <cellStyle name="l_Minas Gerais Certo_Plano RJ - AJUSTADO 06.05.08 CONFERÊNCIAS 15.05.08 - Cíntia 2 2" xfId="12968" xr:uid="{9257E335-BBBE-4F05-8DFB-896FEFE5890C}"/>
    <cellStyle name="l_Minas Gerais Certo_Plano RJ - AJUSTADO 06.05.08 CONFERÊNCIAS 15.05.08 - Cíntia 2 2 2" xfId="16598" xr:uid="{2F8E1CFD-353B-4BB1-B0F4-DBF306A813A1}"/>
    <cellStyle name="l_Minas Gerais Certo_Plano RJ - AJUSTADO 06.05.08 CONFERÊNCIAS 15.05.08 - Cíntia 2 2 2 2" xfId="22757" xr:uid="{E016F550-214D-4545-B5D8-AEF13A5E4F63}"/>
    <cellStyle name="l_Minas Gerais Certo_Plano RJ - AJUSTADO 06.05.08 CONFERÊNCIAS 15.05.08 - Cíntia 2 2 2 2 2" xfId="40024" xr:uid="{8E35AA8C-A306-4B56-8B96-BF15EE02216B}"/>
    <cellStyle name="l_Minas Gerais Certo_Plano RJ - AJUSTADO 06.05.08 CONFERÊNCIAS 15.05.08 - Cíntia 2 2 2 3" xfId="27665" xr:uid="{706EC4F8-AF36-442E-84A4-744E410065B5}"/>
    <cellStyle name="l_Minas Gerais Certo_Plano RJ - AJUSTADO 06.05.08 CONFERÊNCIAS 15.05.08 - Cíntia 2 2 3" xfId="30889" xr:uid="{3DB5BD05-499E-4375-B480-2040C4B6CDBE}"/>
    <cellStyle name="l_Minas Gerais Certo_Plano RJ - AJUSTADO 06.05.08 CONFERÊNCIAS 15.05.08 - Cíntia 2 2 3 2" xfId="43113" xr:uid="{02894900-6E85-45E9-966E-6C8BCA94FB66}"/>
    <cellStyle name="l_Minas Gerais Certo_Plano RJ - AJUSTADO 06.05.08 CONFERÊNCIAS 15.05.08 - Cíntia 2 2 4" xfId="33881" xr:uid="{7DC615CC-D85C-487C-AB6C-9EA1FB2260D8}"/>
    <cellStyle name="l_Minas Gerais Certo_Plano RJ - AJUSTADO 06.05.08 CONFERÊNCIAS 15.05.08 - Cíntia 2 2 4 2" xfId="45600" xr:uid="{A0D96F02-0FDA-439A-8686-335CA8113957}"/>
    <cellStyle name="l_Minas Gerais Certo_Plano RJ - AJUSTADO 06.05.08 CONFERÊNCIAS 15.05.08 - Cíntia 2 2 5" xfId="36082" xr:uid="{1D37019A-B4B0-4901-827A-7BC40DBED8C2}"/>
    <cellStyle name="l_Minas Gerais Certo_Plano RJ - AJUSTADO 06.05.08 CONFERÊNCIAS 15.05.08 - Cíntia 2 2 6" xfId="18864" xr:uid="{A30DA445-CE07-4BD8-ADBF-B7A4880C180C}"/>
    <cellStyle name="l_Minas Gerais Certo_Plano RJ - AJUSTADO 06.05.08 CONFERÊNCIAS 15.05.08 - Cíntia 2 3" xfId="14895" xr:uid="{31637D0B-FCF0-493A-8F66-A43D2EF15760}"/>
    <cellStyle name="l_Minas Gerais Certo_Plano RJ - AJUSTADO 06.05.08 CONFERÊNCIAS 15.05.08 - Cíntia 2 3 2" xfId="21054" xr:uid="{382A2BC6-5085-470A-8D97-6DE0BCAABCEC}"/>
    <cellStyle name="l_Minas Gerais Certo_Plano RJ - AJUSTADO 06.05.08 CONFERÊNCIAS 15.05.08 - Cíntia 2 3 2 2" xfId="38427" xr:uid="{1AA6256F-6837-44F5-B7A1-8245EF01641D}"/>
    <cellStyle name="l_Minas Gerais Certo_Plano RJ - AJUSTADO 06.05.08 CONFERÊNCIAS 15.05.08 - Cíntia 2 3 3" xfId="26016" xr:uid="{F4204CC8-976C-49DE-ACC7-2C07B8ED57D3}"/>
    <cellStyle name="l_Minas Gerais Certo_Plano RJ - AJUSTADO 06.05.08 CONFERÊNCIAS 15.05.08 - Cíntia 2 4" xfId="29207" xr:uid="{E31CA7BC-CDE5-4105-9DCF-A6476353CFE2}"/>
    <cellStyle name="l_Minas Gerais Certo_Plano RJ - AJUSTADO 06.05.08 CONFERÊNCIAS 15.05.08 - Cíntia 2 4 2" xfId="41517" xr:uid="{9D4B245E-9534-4EC4-B0B4-28A869BDE1E0}"/>
    <cellStyle name="l_Minas Gerais Certo_Plano RJ - AJUSTADO 06.05.08 CONFERÊNCIAS 15.05.08 - Cíntia 2 5" xfId="32191" xr:uid="{49AEDBF6-D96B-48B8-8287-BBE057435CD1}"/>
    <cellStyle name="l_Minas Gerais Certo_Plano RJ - AJUSTADO 06.05.08 CONFERÊNCIAS 15.05.08 - Cíntia 2 5 2" xfId="43946" xr:uid="{AA704015-5EA3-43F5-8C30-DD56267324F3}"/>
    <cellStyle name="l_Minas Gerais Certo_Plano RJ - AJUSTADO 06.05.08 CONFERÊNCIAS 15.05.08 - Cíntia 2 6" xfId="29960" xr:uid="{910D75C1-FFFA-464A-B5C0-2392D2126236}"/>
    <cellStyle name="l_Minas Gerais Certo_Plano RJ - AJUSTADO 06.05.08 CONFERÊNCIAS 15.05.08 - Cíntia 2 7" xfId="18747" xr:uid="{1770B813-CB53-4A5C-A736-07F4630F6E12}"/>
    <cellStyle name="l_Minas Gerais Certo_Plano RJ - AJUSTADO 06.05.08 CONFERÊNCIAS 15.05.08 - Cíntia 3" xfId="12165" xr:uid="{994FBA90-F824-47B5-8F69-13849CBDE462}"/>
    <cellStyle name="l_Minas Gerais Certo_Plano RJ - AJUSTADO 06.05.08 CONFERÊNCIAS 15.05.08 - Cíntia 3 2" xfId="15795" xr:uid="{D0D51B02-B6CE-4490-83B4-710AD174D9B9}"/>
    <cellStyle name="l_Minas Gerais Certo_Plano RJ - AJUSTADO 06.05.08 CONFERÊNCIAS 15.05.08 - Cíntia 3 2 2" xfId="21954" xr:uid="{AC9F555A-8C66-4C46-B22F-0B43125D5B66}"/>
    <cellStyle name="l_Minas Gerais Certo_Plano RJ - AJUSTADO 06.05.08 CONFERÊNCIAS 15.05.08 - Cíntia 3 2 2 2" xfId="39232" xr:uid="{5D1FE65B-5E22-46C6-AC2C-0D9E17035D6E}"/>
    <cellStyle name="l_Minas Gerais Certo_Plano RJ - AJUSTADO 06.05.08 CONFERÊNCIAS 15.05.08 - Cíntia 3 2 3" xfId="26873" xr:uid="{671255D2-67C2-4AB3-83AA-1DDECE93E05A}"/>
    <cellStyle name="l_Minas Gerais Certo_Plano RJ - AJUSTADO 06.05.08 CONFERÊNCIAS 15.05.08 - Cíntia 3 2 4" xfId="48132" xr:uid="{6B0514D3-638F-4071-9DB8-BEA98FD71E5B}"/>
    <cellStyle name="l_Minas Gerais Certo_Plano RJ - AJUSTADO 06.05.08 CONFERÊNCIAS 15.05.08 - Cíntia 3 3" xfId="17495" xr:uid="{87554582-CA2A-4CE5-B932-46BFE05C3D17}"/>
    <cellStyle name="l_Minas Gerais Certo_Plano RJ - AJUSTADO 06.05.08 CONFERÊNCIAS 15.05.08 - Cíntia 3 3 2" xfId="23654" xr:uid="{C95156B9-C9E3-46DF-B0CE-DB18FBC1E7F2}"/>
    <cellStyle name="l_Minas Gerais Certo_Plano RJ - AJUSTADO 06.05.08 CONFERÊNCIAS 15.05.08 - Cíntia 3 3 2 2" xfId="42317" xr:uid="{5056DCA6-BB66-4648-B165-5E0A6571705A}"/>
    <cellStyle name="l_Minas Gerais Certo_Plano RJ - AJUSTADO 06.05.08 CONFERÊNCIAS 15.05.08 - Cíntia 3 3 3" xfId="30091" xr:uid="{AC19D0E2-ECE6-4267-A177-AAF15CE91A23}"/>
    <cellStyle name="l_Minas Gerais Certo_Plano RJ - AJUSTADO 06.05.08 CONFERÊNCIAS 15.05.08 - Cíntia 3 4" xfId="33088" xr:uid="{78A62749-DAE9-4382-A9A9-4327A4666DF1}"/>
    <cellStyle name="l_Minas Gerais Certo_Plano RJ - AJUSTADO 06.05.08 CONFERÊNCIAS 15.05.08 - Cíntia 3 4 2" xfId="44807" xr:uid="{A9035C8F-360C-4CEB-AEE1-BC1F2B0007D5}"/>
    <cellStyle name="l_Minas Gerais Certo_Plano RJ - AJUSTADO 06.05.08 CONFERÊNCIAS 15.05.08 - Cíntia 3 5" xfId="35290" xr:uid="{4985DCE3-7C2D-457C-8D76-DD1FE027577F}"/>
    <cellStyle name="l_Minas Gerais Certo_Plano RJ - AJUSTADO 06.05.08 CONFERÊNCIAS 15.05.08 - Cíntia 3 6" xfId="37130" xr:uid="{CDFC30FB-9522-4CD2-8FDC-33955F96FBBD}"/>
    <cellStyle name="l_Minas Gerais Certo_Plano RJ - AJUSTADO 06.05.08 CONFERÊNCIAS 15.05.08 - Cíntia 3 6 2" xfId="46666" xr:uid="{24B139BD-9799-4F46-89EE-7CF7385D4CFA}"/>
    <cellStyle name="l_Minas Gerais Certo_Plano RJ - AJUSTADO 06.05.08 CONFERÊNCIAS 15.05.08 - Cíntia 4" xfId="14055" xr:uid="{746859C0-93E6-41C9-B194-6C81945EAFF9}"/>
    <cellStyle name="l_Minas Gerais Certo_Plano RJ - AJUSTADO 06.05.08 CONFERÊNCIAS 15.05.08 - Cíntia 4 2" xfId="20214" xr:uid="{3C9EE616-9B7C-4F03-B96A-3A0B45092027}"/>
    <cellStyle name="l_Minas Gerais Certo_Plano RJ - AJUSTADO 06.05.08 CONFERÊNCIAS 15.05.08 - Cíntia 4 2 2" xfId="37624" xr:uid="{C2896EEA-02CC-4AFD-8703-0921F8E07B64}"/>
    <cellStyle name="l_Minas Gerais Certo_Plano RJ - AJUSTADO 06.05.08 CONFERÊNCIAS 15.05.08 - Cíntia 4 3" xfId="25124" xr:uid="{021F35E3-0E1C-4D3F-9623-A3387DA967DF}"/>
    <cellStyle name="l_Minas Gerais Certo_Plano RJ - AJUSTADO 06.05.08 CONFERÊNCIAS 15.05.08 - Cíntia 5" xfId="24879" xr:uid="{E872C9BC-1881-4D8C-ABE7-94440C60BC5A}"/>
    <cellStyle name="l_Minas Gerais Certo_Plano RJ - AJUSTADO 06.05.08 CONFERÊNCIAS 15.05.08 - Cíntia 5 2" xfId="37473" xr:uid="{A19DBDD9-FCC0-4D27-9262-3524962C0B66}"/>
    <cellStyle name="l_Minas Gerais Certo_Plano RJ - AJUSTADO 06.05.08 CONFERÊNCIAS 15.05.08 - Cíntia 6" xfId="32003" xr:uid="{36DD3123-32C5-4BF9-902C-2F1680084645}"/>
    <cellStyle name="l_Minas Gerais Certo_Plano RJ - AJUSTADO 06.05.08 CONFERÊNCIAS 15.05.08 - Cíntia_OOH - Rev 12" xfId="3911" xr:uid="{744F74D1-387D-4878-A3EC-C779A619D72E}"/>
    <cellStyle name="l_Minas Gerais Certo_Plano RJ -16.05.08" xfId="576" xr:uid="{8F794DA0-E4EE-4D4A-BA48-C59E2AD0C9A4}"/>
    <cellStyle name="l_Minas Gerais Certo_Plano RJ -16.05.08_JORNAL COMPLEMENTO 24.06 - VERAMIR II - CONSOLIDADO" xfId="577" xr:uid="{D92C47C3-4D78-4FDE-AF26-33F563E475BC}"/>
    <cellStyle name="l_Minas Gerais Certo_Plano RR - REV I - 13.05" xfId="578" xr:uid="{7DE8B6BF-D0D4-49C4-925F-11EB29C2FED8}"/>
    <cellStyle name="l_Minas Gerais Certo_Plano RR - REV I - 13.05 2" xfId="11213" xr:uid="{3B8C17BC-12A5-41F2-9AE9-45AC28DEB8DE}"/>
    <cellStyle name="l_Minas Gerais Certo_Plano RR - REV I - 13.05 2 2" xfId="12969" xr:uid="{9B37B3CF-BA7C-42C5-A4CE-18E042664797}"/>
    <cellStyle name="l_Minas Gerais Certo_Plano RR - REV I - 13.05 2 2 2" xfId="16599" xr:uid="{613C0AED-A9BE-474C-8D9A-FD88303EA121}"/>
    <cellStyle name="l_Minas Gerais Certo_Plano RR - REV I - 13.05 2 2 2 2" xfId="22758" xr:uid="{2CD132D0-F8C7-4692-BDFF-728779E0BCDF}"/>
    <cellStyle name="l_Minas Gerais Certo_Plano RR - REV I - 13.05 2 2 2 2 2" xfId="40025" xr:uid="{A1B36117-B6D9-4894-8519-BD4A72874953}"/>
    <cellStyle name="l_Minas Gerais Certo_Plano RR - REV I - 13.05 2 2 2 3" xfId="27666" xr:uid="{D1BB4412-816C-41DF-AD6F-558C0957C083}"/>
    <cellStyle name="l_Minas Gerais Certo_Plano RR - REV I - 13.05 2 2 3" xfId="30890" xr:uid="{0D3345A7-8B2E-4956-B319-6EE95C7E34BA}"/>
    <cellStyle name="l_Minas Gerais Certo_Plano RR - REV I - 13.05 2 2 3 2" xfId="43114" xr:uid="{0105B8D6-D611-4E07-A083-073FD4B9C95A}"/>
    <cellStyle name="l_Minas Gerais Certo_Plano RR - REV I - 13.05 2 2 4" xfId="33882" xr:uid="{62DC62F5-7B94-4448-9F1E-2E1B56877641}"/>
    <cellStyle name="l_Minas Gerais Certo_Plano RR - REV I - 13.05 2 2 4 2" xfId="45601" xr:uid="{A8478AF7-4ACD-4B59-AD57-3BDD860935AC}"/>
    <cellStyle name="l_Minas Gerais Certo_Plano RR - REV I - 13.05 2 2 5" xfId="36083" xr:uid="{B61E706A-B79E-4939-A836-05FEA4B63EB0}"/>
    <cellStyle name="l_Minas Gerais Certo_Plano RR - REV I - 13.05 2 2 6" xfId="18546" xr:uid="{65C78051-812D-48BD-967E-19A051123858}"/>
    <cellStyle name="l_Minas Gerais Certo_Plano RR - REV I - 13.05 2 3" xfId="14896" xr:uid="{EDE0802C-0EE3-4441-85E0-B75DEB7A6C79}"/>
    <cellStyle name="l_Minas Gerais Certo_Plano RR - REV I - 13.05 2 3 2" xfId="21055" xr:uid="{FBAF8341-26AB-4886-B7A0-1722466D1030}"/>
    <cellStyle name="l_Minas Gerais Certo_Plano RR - REV I - 13.05 2 3 2 2" xfId="38428" xr:uid="{E4BDCB86-F3A3-4A95-8AF8-48CB258B2DDB}"/>
    <cellStyle name="l_Minas Gerais Certo_Plano RR - REV I - 13.05 2 3 3" xfId="26017" xr:uid="{43F367CA-A213-4487-97DE-CABFBC7340B1}"/>
    <cellStyle name="l_Minas Gerais Certo_Plano RR - REV I - 13.05 2 4" xfId="29208" xr:uid="{FC688B21-8EDD-42FD-BAF5-E256B51FE238}"/>
    <cellStyle name="l_Minas Gerais Certo_Plano RR - REV I - 13.05 2 4 2" xfId="41518" xr:uid="{BCF6B918-FF60-42CE-9359-F0C6662D8674}"/>
    <cellStyle name="l_Minas Gerais Certo_Plano RR - REV I - 13.05 2 5" xfId="32192" xr:uid="{912D4C83-5ED5-4754-A1C2-D7F008BD2B88}"/>
    <cellStyle name="l_Minas Gerais Certo_Plano RR - REV I - 13.05 2 5 2" xfId="43947" xr:uid="{B3246163-97D2-4435-9C44-276DBEC1468B}"/>
    <cellStyle name="l_Minas Gerais Certo_Plano RR - REV I - 13.05 2 6" xfId="25843" xr:uid="{CB6118B0-3EE4-4BD0-98C3-9A7F37039F75}"/>
    <cellStyle name="l_Minas Gerais Certo_Plano RR - REV I - 13.05 2 7" xfId="19445" xr:uid="{42F57E5E-3FF8-4A9A-BF33-2F6FD2B15747}"/>
    <cellStyle name="l_Minas Gerais Certo_Plano RR - REV I - 13.05 3" xfId="12166" xr:uid="{57671CC8-15C4-489C-A4CF-ADC11D6B85A8}"/>
    <cellStyle name="l_Minas Gerais Certo_Plano RR - REV I - 13.05 3 2" xfId="15796" xr:uid="{30712BC0-9FCE-4B82-B5CE-4419E13040D3}"/>
    <cellStyle name="l_Minas Gerais Certo_Plano RR - REV I - 13.05 3 2 2" xfId="21955" xr:uid="{1CC48A0F-3815-4AA1-B346-0AE0868EA9B7}"/>
    <cellStyle name="l_Minas Gerais Certo_Plano RR - REV I - 13.05 3 2 2 2" xfId="39233" xr:uid="{E59CB884-21BB-478F-9921-9EDDAD9007D7}"/>
    <cellStyle name="l_Minas Gerais Certo_Plano RR - REV I - 13.05 3 2 3" xfId="26874" xr:uid="{4870A9C9-C179-4A99-BD84-F6BB11B5F5EE}"/>
    <cellStyle name="l_Minas Gerais Certo_Plano RR - REV I - 13.05 3 2 4" xfId="48133" xr:uid="{780C8699-36EE-489B-9A2B-15532BE7E5C6}"/>
    <cellStyle name="l_Minas Gerais Certo_Plano RR - REV I - 13.05 3 3" xfId="17496" xr:uid="{F53AA8AC-B354-439F-ACB5-37896138D1C3}"/>
    <cellStyle name="l_Minas Gerais Certo_Plano RR - REV I - 13.05 3 3 2" xfId="23655" xr:uid="{EF9876F6-3F65-4C22-A939-D807318B2824}"/>
    <cellStyle name="l_Minas Gerais Certo_Plano RR - REV I - 13.05 3 3 2 2" xfId="42318" xr:uid="{E5175F9E-A6F6-42A4-B525-066B156AF3D8}"/>
    <cellStyle name="l_Minas Gerais Certo_Plano RR - REV I - 13.05 3 3 3" xfId="30092" xr:uid="{4A9E9BF1-00C6-4537-BA9C-5BEDF4C42DAB}"/>
    <cellStyle name="l_Minas Gerais Certo_Plano RR - REV I - 13.05 3 4" xfId="33089" xr:uid="{F4632159-01D3-45C1-A02F-66FF9D377661}"/>
    <cellStyle name="l_Minas Gerais Certo_Plano RR - REV I - 13.05 3 4 2" xfId="44808" xr:uid="{ED9CF701-F7FC-4055-BA27-6C6BCCEAAAF8}"/>
    <cellStyle name="l_Minas Gerais Certo_Plano RR - REV I - 13.05 3 5" xfId="35291" xr:uid="{FDF0337C-B48B-44B3-8389-23471F39380F}"/>
    <cellStyle name="l_Minas Gerais Certo_Plano RR - REV I - 13.05 3 6" xfId="37333" xr:uid="{83DEF55B-41A1-4883-8DC4-69C0F7A8A163}"/>
    <cellStyle name="l_Minas Gerais Certo_Plano RR - REV I - 13.05 3 6 2" xfId="46869" xr:uid="{5A594153-B47D-44F4-B37C-37A4740DE780}"/>
    <cellStyle name="l_Minas Gerais Certo_Plano RR - REV I - 13.05 4" xfId="14056" xr:uid="{843D4C1D-A594-454A-9351-FE8BF2D1849F}"/>
    <cellStyle name="l_Minas Gerais Certo_Plano RR - REV I - 13.05 4 2" xfId="20215" xr:uid="{318A37CA-D8CF-49CB-82DD-1008A6C83E81}"/>
    <cellStyle name="l_Minas Gerais Certo_Plano RR - REV I - 13.05 4 2 2" xfId="37625" xr:uid="{55DE94C0-29D0-4284-A78B-0A3E21711BCE}"/>
    <cellStyle name="l_Minas Gerais Certo_Plano RR - REV I - 13.05 4 3" xfId="25125" xr:uid="{0D9F4F3D-9B56-4FCE-86C3-FA5D0B184E34}"/>
    <cellStyle name="l_Minas Gerais Certo_Plano RR - REV I - 13.05 5" xfId="24867" xr:uid="{ED287B72-927B-47DD-A647-6FBE152486C4}"/>
    <cellStyle name="l_Minas Gerais Certo_Plano RR - REV I - 13.05 5 2" xfId="37461" xr:uid="{407F9826-7BE6-499A-AF58-843942895B40}"/>
    <cellStyle name="l_Minas Gerais Certo_Plano RR - REV I - 13.05 6" xfId="32002" xr:uid="{F75FF516-96F5-41A4-BE0A-DBEFC1884573}"/>
    <cellStyle name="l_Minas Gerais Certo_Plano RR - REV I - 13.05_JORNAL COMPLEMENTO 24.06 - VERAMIR II - CONSOLIDADO" xfId="579" xr:uid="{04B56C2C-9B88-4ADB-B49A-C4CB733ED747}"/>
    <cellStyle name="l_Minas Gerais Certo_Plano RR - REV I - 13.05_OOH - Rev 12" xfId="3912" xr:uid="{A98ECC6D-9759-4DFB-9183-2056E2010E26}"/>
    <cellStyle name="l_Minas Gerais Certo_Plano RS" xfId="580" xr:uid="{CBD76250-DA02-4978-A3B7-C9AD0A09DE7E}"/>
    <cellStyle name="l_Minas Gerais Certo_Plano RS - 16-05-08" xfId="581" xr:uid="{AE8AEA3E-759E-4B8E-96C0-462DF1288967}"/>
    <cellStyle name="l_Minas Gerais Certo_Plano RS - 16-05-08_JORNAL COMPLEMENTO 24.06 - VERAMIR II - CONSOLIDADO" xfId="582" xr:uid="{2971A72E-4B41-4B3B-A107-479AAA4F58A6}"/>
    <cellStyle name="l_Minas Gerais Certo_Plano RS_JORNAL COMPLEMENTO 24.06 - VERAMIR II - CONSOLIDADO" xfId="583" xr:uid="{1DA85F70-3263-448E-BB32-8634BEDA220A}"/>
    <cellStyle name="l_Minas Gerais Certo_Plano TO - AJUSTADO 06.05.08 CONFERÊNCIA 14.05.08" xfId="584" xr:uid="{A8D3208B-5FE6-4646-AECA-24BFFB0C8F60}"/>
    <cellStyle name="l_Minas Gerais Certo_Plano TO - AJUSTADO 06.05.08 CONFERÊNCIA 14.05.08 2" xfId="11214" xr:uid="{858A4007-1606-4DE1-8634-AF467644B0D9}"/>
    <cellStyle name="l_Minas Gerais Certo_Plano TO - AJUSTADO 06.05.08 CONFERÊNCIA 14.05.08 2 2" xfId="12970" xr:uid="{6580DF51-65B0-47F0-9CF7-F35BE1322F88}"/>
    <cellStyle name="l_Minas Gerais Certo_Plano TO - AJUSTADO 06.05.08 CONFERÊNCIA 14.05.08 2 2 2" xfId="16600" xr:uid="{3EDB3A63-545B-4B03-ACC0-356F5CD87890}"/>
    <cellStyle name="l_Minas Gerais Certo_Plano TO - AJUSTADO 06.05.08 CONFERÊNCIA 14.05.08 2 2 2 2" xfId="22759" xr:uid="{7A71017B-2589-4E48-BFE2-8C5B5BBCCC1F}"/>
    <cellStyle name="l_Minas Gerais Certo_Plano TO - AJUSTADO 06.05.08 CONFERÊNCIA 14.05.08 2 2 2 2 2" xfId="40026" xr:uid="{DC2E1CF7-9FDB-4A65-93FB-5A623ADED44F}"/>
    <cellStyle name="l_Minas Gerais Certo_Plano TO - AJUSTADO 06.05.08 CONFERÊNCIA 14.05.08 2 2 2 3" xfId="27667" xr:uid="{763D92F1-8E9D-4337-87CF-EC39BC5CA973}"/>
    <cellStyle name="l_Minas Gerais Certo_Plano TO - AJUSTADO 06.05.08 CONFERÊNCIA 14.05.08 2 2 3" xfId="30891" xr:uid="{2681E7B3-C614-4380-8D85-6CAB3349FD14}"/>
    <cellStyle name="l_Minas Gerais Certo_Plano TO - AJUSTADO 06.05.08 CONFERÊNCIA 14.05.08 2 2 3 2" xfId="43115" xr:uid="{AE8D35C6-D749-4BDC-851A-1AA8889E5620}"/>
    <cellStyle name="l_Minas Gerais Certo_Plano TO - AJUSTADO 06.05.08 CONFERÊNCIA 14.05.08 2 2 4" xfId="33883" xr:uid="{B7C90C5D-E781-4C3E-9C20-2E19C084E9F9}"/>
    <cellStyle name="l_Minas Gerais Certo_Plano TO - AJUSTADO 06.05.08 CONFERÊNCIA 14.05.08 2 2 4 2" xfId="45602" xr:uid="{24030CE3-05CC-4656-B5BA-EF614B7666CB}"/>
    <cellStyle name="l_Minas Gerais Certo_Plano TO - AJUSTADO 06.05.08 CONFERÊNCIA 14.05.08 2 2 5" xfId="36084" xr:uid="{A308F028-DA28-4463-9077-8F2E03D36EED}"/>
    <cellStyle name="l_Minas Gerais Certo_Plano TO - AJUSTADO 06.05.08 CONFERÊNCIA 14.05.08 2 2 6" xfId="19245" xr:uid="{F58326F9-EBEA-4154-9778-329035C500BE}"/>
    <cellStyle name="l_Minas Gerais Certo_Plano TO - AJUSTADO 06.05.08 CONFERÊNCIA 14.05.08 2 3" xfId="14897" xr:uid="{0AE6EBDF-1328-40B3-A95C-BEBE8DBD1FB8}"/>
    <cellStyle name="l_Minas Gerais Certo_Plano TO - AJUSTADO 06.05.08 CONFERÊNCIA 14.05.08 2 3 2" xfId="21056" xr:uid="{2C3BB9C6-6156-4872-BBDB-B153911005BE}"/>
    <cellStyle name="l_Minas Gerais Certo_Plano TO - AJUSTADO 06.05.08 CONFERÊNCIA 14.05.08 2 3 2 2" xfId="38429" xr:uid="{DEB6E318-EABE-4946-957B-F9D2868810A3}"/>
    <cellStyle name="l_Minas Gerais Certo_Plano TO - AJUSTADO 06.05.08 CONFERÊNCIA 14.05.08 2 3 3" xfId="26018" xr:uid="{26DBD7CF-977A-4774-B55D-B148F1C75FCD}"/>
    <cellStyle name="l_Minas Gerais Certo_Plano TO - AJUSTADO 06.05.08 CONFERÊNCIA 14.05.08 2 4" xfId="29209" xr:uid="{ED7DE491-B30E-46E8-B30B-DF819CF87E01}"/>
    <cellStyle name="l_Minas Gerais Certo_Plano TO - AJUSTADO 06.05.08 CONFERÊNCIA 14.05.08 2 4 2" xfId="41519" xr:uid="{76B4F326-8A22-44B1-B908-4279B87DDCDF}"/>
    <cellStyle name="l_Minas Gerais Certo_Plano TO - AJUSTADO 06.05.08 CONFERÊNCIA 14.05.08 2 5" xfId="32193" xr:uid="{05078E56-622A-4582-9DE6-19C214D4CC0A}"/>
    <cellStyle name="l_Minas Gerais Certo_Plano TO - AJUSTADO 06.05.08 CONFERÊNCIA 14.05.08 2 5 2" xfId="43948" xr:uid="{3A51DCD4-9C98-4942-96A6-415E9B17A9F3}"/>
    <cellStyle name="l_Minas Gerais Certo_Plano TO - AJUSTADO 06.05.08 CONFERÊNCIA 14.05.08 2 6" xfId="29908" xr:uid="{606C6BE6-897D-4B52-98D4-EAB36237EAEC}"/>
    <cellStyle name="l_Minas Gerais Certo_Plano TO - AJUSTADO 06.05.08 CONFERÊNCIA 14.05.08 2 7" xfId="19739" xr:uid="{6C7EC327-BE21-4DA0-97E3-715D8DFC388B}"/>
    <cellStyle name="l_Minas Gerais Certo_Plano TO - AJUSTADO 06.05.08 CONFERÊNCIA 14.05.08 3" xfId="12167" xr:uid="{9479C276-2F5C-4B75-A395-1F4E78A0C4C9}"/>
    <cellStyle name="l_Minas Gerais Certo_Plano TO - AJUSTADO 06.05.08 CONFERÊNCIA 14.05.08 3 2" xfId="15797" xr:uid="{9A71B185-8D43-4805-BA02-21E698F8F8B7}"/>
    <cellStyle name="l_Minas Gerais Certo_Plano TO - AJUSTADO 06.05.08 CONFERÊNCIA 14.05.08 3 2 2" xfId="21956" xr:uid="{1ADD1A06-3CE0-4F77-BBF2-EA78B2F142BA}"/>
    <cellStyle name="l_Minas Gerais Certo_Plano TO - AJUSTADO 06.05.08 CONFERÊNCIA 14.05.08 3 2 2 2" xfId="39234" xr:uid="{9134AC47-3AB0-46DC-A72A-3A5607EE20CA}"/>
    <cellStyle name="l_Minas Gerais Certo_Plano TO - AJUSTADO 06.05.08 CONFERÊNCIA 14.05.08 3 2 3" xfId="26875" xr:uid="{2BF792AE-CFA0-4F8B-B22E-68368B362B54}"/>
    <cellStyle name="l_Minas Gerais Certo_Plano TO - AJUSTADO 06.05.08 CONFERÊNCIA 14.05.08 3 2 4" xfId="48134" xr:uid="{EAA65D3D-66AB-4D56-ABA1-2E22F26E577E}"/>
    <cellStyle name="l_Minas Gerais Certo_Plano TO - AJUSTADO 06.05.08 CONFERÊNCIA 14.05.08 3 3" xfId="17497" xr:uid="{AD6E817B-380E-4294-A880-5161A6F817E9}"/>
    <cellStyle name="l_Minas Gerais Certo_Plano TO - AJUSTADO 06.05.08 CONFERÊNCIA 14.05.08 3 3 2" xfId="23656" xr:uid="{99EDD8C2-E062-49F0-845C-BC6BFE8F7D86}"/>
    <cellStyle name="l_Minas Gerais Certo_Plano TO - AJUSTADO 06.05.08 CONFERÊNCIA 14.05.08 3 3 2 2" xfId="42319" xr:uid="{89AABABF-A418-4554-B0CC-7DEF9E65D37C}"/>
    <cellStyle name="l_Minas Gerais Certo_Plano TO - AJUSTADO 06.05.08 CONFERÊNCIA 14.05.08 3 3 3" xfId="30093" xr:uid="{C3D86EB8-91C1-44C4-85A1-8F8348FBF933}"/>
    <cellStyle name="l_Minas Gerais Certo_Plano TO - AJUSTADO 06.05.08 CONFERÊNCIA 14.05.08 3 4" xfId="33090" xr:uid="{656BFFA3-8A4E-4428-81DF-B3D43447D0D2}"/>
    <cellStyle name="l_Minas Gerais Certo_Plano TO - AJUSTADO 06.05.08 CONFERÊNCIA 14.05.08 3 4 2" xfId="44809" xr:uid="{D83E6690-67C2-4EF9-AD87-34A2678ED8CF}"/>
    <cellStyle name="l_Minas Gerais Certo_Plano TO - AJUSTADO 06.05.08 CONFERÊNCIA 14.05.08 3 5" xfId="35292" xr:uid="{B2D9D7AC-C917-49A7-87B5-E3AF7A8117ED}"/>
    <cellStyle name="l_Minas Gerais Certo_Plano TO - AJUSTADO 06.05.08 CONFERÊNCIA 14.05.08 3 6" xfId="36933" xr:uid="{6806422A-EAB2-4896-AA60-F0B1F9CB3C4D}"/>
    <cellStyle name="l_Minas Gerais Certo_Plano TO - AJUSTADO 06.05.08 CONFERÊNCIA 14.05.08 3 6 2" xfId="46469" xr:uid="{E459882A-72BC-40F8-9088-7850A15C3D45}"/>
    <cellStyle name="l_Minas Gerais Certo_Plano TO - AJUSTADO 06.05.08 CONFERÊNCIA 14.05.08 4" xfId="14057" xr:uid="{4B896FC0-0F0F-4891-9A55-14D79590C9E8}"/>
    <cellStyle name="l_Minas Gerais Certo_Plano TO - AJUSTADO 06.05.08 CONFERÊNCIA 14.05.08 4 2" xfId="20216" xr:uid="{4856F294-1469-4682-8EB6-CCB41D2D612E}"/>
    <cellStyle name="l_Minas Gerais Certo_Plano TO - AJUSTADO 06.05.08 CONFERÊNCIA 14.05.08 4 2 2" xfId="37626" xr:uid="{8BACDB65-B5FF-449E-AB8A-50B1CC25F001}"/>
    <cellStyle name="l_Minas Gerais Certo_Plano TO - AJUSTADO 06.05.08 CONFERÊNCIA 14.05.08 4 3" xfId="25126" xr:uid="{B51AC273-3043-42EA-86FF-F174DBB1CA2A}"/>
    <cellStyle name="l_Minas Gerais Certo_Plano TO - AJUSTADO 06.05.08 CONFERÊNCIA 14.05.08 5" xfId="24868" xr:uid="{7E5E3AD0-7DDD-43AD-B49D-7260EF0BAF21}"/>
    <cellStyle name="l_Minas Gerais Certo_Plano TO - AJUSTADO 06.05.08 CONFERÊNCIA 14.05.08 5 2" xfId="37462" xr:uid="{C856A1BD-AAB9-414B-90D8-06EDB73B8CE2}"/>
    <cellStyle name="l_Minas Gerais Certo_Plano TO - AJUSTADO 06.05.08 CONFERÊNCIA 14.05.08 6" xfId="32001" xr:uid="{048A14BC-B968-4447-94A4-3CC052C3C242}"/>
    <cellStyle name="l_Minas Gerais Certo_Plano TO - AJUSTADO 06.05.08 CONFERÊNCIA 14.05.08_OOH - Rev 12" xfId="3913" xr:uid="{505821E4-53A1-42C6-B8EB-9D9B6E4808E1}"/>
    <cellStyle name="l_Minas Gerais Certo_REVISTAS FINAIS SEGMENTADAS" xfId="585" xr:uid="{9E9D4C8E-5E32-4D26-A8A5-09C5212E29D1}"/>
    <cellStyle name="l_Minas Gerais Certo_REVISTAS FINAIS SEGMENTADAS 2" xfId="11215" xr:uid="{582B80F1-B089-49A3-8978-D42795F50970}"/>
    <cellStyle name="l_Minas Gerais Certo_REVISTAS FINAIS SEGMENTADAS 2 2" xfId="12971" xr:uid="{8370CBF7-350B-4828-A122-25ECD6C44203}"/>
    <cellStyle name="l_Minas Gerais Certo_REVISTAS FINAIS SEGMENTADAS 2 2 2" xfId="16601" xr:uid="{691DE941-1DE1-4732-B3B2-B559E4AEFC3E}"/>
    <cellStyle name="l_Minas Gerais Certo_REVISTAS FINAIS SEGMENTADAS 2 2 2 2" xfId="22760" xr:uid="{F473D26B-9878-45CF-9C89-05A7642E3BE8}"/>
    <cellStyle name="l_Minas Gerais Certo_REVISTAS FINAIS SEGMENTADAS 2 2 2 2 2" xfId="40027" xr:uid="{A21EF67C-2E2B-4D75-8D25-5399BB94AF9A}"/>
    <cellStyle name="l_Minas Gerais Certo_REVISTAS FINAIS SEGMENTADAS 2 2 2 3" xfId="27668" xr:uid="{33BC6A38-CBD1-4FCB-8AC1-119C4D8B56B9}"/>
    <cellStyle name="l_Minas Gerais Certo_REVISTAS FINAIS SEGMENTADAS 2 2 3" xfId="30892" xr:uid="{170E8550-E425-4634-9D36-3FC94DEEC530}"/>
    <cellStyle name="l_Minas Gerais Certo_REVISTAS FINAIS SEGMENTADAS 2 2 3 2" xfId="43116" xr:uid="{C941E438-3811-47B2-AFAD-539321DC9327}"/>
    <cellStyle name="l_Minas Gerais Certo_REVISTAS FINAIS SEGMENTADAS 2 2 4" xfId="33884" xr:uid="{8D5F2AA4-75A5-45AE-B2E1-B40C1D9748C7}"/>
    <cellStyle name="l_Minas Gerais Certo_REVISTAS FINAIS SEGMENTADAS 2 2 4 2" xfId="45603" xr:uid="{C88A7543-8B6A-4AB4-863A-0A046148E571}"/>
    <cellStyle name="l_Minas Gerais Certo_REVISTAS FINAIS SEGMENTADAS 2 2 5" xfId="36085" xr:uid="{D1846109-E89B-4238-B233-F8557DE0C7FE}"/>
    <cellStyle name="l_Minas Gerais Certo_REVISTAS FINAIS SEGMENTADAS 2 2 6" xfId="19538" xr:uid="{8A1B1FFF-E3BA-41FF-8CE4-9F4850853A27}"/>
    <cellStyle name="l_Minas Gerais Certo_REVISTAS FINAIS SEGMENTADAS 2 3" xfId="14898" xr:uid="{C3D10573-74A3-4A02-A799-C84B7007F5EC}"/>
    <cellStyle name="l_Minas Gerais Certo_REVISTAS FINAIS SEGMENTADAS 2 3 2" xfId="21057" xr:uid="{24472B5D-64ED-4DF0-B754-D2289D9FEAA6}"/>
    <cellStyle name="l_Minas Gerais Certo_REVISTAS FINAIS SEGMENTADAS 2 3 2 2" xfId="38430" xr:uid="{B35B6F4F-0F78-46F6-9B44-8C2037438965}"/>
    <cellStyle name="l_Minas Gerais Certo_REVISTAS FINAIS SEGMENTADAS 2 3 3" xfId="26019" xr:uid="{FC5EA763-BD09-4F31-9E91-7E637720FE20}"/>
    <cellStyle name="l_Minas Gerais Certo_REVISTAS FINAIS SEGMENTADAS 2 4" xfId="29210" xr:uid="{0F39CD91-4095-4008-90DF-22130139B77B}"/>
    <cellStyle name="l_Minas Gerais Certo_REVISTAS FINAIS SEGMENTADAS 2 4 2" xfId="41520" xr:uid="{6965F3E7-E8A3-42DC-90AC-782B5E5BC4AF}"/>
    <cellStyle name="l_Minas Gerais Certo_REVISTAS FINAIS SEGMENTADAS 2 5" xfId="32194" xr:uid="{2BA9F2F2-B291-40F1-B91E-68994A0E05C9}"/>
    <cellStyle name="l_Minas Gerais Certo_REVISTAS FINAIS SEGMENTADAS 2 5 2" xfId="43949" xr:uid="{7C3F4FC9-7BB6-4FB0-8A43-EC5CC0B434B2}"/>
    <cellStyle name="l_Minas Gerais Certo_REVISTAS FINAIS SEGMENTADAS 2 6" xfId="25847" xr:uid="{6C49B3A0-B788-43E5-ABEA-9221C034BEAB}"/>
    <cellStyle name="l_Minas Gerais Certo_REVISTAS FINAIS SEGMENTADAS 2 7" xfId="19062" xr:uid="{22321533-73AE-4912-8413-7C0FC228E059}"/>
    <cellStyle name="l_Minas Gerais Certo_REVISTAS FINAIS SEGMENTADAS 3" xfId="12168" xr:uid="{DAB37A35-6E5D-4FE7-86D0-A625A5E6AE68}"/>
    <cellStyle name="l_Minas Gerais Certo_REVISTAS FINAIS SEGMENTADAS 3 2" xfId="15798" xr:uid="{45DA633A-BDAD-4B11-8EE3-AE04BD88CB24}"/>
    <cellStyle name="l_Minas Gerais Certo_REVISTAS FINAIS SEGMENTADAS 3 2 2" xfId="21957" xr:uid="{151268E8-E89C-49FE-9ADA-36AFFA01A47D}"/>
    <cellStyle name="l_Minas Gerais Certo_REVISTAS FINAIS SEGMENTADAS 3 2 2 2" xfId="39235" xr:uid="{B21F6C01-0D63-4E99-AAE1-3E6A096A0BAD}"/>
    <cellStyle name="l_Minas Gerais Certo_REVISTAS FINAIS SEGMENTADAS 3 2 3" xfId="26876" xr:uid="{F1FAFF0D-A738-4E66-815F-E2B5AE6A90CD}"/>
    <cellStyle name="l_Minas Gerais Certo_REVISTAS FINAIS SEGMENTADAS 3 2 4" xfId="48135" xr:uid="{6E596D69-5CC3-4588-8959-8E616B270367}"/>
    <cellStyle name="l_Minas Gerais Certo_REVISTAS FINAIS SEGMENTADAS 3 3" xfId="17498" xr:uid="{1245BAF9-A48B-4E44-815D-8EE3A0AAAB5E}"/>
    <cellStyle name="l_Minas Gerais Certo_REVISTAS FINAIS SEGMENTADAS 3 3 2" xfId="23657" xr:uid="{A7CB45CA-F9A9-4AF8-A3AE-7A49DBAB944A}"/>
    <cellStyle name="l_Minas Gerais Certo_REVISTAS FINAIS SEGMENTADAS 3 3 2 2" xfId="42320" xr:uid="{0D21D6DF-CA97-4E79-9D79-82C8EEA6B82A}"/>
    <cellStyle name="l_Minas Gerais Certo_REVISTAS FINAIS SEGMENTADAS 3 3 3" xfId="30094" xr:uid="{C7B8DD14-A35D-4795-AD7A-D5C46EB0485C}"/>
    <cellStyle name="l_Minas Gerais Certo_REVISTAS FINAIS SEGMENTADAS 3 4" xfId="33091" xr:uid="{D19762B0-F510-404F-8AA3-559822B96BCB}"/>
    <cellStyle name="l_Minas Gerais Certo_REVISTAS FINAIS SEGMENTADAS 3 4 2" xfId="44810" xr:uid="{6BA46139-1C75-4860-89D5-D03E5AFCB16D}"/>
    <cellStyle name="l_Minas Gerais Certo_REVISTAS FINAIS SEGMENTADAS 3 5" xfId="35293" xr:uid="{D5AAD9AC-5333-4735-A861-406F8353D200}"/>
    <cellStyle name="l_Minas Gerais Certo_REVISTAS FINAIS SEGMENTADAS 3 6" xfId="29976" xr:uid="{003E71DC-BDEC-4635-95E8-561FAE70A13A}"/>
    <cellStyle name="l_Minas Gerais Certo_REVISTAS FINAIS SEGMENTADAS 3 6 2" xfId="42206" xr:uid="{CA3A96F8-C584-42F8-A0B9-5BD7C6686AED}"/>
    <cellStyle name="l_Minas Gerais Certo_REVISTAS FINAIS SEGMENTADAS 4" xfId="14058" xr:uid="{4BFB8BEA-127B-4387-9C7D-CC5D6E445CDC}"/>
    <cellStyle name="l_Minas Gerais Certo_REVISTAS FINAIS SEGMENTADAS 4 2" xfId="20217" xr:uid="{7BCE8B16-B29A-4711-B9D6-A0D775023618}"/>
    <cellStyle name="l_Minas Gerais Certo_REVISTAS FINAIS SEGMENTADAS 4 2 2" xfId="37627" xr:uid="{ADD3706F-03BB-4306-93C3-7FE5F15824A9}"/>
    <cellStyle name="l_Minas Gerais Certo_REVISTAS FINAIS SEGMENTADAS 4 3" xfId="25127" xr:uid="{93874DEC-2E0C-4980-B46A-F05CF6477187}"/>
    <cellStyle name="l_Minas Gerais Certo_REVISTAS FINAIS SEGMENTADAS 5" xfId="24869" xr:uid="{FBB08C52-4874-45C2-B21D-74BE877D3B17}"/>
    <cellStyle name="l_Minas Gerais Certo_REVISTAS FINAIS SEGMENTADAS 5 2" xfId="37463" xr:uid="{F7E6E741-6083-46A2-9DD0-0F18E6BBDE3A}"/>
    <cellStyle name="l_Minas Gerais Certo_REVISTAS FINAIS SEGMENTADAS 6" xfId="32000" xr:uid="{87CCE43B-166C-4169-B55A-97F24D6AD832}"/>
    <cellStyle name="l_Minas Gerais Certo_REVISTAS FINAIS SEGMENTADAS_OOH - Rev 12" xfId="3914" xr:uid="{064A235B-85EE-4DF6-8C82-2A30DBAAA6BF}"/>
    <cellStyle name="l_Minas Gerais Certo_SECOM PR - MAIS BRASIL - 2a  ETAPA - 13-05 CONFERENCIA 10.05.08" xfId="586" xr:uid="{39970AD9-EE58-4BCD-B2D6-CE7F826E2DCD}"/>
    <cellStyle name="l_Minas Gerais Certo_SECOM PR - MAIS BRASIL - 2a  ETAPA - 13-05 CONFERENCIA 10.05.08 2" xfId="11216" xr:uid="{ABFBF7C8-E880-4583-BBB0-143A5F85D999}"/>
    <cellStyle name="l_Minas Gerais Certo_SECOM PR - MAIS BRASIL - 2a  ETAPA - 13-05 CONFERENCIA 10.05.08 2 2" xfId="12972" xr:uid="{B4D9A8AF-F667-41A7-B55A-5010EAB5337C}"/>
    <cellStyle name="l_Minas Gerais Certo_SECOM PR - MAIS BRASIL - 2a  ETAPA - 13-05 CONFERENCIA 10.05.08 2 2 2" xfId="16602" xr:uid="{34C435AB-7304-4D41-9EA7-3C22A0A802A0}"/>
    <cellStyle name="l_Minas Gerais Certo_SECOM PR - MAIS BRASIL - 2a  ETAPA - 13-05 CONFERENCIA 10.05.08 2 2 2 2" xfId="22761" xr:uid="{B39AB327-2033-48F8-9FE8-3587189C4D15}"/>
    <cellStyle name="l_Minas Gerais Certo_SECOM PR - MAIS BRASIL - 2a  ETAPA - 13-05 CONFERENCIA 10.05.08 2 2 2 2 2" xfId="40028" xr:uid="{4BB9B659-7248-4ED2-9D79-3BE19E7D78AC}"/>
    <cellStyle name="l_Minas Gerais Certo_SECOM PR - MAIS BRASIL - 2a  ETAPA - 13-05 CONFERENCIA 10.05.08 2 2 2 3" xfId="27669" xr:uid="{63A6BD35-5362-41F9-B5CA-0DFEF171FD66}"/>
    <cellStyle name="l_Minas Gerais Certo_SECOM PR - MAIS BRASIL - 2a  ETAPA - 13-05 CONFERENCIA 10.05.08 2 2 3" xfId="30893" xr:uid="{69D7F2D1-0D60-4D72-BFA3-1FF6B0DF0EDE}"/>
    <cellStyle name="l_Minas Gerais Certo_SECOM PR - MAIS BRASIL - 2a  ETAPA - 13-05 CONFERENCIA 10.05.08 2 2 3 2" xfId="43117" xr:uid="{F88F9AE7-8C52-4135-A205-AA68D39B1C6F}"/>
    <cellStyle name="l_Minas Gerais Certo_SECOM PR - MAIS BRASIL - 2a  ETAPA - 13-05 CONFERENCIA 10.05.08 2 2 4" xfId="33885" xr:uid="{7F2EC549-B699-47CC-912F-D5F8EB17226E}"/>
    <cellStyle name="l_Minas Gerais Certo_SECOM PR - MAIS BRASIL - 2a  ETAPA - 13-05 CONFERENCIA 10.05.08 2 2 4 2" xfId="45604" xr:uid="{98BEFD7C-E8AE-4FBD-A1E5-73BF49351B47}"/>
    <cellStyle name="l_Minas Gerais Certo_SECOM PR - MAIS BRASIL - 2a  ETAPA - 13-05 CONFERENCIA 10.05.08 2 2 5" xfId="36086" xr:uid="{2E7E68E8-7BBA-4D7D-BEF7-C1BFC77A670B}"/>
    <cellStyle name="l_Minas Gerais Certo_SECOM PR - MAIS BRASIL - 2a  ETAPA - 13-05 CONFERENCIA 10.05.08 2 2 6" xfId="18863" xr:uid="{BE6BEB94-280F-4EBE-94C8-E226CFCB988D}"/>
    <cellStyle name="l_Minas Gerais Certo_SECOM PR - MAIS BRASIL - 2a  ETAPA - 13-05 CONFERENCIA 10.05.08 2 3" xfId="14899" xr:uid="{EE0C7FFF-5EDA-4D88-A1CA-3E2C288C337A}"/>
    <cellStyle name="l_Minas Gerais Certo_SECOM PR - MAIS BRASIL - 2a  ETAPA - 13-05 CONFERENCIA 10.05.08 2 3 2" xfId="21058" xr:uid="{97CF260C-2F83-4A26-A11E-201EA0C7CDFB}"/>
    <cellStyle name="l_Minas Gerais Certo_SECOM PR - MAIS BRASIL - 2a  ETAPA - 13-05 CONFERENCIA 10.05.08 2 3 2 2" xfId="38431" xr:uid="{EFB0F4B1-B564-4AF7-A987-B9A4CB6501F1}"/>
    <cellStyle name="l_Minas Gerais Certo_SECOM PR - MAIS BRASIL - 2a  ETAPA - 13-05 CONFERENCIA 10.05.08 2 3 3" xfId="26020" xr:uid="{DEE4743C-5C49-4C2D-B08B-04C03D565436}"/>
    <cellStyle name="l_Minas Gerais Certo_SECOM PR - MAIS BRASIL - 2a  ETAPA - 13-05 CONFERENCIA 10.05.08 2 4" xfId="29211" xr:uid="{77139026-44CB-4DF7-8694-5CAF50690B75}"/>
    <cellStyle name="l_Minas Gerais Certo_SECOM PR - MAIS BRASIL - 2a  ETAPA - 13-05 CONFERENCIA 10.05.08 2 4 2" xfId="41521" xr:uid="{665630C9-E81E-430A-AAFC-25516D9F1ADB}"/>
    <cellStyle name="l_Minas Gerais Certo_SECOM PR - MAIS BRASIL - 2a  ETAPA - 13-05 CONFERENCIA 10.05.08 2 5" xfId="32195" xr:uid="{0CE8ADB7-A171-4D39-A747-B023C7B15BE1}"/>
    <cellStyle name="l_Minas Gerais Certo_SECOM PR - MAIS BRASIL - 2a  ETAPA - 13-05 CONFERENCIA 10.05.08 2 5 2" xfId="43950" xr:uid="{88012288-258F-474D-964F-F6B740B6F629}"/>
    <cellStyle name="l_Minas Gerais Certo_SECOM PR - MAIS BRASIL - 2a  ETAPA - 13-05 CONFERENCIA 10.05.08 2 6" xfId="25856" xr:uid="{08EC66CD-0F07-4D4B-A965-C397D83B6FD9}"/>
    <cellStyle name="l_Minas Gerais Certo_SECOM PR - MAIS BRASIL - 2a  ETAPA - 13-05 CONFERENCIA 10.05.08 2 7" xfId="18746" xr:uid="{0116BFDC-1181-47A5-A11C-AAFA86006F9F}"/>
    <cellStyle name="l_Minas Gerais Certo_SECOM PR - MAIS BRASIL - 2a  ETAPA - 13-05 CONFERENCIA 10.05.08 3" xfId="12169" xr:uid="{F6E3EBA0-D897-4877-A074-496403B6223B}"/>
    <cellStyle name="l_Minas Gerais Certo_SECOM PR - MAIS BRASIL - 2a  ETAPA - 13-05 CONFERENCIA 10.05.08 3 2" xfId="15799" xr:uid="{415D2252-AD74-4D33-83BD-FC87144A654F}"/>
    <cellStyle name="l_Minas Gerais Certo_SECOM PR - MAIS BRASIL - 2a  ETAPA - 13-05 CONFERENCIA 10.05.08 3 2 2" xfId="21958" xr:uid="{03453308-DA99-47C8-B19F-E8AE16480B16}"/>
    <cellStyle name="l_Minas Gerais Certo_SECOM PR - MAIS BRASIL - 2a  ETAPA - 13-05 CONFERENCIA 10.05.08 3 2 2 2" xfId="39236" xr:uid="{5A9F71F3-8815-452C-88D8-56D3F7720027}"/>
    <cellStyle name="l_Minas Gerais Certo_SECOM PR - MAIS BRASIL - 2a  ETAPA - 13-05 CONFERENCIA 10.05.08 3 2 3" xfId="26877" xr:uid="{4EFB97D3-65BF-4733-AF1C-F6880FD96142}"/>
    <cellStyle name="l_Minas Gerais Certo_SECOM PR - MAIS BRASIL - 2a  ETAPA - 13-05 CONFERENCIA 10.05.08 3 2 4" xfId="48136" xr:uid="{122E3683-9C32-4273-9950-B51D27C142C7}"/>
    <cellStyle name="l_Minas Gerais Certo_SECOM PR - MAIS BRASIL - 2a  ETAPA - 13-05 CONFERENCIA 10.05.08 3 3" xfId="17499" xr:uid="{B6BF9529-D7AB-4E90-A537-4BB09569F323}"/>
    <cellStyle name="l_Minas Gerais Certo_SECOM PR - MAIS BRASIL - 2a  ETAPA - 13-05 CONFERENCIA 10.05.08 3 3 2" xfId="23658" xr:uid="{FCE75D1A-4B40-402A-8A4C-952CC1AFFC02}"/>
    <cellStyle name="l_Minas Gerais Certo_SECOM PR - MAIS BRASIL - 2a  ETAPA - 13-05 CONFERENCIA 10.05.08 3 3 2 2" xfId="42321" xr:uid="{1B9BEE7D-6EA9-4325-AECB-9534D0C4E4FD}"/>
    <cellStyle name="l_Minas Gerais Certo_SECOM PR - MAIS BRASIL - 2a  ETAPA - 13-05 CONFERENCIA 10.05.08 3 3 3" xfId="30095" xr:uid="{C11370B8-144F-470C-ADD1-4BBED390909E}"/>
    <cellStyle name="l_Minas Gerais Certo_SECOM PR - MAIS BRASIL - 2a  ETAPA - 13-05 CONFERENCIA 10.05.08 3 4" xfId="33092" xr:uid="{73717541-1FE5-4819-8601-293D509BE75C}"/>
    <cellStyle name="l_Minas Gerais Certo_SECOM PR - MAIS BRASIL - 2a  ETAPA - 13-05 CONFERENCIA 10.05.08 3 4 2" xfId="44811" xr:uid="{8DE7D3ED-F7D0-4420-804E-17ECBF7954AB}"/>
    <cellStyle name="l_Minas Gerais Certo_SECOM PR - MAIS BRASIL - 2a  ETAPA - 13-05 CONFERENCIA 10.05.08 3 5" xfId="35294" xr:uid="{B8180B90-FBAD-4BD8-A155-09FE2DEB28FF}"/>
    <cellStyle name="l_Minas Gerais Certo_SECOM PR - MAIS BRASIL - 2a  ETAPA - 13-05 CONFERENCIA 10.05.08 3 6" xfId="37129" xr:uid="{5E205D7F-51ED-4D14-8ADD-3EB4B169F22E}"/>
    <cellStyle name="l_Minas Gerais Certo_SECOM PR - MAIS BRASIL - 2a  ETAPA - 13-05 CONFERENCIA 10.05.08 3 6 2" xfId="46665" xr:uid="{4816F8BD-76C4-42BD-9F78-5D18D5EB1844}"/>
    <cellStyle name="l_Minas Gerais Certo_SECOM PR - MAIS BRASIL - 2a  ETAPA - 13-05 CONFERENCIA 10.05.08 4" xfId="14059" xr:uid="{0FDE51DF-ED5B-459E-8EF8-28C0C6DB1321}"/>
    <cellStyle name="l_Minas Gerais Certo_SECOM PR - MAIS BRASIL - 2a  ETAPA - 13-05 CONFERENCIA 10.05.08 4 2" xfId="20218" xr:uid="{2C9F664A-4171-45FF-812A-49332E03EAEB}"/>
    <cellStyle name="l_Minas Gerais Certo_SECOM PR - MAIS BRASIL - 2a  ETAPA - 13-05 CONFERENCIA 10.05.08 4 2 2" xfId="37628" xr:uid="{A170E290-9634-4AE7-BDCE-E993F7BFA103}"/>
    <cellStyle name="l_Minas Gerais Certo_SECOM PR - MAIS BRASIL - 2a  ETAPA - 13-05 CONFERENCIA 10.05.08 4 3" xfId="25128" xr:uid="{516E1D8F-EFBD-4EB8-A51D-DD580152C21A}"/>
    <cellStyle name="l_Minas Gerais Certo_SECOM PR - MAIS BRASIL - 2a  ETAPA - 13-05 CONFERENCIA 10.05.08 5" xfId="24816" xr:uid="{8665F2A1-3E97-43C9-B180-2F5FF535C4E4}"/>
    <cellStyle name="l_Minas Gerais Certo_SECOM PR - MAIS BRASIL - 2a  ETAPA - 13-05 CONFERENCIA 10.05.08 5 2" xfId="37412" xr:uid="{9BB8CB73-B037-46E8-B450-849C83EAA83C}"/>
    <cellStyle name="l_Minas Gerais Certo_SECOM PR - MAIS BRASIL - 2a  ETAPA - 13-05 CONFERENCIA 10.05.08 6" xfId="31999" xr:uid="{A0A9405D-9D5A-401B-B740-051B694BEF47}"/>
    <cellStyle name="l_Minas Gerais Certo_SECOM PR - MAIS BRASIL - 2a  ETAPA - 13-05 CONFERENCIA 10.05.08_JORNAL COMPLEMENTO 24.06 - VERAMIR II - CONSOLIDADO" xfId="587" xr:uid="{D4E07C4B-2909-42F9-BA67-F89D0989C6E0}"/>
    <cellStyle name="l_Minas Gerais Certo_SECOM PR - MAIS BRASIL - 2a  ETAPA - 13-05 CONFERENCIA 10.05.08_OOH - Rev 12" xfId="3915" xr:uid="{DB474324-78CC-4C23-9806-9BD2A2E0F4E4}"/>
    <cellStyle name="l_Minas Gerais Certo_SECOM PR - MAIS BRASIL - 2a  ETAPA - 13-05 CONFERENCIA 10.05.08_SPA - NUCLEO APRES" xfId="588" xr:uid="{4B517BE9-E561-4EA0-85BA-4D66AFE8319A}"/>
    <cellStyle name="l_Minas Gerais Certo_SECOM PR - MAIS BRASIL - 2a  ETAPA - 13-05 CONFERENCIA 10.05.08_SPA - NUCLEO APRES 2" xfId="11217" xr:uid="{BF20F5F0-26C8-476A-91D9-090434D87A12}"/>
    <cellStyle name="l_Minas Gerais Certo_SECOM PR - MAIS BRASIL - 2a  ETAPA - 13-05 CONFERENCIA 10.05.08_SPA - NUCLEO APRES 2 2" xfId="12973" xr:uid="{270CD9F8-60C5-400B-9842-A5D1B551FC5A}"/>
    <cellStyle name="l_Minas Gerais Certo_SECOM PR - MAIS BRASIL - 2a  ETAPA - 13-05 CONFERENCIA 10.05.08_SPA - NUCLEO APRES 2 2 2" xfId="16603" xr:uid="{F4309888-C982-4794-90AA-FA0F7F165819}"/>
    <cellStyle name="l_Minas Gerais Certo_SECOM PR - MAIS BRASIL - 2a  ETAPA - 13-05 CONFERENCIA 10.05.08_SPA - NUCLEO APRES 2 2 2 2" xfId="22762" xr:uid="{E858C74F-6E88-45F4-9655-A2C754BD4EBA}"/>
    <cellStyle name="l_Minas Gerais Certo_SECOM PR - MAIS BRASIL - 2a  ETAPA - 13-05 CONFERENCIA 10.05.08_SPA - NUCLEO APRES 2 2 2 2 2" xfId="40029" xr:uid="{982E116E-D7C2-4170-ABC6-874B0FFBBE30}"/>
    <cellStyle name="l_Minas Gerais Certo_SECOM PR - MAIS BRASIL - 2a  ETAPA - 13-05 CONFERENCIA 10.05.08_SPA - NUCLEO APRES 2 2 2 3" xfId="27670" xr:uid="{69F73CAC-BDB7-4558-928D-6B30E6962D8C}"/>
    <cellStyle name="l_Minas Gerais Certo_SECOM PR - MAIS BRASIL - 2a  ETAPA - 13-05 CONFERENCIA 10.05.08_SPA - NUCLEO APRES 2 2 3" xfId="30894" xr:uid="{AAADBCEC-E177-4763-975E-5ADDD025D8D7}"/>
    <cellStyle name="l_Minas Gerais Certo_SECOM PR - MAIS BRASIL - 2a  ETAPA - 13-05 CONFERENCIA 10.05.08_SPA - NUCLEO APRES 2 2 3 2" xfId="43118" xr:uid="{19D222AE-200E-4AF6-AF3E-3B981197078D}"/>
    <cellStyle name="l_Minas Gerais Certo_SECOM PR - MAIS BRASIL - 2a  ETAPA - 13-05 CONFERENCIA 10.05.08_SPA - NUCLEO APRES 2 2 4" xfId="33886" xr:uid="{A244D49C-A6A8-4261-AF5D-195E0B245F03}"/>
    <cellStyle name="l_Minas Gerais Certo_SECOM PR - MAIS BRASIL - 2a  ETAPA - 13-05 CONFERENCIA 10.05.08_SPA - NUCLEO APRES 2 2 4 2" xfId="45605" xr:uid="{5B74C5A3-3CCB-4BD5-B066-7DEE9836CEEA}"/>
    <cellStyle name="l_Minas Gerais Certo_SECOM PR - MAIS BRASIL - 2a  ETAPA - 13-05 CONFERENCIA 10.05.08_SPA - NUCLEO APRES 2 2 5" xfId="36087" xr:uid="{FF44AC48-EF5D-4060-8EA5-74C8C7EAC789}"/>
    <cellStyle name="l_Minas Gerais Certo_SECOM PR - MAIS BRASIL - 2a  ETAPA - 13-05 CONFERENCIA 10.05.08_SPA - NUCLEO APRES 2 2 6" xfId="18545" xr:uid="{1E7B60C1-6E7C-413C-B8BA-F7DA32E6F1A8}"/>
    <cellStyle name="l_Minas Gerais Certo_SECOM PR - MAIS BRASIL - 2a  ETAPA - 13-05 CONFERENCIA 10.05.08_SPA - NUCLEO APRES 2 3" xfId="14900" xr:uid="{535467EE-FC82-4B4E-8F3B-5AAB2EF38EDE}"/>
    <cellStyle name="l_Minas Gerais Certo_SECOM PR - MAIS BRASIL - 2a  ETAPA - 13-05 CONFERENCIA 10.05.08_SPA - NUCLEO APRES 2 3 2" xfId="21059" xr:uid="{5FBDB6F7-9C9D-47D3-A00A-20D9B9D16002}"/>
    <cellStyle name="l_Minas Gerais Certo_SECOM PR - MAIS BRASIL - 2a  ETAPA - 13-05 CONFERENCIA 10.05.08_SPA - NUCLEO APRES 2 3 2 2" xfId="38432" xr:uid="{4AFFE0FE-CFAD-4C14-8001-0B936272050A}"/>
    <cellStyle name="l_Minas Gerais Certo_SECOM PR - MAIS BRASIL - 2a  ETAPA - 13-05 CONFERENCIA 10.05.08_SPA - NUCLEO APRES 2 3 3" xfId="26021" xr:uid="{14A65047-C8C8-4E75-9117-11530C7C62EC}"/>
    <cellStyle name="l_Minas Gerais Certo_SECOM PR - MAIS BRASIL - 2a  ETAPA - 13-05 CONFERENCIA 10.05.08_SPA - NUCLEO APRES 2 4" xfId="29212" xr:uid="{CB9DC818-C5EE-465B-8D67-906DF230A8C3}"/>
    <cellStyle name="l_Minas Gerais Certo_SECOM PR - MAIS BRASIL - 2a  ETAPA - 13-05 CONFERENCIA 10.05.08_SPA - NUCLEO APRES 2 4 2" xfId="41522" xr:uid="{FD2239F9-8E75-4B8B-855B-AF9E7F966548}"/>
    <cellStyle name="l_Minas Gerais Certo_SECOM PR - MAIS BRASIL - 2a  ETAPA - 13-05 CONFERENCIA 10.05.08_SPA - NUCLEO APRES 2 5" xfId="32196" xr:uid="{4F04E664-3B2C-4784-9F0E-3A17CE1CDCA9}"/>
    <cellStyle name="l_Minas Gerais Certo_SECOM PR - MAIS BRASIL - 2a  ETAPA - 13-05 CONFERENCIA 10.05.08_SPA - NUCLEO APRES 2 5 2" xfId="43951" xr:uid="{8610CC8E-5D15-4914-B228-DC9E5E4C541B}"/>
    <cellStyle name="l_Minas Gerais Certo_SECOM PR - MAIS BRASIL - 2a  ETAPA - 13-05 CONFERENCIA 10.05.08_SPA - NUCLEO APRES 2 6" xfId="29028" xr:uid="{3BF7444B-4B71-4968-BB40-045AD1E1C8B7}"/>
    <cellStyle name="l_Minas Gerais Certo_SECOM PR - MAIS BRASIL - 2a  ETAPA - 13-05 CONFERENCIA 10.05.08_SPA - NUCLEO APRES 2 7" xfId="19444" xr:uid="{BDCDB79C-BDA2-41B6-9CA6-59B59EE9E284}"/>
    <cellStyle name="l_Minas Gerais Certo_SECOM PR - MAIS BRASIL - 2a  ETAPA - 13-05 CONFERENCIA 10.05.08_SPA - NUCLEO APRES 3" xfId="12170" xr:uid="{5A29522B-6E9B-44EE-8F6E-A9EC70DF37FA}"/>
    <cellStyle name="l_Minas Gerais Certo_SECOM PR - MAIS BRASIL - 2a  ETAPA - 13-05 CONFERENCIA 10.05.08_SPA - NUCLEO APRES 3 2" xfId="15800" xr:uid="{8AD698B9-A9E1-4163-9BB4-4BA84CF863D5}"/>
    <cellStyle name="l_Minas Gerais Certo_SECOM PR - MAIS BRASIL - 2a  ETAPA - 13-05 CONFERENCIA 10.05.08_SPA - NUCLEO APRES 3 2 2" xfId="21959" xr:uid="{C5EF9A86-F3BF-4371-9CD5-5EC25C84FD15}"/>
    <cellStyle name="l_Minas Gerais Certo_SECOM PR - MAIS BRASIL - 2a  ETAPA - 13-05 CONFERENCIA 10.05.08_SPA - NUCLEO APRES 3 2 2 2" xfId="39237" xr:uid="{FFAF13FF-D264-42FC-A1EA-A2300EC99A54}"/>
    <cellStyle name="l_Minas Gerais Certo_SECOM PR - MAIS BRASIL - 2a  ETAPA - 13-05 CONFERENCIA 10.05.08_SPA - NUCLEO APRES 3 2 3" xfId="26878" xr:uid="{A2EF62BB-2700-4136-9CC2-FAAA678EAA96}"/>
    <cellStyle name="l_Minas Gerais Certo_SECOM PR - MAIS BRASIL - 2a  ETAPA - 13-05 CONFERENCIA 10.05.08_SPA - NUCLEO APRES 3 2 4" xfId="48137" xr:uid="{94B7022C-87C9-48EF-AB69-F4DFD322FE56}"/>
    <cellStyle name="l_Minas Gerais Certo_SECOM PR - MAIS BRASIL - 2a  ETAPA - 13-05 CONFERENCIA 10.05.08_SPA - NUCLEO APRES 3 3" xfId="17500" xr:uid="{F2DCD2EE-32DD-4299-870A-71F59D13A7E9}"/>
    <cellStyle name="l_Minas Gerais Certo_SECOM PR - MAIS BRASIL - 2a  ETAPA - 13-05 CONFERENCIA 10.05.08_SPA - NUCLEO APRES 3 3 2" xfId="23659" xr:uid="{7F2F73B7-19D0-4C1D-9FD0-7BF72C209D18}"/>
    <cellStyle name="l_Minas Gerais Certo_SECOM PR - MAIS BRASIL - 2a  ETAPA - 13-05 CONFERENCIA 10.05.08_SPA - NUCLEO APRES 3 3 2 2" xfId="42322" xr:uid="{4F7E491F-7BE4-487C-9084-FE238BF9F428}"/>
    <cellStyle name="l_Minas Gerais Certo_SECOM PR - MAIS BRASIL - 2a  ETAPA - 13-05 CONFERENCIA 10.05.08_SPA - NUCLEO APRES 3 3 3" xfId="30096" xr:uid="{8F40BE32-B4C4-4AE9-890C-4B70E8A0580B}"/>
    <cellStyle name="l_Minas Gerais Certo_SECOM PR - MAIS BRASIL - 2a  ETAPA - 13-05 CONFERENCIA 10.05.08_SPA - NUCLEO APRES 3 4" xfId="33093" xr:uid="{8D35C0F0-6DD4-417D-8A7A-CF9F73ED525B}"/>
    <cellStyle name="l_Minas Gerais Certo_SECOM PR - MAIS BRASIL - 2a  ETAPA - 13-05 CONFERENCIA 10.05.08_SPA - NUCLEO APRES 3 4 2" xfId="44812" xr:uid="{D5D46DF1-CF43-4DD5-83A6-3A9CF9990AB8}"/>
    <cellStyle name="l_Minas Gerais Certo_SECOM PR - MAIS BRASIL - 2a  ETAPA - 13-05 CONFERENCIA 10.05.08_SPA - NUCLEO APRES 3 5" xfId="35295" xr:uid="{582B69EC-E792-469F-9FDB-4D6F659BFC51}"/>
    <cellStyle name="l_Minas Gerais Certo_SECOM PR - MAIS BRASIL - 2a  ETAPA - 13-05 CONFERENCIA 10.05.08_SPA - NUCLEO APRES 3 6" xfId="37332" xr:uid="{18F64D4F-516D-4514-98DF-8C56261EFAAE}"/>
    <cellStyle name="l_Minas Gerais Certo_SECOM PR - MAIS BRASIL - 2a  ETAPA - 13-05 CONFERENCIA 10.05.08_SPA - NUCLEO APRES 3 6 2" xfId="46868" xr:uid="{9EC7FEC1-4251-4820-9410-DD95FD3D92BB}"/>
    <cellStyle name="l_Minas Gerais Certo_SECOM PR - MAIS BRASIL - 2a  ETAPA - 13-05 CONFERENCIA 10.05.08_SPA - NUCLEO APRES 4" xfId="14060" xr:uid="{E454E8E7-46F5-4CFB-BB82-95A6AAF8B3C0}"/>
    <cellStyle name="l_Minas Gerais Certo_SECOM PR - MAIS BRASIL - 2a  ETAPA - 13-05 CONFERENCIA 10.05.08_SPA - NUCLEO APRES 4 2" xfId="20219" xr:uid="{DA33AC31-27D1-4038-B967-AD17631DC662}"/>
    <cellStyle name="l_Minas Gerais Certo_SECOM PR - MAIS BRASIL - 2a  ETAPA - 13-05 CONFERENCIA 10.05.08_SPA - NUCLEO APRES 4 2 2" xfId="37629" xr:uid="{8DE785BD-11A2-4795-8051-DB2E11072E07}"/>
    <cellStyle name="l_Minas Gerais Certo_SECOM PR - MAIS BRASIL - 2a  ETAPA - 13-05 CONFERENCIA 10.05.08_SPA - NUCLEO APRES 4 3" xfId="25129" xr:uid="{E70AB54B-9ED1-44BE-96D2-25547E6995C3}"/>
    <cellStyle name="l_Minas Gerais Certo_SECOM PR - MAIS BRASIL - 2a  ETAPA - 13-05 CONFERENCIA 10.05.08_SPA - NUCLEO APRES 5" xfId="24860" xr:uid="{B7E0F44A-1737-44A7-AB8F-BD373CCE71AD}"/>
    <cellStyle name="l_Minas Gerais Certo_SECOM PR - MAIS BRASIL - 2a  ETAPA - 13-05 CONFERENCIA 10.05.08_SPA - NUCLEO APRES 5 2" xfId="37455" xr:uid="{A1205D15-8130-4CBA-94AD-CB51EB250758}"/>
    <cellStyle name="l_Minas Gerais Certo_SECOM PR - MAIS BRASIL - 2a  ETAPA - 13-05 CONFERENCIA 10.05.08_SPA - NUCLEO APRES 6" xfId="31998" xr:uid="{E6EDFBC8-951A-4510-B00E-563915D46527}"/>
    <cellStyle name="l_Minas Gerais Certo_SECOM PR - MAIS BRASIL - 2a  ETAPA - 13-05 CONFERENCIA 10.05.08_SPA - NUCLEO APRES_CINEMA_-_9_MERCADOS" xfId="589" xr:uid="{4FB40CD3-D79E-41B1-AF25-951F03276AAB}"/>
    <cellStyle name="l_Minas Gerais Certo_SECOM PR - MAIS BRASIL - 2a  ETAPA - 13-05 CONFERENCIA 10.05.08_SPA - NUCLEO APRES_JORNAL COMPLEMENTO 24.06 - VERAMIR II - CONSOLIDADO" xfId="590" xr:uid="{18F991F0-98CC-4FA1-BE36-6E604BFBC7C3}"/>
    <cellStyle name="l_Minas Gerais Certo_SECOM PR - MAIS BRASIL - 2a  ETAPA - 13-05 CONFERENCIA 10.05.08_SPA - NUCLEO APRES_OOH - Rev 12" xfId="3916" xr:uid="{C7213FD4-E1BD-4F94-BDF2-D121F46C9A13}"/>
    <cellStyle name="l_Minas Gerais Certo_SECOM PR - MARANHÃO -  14-05-08" xfId="591" xr:uid="{E48BCB88-B557-4CD4-8D29-300CB1598EAB}"/>
    <cellStyle name="l_Minas Gerais Certo_SECOM PR - MARANHÃO -  14-05-08 2" xfId="11218" xr:uid="{BB641076-6431-4AA9-A550-1526711EBFA7}"/>
    <cellStyle name="l_Minas Gerais Certo_SECOM PR - MARANHÃO -  14-05-08 2 2" xfId="12974" xr:uid="{68BB7B84-EA0A-4692-B760-FF45478FA150}"/>
    <cellStyle name="l_Minas Gerais Certo_SECOM PR - MARANHÃO -  14-05-08 2 2 2" xfId="16604" xr:uid="{E16EDEA8-507F-4584-ABD0-E4F2F32A5F28}"/>
    <cellStyle name="l_Minas Gerais Certo_SECOM PR - MARANHÃO -  14-05-08 2 2 2 2" xfId="22763" xr:uid="{9C813CB1-77FA-472F-AF78-1E5837E949A0}"/>
    <cellStyle name="l_Minas Gerais Certo_SECOM PR - MARANHÃO -  14-05-08 2 2 2 2 2" xfId="40030" xr:uid="{058AF71E-3F3F-46EF-9A3A-30DB38D05636}"/>
    <cellStyle name="l_Minas Gerais Certo_SECOM PR - MARANHÃO -  14-05-08 2 2 2 3" xfId="27671" xr:uid="{19788001-E2AE-437A-8910-676B2FBFA078}"/>
    <cellStyle name="l_Minas Gerais Certo_SECOM PR - MARANHÃO -  14-05-08 2 2 3" xfId="30895" xr:uid="{6D39B665-F5E0-4F67-8D40-465A0F23C161}"/>
    <cellStyle name="l_Minas Gerais Certo_SECOM PR - MARANHÃO -  14-05-08 2 2 3 2" xfId="43119" xr:uid="{8AD292AD-1029-4C56-8408-316B472F1031}"/>
    <cellStyle name="l_Minas Gerais Certo_SECOM PR - MARANHÃO -  14-05-08 2 2 4" xfId="33887" xr:uid="{927F674E-65FB-43AB-9DC9-B26A3AE64CC6}"/>
    <cellStyle name="l_Minas Gerais Certo_SECOM PR - MARANHÃO -  14-05-08 2 2 4 2" xfId="45606" xr:uid="{E287108D-D04A-4B5F-9DCA-C67ACE5CC0B3}"/>
    <cellStyle name="l_Minas Gerais Certo_SECOM PR - MARANHÃO -  14-05-08 2 2 5" xfId="36088" xr:uid="{F26A37E5-D29E-4246-9183-A87E897CFD95}"/>
    <cellStyle name="l_Minas Gerais Certo_SECOM PR - MARANHÃO -  14-05-08 2 2 6" xfId="19244" xr:uid="{5A56DB24-0AB2-4D9A-9C3A-356C7765E934}"/>
    <cellStyle name="l_Minas Gerais Certo_SECOM PR - MARANHÃO -  14-05-08 2 3" xfId="14901" xr:uid="{BC2C52C7-869B-47A9-971E-4AF6C2A6CBEA}"/>
    <cellStyle name="l_Minas Gerais Certo_SECOM PR - MARANHÃO -  14-05-08 2 3 2" xfId="21060" xr:uid="{B907661B-E24A-4365-A3C4-F5771A593049}"/>
    <cellStyle name="l_Minas Gerais Certo_SECOM PR - MARANHÃO -  14-05-08 2 3 2 2" xfId="38433" xr:uid="{76BDCCFC-BBBA-40D3-9C7E-2394E65E9ABF}"/>
    <cellStyle name="l_Minas Gerais Certo_SECOM PR - MARANHÃO -  14-05-08 2 3 3" xfId="26022" xr:uid="{41983132-DD03-4AC0-B63B-308489A75E7F}"/>
    <cellStyle name="l_Minas Gerais Certo_SECOM PR - MARANHÃO -  14-05-08 2 4" xfId="29213" xr:uid="{F134B6F2-6E13-4EFA-8238-96619DCD4400}"/>
    <cellStyle name="l_Minas Gerais Certo_SECOM PR - MARANHÃO -  14-05-08 2 4 2" xfId="41523" xr:uid="{5D84107F-E09F-416C-842E-6F7F3D081AD6}"/>
    <cellStyle name="l_Minas Gerais Certo_SECOM PR - MARANHÃO -  14-05-08 2 5" xfId="32197" xr:uid="{26913ABD-59CC-43F2-B34E-69049A3F9FB3}"/>
    <cellStyle name="l_Minas Gerais Certo_SECOM PR - MARANHÃO -  14-05-08 2 5 2" xfId="43952" xr:uid="{3B6B6FCC-0094-450E-A663-2017F4A51503}"/>
    <cellStyle name="l_Minas Gerais Certo_SECOM PR - MARANHÃO -  14-05-08 2 6" xfId="25893" xr:uid="{BA95B3BD-D949-4190-B578-5DAA2C4610BC}"/>
    <cellStyle name="l_Minas Gerais Certo_SECOM PR - MARANHÃO -  14-05-08 2 7" xfId="19738" xr:uid="{F0555A08-19F5-4228-A557-968A7313DB53}"/>
    <cellStyle name="l_Minas Gerais Certo_SECOM PR - MARANHÃO -  14-05-08 3" xfId="12171" xr:uid="{CAFA0EAF-20EE-4834-95FD-E7628C38320E}"/>
    <cellStyle name="l_Minas Gerais Certo_SECOM PR - MARANHÃO -  14-05-08 3 2" xfId="15801" xr:uid="{845CB52C-F4D1-4F87-810B-9154D79F046B}"/>
    <cellStyle name="l_Minas Gerais Certo_SECOM PR - MARANHÃO -  14-05-08 3 2 2" xfId="21960" xr:uid="{40864827-6289-4950-B4E6-34ACF0671E91}"/>
    <cellStyle name="l_Minas Gerais Certo_SECOM PR - MARANHÃO -  14-05-08 3 2 2 2" xfId="39238" xr:uid="{270D2522-DED6-498C-A0CB-FE7BFF6C3ED9}"/>
    <cellStyle name="l_Minas Gerais Certo_SECOM PR - MARANHÃO -  14-05-08 3 2 3" xfId="26879" xr:uid="{9F68CE83-08CD-486D-B9AF-8FF654883B3F}"/>
    <cellStyle name="l_Minas Gerais Certo_SECOM PR - MARANHÃO -  14-05-08 3 2 4" xfId="48138" xr:uid="{AABF246C-D4F8-44C0-BB41-9B7733F4DC23}"/>
    <cellStyle name="l_Minas Gerais Certo_SECOM PR - MARANHÃO -  14-05-08 3 3" xfId="17501" xr:uid="{60BDF0FC-F5D4-4753-86F9-FD6DAA0FC120}"/>
    <cellStyle name="l_Minas Gerais Certo_SECOM PR - MARANHÃO -  14-05-08 3 3 2" xfId="23660" xr:uid="{83507732-F765-4838-8890-6590D79C26FE}"/>
    <cellStyle name="l_Minas Gerais Certo_SECOM PR - MARANHÃO -  14-05-08 3 3 2 2" xfId="42323" xr:uid="{158E94C5-840B-4D35-97D8-EBCCB25C0DB9}"/>
    <cellStyle name="l_Minas Gerais Certo_SECOM PR - MARANHÃO -  14-05-08 3 3 3" xfId="30097" xr:uid="{148777B0-CA0F-4790-BF29-8046A9B9E462}"/>
    <cellStyle name="l_Minas Gerais Certo_SECOM PR - MARANHÃO -  14-05-08 3 4" xfId="33094" xr:uid="{4178932D-2CD1-49A5-BDA0-D275F36CF618}"/>
    <cellStyle name="l_Minas Gerais Certo_SECOM PR - MARANHÃO -  14-05-08 3 4 2" xfId="44813" xr:uid="{B7BC4CB4-FA1A-4051-A762-9E6721E483B5}"/>
    <cellStyle name="l_Minas Gerais Certo_SECOM PR - MARANHÃO -  14-05-08 3 5" xfId="35296" xr:uid="{9A72DD48-BC6F-4592-B3E7-8FF2819692D4}"/>
    <cellStyle name="l_Minas Gerais Certo_SECOM PR - MARANHÃO -  14-05-08 3 6" xfId="36932" xr:uid="{43B70A65-1CEB-425F-81F4-0941F7DF3C77}"/>
    <cellStyle name="l_Minas Gerais Certo_SECOM PR - MARANHÃO -  14-05-08 3 6 2" xfId="46468" xr:uid="{D53E123D-34D2-4225-A11E-274049428FA5}"/>
    <cellStyle name="l_Minas Gerais Certo_SECOM PR - MARANHÃO -  14-05-08 4" xfId="14061" xr:uid="{D2F698D9-CF37-451D-B0DA-D3A3AA306284}"/>
    <cellStyle name="l_Minas Gerais Certo_SECOM PR - MARANHÃO -  14-05-08 4 2" xfId="20220" xr:uid="{2E41618A-5DFB-4947-BC2A-2200F1A6946F}"/>
    <cellStyle name="l_Minas Gerais Certo_SECOM PR - MARANHÃO -  14-05-08 4 2 2" xfId="37630" xr:uid="{C5120236-8E18-46A1-8A3C-18E977FB3FA3}"/>
    <cellStyle name="l_Minas Gerais Certo_SECOM PR - MARANHÃO -  14-05-08 4 3" xfId="25130" xr:uid="{B9386117-6BD0-4DC1-A7CE-F6EE3C6BA412}"/>
    <cellStyle name="l_Minas Gerais Certo_SECOM PR - MARANHÃO -  14-05-08 5" xfId="24855" xr:uid="{58BC203E-0B3E-4A8D-ADD8-B1C8F3CBB2AA}"/>
    <cellStyle name="l_Minas Gerais Certo_SECOM PR - MARANHÃO -  14-05-08 5 2" xfId="37451" xr:uid="{F5ED03FE-AD36-43C3-9005-14D46DF551C5}"/>
    <cellStyle name="l_Minas Gerais Certo_SECOM PR - MARANHÃO -  14-05-08 6" xfId="31997" xr:uid="{44DB652C-6717-4D1C-8C97-AA21F4AC07D2}"/>
    <cellStyle name="l_Minas Gerais Certo_SECOM PR - MARANHÃO -  14-05-08_JORNAL COMPLEMENTO 24.06 - VERAMIR II - CONSOLIDADO" xfId="592" xr:uid="{24ED5B98-1DAE-466E-9A91-DAECABEB46BA}"/>
    <cellStyle name="l_Minas Gerais Certo_SECOM PR - MARANHÃO -  14-05-08_OOH - Rev 12" xfId="3917" xr:uid="{879466D2-FC6A-4176-8229-EC8A00C6CE8F}"/>
    <cellStyle name="l_Minas Gerais Certo_SECOM PR - MGE E SPE - 14-05" xfId="593" xr:uid="{7A64DAF2-2F30-4092-94FC-B5E25E28C254}"/>
    <cellStyle name="l_Minas Gerais Certo_SECOM PR - MGE E SPE - 14-05 2" xfId="11219" xr:uid="{D0F7FDF4-D9C5-4513-9E9C-F92D29A8CE74}"/>
    <cellStyle name="l_Minas Gerais Certo_SECOM PR - MGE E SPE - 14-05 2 2" xfId="12975" xr:uid="{5EC0F89E-246E-41BC-BDCD-DD46CE3C4724}"/>
    <cellStyle name="l_Minas Gerais Certo_SECOM PR - MGE E SPE - 14-05 2 2 2" xfId="16605" xr:uid="{B96299D9-67F3-4955-9BFE-8B3A1710FB41}"/>
    <cellStyle name="l_Minas Gerais Certo_SECOM PR - MGE E SPE - 14-05 2 2 2 2" xfId="22764" xr:uid="{3C862ED6-FABA-434E-9E57-84E30230C37F}"/>
    <cellStyle name="l_Minas Gerais Certo_SECOM PR - MGE E SPE - 14-05 2 2 2 2 2" xfId="40031" xr:uid="{69D20753-C09D-4B94-9403-56B6AD5EE04B}"/>
    <cellStyle name="l_Minas Gerais Certo_SECOM PR - MGE E SPE - 14-05 2 2 2 3" xfId="27672" xr:uid="{804ABE66-1305-44B4-9A4F-EC4BCB99C786}"/>
    <cellStyle name="l_Minas Gerais Certo_SECOM PR - MGE E SPE - 14-05 2 2 3" xfId="30896" xr:uid="{A0D9F304-719C-4CC7-8FE3-2D5925A1D7B2}"/>
    <cellStyle name="l_Minas Gerais Certo_SECOM PR - MGE E SPE - 14-05 2 2 3 2" xfId="43120" xr:uid="{A5177E35-DB97-4F34-874B-0D81B5EE12AC}"/>
    <cellStyle name="l_Minas Gerais Certo_SECOM PR - MGE E SPE - 14-05 2 2 4" xfId="33888" xr:uid="{6650E174-B626-4C75-826B-AF020CE1B724}"/>
    <cellStyle name="l_Minas Gerais Certo_SECOM PR - MGE E SPE - 14-05 2 2 4 2" xfId="45607" xr:uid="{0376D442-13DD-4CD7-95C1-05C01867AD68}"/>
    <cellStyle name="l_Minas Gerais Certo_SECOM PR - MGE E SPE - 14-05 2 2 5" xfId="36089" xr:uid="{DEB139D9-BEA1-4804-9B2A-7AA7CFBA01F6}"/>
    <cellStyle name="l_Minas Gerais Certo_SECOM PR - MGE E SPE - 14-05 2 2 6" xfId="19537" xr:uid="{1B88A7FA-FD26-4412-BD6D-0C6BF594D30C}"/>
    <cellStyle name="l_Minas Gerais Certo_SECOM PR - MGE E SPE - 14-05 2 3" xfId="14902" xr:uid="{5355E7CD-7315-4783-966C-F542A2B31265}"/>
    <cellStyle name="l_Minas Gerais Certo_SECOM PR - MGE E SPE - 14-05 2 3 2" xfId="21061" xr:uid="{24F4CF7C-BE77-4CD8-92F5-5DC0A656B8BA}"/>
    <cellStyle name="l_Minas Gerais Certo_SECOM PR - MGE E SPE - 14-05 2 3 2 2" xfId="38434" xr:uid="{E049A296-21B8-4CAF-9FF1-A59FD88AF168}"/>
    <cellStyle name="l_Minas Gerais Certo_SECOM PR - MGE E SPE - 14-05 2 3 3" xfId="26023" xr:uid="{AC6EC07C-8422-49B8-B3BE-E1F50DA0F8A6}"/>
    <cellStyle name="l_Minas Gerais Certo_SECOM PR - MGE E SPE - 14-05 2 4" xfId="29214" xr:uid="{DC5D6A28-CDAB-480D-B286-350F1957DA25}"/>
    <cellStyle name="l_Minas Gerais Certo_SECOM PR - MGE E SPE - 14-05 2 4 2" xfId="41524" xr:uid="{F2673098-E2F1-450D-9250-C88558A0647D}"/>
    <cellStyle name="l_Minas Gerais Certo_SECOM PR - MGE E SPE - 14-05 2 5" xfId="32198" xr:uid="{0D0B6AEB-E74E-4116-8E4E-4C7EA10D1993}"/>
    <cellStyle name="l_Minas Gerais Certo_SECOM PR - MGE E SPE - 14-05 2 5 2" xfId="43953" xr:uid="{331B56E7-CF13-497A-B71E-058D70032583}"/>
    <cellStyle name="l_Minas Gerais Certo_SECOM PR - MGE E SPE - 14-05 2 6" xfId="24773" xr:uid="{CB9D1C0D-4CCA-458D-819C-9ACE06995249}"/>
    <cellStyle name="l_Minas Gerais Certo_SECOM PR - MGE E SPE - 14-05 2 7" xfId="19061" xr:uid="{0EDCEC10-8B36-4EAB-A6AD-1436CA2EC777}"/>
    <cellStyle name="l_Minas Gerais Certo_SECOM PR - MGE E SPE - 14-05 3" xfId="12172" xr:uid="{1D986E65-73E7-4E4A-99C4-F53DB6460F07}"/>
    <cellStyle name="l_Minas Gerais Certo_SECOM PR - MGE E SPE - 14-05 3 2" xfId="15802" xr:uid="{DB9D091C-F3D8-4B14-B005-3585F414A757}"/>
    <cellStyle name="l_Minas Gerais Certo_SECOM PR - MGE E SPE - 14-05 3 2 2" xfId="21961" xr:uid="{4CD736E0-3BE4-4E70-911D-CAAF90493A02}"/>
    <cellStyle name="l_Minas Gerais Certo_SECOM PR - MGE E SPE - 14-05 3 2 2 2" xfId="39239" xr:uid="{042E20F8-B777-4A06-A7E1-2658672A8DD4}"/>
    <cellStyle name="l_Minas Gerais Certo_SECOM PR - MGE E SPE - 14-05 3 2 3" xfId="26880" xr:uid="{DE284D94-63A3-428F-AD98-51721262F95F}"/>
    <cellStyle name="l_Minas Gerais Certo_SECOM PR - MGE E SPE - 14-05 3 2 4" xfId="48139" xr:uid="{914F239A-971A-4F9B-9B9C-888D9FDF63E3}"/>
    <cellStyle name="l_Minas Gerais Certo_SECOM PR - MGE E SPE - 14-05 3 3" xfId="17502" xr:uid="{DD106858-2FC9-4BF0-A482-290F3098A37F}"/>
    <cellStyle name="l_Minas Gerais Certo_SECOM PR - MGE E SPE - 14-05 3 3 2" xfId="23661" xr:uid="{18010177-767E-4E11-AF8B-F8A8CC45170A}"/>
    <cellStyle name="l_Minas Gerais Certo_SECOM PR - MGE E SPE - 14-05 3 3 2 2" xfId="42324" xr:uid="{BD95A042-BCDD-4E24-9C71-F802A97A6598}"/>
    <cellStyle name="l_Minas Gerais Certo_SECOM PR - MGE E SPE - 14-05 3 3 3" xfId="30098" xr:uid="{6ECD239D-16FE-49AA-BF44-D8AE4950F7E8}"/>
    <cellStyle name="l_Minas Gerais Certo_SECOM PR - MGE E SPE - 14-05 3 4" xfId="33095" xr:uid="{B939EF90-7587-4917-A5DB-D7B19A8C0A24}"/>
    <cellStyle name="l_Minas Gerais Certo_SECOM PR - MGE E SPE - 14-05 3 4 2" xfId="44814" xr:uid="{FD983C7E-7FC0-4829-9773-FE61A3727E38}"/>
    <cellStyle name="l_Minas Gerais Certo_SECOM PR - MGE E SPE - 14-05 3 5" xfId="35297" xr:uid="{8DECE15A-8AC5-4902-AA77-3397502F98D9}"/>
    <cellStyle name="l_Minas Gerais Certo_SECOM PR - MGE E SPE - 14-05 3 6" xfId="29052" xr:uid="{F2DDE9D4-7DDC-48AC-90B5-7C8DDA02A90A}"/>
    <cellStyle name="l_Minas Gerais Certo_SECOM PR - MGE E SPE - 14-05 3 6 2" xfId="41378" xr:uid="{1684065F-5E54-4310-87AB-81F17A024783}"/>
    <cellStyle name="l_Minas Gerais Certo_SECOM PR - MGE E SPE - 14-05 4" xfId="14062" xr:uid="{79410CFC-9CB1-48CF-B0BE-D42D54CFFC70}"/>
    <cellStyle name="l_Minas Gerais Certo_SECOM PR - MGE E SPE - 14-05 4 2" xfId="20221" xr:uid="{67CAD649-C5D8-4C3D-BC6B-69AEB35BBB68}"/>
    <cellStyle name="l_Minas Gerais Certo_SECOM PR - MGE E SPE - 14-05 4 2 2" xfId="37631" xr:uid="{F9EC43CE-9953-4662-8285-F7E0E1098F91}"/>
    <cellStyle name="l_Minas Gerais Certo_SECOM PR - MGE E SPE - 14-05 4 3" xfId="25131" xr:uid="{E8BE5074-A5A4-4190-B3CB-71E8210A53E1}"/>
    <cellStyle name="l_Minas Gerais Certo_SECOM PR - MGE E SPE - 14-05 5" xfId="24823" xr:uid="{F848B7ED-8C65-4E0D-91DA-0265A02DB418}"/>
    <cellStyle name="l_Minas Gerais Certo_SECOM PR - MGE E SPE - 14-05 5 2" xfId="37419" xr:uid="{37F963F1-8493-402C-9849-7A949FD47216}"/>
    <cellStyle name="l_Minas Gerais Certo_SECOM PR - MGE E SPE - 14-05 6" xfId="31996" xr:uid="{9FB8881C-6B96-43A8-868A-8E8C58AA1048}"/>
    <cellStyle name="l_Minas Gerais Certo_SECOM PR - MGE E SPE - 14-05_JORNAL COMPLEMENTO 24.06 - VERAMIR II - CONSOLIDADO" xfId="594" xr:uid="{8244C208-D7F7-497A-84E8-7454D8C5FBC4}"/>
    <cellStyle name="l_Minas Gerais Certo_SECOM PR - MGE E SPE - 14-05_OOH - Rev 12" xfId="3918" xr:uid="{9D69A62D-5CA1-4D52-80C8-E971573F4EC6}"/>
    <cellStyle name="l_Minas Gerais Certo_SÉCULO 21" xfId="595" xr:uid="{959E57FF-A5EE-4BA2-9AF3-2C2B4B142C7E}"/>
    <cellStyle name="l_Minas Gerais Certo_SÉCULO 21_JORNAL COMPLEMENTO 24.06 - VERAMIR II - CONSOLIDADO" xfId="596" xr:uid="{4F4FFB17-EBFF-4CEC-88D2-21B056DD0217}"/>
    <cellStyle name="l_Minas Gerais Certo_SPA - NUCLEO APRES" xfId="597" xr:uid="{18700569-8832-445E-8939-04DD776AB704}"/>
    <cellStyle name="l_Minas Gerais Certo_SPA - NUCLEO APRES 2" xfId="11220" xr:uid="{5960D851-52E5-4799-8E4D-47F5D508A3D3}"/>
    <cellStyle name="l_Minas Gerais Certo_SPA - NUCLEO APRES 2 2" xfId="12976" xr:uid="{3D316243-4134-4C9B-B0AE-33CC1BF8EA09}"/>
    <cellStyle name="l_Minas Gerais Certo_SPA - NUCLEO APRES 2 2 2" xfId="16606" xr:uid="{E647FEE3-A65D-4681-A651-6846601D8652}"/>
    <cellStyle name="l_Minas Gerais Certo_SPA - NUCLEO APRES 2 2 2 2" xfId="22765" xr:uid="{4714EC3E-01B1-4374-9849-4A29FD3B21E4}"/>
    <cellStyle name="l_Minas Gerais Certo_SPA - NUCLEO APRES 2 2 2 2 2" xfId="40032" xr:uid="{970D7D1A-11FB-4B8A-B221-C4A9B1BAB2D5}"/>
    <cellStyle name="l_Minas Gerais Certo_SPA - NUCLEO APRES 2 2 2 3" xfId="27673" xr:uid="{FFDAB9E1-9FE1-42E1-A5D2-B917FD0D018F}"/>
    <cellStyle name="l_Minas Gerais Certo_SPA - NUCLEO APRES 2 2 3" xfId="30897" xr:uid="{11F0A44E-31FB-4938-A8C0-314976338BEA}"/>
    <cellStyle name="l_Minas Gerais Certo_SPA - NUCLEO APRES 2 2 3 2" xfId="43121" xr:uid="{BAB7C860-B246-453B-9B10-301E88F21965}"/>
    <cellStyle name="l_Minas Gerais Certo_SPA - NUCLEO APRES 2 2 4" xfId="33889" xr:uid="{D50898DC-CB3F-4B9A-A959-F0287958E8F1}"/>
    <cellStyle name="l_Minas Gerais Certo_SPA - NUCLEO APRES 2 2 4 2" xfId="45608" xr:uid="{FCFF79F3-E81D-483E-B76E-E6D1C18C6638}"/>
    <cellStyle name="l_Minas Gerais Certo_SPA - NUCLEO APRES 2 2 5" xfId="36090" xr:uid="{0AE37FC5-7CDD-46A8-858C-108135073B89}"/>
    <cellStyle name="l_Minas Gerais Certo_SPA - NUCLEO APRES 2 2 6" xfId="18862" xr:uid="{4E9BC1B2-C36F-489F-9F72-6897BC17014D}"/>
    <cellStyle name="l_Minas Gerais Certo_SPA - NUCLEO APRES 2 3" xfId="14903" xr:uid="{F2087F86-A994-40FC-A535-B3738AC74DF0}"/>
    <cellStyle name="l_Minas Gerais Certo_SPA - NUCLEO APRES 2 3 2" xfId="21062" xr:uid="{5C8D5906-5FDA-42A9-97CC-F33D40D9B3FF}"/>
    <cellStyle name="l_Minas Gerais Certo_SPA - NUCLEO APRES 2 3 2 2" xfId="38435" xr:uid="{ACB2FB05-4159-4E47-A103-225393B9FBB9}"/>
    <cellStyle name="l_Minas Gerais Certo_SPA - NUCLEO APRES 2 3 3" xfId="26024" xr:uid="{32D04524-13EE-4D68-AA9B-66C4FB5A8CFA}"/>
    <cellStyle name="l_Minas Gerais Certo_SPA - NUCLEO APRES 2 4" xfId="29215" xr:uid="{1694DAC5-9D15-4C05-A5F2-8829A9D91F0E}"/>
    <cellStyle name="l_Minas Gerais Certo_SPA - NUCLEO APRES 2 4 2" xfId="41525" xr:uid="{8A1DE552-AA4B-445E-9AB1-E660F3FB2B4A}"/>
    <cellStyle name="l_Minas Gerais Certo_SPA - NUCLEO APRES 2 5" xfId="32199" xr:uid="{E41E0EDB-DC21-46A9-B0A7-AB8955776808}"/>
    <cellStyle name="l_Minas Gerais Certo_SPA - NUCLEO APRES 2 5 2" xfId="43954" xr:uid="{0FA96CAD-1D31-4D3A-AA6A-0E207BAE7F3F}"/>
    <cellStyle name="l_Minas Gerais Certo_SPA - NUCLEO APRES 2 6" xfId="29920" xr:uid="{B92AE69F-1680-4742-9573-FCA005FAB925}"/>
    <cellStyle name="l_Minas Gerais Certo_SPA - NUCLEO APRES 2 7" xfId="18745" xr:uid="{72ADD7A7-AA80-4971-9565-32C637A224CF}"/>
    <cellStyle name="l_Minas Gerais Certo_SPA - NUCLEO APRES 3" xfId="12173" xr:uid="{4B8BA07F-3E98-4A2B-8B9B-F8AC36727FA6}"/>
    <cellStyle name="l_Minas Gerais Certo_SPA - NUCLEO APRES 3 2" xfId="15803" xr:uid="{801C89CD-C6EC-4631-89CC-FC24FE27CFE7}"/>
    <cellStyle name="l_Minas Gerais Certo_SPA - NUCLEO APRES 3 2 2" xfId="21962" xr:uid="{8B3457B2-2108-4B1D-BAE8-FD8705C8278A}"/>
    <cellStyle name="l_Minas Gerais Certo_SPA - NUCLEO APRES 3 2 2 2" xfId="39240" xr:uid="{BE4E52F1-4675-4A58-9EF1-653F50FBD1B6}"/>
    <cellStyle name="l_Minas Gerais Certo_SPA - NUCLEO APRES 3 2 3" xfId="26881" xr:uid="{20FCCC52-037A-4758-9912-D4E762966780}"/>
    <cellStyle name="l_Minas Gerais Certo_SPA - NUCLEO APRES 3 2 4" xfId="48140" xr:uid="{E3C9DB9A-C9E3-4A41-BA1B-39EB1AEDE75D}"/>
    <cellStyle name="l_Minas Gerais Certo_SPA - NUCLEO APRES 3 3" xfId="17503" xr:uid="{696B57A9-AF6A-4A0B-9149-5C5B2EB406EF}"/>
    <cellStyle name="l_Minas Gerais Certo_SPA - NUCLEO APRES 3 3 2" xfId="23662" xr:uid="{56336DE9-FDCE-4E46-BC85-6C6695C873DE}"/>
    <cellStyle name="l_Minas Gerais Certo_SPA - NUCLEO APRES 3 3 2 2" xfId="42325" xr:uid="{8E3B8B06-94C2-4B07-A3C4-53D569A44D26}"/>
    <cellStyle name="l_Minas Gerais Certo_SPA - NUCLEO APRES 3 3 3" xfId="30099" xr:uid="{9EF91E45-674E-4054-83CC-53B525A195C6}"/>
    <cellStyle name="l_Minas Gerais Certo_SPA - NUCLEO APRES 3 4" xfId="33096" xr:uid="{BE396810-CF3D-435C-9A84-7A0D8811A192}"/>
    <cellStyle name="l_Minas Gerais Certo_SPA - NUCLEO APRES 3 4 2" xfId="44815" xr:uid="{80349179-2E7C-4FC4-A593-53048041D2A1}"/>
    <cellStyle name="l_Minas Gerais Certo_SPA - NUCLEO APRES 3 5" xfId="35298" xr:uid="{AEAA4F66-FEC0-4B21-A895-AB386AD5F752}"/>
    <cellStyle name="l_Minas Gerais Certo_SPA - NUCLEO APRES 3 6" xfId="37128" xr:uid="{6EBFEF8D-32D6-489F-AD90-CF5B815DCA3C}"/>
    <cellStyle name="l_Minas Gerais Certo_SPA - NUCLEO APRES 3 6 2" xfId="46664" xr:uid="{336A9DC0-1841-473E-A35E-F94E666C843F}"/>
    <cellStyle name="l_Minas Gerais Certo_SPA - NUCLEO APRES 4" xfId="14063" xr:uid="{4B1FAADA-B9DB-4967-B1CA-5C257A6C20D2}"/>
    <cellStyle name="l_Minas Gerais Certo_SPA - NUCLEO APRES 4 2" xfId="20222" xr:uid="{2650C211-0C09-4A0C-B167-4E2E0669850E}"/>
    <cellStyle name="l_Minas Gerais Certo_SPA - NUCLEO APRES 4 2 2" xfId="37632" xr:uid="{47A12972-5B4E-47E7-AB61-45CCD52D5C42}"/>
    <cellStyle name="l_Minas Gerais Certo_SPA - NUCLEO APRES 4 3" xfId="25132" xr:uid="{DF7843B1-DA59-439B-867B-2CCD7C220084}"/>
    <cellStyle name="l_Minas Gerais Certo_SPA - NUCLEO APRES 5" xfId="24808" xr:uid="{B2B6FC25-7C90-4FF1-9EB2-39BC0B06A263}"/>
    <cellStyle name="l_Minas Gerais Certo_SPA - NUCLEO APRES 5 2" xfId="37404" xr:uid="{4A0A0227-9CFE-4814-87C8-BDDEE37E56A5}"/>
    <cellStyle name="l_Minas Gerais Certo_SPA - NUCLEO APRES 6" xfId="31995" xr:uid="{EA1ACCA3-112F-4C14-A381-FA66E65CB50A}"/>
    <cellStyle name="l_Minas Gerais Certo_SPA - NUCLEO APRES_OOH - Rev 12" xfId="3919" xr:uid="{20181657-2F7D-48B4-82DC-1B5648076FD1}"/>
    <cellStyle name="l_Minas Gerais Certo_TV MATISSE" xfId="598" xr:uid="{4D68AD55-33BE-40CC-A614-DB5258F29658}"/>
    <cellStyle name="l_Minas Gerais Certo_TV MATISSE 2" xfId="11221" xr:uid="{C34EDE2B-EFC3-450A-B947-817EB0BAD678}"/>
    <cellStyle name="l_Minas Gerais Certo_TV MATISSE 2 2" xfId="12977" xr:uid="{F603AC09-671D-4F43-990A-86295FD25A4C}"/>
    <cellStyle name="l_Minas Gerais Certo_TV MATISSE 2 2 2" xfId="16607" xr:uid="{7A1FAE56-32BA-4647-B5BB-3CDEC2FFE1EB}"/>
    <cellStyle name="l_Minas Gerais Certo_TV MATISSE 2 2 2 2" xfId="22766" xr:uid="{C81E69B8-13ED-48DB-A95A-AE467CF292C2}"/>
    <cellStyle name="l_Minas Gerais Certo_TV MATISSE 2 2 2 2 2" xfId="40033" xr:uid="{C45D163B-2EED-48DA-813B-3A619B513F9C}"/>
    <cellStyle name="l_Minas Gerais Certo_TV MATISSE 2 2 2 3" xfId="27674" xr:uid="{5E4BEEFF-93AA-46E4-895B-F6D5891F5838}"/>
    <cellStyle name="l_Minas Gerais Certo_TV MATISSE 2 2 3" xfId="30898" xr:uid="{15F78161-2491-48EA-B40A-EEE33AB2B480}"/>
    <cellStyle name="l_Minas Gerais Certo_TV MATISSE 2 2 3 2" xfId="43122" xr:uid="{D21E5365-A683-44F9-8643-A9A60AB1BFAA}"/>
    <cellStyle name="l_Minas Gerais Certo_TV MATISSE 2 2 4" xfId="33890" xr:uid="{4FBECCAE-9538-450A-A8FF-A243DAF6B394}"/>
    <cellStyle name="l_Minas Gerais Certo_TV MATISSE 2 2 4 2" xfId="45609" xr:uid="{9FB095F9-CD7C-4C6F-A78C-5C0CB346AECB}"/>
    <cellStyle name="l_Minas Gerais Certo_TV MATISSE 2 2 5" xfId="36091" xr:uid="{D48C5766-F263-4EB3-AF5B-640059431E51}"/>
    <cellStyle name="l_Minas Gerais Certo_TV MATISSE 2 2 6" xfId="18544" xr:uid="{A363572F-B9A9-44D0-88B5-9F467B0C477E}"/>
    <cellStyle name="l_Minas Gerais Certo_TV MATISSE 2 3" xfId="14904" xr:uid="{C159B7FF-5F72-47D9-BCB6-90727C2FDC39}"/>
    <cellStyle name="l_Minas Gerais Certo_TV MATISSE 2 3 2" xfId="21063" xr:uid="{6E981AA3-386C-41D5-A911-927BF439F395}"/>
    <cellStyle name="l_Minas Gerais Certo_TV MATISSE 2 3 2 2" xfId="38436" xr:uid="{815F4171-30F4-4177-B420-10E3FC727FD7}"/>
    <cellStyle name="l_Minas Gerais Certo_TV MATISSE 2 3 3" xfId="26025" xr:uid="{3E781AC8-3FD3-4834-B462-C3D2D391F087}"/>
    <cellStyle name="l_Minas Gerais Certo_TV MATISSE 2 4" xfId="29216" xr:uid="{12E7F301-601C-497D-98EC-0090FA00D1F7}"/>
    <cellStyle name="l_Minas Gerais Certo_TV MATISSE 2 4 2" xfId="41526" xr:uid="{61B19AF8-EFDB-4960-84C0-F8B735A649EA}"/>
    <cellStyle name="l_Minas Gerais Certo_TV MATISSE 2 5" xfId="32200" xr:uid="{05B52507-A85A-4748-B8FC-79688BFEAB7D}"/>
    <cellStyle name="l_Minas Gerais Certo_TV MATISSE 2 5 2" xfId="43955" xr:uid="{2002DAD6-F7D9-465F-8E66-B6813A98F624}"/>
    <cellStyle name="l_Minas Gerais Certo_TV MATISSE 2 6" xfId="29903" xr:uid="{92D6AC44-34BD-49DC-A07F-70C1708396B4}"/>
    <cellStyle name="l_Minas Gerais Certo_TV MATISSE 2 7" xfId="19443" xr:uid="{4CB38FF5-2824-4F59-9854-BFD914A1C3F9}"/>
    <cellStyle name="l_Minas Gerais Certo_TV MATISSE 3" xfId="12174" xr:uid="{675C68AD-DB28-4101-B20B-095EF9A783FA}"/>
    <cellStyle name="l_Minas Gerais Certo_TV MATISSE 3 2" xfId="15804" xr:uid="{6F1FA20E-127D-4CFD-A46D-F728D7C8DCEE}"/>
    <cellStyle name="l_Minas Gerais Certo_TV MATISSE 3 2 2" xfId="21963" xr:uid="{CB7E1F94-C7FA-4152-9ACD-BB1BD24986C0}"/>
    <cellStyle name="l_Minas Gerais Certo_TV MATISSE 3 2 2 2" xfId="39241" xr:uid="{53F221A3-75F7-4BC5-8983-4EF6EC72E347}"/>
    <cellStyle name="l_Minas Gerais Certo_TV MATISSE 3 2 3" xfId="26882" xr:uid="{67435069-AA28-415D-8CAF-375037B741D6}"/>
    <cellStyle name="l_Minas Gerais Certo_TV MATISSE 3 2 4" xfId="48141" xr:uid="{E01AC3A5-35BC-4F78-A3AE-B6B494B87748}"/>
    <cellStyle name="l_Minas Gerais Certo_TV MATISSE 3 3" xfId="17504" xr:uid="{280CBF90-F835-41EB-9BFF-F4BFA77DC7AF}"/>
    <cellStyle name="l_Minas Gerais Certo_TV MATISSE 3 3 2" xfId="23663" xr:uid="{F245113F-E513-4F2F-90E8-D2630F2E0C06}"/>
    <cellStyle name="l_Minas Gerais Certo_TV MATISSE 3 3 2 2" xfId="42326" xr:uid="{6665E286-4019-4847-990B-1DD21F09D03E}"/>
    <cellStyle name="l_Minas Gerais Certo_TV MATISSE 3 3 3" xfId="30100" xr:uid="{F32D3D57-0B0D-4BDC-BEC2-C8D76D9612F1}"/>
    <cellStyle name="l_Minas Gerais Certo_TV MATISSE 3 4" xfId="33097" xr:uid="{92C21A66-3C7D-46B1-A893-787C7AD9C3F5}"/>
    <cellStyle name="l_Minas Gerais Certo_TV MATISSE 3 4 2" xfId="44816" xr:uid="{78C64F36-F2C9-438A-840F-AE294C247807}"/>
    <cellStyle name="l_Minas Gerais Certo_TV MATISSE 3 5" xfId="35299" xr:uid="{2DF2BAAD-C4B9-4D7B-B7CE-8E3E3BAEC18E}"/>
    <cellStyle name="l_Minas Gerais Certo_TV MATISSE 3 6" xfId="37331" xr:uid="{99844D8E-767D-422C-8684-00E5399E9BED}"/>
    <cellStyle name="l_Minas Gerais Certo_TV MATISSE 3 6 2" xfId="46867" xr:uid="{0673774C-BCA7-46CD-8A43-2B241E2AAFB9}"/>
    <cellStyle name="l_Minas Gerais Certo_TV MATISSE 4" xfId="14064" xr:uid="{E496480C-B74C-481D-8144-4641A6CCBA67}"/>
    <cellStyle name="l_Minas Gerais Certo_TV MATISSE 4 2" xfId="20223" xr:uid="{E1C6937D-CF20-46A3-93F1-C1E7255B4C94}"/>
    <cellStyle name="l_Minas Gerais Certo_TV MATISSE 4 2 2" xfId="37633" xr:uid="{B72BD910-4617-450F-A7F3-CBCDCD039D02}"/>
    <cellStyle name="l_Minas Gerais Certo_TV MATISSE 4 3" xfId="25133" xr:uid="{CF5192DD-DCED-4D3F-B89B-291D1F882822}"/>
    <cellStyle name="l_Minas Gerais Certo_TV MATISSE 5" xfId="24858" xr:uid="{D058AC0C-882B-46DE-9FE9-7D1643A54CBB}"/>
    <cellStyle name="l_Minas Gerais Certo_TV MATISSE 5 2" xfId="37454" xr:uid="{224B15B6-8D89-4B27-AC06-44EBA2333A64}"/>
    <cellStyle name="l_Minas Gerais Certo_TV MATISSE 6" xfId="31994" xr:uid="{46977F5E-9065-4812-94A0-2C3D149166F3}"/>
    <cellStyle name="l_Minas Gerais Certo_TV MATISSE_JORNAL COMPLEMENTO 24.06 - VERAMIR II - CONSOLIDADO" xfId="599" xr:uid="{E60E2A57-07D6-4A2F-98A9-D3EECAC95C22}"/>
    <cellStyle name="l_Minas Gerais Certo_TV MATISSE_OOH - Rev 12" xfId="3920" xr:uid="{234F4F9A-6B69-419C-9DB5-C12B395E2EFE}"/>
    <cellStyle name="l_NEIDE II" xfId="600" xr:uid="{4972779A-07B8-4995-A777-F081A4DF557F}"/>
    <cellStyle name="l_NEIDE II 2" xfId="11222" xr:uid="{477DA2B3-D741-4E66-AF66-D262D46F54AA}"/>
    <cellStyle name="l_NEIDE II 2 2" xfId="12978" xr:uid="{36FBCFA2-3998-4A85-81F2-AB92695D2268}"/>
    <cellStyle name="l_NEIDE II 2 2 2" xfId="16608" xr:uid="{1115773B-47E7-4747-BFBF-237D2B996FC2}"/>
    <cellStyle name="l_NEIDE II 2 2 2 2" xfId="22767" xr:uid="{A87665F5-BD79-4AAB-BF02-C7A77B09CBB5}"/>
    <cellStyle name="l_NEIDE II 2 2 2 2 2" xfId="40034" xr:uid="{C1DF5E68-23C9-4548-9C2D-B2BCAB9BAE10}"/>
    <cellStyle name="l_NEIDE II 2 2 2 3" xfId="27675" xr:uid="{09A419C7-BB2B-48E4-AB98-B21F1ECDEA73}"/>
    <cellStyle name="l_NEIDE II 2 2 3" xfId="30899" xr:uid="{FE51D92C-A693-45E5-B799-913925445493}"/>
    <cellStyle name="l_NEIDE II 2 2 3 2" xfId="43123" xr:uid="{48837B17-314A-48F8-9A4E-5391E6391112}"/>
    <cellStyle name="l_NEIDE II 2 2 4" xfId="33891" xr:uid="{B24D9EC8-6B8F-4390-A3E1-6651AAE4EE2D}"/>
    <cellStyle name="l_NEIDE II 2 2 4 2" xfId="45610" xr:uid="{F1DC4C3C-103A-400D-9569-FDAFAC22C49B}"/>
    <cellStyle name="l_NEIDE II 2 2 5" xfId="36092" xr:uid="{5421FC8D-78E7-4807-9555-01337D01A994}"/>
    <cellStyle name="l_NEIDE II 2 2 6" xfId="19243" xr:uid="{A0A09B6F-675D-4CB3-8E72-ED3F16E11D9F}"/>
    <cellStyle name="l_NEIDE II 2 3" xfId="14905" xr:uid="{725192F9-AAB0-497A-B89B-A65F128FEC8E}"/>
    <cellStyle name="l_NEIDE II 2 3 2" xfId="21064" xr:uid="{75C082CE-DA76-4E4A-8272-DC0F76DC71C9}"/>
    <cellStyle name="l_NEIDE II 2 3 2 2" xfId="38437" xr:uid="{07901367-4630-4BB6-A529-00CB55FA79BE}"/>
    <cellStyle name="l_NEIDE II 2 3 3" xfId="26026" xr:uid="{CD83C712-57D3-4F46-9502-2EB4B59C2DA8}"/>
    <cellStyle name="l_NEIDE II 2 4" xfId="29217" xr:uid="{82894F62-3112-4449-9F09-3B1624CC3D2B}"/>
    <cellStyle name="l_NEIDE II 2 4 2" xfId="41527" xr:uid="{0BAD85F8-AF75-421E-9FE6-408A9C26631A}"/>
    <cellStyle name="l_NEIDE II 2 5" xfId="32201" xr:uid="{C543C023-3870-457B-833C-295E893BAA6E}"/>
    <cellStyle name="l_NEIDE II 2 5 2" xfId="43956" xr:uid="{DD36BB9C-1AE0-4BD5-BD59-459A7A4B0D76}"/>
    <cellStyle name="l_NEIDE II 2 6" xfId="29910" xr:uid="{AC6582E7-C024-472F-80C6-69B50C7C497D}"/>
    <cellStyle name="l_NEIDE II 2 7" xfId="19737" xr:uid="{BB00884B-69FA-4C0B-80B2-E3A70C335936}"/>
    <cellStyle name="l_NEIDE II 3" xfId="12175" xr:uid="{35813104-A9D4-4537-8F3B-E95B2B6612BE}"/>
    <cellStyle name="l_NEIDE II 3 2" xfId="15805" xr:uid="{5DA7C28F-269A-47D3-AFC1-12A9E821358F}"/>
    <cellStyle name="l_NEIDE II 3 2 2" xfId="21964" xr:uid="{8952E798-92A3-41C3-82A6-93091C87EFAA}"/>
    <cellStyle name="l_NEIDE II 3 2 2 2" xfId="39242" xr:uid="{D3C5C0C3-9F19-4ACC-B7C6-72013B697EA3}"/>
    <cellStyle name="l_NEIDE II 3 2 3" xfId="26883" xr:uid="{B1B03311-83EA-4731-9669-F46A95B6B83E}"/>
    <cellStyle name="l_NEIDE II 3 2 4" xfId="48142" xr:uid="{5629D91E-4EE6-4F94-A396-C105E909AE36}"/>
    <cellStyle name="l_NEIDE II 3 3" xfId="17505" xr:uid="{229BA3AE-FA98-4281-B6B8-DAF966DA1F95}"/>
    <cellStyle name="l_NEIDE II 3 3 2" xfId="23664" xr:uid="{0E74AAD8-2F6A-44C8-8B3E-9440704FB28E}"/>
    <cellStyle name="l_NEIDE II 3 3 2 2" xfId="42327" xr:uid="{B10E8C6F-7987-4AAE-B824-45DDADE41152}"/>
    <cellStyle name="l_NEIDE II 3 3 3" xfId="30101" xr:uid="{4C291DAD-AFA8-47E3-B4D7-30FAAC837D6E}"/>
    <cellStyle name="l_NEIDE II 3 4" xfId="33098" xr:uid="{3288259B-8731-4A3A-AB0E-46A015A7EB37}"/>
    <cellStyle name="l_NEIDE II 3 4 2" xfId="44817" xr:uid="{2C8D1761-D55D-4C25-A27C-F50DD4641901}"/>
    <cellStyle name="l_NEIDE II 3 5" xfId="35300" xr:uid="{0C9F5EE1-755C-4508-9FEC-9CE88C00EB37}"/>
    <cellStyle name="l_NEIDE II 3 6" xfId="36931" xr:uid="{41CF4669-F638-4AFB-B560-856B568CB8E0}"/>
    <cellStyle name="l_NEIDE II 3 6 2" xfId="46467" xr:uid="{946E6421-0A5E-4062-AB6B-5199F1B7EBFA}"/>
    <cellStyle name="l_NEIDE II 4" xfId="14065" xr:uid="{A4773FC5-52A3-4E11-AEBE-5A7A53C366E6}"/>
    <cellStyle name="l_NEIDE II 4 2" xfId="20224" xr:uid="{46D51F89-7F5F-45D3-BD6B-652C851E0681}"/>
    <cellStyle name="l_NEIDE II 4 2 2" xfId="37634" xr:uid="{F076139E-BB1F-4357-9C72-7564B5E24F53}"/>
    <cellStyle name="l_NEIDE II 4 3" xfId="25134" xr:uid="{53198D78-B408-436B-9B9B-462AEF4E0600}"/>
    <cellStyle name="l_NEIDE II 5" xfId="24857" xr:uid="{59D0FC8D-3D95-431D-BC33-D75F0808660F}"/>
    <cellStyle name="l_NEIDE II 5 2" xfId="37453" xr:uid="{368ECB69-85F2-4C64-8EE1-70E82943E775}"/>
    <cellStyle name="l_NEIDE II 6" xfId="31993" xr:uid="{AF911520-BD99-4543-A0FD-09FF7F10FC6C}"/>
    <cellStyle name="l_NEIDE II_OOH - Rev 12" xfId="3921" xr:uid="{D5DD573D-33A8-43A2-9399-6C39AB1B3834}"/>
    <cellStyle name="l_OOH - Rev 12" xfId="3922" xr:uid="{456B5FD9-D92B-4A5D-B086-1F707DEE9E87}"/>
    <cellStyle name="l_Pauta de Mídia Anual AC - 18.06.08 V3 - Aprovado" xfId="3923" xr:uid="{30AF8754-64A4-4795-BB5E-7909749B8662}"/>
    <cellStyle name="l_Pauta de Mídia Anual AC - 18.06.08 V3 - Aprovado 2" xfId="11223" xr:uid="{033C8EC0-82E4-4E5F-9239-D49993F15DC4}"/>
    <cellStyle name="l_Pauta de Mídia Anual AC - 18.06.08 V3 - Aprovado 2 2" xfId="12979" xr:uid="{D86A352C-2A68-4975-B35C-00E8BA03D6EE}"/>
    <cellStyle name="l_Pauta de Mídia Anual AC - 18.06.08 V3 - Aprovado 2 2 2" xfId="16609" xr:uid="{9D33BD6F-C057-4508-B38C-D409B7796B81}"/>
    <cellStyle name="l_Pauta de Mídia Anual AC - 18.06.08 V3 - Aprovado 2 2 2 2" xfId="22768" xr:uid="{5BEEF1D4-83D9-404C-BA72-8DE1609E641F}"/>
    <cellStyle name="l_Pauta de Mídia Anual AC - 18.06.08 V3 - Aprovado 2 2 2 2 2" xfId="40035" xr:uid="{14E01A87-C21A-4849-9218-1225A0D6FC5F}"/>
    <cellStyle name="l_Pauta de Mídia Anual AC - 18.06.08 V3 - Aprovado 2 2 2 3" xfId="27676" xr:uid="{D692D8A4-51AD-4800-A474-C849354E11AE}"/>
    <cellStyle name="l_Pauta de Mídia Anual AC - 18.06.08 V3 - Aprovado 2 2 3" xfId="30900" xr:uid="{2ECBACFC-69D4-4FAF-A009-43F6044A4072}"/>
    <cellStyle name="l_Pauta de Mídia Anual AC - 18.06.08 V3 - Aprovado 2 2 3 2" xfId="43124" xr:uid="{B572F3A2-E485-4025-B198-1B0EFE759F02}"/>
    <cellStyle name="l_Pauta de Mídia Anual AC - 18.06.08 V3 - Aprovado 2 2 4" xfId="33892" xr:uid="{715CA5BE-BC82-4EED-A33C-554C40846BF8}"/>
    <cellStyle name="l_Pauta de Mídia Anual AC - 18.06.08 V3 - Aprovado 2 2 4 2" xfId="45611" xr:uid="{B822F8D0-64D4-41AC-9B9F-CEF68FF2463D}"/>
    <cellStyle name="l_Pauta de Mídia Anual AC - 18.06.08 V3 - Aprovado 2 2 5" xfId="36093" xr:uid="{67C4B868-6E6A-4304-A3F2-C7201088A25A}"/>
    <cellStyle name="l_Pauta de Mídia Anual AC - 18.06.08 V3 - Aprovado 2 2 6" xfId="19536" xr:uid="{DB2B7604-099E-424A-A9D3-FA0CB59A5B45}"/>
    <cellStyle name="l_Pauta de Mídia Anual AC - 18.06.08 V3 - Aprovado 2 3" xfId="14906" xr:uid="{60473A3F-9DE8-4F85-8823-5BCFE2C24983}"/>
    <cellStyle name="l_Pauta de Mídia Anual AC - 18.06.08 V3 - Aprovado 2 3 2" xfId="21065" xr:uid="{FFC69CF6-8844-490D-ACD7-451FEA4877ED}"/>
    <cellStyle name="l_Pauta de Mídia Anual AC - 18.06.08 V3 - Aprovado 2 3 2 2" xfId="38438" xr:uid="{DCAEDECB-5464-48B2-95E5-33289FE8F799}"/>
    <cellStyle name="l_Pauta de Mídia Anual AC - 18.06.08 V3 - Aprovado 2 3 3" xfId="26027" xr:uid="{47557228-5809-4714-BD9B-F23D2DF05809}"/>
    <cellStyle name="l_Pauta de Mídia Anual AC - 18.06.08 V3 - Aprovado 2 4" xfId="29218" xr:uid="{2FF07638-0F47-4B7C-9394-BC14ABA0524C}"/>
    <cellStyle name="l_Pauta de Mídia Anual AC - 18.06.08 V3 - Aprovado 2 4 2" xfId="41528" xr:uid="{24F238B5-1D22-483D-8E90-7E2CD95977B0}"/>
    <cellStyle name="l_Pauta de Mídia Anual AC - 18.06.08 V3 - Aprovado 2 5" xfId="32202" xr:uid="{9632A078-63B9-41A4-8C74-07A0D5CEB4A4}"/>
    <cellStyle name="l_Pauta de Mídia Anual AC - 18.06.08 V3 - Aprovado 2 5 2" xfId="43957" xr:uid="{1614B160-DBCF-4BE3-9690-4885EB116AA2}"/>
    <cellStyle name="l_Pauta de Mídia Anual AC - 18.06.08 V3 - Aprovado 2 6" xfId="24737" xr:uid="{8BACEE79-2BB6-43D6-B86B-0E4BC2D335E5}"/>
    <cellStyle name="l_Pauta de Mídia Anual AC - 18.06.08 V3 - Aprovado 2 7" xfId="19060" xr:uid="{90E8F47B-703F-4091-85E8-A122E8520A8F}"/>
    <cellStyle name="l_Pauta de Mídia Anual AC - 18.06.08 V3 - Aprovado 3" xfId="12176" xr:uid="{63831ABC-C294-4726-9096-4EC388FFAAAF}"/>
    <cellStyle name="l_Pauta de Mídia Anual AC - 18.06.08 V3 - Aprovado 3 2" xfId="15806" xr:uid="{0CEAA8CD-ECC1-4276-8674-C31E1A168746}"/>
    <cellStyle name="l_Pauta de Mídia Anual AC - 18.06.08 V3 - Aprovado 3 2 2" xfId="21965" xr:uid="{5867104D-C960-4453-A343-129C6938B167}"/>
    <cellStyle name="l_Pauta de Mídia Anual AC - 18.06.08 V3 - Aprovado 3 2 2 2" xfId="39243" xr:uid="{6E7D9049-8514-4481-BECD-C67D5CBB33BF}"/>
    <cellStyle name="l_Pauta de Mídia Anual AC - 18.06.08 V3 - Aprovado 3 2 3" xfId="26884" xr:uid="{B402BC69-4B67-4084-916A-2750CD5B9C66}"/>
    <cellStyle name="l_Pauta de Mídia Anual AC - 18.06.08 V3 - Aprovado 3 2 4" xfId="48143" xr:uid="{2DEC7CB7-EC7C-429E-82A0-DFC346BDAAF4}"/>
    <cellStyle name="l_Pauta de Mídia Anual AC - 18.06.08 V3 - Aprovado 3 3" xfId="17506" xr:uid="{2367F773-E07A-420C-A0CC-67ECD0CB7125}"/>
    <cellStyle name="l_Pauta de Mídia Anual AC - 18.06.08 V3 - Aprovado 3 3 2" xfId="23665" xr:uid="{1EEF4B96-210B-466F-BF66-D4546599F3FA}"/>
    <cellStyle name="l_Pauta de Mídia Anual AC - 18.06.08 V3 - Aprovado 3 3 2 2" xfId="42328" xr:uid="{05E1CB51-8567-44DA-A389-F99B175BAC3E}"/>
    <cellStyle name="l_Pauta de Mídia Anual AC - 18.06.08 V3 - Aprovado 3 3 3" xfId="30102" xr:uid="{56AEEDAA-92DB-4E83-B25D-4D29E0FB052C}"/>
    <cellStyle name="l_Pauta de Mídia Anual AC - 18.06.08 V3 - Aprovado 3 4" xfId="33099" xr:uid="{55486EDF-12BF-4826-B7A5-85489E5ED9C1}"/>
    <cellStyle name="l_Pauta de Mídia Anual AC - 18.06.08 V3 - Aprovado 3 4 2" xfId="44818" xr:uid="{A3611EB3-6F3C-4BF6-9D4E-3807729A8B5C}"/>
    <cellStyle name="l_Pauta de Mídia Anual AC - 18.06.08 V3 - Aprovado 3 5" xfId="35301" xr:uid="{257CCC5A-A1A1-4CB5-9D04-F22A6ECB5836}"/>
    <cellStyle name="l_Pauta de Mídia Anual AC - 18.06.08 V3 - Aprovado 3 6" xfId="32933" xr:uid="{CE13124E-BB2D-46FE-93DE-011BD972878D}"/>
    <cellStyle name="l_Pauta de Mídia Anual AC - 18.06.08 V3 - Aprovado 3 6 2" xfId="44672" xr:uid="{F9A0C40B-4FED-4936-9E30-0D137D9C0536}"/>
    <cellStyle name="l_Pauta de Mídia Anual AC - 18.06.08 V3 - Aprovado 4" xfId="14066" xr:uid="{B9A834B9-915F-45C2-83C0-D8E2F66EE779}"/>
    <cellStyle name="l_Pauta de Mídia Anual AC - 18.06.08 V3 - Aprovado 4 2" xfId="20225" xr:uid="{642E4E95-F408-4E61-96D1-6439AEAAB3F2}"/>
    <cellStyle name="l_Pauta de Mídia Anual AC - 18.06.08 V3 - Aprovado 4 2 2" xfId="37635" xr:uid="{41A5CAEA-C381-4D80-9A70-0A4FE1B96B0E}"/>
    <cellStyle name="l_Pauta de Mídia Anual AC - 18.06.08 V3 - Aprovado 4 3" xfId="25135" xr:uid="{592FEFED-98E2-4A13-B9DC-3AEB228020CC}"/>
    <cellStyle name="l_Pauta de Mídia Anual AC - 18.06.08 V3 - Aprovado 5" xfId="24814" xr:uid="{ECE82EAA-1D84-45C9-B9E1-72E5CEE6C82C}"/>
    <cellStyle name="l_Pauta de Mídia Anual AC - 18.06.08 V3 - Aprovado 5 2" xfId="37410" xr:uid="{5BA151B7-2843-43BA-9DD8-740802086A32}"/>
    <cellStyle name="l_Pauta de Mídia Anual AC - 18.06.08 V3 - Aprovado 6" xfId="31992" xr:uid="{B2274454-CB7D-4DA0-B895-A6FD9EEA4F21}"/>
    <cellStyle name="l_Planilha revistas Segmentadas" xfId="601" xr:uid="{99E09D1F-EA16-462F-888C-BA4DB3E95C68}"/>
    <cellStyle name="l_Planilha revistas Segmentadas 2" xfId="11224" xr:uid="{D8EA4FD1-CA5E-4B4A-A176-85D8C1E77046}"/>
    <cellStyle name="l_Planilha revistas Segmentadas 2 2" xfId="12980" xr:uid="{E93E071D-7C18-437A-BC7E-86F427EA7A49}"/>
    <cellStyle name="l_Planilha revistas Segmentadas 2 2 2" xfId="16610" xr:uid="{7A3CDB4C-970C-4D28-9532-5C713E04D1AC}"/>
    <cellStyle name="l_Planilha revistas Segmentadas 2 2 2 2" xfId="22769" xr:uid="{CD4E740F-CE6F-4A01-AE9E-E2A867B2B6E7}"/>
    <cellStyle name="l_Planilha revistas Segmentadas 2 2 2 2 2" xfId="40036" xr:uid="{E6C30072-E5E4-43C6-9323-FAF7164801A5}"/>
    <cellStyle name="l_Planilha revistas Segmentadas 2 2 2 3" xfId="27677" xr:uid="{CF8B45C5-6A8B-4CC6-80FF-23BD6A7C8544}"/>
    <cellStyle name="l_Planilha revistas Segmentadas 2 2 3" xfId="30901" xr:uid="{0E8158E0-15F9-4A16-98DA-D5EEA73CC6AE}"/>
    <cellStyle name="l_Planilha revistas Segmentadas 2 2 3 2" xfId="43125" xr:uid="{8624A10E-E2EC-41B9-820F-2233A4E307E1}"/>
    <cellStyle name="l_Planilha revistas Segmentadas 2 2 4" xfId="33893" xr:uid="{B7344064-4BAE-450E-8B2D-2E156F646491}"/>
    <cellStyle name="l_Planilha revistas Segmentadas 2 2 4 2" xfId="45612" xr:uid="{AADD2931-D516-493F-9105-70B7A68241FC}"/>
    <cellStyle name="l_Planilha revistas Segmentadas 2 2 5" xfId="36094" xr:uid="{2B517F50-1537-417A-BBB2-634C30ACADCF}"/>
    <cellStyle name="l_Planilha revistas Segmentadas 2 2 6" xfId="18861" xr:uid="{405A2BF1-A990-47C1-9DF0-8E8BE72893F5}"/>
    <cellStyle name="l_Planilha revistas Segmentadas 2 3" xfId="14907" xr:uid="{56C8243C-23D2-44E1-A9A1-0551532FA9FB}"/>
    <cellStyle name="l_Planilha revistas Segmentadas 2 3 2" xfId="21066" xr:uid="{FC86DC17-3295-49DF-8373-30D38F4BD378}"/>
    <cellStyle name="l_Planilha revistas Segmentadas 2 3 2 2" xfId="38439" xr:uid="{337306D7-6103-4B04-BD6B-7BE73617222D}"/>
    <cellStyle name="l_Planilha revistas Segmentadas 2 3 3" xfId="26028" xr:uid="{4BB21563-9AF2-4386-BA60-68EFBDE1E75D}"/>
    <cellStyle name="l_Planilha revistas Segmentadas 2 4" xfId="29219" xr:uid="{42E8F5E4-8DBC-4130-ACCF-25B0581EFF79}"/>
    <cellStyle name="l_Planilha revistas Segmentadas 2 4 2" xfId="41529" xr:uid="{4D012723-E408-44BD-9F62-3FD02D4AF21A}"/>
    <cellStyle name="l_Planilha revistas Segmentadas 2 5" xfId="32203" xr:uid="{AAA93F7B-85AA-4DD3-813C-1B297535C844}"/>
    <cellStyle name="l_Planilha revistas Segmentadas 2 5 2" xfId="43958" xr:uid="{48D6D722-AE2D-40A6-816A-C0AB6A978025}"/>
    <cellStyle name="l_Planilha revistas Segmentadas 2 6" xfId="29032" xr:uid="{14B0495D-8ADC-4991-9918-571C83E7FFB5}"/>
    <cellStyle name="l_Planilha revistas Segmentadas 2 7" xfId="18744" xr:uid="{BD294CAF-6EFF-43DB-9C72-D169F66E244F}"/>
    <cellStyle name="l_Planilha revistas Segmentadas 3" xfId="12177" xr:uid="{C33C4AC3-CE59-4545-B0C6-BA7D2CFE3F7F}"/>
    <cellStyle name="l_Planilha revistas Segmentadas 3 2" xfId="15807" xr:uid="{FB785EE2-DFDF-4BBC-889A-5DEA3F180F95}"/>
    <cellStyle name="l_Planilha revistas Segmentadas 3 2 2" xfId="21966" xr:uid="{E2ACAACD-755C-49F7-A574-AC056E0D150C}"/>
    <cellStyle name="l_Planilha revistas Segmentadas 3 2 2 2" xfId="39244" xr:uid="{419CC13A-8139-40A4-8EB5-6B6C2A5930C5}"/>
    <cellStyle name="l_Planilha revistas Segmentadas 3 2 3" xfId="26885" xr:uid="{72AF3897-A921-41FB-9957-E1F3EAB966EE}"/>
    <cellStyle name="l_Planilha revistas Segmentadas 3 2 4" xfId="48144" xr:uid="{6E052408-E5FA-4391-A8F1-7B74E9F835D0}"/>
    <cellStyle name="l_Planilha revistas Segmentadas 3 3" xfId="17507" xr:uid="{C3F149F0-D0A1-4BEE-AD3C-115EF903ED22}"/>
    <cellStyle name="l_Planilha revistas Segmentadas 3 3 2" xfId="23666" xr:uid="{A9BC3859-AF86-44B4-B028-FEAE884814A5}"/>
    <cellStyle name="l_Planilha revistas Segmentadas 3 3 2 2" xfId="42329" xr:uid="{C8947749-EB7E-4582-8D09-1B28687A0B3F}"/>
    <cellStyle name="l_Planilha revistas Segmentadas 3 3 3" xfId="30103" xr:uid="{BA4B3BE5-FD09-4BF2-B5AA-30FE6A60D3EC}"/>
    <cellStyle name="l_Planilha revistas Segmentadas 3 4" xfId="33100" xr:uid="{F45F5FE0-AE5A-44B6-A70F-040691985F5E}"/>
    <cellStyle name="l_Planilha revistas Segmentadas 3 4 2" xfId="44819" xr:uid="{51217256-2C59-441D-8B3F-9E917F47FD14}"/>
    <cellStyle name="l_Planilha revistas Segmentadas 3 5" xfId="35302" xr:uid="{401FD35E-44DF-4C85-B970-2E4F1BB83ADC}"/>
    <cellStyle name="l_Planilha revistas Segmentadas 3 6" xfId="37127" xr:uid="{F9581316-5CC7-45E1-BF01-26D46484BE7A}"/>
    <cellStyle name="l_Planilha revistas Segmentadas 3 6 2" xfId="46663" xr:uid="{DB5B6CCF-5D8C-4319-A3EA-114065E6E9DE}"/>
    <cellStyle name="l_Planilha revistas Segmentadas 4" xfId="14067" xr:uid="{346ECBA9-D070-40D1-8521-5AF9DE7758AC}"/>
    <cellStyle name="l_Planilha revistas Segmentadas 4 2" xfId="20226" xr:uid="{C0FD35B9-E262-47C9-A630-7A3063E9F575}"/>
    <cellStyle name="l_Planilha revistas Segmentadas 4 2 2" xfId="37636" xr:uid="{CA219633-A3BF-475E-842D-F308EB3330C5}"/>
    <cellStyle name="l_Planilha revistas Segmentadas 4 3" xfId="25136" xr:uid="{311ECB95-ECAF-4E05-86E1-44582828F382}"/>
    <cellStyle name="l_Planilha revistas Segmentadas 5" xfId="24812" xr:uid="{CAC2D844-4FAA-43C6-A8F8-C8F48FB677C6}"/>
    <cellStyle name="l_Planilha revistas Segmentadas 5 2" xfId="37408" xr:uid="{B81A06A1-E9B8-4A37-93A5-8CA448ADA97A}"/>
    <cellStyle name="l_Planilha revistas Segmentadas 6" xfId="31991" xr:uid="{5FA2EBFC-EE57-4C5F-9C4D-072B2BB7020A}"/>
    <cellStyle name="l_Planilha revistas Segmentadas_CINEMA - 9 MERCADOS" xfId="602" xr:uid="{BE733F08-5BB5-4B32-9860-D4A9439FEA06}"/>
    <cellStyle name="l_Planilha revistas Segmentadas_CINEMA - BRASÍLIA - 141" xfId="603" xr:uid="{8EA47520-DBD5-43A2-B261-3CA2B1E6C7DD}"/>
    <cellStyle name="l_Planilha revistas Segmentadas_CINEMA - BRASÍLIA - 141_JORNAL COMPLEMENTO 24.06 - VERAMIR II - CONSOLIDADO" xfId="604" xr:uid="{AB894E1A-6972-446F-B367-C4E14E3F86AB}"/>
    <cellStyle name="l_Planilha revistas Segmentadas_CINEMA_-_9_MERCADOS" xfId="605" xr:uid="{55A35722-135E-4618-96B1-F1EF815AF172}"/>
    <cellStyle name="l_Planilha revistas Segmentadas_DF PREÇOS SBT E RECORD ALTERADOS - 25.05.08" xfId="606" xr:uid="{985B9BCB-20CD-414F-A829-44BF0C1C4620}"/>
    <cellStyle name="l_Planilha revistas Segmentadas_Jornais separados por Representante" xfId="3924" xr:uid="{E49A4E48-FF1D-438D-BAF0-7F8F6D589DA0}"/>
    <cellStyle name="l_Planilha revistas Segmentadas_Jornais separados por Representante 2" xfId="11225" xr:uid="{FED1795A-4D20-4BFF-8548-449E5B0D99B1}"/>
    <cellStyle name="l_Planilha revistas Segmentadas_Jornais separados por Representante 2 2" xfId="12981" xr:uid="{61C021AF-A845-46E9-ACBC-999432E5DE37}"/>
    <cellStyle name="l_Planilha revistas Segmentadas_Jornais separados por Representante 2 2 2" xfId="16611" xr:uid="{FF399818-AF31-4019-B203-E6E7492A3C11}"/>
    <cellStyle name="l_Planilha revistas Segmentadas_Jornais separados por Representante 2 2 2 2" xfId="22770" xr:uid="{37B63DC5-F14B-497D-9CFD-5D3137713F63}"/>
    <cellStyle name="l_Planilha revistas Segmentadas_Jornais separados por Representante 2 2 2 2 2" xfId="40037" xr:uid="{7E5CB231-ABE8-4F95-BC95-0FB14ED8B552}"/>
    <cellStyle name="l_Planilha revistas Segmentadas_Jornais separados por Representante 2 2 2 3" xfId="27678" xr:uid="{EAD1F2FF-2EEA-4EBF-85A2-2D0450181DC3}"/>
    <cellStyle name="l_Planilha revistas Segmentadas_Jornais separados por Representante 2 2 3" xfId="30902" xr:uid="{7BC23916-95A1-4B63-BCB6-618497D1E33F}"/>
    <cellStyle name="l_Planilha revistas Segmentadas_Jornais separados por Representante 2 2 3 2" xfId="43126" xr:uid="{C67157BD-CFEC-4C5F-BC48-F1F297887E5E}"/>
    <cellStyle name="l_Planilha revistas Segmentadas_Jornais separados por Representante 2 2 4" xfId="33894" xr:uid="{7C547D66-6B27-4F34-87F5-B98A0183C0D5}"/>
    <cellStyle name="l_Planilha revistas Segmentadas_Jornais separados por Representante 2 2 4 2" xfId="45613" xr:uid="{87C48A10-C37F-4986-902D-2CD278779F0F}"/>
    <cellStyle name="l_Planilha revistas Segmentadas_Jornais separados por Representante 2 2 5" xfId="36095" xr:uid="{C19CF66A-AEB6-4F3D-8049-B62FC548FC69}"/>
    <cellStyle name="l_Planilha revistas Segmentadas_Jornais separados por Representante 2 2 6" xfId="18543" xr:uid="{A9095210-5BDA-4C41-BD7B-58C42A95F61B}"/>
    <cellStyle name="l_Planilha revistas Segmentadas_Jornais separados por Representante 2 3" xfId="14908" xr:uid="{AF1D97C8-44DD-4B99-A820-F83983FF74E0}"/>
    <cellStyle name="l_Planilha revistas Segmentadas_Jornais separados por Representante 2 3 2" xfId="21067" xr:uid="{5B010D8A-5713-4461-8553-27F7707F8269}"/>
    <cellStyle name="l_Planilha revistas Segmentadas_Jornais separados por Representante 2 3 2 2" xfId="38440" xr:uid="{708CDCF5-0DD4-4CFB-B846-1E3A9B3A87F5}"/>
    <cellStyle name="l_Planilha revistas Segmentadas_Jornais separados por Representante 2 3 3" xfId="26029" xr:uid="{78EAA1FC-465A-4DA6-8AC5-1B0F8F089994}"/>
    <cellStyle name="l_Planilha revistas Segmentadas_Jornais separados por Representante 2 4" xfId="29220" xr:uid="{3E90A166-D81C-4D75-8390-9E3ECD34F7E4}"/>
    <cellStyle name="l_Planilha revistas Segmentadas_Jornais separados por Representante 2 4 2" xfId="41530" xr:uid="{F05476A0-972C-4B2F-8D7D-8BB05400A183}"/>
    <cellStyle name="l_Planilha revistas Segmentadas_Jornais separados por Representante 2 5" xfId="32204" xr:uid="{27AAC4AC-7CFB-4B14-A119-C4BEA43EB3DB}"/>
    <cellStyle name="l_Planilha revistas Segmentadas_Jornais separados por Representante 2 5 2" xfId="43959" xr:uid="{34619BD9-4B38-43D7-9BD7-D151571CEF2F}"/>
    <cellStyle name="l_Planilha revistas Segmentadas_Jornais separados por Representante 2 6" xfId="29912" xr:uid="{040C5601-1BE9-45CB-ABDE-F531BD9923ED}"/>
    <cellStyle name="l_Planilha revistas Segmentadas_Jornais separados por Representante 2 7" xfId="19442" xr:uid="{1DFC05FD-D7C4-494F-9438-A65DA9491446}"/>
    <cellStyle name="l_Planilha revistas Segmentadas_Jornais separados por Representante 3" xfId="12178" xr:uid="{6AB779E6-7C4F-44FC-8992-582F28623C7A}"/>
    <cellStyle name="l_Planilha revistas Segmentadas_Jornais separados por Representante 3 2" xfId="15808" xr:uid="{7C64D7FD-C391-4B79-855E-BAE6D594E200}"/>
    <cellStyle name="l_Planilha revistas Segmentadas_Jornais separados por Representante 3 2 2" xfId="21967" xr:uid="{53F593B7-7564-4BA1-B842-01B21DD8C373}"/>
    <cellStyle name="l_Planilha revistas Segmentadas_Jornais separados por Representante 3 2 2 2" xfId="39245" xr:uid="{D2FEB5BB-56FE-4B42-B115-2A4456842095}"/>
    <cellStyle name="l_Planilha revistas Segmentadas_Jornais separados por Representante 3 2 3" xfId="26886" xr:uid="{9FB8F921-6777-47E1-8AA8-4F101ED28052}"/>
    <cellStyle name="l_Planilha revistas Segmentadas_Jornais separados por Representante 3 2 4" xfId="48145" xr:uid="{6314B103-52D6-48D0-A73A-F0B85FB4A6DD}"/>
    <cellStyle name="l_Planilha revistas Segmentadas_Jornais separados por Representante 3 3" xfId="17508" xr:uid="{08A7D378-9013-4107-9770-9B08CBEFB756}"/>
    <cellStyle name="l_Planilha revistas Segmentadas_Jornais separados por Representante 3 3 2" xfId="23667" xr:uid="{931CD82E-50A7-4F95-B5E0-8117A9993FB4}"/>
    <cellStyle name="l_Planilha revistas Segmentadas_Jornais separados por Representante 3 3 2 2" xfId="42330" xr:uid="{A71A3E91-E8BB-45F1-A5D7-FEB5C969C2E0}"/>
    <cellStyle name="l_Planilha revistas Segmentadas_Jornais separados por Representante 3 3 3" xfId="30104" xr:uid="{F8F7277F-C7C3-4A45-A479-F39153304839}"/>
    <cellStyle name="l_Planilha revistas Segmentadas_Jornais separados por Representante 3 4" xfId="33101" xr:uid="{A4449501-5B80-4F76-866F-42DB10A31F47}"/>
    <cellStyle name="l_Planilha revistas Segmentadas_Jornais separados por Representante 3 4 2" xfId="44820" xr:uid="{D7F3365D-DDD0-4AE5-9CD2-1D06AEAEE28D}"/>
    <cellStyle name="l_Planilha revistas Segmentadas_Jornais separados por Representante 3 5" xfId="35303" xr:uid="{C9B036C3-F771-4D1B-AED2-94CED8E1AF66}"/>
    <cellStyle name="l_Planilha revistas Segmentadas_Jornais separados por Representante 3 6" xfId="37330" xr:uid="{44927F5C-42C1-419A-8259-31DE3A108872}"/>
    <cellStyle name="l_Planilha revistas Segmentadas_Jornais separados por Representante 3 6 2" xfId="46866" xr:uid="{891AAE55-12A8-4524-8D05-AD339D7FFF29}"/>
    <cellStyle name="l_Planilha revistas Segmentadas_Jornais separados por Representante 4" xfId="14068" xr:uid="{5DE8018F-7749-48A6-BC49-DB8F5CD61C33}"/>
    <cellStyle name="l_Planilha revistas Segmentadas_Jornais separados por Representante 4 2" xfId="20227" xr:uid="{234C62F8-3CC2-436F-B1C2-889C75C886DB}"/>
    <cellStyle name="l_Planilha revistas Segmentadas_Jornais separados por Representante 4 2 2" xfId="37637" xr:uid="{A025E436-BB86-46E9-842F-25400930AFDD}"/>
    <cellStyle name="l_Planilha revistas Segmentadas_Jornais separados por Representante 4 3" xfId="25137" xr:uid="{69EA329E-B3FA-43FA-BD48-64FA86CA331B}"/>
    <cellStyle name="l_Planilha revistas Segmentadas_Jornais separados por Representante 5" xfId="24815" xr:uid="{FDA340E3-D4DE-4B9A-8524-8E3A5F77E482}"/>
    <cellStyle name="l_Planilha revistas Segmentadas_Jornais separados por Representante 5 2" xfId="37411" xr:uid="{566A945A-0A20-42CE-A94E-DFA1F56471DB}"/>
    <cellStyle name="l_Planilha revistas Segmentadas_Jornais separados por Representante 6" xfId="31990" xr:uid="{F02E7E2E-3B47-4356-A655-3B9A82315600}"/>
    <cellStyle name="l_Planilha revistas Segmentadas_Jornais separados por Representante_OOH - Rev 12" xfId="3925" xr:uid="{3A69774A-FB4F-4AAD-A3FB-8EA09A9F4687}"/>
    <cellStyle name="l_Planilha revistas Segmentadas_JORNAL COMPLEMENTO 24.06 - VERAMIR II - CONSOLIDADO" xfId="607" xr:uid="{652487E8-057C-47F6-850D-C413CF1E1521}"/>
    <cellStyle name="l_Planilha revistas Segmentadas_NEIDE II" xfId="608" xr:uid="{1233F12D-D5BC-405D-A1C9-1D9D108EB567}"/>
    <cellStyle name="l_Planilha revistas Segmentadas_NEIDE II 2" xfId="11226" xr:uid="{19D162FC-906D-4D94-8286-79F151A4BDEF}"/>
    <cellStyle name="l_Planilha revistas Segmentadas_NEIDE II 2 2" xfId="12982" xr:uid="{D37B34A2-F379-4D4E-932F-81864695709D}"/>
    <cellStyle name="l_Planilha revistas Segmentadas_NEIDE II 2 2 2" xfId="16612" xr:uid="{86E3C5BB-9C09-4A89-ADAA-5D3C8F2426AE}"/>
    <cellStyle name="l_Planilha revistas Segmentadas_NEIDE II 2 2 2 2" xfId="22771" xr:uid="{684BFB31-2199-4AFB-B6AA-0784D3615C4F}"/>
    <cellStyle name="l_Planilha revistas Segmentadas_NEIDE II 2 2 2 2 2" xfId="40038" xr:uid="{11B9A54F-6B8D-4B10-B28F-FE48D276F0D4}"/>
    <cellStyle name="l_Planilha revistas Segmentadas_NEIDE II 2 2 2 3" xfId="27679" xr:uid="{9C93078D-E256-4AAE-B18A-2DA2D30501CC}"/>
    <cellStyle name="l_Planilha revistas Segmentadas_NEIDE II 2 2 3" xfId="30903" xr:uid="{1754F579-6307-478E-9E69-48D22305EF41}"/>
    <cellStyle name="l_Planilha revistas Segmentadas_NEIDE II 2 2 3 2" xfId="43127" xr:uid="{397241B3-EBD3-49AF-8B34-40A199EFAB09}"/>
    <cellStyle name="l_Planilha revistas Segmentadas_NEIDE II 2 2 4" xfId="33895" xr:uid="{055633D8-464F-44CA-B9BC-5D8CB98200BE}"/>
    <cellStyle name="l_Planilha revistas Segmentadas_NEIDE II 2 2 4 2" xfId="45614" xr:uid="{AE07A5D5-A907-4C29-8BF6-C0C236F22F7B}"/>
    <cellStyle name="l_Planilha revistas Segmentadas_NEIDE II 2 2 5" xfId="36096" xr:uid="{5B1F4C9C-911E-4086-94D9-0DF353EE7100}"/>
    <cellStyle name="l_Planilha revistas Segmentadas_NEIDE II 2 2 6" xfId="19242" xr:uid="{91D635A2-B472-45E5-9AB6-01E8487C5D1F}"/>
    <cellStyle name="l_Planilha revistas Segmentadas_NEIDE II 2 3" xfId="14909" xr:uid="{A3DBA7F0-F60E-46D0-9D83-F423FF3AF373}"/>
    <cellStyle name="l_Planilha revistas Segmentadas_NEIDE II 2 3 2" xfId="21068" xr:uid="{EA245DBE-7DFE-4F5B-AB38-9B14973FF6F1}"/>
    <cellStyle name="l_Planilha revistas Segmentadas_NEIDE II 2 3 2 2" xfId="38441" xr:uid="{83E5956C-0F30-48E6-BD5C-C6F3CE5A002B}"/>
    <cellStyle name="l_Planilha revistas Segmentadas_NEIDE II 2 3 3" xfId="26030" xr:uid="{CBE78756-9A81-419A-BD3D-A9C172775CF1}"/>
    <cellStyle name="l_Planilha revistas Segmentadas_NEIDE II 2 4" xfId="29221" xr:uid="{E9598793-F83E-4842-8FE7-14D31FBCE250}"/>
    <cellStyle name="l_Planilha revistas Segmentadas_NEIDE II 2 4 2" xfId="41531" xr:uid="{266B70C9-7EC6-4623-BF9F-009EEF4A11D7}"/>
    <cellStyle name="l_Planilha revistas Segmentadas_NEIDE II 2 5" xfId="32205" xr:uid="{4048073E-26CF-4FB8-8040-04B29ED5C649}"/>
    <cellStyle name="l_Planilha revistas Segmentadas_NEIDE II 2 5 2" xfId="43960" xr:uid="{864A2723-78B8-49D6-8898-617EC3A6AD5F}"/>
    <cellStyle name="l_Planilha revistas Segmentadas_NEIDE II 2 6" xfId="29942" xr:uid="{E4FA9451-2A81-4677-A8E6-F5CC83328B9A}"/>
    <cellStyle name="l_Planilha revistas Segmentadas_NEIDE II 2 7" xfId="19736" xr:uid="{4E60B882-2156-42F0-82DD-9197EA661AF4}"/>
    <cellStyle name="l_Planilha revistas Segmentadas_NEIDE II 3" xfId="12179" xr:uid="{68C732E2-195C-4055-AD1F-96CBBAAD9601}"/>
    <cellStyle name="l_Planilha revistas Segmentadas_NEIDE II 3 2" xfId="15809" xr:uid="{CE2A6920-6360-4ADE-8A02-A3D0F07EB5DD}"/>
    <cellStyle name="l_Planilha revistas Segmentadas_NEIDE II 3 2 2" xfId="21968" xr:uid="{48D26901-2C49-4156-9139-C950698A5CC8}"/>
    <cellStyle name="l_Planilha revistas Segmentadas_NEIDE II 3 2 2 2" xfId="39246" xr:uid="{02CEC458-E546-4520-8381-66BC1BD81C3C}"/>
    <cellStyle name="l_Planilha revistas Segmentadas_NEIDE II 3 2 3" xfId="26887" xr:uid="{688EE454-E74E-4439-BE94-C83A39783AD9}"/>
    <cellStyle name="l_Planilha revistas Segmentadas_NEIDE II 3 2 4" xfId="48146" xr:uid="{5CA12B93-E1CF-4196-B7FD-E5E24F9D028B}"/>
    <cellStyle name="l_Planilha revistas Segmentadas_NEIDE II 3 3" xfId="17509" xr:uid="{351A1FDF-DF79-4C0F-864D-B1A978EC8495}"/>
    <cellStyle name="l_Planilha revistas Segmentadas_NEIDE II 3 3 2" xfId="23668" xr:uid="{F82E7FD9-5980-4997-A3ED-3A98EB3AD453}"/>
    <cellStyle name="l_Planilha revistas Segmentadas_NEIDE II 3 3 2 2" xfId="42331" xr:uid="{D454C8F8-CE70-4C34-923D-BB9C3821AF2F}"/>
    <cellStyle name="l_Planilha revistas Segmentadas_NEIDE II 3 3 3" xfId="30105" xr:uid="{5ED9A723-7BB0-4086-B160-24CB6BC0CFE3}"/>
    <cellStyle name="l_Planilha revistas Segmentadas_NEIDE II 3 4" xfId="33102" xr:uid="{D109C64E-167C-409F-906E-047B780AAA2A}"/>
    <cellStyle name="l_Planilha revistas Segmentadas_NEIDE II 3 4 2" xfId="44821" xr:uid="{7550D8B4-D3EB-4F18-9D43-DE900F0CB699}"/>
    <cellStyle name="l_Planilha revistas Segmentadas_NEIDE II 3 5" xfId="35304" xr:uid="{A2609D38-9BB8-4B6C-9ED0-2E7272DD2FB0}"/>
    <cellStyle name="l_Planilha revistas Segmentadas_NEIDE II 3 6" xfId="36930" xr:uid="{AAD5B701-B312-4F77-A089-A9F41AC2263D}"/>
    <cellStyle name="l_Planilha revistas Segmentadas_NEIDE II 3 6 2" xfId="46466" xr:uid="{EFF38101-BB8A-49BD-BED9-B895A86AEF49}"/>
    <cellStyle name="l_Planilha revistas Segmentadas_NEIDE II 4" xfId="14069" xr:uid="{B98EEA3F-755D-4C16-85F8-17BBECAD981E}"/>
    <cellStyle name="l_Planilha revistas Segmentadas_NEIDE II 4 2" xfId="20228" xr:uid="{5D39B423-CF0B-4039-9298-180B73247471}"/>
    <cellStyle name="l_Planilha revistas Segmentadas_NEIDE II 4 2 2" xfId="37638" xr:uid="{0FA91B69-A422-415F-BB9C-014F7049742D}"/>
    <cellStyle name="l_Planilha revistas Segmentadas_NEIDE II 4 3" xfId="25138" xr:uid="{C759F744-CE60-4F8B-BF7A-FD28C9DD62F1}"/>
    <cellStyle name="l_Planilha revistas Segmentadas_NEIDE II 5" xfId="24822" xr:uid="{2FB1121B-DA8C-45A0-8D51-731C9B018BC9}"/>
    <cellStyle name="l_Planilha revistas Segmentadas_NEIDE II 5 2" xfId="37418" xr:uid="{CC95BABD-561B-44DE-80B3-112854F9A376}"/>
    <cellStyle name="l_Planilha revistas Segmentadas_NEIDE II 6" xfId="31989" xr:uid="{88901C7F-4C80-4D16-9DCA-2A2622D6ECF7}"/>
    <cellStyle name="l_Planilha revistas Segmentadas_NEIDE II_OOH - Rev 12" xfId="3926" xr:uid="{BC438C82-B402-4794-A3C3-21F608E9A1C1}"/>
    <cellStyle name="l_Planilha revistas Segmentadas_OOH - Rev 12" xfId="3927" xr:uid="{625919B3-8EA4-4F99-977E-C05BCA2930AB}"/>
    <cellStyle name="l_Planilha revistas Segmentadas_Plano  DF - AJUSTADO" xfId="609" xr:uid="{321501C3-F042-4702-B16E-1BAB78A84542}"/>
    <cellStyle name="l_Planilha revistas Segmentadas_Plano  DF - AJUSTADO 2" xfId="11227" xr:uid="{FF649449-E133-4C87-8A30-527BA5019B9B}"/>
    <cellStyle name="l_Planilha revistas Segmentadas_Plano  DF - AJUSTADO 2 2" xfId="12983" xr:uid="{1DCE2F20-56FA-49EA-9E15-58883C853BC3}"/>
    <cellStyle name="l_Planilha revistas Segmentadas_Plano  DF - AJUSTADO 2 2 2" xfId="16613" xr:uid="{38BF3468-0359-48F6-A99D-015DFD7A84ED}"/>
    <cellStyle name="l_Planilha revistas Segmentadas_Plano  DF - AJUSTADO 2 2 2 2" xfId="22772" xr:uid="{799E6F93-EF20-4A9C-9D93-8F203FAEFE59}"/>
    <cellStyle name="l_Planilha revistas Segmentadas_Plano  DF - AJUSTADO 2 2 2 2 2" xfId="40039" xr:uid="{7355762C-6EBC-4C29-9C40-7825C8BA41AD}"/>
    <cellStyle name="l_Planilha revistas Segmentadas_Plano  DF - AJUSTADO 2 2 2 3" xfId="27680" xr:uid="{FE08040E-8977-486A-A330-56D0CCD286D5}"/>
    <cellStyle name="l_Planilha revistas Segmentadas_Plano  DF - AJUSTADO 2 2 3" xfId="30904" xr:uid="{E12C828A-A7BD-4BD1-BB36-325584EA02DC}"/>
    <cellStyle name="l_Planilha revistas Segmentadas_Plano  DF - AJUSTADO 2 2 3 2" xfId="43128" xr:uid="{9E576763-6D33-418A-AE2C-0FD140A79CF9}"/>
    <cellStyle name="l_Planilha revistas Segmentadas_Plano  DF - AJUSTADO 2 2 4" xfId="33896" xr:uid="{255DB26D-77C4-40DF-BB89-020AAA7E310E}"/>
    <cellStyle name="l_Planilha revistas Segmentadas_Plano  DF - AJUSTADO 2 2 4 2" xfId="45615" xr:uid="{FAFBF3F4-9438-4A2D-8E42-3790ABC3CE12}"/>
    <cellStyle name="l_Planilha revistas Segmentadas_Plano  DF - AJUSTADO 2 2 5" xfId="36097" xr:uid="{9DB42A70-43FC-4665-9699-9FFFA4A1A4CA}"/>
    <cellStyle name="l_Planilha revistas Segmentadas_Plano  DF - AJUSTADO 2 2 6" xfId="19535" xr:uid="{5D26AB2C-818D-48FB-8768-9DAE6B5B4F35}"/>
    <cellStyle name="l_Planilha revistas Segmentadas_Plano  DF - AJUSTADO 2 3" xfId="14910" xr:uid="{2A98E55E-5A82-4B6D-9E0F-CEB01AE11901}"/>
    <cellStyle name="l_Planilha revistas Segmentadas_Plano  DF - AJUSTADO 2 3 2" xfId="21069" xr:uid="{6DDA0606-21A5-4BD1-81DF-D10AF28A24DB}"/>
    <cellStyle name="l_Planilha revistas Segmentadas_Plano  DF - AJUSTADO 2 3 2 2" xfId="38442" xr:uid="{DB69DF83-CE23-4573-B329-F0D944D08B93}"/>
    <cellStyle name="l_Planilha revistas Segmentadas_Plano  DF - AJUSTADO 2 3 3" xfId="26031" xr:uid="{DA1DF785-87FD-4EC1-8FA0-C5A5470D59E1}"/>
    <cellStyle name="l_Planilha revistas Segmentadas_Plano  DF - AJUSTADO 2 4" xfId="29222" xr:uid="{BA18003E-8B9D-4C40-8504-08C331AD3AE4}"/>
    <cellStyle name="l_Planilha revistas Segmentadas_Plano  DF - AJUSTADO 2 4 2" xfId="41532" xr:uid="{5DA3B27B-482F-4ABA-84DF-80EE870A5EB6}"/>
    <cellStyle name="l_Planilha revistas Segmentadas_Plano  DF - AJUSTADO 2 5" xfId="32206" xr:uid="{F9BCC525-1D83-40DA-A6B5-B5C400ECAF77}"/>
    <cellStyle name="l_Planilha revistas Segmentadas_Plano  DF - AJUSTADO 2 5 2" xfId="43961" xr:uid="{D7E36A33-4D8E-427C-A271-A54E4935467F}"/>
    <cellStyle name="l_Planilha revistas Segmentadas_Plano  DF - AJUSTADO 2 6" xfId="31584" xr:uid="{A21AF824-3EAA-4340-BE55-49CD55ACF30D}"/>
    <cellStyle name="l_Planilha revistas Segmentadas_Plano  DF - AJUSTADO 2 7" xfId="19059" xr:uid="{061264A3-CD34-4FA6-9C1E-2436DB9BD98D}"/>
    <cellStyle name="l_Planilha revistas Segmentadas_Plano  DF - AJUSTADO 3" xfId="12180" xr:uid="{71D6974A-688A-4952-8FD1-15CB752D1BDD}"/>
    <cellStyle name="l_Planilha revistas Segmentadas_Plano  DF - AJUSTADO 3 2" xfId="15810" xr:uid="{81846C40-5094-4348-84CA-B2A65BDF30C4}"/>
    <cellStyle name="l_Planilha revistas Segmentadas_Plano  DF - AJUSTADO 3 2 2" xfId="21969" xr:uid="{43E7CF4E-059D-49F6-BA34-1A1B52E54FAA}"/>
    <cellStyle name="l_Planilha revistas Segmentadas_Plano  DF - AJUSTADO 3 2 2 2" xfId="39247" xr:uid="{D87EF07D-5705-45DB-A3A9-DE5648303C05}"/>
    <cellStyle name="l_Planilha revistas Segmentadas_Plano  DF - AJUSTADO 3 2 3" xfId="26888" xr:uid="{7F8EB1CC-CA9A-4E41-A83D-8F94A2B62AB6}"/>
    <cellStyle name="l_Planilha revistas Segmentadas_Plano  DF - AJUSTADO 3 2 4" xfId="48147" xr:uid="{266F51BC-00CE-4D1B-BCE5-D1245BB168F0}"/>
    <cellStyle name="l_Planilha revistas Segmentadas_Plano  DF - AJUSTADO 3 3" xfId="17510" xr:uid="{C0BA2A0A-4655-4825-AAB6-1BEDD75E6C2A}"/>
    <cellStyle name="l_Planilha revistas Segmentadas_Plano  DF - AJUSTADO 3 3 2" xfId="23669" xr:uid="{D8D2B044-CD06-4184-823A-4187C6072FB8}"/>
    <cellStyle name="l_Planilha revistas Segmentadas_Plano  DF - AJUSTADO 3 3 2 2" xfId="42332" xr:uid="{90CD5976-F030-49B4-8834-363EB4F1E92A}"/>
    <cellStyle name="l_Planilha revistas Segmentadas_Plano  DF - AJUSTADO 3 3 3" xfId="30106" xr:uid="{B99E5402-9657-4B66-AFF3-67408EA67D24}"/>
    <cellStyle name="l_Planilha revistas Segmentadas_Plano  DF - AJUSTADO 3 4" xfId="33103" xr:uid="{59BBAE02-5D15-4BB3-BD90-4426E803A396}"/>
    <cellStyle name="l_Planilha revistas Segmentadas_Plano  DF - AJUSTADO 3 4 2" xfId="44822" xr:uid="{044A60C5-7A34-41FF-BE44-F3334EDB27AF}"/>
    <cellStyle name="l_Planilha revistas Segmentadas_Plano  DF - AJUSTADO 3 5" xfId="35305" xr:uid="{6288F47F-204D-4D1D-BC10-A51B873589E3}"/>
    <cellStyle name="l_Planilha revistas Segmentadas_Plano  DF - AJUSTADO 3 6" xfId="32921" xr:uid="{FC20ACDC-5A67-4507-BAED-71E764BDAD92}"/>
    <cellStyle name="l_Planilha revistas Segmentadas_Plano  DF - AJUSTADO 3 6 2" xfId="44664" xr:uid="{DB201F0A-71AA-493A-A751-540A099424D9}"/>
    <cellStyle name="l_Planilha revistas Segmentadas_Plano  DF - AJUSTADO 4" xfId="14070" xr:uid="{25A4AF4D-B0FC-4535-82C1-3C7306BE34AB}"/>
    <cellStyle name="l_Planilha revistas Segmentadas_Plano  DF - AJUSTADO 4 2" xfId="20229" xr:uid="{BDB10D41-3404-40F8-9791-6212B7A623CC}"/>
    <cellStyle name="l_Planilha revistas Segmentadas_Plano  DF - AJUSTADO 4 2 2" xfId="37639" xr:uid="{CAE7E8F9-79D8-4310-B559-60F86BEF8566}"/>
    <cellStyle name="l_Planilha revistas Segmentadas_Plano  DF - AJUSTADO 4 3" xfId="25139" xr:uid="{E5A006E9-3657-4BC5-801F-9B8949D3A826}"/>
    <cellStyle name="l_Planilha revistas Segmentadas_Plano  DF - AJUSTADO 5" xfId="24870" xr:uid="{04096BDF-30D9-4FA0-A900-E4952987E519}"/>
    <cellStyle name="l_Planilha revistas Segmentadas_Plano  DF - AJUSTADO 5 2" xfId="37464" xr:uid="{85414DCF-04FD-4A16-B346-720C193F7CC9}"/>
    <cellStyle name="l_Planilha revistas Segmentadas_Plano  DF - AJUSTADO 6" xfId="31988" xr:uid="{0797162A-731C-4775-A119-8A442CDFF714}"/>
    <cellStyle name="l_Planilha revistas Segmentadas_Plano  DF - AJUSTADO_JORNAL COMPLEMENTO 24.06 - VERAMIR II - CONSOLIDADO" xfId="610" xr:uid="{B63B27EE-CAAB-433F-BF77-A2F7EADB96F7}"/>
    <cellStyle name="l_Planilha revistas Segmentadas_Plano  DF - AJUSTADO_OOH - Rev 12" xfId="3928" xr:uid="{B173940F-9F61-41A9-BD0A-684961B6E2D2}"/>
    <cellStyle name="l_Planilha revistas Segmentadas_Plano  DF - CONFERÊNCIA 09(1).05.08" xfId="611" xr:uid="{69075003-91D9-4789-8E03-9AEFC615A7A5}"/>
    <cellStyle name="l_Planilha revistas Segmentadas_Plano  DF - CONFERÊNCIA 09(1).05.08 2" xfId="11228" xr:uid="{8C83640B-13AE-4C5D-A926-5F62C1042CA8}"/>
    <cellStyle name="l_Planilha revistas Segmentadas_Plano  DF - CONFERÊNCIA 09(1).05.08 2 2" xfId="12984" xr:uid="{B9219869-7E9B-4843-A370-32AB454BC1EE}"/>
    <cellStyle name="l_Planilha revistas Segmentadas_Plano  DF - CONFERÊNCIA 09(1).05.08 2 2 2" xfId="16614" xr:uid="{1FDB478F-DA82-4ABA-876B-F603C6648769}"/>
    <cellStyle name="l_Planilha revistas Segmentadas_Plano  DF - CONFERÊNCIA 09(1).05.08 2 2 2 2" xfId="22773" xr:uid="{E4E95025-3530-40FB-93C4-697ED098216E}"/>
    <cellStyle name="l_Planilha revistas Segmentadas_Plano  DF - CONFERÊNCIA 09(1).05.08 2 2 2 2 2" xfId="40040" xr:uid="{B8F68CB1-50C3-46D2-91C3-BB3C268FD21B}"/>
    <cellStyle name="l_Planilha revistas Segmentadas_Plano  DF - CONFERÊNCIA 09(1).05.08 2 2 2 3" xfId="27681" xr:uid="{31F9206E-DEAC-4D8D-95E3-ACE77BE874C6}"/>
    <cellStyle name="l_Planilha revistas Segmentadas_Plano  DF - CONFERÊNCIA 09(1).05.08 2 2 3" xfId="30905" xr:uid="{60A16446-7FD0-495D-A5F7-736EAF3F6522}"/>
    <cellStyle name="l_Planilha revistas Segmentadas_Plano  DF - CONFERÊNCIA 09(1).05.08 2 2 3 2" xfId="43129" xr:uid="{A6FF04D2-A0F3-4A5E-9EE1-C8F24510E112}"/>
    <cellStyle name="l_Planilha revistas Segmentadas_Plano  DF - CONFERÊNCIA 09(1).05.08 2 2 4" xfId="33897" xr:uid="{A4C07487-B7DA-4018-8E40-FB45E63A26FA}"/>
    <cellStyle name="l_Planilha revistas Segmentadas_Plano  DF - CONFERÊNCIA 09(1).05.08 2 2 4 2" xfId="45616" xr:uid="{B242AA2A-A240-4986-A890-4D36508DD50A}"/>
    <cellStyle name="l_Planilha revistas Segmentadas_Plano  DF - CONFERÊNCIA 09(1).05.08 2 2 5" xfId="36098" xr:uid="{2C5AF0A6-AE5B-4002-90C2-ABA589F2DE6C}"/>
    <cellStyle name="l_Planilha revistas Segmentadas_Plano  DF - CONFERÊNCIA 09(1).05.08 2 2 6" xfId="18860" xr:uid="{B356EB6B-FEB2-476A-9D17-09AA5BED3EA3}"/>
    <cellStyle name="l_Planilha revistas Segmentadas_Plano  DF - CONFERÊNCIA 09(1).05.08 2 3" xfId="14911" xr:uid="{B8E7C712-8B1B-4A8A-8673-AE397C159ED1}"/>
    <cellStyle name="l_Planilha revistas Segmentadas_Plano  DF - CONFERÊNCIA 09(1).05.08 2 3 2" xfId="21070" xr:uid="{8D049EBC-069C-4802-8288-DB18B0AE8C74}"/>
    <cellStyle name="l_Planilha revistas Segmentadas_Plano  DF - CONFERÊNCIA 09(1).05.08 2 3 2 2" xfId="38443" xr:uid="{77225554-56DB-40BD-8A11-4C35EF3391F2}"/>
    <cellStyle name="l_Planilha revistas Segmentadas_Plano  DF - CONFERÊNCIA 09(1).05.08 2 3 3" xfId="26032" xr:uid="{61FE8072-4985-4D24-A92D-492C0667058C}"/>
    <cellStyle name="l_Planilha revistas Segmentadas_Plano  DF - CONFERÊNCIA 09(1).05.08 2 4" xfId="29223" xr:uid="{4A65F767-6F6D-402B-8FC4-151CEB73B650}"/>
    <cellStyle name="l_Planilha revistas Segmentadas_Plano  DF - CONFERÊNCIA 09(1).05.08 2 4 2" xfId="41533" xr:uid="{6FF86D48-F93E-440F-ACE2-63BC16F7894F}"/>
    <cellStyle name="l_Planilha revistas Segmentadas_Plano  DF - CONFERÊNCIA 09(1).05.08 2 5" xfId="32207" xr:uid="{F85C94F3-59C7-49C0-A274-B0E7A9405F7F}"/>
    <cellStyle name="l_Planilha revistas Segmentadas_Plano  DF - CONFERÊNCIA 09(1).05.08 2 5 2" xfId="43962" xr:uid="{775598FC-E045-4EA4-9D4F-F75ED88E6C4B}"/>
    <cellStyle name="l_Planilha revistas Segmentadas_Plano  DF - CONFERÊNCIA 09(1).05.08 2 6" xfId="25854" xr:uid="{C3778BC9-73B8-4675-BFCD-17A158E8413B}"/>
    <cellStyle name="l_Planilha revistas Segmentadas_Plano  DF - CONFERÊNCIA 09(1).05.08 2 7" xfId="18743" xr:uid="{F2A84D07-5CD2-471D-86AB-01B731326EDB}"/>
    <cellStyle name="l_Planilha revistas Segmentadas_Plano  DF - CONFERÊNCIA 09(1).05.08 3" xfId="12181" xr:uid="{3BB5E5BB-C753-46BD-A9BD-A77EB4D7E0B6}"/>
    <cellStyle name="l_Planilha revistas Segmentadas_Plano  DF - CONFERÊNCIA 09(1).05.08 3 2" xfId="15811" xr:uid="{E8AB19FA-5850-4E3E-B5D8-5301C813F6AC}"/>
    <cellStyle name="l_Planilha revistas Segmentadas_Plano  DF - CONFERÊNCIA 09(1).05.08 3 2 2" xfId="21970" xr:uid="{7A776DF5-4E52-4F32-9CE8-BCC3EC9A3C44}"/>
    <cellStyle name="l_Planilha revistas Segmentadas_Plano  DF - CONFERÊNCIA 09(1).05.08 3 2 2 2" xfId="39248" xr:uid="{9486366F-9482-485A-9D92-2F5538B91E00}"/>
    <cellStyle name="l_Planilha revistas Segmentadas_Plano  DF - CONFERÊNCIA 09(1).05.08 3 2 3" xfId="26889" xr:uid="{47159545-45A3-41D7-BBD0-710FEFF5C253}"/>
    <cellStyle name="l_Planilha revistas Segmentadas_Plano  DF - CONFERÊNCIA 09(1).05.08 3 2 4" xfId="48148" xr:uid="{39F9473F-2E2C-4906-8B56-32DD80905489}"/>
    <cellStyle name="l_Planilha revistas Segmentadas_Plano  DF - CONFERÊNCIA 09(1).05.08 3 3" xfId="17511" xr:uid="{29AFAF62-6B57-4522-B871-767CA8FB06E9}"/>
    <cellStyle name="l_Planilha revistas Segmentadas_Plano  DF - CONFERÊNCIA 09(1).05.08 3 3 2" xfId="23670" xr:uid="{AFD5EF86-976A-4A5A-B264-DD1BD45AF979}"/>
    <cellStyle name="l_Planilha revistas Segmentadas_Plano  DF - CONFERÊNCIA 09(1).05.08 3 3 2 2" xfId="42333" xr:uid="{E4CEE949-3DC6-4753-A80E-CC80CDAA4D45}"/>
    <cellStyle name="l_Planilha revistas Segmentadas_Plano  DF - CONFERÊNCIA 09(1).05.08 3 3 3" xfId="30107" xr:uid="{B5065361-6BA3-426C-BF41-A685BF05956C}"/>
    <cellStyle name="l_Planilha revistas Segmentadas_Plano  DF - CONFERÊNCIA 09(1).05.08 3 4" xfId="33104" xr:uid="{88A3A703-897C-4A8A-A2FF-7414B37B26D4}"/>
    <cellStyle name="l_Planilha revistas Segmentadas_Plano  DF - CONFERÊNCIA 09(1).05.08 3 4 2" xfId="44823" xr:uid="{DFFC5F4F-95A2-4534-AE75-2780ACB379A6}"/>
    <cellStyle name="l_Planilha revistas Segmentadas_Plano  DF - CONFERÊNCIA 09(1).05.08 3 5" xfId="35306" xr:uid="{751889E2-5B39-45AE-810C-B89F66C1D552}"/>
    <cellStyle name="l_Planilha revistas Segmentadas_Plano  DF - CONFERÊNCIA 09(1).05.08 3 6" xfId="37126" xr:uid="{9F885AE9-4F89-4C3E-A0DE-BA3B4FD9EEBA}"/>
    <cellStyle name="l_Planilha revistas Segmentadas_Plano  DF - CONFERÊNCIA 09(1).05.08 3 6 2" xfId="46662" xr:uid="{B6698340-A1C9-4F9B-AA5C-DD96C44CC75F}"/>
    <cellStyle name="l_Planilha revistas Segmentadas_Plano  DF - CONFERÊNCIA 09(1).05.08 4" xfId="14071" xr:uid="{66995DE0-FCF5-485A-8383-97B0BCE78E9E}"/>
    <cellStyle name="l_Planilha revistas Segmentadas_Plano  DF - CONFERÊNCIA 09(1).05.08 4 2" xfId="20230" xr:uid="{AB42B566-8312-4D49-BD77-991F6103F6D5}"/>
    <cellStyle name="l_Planilha revistas Segmentadas_Plano  DF - CONFERÊNCIA 09(1).05.08 4 2 2" xfId="37640" xr:uid="{785370DB-E517-4382-85AA-B5F82D136E1C}"/>
    <cellStyle name="l_Planilha revistas Segmentadas_Plano  DF - CONFERÊNCIA 09(1).05.08 4 3" xfId="25140" xr:uid="{6C75EC4F-B65B-42DD-B7F4-C859C4EF74E2}"/>
    <cellStyle name="l_Planilha revistas Segmentadas_Plano  DF - CONFERÊNCIA 09(1).05.08 5" xfId="24817" xr:uid="{9249A6BA-65D3-4256-81F5-D7F424235433}"/>
    <cellStyle name="l_Planilha revistas Segmentadas_Plano  DF - CONFERÊNCIA 09(1).05.08 5 2" xfId="37413" xr:uid="{5E95556A-A82A-4343-9583-ACE2D73A8A13}"/>
    <cellStyle name="l_Planilha revistas Segmentadas_Plano  DF - CONFERÊNCIA 09(1).05.08 6" xfId="31987" xr:uid="{236DA749-FCA7-474D-8A7A-9188C6D0AF96}"/>
    <cellStyle name="l_Planilha revistas Segmentadas_Plano  DF - CONFERÊNCIA 09(1).05.08_JORNAL COMPLEMENTO 24.06 - VERAMIR II - CONSOLIDADO" xfId="612" xr:uid="{8969075F-12BB-4744-B7FC-986B11563386}"/>
    <cellStyle name="l_Planilha revistas Segmentadas_Plano  DF - CONFERÊNCIA 09(1).05.08_OOH - Rev 12" xfId="3929" xr:uid="{1E1D829B-2CB1-4381-B777-7C877E81D9D1}"/>
    <cellStyle name="l_Planilha revistas Segmentadas_Plano  DF - Jornal Meia Pág. Tab. 17.05" xfId="613" xr:uid="{47BDA21E-D161-4B1C-8B92-F96D9D65BE9E}"/>
    <cellStyle name="l_Planilha revistas Segmentadas_Plano  DF - Jornal Meia Pág. Tab. 17.05 - JR NÃO PROG." xfId="614" xr:uid="{64D9885A-0247-40F1-B103-52CDC02C5E66}"/>
    <cellStyle name="l_Planilha revistas Segmentadas_Plano  DF - Jornal Meia Pág. Tab. 17.05 - JR NÃO PROG. 2" xfId="11229" xr:uid="{2146525F-514D-4F9A-9113-0ADC295AF881}"/>
    <cellStyle name="l_Planilha revistas Segmentadas_Plano  DF - Jornal Meia Pág. Tab. 17.05 - JR NÃO PROG. 2 2" xfId="12985" xr:uid="{93D317EA-12EC-4DC3-BF06-EFE3404B26C5}"/>
    <cellStyle name="l_Planilha revistas Segmentadas_Plano  DF - Jornal Meia Pág. Tab. 17.05 - JR NÃO PROG. 2 2 2" xfId="16615" xr:uid="{044DF99C-6588-4476-8731-7F872E17987A}"/>
    <cellStyle name="l_Planilha revistas Segmentadas_Plano  DF - Jornal Meia Pág. Tab. 17.05 - JR NÃO PROG. 2 2 2 2" xfId="22774" xr:uid="{70DEEE27-70B5-4C75-9A72-AD6BFA8CACD3}"/>
    <cellStyle name="l_Planilha revistas Segmentadas_Plano  DF - Jornal Meia Pág. Tab. 17.05 - JR NÃO PROG. 2 2 2 2 2" xfId="40041" xr:uid="{7FE67610-D7DF-427B-AEE2-6CFBBB4FB7B2}"/>
    <cellStyle name="l_Planilha revistas Segmentadas_Plano  DF - Jornal Meia Pág. Tab. 17.05 - JR NÃO PROG. 2 2 2 3" xfId="27682" xr:uid="{C4C16702-7419-45F4-A816-8DBF88B2E0B3}"/>
    <cellStyle name="l_Planilha revistas Segmentadas_Plano  DF - Jornal Meia Pág. Tab. 17.05 - JR NÃO PROG. 2 2 3" xfId="30906" xr:uid="{D9D22B18-887D-4E1E-BB70-3EC17C52E19A}"/>
    <cellStyle name="l_Planilha revistas Segmentadas_Plano  DF - Jornal Meia Pág. Tab. 17.05 - JR NÃO PROG. 2 2 3 2" xfId="43130" xr:uid="{2C578217-24BD-497B-AD82-9E484983BBAA}"/>
    <cellStyle name="l_Planilha revistas Segmentadas_Plano  DF - Jornal Meia Pág. Tab. 17.05 - JR NÃO PROG. 2 2 4" xfId="33898" xr:uid="{0C6318CB-1517-472A-8586-46651D53CFD8}"/>
    <cellStyle name="l_Planilha revistas Segmentadas_Plano  DF - Jornal Meia Pág. Tab. 17.05 - JR NÃO PROG. 2 2 4 2" xfId="45617" xr:uid="{5C780BF1-483C-4A5B-A9E9-3524FB66BBF5}"/>
    <cellStyle name="l_Planilha revistas Segmentadas_Plano  DF - Jornal Meia Pág. Tab. 17.05 - JR NÃO PROG. 2 2 5" xfId="36099" xr:uid="{B259A4C2-5F16-4AB6-AA00-AD05732C1A69}"/>
    <cellStyle name="l_Planilha revistas Segmentadas_Plano  DF - Jornal Meia Pág. Tab. 17.05 - JR NÃO PROG. 2 2 6" xfId="18542" xr:uid="{303E9425-A4A6-40B9-8828-A85806BA934F}"/>
    <cellStyle name="l_Planilha revistas Segmentadas_Plano  DF - Jornal Meia Pág. Tab. 17.05 - JR NÃO PROG. 2 3" xfId="14912" xr:uid="{1EBD5828-14C1-4801-858F-C1AEC820D8D2}"/>
    <cellStyle name="l_Planilha revistas Segmentadas_Plano  DF - Jornal Meia Pág. Tab. 17.05 - JR NÃO PROG. 2 3 2" xfId="21071" xr:uid="{00A07FF7-3C23-4E0A-82F2-65C72E13C37E}"/>
    <cellStyle name="l_Planilha revistas Segmentadas_Plano  DF - Jornal Meia Pág. Tab. 17.05 - JR NÃO PROG. 2 3 2 2" xfId="38444" xr:uid="{FCC97991-D1B9-4891-9500-5C1082297B8F}"/>
    <cellStyle name="l_Planilha revistas Segmentadas_Plano  DF - Jornal Meia Pág. Tab. 17.05 - JR NÃO PROG. 2 3 3" xfId="26033" xr:uid="{D58D3C8B-8474-4991-A807-E949B675FD6B}"/>
    <cellStyle name="l_Planilha revistas Segmentadas_Plano  DF - Jornal Meia Pág. Tab. 17.05 - JR NÃO PROG. 2 4" xfId="29224" xr:uid="{56D85E85-C373-4D97-9C2B-928311B7C079}"/>
    <cellStyle name="l_Planilha revistas Segmentadas_Plano  DF - Jornal Meia Pág. Tab. 17.05 - JR NÃO PROG. 2 4 2" xfId="41534" xr:uid="{243BD9F8-CBBE-4F8F-8DD9-645C83E3504A}"/>
    <cellStyle name="l_Planilha revistas Segmentadas_Plano  DF - Jornal Meia Pág. Tab. 17.05 - JR NÃO PROG. 2 5" xfId="32208" xr:uid="{5612AC7E-163D-4D31-89E4-FA8506CA4CAD}"/>
    <cellStyle name="l_Planilha revistas Segmentadas_Plano  DF - Jornal Meia Pág. Tab. 17.05 - JR NÃO PROG. 2 5 2" xfId="43963" xr:uid="{FED372D4-C8C1-440A-A2D9-0D8829D9876B}"/>
    <cellStyle name="l_Planilha revistas Segmentadas_Plano  DF - Jornal Meia Pág. Tab. 17.05 - JR NÃO PROG. 2 6" xfId="24863" xr:uid="{0E06FC2A-FD17-4E81-9316-4A1A5B26C6D2}"/>
    <cellStyle name="l_Planilha revistas Segmentadas_Plano  DF - Jornal Meia Pág. Tab. 17.05 - JR NÃO PROG. 2 7" xfId="19441" xr:uid="{33EBE68C-DB36-4FD8-AE34-11885A8B581A}"/>
    <cellStyle name="l_Planilha revistas Segmentadas_Plano  DF - Jornal Meia Pág. Tab. 17.05 - JR NÃO PROG. 3" xfId="12182" xr:uid="{03A93292-1DAF-402A-86BA-0B0C91F3A719}"/>
    <cellStyle name="l_Planilha revistas Segmentadas_Plano  DF - Jornal Meia Pág. Tab. 17.05 - JR NÃO PROG. 3 2" xfId="15812" xr:uid="{F67943E8-4A1B-44E9-968D-04B710E560CB}"/>
    <cellStyle name="l_Planilha revistas Segmentadas_Plano  DF - Jornal Meia Pág. Tab. 17.05 - JR NÃO PROG. 3 2 2" xfId="21971" xr:uid="{B4C2C60E-003A-4CED-9174-171F7307CFFE}"/>
    <cellStyle name="l_Planilha revistas Segmentadas_Plano  DF - Jornal Meia Pág. Tab. 17.05 - JR NÃO PROG. 3 2 2 2" xfId="39249" xr:uid="{A841E2E0-162C-4620-B43B-7028F7BA321C}"/>
    <cellStyle name="l_Planilha revistas Segmentadas_Plano  DF - Jornal Meia Pág. Tab. 17.05 - JR NÃO PROG. 3 2 3" xfId="26890" xr:uid="{0FF4F6C5-D627-4D92-8A58-1ECEF4A6FE64}"/>
    <cellStyle name="l_Planilha revistas Segmentadas_Plano  DF - Jornal Meia Pág. Tab. 17.05 - JR NÃO PROG. 3 2 4" xfId="48149" xr:uid="{40F1E538-8405-4D67-BA19-B60C65C5205C}"/>
    <cellStyle name="l_Planilha revistas Segmentadas_Plano  DF - Jornal Meia Pág. Tab. 17.05 - JR NÃO PROG. 3 3" xfId="17512" xr:uid="{28778173-35E6-42F4-A4E5-6D51FDC947BC}"/>
    <cellStyle name="l_Planilha revistas Segmentadas_Plano  DF - Jornal Meia Pág. Tab. 17.05 - JR NÃO PROG. 3 3 2" xfId="23671" xr:uid="{3D46D8E6-C9C2-4D13-8554-F549AFB9ADE0}"/>
    <cellStyle name="l_Planilha revistas Segmentadas_Plano  DF - Jornal Meia Pág. Tab. 17.05 - JR NÃO PROG. 3 3 2 2" xfId="42334" xr:uid="{9839FD64-7695-4E03-93D0-977BCEF0E4C0}"/>
    <cellStyle name="l_Planilha revistas Segmentadas_Plano  DF - Jornal Meia Pág. Tab. 17.05 - JR NÃO PROG. 3 3 3" xfId="30108" xr:uid="{787FD546-5557-4C7D-803A-AF4DD86AB167}"/>
    <cellStyle name="l_Planilha revistas Segmentadas_Plano  DF - Jornal Meia Pág. Tab. 17.05 - JR NÃO PROG. 3 4" xfId="33105" xr:uid="{4D0C94A1-B843-4404-9BEE-6D2063B722B9}"/>
    <cellStyle name="l_Planilha revistas Segmentadas_Plano  DF - Jornal Meia Pág. Tab. 17.05 - JR NÃO PROG. 3 4 2" xfId="44824" xr:uid="{11ADCE78-73C2-4259-8BBD-4CE772389CCC}"/>
    <cellStyle name="l_Planilha revistas Segmentadas_Plano  DF - Jornal Meia Pág. Tab. 17.05 - JR NÃO PROG. 3 5" xfId="35307" xr:uid="{65F5A36A-3A2F-4438-A628-3A1B57A8BA47}"/>
    <cellStyle name="l_Planilha revistas Segmentadas_Plano  DF - Jornal Meia Pág. Tab. 17.05 - JR NÃO PROG. 3 6" xfId="37329" xr:uid="{8CC852F1-E60A-4950-AD8F-988171B858BE}"/>
    <cellStyle name="l_Planilha revistas Segmentadas_Plano  DF - Jornal Meia Pág. Tab. 17.05 - JR NÃO PROG. 3 6 2" xfId="46865" xr:uid="{60FB77A0-18D8-49AD-B2AC-3C978409221F}"/>
    <cellStyle name="l_Planilha revistas Segmentadas_Plano  DF - Jornal Meia Pág. Tab. 17.05 - JR NÃO PROG. 4" xfId="14072" xr:uid="{E6CF7789-99C9-46D6-A09F-296BC3BA1DCA}"/>
    <cellStyle name="l_Planilha revistas Segmentadas_Plano  DF - Jornal Meia Pág. Tab. 17.05 - JR NÃO PROG. 4 2" xfId="20231" xr:uid="{44FBEC02-0001-4DDA-BEAA-F356CC50F2F5}"/>
    <cellStyle name="l_Planilha revistas Segmentadas_Plano  DF - Jornal Meia Pág. Tab. 17.05 - JR NÃO PROG. 4 2 2" xfId="37641" xr:uid="{B33FDEF6-27F3-4D1F-8557-0B4D7DB655A4}"/>
    <cellStyle name="l_Planilha revistas Segmentadas_Plano  DF - Jornal Meia Pág. Tab. 17.05 - JR NÃO PROG. 4 3" xfId="25141" xr:uid="{5FC95BEF-26AD-4D55-B927-CF19E5AABBBC}"/>
    <cellStyle name="l_Planilha revistas Segmentadas_Plano  DF - Jornal Meia Pág. Tab. 17.05 - JR NÃO PROG. 5" xfId="24809" xr:uid="{D1B466FA-029E-4EA9-B6D2-39A46C8A5A65}"/>
    <cellStyle name="l_Planilha revistas Segmentadas_Plano  DF - Jornal Meia Pág. Tab. 17.05 - JR NÃO PROG. 5 2" xfId="37405" xr:uid="{648C1FDD-3459-42E3-B6A3-343802CF569A}"/>
    <cellStyle name="l_Planilha revistas Segmentadas_Plano  DF - Jornal Meia Pág. Tab. 17.05 - JR NÃO PROG. 6" xfId="31986" xr:uid="{2EAC3AE3-6E6C-4158-9AD9-FCBF4A1876E1}"/>
    <cellStyle name="l_Planilha revistas Segmentadas_Plano  DF - Jornal Meia Pág. Tab. 17.05 - JR NÃO PROG._OOH - Rev 12" xfId="3930" xr:uid="{0FBEECF1-CF2E-4BF5-BA5C-29D86F80E355}"/>
    <cellStyle name="l_Planilha revistas Segmentadas_Plano  DF - Jornal Meia Pág. Tab. 17.05_JORNAL COMPLEMENTO 24.06 - VERAMIR II - CONSOLIDADO" xfId="615" xr:uid="{572489E0-6B63-4840-9DAB-3C13DD8ABDEC}"/>
    <cellStyle name="l_Planilha revistas Segmentadas_Plano  DF - REConferido Jornal 15.05 16.05.08" xfId="616" xr:uid="{16797E9E-6AC7-457C-A8E2-BCAD9ACC21D0}"/>
    <cellStyle name="l_Planilha revistas Segmentadas_Plano  DF - REConferido Jornal 15.05 16.05.08 2" xfId="11230" xr:uid="{888CAD19-05F2-40FB-8EA3-4A416449C447}"/>
    <cellStyle name="l_Planilha revistas Segmentadas_Plano  DF - REConferido Jornal 15.05 16.05.08 2 2" xfId="12986" xr:uid="{3617BE00-C742-454D-8BB2-7A834B9BB252}"/>
    <cellStyle name="l_Planilha revistas Segmentadas_Plano  DF - REConferido Jornal 15.05 16.05.08 2 2 2" xfId="16616" xr:uid="{E94F6B97-4A67-4B0F-9C14-9DA1D5351249}"/>
    <cellStyle name="l_Planilha revistas Segmentadas_Plano  DF - REConferido Jornal 15.05 16.05.08 2 2 2 2" xfId="22775" xr:uid="{0803F990-E798-4AC5-940B-CBD82791AF83}"/>
    <cellStyle name="l_Planilha revistas Segmentadas_Plano  DF - REConferido Jornal 15.05 16.05.08 2 2 2 2 2" xfId="40042" xr:uid="{020F11E1-98BF-4DC7-86D2-169FDA623096}"/>
    <cellStyle name="l_Planilha revistas Segmentadas_Plano  DF - REConferido Jornal 15.05 16.05.08 2 2 2 3" xfId="27683" xr:uid="{314B9536-EC6C-48C5-A4CA-AD37C7667EF1}"/>
    <cellStyle name="l_Planilha revistas Segmentadas_Plano  DF - REConferido Jornal 15.05 16.05.08 2 2 3" xfId="30907" xr:uid="{8A136DFA-7FEB-4749-9AD0-938EE17BFBE5}"/>
    <cellStyle name="l_Planilha revistas Segmentadas_Plano  DF - REConferido Jornal 15.05 16.05.08 2 2 3 2" xfId="43131" xr:uid="{5C979024-40A7-46A6-93D2-E34807DB35E1}"/>
    <cellStyle name="l_Planilha revistas Segmentadas_Plano  DF - REConferido Jornal 15.05 16.05.08 2 2 4" xfId="33899" xr:uid="{595D59F0-C453-4D82-9678-B6F20B12D48A}"/>
    <cellStyle name="l_Planilha revistas Segmentadas_Plano  DF - REConferido Jornal 15.05 16.05.08 2 2 4 2" xfId="45618" xr:uid="{AB00E545-DADF-49BF-A769-492E605C4689}"/>
    <cellStyle name="l_Planilha revistas Segmentadas_Plano  DF - REConferido Jornal 15.05 16.05.08 2 2 5" xfId="36100" xr:uid="{7F60F83C-B106-4569-A8E0-578F3EECE44F}"/>
    <cellStyle name="l_Planilha revistas Segmentadas_Plano  DF - REConferido Jornal 15.05 16.05.08 2 2 6" xfId="19241" xr:uid="{1CD16577-BEA0-46F6-B4B5-44B56ACD9AEF}"/>
    <cellStyle name="l_Planilha revistas Segmentadas_Plano  DF - REConferido Jornal 15.05 16.05.08 2 3" xfId="14913" xr:uid="{6D1657EA-2D7B-489C-A312-90CFE28EB44D}"/>
    <cellStyle name="l_Planilha revistas Segmentadas_Plano  DF - REConferido Jornal 15.05 16.05.08 2 3 2" xfId="21072" xr:uid="{84E5297C-EA52-45D0-9E27-533B1E33588A}"/>
    <cellStyle name="l_Planilha revistas Segmentadas_Plano  DF - REConferido Jornal 15.05 16.05.08 2 3 2 2" xfId="38445" xr:uid="{BF1FA5F0-6313-40DB-B164-AE1ECEF490F7}"/>
    <cellStyle name="l_Planilha revistas Segmentadas_Plano  DF - REConferido Jornal 15.05 16.05.08 2 3 3" xfId="26034" xr:uid="{A548C72A-226C-4E73-B5E5-CC70E1F1A24C}"/>
    <cellStyle name="l_Planilha revistas Segmentadas_Plano  DF - REConferido Jornal 15.05 16.05.08 2 4" xfId="29225" xr:uid="{246D5F9F-2FBD-4A29-A869-94AB496A94BC}"/>
    <cellStyle name="l_Planilha revistas Segmentadas_Plano  DF - REConferido Jornal 15.05 16.05.08 2 4 2" xfId="41535" xr:uid="{D16B45E6-A166-4F9F-ADA7-7292E5BE4985}"/>
    <cellStyle name="l_Planilha revistas Segmentadas_Plano  DF - REConferido Jornal 15.05 16.05.08 2 5" xfId="32209" xr:uid="{C1CE3D3D-65EA-4DF6-A157-8AE15218416E}"/>
    <cellStyle name="l_Planilha revistas Segmentadas_Plano  DF - REConferido Jornal 15.05 16.05.08 2 5 2" xfId="43964" xr:uid="{2E8287A9-3139-40FC-AA95-01F6AC78D3F6}"/>
    <cellStyle name="l_Planilha revistas Segmentadas_Plano  DF - REConferido Jornal 15.05 16.05.08 2 6" xfId="25814" xr:uid="{5BDFDA21-49F4-4AA6-9BB3-E7E469F1CA45}"/>
    <cellStyle name="l_Planilha revistas Segmentadas_Plano  DF - REConferido Jornal 15.05 16.05.08 2 7" xfId="19735" xr:uid="{D69AFB2E-B506-46BA-8959-43A451FC3265}"/>
    <cellStyle name="l_Planilha revistas Segmentadas_Plano  DF - REConferido Jornal 15.05 16.05.08 3" xfId="12183" xr:uid="{6702BA83-AFE9-4E3C-B0B1-22E83845BE1E}"/>
    <cellStyle name="l_Planilha revistas Segmentadas_Plano  DF - REConferido Jornal 15.05 16.05.08 3 2" xfId="15813" xr:uid="{DEC0B217-840F-472F-9F71-CD6814986883}"/>
    <cellStyle name="l_Planilha revistas Segmentadas_Plano  DF - REConferido Jornal 15.05 16.05.08 3 2 2" xfId="21972" xr:uid="{BD977553-0C22-4BCD-BE84-F648CCC716D2}"/>
    <cellStyle name="l_Planilha revistas Segmentadas_Plano  DF - REConferido Jornal 15.05 16.05.08 3 2 2 2" xfId="39250" xr:uid="{18B884C2-128E-4B74-8B64-F31262B57AFB}"/>
    <cellStyle name="l_Planilha revistas Segmentadas_Plano  DF - REConferido Jornal 15.05 16.05.08 3 2 3" xfId="26891" xr:uid="{E0C4C0D2-185C-4D77-84D0-C564AB01BCC3}"/>
    <cellStyle name="l_Planilha revistas Segmentadas_Plano  DF - REConferido Jornal 15.05 16.05.08 3 2 4" xfId="48150" xr:uid="{9BCB619E-C706-4496-B964-DDD1B2D6F2A1}"/>
    <cellStyle name="l_Planilha revistas Segmentadas_Plano  DF - REConferido Jornal 15.05 16.05.08 3 3" xfId="17513" xr:uid="{69559ED2-A7DA-42E3-B70F-913CFA264059}"/>
    <cellStyle name="l_Planilha revistas Segmentadas_Plano  DF - REConferido Jornal 15.05 16.05.08 3 3 2" xfId="23672" xr:uid="{F0405BC5-EF0E-4538-99A5-3878FC63A2E3}"/>
    <cellStyle name="l_Planilha revistas Segmentadas_Plano  DF - REConferido Jornal 15.05 16.05.08 3 3 2 2" xfId="42335" xr:uid="{1147BB5B-28B6-4FDE-8442-33C5DDD90839}"/>
    <cellStyle name="l_Planilha revistas Segmentadas_Plano  DF - REConferido Jornal 15.05 16.05.08 3 3 3" xfId="30109" xr:uid="{E6FD9A75-3556-4B01-A3E3-3A201CE2EC13}"/>
    <cellStyle name="l_Planilha revistas Segmentadas_Plano  DF - REConferido Jornal 15.05 16.05.08 3 4" xfId="33106" xr:uid="{9507CB3B-BF27-4E3C-B49D-06F252593374}"/>
    <cellStyle name="l_Planilha revistas Segmentadas_Plano  DF - REConferido Jornal 15.05 16.05.08 3 4 2" xfId="44825" xr:uid="{273D6683-6417-43CC-8975-AD6E3294DBCA}"/>
    <cellStyle name="l_Planilha revistas Segmentadas_Plano  DF - REConferido Jornal 15.05 16.05.08 3 5" xfId="35308" xr:uid="{43E701C0-6A15-4EBA-8881-D8B329FA2E4A}"/>
    <cellStyle name="l_Planilha revistas Segmentadas_Plano  DF - REConferido Jornal 15.05 16.05.08 3 6" xfId="36929" xr:uid="{E50BB4CC-6E3F-4E61-BC47-B1EE9C855C80}"/>
    <cellStyle name="l_Planilha revistas Segmentadas_Plano  DF - REConferido Jornal 15.05 16.05.08 3 6 2" xfId="46465" xr:uid="{C0362F52-29DF-4E1B-9C56-610554347138}"/>
    <cellStyle name="l_Planilha revistas Segmentadas_Plano  DF - REConferido Jornal 15.05 16.05.08 4" xfId="14073" xr:uid="{F746C0CE-7722-4DF9-A84F-A2FE497DFB63}"/>
    <cellStyle name="l_Planilha revistas Segmentadas_Plano  DF - REConferido Jornal 15.05 16.05.08 4 2" xfId="20232" xr:uid="{6746B7CC-9D0E-4A50-99CD-5319FDA70C62}"/>
    <cellStyle name="l_Planilha revistas Segmentadas_Plano  DF - REConferido Jornal 15.05 16.05.08 4 2 2" xfId="37642" xr:uid="{2F46E1E9-E4AA-46C0-8A99-2F722A27769F}"/>
    <cellStyle name="l_Planilha revistas Segmentadas_Plano  DF - REConferido Jornal 15.05 16.05.08 4 3" xfId="25142" xr:uid="{2904FCC2-3617-4388-98D1-2335CC2F482F}"/>
    <cellStyle name="l_Planilha revistas Segmentadas_Plano  DF - REConferido Jornal 15.05 16.05.08 5" xfId="28351" xr:uid="{2D3FF0EC-58F3-4944-866A-6A29A6D7B20A}"/>
    <cellStyle name="l_Planilha revistas Segmentadas_Plano  DF - REConferido Jornal 15.05 16.05.08 5 2" xfId="40707" xr:uid="{9C1FFB5E-E8E9-48C8-98B9-F797D95FE5CC}"/>
    <cellStyle name="l_Planilha revistas Segmentadas_Plano  DF - REConferido Jornal 15.05 16.05.08 6" xfId="31985" xr:uid="{072364D6-621C-4F87-BC8F-00DD0D8DBF5A}"/>
    <cellStyle name="l_Planilha revistas Segmentadas_Plano  DF - REConferido Jornal 15.05 16.05.08_JORNAL COMPLEMENTO 24.06 - VERAMIR II - CONSOLIDADO" xfId="617" xr:uid="{CECF8AD0-B481-4D56-BA02-F8ACC9C17434}"/>
    <cellStyle name="l_Planilha revistas Segmentadas_Plano  DF - REConferido Jornal 15.05 16.05.08_OOH - Rev 12" xfId="3931" xr:uid="{47AC2D6E-E2BD-4273-8EA7-5B29460A8855}"/>
    <cellStyle name="l_Planilha revistas Segmentadas_Plano  GO - AJUSTADO" xfId="618" xr:uid="{317B008D-FB6D-4F04-9C7B-3AF5C562CBEE}"/>
    <cellStyle name="l_Planilha revistas Segmentadas_Plano  GO - AJUSTADO 2" xfId="11231" xr:uid="{2DF1BF07-7ACE-4E66-9463-99C6657093DA}"/>
    <cellStyle name="l_Planilha revistas Segmentadas_Plano  GO - AJUSTADO 2 2" xfId="12987" xr:uid="{C74BD96C-BEAA-4075-B6E7-F73C792E3151}"/>
    <cellStyle name="l_Planilha revistas Segmentadas_Plano  GO - AJUSTADO 2 2 2" xfId="16617" xr:uid="{70204D98-FCE7-4E58-ADE1-C4567ECB728C}"/>
    <cellStyle name="l_Planilha revistas Segmentadas_Plano  GO - AJUSTADO 2 2 2 2" xfId="22776" xr:uid="{03255F0F-308C-4599-ABA1-BFF399B60229}"/>
    <cellStyle name="l_Planilha revistas Segmentadas_Plano  GO - AJUSTADO 2 2 2 2 2" xfId="40043" xr:uid="{51477A68-C000-454F-96BA-7DB69A0A6C08}"/>
    <cellStyle name="l_Planilha revistas Segmentadas_Plano  GO - AJUSTADO 2 2 2 3" xfId="27684" xr:uid="{4E014168-26D5-4FEC-A3EE-F633215E9D4E}"/>
    <cellStyle name="l_Planilha revistas Segmentadas_Plano  GO - AJUSTADO 2 2 3" xfId="30908" xr:uid="{C5760CEF-DE10-4C29-B512-C0340BA8BB04}"/>
    <cellStyle name="l_Planilha revistas Segmentadas_Plano  GO - AJUSTADO 2 2 3 2" xfId="43132" xr:uid="{B92BCF27-DEEF-4200-91F8-F4A8AFA91483}"/>
    <cellStyle name="l_Planilha revistas Segmentadas_Plano  GO - AJUSTADO 2 2 4" xfId="33900" xr:uid="{B0CA6D6F-BBCF-4E69-8BC2-A4093E7B8025}"/>
    <cellStyle name="l_Planilha revistas Segmentadas_Plano  GO - AJUSTADO 2 2 4 2" xfId="45619" xr:uid="{1A1B80E0-81C2-424B-8A08-2A2DF4B9D42F}"/>
    <cellStyle name="l_Planilha revistas Segmentadas_Plano  GO - AJUSTADO 2 2 5" xfId="36101" xr:uid="{7A8F1C89-A389-4E69-9B14-5F2D7959F995}"/>
    <cellStyle name="l_Planilha revistas Segmentadas_Plano  GO - AJUSTADO 2 2 6" xfId="19534" xr:uid="{E9F5BA73-734A-427C-B236-471919EF2FE1}"/>
    <cellStyle name="l_Planilha revistas Segmentadas_Plano  GO - AJUSTADO 2 3" xfId="14914" xr:uid="{4EDD4954-A375-46F1-8C29-75D57E1CBD67}"/>
    <cellStyle name="l_Planilha revistas Segmentadas_Plano  GO - AJUSTADO 2 3 2" xfId="21073" xr:uid="{D8596A0A-AD48-4961-92FE-B3889178BE34}"/>
    <cellStyle name="l_Planilha revistas Segmentadas_Plano  GO - AJUSTADO 2 3 2 2" xfId="38446" xr:uid="{D679830A-6548-4994-B078-9D396A1DD486}"/>
    <cellStyle name="l_Planilha revistas Segmentadas_Plano  GO - AJUSTADO 2 3 3" xfId="26035" xr:uid="{602BB12D-5F58-41DF-9D5D-C00FAE7CBAD4}"/>
    <cellStyle name="l_Planilha revistas Segmentadas_Plano  GO - AJUSTADO 2 4" xfId="29226" xr:uid="{EC698E56-F175-4BA0-B8F8-CB4963F73E90}"/>
    <cellStyle name="l_Planilha revistas Segmentadas_Plano  GO - AJUSTADO 2 4 2" xfId="41536" xr:uid="{8A4FA7C3-BFB2-4C2B-B4BF-3795E5A2AB0C}"/>
    <cellStyle name="l_Planilha revistas Segmentadas_Plano  GO - AJUSTADO 2 5" xfId="32210" xr:uid="{00CDF2E3-6F50-469E-82E2-ADBC700C8284}"/>
    <cellStyle name="l_Planilha revistas Segmentadas_Plano  GO - AJUSTADO 2 5 2" xfId="43965" xr:uid="{CFC27916-359B-40DD-B1F3-52C09FAABC1D}"/>
    <cellStyle name="l_Planilha revistas Segmentadas_Plano  GO - AJUSTADO 2 6" xfId="29968" xr:uid="{E2F81E84-1627-4176-BFBF-412B94CEF426}"/>
    <cellStyle name="l_Planilha revistas Segmentadas_Plano  GO - AJUSTADO 2 7" xfId="19058" xr:uid="{3FA11ACD-C94D-45C0-87DA-8D5FD26DCDAF}"/>
    <cellStyle name="l_Planilha revistas Segmentadas_Plano  GO - AJUSTADO 3" xfId="12184" xr:uid="{3A32A1CA-DEB8-496C-9827-C9BB67B78A19}"/>
    <cellStyle name="l_Planilha revistas Segmentadas_Plano  GO - AJUSTADO 3 2" xfId="15814" xr:uid="{D47120E1-A190-4B1D-9AE2-F35D9CE3B448}"/>
    <cellStyle name="l_Planilha revistas Segmentadas_Plano  GO - AJUSTADO 3 2 2" xfId="21973" xr:uid="{D1E4FE4E-0E5A-4A6E-988D-FA789F12CE1D}"/>
    <cellStyle name="l_Planilha revistas Segmentadas_Plano  GO - AJUSTADO 3 2 2 2" xfId="39251" xr:uid="{0E62DE7A-F9AE-4B8C-9B5D-58616544CB21}"/>
    <cellStyle name="l_Planilha revistas Segmentadas_Plano  GO - AJUSTADO 3 2 3" xfId="26892" xr:uid="{6C620603-467C-4B9C-A0FE-AEBFCB12776A}"/>
    <cellStyle name="l_Planilha revistas Segmentadas_Plano  GO - AJUSTADO 3 2 4" xfId="48151" xr:uid="{AEDBC2BF-5AAA-407E-99A0-ED10C3163AF2}"/>
    <cellStyle name="l_Planilha revistas Segmentadas_Plano  GO - AJUSTADO 3 3" xfId="17514" xr:uid="{18B8D09A-A17B-4082-921C-6AC8DEDB96C8}"/>
    <cellStyle name="l_Planilha revistas Segmentadas_Plano  GO - AJUSTADO 3 3 2" xfId="23673" xr:uid="{34819B7F-B794-48EC-A67E-4C6500928BC6}"/>
    <cellStyle name="l_Planilha revistas Segmentadas_Plano  GO - AJUSTADO 3 3 2 2" xfId="42336" xr:uid="{EA425912-CFD6-466B-BEF6-09596F21B2EF}"/>
    <cellStyle name="l_Planilha revistas Segmentadas_Plano  GO - AJUSTADO 3 3 3" xfId="30110" xr:uid="{3B430EA6-3D7A-451D-8BDF-61C97BF59C42}"/>
    <cellStyle name="l_Planilha revistas Segmentadas_Plano  GO - AJUSTADO 3 4" xfId="33107" xr:uid="{F36925D8-4251-43EA-B5C5-9A1513CC804F}"/>
    <cellStyle name="l_Planilha revistas Segmentadas_Plano  GO - AJUSTADO 3 4 2" xfId="44826" xr:uid="{3A1396AA-302D-4E7D-B984-3E9563426E12}"/>
    <cellStyle name="l_Planilha revistas Segmentadas_Plano  GO - AJUSTADO 3 5" xfId="35309" xr:uid="{87EA6C6A-5C3E-4118-A880-DD8773817B63}"/>
    <cellStyle name="l_Planilha revistas Segmentadas_Plano  GO - AJUSTADO 3 6" xfId="32908" xr:uid="{FCE6695C-FC8F-458A-A1F2-EDF71715BC22}"/>
    <cellStyle name="l_Planilha revistas Segmentadas_Plano  GO - AJUSTADO 3 6 2" xfId="44657" xr:uid="{A9DA1061-F2DF-45BF-9027-CF731A04EA15}"/>
    <cellStyle name="l_Planilha revistas Segmentadas_Plano  GO - AJUSTADO 4" xfId="14074" xr:uid="{DFC1A71A-0C4F-418C-9F6E-3530F45C8DD6}"/>
    <cellStyle name="l_Planilha revistas Segmentadas_Plano  GO - AJUSTADO 4 2" xfId="20233" xr:uid="{8F12C8F9-E34C-46F1-9CD3-5EBD60B10C5B}"/>
    <cellStyle name="l_Planilha revistas Segmentadas_Plano  GO - AJUSTADO 4 2 2" xfId="37643" xr:uid="{58EA5CEA-2CE4-47AB-AAF4-254043568CE9}"/>
    <cellStyle name="l_Planilha revistas Segmentadas_Plano  GO - AJUSTADO 4 3" xfId="25143" xr:uid="{204C3EBA-D0EC-46ED-9A3A-0830F91090B9}"/>
    <cellStyle name="l_Planilha revistas Segmentadas_Plano  GO - AJUSTADO 5" xfId="28352" xr:uid="{0AF61365-4C38-4D25-B03E-5F9A076A01B0}"/>
    <cellStyle name="l_Planilha revistas Segmentadas_Plano  GO - AJUSTADO 5 2" xfId="40708" xr:uid="{635914BA-9CCD-464D-AAD4-274FD59E9510}"/>
    <cellStyle name="l_Planilha revistas Segmentadas_Plano  GO - AJUSTADO 6" xfId="31984" xr:uid="{342F488F-4AC6-4FA2-BE29-E58DCADCB1DA}"/>
    <cellStyle name="l_Planilha revistas Segmentadas_Plano  GO - AJUSTADO_JORNAL COMPLEMENTO 24.06 - VERAMIR II - CONSOLIDADO" xfId="619" xr:uid="{F313C692-64C7-4F87-A6C9-49FAA4664D74}"/>
    <cellStyle name="l_Planilha revistas Segmentadas_Plano  GO - AJUSTADO_OOH - Rev 12" xfId="3932" xr:uid="{52607C31-8706-4C65-AC29-C79176B5AD7B}"/>
    <cellStyle name="l_Planilha revistas Segmentadas_Plano  PE - Conferido 14.05" xfId="620" xr:uid="{5B4375D3-3E23-4359-ADA7-76D8AD791D2D}"/>
    <cellStyle name="l_Planilha revistas Segmentadas_Plano  PE - Conferido 14.05 2" xfId="11232" xr:uid="{FE0AC640-CB9A-4F12-BD22-15BA88EC8ECA}"/>
    <cellStyle name="l_Planilha revistas Segmentadas_Plano  PE - Conferido 14.05 2 2" xfId="12988" xr:uid="{FC3E820A-DE7E-4C29-977A-0A9EC4323BD7}"/>
    <cellStyle name="l_Planilha revistas Segmentadas_Plano  PE - Conferido 14.05 2 2 2" xfId="16618" xr:uid="{9CC7331C-16E5-4775-AD4D-5D8A185E910C}"/>
    <cellStyle name="l_Planilha revistas Segmentadas_Plano  PE - Conferido 14.05 2 2 2 2" xfId="22777" xr:uid="{9391933D-6243-4436-8B14-1D104C9A27F8}"/>
    <cellStyle name="l_Planilha revistas Segmentadas_Plano  PE - Conferido 14.05 2 2 2 2 2" xfId="40044" xr:uid="{2055AF5E-6543-4DD3-B61C-4F48F4B6160F}"/>
    <cellStyle name="l_Planilha revistas Segmentadas_Plano  PE - Conferido 14.05 2 2 2 3" xfId="27685" xr:uid="{E4099B8C-FA7F-4298-B435-BB840DB730AE}"/>
    <cellStyle name="l_Planilha revistas Segmentadas_Plano  PE - Conferido 14.05 2 2 3" xfId="30909" xr:uid="{0E75D270-9960-4ED7-B88C-D0CA421F6B9C}"/>
    <cellStyle name="l_Planilha revistas Segmentadas_Plano  PE - Conferido 14.05 2 2 3 2" xfId="43133" xr:uid="{7A006B79-5EA7-4A3E-8589-6100BA9D90EB}"/>
    <cellStyle name="l_Planilha revistas Segmentadas_Plano  PE - Conferido 14.05 2 2 4" xfId="33901" xr:uid="{9915138A-C127-4605-9F78-B0D8566EA016}"/>
    <cellStyle name="l_Planilha revistas Segmentadas_Plano  PE - Conferido 14.05 2 2 4 2" xfId="45620" xr:uid="{B0AA68A2-EC4B-480E-9AF7-02946DF63818}"/>
    <cellStyle name="l_Planilha revistas Segmentadas_Plano  PE - Conferido 14.05 2 2 5" xfId="36102" xr:uid="{61CEDFD8-A285-441C-83B1-5B79AD396EBD}"/>
    <cellStyle name="l_Planilha revistas Segmentadas_Plano  PE - Conferido 14.05 2 2 6" xfId="18859" xr:uid="{374DD159-4E47-4B45-BCE2-B4ABB5615E4B}"/>
    <cellStyle name="l_Planilha revistas Segmentadas_Plano  PE - Conferido 14.05 2 3" xfId="14915" xr:uid="{B08A7D05-7800-401E-A816-46EBBA68E356}"/>
    <cellStyle name="l_Planilha revistas Segmentadas_Plano  PE - Conferido 14.05 2 3 2" xfId="21074" xr:uid="{068E5F5E-5B37-4CDE-BB3A-9FF6F8C4AB81}"/>
    <cellStyle name="l_Planilha revistas Segmentadas_Plano  PE - Conferido 14.05 2 3 2 2" xfId="38447" xr:uid="{C8AE9A68-A4AA-4E32-892D-DB710B1A34EB}"/>
    <cellStyle name="l_Planilha revistas Segmentadas_Plano  PE - Conferido 14.05 2 3 3" xfId="26036" xr:uid="{4AE3B82C-CA5A-4B06-B3FD-A6D7E90ABC3E}"/>
    <cellStyle name="l_Planilha revistas Segmentadas_Plano  PE - Conferido 14.05 2 4" xfId="29227" xr:uid="{D569DED1-4D0F-40A2-9B68-D982E54FF4FE}"/>
    <cellStyle name="l_Planilha revistas Segmentadas_Plano  PE - Conferido 14.05 2 4 2" xfId="41537" xr:uid="{4B49EB2C-EC37-4BA7-9523-197C41BE84B2}"/>
    <cellStyle name="l_Planilha revistas Segmentadas_Plano  PE - Conferido 14.05 2 5" xfId="32211" xr:uid="{FF09C588-F26B-447D-94E9-4E1403C204E4}"/>
    <cellStyle name="l_Planilha revistas Segmentadas_Plano  PE - Conferido 14.05 2 5 2" xfId="43966" xr:uid="{89232D56-37D1-4B1D-B266-80986D7B3B6D}"/>
    <cellStyle name="l_Planilha revistas Segmentadas_Plano  PE - Conferido 14.05 2 6" xfId="24679" xr:uid="{A507DC82-7B96-4CC3-AE0E-87DA03FD7ED4}"/>
    <cellStyle name="l_Planilha revistas Segmentadas_Plano  PE - Conferido 14.05 2 7" xfId="18742" xr:uid="{29AB5BDC-FBA5-4B77-917C-692DE5529C10}"/>
    <cellStyle name="l_Planilha revistas Segmentadas_Plano  PE - Conferido 14.05 3" xfId="12185" xr:uid="{F9341D69-73BB-4304-AD11-AFD55BBDB59F}"/>
    <cellStyle name="l_Planilha revistas Segmentadas_Plano  PE - Conferido 14.05 3 2" xfId="15815" xr:uid="{8A2877A1-3D62-4428-9E31-56A7155A7D38}"/>
    <cellStyle name="l_Planilha revistas Segmentadas_Plano  PE - Conferido 14.05 3 2 2" xfId="21974" xr:uid="{0920C1A3-FB3B-4E69-AA9F-547CCB6D1608}"/>
    <cellStyle name="l_Planilha revistas Segmentadas_Plano  PE - Conferido 14.05 3 2 2 2" xfId="39252" xr:uid="{8DC65DE1-B2B8-475E-8815-FBEAA875F3B2}"/>
    <cellStyle name="l_Planilha revistas Segmentadas_Plano  PE - Conferido 14.05 3 2 3" xfId="26893" xr:uid="{341749F3-CA1F-41D1-B141-26B05DE4A5D2}"/>
    <cellStyle name="l_Planilha revistas Segmentadas_Plano  PE - Conferido 14.05 3 2 4" xfId="48152" xr:uid="{64932903-FEBA-480E-AF88-C1D1199FF02B}"/>
    <cellStyle name="l_Planilha revistas Segmentadas_Plano  PE - Conferido 14.05 3 3" xfId="17515" xr:uid="{CEAC5406-4E77-4416-B4AB-66FE05065A8A}"/>
    <cellStyle name="l_Planilha revistas Segmentadas_Plano  PE - Conferido 14.05 3 3 2" xfId="23674" xr:uid="{E9CB545C-B1AB-4828-B24A-9B9B001D378E}"/>
    <cellStyle name="l_Planilha revistas Segmentadas_Plano  PE - Conferido 14.05 3 3 2 2" xfId="42337" xr:uid="{ABFF467B-96CB-4C60-A11C-B1A9D5241B6A}"/>
    <cellStyle name="l_Planilha revistas Segmentadas_Plano  PE - Conferido 14.05 3 3 3" xfId="30111" xr:uid="{826D6B4A-02B1-4D4B-9FC5-D3ED9A44618B}"/>
    <cellStyle name="l_Planilha revistas Segmentadas_Plano  PE - Conferido 14.05 3 4" xfId="33108" xr:uid="{A1C3BBAC-B626-4D63-9477-81B09F2BEDAC}"/>
    <cellStyle name="l_Planilha revistas Segmentadas_Plano  PE - Conferido 14.05 3 4 2" xfId="44827" xr:uid="{2D7CAF9B-0F0A-4E12-BC55-4E64F1D434A1}"/>
    <cellStyle name="l_Planilha revistas Segmentadas_Plano  PE - Conferido 14.05 3 5" xfId="35310" xr:uid="{719FA0D7-AE3D-492D-9446-9CC08C6DE351}"/>
    <cellStyle name="l_Planilha revistas Segmentadas_Plano  PE - Conferido 14.05 3 6" xfId="37125" xr:uid="{4F0FBA4A-E272-46F0-BE6F-20AFCAC13BDD}"/>
    <cellStyle name="l_Planilha revistas Segmentadas_Plano  PE - Conferido 14.05 3 6 2" xfId="46661" xr:uid="{F2E3637A-B7AA-4E99-840C-813777B7F98E}"/>
    <cellStyle name="l_Planilha revistas Segmentadas_Plano  PE - Conferido 14.05 4" xfId="14075" xr:uid="{C06D8350-DFF7-4467-A10A-115CC520434A}"/>
    <cellStyle name="l_Planilha revistas Segmentadas_Plano  PE - Conferido 14.05 4 2" xfId="20234" xr:uid="{DE546827-B5F0-40C7-893D-CB825FDA3694}"/>
    <cellStyle name="l_Planilha revistas Segmentadas_Plano  PE - Conferido 14.05 4 2 2" xfId="37644" xr:uid="{BF012426-D83D-43FC-AB47-0A58CE20345C}"/>
    <cellStyle name="l_Planilha revistas Segmentadas_Plano  PE - Conferido 14.05 4 3" xfId="25144" xr:uid="{F778A9C5-476F-4701-83EF-D5078A8E4DA3}"/>
    <cellStyle name="l_Planilha revistas Segmentadas_Plano  PE - Conferido 14.05 5" xfId="28353" xr:uid="{4617F990-FBDC-4B23-BCAF-3B49515D7CB7}"/>
    <cellStyle name="l_Planilha revistas Segmentadas_Plano  PE - Conferido 14.05 5 2" xfId="40709" xr:uid="{322AAA94-6042-41EC-8C41-719E42461E42}"/>
    <cellStyle name="l_Planilha revistas Segmentadas_Plano  PE - Conferido 14.05 6" xfId="31983" xr:uid="{30592A30-5CE8-49E6-8BC1-A1272E998808}"/>
    <cellStyle name="l_Planilha revistas Segmentadas_Plano  PE - Conferido 14.05_JORNAL COMPLEMENTO 24.06 - VERAMIR II - CONSOLIDADO" xfId="621" xr:uid="{FB2D772E-AD1C-4D84-8A70-D34C3BD926A0}"/>
    <cellStyle name="l_Planilha revistas Segmentadas_Plano  PE - Conferido 14.05_OOH - Rev 12" xfId="3933" xr:uid="{25F221A2-A0B1-461A-91F0-ED569B6B5110}"/>
    <cellStyle name="l_Planilha revistas Segmentadas_Plano  PE - Jornal Meia Pág. Tab. 17.05" xfId="622" xr:uid="{3775840E-7130-495A-A24F-3DEFB16A5157}"/>
    <cellStyle name="l_Planilha revistas Segmentadas_Plano  PE - Jornal Meia Pág. Tab. 17.05_JORNAL COMPLEMENTO 24.06 - VERAMIR II - CONSOLIDADO" xfId="623" xr:uid="{BDDC8373-6D3D-4A72-AB12-C9F645A295CD}"/>
    <cellStyle name="l_Planilha revistas Segmentadas_Plano AC - 06-05 CONFERÊNCIA 07.05.08" xfId="624" xr:uid="{26AF19EB-91CD-4692-878E-82B400CBD850}"/>
    <cellStyle name="l_Planilha revistas Segmentadas_Plano AC - 06-05 CONFERÊNCIA 07.05.08 2" xfId="11233" xr:uid="{03BE441B-1029-4DA2-918A-160106022307}"/>
    <cellStyle name="l_Planilha revistas Segmentadas_Plano AC - 06-05 CONFERÊNCIA 07.05.08 2 2" xfId="12989" xr:uid="{CAE98708-2F50-4887-852D-627B76761083}"/>
    <cellStyle name="l_Planilha revistas Segmentadas_Plano AC - 06-05 CONFERÊNCIA 07.05.08 2 2 2" xfId="16619" xr:uid="{DA833DB2-F648-484F-B326-8EB57F79EDDA}"/>
    <cellStyle name="l_Planilha revistas Segmentadas_Plano AC - 06-05 CONFERÊNCIA 07.05.08 2 2 2 2" xfId="22778" xr:uid="{675B74BF-6E84-4424-8BC3-DA73E2C035BA}"/>
    <cellStyle name="l_Planilha revistas Segmentadas_Plano AC - 06-05 CONFERÊNCIA 07.05.08 2 2 2 2 2" xfId="40045" xr:uid="{B17D2E61-5A75-46AB-98E0-3F7B787F9093}"/>
    <cellStyle name="l_Planilha revistas Segmentadas_Plano AC - 06-05 CONFERÊNCIA 07.05.08 2 2 2 3" xfId="27686" xr:uid="{EED5DE4A-ED95-4A19-968F-0C7BD051A31E}"/>
    <cellStyle name="l_Planilha revistas Segmentadas_Plano AC - 06-05 CONFERÊNCIA 07.05.08 2 2 3" xfId="30910" xr:uid="{A3CAB292-36F0-46B8-B2A3-AD1983BDF2C4}"/>
    <cellStyle name="l_Planilha revistas Segmentadas_Plano AC - 06-05 CONFERÊNCIA 07.05.08 2 2 3 2" xfId="43134" xr:uid="{1A09608B-DA97-4DF9-9C44-907595D8D83A}"/>
    <cellStyle name="l_Planilha revistas Segmentadas_Plano AC - 06-05 CONFERÊNCIA 07.05.08 2 2 4" xfId="33902" xr:uid="{766BFC33-84C2-48CC-88F4-C8F1C8DAED29}"/>
    <cellStyle name="l_Planilha revistas Segmentadas_Plano AC - 06-05 CONFERÊNCIA 07.05.08 2 2 4 2" xfId="45621" xr:uid="{A91BB8F2-1481-4BD4-80F3-13363D7941FC}"/>
    <cellStyle name="l_Planilha revistas Segmentadas_Plano AC - 06-05 CONFERÊNCIA 07.05.08 2 2 5" xfId="36103" xr:uid="{80EBAA22-98A7-41FD-ABF0-1FEED9F0AE23}"/>
    <cellStyle name="l_Planilha revistas Segmentadas_Plano AC - 06-05 CONFERÊNCIA 07.05.08 2 2 6" xfId="18541" xr:uid="{458D3B55-7C19-42B0-B351-48285BB396E5}"/>
    <cellStyle name="l_Planilha revistas Segmentadas_Plano AC - 06-05 CONFERÊNCIA 07.05.08 2 3" xfId="14916" xr:uid="{D216CDB1-78BE-4FE0-91BF-6738F0C295F6}"/>
    <cellStyle name="l_Planilha revistas Segmentadas_Plano AC - 06-05 CONFERÊNCIA 07.05.08 2 3 2" xfId="21075" xr:uid="{BC8C2AC3-BB0A-4CE0-BD21-FB7D6A7C0F40}"/>
    <cellStyle name="l_Planilha revistas Segmentadas_Plano AC - 06-05 CONFERÊNCIA 07.05.08 2 3 2 2" xfId="38448" xr:uid="{58E541A1-6D62-4AF0-AF14-E56B0443EE8C}"/>
    <cellStyle name="l_Planilha revistas Segmentadas_Plano AC - 06-05 CONFERÊNCIA 07.05.08 2 3 3" xfId="26037" xr:uid="{15024A9F-27A3-4F55-A729-E794490FB3C6}"/>
    <cellStyle name="l_Planilha revistas Segmentadas_Plano AC - 06-05 CONFERÊNCIA 07.05.08 2 4" xfId="29228" xr:uid="{3C36BA2E-C5C1-426A-9A71-FFC7434C863F}"/>
    <cellStyle name="l_Planilha revistas Segmentadas_Plano AC - 06-05 CONFERÊNCIA 07.05.08 2 4 2" xfId="41538" xr:uid="{2C679287-B50A-4821-8C85-EEF0906D7713}"/>
    <cellStyle name="l_Planilha revistas Segmentadas_Plano AC - 06-05 CONFERÊNCIA 07.05.08 2 5" xfId="32212" xr:uid="{D3FED332-406C-490B-AC63-13FCFED5DEA5}"/>
    <cellStyle name="l_Planilha revistas Segmentadas_Plano AC - 06-05 CONFERÊNCIA 07.05.08 2 5 2" xfId="43967" xr:uid="{9F812D0A-5F4E-4782-AA2B-05E8BB90861F}"/>
    <cellStyle name="l_Planilha revistas Segmentadas_Plano AC - 06-05 CONFERÊNCIA 07.05.08 2 6" xfId="29944" xr:uid="{F227405F-2168-45EC-A310-C1E4BA06B8DE}"/>
    <cellStyle name="l_Planilha revistas Segmentadas_Plano AC - 06-05 CONFERÊNCIA 07.05.08 2 7" xfId="19440" xr:uid="{043010E7-CEF8-4DA7-9210-0B17049D6BE0}"/>
    <cellStyle name="l_Planilha revistas Segmentadas_Plano AC - 06-05 CONFERÊNCIA 07.05.08 3" xfId="12186" xr:uid="{9F11D1EA-19FC-4942-B9E4-14B05E6142E1}"/>
    <cellStyle name="l_Planilha revistas Segmentadas_Plano AC - 06-05 CONFERÊNCIA 07.05.08 3 2" xfId="15816" xr:uid="{7F18BE22-1F5C-4A8F-8EAB-EEA1B8F09CCB}"/>
    <cellStyle name="l_Planilha revistas Segmentadas_Plano AC - 06-05 CONFERÊNCIA 07.05.08 3 2 2" xfId="21975" xr:uid="{6121FBF8-B836-46DC-958E-822E1941890E}"/>
    <cellStyle name="l_Planilha revistas Segmentadas_Plano AC - 06-05 CONFERÊNCIA 07.05.08 3 2 2 2" xfId="39253" xr:uid="{B5BC196E-628F-4C28-BD41-D09736A12ACC}"/>
    <cellStyle name="l_Planilha revistas Segmentadas_Plano AC - 06-05 CONFERÊNCIA 07.05.08 3 2 3" xfId="26894" xr:uid="{D3EEE886-273D-4A49-A1FA-67ADA713A992}"/>
    <cellStyle name="l_Planilha revistas Segmentadas_Plano AC - 06-05 CONFERÊNCIA 07.05.08 3 2 4" xfId="48153" xr:uid="{1A632331-5C46-4F1F-94FB-8E35B4E44CBA}"/>
    <cellStyle name="l_Planilha revistas Segmentadas_Plano AC - 06-05 CONFERÊNCIA 07.05.08 3 3" xfId="17516" xr:uid="{0B8F515C-7EDE-4D6D-8B4D-040640DF6B8E}"/>
    <cellStyle name="l_Planilha revistas Segmentadas_Plano AC - 06-05 CONFERÊNCIA 07.05.08 3 3 2" xfId="23675" xr:uid="{B265A2BE-86FB-4CB3-B596-7B4BA5828B99}"/>
    <cellStyle name="l_Planilha revistas Segmentadas_Plano AC - 06-05 CONFERÊNCIA 07.05.08 3 3 2 2" xfId="42338" xr:uid="{FB1EA28E-C3C3-4877-A75F-91FFA656786E}"/>
    <cellStyle name="l_Planilha revistas Segmentadas_Plano AC - 06-05 CONFERÊNCIA 07.05.08 3 3 3" xfId="30112" xr:uid="{DEC010D1-EEBD-4B74-9FFA-3DDC426A5F36}"/>
    <cellStyle name="l_Planilha revistas Segmentadas_Plano AC - 06-05 CONFERÊNCIA 07.05.08 3 4" xfId="33109" xr:uid="{6DC7372C-A17B-47DE-9191-73C551744072}"/>
    <cellStyle name="l_Planilha revistas Segmentadas_Plano AC - 06-05 CONFERÊNCIA 07.05.08 3 4 2" xfId="44828" xr:uid="{39112AAD-B4A6-4AC5-95DA-297CC2882C25}"/>
    <cellStyle name="l_Planilha revistas Segmentadas_Plano AC - 06-05 CONFERÊNCIA 07.05.08 3 5" xfId="35311" xr:uid="{0C6E1A34-4C3D-447D-925A-38EA0F67592A}"/>
    <cellStyle name="l_Planilha revistas Segmentadas_Plano AC - 06-05 CONFERÊNCIA 07.05.08 3 6" xfId="37328" xr:uid="{C2236FE4-6B9D-4E41-B469-730B3421B614}"/>
    <cellStyle name="l_Planilha revistas Segmentadas_Plano AC - 06-05 CONFERÊNCIA 07.05.08 3 6 2" xfId="46864" xr:uid="{938163FD-558B-46A5-A6B1-BCE7DC8ED696}"/>
    <cellStyle name="l_Planilha revistas Segmentadas_Plano AC - 06-05 CONFERÊNCIA 07.05.08 4" xfId="14076" xr:uid="{55B4C4A2-9D81-4FF3-977C-CB560BAAC499}"/>
    <cellStyle name="l_Planilha revistas Segmentadas_Plano AC - 06-05 CONFERÊNCIA 07.05.08 4 2" xfId="20235" xr:uid="{BFDDDEE6-5DC0-48A6-8A92-2AE640925553}"/>
    <cellStyle name="l_Planilha revistas Segmentadas_Plano AC - 06-05 CONFERÊNCIA 07.05.08 4 2 2" xfId="37645" xr:uid="{C11FA6ED-328B-438B-AD3D-F4A818D0AC12}"/>
    <cellStyle name="l_Planilha revistas Segmentadas_Plano AC - 06-05 CONFERÊNCIA 07.05.08 4 3" xfId="25145" xr:uid="{E5DB7422-1544-43BF-B7A9-16D5A0FAA51E}"/>
    <cellStyle name="l_Planilha revistas Segmentadas_Plano AC - 06-05 CONFERÊNCIA 07.05.08 5" xfId="28354" xr:uid="{2D6C3F27-3A74-4AB7-9D7A-34A6698E34C8}"/>
    <cellStyle name="l_Planilha revistas Segmentadas_Plano AC - 06-05 CONFERÊNCIA 07.05.08 5 2" xfId="40710" xr:uid="{9EDC70AA-43B8-447A-9DED-EAC2A25C827A}"/>
    <cellStyle name="l_Planilha revistas Segmentadas_Plano AC - 06-05 CONFERÊNCIA 07.05.08 6" xfId="31982" xr:uid="{16DC5432-4F49-4BD1-8932-99A01C8EED11}"/>
    <cellStyle name="l_Planilha revistas Segmentadas_Plano AC - 06-05 CONFERÊNCIA 07.05.08_JORNAL COMPLEMENTO 24.06 - VERAMIR II - CONSOLIDADO" xfId="625" xr:uid="{4AE7579F-D383-4EA7-896B-B6F9492429F8}"/>
    <cellStyle name="l_Planilha revistas Segmentadas_Plano AC - 06-05 CONFERÊNCIA 07.05.08_OOH - Rev 12" xfId="3934" xr:uid="{3BDCADA3-7B49-4087-BC9E-BBCBBC91A901}"/>
    <cellStyle name="l_Planilha revistas Segmentadas_Plano AC - AJUSTADO -" xfId="626" xr:uid="{CDDC629D-32C3-44A4-9DF9-69D2FE426B98}"/>
    <cellStyle name="l_Planilha revistas Segmentadas_Plano AC - AJUSTADO - 2" xfId="11234" xr:uid="{6AB9B079-65A7-4E6D-9424-D059BB98F844}"/>
    <cellStyle name="l_Planilha revistas Segmentadas_Plano AC - AJUSTADO - 2 2" xfId="12990" xr:uid="{F4814A13-42DA-437B-B32B-F1E322AD933C}"/>
    <cellStyle name="l_Planilha revistas Segmentadas_Plano AC - AJUSTADO - 2 2 2" xfId="16620" xr:uid="{51E396DE-633E-4F76-8F8B-F5612DDD0CE5}"/>
    <cellStyle name="l_Planilha revistas Segmentadas_Plano AC - AJUSTADO - 2 2 2 2" xfId="22779" xr:uid="{69614620-48F2-49B2-961D-3685DDB0AD74}"/>
    <cellStyle name="l_Planilha revistas Segmentadas_Plano AC - AJUSTADO - 2 2 2 2 2" xfId="40046" xr:uid="{DDD9C3C8-477C-4D87-A2AE-0980951CBBC0}"/>
    <cellStyle name="l_Planilha revistas Segmentadas_Plano AC - AJUSTADO - 2 2 2 3" xfId="27687" xr:uid="{DDCF503C-42AB-4D2C-B1D6-8AF50B20A775}"/>
    <cellStyle name="l_Planilha revistas Segmentadas_Plano AC - AJUSTADO - 2 2 3" xfId="30911" xr:uid="{2A77D655-A3DA-4CB4-8C5D-B43E482FCDBD}"/>
    <cellStyle name="l_Planilha revistas Segmentadas_Plano AC - AJUSTADO - 2 2 3 2" xfId="43135" xr:uid="{904E6C9E-4806-4CF1-B590-4077FE8BD2E4}"/>
    <cellStyle name="l_Planilha revistas Segmentadas_Plano AC - AJUSTADO - 2 2 4" xfId="33903" xr:uid="{3B75AE11-8AFD-4CAD-B344-F3FB15366CC7}"/>
    <cellStyle name="l_Planilha revistas Segmentadas_Plano AC - AJUSTADO - 2 2 4 2" xfId="45622" xr:uid="{58D6DA7F-AF9B-428F-ADC3-D82CDDC23B82}"/>
    <cellStyle name="l_Planilha revistas Segmentadas_Plano AC - AJUSTADO - 2 2 5" xfId="36104" xr:uid="{339F5F51-BB5A-410C-BF59-347D4B018CC4}"/>
    <cellStyle name="l_Planilha revistas Segmentadas_Plano AC - AJUSTADO - 2 2 6" xfId="19240" xr:uid="{4DC78778-EEF2-4C36-844C-5D69F6CC318D}"/>
    <cellStyle name="l_Planilha revistas Segmentadas_Plano AC - AJUSTADO - 2 3" xfId="14917" xr:uid="{0375C0BF-944D-4EBA-B746-17EA48ED15D0}"/>
    <cellStyle name="l_Planilha revistas Segmentadas_Plano AC - AJUSTADO - 2 3 2" xfId="21076" xr:uid="{CB2500B3-E72C-45F6-8577-AB2582DE19D9}"/>
    <cellStyle name="l_Planilha revistas Segmentadas_Plano AC - AJUSTADO - 2 3 2 2" xfId="38449" xr:uid="{2EF2D5A7-CA68-4FC1-9B4F-89435316D063}"/>
    <cellStyle name="l_Planilha revistas Segmentadas_Plano AC - AJUSTADO - 2 3 3" xfId="26038" xr:uid="{24F0B509-CBC7-42B6-A653-23F4E122CAA9}"/>
    <cellStyle name="l_Planilha revistas Segmentadas_Plano AC - AJUSTADO - 2 4" xfId="29229" xr:uid="{1E70A60E-81E2-4884-B053-65F591EC50F2}"/>
    <cellStyle name="l_Planilha revistas Segmentadas_Plano AC - AJUSTADO - 2 4 2" xfId="41539" xr:uid="{E04F78C5-2A0D-483C-A904-A576DD09E7FB}"/>
    <cellStyle name="l_Planilha revistas Segmentadas_Plano AC - AJUSTADO - 2 5" xfId="32213" xr:uid="{4580152B-9FBB-49D9-9AF6-958C2D35CCD5}"/>
    <cellStyle name="l_Planilha revistas Segmentadas_Plano AC - AJUSTADO - 2 5 2" xfId="43968" xr:uid="{AA67D701-ED0F-4D7B-BF3E-47FA5ED06E92}"/>
    <cellStyle name="l_Planilha revistas Segmentadas_Plano AC - AJUSTADO - 2 6" xfId="29915" xr:uid="{3FC22C00-09F0-4008-8A5F-AAEE03C01F75}"/>
    <cellStyle name="l_Planilha revistas Segmentadas_Plano AC - AJUSTADO - 2 7" xfId="19734" xr:uid="{62BBA116-E499-4479-9BAF-E7E4721083D5}"/>
    <cellStyle name="l_Planilha revistas Segmentadas_Plano AC - AJUSTADO - 3" xfId="12187" xr:uid="{B09CAF68-2F01-45FF-A8E2-6CA99A22FD13}"/>
    <cellStyle name="l_Planilha revistas Segmentadas_Plano AC - AJUSTADO - 3 2" xfId="15817" xr:uid="{567D049C-9C1C-4A9A-B08D-5D79AB4AD0F5}"/>
    <cellStyle name="l_Planilha revistas Segmentadas_Plano AC - AJUSTADO - 3 2 2" xfId="21976" xr:uid="{4ED57842-FB8E-4EFF-ADE9-D6C9457EDBD2}"/>
    <cellStyle name="l_Planilha revistas Segmentadas_Plano AC - AJUSTADO - 3 2 2 2" xfId="39254" xr:uid="{8A6F5F78-94DB-40E9-9BA4-FEBF7BE02E2E}"/>
    <cellStyle name="l_Planilha revistas Segmentadas_Plano AC - AJUSTADO - 3 2 3" xfId="26895" xr:uid="{B220740A-9D46-4397-B4A4-534ED9BE228D}"/>
    <cellStyle name="l_Planilha revistas Segmentadas_Plano AC - AJUSTADO - 3 2 4" xfId="48154" xr:uid="{8E21B271-5348-4469-AD2C-FBE072F50024}"/>
    <cellStyle name="l_Planilha revistas Segmentadas_Plano AC - AJUSTADO - 3 3" xfId="17517" xr:uid="{5B2EB161-FEF2-4330-A1E7-877441321B30}"/>
    <cellStyle name="l_Planilha revistas Segmentadas_Plano AC - AJUSTADO - 3 3 2" xfId="23676" xr:uid="{8BE9DC7A-1FD6-4C51-9EFB-E6CDC8A46E18}"/>
    <cellStyle name="l_Planilha revistas Segmentadas_Plano AC - AJUSTADO - 3 3 2 2" xfId="42339" xr:uid="{70E9293D-6765-4A3D-B434-722A760D7B68}"/>
    <cellStyle name="l_Planilha revistas Segmentadas_Plano AC - AJUSTADO - 3 3 3" xfId="30113" xr:uid="{23DAD41C-5EC5-41E5-BFCF-BB8C384E29F0}"/>
    <cellStyle name="l_Planilha revistas Segmentadas_Plano AC - AJUSTADO - 3 4" xfId="33110" xr:uid="{2F4D7C89-11A4-4D76-BA2F-A214CFD76171}"/>
    <cellStyle name="l_Planilha revistas Segmentadas_Plano AC - AJUSTADO - 3 4 2" xfId="44829" xr:uid="{73E58BB8-1102-48C1-8D03-BBC9AC15C173}"/>
    <cellStyle name="l_Planilha revistas Segmentadas_Plano AC - AJUSTADO - 3 5" xfId="35312" xr:uid="{82AD5ADF-970F-4FDF-BB9F-4734B703D064}"/>
    <cellStyle name="l_Planilha revistas Segmentadas_Plano AC - AJUSTADO - 3 6" xfId="36928" xr:uid="{86444DCB-9E8D-4ACB-B3E2-EA28718C6AEA}"/>
    <cellStyle name="l_Planilha revistas Segmentadas_Plano AC - AJUSTADO - 3 6 2" xfId="46464" xr:uid="{9D1DF74C-7972-4D71-A54F-7A52BCB0A709}"/>
    <cellStyle name="l_Planilha revistas Segmentadas_Plano AC - AJUSTADO - 4" xfId="14077" xr:uid="{167BCE65-2712-4E63-B547-D327BD9C26EF}"/>
    <cellStyle name="l_Planilha revistas Segmentadas_Plano AC - AJUSTADO - 4 2" xfId="20236" xr:uid="{7192994C-BD2C-4A22-88D8-99457536E209}"/>
    <cellStyle name="l_Planilha revistas Segmentadas_Plano AC - AJUSTADO - 4 2 2" xfId="37646" xr:uid="{91F76D42-C728-49CC-B1C1-2F860BE981BC}"/>
    <cellStyle name="l_Planilha revistas Segmentadas_Plano AC - AJUSTADO - 4 3" xfId="25146" xr:uid="{B816CC9F-C46C-46C5-80DA-6BD0B3D95E00}"/>
    <cellStyle name="l_Planilha revistas Segmentadas_Plano AC - AJUSTADO - 5" xfId="28355" xr:uid="{FB363AAE-E800-486C-9ED5-E81C3FA8DE6F}"/>
    <cellStyle name="l_Planilha revistas Segmentadas_Plano AC - AJUSTADO - 5 2" xfId="40711" xr:uid="{E96D1010-CA95-481E-ADE1-275F83EB8BF4}"/>
    <cellStyle name="l_Planilha revistas Segmentadas_Plano AC - AJUSTADO - 6" xfId="31981" xr:uid="{8F075D22-8D8C-4EE9-9839-2FB5924E0CF8}"/>
    <cellStyle name="l_Planilha revistas Segmentadas_Plano AC - AJUSTADO -_CINEMA - 9 MERCADOS" xfId="627" xr:uid="{7D0464A2-CF28-466B-AD11-96052B679539}"/>
    <cellStyle name="l_Planilha revistas Segmentadas_Plano AC - AJUSTADO -_CINEMA - BRASÍLIA - 141" xfId="628" xr:uid="{0C5D26F0-C8FE-40CA-B02C-DC735ADEA6FF}"/>
    <cellStyle name="l_Planilha revistas Segmentadas_Plano AC - AJUSTADO -_CINEMA - BRASÍLIA - 141_JORNAL COMPLEMENTO 24.06 - VERAMIR II - CONSOLIDADO" xfId="629" xr:uid="{BB59AD6D-46A5-4186-866A-B492DC321ED8}"/>
    <cellStyle name="l_Planilha revistas Segmentadas_Plano AC - AJUSTADO -_JORNAL COMPLEMENTO 24.06 - VERAMIR II - CONSOLIDADO" xfId="630" xr:uid="{71EF6C94-444C-44A9-B1D2-B0AB344CD982}"/>
    <cellStyle name="l_Planilha revistas Segmentadas_Plano AC - AJUSTADO -_OOH - Rev 12" xfId="3935" xr:uid="{0CADB4A9-75F9-4873-9E48-C4A5417BC480}"/>
    <cellStyle name="l_Planilha revistas Segmentadas_Plano AC - AJUSTADO -_Plano  DF - Jornal Meia Pág. Tab. 17.05" xfId="631" xr:uid="{20A1AAE3-6E54-4CCA-ABCD-340C9915D5EF}"/>
    <cellStyle name="l_Planilha revistas Segmentadas_Plano AC - AJUSTADO -_Plano  DF - Jornal Meia Pág. Tab. 17.05_JORNAL COMPLEMENTO 24.06 - VERAMIR II - CONSOLIDADO" xfId="632" xr:uid="{DF1BD796-C2B0-4008-AAC5-583CB5A933F6}"/>
    <cellStyle name="l_Planilha revistas Segmentadas_Plano AC - AJUSTADO -_Plano  PE - Jornal Meia Pág. Tab. 17.05" xfId="633" xr:uid="{D08C5A34-5142-4DB6-B55F-D47C8CC4ED61}"/>
    <cellStyle name="l_Planilha revistas Segmentadas_Plano AC - AJUSTADO -_Plano  PE - Jornal Meia Pág. Tab. 17.05_JORNAL COMPLEMENTO 24.06 - VERAMIR II - CONSOLIDADO" xfId="634" xr:uid="{E093D805-A609-4536-96BA-E2BD07AB2FAF}"/>
    <cellStyle name="l_Planilha revistas Segmentadas_Plano AC - AJUSTADO -_Plano BA - Jornal Meia Pág. Tab. 17.05" xfId="635" xr:uid="{38A5C550-1C81-4A9A-A3C7-ED3AC5A4ADE4}"/>
    <cellStyle name="l_Planilha revistas Segmentadas_Plano AC - AJUSTADO -_Plano BA - Jornal Meia Pág. Tab. 17.05_JORNAL COMPLEMENTO 24.06 - VERAMIR II - CONSOLIDADO" xfId="636" xr:uid="{F30D7E0E-840B-4FF8-92B5-D2E758312A5A}"/>
    <cellStyle name="l_Planilha revistas Segmentadas_Plano AC - AJUSTADO -_Plano CE - Jornal Meia Pág. Tab. 17.05" xfId="637" xr:uid="{0144452C-FFED-4775-9C0B-5D5B6F5296E5}"/>
    <cellStyle name="l_Planilha revistas Segmentadas_Plano AC - AJUSTADO -_Plano CE - Jornal Meia Pág. Tab. 17.05_JORNAL COMPLEMENTO 24.06 - VERAMIR II - CONSOLIDADO" xfId="638" xr:uid="{C627FED5-CB4A-46C0-8C7B-3B1C8586D4D0}"/>
    <cellStyle name="l_Planilha revistas Segmentadas_Plano AC - AJUSTADO -_Plano MG - 16.05.08" xfId="639" xr:uid="{9AA5DA8B-6A7D-47F6-84B5-7B4B66312921}"/>
    <cellStyle name="l_Planilha revistas Segmentadas_Plano AC - AJUSTADO -_Plano MG - 16.05.08_JORNAL COMPLEMENTO 24.06 - VERAMIR II - CONSOLIDADO" xfId="640" xr:uid="{A3F8E1C1-929C-4A2A-A390-A8CA4C653BC0}"/>
    <cellStyle name="l_Planilha revistas Segmentadas_Plano AC - AJUSTADO -_Plano PR -" xfId="641" xr:uid="{C3586CDC-96AB-4C3D-9C2D-ACC678AA49A6}"/>
    <cellStyle name="l_Planilha revistas Segmentadas_Plano AC - AJUSTADO -_Plano PR - 16-05-08" xfId="642" xr:uid="{12D1F8B3-B015-4E1D-A2EC-C491E1AE5C6A}"/>
    <cellStyle name="l_Planilha revistas Segmentadas_Plano AC - AJUSTADO -_Plano PR - 16-05-08_JORNAL COMPLEMENTO 24.06 - VERAMIR II - CONSOLIDADO" xfId="643" xr:uid="{899675F2-CE35-4362-A8B6-A9D3F890EF4D}"/>
    <cellStyle name="l_Planilha revistas Segmentadas_Plano AC - AJUSTADO -_Plano PR -_JORNAL COMPLEMENTO 24.06 - VERAMIR II - CONSOLIDADO" xfId="644" xr:uid="{B122E68B-C98F-4619-ACD3-1CA5994439B7}"/>
    <cellStyle name="l_Planilha revistas Segmentadas_Plano AC - AJUSTADO -_Plano RJ - AJUSTADO 06.05.08 CONFERÊNCIAS 15.05.08 - Cíntia" xfId="645" xr:uid="{D7A6266E-03ED-4487-8490-20564A5FE646}"/>
    <cellStyle name="l_Planilha revistas Segmentadas_Plano AC - AJUSTADO -_Plano RJ - AJUSTADO 06.05.08 CONFERÊNCIAS 15.05.08 - Cíntia 2" xfId="11235" xr:uid="{15F82A0A-DD39-49DA-B540-29FA55B72D4C}"/>
    <cellStyle name="l_Planilha revistas Segmentadas_Plano AC - AJUSTADO -_Plano RJ - AJUSTADO 06.05.08 CONFERÊNCIAS 15.05.08 - Cíntia 2 2" xfId="12991" xr:uid="{43A57477-2909-4A0F-9365-87D1883B8DD1}"/>
    <cellStyle name="l_Planilha revistas Segmentadas_Plano AC - AJUSTADO -_Plano RJ - AJUSTADO 06.05.08 CONFERÊNCIAS 15.05.08 - Cíntia 2 2 2" xfId="16621" xr:uid="{D2DCF211-D85B-444A-9AC5-5975745679EA}"/>
    <cellStyle name="l_Planilha revistas Segmentadas_Plano AC - AJUSTADO -_Plano RJ - AJUSTADO 06.05.08 CONFERÊNCIAS 15.05.08 - Cíntia 2 2 2 2" xfId="22780" xr:uid="{4358ECAC-4714-4F7A-B3D2-E004469D2C6A}"/>
    <cellStyle name="l_Planilha revistas Segmentadas_Plano AC - AJUSTADO -_Plano RJ - AJUSTADO 06.05.08 CONFERÊNCIAS 15.05.08 - Cíntia 2 2 2 2 2" xfId="40047" xr:uid="{2DC57C6A-7D4A-403C-ACEA-FC51AE305FF3}"/>
    <cellStyle name="l_Planilha revistas Segmentadas_Plano AC - AJUSTADO -_Plano RJ - AJUSTADO 06.05.08 CONFERÊNCIAS 15.05.08 - Cíntia 2 2 2 3" xfId="27688" xr:uid="{73D239FF-B6AE-44D0-8D74-F0F85B34F56B}"/>
    <cellStyle name="l_Planilha revistas Segmentadas_Plano AC - AJUSTADO -_Plano RJ - AJUSTADO 06.05.08 CONFERÊNCIAS 15.05.08 - Cíntia 2 2 3" xfId="30912" xr:uid="{EB600928-C475-4227-BA7F-3ADD182C82DE}"/>
    <cellStyle name="l_Planilha revistas Segmentadas_Plano AC - AJUSTADO -_Plano RJ - AJUSTADO 06.05.08 CONFERÊNCIAS 15.05.08 - Cíntia 2 2 3 2" xfId="43136" xr:uid="{74DA5975-5A1A-4B91-8065-2B681279152F}"/>
    <cellStyle name="l_Planilha revistas Segmentadas_Plano AC - AJUSTADO -_Plano RJ - AJUSTADO 06.05.08 CONFERÊNCIAS 15.05.08 - Cíntia 2 2 4" xfId="33904" xr:uid="{63736651-5EF5-4889-9983-B9A62109CA85}"/>
    <cellStyle name="l_Planilha revistas Segmentadas_Plano AC - AJUSTADO -_Plano RJ - AJUSTADO 06.05.08 CONFERÊNCIAS 15.05.08 - Cíntia 2 2 4 2" xfId="45623" xr:uid="{BD6D57F8-570A-49E3-9758-67C0652C49A3}"/>
    <cellStyle name="l_Planilha revistas Segmentadas_Plano AC - AJUSTADO -_Plano RJ - AJUSTADO 06.05.08 CONFERÊNCIAS 15.05.08 - Cíntia 2 2 5" xfId="36105" xr:uid="{26DA4E26-5CEA-48BC-8554-03C42EAEE8EB}"/>
    <cellStyle name="l_Planilha revistas Segmentadas_Plano AC - AJUSTADO -_Plano RJ - AJUSTADO 06.05.08 CONFERÊNCIAS 15.05.08 - Cíntia 2 2 6" xfId="19533" xr:uid="{D367A2DD-75D0-4F74-AA72-D41A0914F633}"/>
    <cellStyle name="l_Planilha revistas Segmentadas_Plano AC - AJUSTADO -_Plano RJ - AJUSTADO 06.05.08 CONFERÊNCIAS 15.05.08 - Cíntia 2 3" xfId="14918" xr:uid="{F8AAF730-A885-4DB5-A3DC-95F3683B7494}"/>
    <cellStyle name="l_Planilha revistas Segmentadas_Plano AC - AJUSTADO -_Plano RJ - AJUSTADO 06.05.08 CONFERÊNCIAS 15.05.08 - Cíntia 2 3 2" xfId="21077" xr:uid="{44AB1F9F-8008-4EEC-9FA0-4964AB732C98}"/>
    <cellStyle name="l_Planilha revistas Segmentadas_Plano AC - AJUSTADO -_Plano RJ - AJUSTADO 06.05.08 CONFERÊNCIAS 15.05.08 - Cíntia 2 3 2 2" xfId="38450" xr:uid="{20278E5A-8E42-4465-98D0-6F081F1D2026}"/>
    <cellStyle name="l_Planilha revistas Segmentadas_Plano AC - AJUSTADO -_Plano RJ - AJUSTADO 06.05.08 CONFERÊNCIAS 15.05.08 - Cíntia 2 3 3" xfId="26039" xr:uid="{477F87B2-4B92-48C7-A61E-1996B7929DC1}"/>
    <cellStyle name="l_Planilha revistas Segmentadas_Plano AC - AJUSTADO -_Plano RJ - AJUSTADO 06.05.08 CONFERÊNCIAS 15.05.08 - Cíntia 2 4" xfId="29230" xr:uid="{0E42AE09-16DA-4211-AEFE-C90C4E163D8E}"/>
    <cellStyle name="l_Planilha revistas Segmentadas_Plano AC - AJUSTADO -_Plano RJ - AJUSTADO 06.05.08 CONFERÊNCIAS 15.05.08 - Cíntia 2 4 2" xfId="41540" xr:uid="{F54EF079-C2A1-40B2-A24D-76232F56C2FC}"/>
    <cellStyle name="l_Planilha revistas Segmentadas_Plano AC - AJUSTADO -_Plano RJ - AJUSTADO 06.05.08 CONFERÊNCIAS 15.05.08 - Cíntia 2 5" xfId="32214" xr:uid="{CB280FCD-168D-4C4E-B6F2-06C234E88EC2}"/>
    <cellStyle name="l_Planilha revistas Segmentadas_Plano AC - AJUSTADO -_Plano RJ - AJUSTADO 06.05.08 CONFERÊNCIAS 15.05.08 - Cíntia 2 5 2" xfId="43969" xr:uid="{181EFA22-E10D-44DB-9A4F-28C67140F537}"/>
    <cellStyle name="l_Planilha revistas Segmentadas_Plano AC - AJUSTADO -_Plano RJ - AJUSTADO 06.05.08 CONFERÊNCIAS 15.05.08 - Cíntia 2 6" xfId="29902" xr:uid="{F3F1B3A4-F3C2-4526-95A7-FBFBBB9E8CFB}"/>
    <cellStyle name="l_Planilha revistas Segmentadas_Plano AC - AJUSTADO -_Plano RJ - AJUSTADO 06.05.08 CONFERÊNCIAS 15.05.08 - Cíntia 2 7" xfId="19057" xr:uid="{ABEFB3F4-A73D-4720-894F-3105457ADAD9}"/>
    <cellStyle name="l_Planilha revistas Segmentadas_Plano AC - AJUSTADO -_Plano RJ - AJUSTADO 06.05.08 CONFERÊNCIAS 15.05.08 - Cíntia 3" xfId="12188" xr:uid="{329780B2-0AE6-4813-ACBC-D7D95209181B}"/>
    <cellStyle name="l_Planilha revistas Segmentadas_Plano AC - AJUSTADO -_Plano RJ - AJUSTADO 06.05.08 CONFERÊNCIAS 15.05.08 - Cíntia 3 2" xfId="15818" xr:uid="{B2BC4E6D-6C1E-42EC-9EB0-0ACBA9B0CD64}"/>
    <cellStyle name="l_Planilha revistas Segmentadas_Plano AC - AJUSTADO -_Plano RJ - AJUSTADO 06.05.08 CONFERÊNCIAS 15.05.08 - Cíntia 3 2 2" xfId="21977" xr:uid="{00FE195B-FC67-4894-9962-6F47B7046582}"/>
    <cellStyle name="l_Planilha revistas Segmentadas_Plano AC - AJUSTADO -_Plano RJ - AJUSTADO 06.05.08 CONFERÊNCIAS 15.05.08 - Cíntia 3 2 2 2" xfId="39255" xr:uid="{562BF763-3E5F-4726-99BB-748C1DE481A5}"/>
    <cellStyle name="l_Planilha revistas Segmentadas_Plano AC - AJUSTADO -_Plano RJ - AJUSTADO 06.05.08 CONFERÊNCIAS 15.05.08 - Cíntia 3 2 3" xfId="26896" xr:uid="{E4E8CECD-285C-4CBB-93FE-7D78D853C383}"/>
    <cellStyle name="l_Planilha revistas Segmentadas_Plano AC - AJUSTADO -_Plano RJ - AJUSTADO 06.05.08 CONFERÊNCIAS 15.05.08 - Cíntia 3 2 4" xfId="48155" xr:uid="{88BE1B9B-8450-4E54-9E42-A46CB90564FB}"/>
    <cellStyle name="l_Planilha revistas Segmentadas_Plano AC - AJUSTADO -_Plano RJ - AJUSTADO 06.05.08 CONFERÊNCIAS 15.05.08 - Cíntia 3 3" xfId="17518" xr:uid="{43B0CFFF-8FA7-4AEC-822A-76E3639DDE49}"/>
    <cellStyle name="l_Planilha revistas Segmentadas_Plano AC - AJUSTADO -_Plano RJ - AJUSTADO 06.05.08 CONFERÊNCIAS 15.05.08 - Cíntia 3 3 2" xfId="23677" xr:uid="{6347D80B-85FA-42D3-B538-B1A905816F5E}"/>
    <cellStyle name="l_Planilha revistas Segmentadas_Plano AC - AJUSTADO -_Plano RJ - AJUSTADO 06.05.08 CONFERÊNCIAS 15.05.08 - Cíntia 3 3 2 2" xfId="42340" xr:uid="{E9E66EDF-AFFC-42D8-A505-79BBFAD7C8D2}"/>
    <cellStyle name="l_Planilha revistas Segmentadas_Plano AC - AJUSTADO -_Plano RJ - AJUSTADO 06.05.08 CONFERÊNCIAS 15.05.08 - Cíntia 3 3 3" xfId="30114" xr:uid="{F6029D6A-4FB6-4F56-ADEE-B56D5C406934}"/>
    <cellStyle name="l_Planilha revistas Segmentadas_Plano AC - AJUSTADO -_Plano RJ - AJUSTADO 06.05.08 CONFERÊNCIAS 15.05.08 - Cíntia 3 4" xfId="33111" xr:uid="{51935875-2762-494A-9643-FDC3739787C3}"/>
    <cellStyle name="l_Planilha revistas Segmentadas_Plano AC - AJUSTADO -_Plano RJ - AJUSTADO 06.05.08 CONFERÊNCIAS 15.05.08 - Cíntia 3 4 2" xfId="44830" xr:uid="{20EC51D3-B8C7-4633-AC55-C71B8024A9A6}"/>
    <cellStyle name="l_Planilha revistas Segmentadas_Plano AC - AJUSTADO -_Plano RJ - AJUSTADO 06.05.08 CONFERÊNCIAS 15.05.08 - Cíntia 3 5" xfId="35313" xr:uid="{30F5AFE2-7B5F-4269-8F57-0C61F3E04FDB}"/>
    <cellStyle name="l_Planilha revistas Segmentadas_Plano AC - AJUSTADO -_Plano RJ - AJUSTADO 06.05.08 CONFERÊNCIAS 15.05.08 - Cíntia 3 6" xfId="32916" xr:uid="{DDB341CC-4957-4A03-91FD-B54CF6EAA047}"/>
    <cellStyle name="l_Planilha revistas Segmentadas_Plano AC - AJUSTADO -_Plano RJ - AJUSTADO 06.05.08 CONFERÊNCIAS 15.05.08 - Cíntia 3 6 2" xfId="44663" xr:uid="{F5E2C75F-67D1-49A0-9AFB-8B0184A33FE8}"/>
    <cellStyle name="l_Planilha revistas Segmentadas_Plano AC - AJUSTADO -_Plano RJ - AJUSTADO 06.05.08 CONFERÊNCIAS 15.05.08 - Cíntia 4" xfId="14078" xr:uid="{D5DA96B0-0957-4EF1-980E-1EA8D82CE528}"/>
    <cellStyle name="l_Planilha revistas Segmentadas_Plano AC - AJUSTADO -_Plano RJ - AJUSTADO 06.05.08 CONFERÊNCIAS 15.05.08 - Cíntia 4 2" xfId="20237" xr:uid="{F0889636-90D1-4206-A528-AD9C24BE84D9}"/>
    <cellStyle name="l_Planilha revistas Segmentadas_Plano AC - AJUSTADO -_Plano RJ - AJUSTADO 06.05.08 CONFERÊNCIAS 15.05.08 - Cíntia 4 2 2" xfId="37647" xr:uid="{57F5B766-FE31-452E-8F7D-CB57D5D22AAB}"/>
    <cellStyle name="l_Planilha revistas Segmentadas_Plano AC - AJUSTADO -_Plano RJ - AJUSTADO 06.05.08 CONFERÊNCIAS 15.05.08 - Cíntia 4 3" xfId="25147" xr:uid="{DFDC477D-D64B-4A92-A202-D17A63404E95}"/>
    <cellStyle name="l_Planilha revistas Segmentadas_Plano AC - AJUSTADO -_Plano RJ - AJUSTADO 06.05.08 CONFERÊNCIAS 15.05.08 - Cíntia 5" xfId="28356" xr:uid="{71CA3CB7-FFBA-482D-AAFD-114BD60917CD}"/>
    <cellStyle name="l_Planilha revistas Segmentadas_Plano AC - AJUSTADO -_Plano RJ - AJUSTADO 06.05.08 CONFERÊNCIAS 15.05.08 - Cíntia 5 2" xfId="40712" xr:uid="{B2296775-AF5D-48C5-9087-14B947E30EFF}"/>
    <cellStyle name="l_Planilha revistas Segmentadas_Plano AC - AJUSTADO -_Plano RJ - AJUSTADO 06.05.08 CONFERÊNCIAS 15.05.08 - Cíntia 6" xfId="31980" xr:uid="{3105600A-94FB-4FA8-9C70-9FD509CCB656}"/>
    <cellStyle name="l_Planilha revistas Segmentadas_Plano AC - AJUSTADO -_Plano RJ - AJUSTADO 06.05.08 CONFERÊNCIAS 15.05.08 - Cíntia_OOH - Rev 12" xfId="3936" xr:uid="{51B4F873-00CA-4049-9FFD-5C5ABD0F7DD0}"/>
    <cellStyle name="l_Planilha revistas Segmentadas_Plano AC - AJUSTADO -_Plano RJ -16.05.08" xfId="646" xr:uid="{9B6348C6-1B94-493F-988D-934B744D54E4}"/>
    <cellStyle name="l_Planilha revistas Segmentadas_Plano AC - AJUSTADO -_Plano RJ -16.05.08_JORNAL COMPLEMENTO 24.06 - VERAMIR II - CONSOLIDADO" xfId="647" xr:uid="{750BD8A0-AAD2-45D7-8F47-3061B90D3FD6}"/>
    <cellStyle name="l_Planilha revistas Segmentadas_Plano AC - AJUSTADO -_Plano RS" xfId="648" xr:uid="{F2400553-7D02-42C8-BF25-A7931C5642C6}"/>
    <cellStyle name="l_Planilha revistas Segmentadas_Plano AC - AJUSTADO -_Plano RS - 16-05-08" xfId="649" xr:uid="{322DA2F8-9340-4B87-9A34-DC184A86B67B}"/>
    <cellStyle name="l_Planilha revistas Segmentadas_Plano AC - AJUSTADO -_Plano RS - 16-05-08_JORNAL COMPLEMENTO 24.06 - VERAMIR II - CONSOLIDADO" xfId="650" xr:uid="{7B53AAE4-BB0C-4A0E-AAB8-7594F9235C1D}"/>
    <cellStyle name="l_Planilha revistas Segmentadas_Plano AC - AJUSTADO -_Plano RS_JORNAL COMPLEMENTO 24.06 - VERAMIR II - CONSOLIDADO" xfId="651" xr:uid="{FF9356CE-3823-49EC-B0FF-004F6B0E4B46}"/>
    <cellStyle name="l_Planilha revistas Segmentadas_Plano AC - AJUSTADO -_SÉCULO 21" xfId="652" xr:uid="{58E4C46E-6001-4569-97A0-E3734B721C85}"/>
    <cellStyle name="l_Planilha revistas Segmentadas_Plano AC - AJUSTADO -_SÉCULO 21_JORNAL COMPLEMENTO 24.06 - VERAMIR II - CONSOLIDADO" xfId="653" xr:uid="{52218E03-4904-48EC-9651-CD8797E0BA57}"/>
    <cellStyle name="l_Planilha revistas Segmentadas_Plano AC - AJUSTADO -_TV MATISSE" xfId="654" xr:uid="{833B976D-E7A9-4B96-A3ED-D5888AFE2D03}"/>
    <cellStyle name="l_Planilha revistas Segmentadas_Plano AC - AJUSTADO -_TV MATISSE 2" xfId="11236" xr:uid="{BD262D38-46A8-40BA-8F84-B1480E39B973}"/>
    <cellStyle name="l_Planilha revistas Segmentadas_Plano AC - AJUSTADO -_TV MATISSE 2 2" xfId="12992" xr:uid="{7881CE6B-4A3A-43F4-9DA7-C74AD5EF1133}"/>
    <cellStyle name="l_Planilha revistas Segmentadas_Plano AC - AJUSTADO -_TV MATISSE 2 2 2" xfId="16622" xr:uid="{A50E1600-3AE8-40A7-92C1-6AA368367D8C}"/>
    <cellStyle name="l_Planilha revistas Segmentadas_Plano AC - AJUSTADO -_TV MATISSE 2 2 2 2" xfId="22781" xr:uid="{6D8B2DD7-D99C-4A3D-8A29-212D164CFA91}"/>
    <cellStyle name="l_Planilha revistas Segmentadas_Plano AC - AJUSTADO -_TV MATISSE 2 2 2 2 2" xfId="40048" xr:uid="{44C694F0-E4C0-4F47-9DFF-892C175D8657}"/>
    <cellStyle name="l_Planilha revistas Segmentadas_Plano AC - AJUSTADO -_TV MATISSE 2 2 2 3" xfId="27689" xr:uid="{3CAE18BB-CB44-4EDE-A6C0-ADC9BD0AFAC1}"/>
    <cellStyle name="l_Planilha revistas Segmentadas_Plano AC - AJUSTADO -_TV MATISSE 2 2 3" xfId="30913" xr:uid="{7BE1B0D9-557E-4006-826B-350C96A40712}"/>
    <cellStyle name="l_Planilha revistas Segmentadas_Plano AC - AJUSTADO -_TV MATISSE 2 2 3 2" xfId="43137" xr:uid="{B9F6E648-F860-409B-B164-2E0DD7E5C436}"/>
    <cellStyle name="l_Planilha revistas Segmentadas_Plano AC - AJUSTADO -_TV MATISSE 2 2 4" xfId="33905" xr:uid="{38081BB7-36B8-45B7-8122-469A63B22509}"/>
    <cellStyle name="l_Planilha revistas Segmentadas_Plano AC - AJUSTADO -_TV MATISSE 2 2 4 2" xfId="45624" xr:uid="{44733F9C-E16F-484D-AD50-CFDFCB4D244F}"/>
    <cellStyle name="l_Planilha revistas Segmentadas_Plano AC - AJUSTADO -_TV MATISSE 2 2 5" xfId="36106" xr:uid="{E42FF28B-0D06-4B10-AF2B-C40B7C93E007}"/>
    <cellStyle name="l_Planilha revistas Segmentadas_Plano AC - AJUSTADO -_TV MATISSE 2 2 6" xfId="18858" xr:uid="{9DE2218A-1EBD-41BF-AF2F-3F035E6030DF}"/>
    <cellStyle name="l_Planilha revistas Segmentadas_Plano AC - AJUSTADO -_TV MATISSE 2 3" xfId="14919" xr:uid="{2C8328EE-E444-4669-9D93-DC345D5E2914}"/>
    <cellStyle name="l_Planilha revistas Segmentadas_Plano AC - AJUSTADO -_TV MATISSE 2 3 2" xfId="21078" xr:uid="{847C2F54-3742-4103-AEBC-A025DC9236BA}"/>
    <cellStyle name="l_Planilha revistas Segmentadas_Plano AC - AJUSTADO -_TV MATISSE 2 3 2 2" xfId="38451" xr:uid="{A2B7CCDE-2A0D-49FC-AD32-D94B43521BA7}"/>
    <cellStyle name="l_Planilha revistas Segmentadas_Plano AC - AJUSTADO -_TV MATISSE 2 3 3" xfId="26040" xr:uid="{9638AE5C-DCEF-4B8B-8F1E-7F9DCED056E9}"/>
    <cellStyle name="l_Planilha revistas Segmentadas_Plano AC - AJUSTADO -_TV MATISSE 2 4" xfId="29231" xr:uid="{53BD817D-C7DF-4B67-AC9E-F32BCCDE1680}"/>
    <cellStyle name="l_Planilha revistas Segmentadas_Plano AC - AJUSTADO -_TV MATISSE 2 4 2" xfId="41541" xr:uid="{C8AC2388-EBB9-4DE0-8049-CAD455358DF0}"/>
    <cellStyle name="l_Planilha revistas Segmentadas_Plano AC - AJUSTADO -_TV MATISSE 2 5" xfId="32215" xr:uid="{242744FC-F4FE-480B-BFB2-790E246EF82E}"/>
    <cellStyle name="l_Planilha revistas Segmentadas_Plano AC - AJUSTADO -_TV MATISSE 2 5 2" xfId="43970" xr:uid="{2BC16B2B-FF0F-4F68-A443-34D2EF3E9528}"/>
    <cellStyle name="l_Planilha revistas Segmentadas_Plano AC - AJUSTADO -_TV MATISSE 2 6" xfId="25867" xr:uid="{EC3165DC-DFCC-4CE6-ADBD-726E6600091B}"/>
    <cellStyle name="l_Planilha revistas Segmentadas_Plano AC - AJUSTADO -_TV MATISSE 2 7" xfId="18741" xr:uid="{9E4C8032-585C-4F95-AB43-DF3FBD95B8D9}"/>
    <cellStyle name="l_Planilha revistas Segmentadas_Plano AC - AJUSTADO -_TV MATISSE 3" xfId="12189" xr:uid="{8E48D594-649F-47A3-8885-9921E01E7562}"/>
    <cellStyle name="l_Planilha revistas Segmentadas_Plano AC - AJUSTADO -_TV MATISSE 3 2" xfId="15819" xr:uid="{C37BFC45-54C6-4E69-8CFE-96F595DC31C6}"/>
    <cellStyle name="l_Planilha revistas Segmentadas_Plano AC - AJUSTADO -_TV MATISSE 3 2 2" xfId="21978" xr:uid="{9EE788F5-19B2-466B-BEDF-0D6462036EAE}"/>
    <cellStyle name="l_Planilha revistas Segmentadas_Plano AC - AJUSTADO -_TV MATISSE 3 2 2 2" xfId="39256" xr:uid="{67502880-423C-4DE2-8CD0-26E776B6232D}"/>
    <cellStyle name="l_Planilha revistas Segmentadas_Plano AC - AJUSTADO -_TV MATISSE 3 2 3" xfId="26897" xr:uid="{E222FCE7-B134-4461-8583-56C5A1801B28}"/>
    <cellStyle name="l_Planilha revistas Segmentadas_Plano AC - AJUSTADO -_TV MATISSE 3 2 4" xfId="48156" xr:uid="{AACB811A-B54B-47E6-9FEB-C0F942C97EBD}"/>
    <cellStyle name="l_Planilha revistas Segmentadas_Plano AC - AJUSTADO -_TV MATISSE 3 3" xfId="17519" xr:uid="{9A225A11-D5E1-4341-A37B-78E4E2FF94A3}"/>
    <cellStyle name="l_Planilha revistas Segmentadas_Plano AC - AJUSTADO -_TV MATISSE 3 3 2" xfId="23678" xr:uid="{ABBCBBC3-7A8C-4307-B6BF-DF4C617A9762}"/>
    <cellStyle name="l_Planilha revistas Segmentadas_Plano AC - AJUSTADO -_TV MATISSE 3 3 2 2" xfId="42341" xr:uid="{801F7C21-17A9-49E8-BFBE-797226B7BFE7}"/>
    <cellStyle name="l_Planilha revistas Segmentadas_Plano AC - AJUSTADO -_TV MATISSE 3 3 3" xfId="30115" xr:uid="{61DC4F98-E06D-481C-87C4-B145C6BD8D4D}"/>
    <cellStyle name="l_Planilha revistas Segmentadas_Plano AC - AJUSTADO -_TV MATISSE 3 4" xfId="33112" xr:uid="{FC5295C4-9584-4592-8125-4E3402E726A4}"/>
    <cellStyle name="l_Planilha revistas Segmentadas_Plano AC - AJUSTADO -_TV MATISSE 3 4 2" xfId="44831" xr:uid="{365C09FF-616B-4403-AB0E-FF5C99CCCB4E}"/>
    <cellStyle name="l_Planilha revistas Segmentadas_Plano AC - AJUSTADO -_TV MATISSE 3 5" xfId="35314" xr:uid="{5F4A4460-3D13-4CCF-AEDB-79CE75FD5DEF}"/>
    <cellStyle name="l_Planilha revistas Segmentadas_Plano AC - AJUSTADO -_TV MATISSE 3 6" xfId="37124" xr:uid="{3E424DAD-955B-4ABE-871E-1CF9F22B6C8B}"/>
    <cellStyle name="l_Planilha revistas Segmentadas_Plano AC - AJUSTADO -_TV MATISSE 3 6 2" xfId="46660" xr:uid="{60268E64-DAD0-4E87-81C7-10C54AD289E1}"/>
    <cellStyle name="l_Planilha revistas Segmentadas_Plano AC - AJUSTADO -_TV MATISSE 4" xfId="14079" xr:uid="{7994F634-6677-454C-A08F-4D5B2D219230}"/>
    <cellStyle name="l_Planilha revistas Segmentadas_Plano AC - AJUSTADO -_TV MATISSE 4 2" xfId="20238" xr:uid="{886612A4-E2A0-49EF-A87E-3B18F9DCFEF1}"/>
    <cellStyle name="l_Planilha revistas Segmentadas_Plano AC - AJUSTADO -_TV MATISSE 4 2 2" xfId="37648" xr:uid="{AC55B35C-E2CD-4585-81E2-426EA9FBEE09}"/>
    <cellStyle name="l_Planilha revistas Segmentadas_Plano AC - AJUSTADO -_TV MATISSE 4 3" xfId="25148" xr:uid="{083C77FC-8C5C-454C-AB9D-10B264C755FB}"/>
    <cellStyle name="l_Planilha revistas Segmentadas_Plano AC - AJUSTADO -_TV MATISSE 5" xfId="28357" xr:uid="{462A2545-CD40-4641-A21C-D0B52780BB6E}"/>
    <cellStyle name="l_Planilha revistas Segmentadas_Plano AC - AJUSTADO -_TV MATISSE 5 2" xfId="40713" xr:uid="{9975305F-45DA-4F36-A837-AE8A80356A9F}"/>
    <cellStyle name="l_Planilha revistas Segmentadas_Plano AC - AJUSTADO -_TV MATISSE 6" xfId="31979" xr:uid="{DD3742B9-78B0-4488-98C5-070B64BB31FF}"/>
    <cellStyle name="l_Planilha revistas Segmentadas_Plano AC - AJUSTADO -_TV MATISSE_JORNAL COMPLEMENTO 24.06 - VERAMIR II - CONSOLIDADO" xfId="655" xr:uid="{B84C12F1-94D5-4DF7-9EA7-8CE0F4BC84E4}"/>
    <cellStyle name="l_Planilha revistas Segmentadas_Plano AC - AJUSTADO -_TV MATISSE_OOH - Rev 12" xfId="3937" xr:uid="{D8130046-6D9E-4538-B481-561DDB7F8ED6}"/>
    <cellStyle name="l_Planilha revistas Segmentadas_Plano AC - REV I - 13-05" xfId="656" xr:uid="{FD8A03C4-06AC-433C-B9B6-B6D1CC5C0467}"/>
    <cellStyle name="l_Planilha revistas Segmentadas_Plano AC - REV I - 13-05 2" xfId="11237" xr:uid="{2A4D4299-6242-4241-9DBD-60D0A11C9DA1}"/>
    <cellStyle name="l_Planilha revistas Segmentadas_Plano AC - REV I - 13-05 2 2" xfId="12993" xr:uid="{B68EC1C0-64C0-431D-84AB-472D56D618CD}"/>
    <cellStyle name="l_Planilha revistas Segmentadas_Plano AC - REV I - 13-05 2 2 2" xfId="16623" xr:uid="{28F578BD-5BE9-465E-B606-FB932DF3A3C4}"/>
    <cellStyle name="l_Planilha revistas Segmentadas_Plano AC - REV I - 13-05 2 2 2 2" xfId="22782" xr:uid="{A84C4879-1D9B-4BED-90CB-FAE86E77726E}"/>
    <cellStyle name="l_Planilha revistas Segmentadas_Plano AC - REV I - 13-05 2 2 2 2 2" xfId="40049" xr:uid="{E4BF3109-A52A-49DB-AF2B-DCF3D46418AD}"/>
    <cellStyle name="l_Planilha revistas Segmentadas_Plano AC - REV I - 13-05 2 2 2 3" xfId="27690" xr:uid="{16262D1A-FDEC-4CA5-ADDA-39CA536762E1}"/>
    <cellStyle name="l_Planilha revistas Segmentadas_Plano AC - REV I - 13-05 2 2 3" xfId="30914" xr:uid="{78CE50A1-378A-4FBF-9F5B-A7FC72DA8C22}"/>
    <cellStyle name="l_Planilha revistas Segmentadas_Plano AC - REV I - 13-05 2 2 3 2" xfId="43138" xr:uid="{79A3C787-6722-4323-B082-6C2EACD3E7C3}"/>
    <cellStyle name="l_Planilha revistas Segmentadas_Plano AC - REV I - 13-05 2 2 4" xfId="33906" xr:uid="{7E4F0E22-EF40-4A14-B630-78885C419254}"/>
    <cellStyle name="l_Planilha revistas Segmentadas_Plano AC - REV I - 13-05 2 2 4 2" xfId="45625" xr:uid="{1A218304-36B7-48CF-906A-78B6C0FF912E}"/>
    <cellStyle name="l_Planilha revistas Segmentadas_Plano AC - REV I - 13-05 2 2 5" xfId="36107" xr:uid="{F9787732-DB3C-4C3E-AE5B-095D0CA006FF}"/>
    <cellStyle name="l_Planilha revistas Segmentadas_Plano AC - REV I - 13-05 2 2 6" xfId="18540" xr:uid="{59CC7D62-9228-4E19-B0B2-A4F4C9BA2DD2}"/>
    <cellStyle name="l_Planilha revistas Segmentadas_Plano AC - REV I - 13-05 2 3" xfId="14920" xr:uid="{D6162B91-30BB-4968-B793-4143F8B28929}"/>
    <cellStyle name="l_Planilha revistas Segmentadas_Plano AC - REV I - 13-05 2 3 2" xfId="21079" xr:uid="{4E891E69-3514-4A85-A851-837FB3A6FCF7}"/>
    <cellStyle name="l_Planilha revistas Segmentadas_Plano AC - REV I - 13-05 2 3 2 2" xfId="38452" xr:uid="{417B3097-D702-4CC6-AA4D-FCF113648EAC}"/>
    <cellStyle name="l_Planilha revistas Segmentadas_Plano AC - REV I - 13-05 2 3 3" xfId="26041" xr:uid="{D6A34389-7FBC-4424-8C40-A2A0AFF02591}"/>
    <cellStyle name="l_Planilha revistas Segmentadas_Plano AC - REV I - 13-05 2 4" xfId="29232" xr:uid="{73461997-2217-4983-A5DE-4DE91DD72A26}"/>
    <cellStyle name="l_Planilha revistas Segmentadas_Plano AC - REV I - 13-05 2 4 2" xfId="41542" xr:uid="{A97AC415-98A2-4E1A-820E-0B2763A2785A}"/>
    <cellStyle name="l_Planilha revistas Segmentadas_Plano AC - REV I - 13-05 2 5" xfId="32216" xr:uid="{2CF8DF88-B57A-4AD3-A670-B3F57F77A864}"/>
    <cellStyle name="l_Planilha revistas Segmentadas_Plano AC - REV I - 13-05 2 5 2" xfId="43971" xr:uid="{F4980A70-FE7B-442F-BDBF-C42F5A1C64FE}"/>
    <cellStyle name="l_Planilha revistas Segmentadas_Plano AC - REV I - 13-05 2 6" xfId="24775" xr:uid="{B73A2971-CB1A-40F0-B235-77691CD45FB0}"/>
    <cellStyle name="l_Planilha revistas Segmentadas_Plano AC - REV I - 13-05 2 7" xfId="19439" xr:uid="{A0A05AE2-CE44-4647-8C0B-9E8BD0A34BB6}"/>
    <cellStyle name="l_Planilha revistas Segmentadas_Plano AC - REV I - 13-05 3" xfId="12190" xr:uid="{2E42CD0D-1A10-41C6-A0D1-54E21B83C6F7}"/>
    <cellStyle name="l_Planilha revistas Segmentadas_Plano AC - REV I - 13-05 3 2" xfId="15820" xr:uid="{D0915397-B9B9-44E2-A954-26FE77A6BA63}"/>
    <cellStyle name="l_Planilha revistas Segmentadas_Plano AC - REV I - 13-05 3 2 2" xfId="21979" xr:uid="{DC6D0D8F-BE5D-4AED-BA26-82C11F1CAB79}"/>
    <cellStyle name="l_Planilha revistas Segmentadas_Plano AC - REV I - 13-05 3 2 2 2" xfId="39257" xr:uid="{8E8C86C3-65DD-4F0F-94DE-52E6E941F51D}"/>
    <cellStyle name="l_Planilha revistas Segmentadas_Plano AC - REV I - 13-05 3 2 3" xfId="26898" xr:uid="{3AC911A1-A5FF-4D41-8267-C35EC73C467C}"/>
    <cellStyle name="l_Planilha revistas Segmentadas_Plano AC - REV I - 13-05 3 2 4" xfId="48157" xr:uid="{AAEDC7BB-3C2A-4654-9EDA-8A70CB6BC259}"/>
    <cellStyle name="l_Planilha revistas Segmentadas_Plano AC - REV I - 13-05 3 3" xfId="17520" xr:uid="{5162090B-6413-4666-A268-263076DF7B98}"/>
    <cellStyle name="l_Planilha revistas Segmentadas_Plano AC - REV I - 13-05 3 3 2" xfId="23679" xr:uid="{1FC11430-C3BF-42CF-9D91-EFC46A04A6F6}"/>
    <cellStyle name="l_Planilha revistas Segmentadas_Plano AC - REV I - 13-05 3 3 2 2" xfId="42342" xr:uid="{C5B1E842-04B3-44E4-A16E-7ED0ED4EFFA6}"/>
    <cellStyle name="l_Planilha revistas Segmentadas_Plano AC - REV I - 13-05 3 3 3" xfId="30116" xr:uid="{058E6C6A-3791-4933-AC2A-1EE3D59A62F7}"/>
    <cellStyle name="l_Planilha revistas Segmentadas_Plano AC - REV I - 13-05 3 4" xfId="33113" xr:uid="{579809F4-10AA-447C-8097-32719EEA1DCA}"/>
    <cellStyle name="l_Planilha revistas Segmentadas_Plano AC - REV I - 13-05 3 4 2" xfId="44832" xr:uid="{8E5AC01B-81F3-49C9-926B-1DF3062C10F2}"/>
    <cellStyle name="l_Planilha revistas Segmentadas_Plano AC - REV I - 13-05 3 5" xfId="35315" xr:uid="{DA3782A2-A9A4-4590-8415-7967C02013C4}"/>
    <cellStyle name="l_Planilha revistas Segmentadas_Plano AC - REV I - 13-05 3 6" xfId="37327" xr:uid="{53D0FF92-4F5B-4CD0-BB11-87FC1EC8B957}"/>
    <cellStyle name="l_Planilha revistas Segmentadas_Plano AC - REV I - 13-05 3 6 2" xfId="46863" xr:uid="{2E987E3D-6F5E-47B2-B676-76039E93BF51}"/>
    <cellStyle name="l_Planilha revistas Segmentadas_Plano AC - REV I - 13-05 4" xfId="14080" xr:uid="{A41DD590-909D-43BF-86C0-CED7CDBC59E0}"/>
    <cellStyle name="l_Planilha revistas Segmentadas_Plano AC - REV I - 13-05 4 2" xfId="20239" xr:uid="{F137AD94-5D84-4480-8CC8-2484CCDB1719}"/>
    <cellStyle name="l_Planilha revistas Segmentadas_Plano AC - REV I - 13-05 4 2 2" xfId="37649" xr:uid="{3462FF4C-7F43-4638-8299-1E4022BC4425}"/>
    <cellStyle name="l_Planilha revistas Segmentadas_Plano AC - REV I - 13-05 4 3" xfId="25149" xr:uid="{3CA97218-DC25-4859-9BB5-527DDB3E5A43}"/>
    <cellStyle name="l_Planilha revistas Segmentadas_Plano AC - REV I - 13-05 5" xfId="28358" xr:uid="{53A780F6-D0ED-484F-985D-4B201BF9A735}"/>
    <cellStyle name="l_Planilha revistas Segmentadas_Plano AC - REV I - 13-05 5 2" xfId="40714" xr:uid="{6342F2B9-9F2B-46B5-B2D2-989B19E8D038}"/>
    <cellStyle name="l_Planilha revistas Segmentadas_Plano AC - REV I - 13-05 6" xfId="31978" xr:uid="{B37793C3-CAE8-4525-9B38-5AA39106E2C8}"/>
    <cellStyle name="l_Planilha revistas Segmentadas_Plano AC - REV I - 13-05_JORNAL COMPLEMENTO 24.06 - VERAMIR II - CONSOLIDADO" xfId="657" xr:uid="{75665CDC-0D89-46CE-A0BA-60E36A142E20}"/>
    <cellStyle name="l_Planilha revistas Segmentadas_Plano AC - REV I - 13-05_OOH - Rev 12" xfId="3938" xr:uid="{EE939A1B-863C-401A-930C-CBE3EE92E998}"/>
    <cellStyle name="l_Planilha revistas Segmentadas_Plano AM - REV I - 13.05" xfId="658" xr:uid="{0442E473-18BD-4C7A-A60A-901CBAFA40B0}"/>
    <cellStyle name="l_Planilha revistas Segmentadas_Plano AM - REV I - 13.05 2" xfId="11238" xr:uid="{A1E39385-90FB-4A62-AF68-CDE43A0CB9AD}"/>
    <cellStyle name="l_Planilha revistas Segmentadas_Plano AM - REV I - 13.05 2 2" xfId="12994" xr:uid="{2FDCE382-9346-4F50-9B03-CFA795E770E6}"/>
    <cellStyle name="l_Planilha revistas Segmentadas_Plano AM - REV I - 13.05 2 2 2" xfId="16624" xr:uid="{22BF5977-57B5-4FD6-AF21-ACFC5564A1BB}"/>
    <cellStyle name="l_Planilha revistas Segmentadas_Plano AM - REV I - 13.05 2 2 2 2" xfId="22783" xr:uid="{F500FDF1-A796-4026-BA49-768124B0ACE1}"/>
    <cellStyle name="l_Planilha revistas Segmentadas_Plano AM - REV I - 13.05 2 2 2 2 2" xfId="40050" xr:uid="{7C2C6C2B-2510-43C5-95AB-B969B3707A2C}"/>
    <cellStyle name="l_Planilha revistas Segmentadas_Plano AM - REV I - 13.05 2 2 2 3" xfId="27691" xr:uid="{65E8502B-03AB-49EC-98D3-A500A9C7D6F0}"/>
    <cellStyle name="l_Planilha revistas Segmentadas_Plano AM - REV I - 13.05 2 2 3" xfId="30915" xr:uid="{C6B09C9C-E8F0-40F7-89C6-958E237A0BBB}"/>
    <cellStyle name="l_Planilha revistas Segmentadas_Plano AM - REV I - 13.05 2 2 3 2" xfId="43139" xr:uid="{BADE89CC-44CD-4589-889F-F5A8480D5A8D}"/>
    <cellStyle name="l_Planilha revistas Segmentadas_Plano AM - REV I - 13.05 2 2 4" xfId="33907" xr:uid="{96073AA0-7DB7-4628-9F88-33BD927F31FD}"/>
    <cellStyle name="l_Planilha revistas Segmentadas_Plano AM - REV I - 13.05 2 2 4 2" xfId="45626" xr:uid="{B4DDD50F-F365-48A7-B4C8-14F465272A9B}"/>
    <cellStyle name="l_Planilha revistas Segmentadas_Plano AM - REV I - 13.05 2 2 5" xfId="36108" xr:uid="{910D967F-3F5B-4937-B891-BB37D823CDD1}"/>
    <cellStyle name="l_Planilha revistas Segmentadas_Plano AM - REV I - 13.05 2 2 6" xfId="19239" xr:uid="{32D2EE30-C259-411E-AFB6-BCA366163DB6}"/>
    <cellStyle name="l_Planilha revistas Segmentadas_Plano AM - REV I - 13.05 2 3" xfId="14921" xr:uid="{E6B355CA-7CB0-4A0B-B68B-7891F4AEEA83}"/>
    <cellStyle name="l_Planilha revistas Segmentadas_Plano AM - REV I - 13.05 2 3 2" xfId="21080" xr:uid="{FABA610E-42FC-4C9E-A9D7-3D6B54656100}"/>
    <cellStyle name="l_Planilha revistas Segmentadas_Plano AM - REV I - 13.05 2 3 2 2" xfId="38453" xr:uid="{7BC43FF1-4E02-444D-B8CC-7900B39D60CA}"/>
    <cellStyle name="l_Planilha revistas Segmentadas_Plano AM - REV I - 13.05 2 3 3" xfId="26042" xr:uid="{D5E53BB7-7418-442C-B7DF-E1901EC0FC0E}"/>
    <cellStyle name="l_Planilha revistas Segmentadas_Plano AM - REV I - 13.05 2 4" xfId="29233" xr:uid="{A1561124-ABE6-4B8A-929E-BF5BD98D1AE2}"/>
    <cellStyle name="l_Planilha revistas Segmentadas_Plano AM - REV I - 13.05 2 4 2" xfId="41543" xr:uid="{3A6DDBD6-AAA2-41B2-8EA1-332D126E7D77}"/>
    <cellStyle name="l_Planilha revistas Segmentadas_Plano AM - REV I - 13.05 2 5" xfId="32217" xr:uid="{9BDCFB2C-456F-43F2-8B38-E9D90561FB6D}"/>
    <cellStyle name="l_Planilha revistas Segmentadas_Plano AM - REV I - 13.05 2 5 2" xfId="43972" xr:uid="{3CD6B9D0-C5AC-4A61-BF45-C84F1DC0C333}"/>
    <cellStyle name="l_Planilha revistas Segmentadas_Plano AM - REV I - 13.05 2 6" xfId="29899" xr:uid="{4B3D146C-5878-4B00-9810-4F9DB8EB9E8F}"/>
    <cellStyle name="l_Planilha revistas Segmentadas_Plano AM - REV I - 13.05 2 7" xfId="19733" xr:uid="{BD488152-9169-4DE8-A474-874A454E634D}"/>
    <cellStyle name="l_Planilha revistas Segmentadas_Plano AM - REV I - 13.05 3" xfId="12191" xr:uid="{EB30D7CE-9B86-4750-A9E7-4434FA301D65}"/>
    <cellStyle name="l_Planilha revistas Segmentadas_Plano AM - REV I - 13.05 3 2" xfId="15821" xr:uid="{618EB196-AA2B-4537-9185-B3B0F64511AC}"/>
    <cellStyle name="l_Planilha revistas Segmentadas_Plano AM - REV I - 13.05 3 2 2" xfId="21980" xr:uid="{B4A6C2D3-F478-402F-8E8A-CB14013250BF}"/>
    <cellStyle name="l_Planilha revistas Segmentadas_Plano AM - REV I - 13.05 3 2 2 2" xfId="39258" xr:uid="{246D8444-F5FC-440E-97CB-DE68713D3491}"/>
    <cellStyle name="l_Planilha revistas Segmentadas_Plano AM - REV I - 13.05 3 2 3" xfId="26899" xr:uid="{EE107DB4-F428-417F-890F-27F429E89694}"/>
    <cellStyle name="l_Planilha revistas Segmentadas_Plano AM - REV I - 13.05 3 2 4" xfId="48158" xr:uid="{AFF0345F-351B-454A-943A-DBC5E92F9085}"/>
    <cellStyle name="l_Planilha revistas Segmentadas_Plano AM - REV I - 13.05 3 3" xfId="17521" xr:uid="{2026F9A5-8BBF-4D74-B895-0652B9F89D4F}"/>
    <cellStyle name="l_Planilha revistas Segmentadas_Plano AM - REV I - 13.05 3 3 2" xfId="23680" xr:uid="{C750EBC8-AC1A-4AB1-9338-86FEBA3E2E22}"/>
    <cellStyle name="l_Planilha revistas Segmentadas_Plano AM - REV I - 13.05 3 3 2 2" xfId="42343" xr:uid="{59218061-995B-4DCF-841D-DE133666FA32}"/>
    <cellStyle name="l_Planilha revistas Segmentadas_Plano AM - REV I - 13.05 3 3 3" xfId="30117" xr:uid="{EA978F38-ADEC-47AE-8FAA-7494BBD4895D}"/>
    <cellStyle name="l_Planilha revistas Segmentadas_Plano AM - REV I - 13.05 3 4" xfId="33114" xr:uid="{A17175F5-E72F-4C20-BB2F-4D435EA607AE}"/>
    <cellStyle name="l_Planilha revistas Segmentadas_Plano AM - REV I - 13.05 3 4 2" xfId="44833" xr:uid="{93F77F6C-2AB4-4EF9-A5F0-ABFD45FFD5E7}"/>
    <cellStyle name="l_Planilha revistas Segmentadas_Plano AM - REV I - 13.05 3 5" xfId="35316" xr:uid="{3A94CA11-81CB-4EE6-BF45-2583973720D3}"/>
    <cellStyle name="l_Planilha revistas Segmentadas_Plano AM - REV I - 13.05 3 6" xfId="36927" xr:uid="{6FF8AC62-CB83-42F3-ADDC-D88513239098}"/>
    <cellStyle name="l_Planilha revistas Segmentadas_Plano AM - REV I - 13.05 3 6 2" xfId="46463" xr:uid="{8CAE0B10-8803-47DE-A2A5-79CFCF40770D}"/>
    <cellStyle name="l_Planilha revistas Segmentadas_Plano AM - REV I - 13.05 4" xfId="14081" xr:uid="{13652D19-8906-4577-AC3C-2C9AC771BE82}"/>
    <cellStyle name="l_Planilha revistas Segmentadas_Plano AM - REV I - 13.05 4 2" xfId="20240" xr:uid="{E5E53B9D-C0C3-4EE9-B1B7-961105E51A90}"/>
    <cellStyle name="l_Planilha revistas Segmentadas_Plano AM - REV I - 13.05 4 2 2" xfId="37650" xr:uid="{26F3A055-9142-4978-81C1-AF8B29FE103E}"/>
    <cellStyle name="l_Planilha revistas Segmentadas_Plano AM - REV I - 13.05 4 3" xfId="25150" xr:uid="{4E780D8A-5022-4828-85C4-4893E106A77B}"/>
    <cellStyle name="l_Planilha revistas Segmentadas_Plano AM - REV I - 13.05 5" xfId="28359" xr:uid="{BE21E2FB-A1A4-471A-A6D6-E84D48F326F3}"/>
    <cellStyle name="l_Planilha revistas Segmentadas_Plano AM - REV I - 13.05 5 2" xfId="40715" xr:uid="{E5076153-DB06-4DD2-BA2F-A3640C7F1CDE}"/>
    <cellStyle name="l_Planilha revistas Segmentadas_Plano AM - REV I - 13.05 6" xfId="31977" xr:uid="{E70F1DAB-E5EB-4B12-AC3F-0532C72908A0}"/>
    <cellStyle name="l_Planilha revistas Segmentadas_Plano AM - REV I - 13.05_JORNAL COMPLEMENTO 24.06 - VERAMIR II - CONSOLIDADO" xfId="659" xr:uid="{C3D11906-C3A5-4953-876F-FBAA576CD7CE}"/>
    <cellStyle name="l_Planilha revistas Segmentadas_Plano AM - REV I - 13.05_OOH - Rev 12" xfId="3939" xr:uid="{A6867B0C-B4F3-43DC-8390-2FC6F003264B}"/>
    <cellStyle name="l_Planilha revistas Segmentadas_Plano AP - REV I - 13.05" xfId="660" xr:uid="{C6DA8441-ECF4-48D1-AE0C-B17C8864DAAD}"/>
    <cellStyle name="l_Planilha revistas Segmentadas_Plano AP - REV I - 13.05 2" xfId="11239" xr:uid="{FBA3623D-62DD-48CB-925F-20199E798389}"/>
    <cellStyle name="l_Planilha revistas Segmentadas_Plano AP - REV I - 13.05 2 2" xfId="12995" xr:uid="{EC921ADC-555C-40CA-9CC9-02711359AB86}"/>
    <cellStyle name="l_Planilha revistas Segmentadas_Plano AP - REV I - 13.05 2 2 2" xfId="16625" xr:uid="{A7296F36-1AE0-478B-B627-B052954545B0}"/>
    <cellStyle name="l_Planilha revistas Segmentadas_Plano AP - REV I - 13.05 2 2 2 2" xfId="22784" xr:uid="{4F6D715F-47D9-4CC8-AEF2-9468C142D4F2}"/>
    <cellStyle name="l_Planilha revistas Segmentadas_Plano AP - REV I - 13.05 2 2 2 2 2" xfId="40051" xr:uid="{CB1019B9-5303-409D-89EF-E9A7767C3384}"/>
    <cellStyle name="l_Planilha revistas Segmentadas_Plano AP - REV I - 13.05 2 2 2 3" xfId="27692" xr:uid="{2D00CEEF-2880-471B-AC0A-561F7E984307}"/>
    <cellStyle name="l_Planilha revistas Segmentadas_Plano AP - REV I - 13.05 2 2 3" xfId="30916" xr:uid="{E23F32BA-B7A6-48FB-ADF0-69C95F7CC51F}"/>
    <cellStyle name="l_Planilha revistas Segmentadas_Plano AP - REV I - 13.05 2 2 3 2" xfId="43140" xr:uid="{A1086B23-2F2D-47F9-A2EF-516A5B4486C8}"/>
    <cellStyle name="l_Planilha revistas Segmentadas_Plano AP - REV I - 13.05 2 2 4" xfId="33908" xr:uid="{41E3F880-D98C-4CA3-BE0D-329F92B60B48}"/>
    <cellStyle name="l_Planilha revistas Segmentadas_Plano AP - REV I - 13.05 2 2 4 2" xfId="45627" xr:uid="{46563E5D-7FCD-4B25-94A7-70AA849EDB2C}"/>
    <cellStyle name="l_Planilha revistas Segmentadas_Plano AP - REV I - 13.05 2 2 5" xfId="36109" xr:uid="{9922E6A1-0AF8-4994-8D25-3BC5271B3F5A}"/>
    <cellStyle name="l_Planilha revistas Segmentadas_Plano AP - REV I - 13.05 2 2 6" xfId="19532" xr:uid="{6939E5E0-8049-4424-83D5-00141A92E89F}"/>
    <cellStyle name="l_Planilha revistas Segmentadas_Plano AP - REV I - 13.05 2 3" xfId="14922" xr:uid="{E20D99FE-381F-4E64-A5DC-C1D4F585AE0B}"/>
    <cellStyle name="l_Planilha revistas Segmentadas_Plano AP - REV I - 13.05 2 3 2" xfId="21081" xr:uid="{A75D1523-7705-4345-87F9-5946D7A6B001}"/>
    <cellStyle name="l_Planilha revistas Segmentadas_Plano AP - REV I - 13.05 2 3 2 2" xfId="38454" xr:uid="{1FD292BA-07D2-40B9-8E61-01247EB84640}"/>
    <cellStyle name="l_Planilha revistas Segmentadas_Plano AP - REV I - 13.05 2 3 3" xfId="26043" xr:uid="{508A034F-50C6-4ADE-9D62-7DAB0E858BF0}"/>
    <cellStyle name="l_Planilha revistas Segmentadas_Plano AP - REV I - 13.05 2 4" xfId="29234" xr:uid="{13D5DDA7-0303-4948-A8EC-3F0C6A107A48}"/>
    <cellStyle name="l_Planilha revistas Segmentadas_Plano AP - REV I - 13.05 2 4 2" xfId="41544" xr:uid="{911B1E87-C014-4A21-8DEB-50862C2D800C}"/>
    <cellStyle name="l_Planilha revistas Segmentadas_Plano AP - REV I - 13.05 2 5" xfId="32218" xr:uid="{41580DD9-E403-43BF-8B09-C1EA841914C0}"/>
    <cellStyle name="l_Planilha revistas Segmentadas_Plano AP - REV I - 13.05 2 5 2" xfId="43973" xr:uid="{18C5C211-1686-4E77-8DE8-A0E0C3752499}"/>
    <cellStyle name="l_Planilha revistas Segmentadas_Plano AP - REV I - 13.05 2 6" xfId="24793" xr:uid="{E8CBE4AF-0B63-4E33-844F-E874934040EC}"/>
    <cellStyle name="l_Planilha revistas Segmentadas_Plano AP - REV I - 13.05 2 7" xfId="19056" xr:uid="{1E5CFCC6-C0BF-4E44-BEDC-DEAA0249841E}"/>
    <cellStyle name="l_Planilha revistas Segmentadas_Plano AP - REV I - 13.05 3" xfId="12192" xr:uid="{CDFD5756-21B2-4634-9E34-56A6288B72C3}"/>
    <cellStyle name="l_Planilha revistas Segmentadas_Plano AP - REV I - 13.05 3 2" xfId="15822" xr:uid="{FCC3BDC8-9C42-48C8-9BD9-9EA9DC951AC1}"/>
    <cellStyle name="l_Planilha revistas Segmentadas_Plano AP - REV I - 13.05 3 2 2" xfId="21981" xr:uid="{4DD208B3-9907-4E37-AFDB-9E75BA7D3105}"/>
    <cellStyle name="l_Planilha revistas Segmentadas_Plano AP - REV I - 13.05 3 2 2 2" xfId="39259" xr:uid="{2BB680C1-6938-4B75-B0F0-1A0D5DC7118B}"/>
    <cellStyle name="l_Planilha revistas Segmentadas_Plano AP - REV I - 13.05 3 2 3" xfId="26900" xr:uid="{3F642BB0-2D31-49ED-8DF4-0CDE6AA51CD7}"/>
    <cellStyle name="l_Planilha revistas Segmentadas_Plano AP - REV I - 13.05 3 2 4" xfId="48159" xr:uid="{9CF035FE-030C-4155-A529-80DBCD98160C}"/>
    <cellStyle name="l_Planilha revistas Segmentadas_Plano AP - REV I - 13.05 3 3" xfId="17522" xr:uid="{00D268BB-1114-41E4-945B-A9F9134A96F0}"/>
    <cellStyle name="l_Planilha revistas Segmentadas_Plano AP - REV I - 13.05 3 3 2" xfId="23681" xr:uid="{3F8F883C-857B-4242-8FC7-94815FC05A49}"/>
    <cellStyle name="l_Planilha revistas Segmentadas_Plano AP - REV I - 13.05 3 3 2 2" xfId="42344" xr:uid="{C91CF7DD-6081-419F-951F-762BDD2C11DB}"/>
    <cellStyle name="l_Planilha revistas Segmentadas_Plano AP - REV I - 13.05 3 3 3" xfId="30118" xr:uid="{3D223F32-29F1-4497-9FB7-EAED6466D8B9}"/>
    <cellStyle name="l_Planilha revistas Segmentadas_Plano AP - REV I - 13.05 3 4" xfId="33115" xr:uid="{724C81A2-E7C7-4053-B73C-35B14AA4ED28}"/>
    <cellStyle name="l_Planilha revistas Segmentadas_Plano AP - REV I - 13.05 3 4 2" xfId="44834" xr:uid="{CDEEC7FC-1242-45A0-8D12-850DC002FE16}"/>
    <cellStyle name="l_Planilha revistas Segmentadas_Plano AP - REV I - 13.05 3 5" xfId="35317" xr:uid="{018388E6-FC74-4F6E-ACA6-08B6E8A94294}"/>
    <cellStyle name="l_Planilha revistas Segmentadas_Plano AP - REV I - 13.05 3 6" xfId="29080" xr:uid="{7659A395-A668-4819-B621-CBDF6156CD4A}"/>
    <cellStyle name="l_Planilha revistas Segmentadas_Plano AP - REV I - 13.05 3 6 2" xfId="41396" xr:uid="{60A6771A-A33C-4864-A7DF-9C020B8D39E3}"/>
    <cellStyle name="l_Planilha revistas Segmentadas_Plano AP - REV I - 13.05 4" xfId="14082" xr:uid="{270DC4E6-1089-45A5-94FF-073EFD1E763C}"/>
    <cellStyle name="l_Planilha revistas Segmentadas_Plano AP - REV I - 13.05 4 2" xfId="20241" xr:uid="{956D0ED9-363E-47C0-8A65-4D1DB2F573B2}"/>
    <cellStyle name="l_Planilha revistas Segmentadas_Plano AP - REV I - 13.05 4 2 2" xfId="37651" xr:uid="{D44A361F-F126-4230-936C-773B35259441}"/>
    <cellStyle name="l_Planilha revistas Segmentadas_Plano AP - REV I - 13.05 4 3" xfId="25151" xr:uid="{AB20CD8E-CF3D-414A-9BAE-AE78892303DA}"/>
    <cellStyle name="l_Planilha revistas Segmentadas_Plano AP - REV I - 13.05 5" xfId="28360" xr:uid="{887B85E9-C948-4007-B508-83AB51087204}"/>
    <cellStyle name="l_Planilha revistas Segmentadas_Plano AP - REV I - 13.05 5 2" xfId="40716" xr:uid="{334A1392-D894-46B7-A09E-74571567D310}"/>
    <cellStyle name="l_Planilha revistas Segmentadas_Plano AP - REV I - 13.05 6" xfId="31976" xr:uid="{05C0AFA5-5BC1-4CCF-B736-64D9296B2B97}"/>
    <cellStyle name="l_Planilha revistas Segmentadas_Plano AP - REV I - 13.05_JORNAL COMPLEMENTO 24.06 - VERAMIR II - CONSOLIDADO" xfId="661" xr:uid="{0C1F6D8B-E5EC-40C4-B33A-3D0F0FB725DC}"/>
    <cellStyle name="l_Planilha revistas Segmentadas_Plano AP - REV I - 13.05_OOH - Rev 12" xfId="3940" xr:uid="{CBDA46C0-61CC-4418-B013-BE4A2D9F57F7}"/>
    <cellStyle name="l_Planilha revistas Segmentadas_Plano BA - Jornal Meia Pág. Tab. 17.05" xfId="662" xr:uid="{1DDCC84C-E708-4ED5-8D95-17ACA0F942A2}"/>
    <cellStyle name="l_Planilha revistas Segmentadas_Plano BA - Jornal Meia Pág. Tab. 17.05 - JR NÃO PROG. 19.05" xfId="663" xr:uid="{2373ADAA-D4B1-499C-BB82-FC9408983D8C}"/>
    <cellStyle name="l_Planilha revistas Segmentadas_Plano BA - Jornal Meia Pág. Tab. 17.05_JORNAL COMPLEMENTO 24.06 - VERAMIR II - CONSOLIDADO" xfId="664" xr:uid="{E2DF970D-6C17-4379-9DE6-ED26D9D2ECB4}"/>
    <cellStyle name="l_Planilha revistas Segmentadas_Plano BA - REConferido Jornal 15.05 16.05.08" xfId="665" xr:uid="{3EBE07D9-ED9E-4692-A4CF-E9C8D2A1DD9E}"/>
    <cellStyle name="l_Planilha revistas Segmentadas_Plano BA - REConferido Jornal 15.05 16.05.08_JORNAL COMPLEMENTO 24.06 - VERAMIR II - CONSOLIDADO" xfId="666" xr:uid="{8EA7AD91-F86A-489D-9A9D-6BCAC3A44261}"/>
    <cellStyle name="l_Planilha revistas Segmentadas_Plano Base PI" xfId="667" xr:uid="{C98E13DB-A284-4E87-9C8C-63988572A89C}"/>
    <cellStyle name="l_Planilha revistas Segmentadas_Plano Base PI 2" xfId="11240" xr:uid="{E120A681-8B81-4896-A98C-99904B9E92CD}"/>
    <cellStyle name="l_Planilha revistas Segmentadas_Plano Base PI 2 2" xfId="12996" xr:uid="{70EDFEC1-79A3-460A-B656-39DEF91A74F6}"/>
    <cellStyle name="l_Planilha revistas Segmentadas_Plano Base PI 2 2 2" xfId="16626" xr:uid="{30CD493D-BE9F-448C-B150-42AE958933CF}"/>
    <cellStyle name="l_Planilha revistas Segmentadas_Plano Base PI 2 2 2 2" xfId="22785" xr:uid="{FAFCC9A6-BD99-4196-A0F9-BA3664830111}"/>
    <cellStyle name="l_Planilha revistas Segmentadas_Plano Base PI 2 2 2 2 2" xfId="40052" xr:uid="{1319F36E-0318-484C-9C55-EF03ACA26DC0}"/>
    <cellStyle name="l_Planilha revistas Segmentadas_Plano Base PI 2 2 2 3" xfId="27693" xr:uid="{14F5060F-B179-496C-BE6E-9B06EE8144D5}"/>
    <cellStyle name="l_Planilha revistas Segmentadas_Plano Base PI 2 2 3" xfId="30917" xr:uid="{96AAF34A-BDB8-4ED1-B28D-B1E961339CE0}"/>
    <cellStyle name="l_Planilha revistas Segmentadas_Plano Base PI 2 2 3 2" xfId="43141" xr:uid="{BC556553-D2CC-44C0-B563-6E195347E2E6}"/>
    <cellStyle name="l_Planilha revistas Segmentadas_Plano Base PI 2 2 4" xfId="33909" xr:uid="{62CE5B41-4F35-4093-8E1F-6CD4A99A7BEE}"/>
    <cellStyle name="l_Planilha revistas Segmentadas_Plano Base PI 2 2 4 2" xfId="45628" xr:uid="{1B5461BF-2C16-45DD-957D-7F0FF86BAC11}"/>
    <cellStyle name="l_Planilha revistas Segmentadas_Plano Base PI 2 2 5" xfId="36110" xr:uid="{D9999FCF-0B7B-4174-8BB8-C25393B2F97D}"/>
    <cellStyle name="l_Planilha revistas Segmentadas_Plano Base PI 2 2 6" xfId="18857" xr:uid="{AC44DE15-A343-4CF6-AF79-593C25A369A4}"/>
    <cellStyle name="l_Planilha revistas Segmentadas_Plano Base PI 2 3" xfId="14923" xr:uid="{351E493A-DFA1-437C-AF66-5E18A1D79F4B}"/>
    <cellStyle name="l_Planilha revistas Segmentadas_Plano Base PI 2 3 2" xfId="21082" xr:uid="{7AA1E331-9417-4354-9C1B-C44BBF9EAD31}"/>
    <cellStyle name="l_Planilha revistas Segmentadas_Plano Base PI 2 3 2 2" xfId="38455" xr:uid="{92323AC1-7BB7-4607-B52F-2DF19043F505}"/>
    <cellStyle name="l_Planilha revistas Segmentadas_Plano Base PI 2 3 3" xfId="26044" xr:uid="{E69EF291-4173-439A-B6A8-D4A68C2DEA93}"/>
    <cellStyle name="l_Planilha revistas Segmentadas_Plano Base PI 2 4" xfId="29235" xr:uid="{6D2A16E8-2B68-4E83-8217-4B655F02B0A0}"/>
    <cellStyle name="l_Planilha revistas Segmentadas_Plano Base PI 2 4 2" xfId="41545" xr:uid="{0C9F0994-6DC1-48E6-AA6B-6C230FC87CE3}"/>
    <cellStyle name="l_Planilha revistas Segmentadas_Plano Base PI 2 5" xfId="32219" xr:uid="{987A089F-60D3-4FA9-8B60-E612BAD6C6CC}"/>
    <cellStyle name="l_Planilha revistas Segmentadas_Plano Base PI 2 5 2" xfId="43974" xr:uid="{A93585E5-3A20-4AE5-AF2A-ECA86A7EA604}"/>
    <cellStyle name="l_Planilha revistas Segmentadas_Plano Base PI 2 6" xfId="26711" xr:uid="{2CCD5880-E5CA-4B16-B4C3-6865AC4E0864}"/>
    <cellStyle name="l_Planilha revistas Segmentadas_Plano Base PI 2 7" xfId="18740" xr:uid="{CC09D937-D465-4BAC-A3A9-99B4CE246539}"/>
    <cellStyle name="l_Planilha revistas Segmentadas_Plano Base PI 3" xfId="12193" xr:uid="{78B66907-53F8-47CE-9BA0-C8F3D3DA2000}"/>
    <cellStyle name="l_Planilha revistas Segmentadas_Plano Base PI 3 2" xfId="15823" xr:uid="{0FC54373-13AC-4062-B640-2081BA6AFD0D}"/>
    <cellStyle name="l_Planilha revistas Segmentadas_Plano Base PI 3 2 2" xfId="21982" xr:uid="{E25E1C84-FBC2-4FAB-8B1C-26EE749E01D0}"/>
    <cellStyle name="l_Planilha revistas Segmentadas_Plano Base PI 3 2 2 2" xfId="39260" xr:uid="{486EAA46-3E33-4C12-806A-3F3474C171B5}"/>
    <cellStyle name="l_Planilha revistas Segmentadas_Plano Base PI 3 2 3" xfId="26901" xr:uid="{BD6D85D9-2875-4887-A01C-49B255A52099}"/>
    <cellStyle name="l_Planilha revistas Segmentadas_Plano Base PI 3 2 4" xfId="48160" xr:uid="{CC2932EE-A063-4612-8392-F5CEB2CE88A3}"/>
    <cellStyle name="l_Planilha revistas Segmentadas_Plano Base PI 3 3" xfId="17523" xr:uid="{90A008D9-E7E2-44C6-9683-EDCA171F0D0A}"/>
    <cellStyle name="l_Planilha revistas Segmentadas_Plano Base PI 3 3 2" xfId="23682" xr:uid="{D28C0A9C-D458-4941-B78B-BA660E053B12}"/>
    <cellStyle name="l_Planilha revistas Segmentadas_Plano Base PI 3 3 2 2" xfId="42345" xr:uid="{544D9E1F-9522-4558-AD01-3D95913EABCA}"/>
    <cellStyle name="l_Planilha revistas Segmentadas_Plano Base PI 3 3 3" xfId="30119" xr:uid="{CB9E9630-09F6-4E40-B852-167BBA7188DA}"/>
    <cellStyle name="l_Planilha revistas Segmentadas_Plano Base PI 3 4" xfId="33116" xr:uid="{912D2DA1-5E9A-4756-ABBB-D1838AC42511}"/>
    <cellStyle name="l_Planilha revistas Segmentadas_Plano Base PI 3 4 2" xfId="44835" xr:uid="{1884BFFF-1676-4CB5-9817-705F1999725E}"/>
    <cellStyle name="l_Planilha revistas Segmentadas_Plano Base PI 3 5" xfId="35318" xr:uid="{B8DCAAED-A11E-4ED2-9654-1F7E227122B6}"/>
    <cellStyle name="l_Planilha revistas Segmentadas_Plano Base PI 3 6" xfId="37123" xr:uid="{C080F22B-48F6-46B1-9F40-F8F8B86B962C}"/>
    <cellStyle name="l_Planilha revistas Segmentadas_Plano Base PI 3 6 2" xfId="46659" xr:uid="{657178F2-2AA9-42C0-AEE8-2C378E9EE7F5}"/>
    <cellStyle name="l_Planilha revistas Segmentadas_Plano Base PI 4" xfId="14083" xr:uid="{8C16BCE6-2E94-4E40-AE4B-DAA4B52B0BC7}"/>
    <cellStyle name="l_Planilha revistas Segmentadas_Plano Base PI 4 2" xfId="20242" xr:uid="{3415F037-BC1A-46AA-99B2-8A6E85F4644A}"/>
    <cellStyle name="l_Planilha revistas Segmentadas_Plano Base PI 4 2 2" xfId="37652" xr:uid="{902AABA4-06D9-42B3-808C-7BE99771E6D2}"/>
    <cellStyle name="l_Planilha revistas Segmentadas_Plano Base PI 4 3" xfId="25152" xr:uid="{1C22DEE8-0D78-407F-952D-D99F99D28C4A}"/>
    <cellStyle name="l_Planilha revistas Segmentadas_Plano Base PI 5" xfId="28361" xr:uid="{362FE9EF-BFD8-489B-B6CB-692CA40AC714}"/>
    <cellStyle name="l_Planilha revistas Segmentadas_Plano Base PI 5 2" xfId="40717" xr:uid="{E3D48FA8-740A-470A-89B5-39BB04D46556}"/>
    <cellStyle name="l_Planilha revistas Segmentadas_Plano Base PI 6" xfId="31975" xr:uid="{FF004331-1F1F-4E8D-9754-84EE62563A25}"/>
    <cellStyle name="l_Planilha revistas Segmentadas_Plano Base PI_JORNAL COMPLEMENTO 24.06 - VERAMIR II - CONSOLIDADO" xfId="668" xr:uid="{DBCE45F0-3FCF-4049-B4F7-5E989EB05768}"/>
    <cellStyle name="l_Planilha revistas Segmentadas_Plano Base PI_OOH - Rev 12" xfId="3941" xr:uid="{1B0C750A-EB95-488A-8E95-F6656194C33A}"/>
    <cellStyle name="l_Planilha revistas Segmentadas_Plano Base PI_TV MATISSE" xfId="669" xr:uid="{6CF01E91-2126-4506-8DA2-656DEEC6B602}"/>
    <cellStyle name="l_Planilha revistas Segmentadas_Plano Base PI_TV MATISSE 2" xfId="11241" xr:uid="{51994E40-C986-45B5-A5BA-91153DF8B9F6}"/>
    <cellStyle name="l_Planilha revistas Segmentadas_Plano Base PI_TV MATISSE 2 2" xfId="12997" xr:uid="{D06816BB-CB76-44BF-93EB-CF91B8BEA424}"/>
    <cellStyle name="l_Planilha revistas Segmentadas_Plano Base PI_TV MATISSE 2 2 2" xfId="16627" xr:uid="{C1610786-1A51-4694-AAEC-864A797F1489}"/>
    <cellStyle name="l_Planilha revistas Segmentadas_Plano Base PI_TV MATISSE 2 2 2 2" xfId="22786" xr:uid="{CABE5C76-FC34-4345-9838-436FE2D93CBF}"/>
    <cellStyle name="l_Planilha revistas Segmentadas_Plano Base PI_TV MATISSE 2 2 2 2 2" xfId="40053" xr:uid="{E1EAEB72-B2E1-453E-ACFF-2D278CA598EA}"/>
    <cellStyle name="l_Planilha revistas Segmentadas_Plano Base PI_TV MATISSE 2 2 2 3" xfId="27694" xr:uid="{059D4D9E-1063-4A92-9A9B-34DCE3E3750E}"/>
    <cellStyle name="l_Planilha revistas Segmentadas_Plano Base PI_TV MATISSE 2 2 3" xfId="30918" xr:uid="{77A30729-8A26-4B8A-81A3-C79510B3F517}"/>
    <cellStyle name="l_Planilha revistas Segmentadas_Plano Base PI_TV MATISSE 2 2 3 2" xfId="43142" xr:uid="{52A08462-A907-41BA-AC7F-B62838144A71}"/>
    <cellStyle name="l_Planilha revistas Segmentadas_Plano Base PI_TV MATISSE 2 2 4" xfId="33910" xr:uid="{8999F9ED-2E02-403A-915E-31CA0E98D8D3}"/>
    <cellStyle name="l_Planilha revistas Segmentadas_Plano Base PI_TV MATISSE 2 2 4 2" xfId="45629" xr:uid="{CE67B2C7-A678-4983-8B6E-7162C0F04046}"/>
    <cellStyle name="l_Planilha revistas Segmentadas_Plano Base PI_TV MATISSE 2 2 5" xfId="36111" xr:uid="{1D0E9E9E-F6C4-40FC-83DA-686442E0AB62}"/>
    <cellStyle name="l_Planilha revistas Segmentadas_Plano Base PI_TV MATISSE 2 2 6" xfId="18539" xr:uid="{984D3350-9F3D-4C2E-8340-AF68B9D27B1F}"/>
    <cellStyle name="l_Planilha revistas Segmentadas_Plano Base PI_TV MATISSE 2 3" xfId="14924" xr:uid="{41859BD4-876E-4913-B8AD-5BEE3C76E6DA}"/>
    <cellStyle name="l_Planilha revistas Segmentadas_Plano Base PI_TV MATISSE 2 3 2" xfId="21083" xr:uid="{F74A8C35-5B5C-4656-86C1-82573DF1DB77}"/>
    <cellStyle name="l_Planilha revistas Segmentadas_Plano Base PI_TV MATISSE 2 3 2 2" xfId="38456" xr:uid="{04D0A2BC-184B-47CE-BFE4-9485DBE327A6}"/>
    <cellStyle name="l_Planilha revistas Segmentadas_Plano Base PI_TV MATISSE 2 3 3" xfId="26045" xr:uid="{DEA23B5A-6350-4CA1-AAB4-FCCB05391195}"/>
    <cellStyle name="l_Planilha revistas Segmentadas_Plano Base PI_TV MATISSE 2 4" xfId="29236" xr:uid="{00BDA91D-6E4A-41AB-86AA-17E05B8F4A6B}"/>
    <cellStyle name="l_Planilha revistas Segmentadas_Plano Base PI_TV MATISSE 2 4 2" xfId="41546" xr:uid="{FC0A3A12-308E-4B10-B462-475269AAE4DA}"/>
    <cellStyle name="l_Planilha revistas Segmentadas_Plano Base PI_TV MATISSE 2 5" xfId="32220" xr:uid="{8714FA44-6615-4DA7-B739-5C717C5C10C5}"/>
    <cellStyle name="l_Planilha revistas Segmentadas_Plano Base PI_TV MATISSE 2 5 2" xfId="43975" xr:uid="{4694BB2D-C4A6-46AA-9B1C-04A4AA3F9A60}"/>
    <cellStyle name="l_Planilha revistas Segmentadas_Plano Base PI_TV MATISSE 2 6" xfId="25855" xr:uid="{826AF611-A6CD-403A-96BA-B7734E54D5F7}"/>
    <cellStyle name="l_Planilha revistas Segmentadas_Plano Base PI_TV MATISSE 2 7" xfId="19438" xr:uid="{8638E5C8-D2F2-4C34-88AA-8332A649E74E}"/>
    <cellStyle name="l_Planilha revistas Segmentadas_Plano Base PI_TV MATISSE 3" xfId="12194" xr:uid="{F37F5BA9-36E3-42B8-8820-29BA7EB2B1F4}"/>
    <cellStyle name="l_Planilha revistas Segmentadas_Plano Base PI_TV MATISSE 3 2" xfId="15824" xr:uid="{DCF050B2-5ED3-45E5-84FA-60B07944F3BD}"/>
    <cellStyle name="l_Planilha revistas Segmentadas_Plano Base PI_TV MATISSE 3 2 2" xfId="21983" xr:uid="{E994DDAC-64BA-4D64-816C-A4C295776B15}"/>
    <cellStyle name="l_Planilha revistas Segmentadas_Plano Base PI_TV MATISSE 3 2 2 2" xfId="39261" xr:uid="{CAA8BFDC-2A4C-4C33-A960-82F27C03BD51}"/>
    <cellStyle name="l_Planilha revistas Segmentadas_Plano Base PI_TV MATISSE 3 2 3" xfId="26902" xr:uid="{5CF9CC3D-C6FC-422A-9BA3-AF9318AF421B}"/>
    <cellStyle name="l_Planilha revistas Segmentadas_Plano Base PI_TV MATISSE 3 2 4" xfId="48161" xr:uid="{D761E12A-5522-4611-A6DB-DC8B3C00DB6C}"/>
    <cellStyle name="l_Planilha revistas Segmentadas_Plano Base PI_TV MATISSE 3 3" xfId="17524" xr:uid="{B5BE1F6A-3AC0-49BB-9599-26D9D0F62710}"/>
    <cellStyle name="l_Planilha revistas Segmentadas_Plano Base PI_TV MATISSE 3 3 2" xfId="23683" xr:uid="{46877709-8DDA-4170-9C4B-326F1562E72B}"/>
    <cellStyle name="l_Planilha revistas Segmentadas_Plano Base PI_TV MATISSE 3 3 2 2" xfId="42346" xr:uid="{8D01AA3A-8133-44BD-BDEC-F80877F44EA4}"/>
    <cellStyle name="l_Planilha revistas Segmentadas_Plano Base PI_TV MATISSE 3 3 3" xfId="30120" xr:uid="{E59846F2-2351-4D73-9BE3-07CA688ACC87}"/>
    <cellStyle name="l_Planilha revistas Segmentadas_Plano Base PI_TV MATISSE 3 4" xfId="33117" xr:uid="{F33EC1F0-4F71-4FB4-97E8-C74BED4C15F1}"/>
    <cellStyle name="l_Planilha revistas Segmentadas_Plano Base PI_TV MATISSE 3 4 2" xfId="44836" xr:uid="{C8FC1817-8DAD-4CFD-A5DA-512907F0FEB5}"/>
    <cellStyle name="l_Planilha revistas Segmentadas_Plano Base PI_TV MATISSE 3 5" xfId="35319" xr:uid="{3BD40E26-419C-454D-91FC-BA7954D98166}"/>
    <cellStyle name="l_Planilha revistas Segmentadas_Plano Base PI_TV MATISSE 3 6" xfId="37326" xr:uid="{7D15C20C-9A8B-4CE7-BF74-003EB7C3C83E}"/>
    <cellStyle name="l_Planilha revistas Segmentadas_Plano Base PI_TV MATISSE 3 6 2" xfId="46862" xr:uid="{7CBF54B0-1790-43FE-93E8-2C602805FF5D}"/>
    <cellStyle name="l_Planilha revistas Segmentadas_Plano Base PI_TV MATISSE 4" xfId="14084" xr:uid="{E54B9281-FED9-4B6D-84A9-6B25B815F667}"/>
    <cellStyle name="l_Planilha revistas Segmentadas_Plano Base PI_TV MATISSE 4 2" xfId="20243" xr:uid="{CCAC940F-B314-455B-AA5C-694E2E35B723}"/>
    <cellStyle name="l_Planilha revistas Segmentadas_Plano Base PI_TV MATISSE 4 2 2" xfId="37653" xr:uid="{0E949C30-D4C2-4FD1-8FB7-68F0221F2198}"/>
    <cellStyle name="l_Planilha revistas Segmentadas_Plano Base PI_TV MATISSE 4 3" xfId="25153" xr:uid="{B90D2BC2-7F64-4513-BB65-A39E92ED6F80}"/>
    <cellStyle name="l_Planilha revistas Segmentadas_Plano Base PI_TV MATISSE 5" xfId="28362" xr:uid="{FF69F5D4-A31D-4FC4-BF47-1A37B004E714}"/>
    <cellStyle name="l_Planilha revistas Segmentadas_Plano Base PI_TV MATISSE 5 2" xfId="40718" xr:uid="{5064C98A-3B1E-4C22-82DA-341B210D03B8}"/>
    <cellStyle name="l_Planilha revistas Segmentadas_Plano Base PI_TV MATISSE 6" xfId="31974" xr:uid="{C2686890-699C-49C2-8579-897522315208}"/>
    <cellStyle name="l_Planilha revistas Segmentadas_Plano Base PI_TV MATISSE_JORNAL COMPLEMENTO 24.06 - VERAMIR II - CONSOLIDADO" xfId="670" xr:uid="{4E3F9F1C-C0FE-4A77-8B8B-C71B4EF72BEF}"/>
    <cellStyle name="l_Planilha revistas Segmentadas_Plano Base PI_TV MATISSE_OOH - Rev 12" xfId="3942" xr:uid="{4FBE4793-3828-4DC6-88E2-18F2D7992A8A}"/>
    <cellStyle name="l_Planilha revistas Segmentadas_Plano CE - Jornal Meia Pág. Tab. 17.05" xfId="671" xr:uid="{E1C0128D-FC6C-4B85-A71A-FCECD7573321}"/>
    <cellStyle name="l_Planilha revistas Segmentadas_Plano CE - Jornal Meia Pág. Tab. 17.05_JORNAL COMPLEMENTO 24.06 - VERAMIR II - CONSOLIDADO" xfId="672" xr:uid="{D0C4AAB8-C55F-4057-8D7A-43EE3CACC06A}"/>
    <cellStyle name="l_Planilha revistas Segmentadas_Plano ES - 06 05 08 CONFERÊNCIA 08-05-08 " xfId="673" xr:uid="{E961A0A9-1412-462F-A0BE-924E26EB8055}"/>
    <cellStyle name="l_Planilha revistas Segmentadas_Plano ES - 06 05 08 CONFERÊNCIA 08-05-08  2" xfId="11242" xr:uid="{FF50031D-B4DC-4CF7-A99E-C9B36E6CD61E}"/>
    <cellStyle name="l_Planilha revistas Segmentadas_Plano ES - 06 05 08 CONFERÊNCIA 08-05-08  2 2" xfId="12998" xr:uid="{C98CB463-1EB6-4352-980F-5631528FDF5D}"/>
    <cellStyle name="l_Planilha revistas Segmentadas_Plano ES - 06 05 08 CONFERÊNCIA 08-05-08  2 2 2" xfId="16628" xr:uid="{086614FE-3AED-4706-AEED-633ADCE35F0A}"/>
    <cellStyle name="l_Planilha revistas Segmentadas_Plano ES - 06 05 08 CONFERÊNCIA 08-05-08  2 2 2 2" xfId="22787" xr:uid="{5276B327-CA36-431C-95A0-5F8DDBA30D88}"/>
    <cellStyle name="l_Planilha revistas Segmentadas_Plano ES - 06 05 08 CONFERÊNCIA 08-05-08  2 2 2 2 2" xfId="40054" xr:uid="{F4CF2547-A568-4C2E-B30E-9C0E8FC33273}"/>
    <cellStyle name="l_Planilha revistas Segmentadas_Plano ES - 06 05 08 CONFERÊNCIA 08-05-08  2 2 2 3" xfId="27695" xr:uid="{C3D4CA74-1707-45F6-99E6-C7FEB8D5FD15}"/>
    <cellStyle name="l_Planilha revistas Segmentadas_Plano ES - 06 05 08 CONFERÊNCIA 08-05-08  2 2 3" xfId="30919" xr:uid="{4DE484B0-377A-494B-9E5B-0CBC4C51D643}"/>
    <cellStyle name="l_Planilha revistas Segmentadas_Plano ES - 06 05 08 CONFERÊNCIA 08-05-08  2 2 3 2" xfId="43143" xr:uid="{94BC55E5-D0AA-4E61-A914-9C1438FF02F6}"/>
    <cellStyle name="l_Planilha revistas Segmentadas_Plano ES - 06 05 08 CONFERÊNCIA 08-05-08  2 2 4" xfId="33911" xr:uid="{C2AB9723-F769-4E6D-8FBA-052FCBFD698B}"/>
    <cellStyle name="l_Planilha revistas Segmentadas_Plano ES - 06 05 08 CONFERÊNCIA 08-05-08  2 2 4 2" xfId="45630" xr:uid="{472BC551-24DD-4226-B751-F2129C5AF6B9}"/>
    <cellStyle name="l_Planilha revistas Segmentadas_Plano ES - 06 05 08 CONFERÊNCIA 08-05-08  2 2 5" xfId="36112" xr:uid="{578C80D9-84E2-4ABC-9B49-C7A33397466D}"/>
    <cellStyle name="l_Planilha revistas Segmentadas_Plano ES - 06 05 08 CONFERÊNCIA 08-05-08  2 2 6" xfId="19238" xr:uid="{CF7F782D-DC3B-4B15-8396-EA3EDE69876C}"/>
    <cellStyle name="l_Planilha revistas Segmentadas_Plano ES - 06 05 08 CONFERÊNCIA 08-05-08  2 3" xfId="14925" xr:uid="{0B73B76A-4BAE-4104-8BED-7BCF87238574}"/>
    <cellStyle name="l_Planilha revistas Segmentadas_Plano ES - 06 05 08 CONFERÊNCIA 08-05-08  2 3 2" xfId="21084" xr:uid="{C632A183-9EC9-42E3-90C2-90939E6B5642}"/>
    <cellStyle name="l_Planilha revistas Segmentadas_Plano ES - 06 05 08 CONFERÊNCIA 08-05-08  2 3 2 2" xfId="38457" xr:uid="{724E01FE-81B9-4D20-89E1-FB595521B6DB}"/>
    <cellStyle name="l_Planilha revistas Segmentadas_Plano ES - 06 05 08 CONFERÊNCIA 08-05-08  2 3 3" xfId="26046" xr:uid="{7805274B-A2ED-4CC4-A9D5-AAE1599A2894}"/>
    <cellStyle name="l_Planilha revistas Segmentadas_Plano ES - 06 05 08 CONFERÊNCIA 08-05-08  2 4" xfId="29237" xr:uid="{89AD065D-F75C-40A6-8430-D8BA78DA6D3B}"/>
    <cellStyle name="l_Planilha revistas Segmentadas_Plano ES - 06 05 08 CONFERÊNCIA 08-05-08  2 4 2" xfId="41547" xr:uid="{99AC9403-BC31-4FB7-AC56-7E8CBFF6389C}"/>
    <cellStyle name="l_Planilha revistas Segmentadas_Plano ES - 06 05 08 CONFERÊNCIA 08-05-08  2 5" xfId="32221" xr:uid="{75EB2B75-A2C9-40C8-9FC1-29D6FB7F2C79}"/>
    <cellStyle name="l_Planilha revistas Segmentadas_Plano ES - 06 05 08 CONFERÊNCIA 08-05-08  2 5 2" xfId="43976" xr:uid="{C7D25637-7189-434E-8C03-8793CADB1019}"/>
    <cellStyle name="l_Planilha revistas Segmentadas_Plano ES - 06 05 08 CONFERÊNCIA 08-05-08  2 6" xfId="29934" xr:uid="{539361A3-CB2F-439B-AA2F-A0D37FAC523F}"/>
    <cellStyle name="l_Planilha revistas Segmentadas_Plano ES - 06 05 08 CONFERÊNCIA 08-05-08  2 7" xfId="19732" xr:uid="{E0B60DDD-4D5B-404F-A823-9BF66837E28F}"/>
    <cellStyle name="l_Planilha revistas Segmentadas_Plano ES - 06 05 08 CONFERÊNCIA 08-05-08  3" xfId="12195" xr:uid="{FDDBE4D4-D9B7-4F7C-8924-CEB639D25434}"/>
    <cellStyle name="l_Planilha revistas Segmentadas_Plano ES - 06 05 08 CONFERÊNCIA 08-05-08  3 2" xfId="15825" xr:uid="{779DF247-E123-40D4-B7FE-4FDD2C5E3FCD}"/>
    <cellStyle name="l_Planilha revistas Segmentadas_Plano ES - 06 05 08 CONFERÊNCIA 08-05-08  3 2 2" xfId="21984" xr:uid="{D01AEF74-A6BD-474B-B8F4-5E1626C6395A}"/>
    <cellStyle name="l_Planilha revistas Segmentadas_Plano ES - 06 05 08 CONFERÊNCIA 08-05-08  3 2 2 2" xfId="39262" xr:uid="{C20D75B3-5033-4CAB-9925-AAEF747D7AD4}"/>
    <cellStyle name="l_Planilha revistas Segmentadas_Plano ES - 06 05 08 CONFERÊNCIA 08-05-08  3 2 3" xfId="26903" xr:uid="{88D37340-8084-4655-82BF-61F91FE611FB}"/>
    <cellStyle name="l_Planilha revistas Segmentadas_Plano ES - 06 05 08 CONFERÊNCIA 08-05-08  3 2 4" xfId="48162" xr:uid="{70131CA3-9FDC-4A20-85EF-C538D9273D43}"/>
    <cellStyle name="l_Planilha revistas Segmentadas_Plano ES - 06 05 08 CONFERÊNCIA 08-05-08  3 3" xfId="17525" xr:uid="{FD9CA337-E490-4B54-8010-3BA2EF413CE7}"/>
    <cellStyle name="l_Planilha revistas Segmentadas_Plano ES - 06 05 08 CONFERÊNCIA 08-05-08  3 3 2" xfId="23684" xr:uid="{22E3E444-8A6C-41D7-9137-132206057104}"/>
    <cellStyle name="l_Planilha revistas Segmentadas_Plano ES - 06 05 08 CONFERÊNCIA 08-05-08  3 3 2 2" xfId="42347" xr:uid="{B99B482A-32C6-4A43-BB39-2821F97E89D3}"/>
    <cellStyle name="l_Planilha revistas Segmentadas_Plano ES - 06 05 08 CONFERÊNCIA 08-05-08  3 3 3" xfId="30121" xr:uid="{C78908E3-F030-43AB-8154-AA5493BAD611}"/>
    <cellStyle name="l_Planilha revistas Segmentadas_Plano ES - 06 05 08 CONFERÊNCIA 08-05-08  3 4" xfId="33118" xr:uid="{E9C0D9EA-2CF1-4991-8980-AC799AB78B60}"/>
    <cellStyle name="l_Planilha revistas Segmentadas_Plano ES - 06 05 08 CONFERÊNCIA 08-05-08  3 4 2" xfId="44837" xr:uid="{1020E128-E59B-4A06-BEAA-FFBD8394D59C}"/>
    <cellStyle name="l_Planilha revistas Segmentadas_Plano ES - 06 05 08 CONFERÊNCIA 08-05-08  3 5" xfId="35320" xr:uid="{EA94B255-3CDC-4157-914A-EBB2BDFF810C}"/>
    <cellStyle name="l_Planilha revistas Segmentadas_Plano ES - 06 05 08 CONFERÊNCIA 08-05-08  3 6" xfId="36926" xr:uid="{38BE2207-5003-44F3-AEE1-4D8B188ED54F}"/>
    <cellStyle name="l_Planilha revistas Segmentadas_Plano ES - 06 05 08 CONFERÊNCIA 08-05-08  3 6 2" xfId="46462" xr:uid="{4AE5D484-4124-4616-A024-B76EEB3CD80E}"/>
    <cellStyle name="l_Planilha revistas Segmentadas_Plano ES - 06 05 08 CONFERÊNCIA 08-05-08  4" xfId="14085" xr:uid="{FF56407F-0407-42F4-893E-0CB83D38CC59}"/>
    <cellStyle name="l_Planilha revistas Segmentadas_Plano ES - 06 05 08 CONFERÊNCIA 08-05-08  4 2" xfId="20244" xr:uid="{30B955CA-D34E-43BA-AA77-3A5DF16DA8A5}"/>
    <cellStyle name="l_Planilha revistas Segmentadas_Plano ES - 06 05 08 CONFERÊNCIA 08-05-08  4 2 2" xfId="37654" xr:uid="{21940E59-074A-4E82-84FA-C2E2B668D1B5}"/>
    <cellStyle name="l_Planilha revistas Segmentadas_Plano ES - 06 05 08 CONFERÊNCIA 08-05-08  4 3" xfId="25154" xr:uid="{A5F96BC6-F044-4C08-BD66-C52141EEF395}"/>
    <cellStyle name="l_Planilha revistas Segmentadas_Plano ES - 06 05 08 CONFERÊNCIA 08-05-08  5" xfId="28363" xr:uid="{5FD6B317-D8A8-4592-AC80-244AA21DA1E7}"/>
    <cellStyle name="l_Planilha revistas Segmentadas_Plano ES - 06 05 08 CONFERÊNCIA 08-05-08  5 2" xfId="40719" xr:uid="{35C53696-B7B3-4987-87A6-2EF9F8E6DE22}"/>
    <cellStyle name="l_Planilha revistas Segmentadas_Plano ES - 06 05 08 CONFERÊNCIA 08-05-08  6" xfId="31973" xr:uid="{65D13F87-9D6D-4829-9716-389EA04B84D5}"/>
    <cellStyle name="l_Planilha revistas Segmentadas_Plano ES - 06 05 08 CONFERÊNCIA 08-05-08 _OOH - Rev 12" xfId="3943" xr:uid="{96F90BD0-C368-4629-96B4-602281FC580A}"/>
    <cellStyle name="l_Planilha revistas Segmentadas_Plano ES - 12.05.08 CONFERÊNCIA14-05-08 " xfId="674" xr:uid="{BD7A4140-5F3C-4C3A-9522-CC6FBFDFF72A}"/>
    <cellStyle name="l_Planilha revistas Segmentadas_Plano ES - 12.05.08 CONFERÊNCIA14-05-08  2" xfId="11243" xr:uid="{551DC30C-A836-4B04-9883-1BBD7CFC7FD3}"/>
    <cellStyle name="l_Planilha revistas Segmentadas_Plano ES - 12.05.08 CONFERÊNCIA14-05-08  2 2" xfId="12999" xr:uid="{A60F14AD-1D5C-4C60-9D8F-5A8FDB925D96}"/>
    <cellStyle name="l_Planilha revistas Segmentadas_Plano ES - 12.05.08 CONFERÊNCIA14-05-08  2 2 2" xfId="16629" xr:uid="{06AF09A2-3441-4612-895F-6BE400301D72}"/>
    <cellStyle name="l_Planilha revistas Segmentadas_Plano ES - 12.05.08 CONFERÊNCIA14-05-08  2 2 2 2" xfId="22788" xr:uid="{5ED313BD-8A8A-407F-B32B-BAADF819FD15}"/>
    <cellStyle name="l_Planilha revistas Segmentadas_Plano ES - 12.05.08 CONFERÊNCIA14-05-08  2 2 2 2 2" xfId="40055" xr:uid="{30555AC3-91F5-4AF4-90E7-5FA08E86AA8E}"/>
    <cellStyle name="l_Planilha revistas Segmentadas_Plano ES - 12.05.08 CONFERÊNCIA14-05-08  2 2 2 3" xfId="27696" xr:uid="{AE169B35-0BF6-4FC7-B405-7E3DE471C350}"/>
    <cellStyle name="l_Planilha revistas Segmentadas_Plano ES - 12.05.08 CONFERÊNCIA14-05-08  2 2 3" xfId="30920" xr:uid="{0CD43B2A-91E1-4D76-9F0A-1DA164C79095}"/>
    <cellStyle name="l_Planilha revistas Segmentadas_Plano ES - 12.05.08 CONFERÊNCIA14-05-08  2 2 3 2" xfId="43144" xr:uid="{7978E7F6-EE0B-4A10-9264-3A4F72EACB2A}"/>
    <cellStyle name="l_Planilha revistas Segmentadas_Plano ES - 12.05.08 CONFERÊNCIA14-05-08  2 2 4" xfId="33912" xr:uid="{7A6B8F73-5CBD-4D60-9C76-1CB4596927AB}"/>
    <cellStyle name="l_Planilha revistas Segmentadas_Plano ES - 12.05.08 CONFERÊNCIA14-05-08  2 2 4 2" xfId="45631" xr:uid="{E1A7B995-8F4E-4F67-A3D3-83BA6D128EED}"/>
    <cellStyle name="l_Planilha revistas Segmentadas_Plano ES - 12.05.08 CONFERÊNCIA14-05-08  2 2 5" xfId="36113" xr:uid="{28C6B482-16F1-4E0D-A5E2-D1C55D5C8563}"/>
    <cellStyle name="l_Planilha revistas Segmentadas_Plano ES - 12.05.08 CONFERÊNCIA14-05-08  2 2 6" xfId="19531" xr:uid="{171612A1-E850-4502-90C6-FF8CA6FEE510}"/>
    <cellStyle name="l_Planilha revistas Segmentadas_Plano ES - 12.05.08 CONFERÊNCIA14-05-08  2 3" xfId="14926" xr:uid="{7E5D3948-9750-48B8-A035-D337DE1F0915}"/>
    <cellStyle name="l_Planilha revistas Segmentadas_Plano ES - 12.05.08 CONFERÊNCIA14-05-08  2 3 2" xfId="21085" xr:uid="{2B0F823A-1DC7-46DE-9E01-8FB6102CA5BD}"/>
    <cellStyle name="l_Planilha revistas Segmentadas_Plano ES - 12.05.08 CONFERÊNCIA14-05-08  2 3 2 2" xfId="38458" xr:uid="{7851E63B-FE99-4B40-8EA8-58B45BC3DC0F}"/>
    <cellStyle name="l_Planilha revistas Segmentadas_Plano ES - 12.05.08 CONFERÊNCIA14-05-08  2 3 3" xfId="26047" xr:uid="{23B3EFE9-019A-4EF4-BD10-BAD74E4B9338}"/>
    <cellStyle name="l_Planilha revistas Segmentadas_Plano ES - 12.05.08 CONFERÊNCIA14-05-08  2 4" xfId="29238" xr:uid="{56ED2FE8-CA9C-475A-8AF2-183EBB0D9F4D}"/>
    <cellStyle name="l_Planilha revistas Segmentadas_Plano ES - 12.05.08 CONFERÊNCIA14-05-08  2 4 2" xfId="41548" xr:uid="{AC3ED4FE-9018-48B5-800B-9C53BA14A4F6}"/>
    <cellStyle name="l_Planilha revistas Segmentadas_Plano ES - 12.05.08 CONFERÊNCIA14-05-08  2 5" xfId="32222" xr:uid="{183CB56C-4CAD-4673-9AE4-D056FD4A71CA}"/>
    <cellStyle name="l_Planilha revistas Segmentadas_Plano ES - 12.05.08 CONFERÊNCIA14-05-08  2 5 2" xfId="43977" xr:uid="{30F282D4-B30D-4BCE-8D5E-1DA385B92564}"/>
    <cellStyle name="l_Planilha revistas Segmentadas_Plano ES - 12.05.08 CONFERÊNCIA14-05-08  2 6" xfId="29924" xr:uid="{350E42BC-7228-4456-B738-A69DD17CED24}"/>
    <cellStyle name="l_Planilha revistas Segmentadas_Plano ES - 12.05.08 CONFERÊNCIA14-05-08  2 7" xfId="19055" xr:uid="{D58E08AE-B10A-44D7-8C28-8D93CECDC612}"/>
    <cellStyle name="l_Planilha revistas Segmentadas_Plano ES - 12.05.08 CONFERÊNCIA14-05-08  3" xfId="12196" xr:uid="{2A57EDA3-C4B1-404E-AB2F-D05F0BF10BBC}"/>
    <cellStyle name="l_Planilha revistas Segmentadas_Plano ES - 12.05.08 CONFERÊNCIA14-05-08  3 2" xfId="15826" xr:uid="{1B253763-AA33-4DF5-BB9B-64B01B1FC436}"/>
    <cellStyle name="l_Planilha revistas Segmentadas_Plano ES - 12.05.08 CONFERÊNCIA14-05-08  3 2 2" xfId="21985" xr:uid="{6FADB220-5457-4F8F-A2C2-E5E3CC840BB4}"/>
    <cellStyle name="l_Planilha revistas Segmentadas_Plano ES - 12.05.08 CONFERÊNCIA14-05-08  3 2 2 2" xfId="39263" xr:uid="{81AC4EF9-0674-49C1-AAF1-304CE8390F81}"/>
    <cellStyle name="l_Planilha revistas Segmentadas_Plano ES - 12.05.08 CONFERÊNCIA14-05-08  3 2 3" xfId="26904" xr:uid="{4761762A-C867-4747-9934-E4B3EC849CE2}"/>
    <cellStyle name="l_Planilha revistas Segmentadas_Plano ES - 12.05.08 CONFERÊNCIA14-05-08  3 2 4" xfId="48163" xr:uid="{A4C8C373-3234-418E-A333-D4BA43BAB9F9}"/>
    <cellStyle name="l_Planilha revistas Segmentadas_Plano ES - 12.05.08 CONFERÊNCIA14-05-08  3 3" xfId="17526" xr:uid="{83AF64DF-21DC-46EB-82F1-4F4DEA3331E0}"/>
    <cellStyle name="l_Planilha revistas Segmentadas_Plano ES - 12.05.08 CONFERÊNCIA14-05-08  3 3 2" xfId="23685" xr:uid="{0B3CB73E-A143-483C-B903-7765E6DB2540}"/>
    <cellStyle name="l_Planilha revistas Segmentadas_Plano ES - 12.05.08 CONFERÊNCIA14-05-08  3 3 2 2" xfId="42348" xr:uid="{B940F51A-FC65-4C24-A9F7-1ED542790415}"/>
    <cellStyle name="l_Planilha revistas Segmentadas_Plano ES - 12.05.08 CONFERÊNCIA14-05-08  3 3 3" xfId="30122" xr:uid="{7BCB9F6A-0B65-40CD-8D7C-5BA24A4908EC}"/>
    <cellStyle name="l_Planilha revistas Segmentadas_Plano ES - 12.05.08 CONFERÊNCIA14-05-08  3 4" xfId="33119" xr:uid="{FE59426A-2794-4C41-ADF2-0B53F2796EA9}"/>
    <cellStyle name="l_Planilha revistas Segmentadas_Plano ES - 12.05.08 CONFERÊNCIA14-05-08  3 4 2" xfId="44838" xr:uid="{3DE77E39-FA07-42F1-BCC2-254CB23E6B2C}"/>
    <cellStyle name="l_Planilha revistas Segmentadas_Plano ES - 12.05.08 CONFERÊNCIA14-05-08  3 5" xfId="35321" xr:uid="{D130FDF4-F0A3-4FF6-80F6-A7EEAB6A405E}"/>
    <cellStyle name="l_Planilha revistas Segmentadas_Plano ES - 12.05.08 CONFERÊNCIA14-05-08  3 6" xfId="29060" xr:uid="{B11B3267-1A5A-47EE-9118-53628BF590DE}"/>
    <cellStyle name="l_Planilha revistas Segmentadas_Plano ES - 12.05.08 CONFERÊNCIA14-05-08  3 6 2" xfId="41383" xr:uid="{54C39FD4-9108-46F3-B267-42E332A40BFC}"/>
    <cellStyle name="l_Planilha revistas Segmentadas_Plano ES - 12.05.08 CONFERÊNCIA14-05-08  4" xfId="14086" xr:uid="{FBE7ECF4-D2D6-4779-989F-337A5667FE6D}"/>
    <cellStyle name="l_Planilha revistas Segmentadas_Plano ES - 12.05.08 CONFERÊNCIA14-05-08  4 2" xfId="20245" xr:uid="{A001094C-DB4E-4F50-8C32-DB44F46C1CBD}"/>
    <cellStyle name="l_Planilha revistas Segmentadas_Plano ES - 12.05.08 CONFERÊNCIA14-05-08  4 2 2" xfId="37655" xr:uid="{22E06D4B-CF92-4BC1-8BFD-6AA0D9E212AD}"/>
    <cellStyle name="l_Planilha revistas Segmentadas_Plano ES - 12.05.08 CONFERÊNCIA14-05-08  4 3" xfId="25155" xr:uid="{5B73E79E-DC01-4318-900E-3AC3759270FB}"/>
    <cellStyle name="l_Planilha revistas Segmentadas_Plano ES - 12.05.08 CONFERÊNCIA14-05-08  5" xfId="28364" xr:uid="{B0874718-DDA4-4698-A5EB-4D726BFC4129}"/>
    <cellStyle name="l_Planilha revistas Segmentadas_Plano ES - 12.05.08 CONFERÊNCIA14-05-08  5 2" xfId="40720" xr:uid="{B0954719-8D96-4594-AB2D-02BCDAECB1CA}"/>
    <cellStyle name="l_Planilha revistas Segmentadas_Plano ES - 12.05.08 CONFERÊNCIA14-05-08  6" xfId="31972" xr:uid="{35E0F121-7CE5-45DE-BCBC-7E3BD4C799F6}"/>
    <cellStyle name="l_Planilha revistas Segmentadas_Plano ES - 12.05.08 CONFERÊNCIA14-05-08 _OOH - Rev 12" xfId="3944" xr:uid="{B48FE755-3BCA-4C23-99C2-1EF3F0AE5DC4}"/>
    <cellStyle name="l_Planilha revistas Segmentadas_Plano ES - AJUSTADO 06.05.08 CONFERÊNCIA 08-05-08 " xfId="675" xr:uid="{A0E59D72-D8F4-4597-B60D-48246C70DC6F}"/>
    <cellStyle name="l_Planilha revistas Segmentadas_Plano ES - AJUSTADO 06.05.08 CONFERÊNCIA 08-05-08  2" xfId="11244" xr:uid="{C74523DE-D1C1-4B85-89B1-82711CFB725F}"/>
    <cellStyle name="l_Planilha revistas Segmentadas_Plano ES - AJUSTADO 06.05.08 CONFERÊNCIA 08-05-08  2 2" xfId="13000" xr:uid="{5FCBA53A-8471-4FDA-A275-CE0C0B92D284}"/>
    <cellStyle name="l_Planilha revistas Segmentadas_Plano ES - AJUSTADO 06.05.08 CONFERÊNCIA 08-05-08  2 2 2" xfId="16630" xr:uid="{CABF816D-CC3D-4525-9562-41721C96CBAC}"/>
    <cellStyle name="l_Planilha revistas Segmentadas_Plano ES - AJUSTADO 06.05.08 CONFERÊNCIA 08-05-08  2 2 2 2" xfId="22789" xr:uid="{F3845D92-0BBF-41C3-872D-06B0CE30AA07}"/>
    <cellStyle name="l_Planilha revistas Segmentadas_Plano ES - AJUSTADO 06.05.08 CONFERÊNCIA 08-05-08  2 2 2 2 2" xfId="40056" xr:uid="{B8301B32-F200-4CC4-8145-6548511767C6}"/>
    <cellStyle name="l_Planilha revistas Segmentadas_Plano ES - AJUSTADO 06.05.08 CONFERÊNCIA 08-05-08  2 2 2 3" xfId="27697" xr:uid="{3FADC798-38A9-4DDF-851F-A937B4CFF1DF}"/>
    <cellStyle name="l_Planilha revistas Segmentadas_Plano ES - AJUSTADO 06.05.08 CONFERÊNCIA 08-05-08  2 2 3" xfId="30921" xr:uid="{CD5A292E-23DF-4BC3-86C0-16897FEBB9B8}"/>
    <cellStyle name="l_Planilha revistas Segmentadas_Plano ES - AJUSTADO 06.05.08 CONFERÊNCIA 08-05-08  2 2 3 2" xfId="43145" xr:uid="{B9B78E67-46DF-4D19-9225-F2086AB0487D}"/>
    <cellStyle name="l_Planilha revistas Segmentadas_Plano ES - AJUSTADO 06.05.08 CONFERÊNCIA 08-05-08  2 2 4" xfId="33913" xr:uid="{9C07236F-B108-4FD4-A2B9-87BD54CAD00D}"/>
    <cellStyle name="l_Planilha revistas Segmentadas_Plano ES - AJUSTADO 06.05.08 CONFERÊNCIA 08-05-08  2 2 4 2" xfId="45632" xr:uid="{D9DF0E6E-A58C-4747-8C8F-38A7D4ED2E2E}"/>
    <cellStyle name="l_Planilha revistas Segmentadas_Plano ES - AJUSTADO 06.05.08 CONFERÊNCIA 08-05-08  2 2 5" xfId="36114" xr:uid="{BE91BDBC-BE89-46A9-BCBF-FA65CB04EA17}"/>
    <cellStyle name="l_Planilha revistas Segmentadas_Plano ES - AJUSTADO 06.05.08 CONFERÊNCIA 08-05-08  2 2 6" xfId="18856" xr:uid="{113F044C-059E-47E1-88DF-F608C9116DE3}"/>
    <cellStyle name="l_Planilha revistas Segmentadas_Plano ES - AJUSTADO 06.05.08 CONFERÊNCIA 08-05-08  2 3" xfId="14927" xr:uid="{E0EB8E81-AAB3-4D4E-869A-5CC6B2EEEC2A}"/>
    <cellStyle name="l_Planilha revistas Segmentadas_Plano ES - AJUSTADO 06.05.08 CONFERÊNCIA 08-05-08  2 3 2" xfId="21086" xr:uid="{DE3E9878-F5D5-44C6-940A-864F36C8FF30}"/>
    <cellStyle name="l_Planilha revistas Segmentadas_Plano ES - AJUSTADO 06.05.08 CONFERÊNCIA 08-05-08  2 3 2 2" xfId="38459" xr:uid="{FA25E3BC-1D01-46C5-9F15-2670A9570277}"/>
    <cellStyle name="l_Planilha revistas Segmentadas_Plano ES - AJUSTADO 06.05.08 CONFERÊNCIA 08-05-08  2 3 3" xfId="26048" xr:uid="{9C70A879-4B46-4C93-8F7F-72F1159F2FAC}"/>
    <cellStyle name="l_Planilha revistas Segmentadas_Plano ES - AJUSTADO 06.05.08 CONFERÊNCIA 08-05-08  2 4" xfId="29239" xr:uid="{8CA2B387-0F01-4F45-88C5-6FA57E036097}"/>
    <cellStyle name="l_Planilha revistas Segmentadas_Plano ES - AJUSTADO 06.05.08 CONFERÊNCIA 08-05-08  2 4 2" xfId="41549" xr:uid="{B1C78118-736D-40C3-93FC-4FDF44315664}"/>
    <cellStyle name="l_Planilha revistas Segmentadas_Plano ES - AJUSTADO 06.05.08 CONFERÊNCIA 08-05-08  2 5" xfId="32223" xr:uid="{9087A304-5DCF-4728-8B79-EBE83EC7DD03}"/>
    <cellStyle name="l_Planilha revistas Segmentadas_Plano ES - AJUSTADO 06.05.08 CONFERÊNCIA 08-05-08  2 5 2" xfId="43978" xr:uid="{D821D6E1-5EBD-43E2-A6F9-45173BD62E06}"/>
    <cellStyle name="l_Planilha revistas Segmentadas_Plano ES - AJUSTADO 06.05.08 CONFERÊNCIA 08-05-08  2 6" xfId="29940" xr:uid="{8328DD9E-1A5F-4A0B-BC22-D31DFBACD014}"/>
    <cellStyle name="l_Planilha revistas Segmentadas_Plano ES - AJUSTADO 06.05.08 CONFERÊNCIA 08-05-08  2 7" xfId="18739" xr:uid="{7AA6547C-E375-47E6-8455-040D5EBAC583}"/>
    <cellStyle name="l_Planilha revistas Segmentadas_Plano ES - AJUSTADO 06.05.08 CONFERÊNCIA 08-05-08  3" xfId="12197" xr:uid="{5D45CDD4-B121-4A53-B632-B73FBBC59ABD}"/>
    <cellStyle name="l_Planilha revistas Segmentadas_Plano ES - AJUSTADO 06.05.08 CONFERÊNCIA 08-05-08  3 2" xfId="15827" xr:uid="{58E13615-279A-465A-B20B-B12C8B6ACC31}"/>
    <cellStyle name="l_Planilha revistas Segmentadas_Plano ES - AJUSTADO 06.05.08 CONFERÊNCIA 08-05-08  3 2 2" xfId="21986" xr:uid="{CD8E0410-C65E-4A55-8422-96CFE75F2A91}"/>
    <cellStyle name="l_Planilha revistas Segmentadas_Plano ES - AJUSTADO 06.05.08 CONFERÊNCIA 08-05-08  3 2 2 2" xfId="39264" xr:uid="{10E58252-577C-400E-BF3C-99EC06B92BC4}"/>
    <cellStyle name="l_Planilha revistas Segmentadas_Plano ES - AJUSTADO 06.05.08 CONFERÊNCIA 08-05-08  3 2 3" xfId="26905" xr:uid="{14A15E2A-4CB7-4A43-A01D-876606DE1A08}"/>
    <cellStyle name="l_Planilha revistas Segmentadas_Plano ES - AJUSTADO 06.05.08 CONFERÊNCIA 08-05-08  3 2 4" xfId="48164" xr:uid="{1865E008-40E7-4033-BD76-E8BA2F781CD9}"/>
    <cellStyle name="l_Planilha revistas Segmentadas_Plano ES - AJUSTADO 06.05.08 CONFERÊNCIA 08-05-08  3 3" xfId="17527" xr:uid="{FD3E9A6A-544E-411C-84EB-A5ABD4021873}"/>
    <cellStyle name="l_Planilha revistas Segmentadas_Plano ES - AJUSTADO 06.05.08 CONFERÊNCIA 08-05-08  3 3 2" xfId="23686" xr:uid="{E72B68BB-949B-461D-8F5C-7E58AD21D6EA}"/>
    <cellStyle name="l_Planilha revistas Segmentadas_Plano ES - AJUSTADO 06.05.08 CONFERÊNCIA 08-05-08  3 3 2 2" xfId="42349" xr:uid="{8B88A36B-AC11-411B-AEBE-D640F2ABA6F1}"/>
    <cellStyle name="l_Planilha revistas Segmentadas_Plano ES - AJUSTADO 06.05.08 CONFERÊNCIA 08-05-08  3 3 3" xfId="30123" xr:uid="{452D00DD-0C96-4A00-B0A0-07E191A546A7}"/>
    <cellStyle name="l_Planilha revistas Segmentadas_Plano ES - AJUSTADO 06.05.08 CONFERÊNCIA 08-05-08  3 4" xfId="33120" xr:uid="{71AD305D-41FE-4680-BB0B-7F27468EBB95}"/>
    <cellStyle name="l_Planilha revistas Segmentadas_Plano ES - AJUSTADO 06.05.08 CONFERÊNCIA 08-05-08  3 4 2" xfId="44839" xr:uid="{DC6FA115-D118-4AD7-89C7-BD485E9CB005}"/>
    <cellStyle name="l_Planilha revistas Segmentadas_Plano ES - AJUSTADO 06.05.08 CONFERÊNCIA 08-05-08  3 5" xfId="35322" xr:uid="{808B8801-15E5-47CD-B7C0-6194B3E74E86}"/>
    <cellStyle name="l_Planilha revistas Segmentadas_Plano ES - AJUSTADO 06.05.08 CONFERÊNCIA 08-05-08  3 6" xfId="37122" xr:uid="{38E8402E-0996-4534-9599-84643554F6AC}"/>
    <cellStyle name="l_Planilha revistas Segmentadas_Plano ES - AJUSTADO 06.05.08 CONFERÊNCIA 08-05-08  3 6 2" xfId="46658" xr:uid="{9C11DB28-7CC8-4C62-8EF1-2A5C9DC5AFC7}"/>
    <cellStyle name="l_Planilha revistas Segmentadas_Plano ES - AJUSTADO 06.05.08 CONFERÊNCIA 08-05-08  4" xfId="14087" xr:uid="{1ED14602-D5ED-4BC6-8CE9-398612B9E76F}"/>
    <cellStyle name="l_Planilha revistas Segmentadas_Plano ES - AJUSTADO 06.05.08 CONFERÊNCIA 08-05-08  4 2" xfId="20246" xr:uid="{6D0804A8-BFCD-44BA-9577-3E8706377A50}"/>
    <cellStyle name="l_Planilha revistas Segmentadas_Plano ES - AJUSTADO 06.05.08 CONFERÊNCIA 08-05-08  4 2 2" xfId="37656" xr:uid="{79033F9E-C733-4731-98AD-6FE93941FF42}"/>
    <cellStyle name="l_Planilha revistas Segmentadas_Plano ES - AJUSTADO 06.05.08 CONFERÊNCIA 08-05-08  4 3" xfId="25156" xr:uid="{38527AB5-E02B-46EA-A1C4-EB677B0FF629}"/>
    <cellStyle name="l_Planilha revistas Segmentadas_Plano ES - AJUSTADO 06.05.08 CONFERÊNCIA 08-05-08  5" xfId="28365" xr:uid="{AC235378-373F-4A93-8ABF-8897EE3E2292}"/>
    <cellStyle name="l_Planilha revistas Segmentadas_Plano ES - AJUSTADO 06.05.08 CONFERÊNCIA 08-05-08  5 2" xfId="40721" xr:uid="{4FF4E65D-DF1E-4A7B-9E1C-ADCD1DD6BCA7}"/>
    <cellStyle name="l_Planilha revistas Segmentadas_Plano ES - AJUSTADO 06.05.08 CONFERÊNCIA 08-05-08  6" xfId="31971" xr:uid="{6AD89F61-BFA2-4E57-A1A8-1B1E8377367E}"/>
    <cellStyle name="l_Planilha revistas Segmentadas_Plano ES - AJUSTADO 06.05.08 CONFERÊNCIA 08-05-08 _JORNAL COMPLEMENTO 24.06 - VERAMIR II - CONSOLIDADO" xfId="676" xr:uid="{387EC848-8F90-4FA2-9A9B-A514D9406163}"/>
    <cellStyle name="l_Planilha revistas Segmentadas_Plano ES - AJUSTADO 06.05.08 CONFERÊNCIA 08-05-08 _OOH - Rev 12" xfId="3945" xr:uid="{2C4798E8-F01E-4A4F-9720-2D3430726C5E}"/>
    <cellStyle name="l_Planilha revistas Segmentadas_Plano GO -  Jornal Meia Pág. Tab. 16.05 - JR NÃO PROG." xfId="677" xr:uid="{873E6B8B-D2EB-4030-A873-7047AC40C680}"/>
    <cellStyle name="l_Planilha revistas Segmentadas_Plano GO -  Jornal Meia Pág. Tab. 16.05 - JR NÃO PROG. 2" xfId="11245" xr:uid="{534FD5FB-D74D-4CB6-9A89-C07769908ECF}"/>
    <cellStyle name="l_Planilha revistas Segmentadas_Plano GO -  Jornal Meia Pág. Tab. 16.05 - JR NÃO PROG. 2 2" xfId="13001" xr:uid="{0BB048CC-55CB-4D2F-A1F0-F0672A4B4474}"/>
    <cellStyle name="l_Planilha revistas Segmentadas_Plano GO -  Jornal Meia Pág. Tab. 16.05 - JR NÃO PROG. 2 2 2" xfId="16631" xr:uid="{47187582-7ED1-4A8A-82C2-A4EF5050CAF4}"/>
    <cellStyle name="l_Planilha revistas Segmentadas_Plano GO -  Jornal Meia Pág. Tab. 16.05 - JR NÃO PROG. 2 2 2 2" xfId="22790" xr:uid="{181EE854-D389-42FE-A0F8-422BD9D6795E}"/>
    <cellStyle name="l_Planilha revistas Segmentadas_Plano GO -  Jornal Meia Pág. Tab. 16.05 - JR NÃO PROG. 2 2 2 2 2" xfId="40057" xr:uid="{A8941228-1DDE-49BD-B48E-3B5FE40C4C6C}"/>
    <cellStyle name="l_Planilha revistas Segmentadas_Plano GO -  Jornal Meia Pág. Tab. 16.05 - JR NÃO PROG. 2 2 2 3" xfId="27698" xr:uid="{52251972-8156-432C-BA54-212F5EB6FFC1}"/>
    <cellStyle name="l_Planilha revistas Segmentadas_Plano GO -  Jornal Meia Pág. Tab. 16.05 - JR NÃO PROG. 2 2 3" xfId="30922" xr:uid="{CCA653F5-8694-499F-9F25-499EB8843A8D}"/>
    <cellStyle name="l_Planilha revistas Segmentadas_Plano GO -  Jornal Meia Pág. Tab. 16.05 - JR NÃO PROG. 2 2 3 2" xfId="43146" xr:uid="{5F2F6B2D-332E-446E-89BD-AD7110823F28}"/>
    <cellStyle name="l_Planilha revistas Segmentadas_Plano GO -  Jornal Meia Pág. Tab. 16.05 - JR NÃO PROG. 2 2 4" xfId="33914" xr:uid="{6754975E-2B8E-458D-A2BF-E17E235FE1D8}"/>
    <cellStyle name="l_Planilha revistas Segmentadas_Plano GO -  Jornal Meia Pág. Tab. 16.05 - JR NÃO PROG. 2 2 4 2" xfId="45633" xr:uid="{4F8C3F44-8D0C-48E5-AB96-6A155E0E4876}"/>
    <cellStyle name="l_Planilha revistas Segmentadas_Plano GO -  Jornal Meia Pág. Tab. 16.05 - JR NÃO PROG. 2 2 5" xfId="36115" xr:uid="{C27B986B-B169-4A83-B85D-C8B1D389F8EB}"/>
    <cellStyle name="l_Planilha revistas Segmentadas_Plano GO -  Jornal Meia Pág. Tab. 16.05 - JR NÃO PROG. 2 2 6" xfId="18538" xr:uid="{C1EE65E7-6620-47C8-9EC8-E9F403F60344}"/>
    <cellStyle name="l_Planilha revistas Segmentadas_Plano GO -  Jornal Meia Pág. Tab. 16.05 - JR NÃO PROG. 2 3" xfId="14928" xr:uid="{21CC8934-36BE-403B-A8A4-986CF7D082BA}"/>
    <cellStyle name="l_Planilha revistas Segmentadas_Plano GO -  Jornal Meia Pág. Tab. 16.05 - JR NÃO PROG. 2 3 2" xfId="21087" xr:uid="{C78260F3-23ED-4D30-B677-89A06B7A8E88}"/>
    <cellStyle name="l_Planilha revistas Segmentadas_Plano GO -  Jornal Meia Pág. Tab. 16.05 - JR NÃO PROG. 2 3 2 2" xfId="38460" xr:uid="{C00BF2DA-2D1E-4D49-A950-1ED4541980B0}"/>
    <cellStyle name="l_Planilha revistas Segmentadas_Plano GO -  Jornal Meia Pág. Tab. 16.05 - JR NÃO PROG. 2 3 3" xfId="26049" xr:uid="{A86FF53D-0F8B-45AE-9A3E-E5E932EC1E59}"/>
    <cellStyle name="l_Planilha revistas Segmentadas_Plano GO -  Jornal Meia Pág. Tab. 16.05 - JR NÃO PROG. 2 4" xfId="29240" xr:uid="{AF67467B-D5D4-4889-80C7-2F8EE25420DA}"/>
    <cellStyle name="l_Planilha revistas Segmentadas_Plano GO -  Jornal Meia Pág. Tab. 16.05 - JR NÃO PROG. 2 4 2" xfId="41550" xr:uid="{9A7A5ED7-E9D6-4B80-A362-98F9075C466A}"/>
    <cellStyle name="l_Planilha revistas Segmentadas_Plano GO -  Jornal Meia Pág. Tab. 16.05 - JR NÃO PROG. 2 5" xfId="32224" xr:uid="{9E791C1B-E714-442F-8146-3824BDC6CA7A}"/>
    <cellStyle name="l_Planilha revistas Segmentadas_Plano GO -  Jornal Meia Pág. Tab. 16.05 - JR NÃO PROG. 2 5 2" xfId="43979" xr:uid="{2ADBE1EB-8392-4DA0-A482-7291BE7E19EA}"/>
    <cellStyle name="l_Planilha revistas Segmentadas_Plano GO -  Jornal Meia Pág. Tab. 16.05 - JR NÃO PROG. 2 6" xfId="29955" xr:uid="{8F725709-0B39-402A-91F7-95D62FCFC324}"/>
    <cellStyle name="l_Planilha revistas Segmentadas_Plano GO -  Jornal Meia Pág. Tab. 16.05 - JR NÃO PROG. 2 7" xfId="19437" xr:uid="{0C836B93-59C0-48AC-9791-E1FEADDFBFDB}"/>
    <cellStyle name="l_Planilha revistas Segmentadas_Plano GO -  Jornal Meia Pág. Tab. 16.05 - JR NÃO PROG. 3" xfId="12198" xr:uid="{27CBB3EE-614D-45C9-843B-275108A6B713}"/>
    <cellStyle name="l_Planilha revistas Segmentadas_Plano GO -  Jornal Meia Pág. Tab. 16.05 - JR NÃO PROG. 3 2" xfId="15828" xr:uid="{71047CB9-04BE-4AB9-9CC6-17EA6BE38155}"/>
    <cellStyle name="l_Planilha revistas Segmentadas_Plano GO -  Jornal Meia Pág. Tab. 16.05 - JR NÃO PROG. 3 2 2" xfId="21987" xr:uid="{F09FEC44-CAA4-4B52-8A59-7EB5B5E2F4B0}"/>
    <cellStyle name="l_Planilha revistas Segmentadas_Plano GO -  Jornal Meia Pág. Tab. 16.05 - JR NÃO PROG. 3 2 2 2" xfId="39265" xr:uid="{475F19FE-2CAB-4C3F-A809-AC09E486919B}"/>
    <cellStyle name="l_Planilha revistas Segmentadas_Plano GO -  Jornal Meia Pág. Tab. 16.05 - JR NÃO PROG. 3 2 3" xfId="26906" xr:uid="{97E85B4E-EBC4-46C0-A9E9-AFD0645C8C27}"/>
    <cellStyle name="l_Planilha revistas Segmentadas_Plano GO -  Jornal Meia Pág. Tab. 16.05 - JR NÃO PROG. 3 2 4" xfId="48165" xr:uid="{E6CCC33E-8C60-42BB-B0E8-D0CDED93F205}"/>
    <cellStyle name="l_Planilha revistas Segmentadas_Plano GO -  Jornal Meia Pág. Tab. 16.05 - JR NÃO PROG. 3 3" xfId="17528" xr:uid="{6A9ABD9B-38A4-4451-9699-ED4EA142F66C}"/>
    <cellStyle name="l_Planilha revistas Segmentadas_Plano GO -  Jornal Meia Pág. Tab. 16.05 - JR NÃO PROG. 3 3 2" xfId="23687" xr:uid="{B0FE8DFD-4C7F-4937-9A78-2FD526D86720}"/>
    <cellStyle name="l_Planilha revistas Segmentadas_Plano GO -  Jornal Meia Pág. Tab. 16.05 - JR NÃO PROG. 3 3 2 2" xfId="42350" xr:uid="{A0D8B2C5-7863-4E98-BEBE-895CB667B954}"/>
    <cellStyle name="l_Planilha revistas Segmentadas_Plano GO -  Jornal Meia Pág. Tab. 16.05 - JR NÃO PROG. 3 3 3" xfId="30124" xr:uid="{A8A45AF1-8EC3-439E-9FE7-B05DBA9B6526}"/>
    <cellStyle name="l_Planilha revistas Segmentadas_Plano GO -  Jornal Meia Pág. Tab. 16.05 - JR NÃO PROG. 3 4" xfId="33121" xr:uid="{EDA125E6-3964-4451-83B5-2FD0A86E7BEC}"/>
    <cellStyle name="l_Planilha revistas Segmentadas_Plano GO -  Jornal Meia Pág. Tab. 16.05 - JR NÃO PROG. 3 4 2" xfId="44840" xr:uid="{66F4CEF3-3774-4A7C-A607-0D7C97A3BC60}"/>
    <cellStyle name="l_Planilha revistas Segmentadas_Plano GO -  Jornal Meia Pág. Tab. 16.05 - JR NÃO PROG. 3 5" xfId="35323" xr:uid="{D51FAE8C-AE05-4304-9772-3713396DF004}"/>
    <cellStyle name="l_Planilha revistas Segmentadas_Plano GO -  Jornal Meia Pág. Tab. 16.05 - JR NÃO PROG. 3 6" xfId="37325" xr:uid="{508CD837-79B5-47CD-A6D5-ACAA2F08B9C9}"/>
    <cellStyle name="l_Planilha revistas Segmentadas_Plano GO -  Jornal Meia Pág. Tab. 16.05 - JR NÃO PROG. 3 6 2" xfId="46861" xr:uid="{21B39CD7-D9C4-44FA-B023-5C3A79D948B9}"/>
    <cellStyle name="l_Planilha revistas Segmentadas_Plano GO -  Jornal Meia Pág. Tab. 16.05 - JR NÃO PROG. 4" xfId="14088" xr:uid="{25A6CF91-3DB2-442F-AB91-7B032D76E927}"/>
    <cellStyle name="l_Planilha revistas Segmentadas_Plano GO -  Jornal Meia Pág. Tab. 16.05 - JR NÃO PROG. 4 2" xfId="20247" xr:uid="{3E3F8609-14FD-44A5-90CD-4E1A58254EC7}"/>
    <cellStyle name="l_Planilha revistas Segmentadas_Plano GO -  Jornal Meia Pág. Tab. 16.05 - JR NÃO PROG. 4 2 2" xfId="37657" xr:uid="{314A9E51-D6B8-4873-BD08-CF744DB07CD0}"/>
    <cellStyle name="l_Planilha revistas Segmentadas_Plano GO -  Jornal Meia Pág. Tab. 16.05 - JR NÃO PROG. 4 3" xfId="25157" xr:uid="{5497EE1D-DD31-47C2-9F34-3D13BC93186E}"/>
    <cellStyle name="l_Planilha revistas Segmentadas_Plano GO -  Jornal Meia Pág. Tab. 16.05 - JR NÃO PROG. 5" xfId="28366" xr:uid="{DA9F7795-6AAF-469A-8D56-FC5D61548B2D}"/>
    <cellStyle name="l_Planilha revistas Segmentadas_Plano GO -  Jornal Meia Pág. Tab. 16.05 - JR NÃO PROG. 5 2" xfId="40722" xr:uid="{FB2860CE-8D21-46B6-8D1E-A5702757A19F}"/>
    <cellStyle name="l_Planilha revistas Segmentadas_Plano GO -  Jornal Meia Pág. Tab. 16.05 - JR NÃO PROG. 6" xfId="31970" xr:uid="{5FA62230-073A-474E-983D-16DDC318E271}"/>
    <cellStyle name="l_Planilha revistas Segmentadas_Plano GO -  Jornal Meia Pág. Tab. 16.05 - JR NÃO PROG._OOH - Rev 12" xfId="3946" xr:uid="{42267AEC-C8FF-4BFE-8DE5-04869E86E073}"/>
    <cellStyle name="l_Planilha revistas Segmentadas_Plano MA - 06-05 CONFERÊNCIA 10-05" xfId="678" xr:uid="{B89C6899-C636-4651-9256-2A49DB7577B4}"/>
    <cellStyle name="l_Planilha revistas Segmentadas_Plano MA - 06-05 CONFERÊNCIA 10-05 2" xfId="11246" xr:uid="{25CFD62B-A13A-46CF-A2F5-9220EE18F8A5}"/>
    <cellStyle name="l_Planilha revistas Segmentadas_Plano MA - 06-05 CONFERÊNCIA 10-05 2 2" xfId="13002" xr:uid="{5482E866-FF50-481C-BD2B-66D65925E6D0}"/>
    <cellStyle name="l_Planilha revistas Segmentadas_Plano MA - 06-05 CONFERÊNCIA 10-05 2 2 2" xfId="16632" xr:uid="{960AE31D-4750-4CCC-BB9E-9CD29540BC30}"/>
    <cellStyle name="l_Planilha revistas Segmentadas_Plano MA - 06-05 CONFERÊNCIA 10-05 2 2 2 2" xfId="22791" xr:uid="{7C4F3037-9725-49BE-B823-7ADBE49DB814}"/>
    <cellStyle name="l_Planilha revistas Segmentadas_Plano MA - 06-05 CONFERÊNCIA 10-05 2 2 2 2 2" xfId="40058" xr:uid="{74FCE988-9EF6-4FC3-BD45-040D4475A995}"/>
    <cellStyle name="l_Planilha revistas Segmentadas_Plano MA - 06-05 CONFERÊNCIA 10-05 2 2 2 3" xfId="27699" xr:uid="{CECE3BBC-3577-4EA6-9E6A-6E066D8DBA1B}"/>
    <cellStyle name="l_Planilha revistas Segmentadas_Plano MA - 06-05 CONFERÊNCIA 10-05 2 2 3" xfId="30923" xr:uid="{CF8663DD-7C9A-47CB-BCDD-6713B5D7F87F}"/>
    <cellStyle name="l_Planilha revistas Segmentadas_Plano MA - 06-05 CONFERÊNCIA 10-05 2 2 3 2" xfId="43147" xr:uid="{E4DA434D-DDAA-4D5C-8B13-24795CC18BBD}"/>
    <cellStyle name="l_Planilha revistas Segmentadas_Plano MA - 06-05 CONFERÊNCIA 10-05 2 2 4" xfId="33915" xr:uid="{9EE60B3E-BCBF-4BBA-A8C7-D7BA168B3547}"/>
    <cellStyle name="l_Planilha revistas Segmentadas_Plano MA - 06-05 CONFERÊNCIA 10-05 2 2 4 2" xfId="45634" xr:uid="{3D70BBE1-59F9-49A3-9B87-F09F4BAAA558}"/>
    <cellStyle name="l_Planilha revistas Segmentadas_Plano MA - 06-05 CONFERÊNCIA 10-05 2 2 5" xfId="36116" xr:uid="{37EFC58F-4811-4F40-86F5-759D7F463537}"/>
    <cellStyle name="l_Planilha revistas Segmentadas_Plano MA - 06-05 CONFERÊNCIA 10-05 2 2 6" xfId="19237" xr:uid="{6018DDA1-D9FE-4F4B-9CE8-4742EF2D5B0C}"/>
    <cellStyle name="l_Planilha revistas Segmentadas_Plano MA - 06-05 CONFERÊNCIA 10-05 2 3" xfId="14929" xr:uid="{AAB66E54-0BB3-48E3-8CF4-45ABEF21CA2D}"/>
    <cellStyle name="l_Planilha revistas Segmentadas_Plano MA - 06-05 CONFERÊNCIA 10-05 2 3 2" xfId="21088" xr:uid="{84FF195D-F3DD-4823-A61A-EABDC1F5778B}"/>
    <cellStyle name="l_Planilha revistas Segmentadas_Plano MA - 06-05 CONFERÊNCIA 10-05 2 3 2 2" xfId="38461" xr:uid="{658B0297-C8E8-49BA-9F1F-BE8284CBB564}"/>
    <cellStyle name="l_Planilha revistas Segmentadas_Plano MA - 06-05 CONFERÊNCIA 10-05 2 3 3" xfId="26050" xr:uid="{DD78ACDA-6CF7-42FB-B2C3-197CA2EE9EEB}"/>
    <cellStyle name="l_Planilha revistas Segmentadas_Plano MA - 06-05 CONFERÊNCIA 10-05 2 4" xfId="29241" xr:uid="{C8BCB9D6-326D-4C29-B65C-5FCCBFB6F1FA}"/>
    <cellStyle name="l_Planilha revistas Segmentadas_Plano MA - 06-05 CONFERÊNCIA 10-05 2 4 2" xfId="41551" xr:uid="{B7ACB88F-CFFF-4E5E-8E93-330826A007A5}"/>
    <cellStyle name="l_Planilha revistas Segmentadas_Plano MA - 06-05 CONFERÊNCIA 10-05 2 5" xfId="32225" xr:uid="{DAF8667B-7779-4393-B6D2-A3DE53E37FE4}"/>
    <cellStyle name="l_Planilha revistas Segmentadas_Plano MA - 06-05 CONFERÊNCIA 10-05 2 5 2" xfId="43980" xr:uid="{16F9DD78-C4D3-43A1-9C66-59C58A46A3B2}"/>
    <cellStyle name="l_Planilha revistas Segmentadas_Plano MA - 06-05 CONFERÊNCIA 10-05 2 6" xfId="26746" xr:uid="{923645C5-4F62-4629-AF60-AB0FE7B102B7}"/>
    <cellStyle name="l_Planilha revistas Segmentadas_Plano MA - 06-05 CONFERÊNCIA 10-05 2 7" xfId="19731" xr:uid="{E45953A1-3B28-4478-AE80-E3802946DFF7}"/>
    <cellStyle name="l_Planilha revistas Segmentadas_Plano MA - 06-05 CONFERÊNCIA 10-05 3" xfId="12199" xr:uid="{D5B40842-B09B-4622-8616-BDC6044A72C4}"/>
    <cellStyle name="l_Planilha revistas Segmentadas_Plano MA - 06-05 CONFERÊNCIA 10-05 3 2" xfId="15829" xr:uid="{FDFA03AA-0CA4-4305-A65F-D3F21CC967F4}"/>
    <cellStyle name="l_Planilha revistas Segmentadas_Plano MA - 06-05 CONFERÊNCIA 10-05 3 2 2" xfId="21988" xr:uid="{3DF027A4-D1A2-4E12-BB66-8F31AC333B2B}"/>
    <cellStyle name="l_Planilha revistas Segmentadas_Plano MA - 06-05 CONFERÊNCIA 10-05 3 2 2 2" xfId="39266" xr:uid="{092230A9-922C-4F66-A144-981735E6714B}"/>
    <cellStyle name="l_Planilha revistas Segmentadas_Plano MA - 06-05 CONFERÊNCIA 10-05 3 2 3" xfId="26907" xr:uid="{2AD03F64-1E89-499A-8558-2F0A6C899A03}"/>
    <cellStyle name="l_Planilha revistas Segmentadas_Plano MA - 06-05 CONFERÊNCIA 10-05 3 2 4" xfId="48166" xr:uid="{3ABAAAA8-2810-4623-9F18-27E172D7F277}"/>
    <cellStyle name="l_Planilha revistas Segmentadas_Plano MA - 06-05 CONFERÊNCIA 10-05 3 3" xfId="17529" xr:uid="{6494A06C-2603-4E5F-8E29-BA7C3822E093}"/>
    <cellStyle name="l_Planilha revistas Segmentadas_Plano MA - 06-05 CONFERÊNCIA 10-05 3 3 2" xfId="23688" xr:uid="{800A38AA-DF80-4203-8D78-E5B9ADE102A0}"/>
    <cellStyle name="l_Planilha revistas Segmentadas_Plano MA - 06-05 CONFERÊNCIA 10-05 3 3 2 2" xfId="42351" xr:uid="{E693EE58-720E-483E-AF13-B32F6BCC5ABD}"/>
    <cellStyle name="l_Planilha revistas Segmentadas_Plano MA - 06-05 CONFERÊNCIA 10-05 3 3 3" xfId="30125" xr:uid="{3066DD30-CE26-4E3E-829F-1903B0762D4C}"/>
    <cellStyle name="l_Planilha revistas Segmentadas_Plano MA - 06-05 CONFERÊNCIA 10-05 3 4" xfId="33122" xr:uid="{68FF193C-0EF8-4FEC-B617-3F948AD94BBC}"/>
    <cellStyle name="l_Planilha revistas Segmentadas_Plano MA - 06-05 CONFERÊNCIA 10-05 3 4 2" xfId="44841" xr:uid="{5D3F5412-A811-4CFF-AE73-DDF9B3663D72}"/>
    <cellStyle name="l_Planilha revistas Segmentadas_Plano MA - 06-05 CONFERÊNCIA 10-05 3 5" xfId="35324" xr:uid="{E6D7B8C2-0646-447A-9A05-35643809F218}"/>
    <cellStyle name="l_Planilha revistas Segmentadas_Plano MA - 06-05 CONFERÊNCIA 10-05 3 6" xfId="36925" xr:uid="{EA6F1C57-C61F-4BBC-B876-ACB317AC8E2B}"/>
    <cellStyle name="l_Planilha revistas Segmentadas_Plano MA - 06-05 CONFERÊNCIA 10-05 3 6 2" xfId="46461" xr:uid="{5B4986B7-1F34-4514-B6F8-5BDABE71A166}"/>
    <cellStyle name="l_Planilha revistas Segmentadas_Plano MA - 06-05 CONFERÊNCIA 10-05 4" xfId="14089" xr:uid="{241218A9-3557-407C-ABB5-679D7AC6E03D}"/>
    <cellStyle name="l_Planilha revistas Segmentadas_Plano MA - 06-05 CONFERÊNCIA 10-05 4 2" xfId="20248" xr:uid="{B2940DF9-C3F7-4872-B948-3B9DBAB03AAA}"/>
    <cellStyle name="l_Planilha revistas Segmentadas_Plano MA - 06-05 CONFERÊNCIA 10-05 4 2 2" xfId="37658" xr:uid="{A63D7AA1-C7B2-44CB-8B2F-A463647E0760}"/>
    <cellStyle name="l_Planilha revistas Segmentadas_Plano MA - 06-05 CONFERÊNCIA 10-05 4 3" xfId="25158" xr:uid="{5C05A646-5481-4ADC-AFF3-281E423540E7}"/>
    <cellStyle name="l_Planilha revistas Segmentadas_Plano MA - 06-05 CONFERÊNCIA 10-05 5" xfId="28367" xr:uid="{F72F7231-4261-44DB-91CC-754F988661BB}"/>
    <cellStyle name="l_Planilha revistas Segmentadas_Plano MA - 06-05 CONFERÊNCIA 10-05 5 2" xfId="40723" xr:uid="{11F7A155-712C-4394-9A95-E6AB9CDB2ECB}"/>
    <cellStyle name="l_Planilha revistas Segmentadas_Plano MA - 06-05 CONFERÊNCIA 10-05 6" xfId="31969" xr:uid="{4FF217A4-8010-4E8E-8928-414B660A7E8C}"/>
    <cellStyle name="l_Planilha revistas Segmentadas_Plano MA - 06-05 CONFERÊNCIA 10-05_JORNAL COMPLEMENTO 24.06 - VERAMIR II - CONSOLIDADO" xfId="679" xr:uid="{8C8E3615-0083-4E46-8DD2-0C8C0811B7AC}"/>
    <cellStyle name="l_Planilha revistas Segmentadas_Plano MA - 06-05 CONFERÊNCIA 10-05_OOH - Rev 12" xfId="3947" xr:uid="{AB9A166B-BC46-4BB0-978E-6D7D98DFC8F4}"/>
    <cellStyle name="l_Planilha revistas Segmentadas_Plano MG - 16.05.08" xfId="680" xr:uid="{9435C024-6115-4E60-8EAD-B9812EA59A92}"/>
    <cellStyle name="l_Planilha revistas Segmentadas_Plano MG - 16.05.08_JORNAL COMPLEMENTO 24.06 - VERAMIR II - CONSOLIDADO" xfId="681" xr:uid="{73DD468B-2B13-487E-B0F3-7B7D370133EE}"/>
    <cellStyle name="l_Planilha revistas Segmentadas_Plano MS - AJUSTADO 12.05.08 CONFERÊNCIAS 14.05.08" xfId="682" xr:uid="{C46E5D99-15B7-45E9-80B4-7B1E1EEF51B4}"/>
    <cellStyle name="l_Planilha revistas Segmentadas_Plano MS - AJUSTADO 12.05.08 CONFERÊNCIAS 14.05.08 2" xfId="11247" xr:uid="{654141DC-B2E8-4489-8B6A-702E2BF4C270}"/>
    <cellStyle name="l_Planilha revistas Segmentadas_Plano MS - AJUSTADO 12.05.08 CONFERÊNCIAS 14.05.08 2 2" xfId="13003" xr:uid="{0D968950-8338-4503-BE1F-8D63002807B8}"/>
    <cellStyle name="l_Planilha revistas Segmentadas_Plano MS - AJUSTADO 12.05.08 CONFERÊNCIAS 14.05.08 2 2 2" xfId="16633" xr:uid="{37773BA6-060D-4600-B5EA-8E38CD7EF38A}"/>
    <cellStyle name="l_Planilha revistas Segmentadas_Plano MS - AJUSTADO 12.05.08 CONFERÊNCIAS 14.05.08 2 2 2 2" xfId="22792" xr:uid="{8C3C34B1-D08A-4F10-8083-2EA45A90C68B}"/>
    <cellStyle name="l_Planilha revistas Segmentadas_Plano MS - AJUSTADO 12.05.08 CONFERÊNCIAS 14.05.08 2 2 2 2 2" xfId="40059" xr:uid="{F9E33779-DCAB-407C-8B6A-4F6AE2B99182}"/>
    <cellStyle name="l_Planilha revistas Segmentadas_Plano MS - AJUSTADO 12.05.08 CONFERÊNCIAS 14.05.08 2 2 2 3" xfId="27700" xr:uid="{3358AB9A-0AEA-4F61-91E8-19BDFBA732F7}"/>
    <cellStyle name="l_Planilha revistas Segmentadas_Plano MS - AJUSTADO 12.05.08 CONFERÊNCIAS 14.05.08 2 2 3" xfId="30924" xr:uid="{1756B954-C154-4E74-AEA7-0AF69544154C}"/>
    <cellStyle name="l_Planilha revistas Segmentadas_Plano MS - AJUSTADO 12.05.08 CONFERÊNCIAS 14.05.08 2 2 3 2" xfId="43148" xr:uid="{98D11A24-56FC-47C1-9388-89C40CD2E552}"/>
    <cellStyle name="l_Planilha revistas Segmentadas_Plano MS - AJUSTADO 12.05.08 CONFERÊNCIAS 14.05.08 2 2 4" xfId="33916" xr:uid="{92BF6560-E81E-46CE-BEAB-4372B11B1AF7}"/>
    <cellStyle name="l_Planilha revistas Segmentadas_Plano MS - AJUSTADO 12.05.08 CONFERÊNCIAS 14.05.08 2 2 4 2" xfId="45635" xr:uid="{12A4A083-ED28-49CB-AEB5-A5E4C400FC20}"/>
    <cellStyle name="l_Planilha revistas Segmentadas_Plano MS - AJUSTADO 12.05.08 CONFERÊNCIAS 14.05.08 2 2 5" xfId="36117" xr:uid="{C94803F1-3F53-4AB3-BDF8-DB4617DE3863}"/>
    <cellStyle name="l_Planilha revistas Segmentadas_Plano MS - AJUSTADO 12.05.08 CONFERÊNCIAS 14.05.08 2 2 6" xfId="19530" xr:uid="{67704A4F-420A-4F1E-966B-1BDD38B583FF}"/>
    <cellStyle name="l_Planilha revistas Segmentadas_Plano MS - AJUSTADO 12.05.08 CONFERÊNCIAS 14.05.08 2 3" xfId="14930" xr:uid="{EA53EE13-D2A6-4C39-A9C7-38BE8886CCBF}"/>
    <cellStyle name="l_Planilha revistas Segmentadas_Plano MS - AJUSTADO 12.05.08 CONFERÊNCIAS 14.05.08 2 3 2" xfId="21089" xr:uid="{50B2C07F-779C-4A28-B8D9-A0D065B7931C}"/>
    <cellStyle name="l_Planilha revistas Segmentadas_Plano MS - AJUSTADO 12.05.08 CONFERÊNCIAS 14.05.08 2 3 2 2" xfId="38462" xr:uid="{C64C23A6-130C-46C1-8CBC-D4539FFAD7A5}"/>
    <cellStyle name="l_Planilha revistas Segmentadas_Plano MS - AJUSTADO 12.05.08 CONFERÊNCIAS 14.05.08 2 3 3" xfId="26051" xr:uid="{76709A8A-1EC5-45A6-8E2D-36A26FC1D47C}"/>
    <cellStyle name="l_Planilha revistas Segmentadas_Plano MS - AJUSTADO 12.05.08 CONFERÊNCIAS 14.05.08 2 4" xfId="29242" xr:uid="{EEC31B18-4909-4506-9BC2-895461997B71}"/>
    <cellStyle name="l_Planilha revistas Segmentadas_Plano MS - AJUSTADO 12.05.08 CONFERÊNCIAS 14.05.08 2 4 2" xfId="41552" xr:uid="{86899CE7-1108-4DAF-8A9E-F2DD559882B7}"/>
    <cellStyle name="l_Planilha revistas Segmentadas_Plano MS - AJUSTADO 12.05.08 CONFERÊNCIAS 14.05.08 2 5" xfId="32226" xr:uid="{7159C7A6-D2E1-4A23-A09E-66ECE180ADBC}"/>
    <cellStyle name="l_Planilha revistas Segmentadas_Plano MS - AJUSTADO 12.05.08 CONFERÊNCIAS 14.05.08 2 5 2" xfId="43981" xr:uid="{E52D0780-C2D8-48F6-83F9-9EAC133D6A4F}"/>
    <cellStyle name="l_Planilha revistas Segmentadas_Plano MS - AJUSTADO 12.05.08 CONFERÊNCIAS 14.05.08 2 6" xfId="25845" xr:uid="{1EEE9E06-64BB-4F38-BC57-25AD69061F6D}"/>
    <cellStyle name="l_Planilha revistas Segmentadas_Plano MS - AJUSTADO 12.05.08 CONFERÊNCIAS 14.05.08 2 7" xfId="19054" xr:uid="{E2BF5E31-FDF6-408E-8EBA-4D1F49EA9D84}"/>
    <cellStyle name="l_Planilha revistas Segmentadas_Plano MS - AJUSTADO 12.05.08 CONFERÊNCIAS 14.05.08 3" xfId="12200" xr:uid="{706D8F85-13EC-4F65-9724-B8D4EE0170A9}"/>
    <cellStyle name="l_Planilha revistas Segmentadas_Plano MS - AJUSTADO 12.05.08 CONFERÊNCIAS 14.05.08 3 2" xfId="15830" xr:uid="{0C212D2E-DC85-47F7-9F80-18992AD13E38}"/>
    <cellStyle name="l_Planilha revistas Segmentadas_Plano MS - AJUSTADO 12.05.08 CONFERÊNCIAS 14.05.08 3 2 2" xfId="21989" xr:uid="{82A7458F-E352-4143-8E60-279D0A38CB89}"/>
    <cellStyle name="l_Planilha revistas Segmentadas_Plano MS - AJUSTADO 12.05.08 CONFERÊNCIAS 14.05.08 3 2 2 2" xfId="39267" xr:uid="{523F7F7D-8AE2-4EDB-AD9C-D219E6DFB7D7}"/>
    <cellStyle name="l_Planilha revistas Segmentadas_Plano MS - AJUSTADO 12.05.08 CONFERÊNCIAS 14.05.08 3 2 3" xfId="26908" xr:uid="{D214BF03-098C-4907-B0BF-5BA18603D93D}"/>
    <cellStyle name="l_Planilha revistas Segmentadas_Plano MS - AJUSTADO 12.05.08 CONFERÊNCIAS 14.05.08 3 2 4" xfId="48167" xr:uid="{9F4C4036-13F0-4F7E-AFE1-4DCFA9EB498D}"/>
    <cellStyle name="l_Planilha revistas Segmentadas_Plano MS - AJUSTADO 12.05.08 CONFERÊNCIAS 14.05.08 3 3" xfId="17530" xr:uid="{28862E95-9F6C-47D9-8A72-80DB316CD3E7}"/>
    <cellStyle name="l_Planilha revistas Segmentadas_Plano MS - AJUSTADO 12.05.08 CONFERÊNCIAS 14.05.08 3 3 2" xfId="23689" xr:uid="{866F7921-5273-4486-ACB5-6CFD450F0B3C}"/>
    <cellStyle name="l_Planilha revistas Segmentadas_Plano MS - AJUSTADO 12.05.08 CONFERÊNCIAS 14.05.08 3 3 2 2" xfId="42352" xr:uid="{4C22452D-4BC8-4AC3-A1C5-D9BD22EBCA32}"/>
    <cellStyle name="l_Planilha revistas Segmentadas_Plano MS - AJUSTADO 12.05.08 CONFERÊNCIAS 14.05.08 3 3 3" xfId="30126" xr:uid="{B0503FBD-6C4B-4D88-AE1B-BDD097819DCD}"/>
    <cellStyle name="l_Planilha revistas Segmentadas_Plano MS - AJUSTADO 12.05.08 CONFERÊNCIAS 14.05.08 3 4" xfId="33123" xr:uid="{0B9114B2-F57A-487A-A96F-ECC5DD9CA37D}"/>
    <cellStyle name="l_Planilha revistas Segmentadas_Plano MS - AJUSTADO 12.05.08 CONFERÊNCIAS 14.05.08 3 4 2" xfId="44842" xr:uid="{A856C9F6-123A-4A39-A02A-66399863D5AB}"/>
    <cellStyle name="l_Planilha revistas Segmentadas_Plano MS - AJUSTADO 12.05.08 CONFERÊNCIAS 14.05.08 3 5" xfId="35325" xr:uid="{931694C3-698E-4691-BD9F-0D0D419A7216}"/>
    <cellStyle name="l_Planilha revistas Segmentadas_Plano MS - AJUSTADO 12.05.08 CONFERÊNCIAS 14.05.08 3 6" xfId="29065" xr:uid="{7A1DCE16-61B4-4AB1-B919-BD83A920ED56}"/>
    <cellStyle name="l_Planilha revistas Segmentadas_Plano MS - AJUSTADO 12.05.08 CONFERÊNCIAS 14.05.08 3 6 2" xfId="41388" xr:uid="{CBACBF71-2922-426D-8D84-693CB7176027}"/>
    <cellStyle name="l_Planilha revistas Segmentadas_Plano MS - AJUSTADO 12.05.08 CONFERÊNCIAS 14.05.08 4" xfId="14090" xr:uid="{3D83772B-02E9-4EB7-9E93-4CB5F10DEBFC}"/>
    <cellStyle name="l_Planilha revistas Segmentadas_Plano MS - AJUSTADO 12.05.08 CONFERÊNCIAS 14.05.08 4 2" xfId="20249" xr:uid="{F1C00177-B0DF-4216-8283-41E33F60105E}"/>
    <cellStyle name="l_Planilha revistas Segmentadas_Plano MS - AJUSTADO 12.05.08 CONFERÊNCIAS 14.05.08 4 2 2" xfId="37659" xr:uid="{707158FB-7274-4E71-B361-BA61136F9A9D}"/>
    <cellStyle name="l_Planilha revistas Segmentadas_Plano MS - AJUSTADO 12.05.08 CONFERÊNCIAS 14.05.08 4 3" xfId="25159" xr:uid="{D52202A9-1517-471A-A2DF-CA946420B21B}"/>
    <cellStyle name="l_Planilha revistas Segmentadas_Plano MS - AJUSTADO 12.05.08 CONFERÊNCIAS 14.05.08 5" xfId="28368" xr:uid="{DFA086A0-C3D8-4C0F-A496-93721B8229BA}"/>
    <cellStyle name="l_Planilha revistas Segmentadas_Plano MS - AJUSTADO 12.05.08 CONFERÊNCIAS 14.05.08 5 2" xfId="40724" xr:uid="{DDEB7F46-A55D-419C-8BAE-F63CA27264F6}"/>
    <cellStyle name="l_Planilha revistas Segmentadas_Plano MS - AJUSTADO 12.05.08 CONFERÊNCIAS 14.05.08 6" xfId="31968" xr:uid="{DC6B469A-DD32-410F-BA61-C5EE20B61541}"/>
    <cellStyle name="l_Planilha revistas Segmentadas_Plano MS - AJUSTADO 12.05.08 CONFERÊNCIAS 14.05.08_JORNAL COMPLEMENTO 24.06 - VERAMIR II - CONSOLIDADO" xfId="683" xr:uid="{91159DFA-4C31-40E1-B085-6B985ADA916A}"/>
    <cellStyle name="l_Planilha revistas Segmentadas_Plano MS - AJUSTADO 12.05.08 CONFERÊNCIAS 14.05.08_OOH - Rev 12" xfId="3948" xr:uid="{FEB814B3-1EC6-4C00-9B52-E36137078EF0}"/>
    <cellStyle name="l_Planilha revistas Segmentadas_Plano MS - AJUSTADO 12.05.08 CONFERÊNCIAS 14.05.08_Plano RJ -" xfId="684" xr:uid="{948084FF-E5FB-45B3-9BD6-8F546386B443}"/>
    <cellStyle name="l_Planilha revistas Segmentadas_Plano MS - AJUSTADO 12.05.08 CONFERÊNCIAS 14.05.08_Plano RJ -_JORNAL COMPLEMENTO 24.06 - VERAMIR II - CONSOLIDADO" xfId="685" xr:uid="{50CD2D16-6FC7-4A91-A38C-2653C8DDA3FA}"/>
    <cellStyle name="l_Planilha revistas Segmentadas_Plano MT - AJUSTADO 06.05.08 CONFERÊNCIA 07.05.08" xfId="686" xr:uid="{81A09991-D9F8-4171-9C0F-F841D64D59F8}"/>
    <cellStyle name="l_Planilha revistas Segmentadas_Plano MT - AJUSTADO 06.05.08 CONFERÊNCIA 07.05.08 2" xfId="11248" xr:uid="{984687B5-4D1E-4707-B26B-DEE998642009}"/>
    <cellStyle name="l_Planilha revistas Segmentadas_Plano MT - AJUSTADO 06.05.08 CONFERÊNCIA 07.05.08 2 2" xfId="13004" xr:uid="{528EFCE4-7F59-4A7F-ACF4-4450AD0BF3A5}"/>
    <cellStyle name="l_Planilha revistas Segmentadas_Plano MT - AJUSTADO 06.05.08 CONFERÊNCIA 07.05.08 2 2 2" xfId="16634" xr:uid="{AF703B71-3112-47C3-B70A-96C201F25AD5}"/>
    <cellStyle name="l_Planilha revistas Segmentadas_Plano MT - AJUSTADO 06.05.08 CONFERÊNCIA 07.05.08 2 2 2 2" xfId="22793" xr:uid="{B03888CE-5968-4824-B228-2C24FE7C9DBC}"/>
    <cellStyle name="l_Planilha revistas Segmentadas_Plano MT - AJUSTADO 06.05.08 CONFERÊNCIA 07.05.08 2 2 2 2 2" xfId="40060" xr:uid="{370E6A20-E243-4FAC-825F-AC4DDF9B10F3}"/>
    <cellStyle name="l_Planilha revistas Segmentadas_Plano MT - AJUSTADO 06.05.08 CONFERÊNCIA 07.05.08 2 2 2 3" xfId="27701" xr:uid="{9DA34A0D-24F6-424A-9084-CE82B0799CB0}"/>
    <cellStyle name="l_Planilha revistas Segmentadas_Plano MT - AJUSTADO 06.05.08 CONFERÊNCIA 07.05.08 2 2 3" xfId="30925" xr:uid="{0A37D4C9-F0D6-48D5-94EC-CFA2B5841F9A}"/>
    <cellStyle name="l_Planilha revistas Segmentadas_Plano MT - AJUSTADO 06.05.08 CONFERÊNCIA 07.05.08 2 2 3 2" xfId="43149" xr:uid="{425A66AA-9069-4D86-82A1-9F479BD822AD}"/>
    <cellStyle name="l_Planilha revistas Segmentadas_Plano MT - AJUSTADO 06.05.08 CONFERÊNCIA 07.05.08 2 2 4" xfId="33917" xr:uid="{81B87919-036C-4EF6-8B6C-CE2FE4D2B4E1}"/>
    <cellStyle name="l_Planilha revistas Segmentadas_Plano MT - AJUSTADO 06.05.08 CONFERÊNCIA 07.05.08 2 2 4 2" xfId="45636" xr:uid="{64AC1219-D3FA-47DB-8717-3B9DFC63F2E6}"/>
    <cellStyle name="l_Planilha revistas Segmentadas_Plano MT - AJUSTADO 06.05.08 CONFERÊNCIA 07.05.08 2 2 5" xfId="36118" xr:uid="{587527E4-B4C3-41CB-8B2A-6A8AEFFCFCD0}"/>
    <cellStyle name="l_Planilha revistas Segmentadas_Plano MT - AJUSTADO 06.05.08 CONFERÊNCIA 07.05.08 2 2 6" xfId="18855" xr:uid="{A8F3B26C-4A7E-49AD-A2E7-DCD6AFA00173}"/>
    <cellStyle name="l_Planilha revistas Segmentadas_Plano MT - AJUSTADO 06.05.08 CONFERÊNCIA 07.05.08 2 3" xfId="14931" xr:uid="{02006922-AFE0-4746-9B47-E9C64C8BF915}"/>
    <cellStyle name="l_Planilha revistas Segmentadas_Plano MT - AJUSTADO 06.05.08 CONFERÊNCIA 07.05.08 2 3 2" xfId="21090" xr:uid="{F804E16C-AAEA-4664-BDC1-EA7F22ECF680}"/>
    <cellStyle name="l_Planilha revistas Segmentadas_Plano MT - AJUSTADO 06.05.08 CONFERÊNCIA 07.05.08 2 3 2 2" xfId="38463" xr:uid="{91B1EE27-576D-43B0-A350-1D39B5D84BA1}"/>
    <cellStyle name="l_Planilha revistas Segmentadas_Plano MT - AJUSTADO 06.05.08 CONFERÊNCIA 07.05.08 2 3 3" xfId="26052" xr:uid="{1DB561EC-42A8-4724-86DD-9975CE973042}"/>
    <cellStyle name="l_Planilha revistas Segmentadas_Plano MT - AJUSTADO 06.05.08 CONFERÊNCIA 07.05.08 2 4" xfId="29243" xr:uid="{95300D89-F13E-4C37-B4EF-F2C8CD82C0A7}"/>
    <cellStyle name="l_Planilha revistas Segmentadas_Plano MT - AJUSTADO 06.05.08 CONFERÊNCIA 07.05.08 2 4 2" xfId="41553" xr:uid="{EA797BE2-38F8-45CF-A441-4E70D2761D4A}"/>
    <cellStyle name="l_Planilha revistas Segmentadas_Plano MT - AJUSTADO 06.05.08 CONFERÊNCIA 07.05.08 2 5" xfId="32227" xr:uid="{D57F6A19-C12F-4E2B-9316-CB64B8CA1CCC}"/>
    <cellStyle name="l_Planilha revistas Segmentadas_Plano MT - AJUSTADO 06.05.08 CONFERÊNCIA 07.05.08 2 5 2" xfId="43982" xr:uid="{3C585D1A-3251-44C8-A261-FEDC3CD78CA5}"/>
    <cellStyle name="l_Planilha revistas Segmentadas_Plano MT - AJUSTADO 06.05.08 CONFERÊNCIA 07.05.08 2 6" xfId="29033" xr:uid="{CC4C8507-1F54-4AA5-96D8-A8E73D5D4BA9}"/>
    <cellStyle name="l_Planilha revistas Segmentadas_Plano MT - AJUSTADO 06.05.08 CONFERÊNCIA 07.05.08 2 7" xfId="18738" xr:uid="{4FFD0166-6D72-496D-B53C-A86499593E9B}"/>
    <cellStyle name="l_Planilha revistas Segmentadas_Plano MT - AJUSTADO 06.05.08 CONFERÊNCIA 07.05.08 3" xfId="12201" xr:uid="{680B4AEB-37A4-432B-9624-2704E6DA733C}"/>
    <cellStyle name="l_Planilha revistas Segmentadas_Plano MT - AJUSTADO 06.05.08 CONFERÊNCIA 07.05.08 3 2" xfId="15831" xr:uid="{EF182D56-A36E-4683-BD20-0EEC2D74D68C}"/>
    <cellStyle name="l_Planilha revistas Segmentadas_Plano MT - AJUSTADO 06.05.08 CONFERÊNCIA 07.05.08 3 2 2" xfId="21990" xr:uid="{24B6621B-7E99-4841-888F-1AF0FEB3586F}"/>
    <cellStyle name="l_Planilha revistas Segmentadas_Plano MT - AJUSTADO 06.05.08 CONFERÊNCIA 07.05.08 3 2 2 2" xfId="39268" xr:uid="{44A7E438-BE59-4A97-AE6E-00564BA8179F}"/>
    <cellStyle name="l_Planilha revistas Segmentadas_Plano MT - AJUSTADO 06.05.08 CONFERÊNCIA 07.05.08 3 2 3" xfId="26909" xr:uid="{88C66874-BAEC-4B2D-8492-DA4976F10A40}"/>
    <cellStyle name="l_Planilha revistas Segmentadas_Plano MT - AJUSTADO 06.05.08 CONFERÊNCIA 07.05.08 3 2 4" xfId="48168" xr:uid="{04784C31-E364-4384-90A8-0A0D1010F2A7}"/>
    <cellStyle name="l_Planilha revistas Segmentadas_Plano MT - AJUSTADO 06.05.08 CONFERÊNCIA 07.05.08 3 3" xfId="17531" xr:uid="{D93E3BAA-AF0F-4E08-8AC9-7930E9BA198E}"/>
    <cellStyle name="l_Planilha revistas Segmentadas_Plano MT - AJUSTADO 06.05.08 CONFERÊNCIA 07.05.08 3 3 2" xfId="23690" xr:uid="{36131EEA-EB4E-4623-B096-06578A256D52}"/>
    <cellStyle name="l_Planilha revistas Segmentadas_Plano MT - AJUSTADO 06.05.08 CONFERÊNCIA 07.05.08 3 3 2 2" xfId="42353" xr:uid="{08F0B334-E97E-4509-A620-3829D7923F5B}"/>
    <cellStyle name="l_Planilha revistas Segmentadas_Plano MT - AJUSTADO 06.05.08 CONFERÊNCIA 07.05.08 3 3 3" xfId="30127" xr:uid="{4FC3CF92-EA2E-4B48-BAB7-F70C25D42B99}"/>
    <cellStyle name="l_Planilha revistas Segmentadas_Plano MT - AJUSTADO 06.05.08 CONFERÊNCIA 07.05.08 3 4" xfId="33124" xr:uid="{370C8CAF-19CE-4F8A-A216-74C9E0CBB8E1}"/>
    <cellStyle name="l_Planilha revistas Segmentadas_Plano MT - AJUSTADO 06.05.08 CONFERÊNCIA 07.05.08 3 4 2" xfId="44843" xr:uid="{C1A73C7A-9391-43FA-B69D-4172B5719AA5}"/>
    <cellStyle name="l_Planilha revistas Segmentadas_Plano MT - AJUSTADO 06.05.08 CONFERÊNCIA 07.05.08 3 5" xfId="35326" xr:uid="{9CD54893-CEF8-4A7C-BCCA-5167878178E1}"/>
    <cellStyle name="l_Planilha revistas Segmentadas_Plano MT - AJUSTADO 06.05.08 CONFERÊNCIA 07.05.08 3 6" xfId="37121" xr:uid="{B928F492-5C8E-4CDC-9870-3ACFEBAC9FF7}"/>
    <cellStyle name="l_Planilha revistas Segmentadas_Plano MT - AJUSTADO 06.05.08 CONFERÊNCIA 07.05.08 3 6 2" xfId="46657" xr:uid="{995A559C-7BC2-46EA-B799-DE0490D91E20}"/>
    <cellStyle name="l_Planilha revistas Segmentadas_Plano MT - AJUSTADO 06.05.08 CONFERÊNCIA 07.05.08 4" xfId="14091" xr:uid="{D3E88CC4-E619-4FB7-BDDF-17449F08B9DC}"/>
    <cellStyle name="l_Planilha revistas Segmentadas_Plano MT - AJUSTADO 06.05.08 CONFERÊNCIA 07.05.08 4 2" xfId="20250" xr:uid="{7CB9380F-9D93-47BF-99F0-6B7D26A7C8EF}"/>
    <cellStyle name="l_Planilha revistas Segmentadas_Plano MT - AJUSTADO 06.05.08 CONFERÊNCIA 07.05.08 4 2 2" xfId="37660" xr:uid="{72248C72-CF61-491B-A60B-81EA30C6227E}"/>
    <cellStyle name="l_Planilha revistas Segmentadas_Plano MT - AJUSTADO 06.05.08 CONFERÊNCIA 07.05.08 4 3" xfId="25160" xr:uid="{EDA3AD53-47C3-4EFF-9A04-317B30CD987A}"/>
    <cellStyle name="l_Planilha revistas Segmentadas_Plano MT - AJUSTADO 06.05.08 CONFERÊNCIA 07.05.08 5" xfId="28369" xr:uid="{B9A11656-2A86-46AA-8E86-82C5D9A29EEF}"/>
    <cellStyle name="l_Planilha revistas Segmentadas_Plano MT - AJUSTADO 06.05.08 CONFERÊNCIA 07.05.08 5 2" xfId="40725" xr:uid="{4EB829D8-667B-40C6-9698-647EEC1608C4}"/>
    <cellStyle name="l_Planilha revistas Segmentadas_Plano MT - AJUSTADO 06.05.08 CONFERÊNCIA 07.05.08 6" xfId="31967" xr:uid="{D868BF86-A7FD-4EE8-A3C1-C9F0FB96E604}"/>
    <cellStyle name="l_Planilha revistas Segmentadas_Plano MT - AJUSTADO 06.05.08 CONFERÊNCIA 07.05.08_OOH - Rev 12" xfId="3949" xr:uid="{0BCCAA70-1D67-45CA-BFD8-101133062884}"/>
    <cellStyle name="l_Planilha revistas Segmentadas_Plano PA - REV I - 13.05" xfId="687" xr:uid="{E7E5ABF2-CF28-4D7C-8908-1FF7AD28314A}"/>
    <cellStyle name="l_Planilha revistas Segmentadas_Plano PA - REV I - 13.05 2" xfId="11249" xr:uid="{E90B0696-E5FE-4377-9B8E-DBABB6622654}"/>
    <cellStyle name="l_Planilha revistas Segmentadas_Plano PA - REV I - 13.05 2 2" xfId="13005" xr:uid="{CA1D30CA-859C-4D0D-83C9-893F45A0EC61}"/>
    <cellStyle name="l_Planilha revistas Segmentadas_Plano PA - REV I - 13.05 2 2 2" xfId="16635" xr:uid="{9FC507FD-2D9E-4E26-AC10-A35F37B78B0A}"/>
    <cellStyle name="l_Planilha revistas Segmentadas_Plano PA - REV I - 13.05 2 2 2 2" xfId="22794" xr:uid="{ED356A05-CEAB-4921-912D-381DC2967861}"/>
    <cellStyle name="l_Planilha revistas Segmentadas_Plano PA - REV I - 13.05 2 2 2 2 2" xfId="40061" xr:uid="{54C8F972-0AD7-45D7-94FC-E25E47E976C3}"/>
    <cellStyle name="l_Planilha revistas Segmentadas_Plano PA - REV I - 13.05 2 2 2 3" xfId="27702" xr:uid="{DEA72AA0-DD5B-4BFB-A654-49DD0269B75D}"/>
    <cellStyle name="l_Planilha revistas Segmentadas_Plano PA - REV I - 13.05 2 2 3" xfId="30926" xr:uid="{3D92231C-D7B8-482D-A12F-835D42DAEBD2}"/>
    <cellStyle name="l_Planilha revistas Segmentadas_Plano PA - REV I - 13.05 2 2 3 2" xfId="43150" xr:uid="{EDECA937-F216-4A88-80AB-69055BB5DD56}"/>
    <cellStyle name="l_Planilha revistas Segmentadas_Plano PA - REV I - 13.05 2 2 4" xfId="33918" xr:uid="{F21D367B-07F9-4747-82CC-64FEC5CD69D2}"/>
    <cellStyle name="l_Planilha revistas Segmentadas_Plano PA - REV I - 13.05 2 2 4 2" xfId="45637" xr:uid="{91F80FC0-9B9C-4F65-BBBA-AB8999930895}"/>
    <cellStyle name="l_Planilha revistas Segmentadas_Plano PA - REV I - 13.05 2 2 5" xfId="36119" xr:uid="{5087AC77-BC10-4030-8F0F-15BA97F795B9}"/>
    <cellStyle name="l_Planilha revistas Segmentadas_Plano PA - REV I - 13.05 2 2 6" xfId="18537" xr:uid="{58A29634-6986-40A9-98C0-605AB3ED68D7}"/>
    <cellStyle name="l_Planilha revistas Segmentadas_Plano PA - REV I - 13.05 2 3" xfId="14932" xr:uid="{A3FCD9E2-F14A-412B-B93A-B990E1996FC4}"/>
    <cellStyle name="l_Planilha revistas Segmentadas_Plano PA - REV I - 13.05 2 3 2" xfId="21091" xr:uid="{BE0A149A-27FD-469C-BCF2-6F46CA189771}"/>
    <cellStyle name="l_Planilha revistas Segmentadas_Plano PA - REV I - 13.05 2 3 2 2" xfId="38464" xr:uid="{BFEEA75E-87BC-4174-B570-519BC73E24D0}"/>
    <cellStyle name="l_Planilha revistas Segmentadas_Plano PA - REV I - 13.05 2 3 3" xfId="26053" xr:uid="{93BB74A3-310A-4DFB-B58D-6CF831C25FFE}"/>
    <cellStyle name="l_Planilha revistas Segmentadas_Plano PA - REV I - 13.05 2 4" xfId="29244" xr:uid="{86186543-E07C-4C4E-9872-09430077174D}"/>
    <cellStyle name="l_Planilha revistas Segmentadas_Plano PA - REV I - 13.05 2 4 2" xfId="41554" xr:uid="{DF65F914-D24A-438C-BBC4-07EA2F3CAACB}"/>
    <cellStyle name="l_Planilha revistas Segmentadas_Plano PA - REV I - 13.05 2 5" xfId="32228" xr:uid="{E23CB276-D7A0-42BD-8EA3-51B17CC5CD18}"/>
    <cellStyle name="l_Planilha revistas Segmentadas_Plano PA - REV I - 13.05 2 5 2" xfId="43983" xr:uid="{26F4DBE6-0B18-4B6D-9922-32D61F2F444C}"/>
    <cellStyle name="l_Planilha revistas Segmentadas_Plano PA - REV I - 13.05 2 6" xfId="24757" xr:uid="{9A3F067A-B679-467D-957F-EF53E167D860}"/>
    <cellStyle name="l_Planilha revistas Segmentadas_Plano PA - REV I - 13.05 2 7" xfId="19436" xr:uid="{75BEB335-6FC0-492E-ADDC-C1A3E9FDBB74}"/>
    <cellStyle name="l_Planilha revistas Segmentadas_Plano PA - REV I - 13.05 3" xfId="12202" xr:uid="{B52E83C5-1788-4973-B7AE-E03467CE2898}"/>
    <cellStyle name="l_Planilha revistas Segmentadas_Plano PA - REV I - 13.05 3 2" xfId="15832" xr:uid="{DE81B95F-3C4B-428C-BC77-1D2845A4413F}"/>
    <cellStyle name="l_Planilha revistas Segmentadas_Plano PA - REV I - 13.05 3 2 2" xfId="21991" xr:uid="{BCE70305-7ED2-403F-96B4-8F5BCF3D58EE}"/>
    <cellStyle name="l_Planilha revistas Segmentadas_Plano PA - REV I - 13.05 3 2 2 2" xfId="39269" xr:uid="{7D65C196-865D-4953-BCE9-41AFC6B713CC}"/>
    <cellStyle name="l_Planilha revistas Segmentadas_Plano PA - REV I - 13.05 3 2 3" xfId="26910" xr:uid="{28249A08-4427-44FA-8C60-5F279D4936B5}"/>
    <cellStyle name="l_Planilha revistas Segmentadas_Plano PA - REV I - 13.05 3 2 4" xfId="48169" xr:uid="{6539F984-E81C-439E-8AA2-270CA61B624A}"/>
    <cellStyle name="l_Planilha revistas Segmentadas_Plano PA - REV I - 13.05 3 3" xfId="17532" xr:uid="{6C4D6FB3-704B-42DE-9683-9C7A689777E6}"/>
    <cellStyle name="l_Planilha revistas Segmentadas_Plano PA - REV I - 13.05 3 3 2" xfId="23691" xr:uid="{AE37B983-5EBE-428F-82D3-9FE58AAB7545}"/>
    <cellStyle name="l_Planilha revistas Segmentadas_Plano PA - REV I - 13.05 3 3 2 2" xfId="42354" xr:uid="{C5113B23-8638-4E9E-BA0E-60A889D54308}"/>
    <cellStyle name="l_Planilha revistas Segmentadas_Plano PA - REV I - 13.05 3 3 3" xfId="30128" xr:uid="{D1C3F068-217D-46F0-9F38-A9AB047BEB0D}"/>
    <cellStyle name="l_Planilha revistas Segmentadas_Plano PA - REV I - 13.05 3 4" xfId="33125" xr:uid="{D1FBD8A1-0F39-4E53-B4BB-1FD527F99B00}"/>
    <cellStyle name="l_Planilha revistas Segmentadas_Plano PA - REV I - 13.05 3 4 2" xfId="44844" xr:uid="{94D94CA3-81F4-4990-A070-D640615C6F2C}"/>
    <cellStyle name="l_Planilha revistas Segmentadas_Plano PA - REV I - 13.05 3 5" xfId="35327" xr:uid="{DB2A7B4D-F2A8-4DBE-A189-352ACFC4388C}"/>
    <cellStyle name="l_Planilha revistas Segmentadas_Plano PA - REV I - 13.05 3 6" xfId="37324" xr:uid="{DDE633C7-9EE3-4779-B143-47494BF8CF4F}"/>
    <cellStyle name="l_Planilha revistas Segmentadas_Plano PA - REV I - 13.05 3 6 2" xfId="46860" xr:uid="{95976D3C-B5C9-4443-B723-3296665D64B8}"/>
    <cellStyle name="l_Planilha revistas Segmentadas_Plano PA - REV I - 13.05 4" xfId="14092" xr:uid="{FF01992E-742F-410C-830C-AC230A15DB33}"/>
    <cellStyle name="l_Planilha revistas Segmentadas_Plano PA - REV I - 13.05 4 2" xfId="20251" xr:uid="{68FAC82C-A0AA-4DB1-972A-4F983D3A61FB}"/>
    <cellStyle name="l_Planilha revistas Segmentadas_Plano PA - REV I - 13.05 4 2 2" xfId="37661" xr:uid="{AB261FB5-1997-4C8B-BBEF-FA815530CEC8}"/>
    <cellStyle name="l_Planilha revistas Segmentadas_Plano PA - REV I - 13.05 4 3" xfId="25161" xr:uid="{C10826B3-B153-4CB8-A487-EBAE5765B1FC}"/>
    <cellStyle name="l_Planilha revistas Segmentadas_Plano PA - REV I - 13.05 5" xfId="28370" xr:uid="{5E269A94-D60E-413D-835B-BB8572DD37E7}"/>
    <cellStyle name="l_Planilha revistas Segmentadas_Plano PA - REV I - 13.05 5 2" xfId="40726" xr:uid="{F6DE1F01-FCC1-44E6-A49B-07EFB7A462C2}"/>
    <cellStyle name="l_Planilha revistas Segmentadas_Plano PA - REV I - 13.05 6" xfId="31966" xr:uid="{597AB192-8574-4B66-88BC-8709656E6D8E}"/>
    <cellStyle name="l_Planilha revistas Segmentadas_Plano PA - REV I - 13.05_JORNAL COMPLEMENTO 24.06 - VERAMIR II - CONSOLIDADO" xfId="688" xr:uid="{D176207E-42D5-4F45-9412-EE4E219161DF}"/>
    <cellStyle name="l_Planilha revistas Segmentadas_Plano PA - REV I - 13.05_OOH - Rev 12" xfId="3950" xr:uid="{E575D8F2-E17C-4D29-BE10-3640B76E754F}"/>
    <cellStyle name="l_Planilha revistas Segmentadas_Plano PR -" xfId="689" xr:uid="{394A40C1-1771-425B-893A-7207619B4B7C}"/>
    <cellStyle name="l_Planilha revistas Segmentadas_Plano PR - 16-05-08" xfId="690" xr:uid="{151A94D6-CD6F-4D4F-9F25-9264A65DC563}"/>
    <cellStyle name="l_Planilha revistas Segmentadas_Plano PR - 16-05-08_JORNAL COMPLEMENTO 24.06 - VERAMIR II - CONSOLIDADO" xfId="691" xr:uid="{6ED5B828-BDD8-482D-AA55-8990E7844E9D}"/>
    <cellStyle name="l_Planilha revistas Segmentadas_Plano PR -_JORNAL COMPLEMENTO 24.06 - VERAMIR II - CONSOLIDADO" xfId="692" xr:uid="{855B3367-988C-402C-8609-80766589C7BB}"/>
    <cellStyle name="l_Planilha revistas Segmentadas_Plano Rádio" xfId="693" xr:uid="{1C4C30FB-29B1-442C-BC95-2CA9AA0A2E05}"/>
    <cellStyle name="l_Planilha revistas Segmentadas_Plano RJ - AJUSTADO" xfId="694" xr:uid="{6809D0AE-410B-4911-BC90-A7CA6ABE2AA5}"/>
    <cellStyle name="l_Planilha revistas Segmentadas_Plano RJ - AJUSTADO 06.05.08 CONFERÊNCIAS 07.05.08" xfId="695" xr:uid="{278B3D81-FFF0-4AB5-9FCB-83847F571DDD}"/>
    <cellStyle name="l_Planilha revistas Segmentadas_Plano RJ - AJUSTADO 06.05.08 CONFERÊNCIAS 07.05.08 2" xfId="11250" xr:uid="{7D023907-6FE1-4C0E-B30F-044DA5C4BC09}"/>
    <cellStyle name="l_Planilha revistas Segmentadas_Plano RJ - AJUSTADO 06.05.08 CONFERÊNCIAS 07.05.08 2 2" xfId="13006" xr:uid="{69AE40D3-7552-48B6-8E0E-AB2435D1995C}"/>
    <cellStyle name="l_Planilha revistas Segmentadas_Plano RJ - AJUSTADO 06.05.08 CONFERÊNCIAS 07.05.08 2 2 2" xfId="16636" xr:uid="{715688E0-A6FF-4C26-A573-0245515EC836}"/>
    <cellStyle name="l_Planilha revistas Segmentadas_Plano RJ - AJUSTADO 06.05.08 CONFERÊNCIAS 07.05.08 2 2 2 2" xfId="22795" xr:uid="{7BE60101-7B23-49EA-885D-00289A01A431}"/>
    <cellStyle name="l_Planilha revistas Segmentadas_Plano RJ - AJUSTADO 06.05.08 CONFERÊNCIAS 07.05.08 2 2 2 2 2" xfId="40062" xr:uid="{5B448D16-987B-4652-BBDF-2F1675AD02C0}"/>
    <cellStyle name="l_Planilha revistas Segmentadas_Plano RJ - AJUSTADO 06.05.08 CONFERÊNCIAS 07.05.08 2 2 2 3" xfId="27703" xr:uid="{0D27CD36-C5A3-4CBE-9F25-35A4C9A51DF9}"/>
    <cellStyle name="l_Planilha revistas Segmentadas_Plano RJ - AJUSTADO 06.05.08 CONFERÊNCIAS 07.05.08 2 2 3" xfId="30927" xr:uid="{EA73CD4E-0106-4103-BEE4-00FC9B3DC3CB}"/>
    <cellStyle name="l_Planilha revistas Segmentadas_Plano RJ - AJUSTADO 06.05.08 CONFERÊNCIAS 07.05.08 2 2 3 2" xfId="43151" xr:uid="{A9C7D14F-5147-4B1B-AEA5-FD63BB3C4121}"/>
    <cellStyle name="l_Planilha revistas Segmentadas_Plano RJ - AJUSTADO 06.05.08 CONFERÊNCIAS 07.05.08 2 2 4" xfId="33919" xr:uid="{CD27CEC9-FF93-4FEB-B1E2-1ADD4FBE4EF0}"/>
    <cellStyle name="l_Planilha revistas Segmentadas_Plano RJ - AJUSTADO 06.05.08 CONFERÊNCIAS 07.05.08 2 2 4 2" xfId="45638" xr:uid="{0F8C1828-30DC-41E5-94F2-D6272B351500}"/>
    <cellStyle name="l_Planilha revistas Segmentadas_Plano RJ - AJUSTADO 06.05.08 CONFERÊNCIAS 07.05.08 2 2 5" xfId="36120" xr:uid="{E8F8FB71-5384-4366-984B-2F38B44F70EF}"/>
    <cellStyle name="l_Planilha revistas Segmentadas_Plano RJ - AJUSTADO 06.05.08 CONFERÊNCIAS 07.05.08 2 2 6" xfId="19236" xr:uid="{93B15FDE-567E-4798-90A8-2185899CB693}"/>
    <cellStyle name="l_Planilha revistas Segmentadas_Plano RJ - AJUSTADO 06.05.08 CONFERÊNCIAS 07.05.08 2 3" xfId="14933" xr:uid="{E4F650DA-6CAE-4F06-9708-27C7534C22F8}"/>
    <cellStyle name="l_Planilha revistas Segmentadas_Plano RJ - AJUSTADO 06.05.08 CONFERÊNCIAS 07.05.08 2 3 2" xfId="21092" xr:uid="{FF0AED3E-46D9-410C-B3E6-ECFDDC7F19DD}"/>
    <cellStyle name="l_Planilha revistas Segmentadas_Plano RJ - AJUSTADO 06.05.08 CONFERÊNCIAS 07.05.08 2 3 2 2" xfId="38465" xr:uid="{6F16F338-D159-42D5-B41E-BE8F4E161A68}"/>
    <cellStyle name="l_Planilha revistas Segmentadas_Plano RJ - AJUSTADO 06.05.08 CONFERÊNCIAS 07.05.08 2 3 3" xfId="26054" xr:uid="{C0249827-75F8-4440-8D0D-9A57B64267C9}"/>
    <cellStyle name="l_Planilha revistas Segmentadas_Plano RJ - AJUSTADO 06.05.08 CONFERÊNCIAS 07.05.08 2 4" xfId="29245" xr:uid="{D4ED2855-ADB8-43AB-8F2D-BB16E5B3E1BA}"/>
    <cellStyle name="l_Planilha revistas Segmentadas_Plano RJ - AJUSTADO 06.05.08 CONFERÊNCIAS 07.05.08 2 4 2" xfId="41555" xr:uid="{282BDF88-B0FF-4A05-A8E6-CF83C8DC49A9}"/>
    <cellStyle name="l_Planilha revistas Segmentadas_Plano RJ - AJUSTADO 06.05.08 CONFERÊNCIAS 07.05.08 2 5" xfId="32229" xr:uid="{5DBC4D2D-3F16-42B0-B5AE-4BAC42A4BCED}"/>
    <cellStyle name="l_Planilha revistas Segmentadas_Plano RJ - AJUSTADO 06.05.08 CONFERÊNCIAS 07.05.08 2 5 2" xfId="43984" xr:uid="{39363137-F755-4401-B556-B2408C10FEFC}"/>
    <cellStyle name="l_Planilha revistas Segmentadas_Plano RJ - AJUSTADO 06.05.08 CONFERÊNCIAS 07.05.08 2 6" xfId="31577" xr:uid="{BF3E4D4C-8DA4-4593-AD50-7DCF9B459F71}"/>
    <cellStyle name="l_Planilha revistas Segmentadas_Plano RJ - AJUSTADO 06.05.08 CONFERÊNCIAS 07.05.08 2 7" xfId="19730" xr:uid="{B0CC88E8-6CDA-4642-946C-07806083D102}"/>
    <cellStyle name="l_Planilha revistas Segmentadas_Plano RJ - AJUSTADO 06.05.08 CONFERÊNCIAS 07.05.08 3" xfId="12203" xr:uid="{26F28FFF-79C6-406B-A668-5F4642DE1BD4}"/>
    <cellStyle name="l_Planilha revistas Segmentadas_Plano RJ - AJUSTADO 06.05.08 CONFERÊNCIAS 07.05.08 3 2" xfId="15833" xr:uid="{86F7E09E-DED8-4888-9F09-C190D7891EA6}"/>
    <cellStyle name="l_Planilha revistas Segmentadas_Plano RJ - AJUSTADO 06.05.08 CONFERÊNCIAS 07.05.08 3 2 2" xfId="21992" xr:uid="{6D4850E3-EF74-44E3-98A7-9304C695253D}"/>
    <cellStyle name="l_Planilha revistas Segmentadas_Plano RJ - AJUSTADO 06.05.08 CONFERÊNCIAS 07.05.08 3 2 2 2" xfId="39270" xr:uid="{B8CDEB15-0767-48E8-9827-D43D2548B106}"/>
    <cellStyle name="l_Planilha revistas Segmentadas_Plano RJ - AJUSTADO 06.05.08 CONFERÊNCIAS 07.05.08 3 2 3" xfId="26911" xr:uid="{A9CB0B41-6B4B-48A3-A88C-6D7BDF3DD414}"/>
    <cellStyle name="l_Planilha revistas Segmentadas_Plano RJ - AJUSTADO 06.05.08 CONFERÊNCIAS 07.05.08 3 2 4" xfId="48170" xr:uid="{F08604F5-6A8E-49EE-8EBC-D61AA2DD6E64}"/>
    <cellStyle name="l_Planilha revistas Segmentadas_Plano RJ - AJUSTADO 06.05.08 CONFERÊNCIAS 07.05.08 3 3" xfId="17533" xr:uid="{A2B6EE22-EA45-48AC-9425-4DD6A5383943}"/>
    <cellStyle name="l_Planilha revistas Segmentadas_Plano RJ - AJUSTADO 06.05.08 CONFERÊNCIAS 07.05.08 3 3 2" xfId="23692" xr:uid="{C1D8BC63-24C3-421F-BB9A-920E9D250F18}"/>
    <cellStyle name="l_Planilha revistas Segmentadas_Plano RJ - AJUSTADO 06.05.08 CONFERÊNCIAS 07.05.08 3 3 2 2" xfId="42355" xr:uid="{5F24F23B-B3E9-4D0A-9411-0924F407B26C}"/>
    <cellStyle name="l_Planilha revistas Segmentadas_Plano RJ - AJUSTADO 06.05.08 CONFERÊNCIAS 07.05.08 3 3 3" xfId="30129" xr:uid="{0DDB65B7-72E2-4844-8622-10426F454106}"/>
    <cellStyle name="l_Planilha revistas Segmentadas_Plano RJ - AJUSTADO 06.05.08 CONFERÊNCIAS 07.05.08 3 4" xfId="33126" xr:uid="{F50C2666-B246-41AB-B7DA-A05A985C9B11}"/>
    <cellStyle name="l_Planilha revistas Segmentadas_Plano RJ - AJUSTADO 06.05.08 CONFERÊNCIAS 07.05.08 3 4 2" xfId="44845" xr:uid="{4331D196-BF32-4966-80AA-C9452239A750}"/>
    <cellStyle name="l_Planilha revistas Segmentadas_Plano RJ - AJUSTADO 06.05.08 CONFERÊNCIAS 07.05.08 3 5" xfId="35328" xr:uid="{A1565BAD-39AE-4211-854C-34A78F8AC079}"/>
    <cellStyle name="l_Planilha revistas Segmentadas_Plano RJ - AJUSTADO 06.05.08 CONFERÊNCIAS 07.05.08 3 6" xfId="36924" xr:uid="{2F7B561D-A17F-4858-84AA-5AFD4B009F33}"/>
    <cellStyle name="l_Planilha revistas Segmentadas_Plano RJ - AJUSTADO 06.05.08 CONFERÊNCIAS 07.05.08 3 6 2" xfId="46460" xr:uid="{33C3AC18-D548-4AEC-81CA-43FF7D60B2BE}"/>
    <cellStyle name="l_Planilha revistas Segmentadas_Plano RJ - AJUSTADO 06.05.08 CONFERÊNCIAS 07.05.08 4" xfId="14093" xr:uid="{F0E1E966-2B1B-4F1B-8D77-37E36FF0EC98}"/>
    <cellStyle name="l_Planilha revistas Segmentadas_Plano RJ - AJUSTADO 06.05.08 CONFERÊNCIAS 07.05.08 4 2" xfId="20252" xr:uid="{F96659EE-FB6E-4029-98EC-C1BB5B0C0803}"/>
    <cellStyle name="l_Planilha revistas Segmentadas_Plano RJ - AJUSTADO 06.05.08 CONFERÊNCIAS 07.05.08 4 2 2" xfId="37662" xr:uid="{59537816-56C3-44E4-B997-A0611B78DF61}"/>
    <cellStyle name="l_Planilha revistas Segmentadas_Plano RJ - AJUSTADO 06.05.08 CONFERÊNCIAS 07.05.08 4 3" xfId="25162" xr:uid="{C84602E9-F506-49B4-89F9-BBD7485E8B73}"/>
    <cellStyle name="l_Planilha revistas Segmentadas_Plano RJ - AJUSTADO 06.05.08 CONFERÊNCIAS 07.05.08 5" xfId="28371" xr:uid="{F2F1807D-A4DE-4E0D-BD27-76BD5CD7C88B}"/>
    <cellStyle name="l_Planilha revistas Segmentadas_Plano RJ - AJUSTADO 06.05.08 CONFERÊNCIAS 07.05.08 5 2" xfId="40727" xr:uid="{08C4BB51-EDDB-4706-A577-C3497DB56973}"/>
    <cellStyle name="l_Planilha revistas Segmentadas_Plano RJ - AJUSTADO 06.05.08 CONFERÊNCIAS 07.05.08 6" xfId="31965" xr:uid="{E9452104-160E-4D46-98FD-FC9DF2EBE40F}"/>
    <cellStyle name="l_Planilha revistas Segmentadas_Plano RJ - AJUSTADO 06.05.08 CONFERÊNCIAS 07.05.08_JORNAL COMPLEMENTO 24.06 - VERAMIR II - CONSOLIDADO" xfId="696" xr:uid="{BC2AFD89-4AF7-4A03-AFFF-61E1A8FF5842}"/>
    <cellStyle name="l_Planilha revistas Segmentadas_Plano RJ - AJUSTADO 06.05.08 CONFERÊNCIAS 07.05.08_OOH - Rev 12" xfId="3951" xr:uid="{BB71E30F-4A31-4BAF-B1E1-E219B2F20EDD}"/>
    <cellStyle name="l_Planilha revistas Segmentadas_Plano RJ - AJUSTADO 06.05.08 CONFERÊNCIAS 07.05.08_Plano RS" xfId="697" xr:uid="{80B422C5-931E-4D63-88E8-55230A78DE36}"/>
    <cellStyle name="l_Planilha revistas Segmentadas_Plano RJ - AJUSTADO 06.05.08 CONFERÊNCIAS 07.05.08_Plano RS_JORNAL COMPLEMENTO 24.06 - VERAMIR II - CONSOLIDADO" xfId="698" xr:uid="{EB7C9A32-0146-4509-A716-0751636ABA09}"/>
    <cellStyle name="l_Planilha revistas Segmentadas_Plano RJ - AJUSTADO 06.05.08 CONFERÊNCIAS 15.05.08 - Cíntia" xfId="699" xr:uid="{91B45BEF-0C03-4263-8B04-ADBA8BDD4F47}"/>
    <cellStyle name="l_Planilha revistas Segmentadas_Plano RJ - AJUSTADO 06.05.08 CONFERÊNCIAS 15.05.08 - Cíntia 2" xfId="11251" xr:uid="{16AFB991-C4EA-4778-A5F3-DB031B99751E}"/>
    <cellStyle name="l_Planilha revistas Segmentadas_Plano RJ - AJUSTADO 06.05.08 CONFERÊNCIAS 15.05.08 - Cíntia 2 2" xfId="13007" xr:uid="{E67A3A7C-6670-4EAB-95FD-AC8216E7575F}"/>
    <cellStyle name="l_Planilha revistas Segmentadas_Plano RJ - AJUSTADO 06.05.08 CONFERÊNCIAS 15.05.08 - Cíntia 2 2 2" xfId="16637" xr:uid="{3E3AF57D-8AE3-4F7F-B1E2-608A06600AC9}"/>
    <cellStyle name="l_Planilha revistas Segmentadas_Plano RJ - AJUSTADO 06.05.08 CONFERÊNCIAS 15.05.08 - Cíntia 2 2 2 2" xfId="22796" xr:uid="{D75A21A0-3281-498B-AED2-4A1127E108B4}"/>
    <cellStyle name="l_Planilha revistas Segmentadas_Plano RJ - AJUSTADO 06.05.08 CONFERÊNCIAS 15.05.08 - Cíntia 2 2 2 2 2" xfId="40063" xr:uid="{1181E4BF-55AC-4CF0-AD17-FAC3238EAB2A}"/>
    <cellStyle name="l_Planilha revistas Segmentadas_Plano RJ - AJUSTADO 06.05.08 CONFERÊNCIAS 15.05.08 - Cíntia 2 2 2 3" xfId="27704" xr:uid="{425ECC93-290D-439A-9922-835DE1A73752}"/>
    <cellStyle name="l_Planilha revistas Segmentadas_Plano RJ - AJUSTADO 06.05.08 CONFERÊNCIAS 15.05.08 - Cíntia 2 2 3" xfId="30928" xr:uid="{3DC065B9-6369-458D-945C-D53A19BB6987}"/>
    <cellStyle name="l_Planilha revistas Segmentadas_Plano RJ - AJUSTADO 06.05.08 CONFERÊNCIAS 15.05.08 - Cíntia 2 2 3 2" xfId="43152" xr:uid="{72DE1231-D474-4951-B3AB-D23EC7DFA937}"/>
    <cellStyle name="l_Planilha revistas Segmentadas_Plano RJ - AJUSTADO 06.05.08 CONFERÊNCIAS 15.05.08 - Cíntia 2 2 4" xfId="33920" xr:uid="{41263262-4DCA-407E-9C2A-F4461179A985}"/>
    <cellStyle name="l_Planilha revistas Segmentadas_Plano RJ - AJUSTADO 06.05.08 CONFERÊNCIAS 15.05.08 - Cíntia 2 2 4 2" xfId="45639" xr:uid="{ED8E55B2-D493-4E6C-9FE4-8E7E30C297FB}"/>
    <cellStyle name="l_Planilha revistas Segmentadas_Plano RJ - AJUSTADO 06.05.08 CONFERÊNCIAS 15.05.08 - Cíntia 2 2 5" xfId="36121" xr:uid="{4FB463BD-DE4F-4BC7-9E79-93FF058869DE}"/>
    <cellStyle name="l_Planilha revistas Segmentadas_Plano RJ - AJUSTADO 06.05.08 CONFERÊNCIAS 15.05.08 - Cíntia 2 2 6" xfId="19529" xr:uid="{0F9B466C-3D76-4B62-AA6D-D8BD3303BF5A}"/>
    <cellStyle name="l_Planilha revistas Segmentadas_Plano RJ - AJUSTADO 06.05.08 CONFERÊNCIAS 15.05.08 - Cíntia 2 3" xfId="14934" xr:uid="{3BC0C5FF-1980-4292-8683-7C5F28C50AE4}"/>
    <cellStyle name="l_Planilha revistas Segmentadas_Plano RJ - AJUSTADO 06.05.08 CONFERÊNCIAS 15.05.08 - Cíntia 2 3 2" xfId="21093" xr:uid="{9D26B30A-B9A6-49EC-AA1B-AFFEF627741C}"/>
    <cellStyle name="l_Planilha revistas Segmentadas_Plano RJ - AJUSTADO 06.05.08 CONFERÊNCIAS 15.05.08 - Cíntia 2 3 2 2" xfId="38466" xr:uid="{4B4C0034-6650-48F4-86A7-DC9885652256}"/>
    <cellStyle name="l_Planilha revistas Segmentadas_Plano RJ - AJUSTADO 06.05.08 CONFERÊNCIAS 15.05.08 - Cíntia 2 3 3" xfId="26055" xr:uid="{4A31D681-4855-43CC-8937-793437CA37B1}"/>
    <cellStyle name="l_Planilha revistas Segmentadas_Plano RJ - AJUSTADO 06.05.08 CONFERÊNCIAS 15.05.08 - Cíntia 2 4" xfId="29246" xr:uid="{A7D57D25-7282-4AB8-9DDC-7A63A3586152}"/>
    <cellStyle name="l_Planilha revistas Segmentadas_Plano RJ - AJUSTADO 06.05.08 CONFERÊNCIAS 15.05.08 - Cíntia 2 4 2" xfId="41556" xr:uid="{638EC784-E354-49A0-B3DE-2A66A7DCD4F3}"/>
    <cellStyle name="l_Planilha revistas Segmentadas_Plano RJ - AJUSTADO 06.05.08 CONFERÊNCIAS 15.05.08 - Cíntia 2 5" xfId="32230" xr:uid="{EE3499AE-C981-4175-B228-1C6EC1A5D53B}"/>
    <cellStyle name="l_Planilha revistas Segmentadas_Plano RJ - AJUSTADO 06.05.08 CONFERÊNCIAS 15.05.08 - Cíntia 2 5 2" xfId="43985" xr:uid="{26C4C4BA-70D2-43B2-9953-856316A7CB6B}"/>
    <cellStyle name="l_Planilha revistas Segmentadas_Plano RJ - AJUSTADO 06.05.08 CONFERÊNCIAS 15.05.08 - Cíntia 2 6" xfId="26754" xr:uid="{3ACED516-13CB-43C5-8102-D808C2840012}"/>
    <cellStyle name="l_Planilha revistas Segmentadas_Plano RJ - AJUSTADO 06.05.08 CONFERÊNCIAS 15.05.08 - Cíntia 2 7" xfId="19053" xr:uid="{FD99FEB8-7359-4C9A-8391-09426857DD9B}"/>
    <cellStyle name="l_Planilha revistas Segmentadas_Plano RJ - AJUSTADO 06.05.08 CONFERÊNCIAS 15.05.08 - Cíntia 3" xfId="12204" xr:uid="{6BF3DAD6-32B3-4FBF-8D6F-722575962956}"/>
    <cellStyle name="l_Planilha revistas Segmentadas_Plano RJ - AJUSTADO 06.05.08 CONFERÊNCIAS 15.05.08 - Cíntia 3 2" xfId="15834" xr:uid="{145F140C-B550-48C7-933E-FA7937B1F773}"/>
    <cellStyle name="l_Planilha revistas Segmentadas_Plano RJ - AJUSTADO 06.05.08 CONFERÊNCIAS 15.05.08 - Cíntia 3 2 2" xfId="21993" xr:uid="{85EDB1B9-93C8-4293-8916-646EE40C2C70}"/>
    <cellStyle name="l_Planilha revistas Segmentadas_Plano RJ - AJUSTADO 06.05.08 CONFERÊNCIAS 15.05.08 - Cíntia 3 2 2 2" xfId="39271" xr:uid="{5AF272A3-D7DF-48C9-AEBE-370DE984AE5B}"/>
    <cellStyle name="l_Planilha revistas Segmentadas_Plano RJ - AJUSTADO 06.05.08 CONFERÊNCIAS 15.05.08 - Cíntia 3 2 3" xfId="26912" xr:uid="{98DD2FCF-4327-4903-BE75-9A1470F06C81}"/>
    <cellStyle name="l_Planilha revistas Segmentadas_Plano RJ - AJUSTADO 06.05.08 CONFERÊNCIAS 15.05.08 - Cíntia 3 2 4" xfId="48171" xr:uid="{9AC9ADC7-E29F-4E88-9A8A-080C8F158C5A}"/>
    <cellStyle name="l_Planilha revistas Segmentadas_Plano RJ - AJUSTADO 06.05.08 CONFERÊNCIAS 15.05.08 - Cíntia 3 3" xfId="17534" xr:uid="{913C4ACD-C69B-448B-B876-2BA95BAB2D7C}"/>
    <cellStyle name="l_Planilha revistas Segmentadas_Plano RJ - AJUSTADO 06.05.08 CONFERÊNCIAS 15.05.08 - Cíntia 3 3 2" xfId="23693" xr:uid="{E6683C0C-2427-4C31-9F14-F800DF9D5322}"/>
    <cellStyle name="l_Planilha revistas Segmentadas_Plano RJ - AJUSTADO 06.05.08 CONFERÊNCIAS 15.05.08 - Cíntia 3 3 2 2" xfId="42356" xr:uid="{BAD0CEEB-7058-4F13-99C0-7F6B1FD93702}"/>
    <cellStyle name="l_Planilha revistas Segmentadas_Plano RJ - AJUSTADO 06.05.08 CONFERÊNCIAS 15.05.08 - Cíntia 3 3 3" xfId="30130" xr:uid="{4FCD879E-348E-47E6-92B8-68F1F25D6498}"/>
    <cellStyle name="l_Planilha revistas Segmentadas_Plano RJ - AJUSTADO 06.05.08 CONFERÊNCIAS 15.05.08 - Cíntia 3 4" xfId="33127" xr:uid="{424A6F91-A644-443C-BBA6-8FE35E742C21}"/>
    <cellStyle name="l_Planilha revistas Segmentadas_Plano RJ - AJUSTADO 06.05.08 CONFERÊNCIAS 15.05.08 - Cíntia 3 4 2" xfId="44846" xr:uid="{737319C9-29DE-4D14-A2A7-BE3B95D5E19E}"/>
    <cellStyle name="l_Planilha revistas Segmentadas_Plano RJ - AJUSTADO 06.05.08 CONFERÊNCIAS 15.05.08 - Cíntia 3 5" xfId="35329" xr:uid="{3C59529E-F0FA-44D5-89BF-19179B8FB231}"/>
    <cellStyle name="l_Planilha revistas Segmentadas_Plano RJ - AJUSTADO 06.05.08 CONFERÊNCIAS 15.05.08 - Cíntia 3 6" xfId="32880" xr:uid="{33D93D0B-126B-4E20-AD08-3493431C1015}"/>
    <cellStyle name="l_Planilha revistas Segmentadas_Plano RJ - AJUSTADO 06.05.08 CONFERÊNCIAS 15.05.08 - Cíntia 3 6 2" xfId="44635" xr:uid="{DA95E92A-8F89-4EAE-B2E0-759457B741BB}"/>
    <cellStyle name="l_Planilha revistas Segmentadas_Plano RJ - AJUSTADO 06.05.08 CONFERÊNCIAS 15.05.08 - Cíntia 4" xfId="14094" xr:uid="{3A6D318A-F447-4625-A050-77E6571CF374}"/>
    <cellStyle name="l_Planilha revistas Segmentadas_Plano RJ - AJUSTADO 06.05.08 CONFERÊNCIAS 15.05.08 - Cíntia 4 2" xfId="20253" xr:uid="{EEF35C2D-2585-4F30-AD08-0E2EB7222303}"/>
    <cellStyle name="l_Planilha revistas Segmentadas_Plano RJ - AJUSTADO 06.05.08 CONFERÊNCIAS 15.05.08 - Cíntia 4 2 2" xfId="37663" xr:uid="{EBD86759-77C5-44A3-86BD-FFAA0A099291}"/>
    <cellStyle name="l_Planilha revistas Segmentadas_Plano RJ - AJUSTADO 06.05.08 CONFERÊNCIAS 15.05.08 - Cíntia 4 3" xfId="25163" xr:uid="{4F531A9B-BFE4-43BA-BA79-DA8121018728}"/>
    <cellStyle name="l_Planilha revistas Segmentadas_Plano RJ - AJUSTADO 06.05.08 CONFERÊNCIAS 15.05.08 - Cíntia 5" xfId="28372" xr:uid="{9C7B2203-0111-4AA5-8AAF-D5A08098C8CF}"/>
    <cellStyle name="l_Planilha revistas Segmentadas_Plano RJ - AJUSTADO 06.05.08 CONFERÊNCIAS 15.05.08 - Cíntia 5 2" xfId="40728" xr:uid="{1094E82C-BFE6-4210-98C6-E067E6D5164E}"/>
    <cellStyle name="l_Planilha revistas Segmentadas_Plano RJ - AJUSTADO 06.05.08 CONFERÊNCIAS 15.05.08 - Cíntia 6" xfId="31964" xr:uid="{9052796F-8EB4-4B5C-B749-741DA9EEC084}"/>
    <cellStyle name="l_Planilha revistas Segmentadas_Plano RJ - AJUSTADO 06.05.08 CONFERÊNCIAS 15.05.08 - Cíntia_OOH - Rev 12" xfId="3952" xr:uid="{A0BF797F-7EFC-4FA5-90D8-96787B1D4912}"/>
    <cellStyle name="l_Planilha revistas Segmentadas_Plano RJ - AJUSTADO_JORNAL COMPLEMENTO 24.06 - VERAMIR II - CONSOLIDADO" xfId="700" xr:uid="{17D4B3A1-563C-46CD-A6B5-E79239986A57}"/>
    <cellStyle name="l_Planilha revistas Segmentadas_Plano RJ -16.05.08" xfId="701" xr:uid="{481093C4-B269-4E99-9E58-75C4B3C52A01}"/>
    <cellStyle name="l_Planilha revistas Segmentadas_Plano RJ -16.05.08_JORNAL COMPLEMENTO 24.06 - VERAMIR II - CONSOLIDADO" xfId="702" xr:uid="{EE189BB9-B7FC-43A6-8F0F-506ECA971F23}"/>
    <cellStyle name="l_Planilha revistas Segmentadas_Plano RO - REV I - 13.05" xfId="703" xr:uid="{3B378585-CCE0-472A-A952-AC11C8580EB4}"/>
    <cellStyle name="l_Planilha revistas Segmentadas_Plano RO - REV I - 13.05 2" xfId="11252" xr:uid="{D4DD5FFB-07AE-4774-AA18-BD20E4D2BAB0}"/>
    <cellStyle name="l_Planilha revistas Segmentadas_Plano RO - REV I - 13.05 2 2" xfId="13008" xr:uid="{A154B257-8B64-41A7-B40B-9A9F26B9B906}"/>
    <cellStyle name="l_Planilha revistas Segmentadas_Plano RO - REV I - 13.05 2 2 2" xfId="16638" xr:uid="{9D65A7A9-357B-4D37-B259-DD52ADD19392}"/>
    <cellStyle name="l_Planilha revistas Segmentadas_Plano RO - REV I - 13.05 2 2 2 2" xfId="22797" xr:uid="{D63CF2A8-C997-4861-AC6C-D33FEC2C919B}"/>
    <cellStyle name="l_Planilha revistas Segmentadas_Plano RO - REV I - 13.05 2 2 2 2 2" xfId="40064" xr:uid="{53A1473E-3584-4BBC-BAC9-5198A420ABE9}"/>
    <cellStyle name="l_Planilha revistas Segmentadas_Plano RO - REV I - 13.05 2 2 2 3" xfId="27705" xr:uid="{57846CED-5C04-41B5-AC91-A6849C7F3871}"/>
    <cellStyle name="l_Planilha revistas Segmentadas_Plano RO - REV I - 13.05 2 2 3" xfId="30929" xr:uid="{61803CC8-37C4-489B-8566-4C62B0E41F35}"/>
    <cellStyle name="l_Planilha revistas Segmentadas_Plano RO - REV I - 13.05 2 2 3 2" xfId="43153" xr:uid="{B043B98B-0043-40FE-9E18-58C93B81EC68}"/>
    <cellStyle name="l_Planilha revistas Segmentadas_Plano RO - REV I - 13.05 2 2 4" xfId="33921" xr:uid="{FE2BABAC-A816-49CA-A056-A82AF256C8A3}"/>
    <cellStyle name="l_Planilha revistas Segmentadas_Plano RO - REV I - 13.05 2 2 4 2" xfId="45640" xr:uid="{A7DCCAE6-DDB5-477F-A1C7-48420FDC13DE}"/>
    <cellStyle name="l_Planilha revistas Segmentadas_Plano RO - REV I - 13.05 2 2 5" xfId="36122" xr:uid="{05A11952-8284-47EF-9586-DD9E071AC40F}"/>
    <cellStyle name="l_Planilha revistas Segmentadas_Plano RO - REV I - 13.05 2 2 6" xfId="18854" xr:uid="{090B6FF8-DF26-4759-9C36-0E0D6333865C}"/>
    <cellStyle name="l_Planilha revistas Segmentadas_Plano RO - REV I - 13.05 2 3" xfId="14935" xr:uid="{EC47CD52-5E25-41A5-89C9-B0D256EEA915}"/>
    <cellStyle name="l_Planilha revistas Segmentadas_Plano RO - REV I - 13.05 2 3 2" xfId="21094" xr:uid="{A82E33F4-7CD0-40C0-8221-0132503CD1C5}"/>
    <cellStyle name="l_Planilha revistas Segmentadas_Plano RO - REV I - 13.05 2 3 2 2" xfId="38467" xr:uid="{42C95DF1-1353-4128-A302-36A655AEC23F}"/>
    <cellStyle name="l_Planilha revistas Segmentadas_Plano RO - REV I - 13.05 2 3 3" xfId="26056" xr:uid="{0034BA56-E8E6-4DE3-8CAA-6EACE91A443C}"/>
    <cellStyle name="l_Planilha revistas Segmentadas_Plano RO - REV I - 13.05 2 4" xfId="29247" xr:uid="{250EBFED-B9E2-4643-A6FA-872354999DA3}"/>
    <cellStyle name="l_Planilha revistas Segmentadas_Plano RO - REV I - 13.05 2 4 2" xfId="41557" xr:uid="{82426DD8-4614-42A3-829D-2A2018B94C20}"/>
    <cellStyle name="l_Planilha revistas Segmentadas_Plano RO - REV I - 13.05 2 5" xfId="32231" xr:uid="{72EF79F4-02B1-47A5-9558-9BF4913362A7}"/>
    <cellStyle name="l_Planilha revistas Segmentadas_Plano RO - REV I - 13.05 2 5 2" xfId="43986" xr:uid="{68DA635C-16F7-4171-BEBD-58B9AF46CA4A}"/>
    <cellStyle name="l_Planilha revistas Segmentadas_Plano RO - REV I - 13.05 2 6" xfId="29890" xr:uid="{DFE18BB4-3201-478E-92AE-FEF92F4D46A4}"/>
    <cellStyle name="l_Planilha revistas Segmentadas_Plano RO - REV I - 13.05 2 7" xfId="18737" xr:uid="{DB108930-B279-4729-8CC7-D94018C5447D}"/>
    <cellStyle name="l_Planilha revistas Segmentadas_Plano RO - REV I - 13.05 3" xfId="12205" xr:uid="{F8E5FCDE-60D7-4EAC-A8DC-566A595B1189}"/>
    <cellStyle name="l_Planilha revistas Segmentadas_Plano RO - REV I - 13.05 3 2" xfId="15835" xr:uid="{0603EFF4-880F-4A54-BF03-0F184B0A41D5}"/>
    <cellStyle name="l_Planilha revistas Segmentadas_Plano RO - REV I - 13.05 3 2 2" xfId="21994" xr:uid="{4B92FB43-2813-448B-99FA-42DC5BF68C0B}"/>
    <cellStyle name="l_Planilha revistas Segmentadas_Plano RO - REV I - 13.05 3 2 2 2" xfId="39272" xr:uid="{20D57E15-EEA6-4104-A482-8B258FAB9320}"/>
    <cellStyle name="l_Planilha revistas Segmentadas_Plano RO - REV I - 13.05 3 2 3" xfId="26913" xr:uid="{C6B6A196-073F-4970-967A-B5F519264894}"/>
    <cellStyle name="l_Planilha revistas Segmentadas_Plano RO - REV I - 13.05 3 2 4" xfId="48172" xr:uid="{79AE0FB3-9C0C-4A7D-8D0B-A7BF55F12ACC}"/>
    <cellStyle name="l_Planilha revistas Segmentadas_Plano RO - REV I - 13.05 3 3" xfId="17535" xr:uid="{AE01EFC9-CEF0-4517-A2E6-D5F8A4C2DFAD}"/>
    <cellStyle name="l_Planilha revistas Segmentadas_Plano RO - REV I - 13.05 3 3 2" xfId="23694" xr:uid="{8B2E4B72-0EE2-4F31-AAC1-B8B46C968CA6}"/>
    <cellStyle name="l_Planilha revistas Segmentadas_Plano RO - REV I - 13.05 3 3 2 2" xfId="42357" xr:uid="{6771D7A4-AF2E-4DDE-9EDE-DD7BBA22B07E}"/>
    <cellStyle name="l_Planilha revistas Segmentadas_Plano RO - REV I - 13.05 3 3 3" xfId="30131" xr:uid="{2F8240E7-40C2-4931-BAC8-D287B5692FA7}"/>
    <cellStyle name="l_Planilha revistas Segmentadas_Plano RO - REV I - 13.05 3 4" xfId="33128" xr:uid="{A8B126CA-BD25-4A49-B829-D2EAF4E4BD42}"/>
    <cellStyle name="l_Planilha revistas Segmentadas_Plano RO - REV I - 13.05 3 4 2" xfId="44847" xr:uid="{A8659A88-3660-468C-8596-025EC1522CD6}"/>
    <cellStyle name="l_Planilha revistas Segmentadas_Plano RO - REV I - 13.05 3 5" xfId="35330" xr:uid="{D6F2036C-7D05-4F34-8B20-9C3333869516}"/>
    <cellStyle name="l_Planilha revistas Segmentadas_Plano RO - REV I - 13.05 3 6" xfId="37120" xr:uid="{5A1F288D-EC17-42DB-94A6-5CBACDA500F4}"/>
    <cellStyle name="l_Planilha revistas Segmentadas_Plano RO - REV I - 13.05 3 6 2" xfId="46656" xr:uid="{E7B4671D-AF0F-4B14-9603-FB862A9907C2}"/>
    <cellStyle name="l_Planilha revistas Segmentadas_Plano RO - REV I - 13.05 4" xfId="14095" xr:uid="{C89ED8CD-6BF9-4E95-94CC-F02BC00B9C27}"/>
    <cellStyle name="l_Planilha revistas Segmentadas_Plano RO - REV I - 13.05 4 2" xfId="20254" xr:uid="{DC917F8E-6D67-47B6-9314-FE8E94E4A149}"/>
    <cellStyle name="l_Planilha revistas Segmentadas_Plano RO - REV I - 13.05 4 2 2" xfId="37664" xr:uid="{F4AA5D32-E985-4BF9-827E-CC66781E6D32}"/>
    <cellStyle name="l_Planilha revistas Segmentadas_Plano RO - REV I - 13.05 4 3" xfId="25164" xr:uid="{6860B38D-B5DF-43B1-AD74-40AFDD8DEC1D}"/>
    <cellStyle name="l_Planilha revistas Segmentadas_Plano RO - REV I - 13.05 5" xfId="28373" xr:uid="{CA767098-A050-4353-A86B-81B2832723B0}"/>
    <cellStyle name="l_Planilha revistas Segmentadas_Plano RO - REV I - 13.05 5 2" xfId="40729" xr:uid="{477A410E-0A8D-4FAA-AAC9-F0494D643A56}"/>
    <cellStyle name="l_Planilha revistas Segmentadas_Plano RO - REV I - 13.05 6" xfId="31963" xr:uid="{D81E5983-30F1-4701-9B4F-C5EDF2ED5DBA}"/>
    <cellStyle name="l_Planilha revistas Segmentadas_Plano RO - REV I - 13.05_JORNAL COMPLEMENTO 24.06 - VERAMIR II - CONSOLIDADO" xfId="704" xr:uid="{A8C4E6AF-9767-4509-93F0-1FD490E6C277}"/>
    <cellStyle name="l_Planilha revistas Segmentadas_Plano RO - REV I - 13.05_OOH - Rev 12" xfId="3953" xr:uid="{0E6BB4C8-7A42-46EA-BED6-3E4CA924779D}"/>
    <cellStyle name="l_Planilha revistas Segmentadas_Plano RR - REV I - 13.05" xfId="705" xr:uid="{02F24322-E376-4452-AA6C-B4F889007BA4}"/>
    <cellStyle name="l_Planilha revistas Segmentadas_Plano RR - REV I - 13.05 2" xfId="11253" xr:uid="{17D3A514-1C1A-4B94-B91B-5EA52E1F73CB}"/>
    <cellStyle name="l_Planilha revistas Segmentadas_Plano RR - REV I - 13.05 2 2" xfId="13009" xr:uid="{0574C0E4-8472-490B-A91B-F5322ED56E0B}"/>
    <cellStyle name="l_Planilha revistas Segmentadas_Plano RR - REV I - 13.05 2 2 2" xfId="16639" xr:uid="{9A97343F-67CB-458D-9962-84EA781AD537}"/>
    <cellStyle name="l_Planilha revistas Segmentadas_Plano RR - REV I - 13.05 2 2 2 2" xfId="22798" xr:uid="{9BAE2702-55B0-48EA-8910-5A3A3E774FC7}"/>
    <cellStyle name="l_Planilha revistas Segmentadas_Plano RR - REV I - 13.05 2 2 2 2 2" xfId="40065" xr:uid="{6219C772-B369-4FFC-95D3-2A8259647FA5}"/>
    <cellStyle name="l_Planilha revistas Segmentadas_Plano RR - REV I - 13.05 2 2 2 3" xfId="27706" xr:uid="{22CD424E-6915-4A2B-A33B-3023B1E716D7}"/>
    <cellStyle name="l_Planilha revistas Segmentadas_Plano RR - REV I - 13.05 2 2 3" xfId="30930" xr:uid="{CDEE5E5C-12DF-458B-AD10-5FC8F939FB82}"/>
    <cellStyle name="l_Planilha revistas Segmentadas_Plano RR - REV I - 13.05 2 2 3 2" xfId="43154" xr:uid="{779A49CF-D462-43FE-9BEB-D67FF02E51E8}"/>
    <cellStyle name="l_Planilha revistas Segmentadas_Plano RR - REV I - 13.05 2 2 4" xfId="33922" xr:uid="{5366F9D1-F50F-411F-870B-D57E12B19623}"/>
    <cellStyle name="l_Planilha revistas Segmentadas_Plano RR - REV I - 13.05 2 2 4 2" xfId="45641" xr:uid="{3500E442-661B-43FB-BD9B-AF2BFBFB7095}"/>
    <cellStyle name="l_Planilha revistas Segmentadas_Plano RR - REV I - 13.05 2 2 5" xfId="36123" xr:uid="{543EA79E-C827-4691-9F62-75D14909519F}"/>
    <cellStyle name="l_Planilha revistas Segmentadas_Plano RR - REV I - 13.05 2 2 6" xfId="18536" xr:uid="{89522E39-82CC-4D2F-B5A2-6D857AEB2A77}"/>
    <cellStyle name="l_Planilha revistas Segmentadas_Plano RR - REV I - 13.05 2 3" xfId="14936" xr:uid="{D00D7A70-9C1A-42A3-9FA8-6B7097C76659}"/>
    <cellStyle name="l_Planilha revistas Segmentadas_Plano RR - REV I - 13.05 2 3 2" xfId="21095" xr:uid="{B380519C-C8CD-4EB2-934C-D342D0BDDE70}"/>
    <cellStyle name="l_Planilha revistas Segmentadas_Plano RR - REV I - 13.05 2 3 2 2" xfId="38468" xr:uid="{6F9E4728-E19B-491B-9272-083E84A5A11D}"/>
    <cellStyle name="l_Planilha revistas Segmentadas_Plano RR - REV I - 13.05 2 3 3" xfId="26057" xr:uid="{C6593C83-697B-45C9-BAA2-077B3CCE7687}"/>
    <cellStyle name="l_Planilha revistas Segmentadas_Plano RR - REV I - 13.05 2 4" xfId="29248" xr:uid="{4CE3D71D-7C01-4917-BB1C-A9E2A60D0823}"/>
    <cellStyle name="l_Planilha revistas Segmentadas_Plano RR - REV I - 13.05 2 4 2" xfId="41558" xr:uid="{E4A3A3D7-2693-4F48-8DD0-8D73AD156DA1}"/>
    <cellStyle name="l_Planilha revistas Segmentadas_Plano RR - REV I - 13.05 2 5" xfId="32232" xr:uid="{90794559-8937-4717-9A4B-C20AF5FDC7C0}"/>
    <cellStyle name="l_Planilha revistas Segmentadas_Plano RR - REV I - 13.05 2 5 2" xfId="43987" xr:uid="{FAD83542-EA7A-4299-90EB-6EB6C6099990}"/>
    <cellStyle name="l_Planilha revistas Segmentadas_Plano RR - REV I - 13.05 2 6" xfId="29931" xr:uid="{C9A66E0E-DF9A-4102-A2F2-E43EA3947934}"/>
    <cellStyle name="l_Planilha revistas Segmentadas_Plano RR - REV I - 13.05 2 7" xfId="19435" xr:uid="{874A5AE5-8659-458A-AF23-94C40F9F62FE}"/>
    <cellStyle name="l_Planilha revistas Segmentadas_Plano RR - REV I - 13.05 3" xfId="12206" xr:uid="{715BEABD-C048-4DFC-BBCB-DE0CA97C7D1B}"/>
    <cellStyle name="l_Planilha revistas Segmentadas_Plano RR - REV I - 13.05 3 2" xfId="15836" xr:uid="{F396BDC3-611A-444E-B739-F8704BC17F7E}"/>
    <cellStyle name="l_Planilha revistas Segmentadas_Plano RR - REV I - 13.05 3 2 2" xfId="21995" xr:uid="{2EF62E88-E83E-44FC-B099-BFF665961D6E}"/>
    <cellStyle name="l_Planilha revistas Segmentadas_Plano RR - REV I - 13.05 3 2 2 2" xfId="39273" xr:uid="{287CAB5D-CE03-4414-A472-A3BA1D9AF78A}"/>
    <cellStyle name="l_Planilha revistas Segmentadas_Plano RR - REV I - 13.05 3 2 3" xfId="26914" xr:uid="{D11802C6-2C39-460D-AA01-D144E6A1AA87}"/>
    <cellStyle name="l_Planilha revistas Segmentadas_Plano RR - REV I - 13.05 3 2 4" xfId="48173" xr:uid="{4AFD6EF6-B109-4F84-ABCA-FEBA3973213B}"/>
    <cellStyle name="l_Planilha revistas Segmentadas_Plano RR - REV I - 13.05 3 3" xfId="17536" xr:uid="{4AACD1DC-1058-49F0-8497-71DDE22EA705}"/>
    <cellStyle name="l_Planilha revistas Segmentadas_Plano RR - REV I - 13.05 3 3 2" xfId="23695" xr:uid="{3BC5C04B-0350-4729-BAA6-0AD3F1CC7AB5}"/>
    <cellStyle name="l_Planilha revistas Segmentadas_Plano RR - REV I - 13.05 3 3 2 2" xfId="42358" xr:uid="{794E51D1-2593-4C56-B272-4A6C2386B9B1}"/>
    <cellStyle name="l_Planilha revistas Segmentadas_Plano RR - REV I - 13.05 3 3 3" xfId="30132" xr:uid="{D60DDF65-E2FF-4E8D-85BE-26E779B6DDDF}"/>
    <cellStyle name="l_Planilha revistas Segmentadas_Plano RR - REV I - 13.05 3 4" xfId="33129" xr:uid="{28AAEC6B-DEBC-48B5-A9F1-93A2BB0B21DF}"/>
    <cellStyle name="l_Planilha revistas Segmentadas_Plano RR - REV I - 13.05 3 4 2" xfId="44848" xr:uid="{F5493361-AE4B-4DF4-BCB5-C29521CC76FC}"/>
    <cellStyle name="l_Planilha revistas Segmentadas_Plano RR - REV I - 13.05 3 5" xfId="35331" xr:uid="{DB25C90B-A8EA-47DF-B3C1-387262EDCD90}"/>
    <cellStyle name="l_Planilha revistas Segmentadas_Plano RR - REV I - 13.05 3 6" xfId="37323" xr:uid="{5406A704-063E-445A-AF87-4A3B5E234B6A}"/>
    <cellStyle name="l_Planilha revistas Segmentadas_Plano RR - REV I - 13.05 3 6 2" xfId="46859" xr:uid="{0CE266B3-E3EC-4404-B8A9-E84C4A1B5EF1}"/>
    <cellStyle name="l_Planilha revistas Segmentadas_Plano RR - REV I - 13.05 4" xfId="14096" xr:uid="{D64B48B7-8680-4184-8A40-5B1A14282A3F}"/>
    <cellStyle name="l_Planilha revistas Segmentadas_Plano RR - REV I - 13.05 4 2" xfId="20255" xr:uid="{93A542EF-0C7E-48E2-B204-1DC79DEC99D4}"/>
    <cellStyle name="l_Planilha revistas Segmentadas_Plano RR - REV I - 13.05 4 2 2" xfId="37665" xr:uid="{EF306A9D-62BC-40B3-90CB-15E863997686}"/>
    <cellStyle name="l_Planilha revistas Segmentadas_Plano RR - REV I - 13.05 4 3" xfId="25165" xr:uid="{A1CA7249-E1F7-4BF6-B509-35A53EAA256C}"/>
    <cellStyle name="l_Planilha revistas Segmentadas_Plano RR - REV I - 13.05 5" xfId="28374" xr:uid="{64663E19-90EC-462E-BD1A-9FAEC7D67E32}"/>
    <cellStyle name="l_Planilha revistas Segmentadas_Plano RR - REV I - 13.05 5 2" xfId="40730" xr:uid="{BE83720E-7D54-457A-A2D0-EFD9DACA6893}"/>
    <cellStyle name="l_Planilha revistas Segmentadas_Plano RR - REV I - 13.05 6" xfId="31962" xr:uid="{8CA8E973-0B62-499C-A653-AAEC4DC62EE9}"/>
    <cellStyle name="l_Planilha revistas Segmentadas_Plano RR - REV I - 13.05_JORNAL COMPLEMENTO 24.06 - VERAMIR II - CONSOLIDADO" xfId="706" xr:uid="{98AEC457-1293-46EC-8032-C4808F011864}"/>
    <cellStyle name="l_Planilha revistas Segmentadas_Plano RR - REV I - 13.05_OOH - Rev 12" xfId="3954" xr:uid="{A3CD5B27-7303-4813-960A-7C203E821A4A}"/>
    <cellStyle name="l_Planilha revistas Segmentadas_Plano RS" xfId="707" xr:uid="{A5C6A974-B5A1-4605-85D6-343D1DFC51C6}"/>
    <cellStyle name="l_Planilha revistas Segmentadas_Plano RS - 16-05-08" xfId="708" xr:uid="{CFAC2D78-5092-4741-8129-11C39669C163}"/>
    <cellStyle name="l_Planilha revistas Segmentadas_Plano RS - 16-05-08_JORNAL COMPLEMENTO 24.06 - VERAMIR II - CONSOLIDADO" xfId="709" xr:uid="{28516968-41C6-4993-85D2-94B09C8AE331}"/>
    <cellStyle name="l_Planilha revistas Segmentadas_Plano RS_JORNAL COMPLEMENTO 24.06 - VERAMIR II - CONSOLIDADO" xfId="710" xr:uid="{85738ADF-B79B-4791-BB21-4168B8914D50}"/>
    <cellStyle name="l_Planilha revistas Segmentadas_Plano SP - REV I - 13.05" xfId="711" xr:uid="{F7345335-89C1-4083-90F2-058C405D116A}"/>
    <cellStyle name="l_Planilha revistas Segmentadas_Plano SP - REV I - 13.05 2" xfId="11254" xr:uid="{BA8180BD-08F1-4EB1-9A53-B9FDC8D0865F}"/>
    <cellStyle name="l_Planilha revistas Segmentadas_Plano SP - REV I - 13.05 2 2" xfId="13010" xr:uid="{08F14A43-B8B6-4291-B3E2-1EF88B4D5782}"/>
    <cellStyle name="l_Planilha revistas Segmentadas_Plano SP - REV I - 13.05 2 2 2" xfId="16640" xr:uid="{785D9B25-313C-421C-8DA3-B077115707D9}"/>
    <cellStyle name="l_Planilha revistas Segmentadas_Plano SP - REV I - 13.05 2 2 2 2" xfId="22799" xr:uid="{946CD685-E090-49EF-9F5F-58B33490E7E6}"/>
    <cellStyle name="l_Planilha revistas Segmentadas_Plano SP - REV I - 13.05 2 2 2 2 2" xfId="40066" xr:uid="{38D9FA71-0212-4BA4-968D-9B613A5F1640}"/>
    <cellStyle name="l_Planilha revistas Segmentadas_Plano SP - REV I - 13.05 2 2 2 3" xfId="27707" xr:uid="{6071D98F-62E2-48C9-BC93-1BBD20EE72DB}"/>
    <cellStyle name="l_Planilha revistas Segmentadas_Plano SP - REV I - 13.05 2 2 3" xfId="30931" xr:uid="{C0D31D40-2803-485C-AA01-8F5FDA15EEB6}"/>
    <cellStyle name="l_Planilha revistas Segmentadas_Plano SP - REV I - 13.05 2 2 3 2" xfId="43155" xr:uid="{27933E14-8CB8-4B4D-B11E-EFBCA9C7E22F}"/>
    <cellStyle name="l_Planilha revistas Segmentadas_Plano SP - REV I - 13.05 2 2 4" xfId="33923" xr:uid="{21013600-985C-4BEF-966D-A1D4EFD0A115}"/>
    <cellStyle name="l_Planilha revistas Segmentadas_Plano SP - REV I - 13.05 2 2 4 2" xfId="45642" xr:uid="{ED9484B8-6123-4079-959B-48AF6E7D0293}"/>
    <cellStyle name="l_Planilha revistas Segmentadas_Plano SP - REV I - 13.05 2 2 5" xfId="36124" xr:uid="{3702D554-F415-4B22-821D-8F7964F1AF15}"/>
    <cellStyle name="l_Planilha revistas Segmentadas_Plano SP - REV I - 13.05 2 2 6" xfId="19235" xr:uid="{3B0CDDAC-330A-465E-B015-9D03FEA9914D}"/>
    <cellStyle name="l_Planilha revistas Segmentadas_Plano SP - REV I - 13.05 2 3" xfId="14937" xr:uid="{A1D6E10C-A96C-4813-900B-3F78E7DF1332}"/>
    <cellStyle name="l_Planilha revistas Segmentadas_Plano SP - REV I - 13.05 2 3 2" xfId="21096" xr:uid="{0BEEF5F2-EC86-42A7-B326-6ACEE9443A28}"/>
    <cellStyle name="l_Planilha revistas Segmentadas_Plano SP - REV I - 13.05 2 3 2 2" xfId="38469" xr:uid="{F9A41890-5CCD-4217-A5FC-0D61A08E4E34}"/>
    <cellStyle name="l_Planilha revistas Segmentadas_Plano SP - REV I - 13.05 2 3 3" xfId="26058" xr:uid="{5602E123-95A3-4682-B795-BF7B4815C230}"/>
    <cellStyle name="l_Planilha revistas Segmentadas_Plano SP - REV I - 13.05 2 4" xfId="29249" xr:uid="{3C289705-3DFC-4B80-BB9F-7A134A57131B}"/>
    <cellStyle name="l_Planilha revistas Segmentadas_Plano SP - REV I - 13.05 2 4 2" xfId="41559" xr:uid="{2DFD189A-8224-4C87-9E66-C45BEB43D3DA}"/>
    <cellStyle name="l_Planilha revistas Segmentadas_Plano SP - REV I - 13.05 2 5" xfId="32233" xr:uid="{80276B92-1D2B-40AF-A28B-8F1F122FE455}"/>
    <cellStyle name="l_Planilha revistas Segmentadas_Plano SP - REV I - 13.05 2 5 2" xfId="43988" xr:uid="{21ADE29F-334E-4B62-917E-89A16C118FA2}"/>
    <cellStyle name="l_Planilha revistas Segmentadas_Plano SP - REV I - 13.05 2 6" xfId="26743" xr:uid="{37AC5E9F-2726-4E3B-952D-DFF2218BF221}"/>
    <cellStyle name="l_Planilha revistas Segmentadas_Plano SP - REV I - 13.05 2 7" xfId="19729" xr:uid="{AE920CEF-CA09-4922-8BD6-91DF0F589255}"/>
    <cellStyle name="l_Planilha revistas Segmentadas_Plano SP - REV I - 13.05 3" xfId="12207" xr:uid="{A3D6DA95-FC9F-41B9-9876-3822974D78C6}"/>
    <cellStyle name="l_Planilha revistas Segmentadas_Plano SP - REV I - 13.05 3 2" xfId="15837" xr:uid="{2473095F-C577-4C8C-8C32-16E538964585}"/>
    <cellStyle name="l_Planilha revistas Segmentadas_Plano SP - REV I - 13.05 3 2 2" xfId="21996" xr:uid="{8658EE57-3438-4DCF-8B10-92B39E8CF488}"/>
    <cellStyle name="l_Planilha revistas Segmentadas_Plano SP - REV I - 13.05 3 2 2 2" xfId="39274" xr:uid="{6B4098D5-5375-4366-A1EA-F7603673007A}"/>
    <cellStyle name="l_Planilha revistas Segmentadas_Plano SP - REV I - 13.05 3 2 3" xfId="26915" xr:uid="{137AA1DB-B376-435A-9193-79935EA77006}"/>
    <cellStyle name="l_Planilha revistas Segmentadas_Plano SP - REV I - 13.05 3 2 4" xfId="48174" xr:uid="{A65FBD7A-410D-4D3F-930B-6A064BF5798D}"/>
    <cellStyle name="l_Planilha revistas Segmentadas_Plano SP - REV I - 13.05 3 3" xfId="17537" xr:uid="{1507FA40-9D1A-4528-B184-07208F995715}"/>
    <cellStyle name="l_Planilha revistas Segmentadas_Plano SP - REV I - 13.05 3 3 2" xfId="23696" xr:uid="{CD7FF737-4BEC-4CD6-A178-414A63BEAA1E}"/>
    <cellStyle name="l_Planilha revistas Segmentadas_Plano SP - REV I - 13.05 3 3 2 2" xfId="42359" xr:uid="{9F141A94-9B28-4B90-B1FE-16A13F7B6D55}"/>
    <cellStyle name="l_Planilha revistas Segmentadas_Plano SP - REV I - 13.05 3 3 3" xfId="30133" xr:uid="{54FC6F62-70A6-4C36-9AA5-EB8F15909278}"/>
    <cellStyle name="l_Planilha revistas Segmentadas_Plano SP - REV I - 13.05 3 4" xfId="33130" xr:uid="{FD775B24-B491-4FAF-BEE7-56875656B917}"/>
    <cellStyle name="l_Planilha revistas Segmentadas_Plano SP - REV I - 13.05 3 4 2" xfId="44849" xr:uid="{7AACC440-2E50-44F8-B388-C233E8CEF37F}"/>
    <cellStyle name="l_Planilha revistas Segmentadas_Plano SP - REV I - 13.05 3 5" xfId="35332" xr:uid="{4524F027-61C3-47EC-923A-1B942596CA11}"/>
    <cellStyle name="l_Planilha revistas Segmentadas_Plano SP - REV I - 13.05 3 6" xfId="36923" xr:uid="{4E27A944-3E38-4FD3-AE40-D5B6FCEB9155}"/>
    <cellStyle name="l_Planilha revistas Segmentadas_Plano SP - REV I - 13.05 3 6 2" xfId="46459" xr:uid="{6C9A63DF-3CD9-4293-940E-690722245BA6}"/>
    <cellStyle name="l_Planilha revistas Segmentadas_Plano SP - REV I - 13.05 4" xfId="14097" xr:uid="{39613EBF-C671-43E2-8F70-5BBE2B183DDE}"/>
    <cellStyle name="l_Planilha revistas Segmentadas_Plano SP - REV I - 13.05 4 2" xfId="20256" xr:uid="{7842F23F-C7A4-4888-BDF6-8979989EBFA0}"/>
    <cellStyle name="l_Planilha revistas Segmentadas_Plano SP - REV I - 13.05 4 2 2" xfId="37666" xr:uid="{95AAEBBA-B8B7-40F8-B2C9-66B6FA4306B7}"/>
    <cellStyle name="l_Planilha revistas Segmentadas_Plano SP - REV I - 13.05 4 3" xfId="25166" xr:uid="{93CF97E9-94D2-4B5F-853B-43077365BDDA}"/>
    <cellStyle name="l_Planilha revistas Segmentadas_Plano SP - REV I - 13.05 5" xfId="28375" xr:uid="{D604EAB4-E6BA-4E40-916D-2A24700C1B4E}"/>
    <cellStyle name="l_Planilha revistas Segmentadas_Plano SP - REV I - 13.05 5 2" xfId="40731" xr:uid="{C17FF9F2-84C8-4B48-AC8B-51A3651A6395}"/>
    <cellStyle name="l_Planilha revistas Segmentadas_Plano SP - REV I - 13.05 6" xfId="31961" xr:uid="{69793731-6336-44ED-A1F8-3135F4185383}"/>
    <cellStyle name="l_Planilha revistas Segmentadas_Plano SP - REV I - 13.05_JORNAL COMPLEMENTO 24.06 - VERAMIR II - CONSOLIDADO" xfId="712" xr:uid="{E2CBEAA9-BCBC-48B7-94F6-00BE8C7F66CB}"/>
    <cellStyle name="l_Planilha revistas Segmentadas_Plano SP - REV I - 13.05_OOH - Rev 12" xfId="3955" xr:uid="{F245ADE1-96CF-4229-8FB0-B014E77E45A2}"/>
    <cellStyle name="l_Planilha revistas Segmentadas_Plano TO - AJUSTADO 06.05.08 CONFERÊNCIA 14.05.08" xfId="713" xr:uid="{E85D2153-251B-4FD0-992F-A0A28E352790}"/>
    <cellStyle name="l_Planilha revistas Segmentadas_Plano TO - AJUSTADO 06.05.08 CONFERÊNCIA 14.05.08 2" xfId="11255" xr:uid="{9426DC55-5618-4BAB-98E5-4FD7CE15AE77}"/>
    <cellStyle name="l_Planilha revistas Segmentadas_Plano TO - AJUSTADO 06.05.08 CONFERÊNCIA 14.05.08 2 2" xfId="13011" xr:uid="{A1E1F368-D69C-44DE-B991-5AFB48C966F1}"/>
    <cellStyle name="l_Planilha revistas Segmentadas_Plano TO - AJUSTADO 06.05.08 CONFERÊNCIA 14.05.08 2 2 2" xfId="16641" xr:uid="{A51C6FD4-2AD7-4E67-92CE-B86AC33A6046}"/>
    <cellStyle name="l_Planilha revistas Segmentadas_Plano TO - AJUSTADO 06.05.08 CONFERÊNCIA 14.05.08 2 2 2 2" xfId="22800" xr:uid="{3F31DDF4-21A1-4D93-9DF2-00C3E6CCA55A}"/>
    <cellStyle name="l_Planilha revistas Segmentadas_Plano TO - AJUSTADO 06.05.08 CONFERÊNCIA 14.05.08 2 2 2 2 2" xfId="40067" xr:uid="{E6365A46-02BC-4F09-8CDF-54D0E7D009E6}"/>
    <cellStyle name="l_Planilha revistas Segmentadas_Plano TO - AJUSTADO 06.05.08 CONFERÊNCIA 14.05.08 2 2 2 3" xfId="27708" xr:uid="{C8243E7E-AAA9-4F11-9A81-94D2D6E3729A}"/>
    <cellStyle name="l_Planilha revistas Segmentadas_Plano TO - AJUSTADO 06.05.08 CONFERÊNCIA 14.05.08 2 2 3" xfId="30932" xr:uid="{99EFE398-FE6C-4829-8CE6-EBC0D691C82B}"/>
    <cellStyle name="l_Planilha revistas Segmentadas_Plano TO - AJUSTADO 06.05.08 CONFERÊNCIA 14.05.08 2 2 3 2" xfId="43156" xr:uid="{E126F865-F568-4CC3-B0CC-B627E6B4145F}"/>
    <cellStyle name="l_Planilha revistas Segmentadas_Plano TO - AJUSTADO 06.05.08 CONFERÊNCIA 14.05.08 2 2 4" xfId="33924" xr:uid="{D6E91324-AB27-4187-BDEC-DD033447C5BD}"/>
    <cellStyle name="l_Planilha revistas Segmentadas_Plano TO - AJUSTADO 06.05.08 CONFERÊNCIA 14.05.08 2 2 4 2" xfId="45643" xr:uid="{7FB3B81F-043A-4E91-B9C6-A4FA25FF6AB0}"/>
    <cellStyle name="l_Planilha revistas Segmentadas_Plano TO - AJUSTADO 06.05.08 CONFERÊNCIA 14.05.08 2 2 5" xfId="36125" xr:uid="{D0FA7CB6-DE9A-4732-9CD6-3BB32A43C275}"/>
    <cellStyle name="l_Planilha revistas Segmentadas_Plano TO - AJUSTADO 06.05.08 CONFERÊNCIA 14.05.08 2 2 6" xfId="19528" xr:uid="{6630FC87-DDA1-4680-BB78-5F01E8522207}"/>
    <cellStyle name="l_Planilha revistas Segmentadas_Plano TO - AJUSTADO 06.05.08 CONFERÊNCIA 14.05.08 2 3" xfId="14938" xr:uid="{0B769907-8B40-4CB8-BB34-FEA04B1ADBBF}"/>
    <cellStyle name="l_Planilha revistas Segmentadas_Plano TO - AJUSTADO 06.05.08 CONFERÊNCIA 14.05.08 2 3 2" xfId="21097" xr:uid="{879A8E50-F974-4C8B-B4C9-28387F792F55}"/>
    <cellStyle name="l_Planilha revistas Segmentadas_Plano TO - AJUSTADO 06.05.08 CONFERÊNCIA 14.05.08 2 3 2 2" xfId="38470" xr:uid="{51DEF6BE-1E88-4B9E-AF82-B6FEA9468A51}"/>
    <cellStyle name="l_Planilha revistas Segmentadas_Plano TO - AJUSTADO 06.05.08 CONFERÊNCIA 14.05.08 2 3 3" xfId="26059" xr:uid="{4C175508-5F3B-4B50-9945-13ED8F216C77}"/>
    <cellStyle name="l_Planilha revistas Segmentadas_Plano TO - AJUSTADO 06.05.08 CONFERÊNCIA 14.05.08 2 4" xfId="29250" xr:uid="{4B9276CB-21FB-4D60-96DE-0C07AD3360E0}"/>
    <cellStyle name="l_Planilha revistas Segmentadas_Plano TO - AJUSTADO 06.05.08 CONFERÊNCIA 14.05.08 2 4 2" xfId="41560" xr:uid="{EE322D3E-E903-403D-BC03-D201252D8E10}"/>
    <cellStyle name="l_Planilha revistas Segmentadas_Plano TO - AJUSTADO 06.05.08 CONFERÊNCIA 14.05.08 2 5" xfId="32234" xr:uid="{66781DA2-1364-4166-A766-82F7208DA2BD}"/>
    <cellStyle name="l_Planilha revistas Segmentadas_Plano TO - AJUSTADO 06.05.08 CONFERÊNCIA 14.05.08 2 5 2" xfId="43989" xr:uid="{22BC7006-57AC-4CB8-893B-070B42496B29}"/>
    <cellStyle name="l_Planilha revistas Segmentadas_Plano TO - AJUSTADO 06.05.08 CONFERÊNCIA 14.05.08 2 6" xfId="29913" xr:uid="{7D26F32D-4B02-47DD-BE69-F8AF0803FA0E}"/>
    <cellStyle name="l_Planilha revistas Segmentadas_Plano TO - AJUSTADO 06.05.08 CONFERÊNCIA 14.05.08 2 7" xfId="19052" xr:uid="{30B68A42-5463-4135-AA32-68BB8F5CEBE7}"/>
    <cellStyle name="l_Planilha revistas Segmentadas_Plano TO - AJUSTADO 06.05.08 CONFERÊNCIA 14.05.08 3" xfId="12208" xr:uid="{AE576E63-9672-4310-A75F-93CBA6C4CF9B}"/>
    <cellStyle name="l_Planilha revistas Segmentadas_Plano TO - AJUSTADO 06.05.08 CONFERÊNCIA 14.05.08 3 2" xfId="15838" xr:uid="{D8CBD0D2-E8F4-46FD-9917-2974F72C38D4}"/>
    <cellStyle name="l_Planilha revistas Segmentadas_Plano TO - AJUSTADO 06.05.08 CONFERÊNCIA 14.05.08 3 2 2" xfId="21997" xr:uid="{1526F6B4-3A0A-4810-A2DC-8EAE9DB8084F}"/>
    <cellStyle name="l_Planilha revistas Segmentadas_Plano TO - AJUSTADO 06.05.08 CONFERÊNCIA 14.05.08 3 2 2 2" xfId="39275" xr:uid="{6E0999E1-1DA5-40FB-980A-47D63905E7DC}"/>
    <cellStyle name="l_Planilha revistas Segmentadas_Plano TO - AJUSTADO 06.05.08 CONFERÊNCIA 14.05.08 3 2 3" xfId="26916" xr:uid="{7B8918B9-9020-477F-A16E-AB7604E36378}"/>
    <cellStyle name="l_Planilha revistas Segmentadas_Plano TO - AJUSTADO 06.05.08 CONFERÊNCIA 14.05.08 3 2 4" xfId="48175" xr:uid="{0172BD03-0A39-4938-A77F-0EB150DC9D3E}"/>
    <cellStyle name="l_Planilha revistas Segmentadas_Plano TO - AJUSTADO 06.05.08 CONFERÊNCIA 14.05.08 3 3" xfId="17538" xr:uid="{318A855A-0EC1-4A84-863A-BF3F2C484CB1}"/>
    <cellStyle name="l_Planilha revistas Segmentadas_Plano TO - AJUSTADO 06.05.08 CONFERÊNCIA 14.05.08 3 3 2" xfId="23697" xr:uid="{C2C43FF2-2EE8-467A-98FD-A0F12C29BBDE}"/>
    <cellStyle name="l_Planilha revistas Segmentadas_Plano TO - AJUSTADO 06.05.08 CONFERÊNCIA 14.05.08 3 3 2 2" xfId="42360" xr:uid="{8E654DBC-8F05-4424-B9BB-9F0CDF7F6EC3}"/>
    <cellStyle name="l_Planilha revistas Segmentadas_Plano TO - AJUSTADO 06.05.08 CONFERÊNCIA 14.05.08 3 3 3" xfId="30134" xr:uid="{73A8348D-8641-4DBB-8C02-F03F5AB31613}"/>
    <cellStyle name="l_Planilha revistas Segmentadas_Plano TO - AJUSTADO 06.05.08 CONFERÊNCIA 14.05.08 3 4" xfId="33131" xr:uid="{FF874607-64E8-448D-B514-72CBD036626D}"/>
    <cellStyle name="l_Planilha revistas Segmentadas_Plano TO - AJUSTADO 06.05.08 CONFERÊNCIA 14.05.08 3 4 2" xfId="44850" xr:uid="{7890BC88-BB22-48AD-B2FD-9DABF659F02C}"/>
    <cellStyle name="l_Planilha revistas Segmentadas_Plano TO - AJUSTADO 06.05.08 CONFERÊNCIA 14.05.08 3 5" xfId="35333" xr:uid="{5377CC0C-836F-4E27-BF1D-25084C1FC23E}"/>
    <cellStyle name="l_Planilha revistas Segmentadas_Plano TO - AJUSTADO 06.05.08 CONFERÊNCIA 14.05.08 3 6" xfId="29056" xr:uid="{BC64468D-A12F-439D-B20D-FF8C8BB5D104}"/>
    <cellStyle name="l_Planilha revistas Segmentadas_Plano TO - AJUSTADO 06.05.08 CONFERÊNCIA 14.05.08 3 6 2" xfId="41380" xr:uid="{6074C9D8-160A-4728-AF20-F967A65DA820}"/>
    <cellStyle name="l_Planilha revistas Segmentadas_Plano TO - AJUSTADO 06.05.08 CONFERÊNCIA 14.05.08 4" xfId="14098" xr:uid="{B04BCB1E-9351-4E16-8D89-ED30A42F477B}"/>
    <cellStyle name="l_Planilha revistas Segmentadas_Plano TO - AJUSTADO 06.05.08 CONFERÊNCIA 14.05.08 4 2" xfId="20257" xr:uid="{518D17A8-2122-48AA-93AB-5A473AF8D729}"/>
    <cellStyle name="l_Planilha revistas Segmentadas_Plano TO - AJUSTADO 06.05.08 CONFERÊNCIA 14.05.08 4 2 2" xfId="37667" xr:uid="{9C6AE531-7623-4894-B242-44170DD1E239}"/>
    <cellStyle name="l_Planilha revistas Segmentadas_Plano TO - AJUSTADO 06.05.08 CONFERÊNCIA 14.05.08 4 3" xfId="25167" xr:uid="{372EEE9B-3C50-4974-97EC-B2A0BAA3542F}"/>
    <cellStyle name="l_Planilha revistas Segmentadas_Plano TO - AJUSTADO 06.05.08 CONFERÊNCIA 14.05.08 5" xfId="28376" xr:uid="{75D18E0F-4A16-4257-B4BA-0D14C13841C1}"/>
    <cellStyle name="l_Planilha revistas Segmentadas_Plano TO - AJUSTADO 06.05.08 CONFERÊNCIA 14.05.08 5 2" xfId="40732" xr:uid="{6255739D-6F1A-40C2-BA1E-00804AA262E6}"/>
    <cellStyle name="l_Planilha revistas Segmentadas_Plano TO - AJUSTADO 06.05.08 CONFERÊNCIA 14.05.08 6" xfId="31960" xr:uid="{A6F4CDC3-4DDE-4B2D-A202-F8C4F11C8F13}"/>
    <cellStyle name="l_Planilha revistas Segmentadas_Plano TO - AJUSTADO 06.05.08 CONFERÊNCIA 14.05.08_OOH - Rev 12" xfId="3956" xr:uid="{CE520770-6EF7-492C-AF71-8243CBC19311}"/>
    <cellStyle name="l_Planilha revistas Segmentadas_Plano_BA_-_AJUSTADO2_CONFERENCIA_11.05.08" xfId="714" xr:uid="{CCF482DC-EA63-431D-9BE0-01FA4E572F2A}"/>
    <cellStyle name="l_Planilha revistas Segmentadas_Plano_BA_-_AJUSTADO2_CONFERENCIA_11.05.08_JORNAL COMPLEMENTO 24.06 - VERAMIR II - CONSOLIDADO" xfId="715" xr:uid="{AE5ACACD-CFA5-45FD-9642-369917574D0E}"/>
    <cellStyle name="l_Planilha revistas Segmentadas_Rádios Separadas por Representante" xfId="3957" xr:uid="{AEED3173-FD01-4425-AD33-E9A8546E6436}"/>
    <cellStyle name="l_Planilha revistas Segmentadas_Rádios Separadas por Representante 2" xfId="11256" xr:uid="{60894179-6CA9-4E0B-9B1C-2D9A714B95D4}"/>
    <cellStyle name="l_Planilha revistas Segmentadas_Rádios Separadas por Representante 2 2" xfId="13012" xr:uid="{C40C6E34-ECC2-49D7-8764-2D1BB643F219}"/>
    <cellStyle name="l_Planilha revistas Segmentadas_Rádios Separadas por Representante 2 2 2" xfId="16642" xr:uid="{5509CEC1-0D6A-460D-BB22-FEF33841E367}"/>
    <cellStyle name="l_Planilha revistas Segmentadas_Rádios Separadas por Representante 2 2 2 2" xfId="22801" xr:uid="{CF7B3A0D-950F-4EE7-8037-F4E501C2E889}"/>
    <cellStyle name="l_Planilha revistas Segmentadas_Rádios Separadas por Representante 2 2 2 2 2" xfId="40068" xr:uid="{F775D2BE-9911-457E-9202-D8C18363694E}"/>
    <cellStyle name="l_Planilha revistas Segmentadas_Rádios Separadas por Representante 2 2 2 3" xfId="27709" xr:uid="{59AC3161-C0CB-4FEE-BC49-195220188621}"/>
    <cellStyle name="l_Planilha revistas Segmentadas_Rádios Separadas por Representante 2 2 3" xfId="30933" xr:uid="{1AC0BA86-42AB-4470-9A51-5796BB5D6A62}"/>
    <cellStyle name="l_Planilha revistas Segmentadas_Rádios Separadas por Representante 2 2 3 2" xfId="43157" xr:uid="{DAB3909D-760F-4143-B67E-136B7E65F837}"/>
    <cellStyle name="l_Planilha revistas Segmentadas_Rádios Separadas por Representante 2 2 4" xfId="33925" xr:uid="{9EBCD4C4-3807-45C3-A3F6-98B49B08A647}"/>
    <cellStyle name="l_Planilha revistas Segmentadas_Rádios Separadas por Representante 2 2 4 2" xfId="45644" xr:uid="{9780194F-6C49-4E2C-B613-B041EE78D32C}"/>
    <cellStyle name="l_Planilha revistas Segmentadas_Rádios Separadas por Representante 2 2 5" xfId="36126" xr:uid="{30D7ED84-5B43-427E-BB82-1E61A2CE2656}"/>
    <cellStyle name="l_Planilha revistas Segmentadas_Rádios Separadas por Representante 2 2 6" xfId="18853" xr:uid="{D6AF4826-66AF-4EE2-8DE5-F91D88D8036B}"/>
    <cellStyle name="l_Planilha revistas Segmentadas_Rádios Separadas por Representante 2 3" xfId="14939" xr:uid="{B211A41D-44D1-469C-992B-F2DF4560AA1D}"/>
    <cellStyle name="l_Planilha revistas Segmentadas_Rádios Separadas por Representante 2 3 2" xfId="21098" xr:uid="{AA548FCC-2A91-4305-B711-44B4F960A9E2}"/>
    <cellStyle name="l_Planilha revistas Segmentadas_Rádios Separadas por Representante 2 3 2 2" xfId="38471" xr:uid="{6B129BF8-DF30-4644-A88F-22C77386366C}"/>
    <cellStyle name="l_Planilha revistas Segmentadas_Rádios Separadas por Representante 2 3 3" xfId="26060" xr:uid="{B35CEA84-9427-477E-934C-0ABBC4CD23AA}"/>
    <cellStyle name="l_Planilha revistas Segmentadas_Rádios Separadas por Representante 2 4" xfId="29251" xr:uid="{593D315C-DE99-4062-89F1-8D7852553DCD}"/>
    <cellStyle name="l_Planilha revistas Segmentadas_Rádios Separadas por Representante 2 4 2" xfId="41561" xr:uid="{E1F2DA5A-552A-40C4-9CFA-1AE2D4446E0F}"/>
    <cellStyle name="l_Planilha revistas Segmentadas_Rádios Separadas por Representante 2 5" xfId="32235" xr:uid="{1F439780-DA73-49A1-90B1-DD1220BA35F4}"/>
    <cellStyle name="l_Planilha revistas Segmentadas_Rádios Separadas por Representante 2 5 2" xfId="43990" xr:uid="{B99586D7-9F99-47F9-9F5B-A923B9BB5291}"/>
    <cellStyle name="l_Planilha revistas Segmentadas_Rádios Separadas por Representante 2 6" xfId="25846" xr:uid="{44B8BA03-A8E5-468A-BB82-08B3069B78E6}"/>
    <cellStyle name="l_Planilha revistas Segmentadas_Rádios Separadas por Representante 2 7" xfId="18736" xr:uid="{4DF2CB94-D0AB-4FC5-B64E-B8589677D2F6}"/>
    <cellStyle name="l_Planilha revistas Segmentadas_Rádios Separadas por Representante 3" xfId="12209" xr:uid="{B9D0A5DC-41ED-4212-B1AB-C5BB0B927FE9}"/>
    <cellStyle name="l_Planilha revistas Segmentadas_Rádios Separadas por Representante 3 2" xfId="15839" xr:uid="{9DD4F3F1-F1D1-425A-BAFF-574B3D8E7E22}"/>
    <cellStyle name="l_Planilha revistas Segmentadas_Rádios Separadas por Representante 3 2 2" xfId="21998" xr:uid="{20DAB065-50CD-4189-96B4-8B0AE7B7C238}"/>
    <cellStyle name="l_Planilha revistas Segmentadas_Rádios Separadas por Representante 3 2 2 2" xfId="39276" xr:uid="{DCB1F02F-7DF0-415D-AFAD-DEF18CCCA945}"/>
    <cellStyle name="l_Planilha revistas Segmentadas_Rádios Separadas por Representante 3 2 3" xfId="26917" xr:uid="{20D405B7-E01B-4330-B6E2-BB49C730AB75}"/>
    <cellStyle name="l_Planilha revistas Segmentadas_Rádios Separadas por Representante 3 2 4" xfId="48176" xr:uid="{92BB7840-3C72-458D-B28E-5F25AA4B9D46}"/>
    <cellStyle name="l_Planilha revistas Segmentadas_Rádios Separadas por Representante 3 3" xfId="17539" xr:uid="{CE594E0D-6BCD-4CD2-81FF-15C83E92A0ED}"/>
    <cellStyle name="l_Planilha revistas Segmentadas_Rádios Separadas por Representante 3 3 2" xfId="23698" xr:uid="{DC78A623-7063-40C9-9C41-487AE52D6C1D}"/>
    <cellStyle name="l_Planilha revistas Segmentadas_Rádios Separadas por Representante 3 3 2 2" xfId="42361" xr:uid="{574E02B8-2781-4B9E-9F34-B3CB33BE4530}"/>
    <cellStyle name="l_Planilha revistas Segmentadas_Rádios Separadas por Representante 3 3 3" xfId="30135" xr:uid="{A241F4FA-F97E-4326-BCAD-6945E5648A2A}"/>
    <cellStyle name="l_Planilha revistas Segmentadas_Rádios Separadas por Representante 3 4" xfId="33132" xr:uid="{BAA98CAC-5452-433C-808B-1CC67C779EA8}"/>
    <cellStyle name="l_Planilha revistas Segmentadas_Rádios Separadas por Representante 3 4 2" xfId="44851" xr:uid="{3CDC57B4-7006-4558-873C-B5DC91C5B593}"/>
    <cellStyle name="l_Planilha revistas Segmentadas_Rádios Separadas por Representante 3 5" xfId="35334" xr:uid="{A086DAA6-2856-44F6-BB1C-E3F5CF417994}"/>
    <cellStyle name="l_Planilha revistas Segmentadas_Rádios Separadas por Representante 3 6" xfId="37119" xr:uid="{7373B588-C7E3-4003-A28C-663A91257FDB}"/>
    <cellStyle name="l_Planilha revistas Segmentadas_Rádios Separadas por Representante 3 6 2" xfId="46655" xr:uid="{364305E9-6A2D-4D3E-A68C-50CF5A969CF6}"/>
    <cellStyle name="l_Planilha revistas Segmentadas_Rádios Separadas por Representante 4" xfId="14099" xr:uid="{AA68DEAF-8397-486A-A98C-36C6AFD1D38C}"/>
    <cellStyle name="l_Planilha revistas Segmentadas_Rádios Separadas por Representante 4 2" xfId="20258" xr:uid="{6ED4ABFB-8D78-4958-8F28-57228379456B}"/>
    <cellStyle name="l_Planilha revistas Segmentadas_Rádios Separadas por Representante 4 2 2" xfId="37668" xr:uid="{1C6910A3-041E-477B-AE5F-EF1D63B3B760}"/>
    <cellStyle name="l_Planilha revistas Segmentadas_Rádios Separadas por Representante 4 3" xfId="25168" xr:uid="{496E1A46-2832-4893-9683-EAE8B19E742B}"/>
    <cellStyle name="l_Planilha revistas Segmentadas_Rádios Separadas por Representante 5" xfId="28377" xr:uid="{7BEB58BC-F7F7-46D3-9E0B-085A6514CBE8}"/>
    <cellStyle name="l_Planilha revistas Segmentadas_Rádios Separadas por Representante 5 2" xfId="40733" xr:uid="{019A2012-3269-4DBD-8176-BD50B9AE2954}"/>
    <cellStyle name="l_Planilha revistas Segmentadas_Rádios Separadas por Representante 6" xfId="31959" xr:uid="{3A36DF7F-9FAA-4D57-BE8D-6DF0B40DB922}"/>
    <cellStyle name="l_Planilha revistas Segmentadas_Rádios Separadas por Representante_OOH - Rev 12" xfId="3958" xr:uid="{C94A3390-8D16-43CC-A9F0-E50A76D0FD9B}"/>
    <cellStyle name="l_Planilha revistas Segmentadas_RESUMO DE VERBA TV DF" xfId="716" xr:uid="{1E92BCCF-982F-48CE-AF7C-DB08D9A3DB11}"/>
    <cellStyle name="l_Planilha revistas Segmentadas_REV I - PLANO RÁDIO CONSOLIDADO MATISSE 07.07" xfId="717" xr:uid="{2166080A-6C52-4FE3-A7B7-9547C2E775C9}"/>
    <cellStyle name="l_Planilha revistas Segmentadas_REVISTAS FINAIS SEGMENTADAS" xfId="718" xr:uid="{3F8916A2-67C7-41F2-B40D-AFB6DEA2BFCF}"/>
    <cellStyle name="l_Planilha revistas Segmentadas_REVISTAS FINAIS SEGMENTADAS 2" xfId="11257" xr:uid="{3C4739DB-BE69-46DD-A9DE-AFDFBB4F2445}"/>
    <cellStyle name="l_Planilha revistas Segmentadas_REVISTAS FINAIS SEGMENTADAS 2 2" xfId="13013" xr:uid="{86F5F598-1A14-4842-A21D-DFFFCC320E8D}"/>
    <cellStyle name="l_Planilha revistas Segmentadas_REVISTAS FINAIS SEGMENTADAS 2 2 2" xfId="16643" xr:uid="{6C5E7F58-3C7E-42FA-A3DA-965B00AAB06D}"/>
    <cellStyle name="l_Planilha revistas Segmentadas_REVISTAS FINAIS SEGMENTADAS 2 2 2 2" xfId="22802" xr:uid="{C48925EE-9A00-4B4A-9DD9-DA27635DF071}"/>
    <cellStyle name="l_Planilha revistas Segmentadas_REVISTAS FINAIS SEGMENTADAS 2 2 2 2 2" xfId="40069" xr:uid="{2E7DEE06-1BF7-4D3C-8614-5B931553B564}"/>
    <cellStyle name="l_Planilha revistas Segmentadas_REVISTAS FINAIS SEGMENTADAS 2 2 2 3" xfId="27710" xr:uid="{5C1C251C-2703-41DD-8089-EAF673D917C2}"/>
    <cellStyle name="l_Planilha revistas Segmentadas_REVISTAS FINAIS SEGMENTADAS 2 2 3" xfId="30934" xr:uid="{45412AFC-C77A-4F80-91E3-AD2555766E85}"/>
    <cellStyle name="l_Planilha revistas Segmentadas_REVISTAS FINAIS SEGMENTADAS 2 2 3 2" xfId="43158" xr:uid="{D11C5A9C-D0B6-446F-8FE5-DE757A2A47E7}"/>
    <cellStyle name="l_Planilha revistas Segmentadas_REVISTAS FINAIS SEGMENTADAS 2 2 4" xfId="33926" xr:uid="{920FE8C5-A0FF-4F18-A50C-84F6ECB59FF9}"/>
    <cellStyle name="l_Planilha revistas Segmentadas_REVISTAS FINAIS SEGMENTADAS 2 2 4 2" xfId="45645" xr:uid="{BBF10225-575D-42AE-9BDD-26C6CDE886AD}"/>
    <cellStyle name="l_Planilha revistas Segmentadas_REVISTAS FINAIS SEGMENTADAS 2 2 5" xfId="36127" xr:uid="{C78A1729-584C-4511-B4EC-FF2DD96AFFF4}"/>
    <cellStyle name="l_Planilha revistas Segmentadas_REVISTAS FINAIS SEGMENTADAS 2 2 6" xfId="18535" xr:uid="{529B74E0-2088-40D4-B52B-826BC1CCBAD5}"/>
    <cellStyle name="l_Planilha revistas Segmentadas_REVISTAS FINAIS SEGMENTADAS 2 3" xfId="14940" xr:uid="{39B00F02-311C-49C7-821C-85CC52C3937F}"/>
    <cellStyle name="l_Planilha revistas Segmentadas_REVISTAS FINAIS SEGMENTADAS 2 3 2" xfId="21099" xr:uid="{EAF0FC1F-893A-45E8-A0D3-E79C6B30043A}"/>
    <cellStyle name="l_Planilha revistas Segmentadas_REVISTAS FINAIS SEGMENTADAS 2 3 2 2" xfId="38472" xr:uid="{24E35C98-F643-4B99-B62A-3F3D0C6AB7D9}"/>
    <cellStyle name="l_Planilha revistas Segmentadas_REVISTAS FINAIS SEGMENTADAS 2 3 3" xfId="26061" xr:uid="{329BD9A1-A315-4BAD-B938-EC9F946ADE9B}"/>
    <cellStyle name="l_Planilha revistas Segmentadas_REVISTAS FINAIS SEGMENTADAS 2 4" xfId="29252" xr:uid="{6A447C60-4328-41EB-A372-D33182562140}"/>
    <cellStyle name="l_Planilha revistas Segmentadas_REVISTAS FINAIS SEGMENTADAS 2 4 2" xfId="41562" xr:uid="{6074B2F3-BF0B-4D7B-8B08-3B028E364B43}"/>
    <cellStyle name="l_Planilha revistas Segmentadas_REVISTAS FINAIS SEGMENTADAS 2 5" xfId="32236" xr:uid="{61519AA7-17FD-45BE-981C-0AEEC68FFB65}"/>
    <cellStyle name="l_Planilha revistas Segmentadas_REVISTAS FINAIS SEGMENTADAS 2 5 2" xfId="43991" xr:uid="{EF37420D-8A7C-4D8D-9072-A692B4A5C99D}"/>
    <cellStyle name="l_Planilha revistas Segmentadas_REVISTAS FINAIS SEGMENTADAS 2 6" xfId="29901" xr:uid="{E9848F32-B37A-497F-8C53-137507A16263}"/>
    <cellStyle name="l_Planilha revistas Segmentadas_REVISTAS FINAIS SEGMENTADAS 2 7" xfId="19434" xr:uid="{CD036DE4-03C7-45BA-BB83-1C72D00AFF9A}"/>
    <cellStyle name="l_Planilha revistas Segmentadas_REVISTAS FINAIS SEGMENTADAS 3" xfId="12210" xr:uid="{648E0E67-848E-4CE7-84CB-83E471558B7F}"/>
    <cellStyle name="l_Planilha revistas Segmentadas_REVISTAS FINAIS SEGMENTADAS 3 2" xfId="15840" xr:uid="{CB6812C9-61B1-40DF-8274-D6B5C0A63511}"/>
    <cellStyle name="l_Planilha revistas Segmentadas_REVISTAS FINAIS SEGMENTADAS 3 2 2" xfId="21999" xr:uid="{D27FA380-4D47-41A1-899A-CB3B78C9D214}"/>
    <cellStyle name="l_Planilha revistas Segmentadas_REVISTAS FINAIS SEGMENTADAS 3 2 2 2" xfId="39277" xr:uid="{8B3ECEC2-027A-46D7-B8C3-7F6621158811}"/>
    <cellStyle name="l_Planilha revistas Segmentadas_REVISTAS FINAIS SEGMENTADAS 3 2 3" xfId="26918" xr:uid="{49928C54-9E9B-4837-A56C-822E3C46A638}"/>
    <cellStyle name="l_Planilha revistas Segmentadas_REVISTAS FINAIS SEGMENTADAS 3 2 4" xfId="48177" xr:uid="{5636847B-2220-420B-B434-5437827D7719}"/>
    <cellStyle name="l_Planilha revistas Segmentadas_REVISTAS FINAIS SEGMENTADAS 3 3" xfId="17540" xr:uid="{2879ABF6-8A9D-450C-9504-FA2BF16EC4AE}"/>
    <cellStyle name="l_Planilha revistas Segmentadas_REVISTAS FINAIS SEGMENTADAS 3 3 2" xfId="23699" xr:uid="{3D253FC5-D5BF-49D2-9091-B572940531F1}"/>
    <cellStyle name="l_Planilha revistas Segmentadas_REVISTAS FINAIS SEGMENTADAS 3 3 2 2" xfId="42362" xr:uid="{0E44A86A-09BA-478F-A841-DD7455895C49}"/>
    <cellStyle name="l_Planilha revistas Segmentadas_REVISTAS FINAIS SEGMENTADAS 3 3 3" xfId="30136" xr:uid="{FA90DC79-383F-4E79-BBBF-6F36A6AA90FC}"/>
    <cellStyle name="l_Planilha revistas Segmentadas_REVISTAS FINAIS SEGMENTADAS 3 4" xfId="33133" xr:uid="{716261F0-B516-4424-9271-8A2E15798A4C}"/>
    <cellStyle name="l_Planilha revistas Segmentadas_REVISTAS FINAIS SEGMENTADAS 3 4 2" xfId="44852" xr:uid="{ED0BBF0E-DA31-45B6-A414-274370CB37C9}"/>
    <cellStyle name="l_Planilha revistas Segmentadas_REVISTAS FINAIS SEGMENTADAS 3 5" xfId="35335" xr:uid="{E0758A52-3CC9-42FC-83F8-A23D25FCBAC2}"/>
    <cellStyle name="l_Planilha revistas Segmentadas_REVISTAS FINAIS SEGMENTADAS 3 6" xfId="37322" xr:uid="{2C41CFB6-5038-4241-81CD-9F4702B0C8FF}"/>
    <cellStyle name="l_Planilha revistas Segmentadas_REVISTAS FINAIS SEGMENTADAS 3 6 2" xfId="46858" xr:uid="{E71D04DE-5B35-4C2A-ABC2-9B759FA0E2CA}"/>
    <cellStyle name="l_Planilha revistas Segmentadas_REVISTAS FINAIS SEGMENTADAS 4" xfId="14100" xr:uid="{EE99D9FB-02B7-4915-8A68-99D6C79ADACA}"/>
    <cellStyle name="l_Planilha revistas Segmentadas_REVISTAS FINAIS SEGMENTADAS 4 2" xfId="20259" xr:uid="{A47A96F6-48AB-4270-9CBC-B6CDF31B45B2}"/>
    <cellStyle name="l_Planilha revistas Segmentadas_REVISTAS FINAIS SEGMENTADAS 4 2 2" xfId="37669" xr:uid="{FF63E18B-86C0-465E-9073-337625A94978}"/>
    <cellStyle name="l_Planilha revistas Segmentadas_REVISTAS FINAIS SEGMENTADAS 4 3" xfId="25169" xr:uid="{56B034A6-5BB1-4866-B932-FC69873A4792}"/>
    <cellStyle name="l_Planilha revistas Segmentadas_REVISTAS FINAIS SEGMENTADAS 5" xfId="28378" xr:uid="{F21862DD-68BD-4EEA-A299-A0F86F306CA5}"/>
    <cellStyle name="l_Planilha revistas Segmentadas_REVISTAS FINAIS SEGMENTADAS 5 2" xfId="40734" xr:uid="{FDD37D6F-3DE3-45F3-B91D-7C4574609557}"/>
    <cellStyle name="l_Planilha revistas Segmentadas_REVISTAS FINAIS SEGMENTADAS 6" xfId="31958" xr:uid="{B86145C8-A212-4CFB-A4B9-B4B6F52F291E}"/>
    <cellStyle name="l_Planilha revistas Segmentadas_REVISTAS FINAIS SEGMENTADAS_OOH - Rev 12" xfId="3959" xr:uid="{44565C99-B705-459C-AAE0-4DA5B52A9A70}"/>
    <cellStyle name="l_Planilha revistas Segmentadas_SECOM PR - BAHIA -  14-05-08(1)" xfId="719" xr:uid="{C0436A11-B9D5-4B6C-987C-27FFF21D7C3C}"/>
    <cellStyle name="l_Planilha revistas Segmentadas_SECOM PR - BAHIA -  14-05-08(1)_JORNAL COMPLEMENTO 24.06 - VERAMIR II - CONSOLIDADO" xfId="720" xr:uid="{C15C6A9D-77C0-4837-B017-26A925C7E1DB}"/>
    <cellStyle name="l_Planilha revistas Segmentadas_SECOM PR - DISTRITO FEDERAL - 14-05-08(1)" xfId="721" xr:uid="{367459F8-C8D3-4776-9587-DE3A13E75F85}"/>
    <cellStyle name="l_Planilha revistas Segmentadas_SECOM PR - DISTRITO FEDERAL - 14-05-08(1) 2" xfId="11258" xr:uid="{EB6A2EEF-DE32-46C9-B50F-AC5781FD5BAF}"/>
    <cellStyle name="l_Planilha revistas Segmentadas_SECOM PR - DISTRITO FEDERAL - 14-05-08(1) 2 2" xfId="13014" xr:uid="{5F1F9710-3D28-494E-9333-8CE2276419E2}"/>
    <cellStyle name="l_Planilha revistas Segmentadas_SECOM PR - DISTRITO FEDERAL - 14-05-08(1) 2 2 2" xfId="16644" xr:uid="{D870B8FF-1321-4F57-8C59-783A96C92815}"/>
    <cellStyle name="l_Planilha revistas Segmentadas_SECOM PR - DISTRITO FEDERAL - 14-05-08(1) 2 2 2 2" xfId="22803" xr:uid="{88C86457-A2FB-477D-A825-706FDC13BDFE}"/>
    <cellStyle name="l_Planilha revistas Segmentadas_SECOM PR - DISTRITO FEDERAL - 14-05-08(1) 2 2 2 2 2" xfId="40070" xr:uid="{265A6314-4915-4E32-B172-520CC2016136}"/>
    <cellStyle name="l_Planilha revistas Segmentadas_SECOM PR - DISTRITO FEDERAL - 14-05-08(1) 2 2 2 3" xfId="27711" xr:uid="{F0A5026C-3BAC-48D5-BB8B-62F98BB76C36}"/>
    <cellStyle name="l_Planilha revistas Segmentadas_SECOM PR - DISTRITO FEDERAL - 14-05-08(1) 2 2 3" xfId="30935" xr:uid="{0D94D512-8648-48D9-A410-9D812A10A5D1}"/>
    <cellStyle name="l_Planilha revistas Segmentadas_SECOM PR - DISTRITO FEDERAL - 14-05-08(1) 2 2 3 2" xfId="43159" xr:uid="{74DEE845-1ED6-4264-B0B8-A03FE7CB687E}"/>
    <cellStyle name="l_Planilha revistas Segmentadas_SECOM PR - DISTRITO FEDERAL - 14-05-08(1) 2 2 4" xfId="33927" xr:uid="{9AA4AED8-B04B-405E-B19E-997945876341}"/>
    <cellStyle name="l_Planilha revistas Segmentadas_SECOM PR - DISTRITO FEDERAL - 14-05-08(1) 2 2 4 2" xfId="45646" xr:uid="{EA61D562-9820-4B67-8BE1-EDF0ED319517}"/>
    <cellStyle name="l_Planilha revistas Segmentadas_SECOM PR - DISTRITO FEDERAL - 14-05-08(1) 2 2 5" xfId="36128" xr:uid="{69ACF39A-4C3D-4A7E-96AC-50F2E24B21A1}"/>
    <cellStyle name="l_Planilha revistas Segmentadas_SECOM PR - DISTRITO FEDERAL - 14-05-08(1) 2 2 6" xfId="19234" xr:uid="{4FE41D09-A2D2-4C5B-AA0A-572BF7AF6294}"/>
    <cellStyle name="l_Planilha revistas Segmentadas_SECOM PR - DISTRITO FEDERAL - 14-05-08(1) 2 3" xfId="14941" xr:uid="{D38388EC-C9E3-456D-961B-6C363E814CDC}"/>
    <cellStyle name="l_Planilha revistas Segmentadas_SECOM PR - DISTRITO FEDERAL - 14-05-08(1) 2 3 2" xfId="21100" xr:uid="{10DF2DC4-100B-469F-8514-96C12CF821A2}"/>
    <cellStyle name="l_Planilha revistas Segmentadas_SECOM PR - DISTRITO FEDERAL - 14-05-08(1) 2 3 2 2" xfId="38473" xr:uid="{25FCA48C-D9C6-4285-AD5C-D9D184DB9140}"/>
    <cellStyle name="l_Planilha revistas Segmentadas_SECOM PR - DISTRITO FEDERAL - 14-05-08(1) 2 3 3" xfId="26062" xr:uid="{BEA3F25B-498A-49D1-BB65-3BFD1AE638A5}"/>
    <cellStyle name="l_Planilha revistas Segmentadas_SECOM PR - DISTRITO FEDERAL - 14-05-08(1) 2 4" xfId="29253" xr:uid="{3207F621-8F32-48EB-885C-DCD38AD72B93}"/>
    <cellStyle name="l_Planilha revistas Segmentadas_SECOM PR - DISTRITO FEDERAL - 14-05-08(1) 2 4 2" xfId="41563" xr:uid="{74CC026F-1847-439F-AB5A-19A42777F8D8}"/>
    <cellStyle name="l_Planilha revistas Segmentadas_SECOM PR - DISTRITO FEDERAL - 14-05-08(1) 2 5" xfId="32237" xr:uid="{A8289419-BED5-4A22-9AE4-3BB7AC468C3C}"/>
    <cellStyle name="l_Planilha revistas Segmentadas_SECOM PR - DISTRITO FEDERAL - 14-05-08(1) 2 5 2" xfId="43992" xr:uid="{4BA2094B-B38A-43C6-97EA-3D7CFF74995F}"/>
    <cellStyle name="l_Planilha revistas Segmentadas_SECOM PR - DISTRITO FEDERAL - 14-05-08(1) 2 6" xfId="29906" xr:uid="{FBB2BB9F-CD6B-4C44-9EFA-610F364B8B3B}"/>
    <cellStyle name="l_Planilha revistas Segmentadas_SECOM PR - DISTRITO FEDERAL - 14-05-08(1) 2 7" xfId="19728" xr:uid="{469A3311-111E-4792-8D80-F40BFF1F3008}"/>
    <cellStyle name="l_Planilha revistas Segmentadas_SECOM PR - DISTRITO FEDERAL - 14-05-08(1) 3" xfId="12211" xr:uid="{DBFD729E-2C43-4045-87C6-2EC06A10D1DD}"/>
    <cellStyle name="l_Planilha revistas Segmentadas_SECOM PR - DISTRITO FEDERAL - 14-05-08(1) 3 2" xfId="15841" xr:uid="{FD7C898D-1E30-40A9-993D-3CFB3BECA91C}"/>
    <cellStyle name="l_Planilha revistas Segmentadas_SECOM PR - DISTRITO FEDERAL - 14-05-08(1) 3 2 2" xfId="22000" xr:uid="{5AB744D6-2CB6-4376-A65D-3EEC02BAECD3}"/>
    <cellStyle name="l_Planilha revistas Segmentadas_SECOM PR - DISTRITO FEDERAL - 14-05-08(1) 3 2 2 2" xfId="39278" xr:uid="{AA3E3F97-89CC-40A0-BE1A-BAD70845E1AC}"/>
    <cellStyle name="l_Planilha revistas Segmentadas_SECOM PR - DISTRITO FEDERAL - 14-05-08(1) 3 2 3" xfId="26919" xr:uid="{DEBE50CF-4DCD-4C6D-B2A8-EA561E46BCCA}"/>
    <cellStyle name="l_Planilha revistas Segmentadas_SECOM PR - DISTRITO FEDERAL - 14-05-08(1) 3 2 4" xfId="48178" xr:uid="{5B1B1F67-CEB7-4FCE-9532-13C0194EFBE8}"/>
    <cellStyle name="l_Planilha revistas Segmentadas_SECOM PR - DISTRITO FEDERAL - 14-05-08(1) 3 3" xfId="17541" xr:uid="{0143882A-2A11-4CD6-ACBF-ED710241FD5B}"/>
    <cellStyle name="l_Planilha revistas Segmentadas_SECOM PR - DISTRITO FEDERAL - 14-05-08(1) 3 3 2" xfId="23700" xr:uid="{B7019826-B7DE-491C-8754-7E328FA8C8A1}"/>
    <cellStyle name="l_Planilha revistas Segmentadas_SECOM PR - DISTRITO FEDERAL - 14-05-08(1) 3 3 2 2" xfId="42363" xr:uid="{351FF9D8-9370-4B71-B840-40A7BFAE9D2C}"/>
    <cellStyle name="l_Planilha revistas Segmentadas_SECOM PR - DISTRITO FEDERAL - 14-05-08(1) 3 3 3" xfId="30137" xr:uid="{488A0FB6-19E1-4DCE-941A-DDB52343104F}"/>
    <cellStyle name="l_Planilha revistas Segmentadas_SECOM PR - DISTRITO FEDERAL - 14-05-08(1) 3 4" xfId="33134" xr:uid="{1EC0AFDC-0051-461F-A2FD-EC9184E3FDF1}"/>
    <cellStyle name="l_Planilha revistas Segmentadas_SECOM PR - DISTRITO FEDERAL - 14-05-08(1) 3 4 2" xfId="44853" xr:uid="{DE97BB8F-38A8-40D1-8052-5973BFA1A938}"/>
    <cellStyle name="l_Planilha revistas Segmentadas_SECOM PR - DISTRITO FEDERAL - 14-05-08(1) 3 5" xfId="35336" xr:uid="{B00381AD-A169-4856-B862-4EEC7E3D4FF3}"/>
    <cellStyle name="l_Planilha revistas Segmentadas_SECOM PR - DISTRITO FEDERAL - 14-05-08(1) 3 6" xfId="36922" xr:uid="{BDB8986E-920D-4401-9545-BA3F836A2CAD}"/>
    <cellStyle name="l_Planilha revistas Segmentadas_SECOM PR - DISTRITO FEDERAL - 14-05-08(1) 3 6 2" xfId="46458" xr:uid="{4F5FE62D-41FF-4EE7-91B3-68B8D3F28A19}"/>
    <cellStyle name="l_Planilha revistas Segmentadas_SECOM PR - DISTRITO FEDERAL - 14-05-08(1) 4" xfId="14101" xr:uid="{37525ACD-BFB0-4788-80C5-6278C3D9E6B0}"/>
    <cellStyle name="l_Planilha revistas Segmentadas_SECOM PR - DISTRITO FEDERAL - 14-05-08(1) 4 2" xfId="20260" xr:uid="{A759A46B-0A7A-472C-B906-57DA6D544605}"/>
    <cellStyle name="l_Planilha revistas Segmentadas_SECOM PR - DISTRITO FEDERAL - 14-05-08(1) 4 2 2" xfId="37670" xr:uid="{9140313C-0D56-42AC-ACEE-2B9A916D25AC}"/>
    <cellStyle name="l_Planilha revistas Segmentadas_SECOM PR - DISTRITO FEDERAL - 14-05-08(1) 4 3" xfId="25170" xr:uid="{1E63CD07-3B92-48ED-8016-208F99DDE9E5}"/>
    <cellStyle name="l_Planilha revistas Segmentadas_SECOM PR - DISTRITO FEDERAL - 14-05-08(1) 5" xfId="28379" xr:uid="{F6B97625-E388-4447-91AE-BBC07B60C4A2}"/>
    <cellStyle name="l_Planilha revistas Segmentadas_SECOM PR - DISTRITO FEDERAL - 14-05-08(1) 5 2" xfId="40735" xr:uid="{94845843-7AE7-4D19-94DF-8987CF03BBFB}"/>
    <cellStyle name="l_Planilha revistas Segmentadas_SECOM PR - DISTRITO FEDERAL - 14-05-08(1) 6" xfId="31957" xr:uid="{E7CB66A8-2C4A-4976-99A8-E1659DACE3BF}"/>
    <cellStyle name="l_Planilha revistas Segmentadas_SECOM PR - DISTRITO FEDERAL - 14-05-08(1)_JORNAL COMPLEMENTO 24.06 - VERAMIR II - CONSOLIDADO" xfId="722" xr:uid="{43A719CC-C9B7-4015-8112-8C2A6000893A}"/>
    <cellStyle name="l_Planilha revistas Segmentadas_SECOM PR - DISTRITO FEDERAL - 14-05-08(1)_OOH - Rev 12" xfId="3960" xr:uid="{47B43F99-1A67-442A-A45A-AE39BA877996}"/>
    <cellStyle name="l_Planilha revistas Segmentadas_SECOM PR - MAIS BRASIL - 2a  ETAPA - 13-05 CONFERENCIA 10.05.08" xfId="723" xr:uid="{C8BAC32E-1D85-4248-8100-5E6B86F0B9D7}"/>
    <cellStyle name="l_Planilha revistas Segmentadas_SECOM PR - MAIS BRASIL - 2a  ETAPA - 13-05 CONFERENCIA 10.05.08 2" xfId="11259" xr:uid="{49772D8D-4F30-41BF-B3F2-8A1E5A7936B8}"/>
    <cellStyle name="l_Planilha revistas Segmentadas_SECOM PR - MAIS BRASIL - 2a  ETAPA - 13-05 CONFERENCIA 10.05.08 2 2" xfId="13015" xr:uid="{FBF04140-AAB4-4319-B4CF-32897F197902}"/>
    <cellStyle name="l_Planilha revistas Segmentadas_SECOM PR - MAIS BRASIL - 2a  ETAPA - 13-05 CONFERENCIA 10.05.08 2 2 2" xfId="16645" xr:uid="{A1C5CD67-AE0B-4CFB-8439-DCBB2F26DF15}"/>
    <cellStyle name="l_Planilha revistas Segmentadas_SECOM PR - MAIS BRASIL - 2a  ETAPA - 13-05 CONFERENCIA 10.05.08 2 2 2 2" xfId="22804" xr:uid="{415B9331-25CF-48BF-B91A-230A1E3362E6}"/>
    <cellStyle name="l_Planilha revistas Segmentadas_SECOM PR - MAIS BRASIL - 2a  ETAPA - 13-05 CONFERENCIA 10.05.08 2 2 2 2 2" xfId="40071" xr:uid="{6F0BD8BC-C1A7-4FB4-8F8A-2090B7B49A2B}"/>
    <cellStyle name="l_Planilha revistas Segmentadas_SECOM PR - MAIS BRASIL - 2a  ETAPA - 13-05 CONFERENCIA 10.05.08 2 2 2 3" xfId="27712" xr:uid="{FF126ED3-231F-414D-AC4C-A5DD5CE5E50C}"/>
    <cellStyle name="l_Planilha revistas Segmentadas_SECOM PR - MAIS BRASIL - 2a  ETAPA - 13-05 CONFERENCIA 10.05.08 2 2 3" xfId="30936" xr:uid="{709F7A63-A01B-42C2-A132-663EBBF29A32}"/>
    <cellStyle name="l_Planilha revistas Segmentadas_SECOM PR - MAIS BRASIL - 2a  ETAPA - 13-05 CONFERENCIA 10.05.08 2 2 3 2" xfId="43160" xr:uid="{8BC3ABCB-3DDD-4561-9E7A-09AFA70558C2}"/>
    <cellStyle name="l_Planilha revistas Segmentadas_SECOM PR - MAIS BRASIL - 2a  ETAPA - 13-05 CONFERENCIA 10.05.08 2 2 4" xfId="33928" xr:uid="{093580FB-635D-4E9D-B5A4-F321D4D4A3EB}"/>
    <cellStyle name="l_Planilha revistas Segmentadas_SECOM PR - MAIS BRASIL - 2a  ETAPA - 13-05 CONFERENCIA 10.05.08 2 2 4 2" xfId="45647" xr:uid="{1EFBBF95-4C87-4578-AFD2-A2289C614B04}"/>
    <cellStyle name="l_Planilha revistas Segmentadas_SECOM PR - MAIS BRASIL - 2a  ETAPA - 13-05 CONFERENCIA 10.05.08 2 2 5" xfId="36129" xr:uid="{40620E15-4241-42F8-A928-227030D7CC6A}"/>
    <cellStyle name="l_Planilha revistas Segmentadas_SECOM PR - MAIS BRASIL - 2a  ETAPA - 13-05 CONFERENCIA 10.05.08 2 2 6" xfId="19527" xr:uid="{763E6D70-F40E-4A77-A18A-ABD34F0E72F7}"/>
    <cellStyle name="l_Planilha revistas Segmentadas_SECOM PR - MAIS BRASIL - 2a  ETAPA - 13-05 CONFERENCIA 10.05.08 2 3" xfId="14942" xr:uid="{9D589A61-E072-40FD-BD05-9BE270B63139}"/>
    <cellStyle name="l_Planilha revistas Segmentadas_SECOM PR - MAIS BRASIL - 2a  ETAPA - 13-05 CONFERENCIA 10.05.08 2 3 2" xfId="21101" xr:uid="{536DA1E0-A94D-48DC-B81A-495105E6447B}"/>
    <cellStyle name="l_Planilha revistas Segmentadas_SECOM PR - MAIS BRASIL - 2a  ETAPA - 13-05 CONFERENCIA 10.05.08 2 3 2 2" xfId="38474" xr:uid="{A64BF97E-56C5-475A-A686-5F9612622F98}"/>
    <cellStyle name="l_Planilha revistas Segmentadas_SECOM PR - MAIS BRASIL - 2a  ETAPA - 13-05 CONFERENCIA 10.05.08 2 3 3" xfId="26063" xr:uid="{0F7E4B7A-6810-490B-A541-7E93CC34BA30}"/>
    <cellStyle name="l_Planilha revistas Segmentadas_SECOM PR - MAIS BRASIL - 2a  ETAPA - 13-05 CONFERENCIA 10.05.08 2 4" xfId="29254" xr:uid="{97DFC0AB-1AF5-4202-B24C-D8DAD5E0D47A}"/>
    <cellStyle name="l_Planilha revistas Segmentadas_SECOM PR - MAIS BRASIL - 2a  ETAPA - 13-05 CONFERENCIA 10.05.08 2 4 2" xfId="41564" xr:uid="{BA9FACA4-ACB7-4C92-BE60-06CE48A65872}"/>
    <cellStyle name="l_Planilha revistas Segmentadas_SECOM PR - MAIS BRASIL - 2a  ETAPA - 13-05 CONFERENCIA 10.05.08 2 5" xfId="32238" xr:uid="{98F15D7A-CEA1-4679-8D7B-5972936E84EB}"/>
    <cellStyle name="l_Planilha revistas Segmentadas_SECOM PR - MAIS BRASIL - 2a  ETAPA - 13-05 CONFERENCIA 10.05.08 2 5 2" xfId="43993" xr:uid="{1C0B8246-CA33-48BA-A80F-4DAD0A24882D}"/>
    <cellStyle name="l_Planilha revistas Segmentadas_SECOM PR - MAIS BRASIL - 2a  ETAPA - 13-05 CONFERENCIA 10.05.08 2 6" xfId="29891" xr:uid="{4C15C44F-04B4-413C-960E-65B1411B432A}"/>
    <cellStyle name="l_Planilha revistas Segmentadas_SECOM PR - MAIS BRASIL - 2a  ETAPA - 13-05 CONFERENCIA 10.05.08 2 7" xfId="19051" xr:uid="{DC898D4B-3BCB-4832-8A92-62689FA39A88}"/>
    <cellStyle name="l_Planilha revistas Segmentadas_SECOM PR - MAIS BRASIL - 2a  ETAPA - 13-05 CONFERENCIA 10.05.08 3" xfId="12212" xr:uid="{0D737B1A-BF8A-4A7D-8ED8-5E102511C0CB}"/>
    <cellStyle name="l_Planilha revistas Segmentadas_SECOM PR - MAIS BRASIL - 2a  ETAPA - 13-05 CONFERENCIA 10.05.08 3 2" xfId="15842" xr:uid="{6D01A05F-96B7-44D1-A1D4-944F2FD172AA}"/>
    <cellStyle name="l_Planilha revistas Segmentadas_SECOM PR - MAIS BRASIL - 2a  ETAPA - 13-05 CONFERENCIA 10.05.08 3 2 2" xfId="22001" xr:uid="{A240D812-BC5C-4A33-8F9F-251AA0054B50}"/>
    <cellStyle name="l_Planilha revistas Segmentadas_SECOM PR - MAIS BRASIL - 2a  ETAPA - 13-05 CONFERENCIA 10.05.08 3 2 2 2" xfId="39279" xr:uid="{AD3A39B0-8185-4385-90F5-9931F5278C5F}"/>
    <cellStyle name="l_Planilha revistas Segmentadas_SECOM PR - MAIS BRASIL - 2a  ETAPA - 13-05 CONFERENCIA 10.05.08 3 2 3" xfId="26920" xr:uid="{1869BDB9-6997-4475-9032-56C5278F95CD}"/>
    <cellStyle name="l_Planilha revistas Segmentadas_SECOM PR - MAIS BRASIL - 2a  ETAPA - 13-05 CONFERENCIA 10.05.08 3 2 4" xfId="48179" xr:uid="{492C6EA5-3B87-445A-858C-C3EB46765974}"/>
    <cellStyle name="l_Planilha revistas Segmentadas_SECOM PR - MAIS BRASIL - 2a  ETAPA - 13-05 CONFERENCIA 10.05.08 3 3" xfId="17542" xr:uid="{99363ECC-E8C7-4B49-BDBC-52D26731F816}"/>
    <cellStyle name="l_Planilha revistas Segmentadas_SECOM PR - MAIS BRASIL - 2a  ETAPA - 13-05 CONFERENCIA 10.05.08 3 3 2" xfId="23701" xr:uid="{3DE491BD-C347-4D0E-BF3B-8F29A099215D}"/>
    <cellStyle name="l_Planilha revistas Segmentadas_SECOM PR - MAIS BRASIL - 2a  ETAPA - 13-05 CONFERENCIA 10.05.08 3 3 2 2" xfId="42364" xr:uid="{F80670B5-4A13-4403-9455-E89C70002491}"/>
    <cellStyle name="l_Planilha revistas Segmentadas_SECOM PR - MAIS BRASIL - 2a  ETAPA - 13-05 CONFERENCIA 10.05.08 3 3 3" xfId="30138" xr:uid="{3C040C9C-219A-4481-A084-138243C8A419}"/>
    <cellStyle name="l_Planilha revistas Segmentadas_SECOM PR - MAIS BRASIL - 2a  ETAPA - 13-05 CONFERENCIA 10.05.08 3 4" xfId="33135" xr:uid="{23657D21-C297-4481-9E0B-07F9A14552DC}"/>
    <cellStyle name="l_Planilha revistas Segmentadas_SECOM PR - MAIS BRASIL - 2a  ETAPA - 13-05 CONFERENCIA 10.05.08 3 4 2" xfId="44854" xr:uid="{21EE03E5-CA51-413B-885A-A4FD3A7AA65C}"/>
    <cellStyle name="l_Planilha revistas Segmentadas_SECOM PR - MAIS BRASIL - 2a  ETAPA - 13-05 CONFERENCIA 10.05.08 3 5" xfId="35337" xr:uid="{F2BA71DC-A6A1-4746-94B3-790D1F0008DB}"/>
    <cellStyle name="l_Planilha revistas Segmentadas_SECOM PR - MAIS BRASIL - 2a  ETAPA - 13-05 CONFERENCIA 10.05.08 3 6" xfId="31576" xr:uid="{9BFB11C2-5C45-4824-937A-044174F7E9A1}"/>
    <cellStyle name="l_Planilha revistas Segmentadas_SECOM PR - MAIS BRASIL - 2a  ETAPA - 13-05 CONFERENCIA 10.05.08 3 6 2" xfId="43796" xr:uid="{A821E1B3-31B3-4569-A088-058FC31E022C}"/>
    <cellStyle name="l_Planilha revistas Segmentadas_SECOM PR - MAIS BRASIL - 2a  ETAPA - 13-05 CONFERENCIA 10.05.08 4" xfId="14102" xr:uid="{50A16E96-8AAF-4F92-B4DD-DFC3620963EB}"/>
    <cellStyle name="l_Planilha revistas Segmentadas_SECOM PR - MAIS BRASIL - 2a  ETAPA - 13-05 CONFERENCIA 10.05.08 4 2" xfId="20261" xr:uid="{82549037-40EC-4594-B59F-A143D425A813}"/>
    <cellStyle name="l_Planilha revistas Segmentadas_SECOM PR - MAIS BRASIL - 2a  ETAPA - 13-05 CONFERENCIA 10.05.08 4 2 2" xfId="37671" xr:uid="{970C0038-256C-4028-A606-E821734D14D0}"/>
    <cellStyle name="l_Planilha revistas Segmentadas_SECOM PR - MAIS BRASIL - 2a  ETAPA - 13-05 CONFERENCIA 10.05.08 4 3" xfId="25171" xr:uid="{8BBC05B1-E9AE-4F0D-8598-19751B90DEF6}"/>
    <cellStyle name="l_Planilha revistas Segmentadas_SECOM PR - MAIS BRASIL - 2a  ETAPA - 13-05 CONFERENCIA 10.05.08 5" xfId="28380" xr:uid="{1B118E61-667D-457C-91F1-300C307CEAA9}"/>
    <cellStyle name="l_Planilha revistas Segmentadas_SECOM PR - MAIS BRASIL - 2a  ETAPA - 13-05 CONFERENCIA 10.05.08 5 2" xfId="40736" xr:uid="{5422FA12-EADC-42E8-BAB6-545E3F920384}"/>
    <cellStyle name="l_Planilha revistas Segmentadas_SECOM PR - MAIS BRASIL - 2a  ETAPA - 13-05 CONFERENCIA 10.05.08 6" xfId="31956" xr:uid="{41F8D33E-B8A9-438E-A419-DEAF5392D152}"/>
    <cellStyle name="l_Planilha revistas Segmentadas_SECOM PR - MAIS BRASIL - 2a  ETAPA - 13-05 CONFERENCIA 10.05.08_JORNAL COMPLEMENTO 24.06 - VERAMIR II - CONSOLIDADO" xfId="724" xr:uid="{40AEB646-01D9-4B14-891D-754DD29DADED}"/>
    <cellStyle name="l_Planilha revistas Segmentadas_SECOM PR - MAIS BRASIL - 2a  ETAPA - 13-05 CONFERENCIA 10.05.08_OOH - Rev 12" xfId="3961" xr:uid="{BAD88BA0-A22E-4BBA-AB1A-69A1446185B9}"/>
    <cellStyle name="l_Planilha revistas Segmentadas_SECOM PR - MAIS BRASIL - 2a  ETAPA - 13-05 CONFERENCIA 10.05.08_SPA - NUCLEO APRES" xfId="725" xr:uid="{FD92673B-CCFF-4E6F-8E63-074CCA1D25AC}"/>
    <cellStyle name="l_Planilha revistas Segmentadas_SECOM PR - MAIS BRASIL - 2a  ETAPA - 13-05 CONFERENCIA 10.05.08_SPA - NUCLEO APRES 2" xfId="11260" xr:uid="{739C4172-E36A-4922-AEA9-13CE7D433623}"/>
    <cellStyle name="l_Planilha revistas Segmentadas_SECOM PR - MAIS BRASIL - 2a  ETAPA - 13-05 CONFERENCIA 10.05.08_SPA - NUCLEO APRES 2 2" xfId="13016" xr:uid="{82D455CD-D699-49C3-B029-3D15BD7E4670}"/>
    <cellStyle name="l_Planilha revistas Segmentadas_SECOM PR - MAIS BRASIL - 2a  ETAPA - 13-05 CONFERENCIA 10.05.08_SPA - NUCLEO APRES 2 2 2" xfId="16646" xr:uid="{F4191EBA-F0D7-4180-8EA4-F0D8D78C814E}"/>
    <cellStyle name="l_Planilha revistas Segmentadas_SECOM PR - MAIS BRASIL - 2a  ETAPA - 13-05 CONFERENCIA 10.05.08_SPA - NUCLEO APRES 2 2 2 2" xfId="22805" xr:uid="{89093121-7EAB-4BA5-B31F-6CF1A8F8BB78}"/>
    <cellStyle name="l_Planilha revistas Segmentadas_SECOM PR - MAIS BRASIL - 2a  ETAPA - 13-05 CONFERENCIA 10.05.08_SPA - NUCLEO APRES 2 2 2 2 2" xfId="40072" xr:uid="{171B8B0F-60FF-4825-A235-87F863A097E3}"/>
    <cellStyle name="l_Planilha revistas Segmentadas_SECOM PR - MAIS BRASIL - 2a  ETAPA - 13-05 CONFERENCIA 10.05.08_SPA - NUCLEO APRES 2 2 2 3" xfId="27713" xr:uid="{088944E0-01E9-475C-B554-3556A68E3A80}"/>
    <cellStyle name="l_Planilha revistas Segmentadas_SECOM PR - MAIS BRASIL - 2a  ETAPA - 13-05 CONFERENCIA 10.05.08_SPA - NUCLEO APRES 2 2 3" xfId="30937" xr:uid="{01C413DA-02EE-43C4-811B-2B7A22D7AC83}"/>
    <cellStyle name="l_Planilha revistas Segmentadas_SECOM PR - MAIS BRASIL - 2a  ETAPA - 13-05 CONFERENCIA 10.05.08_SPA - NUCLEO APRES 2 2 3 2" xfId="43161" xr:uid="{8C221C97-70F1-4C96-A6A3-7D47896B3A16}"/>
    <cellStyle name="l_Planilha revistas Segmentadas_SECOM PR - MAIS BRASIL - 2a  ETAPA - 13-05 CONFERENCIA 10.05.08_SPA - NUCLEO APRES 2 2 4" xfId="33929" xr:uid="{D17C374B-72A7-409C-A968-04D8F1CB8E1C}"/>
    <cellStyle name="l_Planilha revistas Segmentadas_SECOM PR - MAIS BRASIL - 2a  ETAPA - 13-05 CONFERENCIA 10.05.08_SPA - NUCLEO APRES 2 2 4 2" xfId="45648" xr:uid="{29291DDA-6350-4BD8-863D-1FC18CC40195}"/>
    <cellStyle name="l_Planilha revistas Segmentadas_SECOM PR - MAIS BRASIL - 2a  ETAPA - 13-05 CONFERENCIA 10.05.08_SPA - NUCLEO APRES 2 2 5" xfId="36130" xr:uid="{DBBB789B-33E9-4341-B571-6AA1B62A5A42}"/>
    <cellStyle name="l_Planilha revistas Segmentadas_SECOM PR - MAIS BRASIL - 2a  ETAPA - 13-05 CONFERENCIA 10.05.08_SPA - NUCLEO APRES 2 2 6" xfId="18852" xr:uid="{6B1E9095-E6F1-4D19-9E2C-1205D1D2ECAE}"/>
    <cellStyle name="l_Planilha revistas Segmentadas_SECOM PR - MAIS BRASIL - 2a  ETAPA - 13-05 CONFERENCIA 10.05.08_SPA - NUCLEO APRES 2 3" xfId="14943" xr:uid="{8C20A541-DF84-4DFF-AAEF-2DF2256BC8BA}"/>
    <cellStyle name="l_Planilha revistas Segmentadas_SECOM PR - MAIS BRASIL - 2a  ETAPA - 13-05 CONFERENCIA 10.05.08_SPA - NUCLEO APRES 2 3 2" xfId="21102" xr:uid="{B840976F-0AB0-4C10-859C-3CAF3724F3FD}"/>
    <cellStyle name="l_Planilha revistas Segmentadas_SECOM PR - MAIS BRASIL - 2a  ETAPA - 13-05 CONFERENCIA 10.05.08_SPA - NUCLEO APRES 2 3 2 2" xfId="38475" xr:uid="{20DFB359-C5CA-45B1-9FAF-7855A3B40C46}"/>
    <cellStyle name="l_Planilha revistas Segmentadas_SECOM PR - MAIS BRASIL - 2a  ETAPA - 13-05 CONFERENCIA 10.05.08_SPA - NUCLEO APRES 2 3 3" xfId="26064" xr:uid="{C4CC1941-E814-427C-BD42-D00EA79EB5BA}"/>
    <cellStyle name="l_Planilha revistas Segmentadas_SECOM PR - MAIS BRASIL - 2a  ETAPA - 13-05 CONFERENCIA 10.05.08_SPA - NUCLEO APRES 2 4" xfId="29255" xr:uid="{6C3A49D5-7596-4F15-9695-E181A1AAF908}"/>
    <cellStyle name="l_Planilha revistas Segmentadas_SECOM PR - MAIS BRASIL - 2a  ETAPA - 13-05 CONFERENCIA 10.05.08_SPA - NUCLEO APRES 2 4 2" xfId="41565" xr:uid="{9E183C2C-F5DF-452F-A1B7-616E79E87484}"/>
    <cellStyle name="l_Planilha revistas Segmentadas_SECOM PR - MAIS BRASIL - 2a  ETAPA - 13-05 CONFERENCIA 10.05.08_SPA - NUCLEO APRES 2 5" xfId="32239" xr:uid="{CAC17A95-5E15-437A-B30C-638AE973088D}"/>
    <cellStyle name="l_Planilha revistas Segmentadas_SECOM PR - MAIS BRASIL - 2a  ETAPA - 13-05 CONFERENCIA 10.05.08_SPA - NUCLEO APRES 2 5 2" xfId="43994" xr:uid="{6E9E3EE5-F8C3-4836-844F-A24A92A47548}"/>
    <cellStyle name="l_Planilha revistas Segmentadas_SECOM PR - MAIS BRASIL - 2a  ETAPA - 13-05 CONFERENCIA 10.05.08_SPA - NUCLEO APRES 2 6" xfId="29894" xr:uid="{F5E97703-49FE-48C6-8A44-51E6462655F4}"/>
    <cellStyle name="l_Planilha revistas Segmentadas_SECOM PR - MAIS BRASIL - 2a  ETAPA - 13-05 CONFERENCIA 10.05.08_SPA - NUCLEO APRES 2 7" xfId="18735" xr:uid="{D88D3D13-BC9F-4A6C-B734-6818EA91A3E0}"/>
    <cellStyle name="l_Planilha revistas Segmentadas_SECOM PR - MAIS BRASIL - 2a  ETAPA - 13-05 CONFERENCIA 10.05.08_SPA - NUCLEO APRES 3" xfId="12213" xr:uid="{E13A7C0B-76FC-4062-B0FF-0E5C6C3B0794}"/>
    <cellStyle name="l_Planilha revistas Segmentadas_SECOM PR - MAIS BRASIL - 2a  ETAPA - 13-05 CONFERENCIA 10.05.08_SPA - NUCLEO APRES 3 2" xfId="15843" xr:uid="{86A38AC0-EDCF-4B99-8CE7-CDE4FA9AC195}"/>
    <cellStyle name="l_Planilha revistas Segmentadas_SECOM PR - MAIS BRASIL - 2a  ETAPA - 13-05 CONFERENCIA 10.05.08_SPA - NUCLEO APRES 3 2 2" xfId="22002" xr:uid="{0E90BCE2-CFD7-4AE9-A4C8-A95BD4D33C45}"/>
    <cellStyle name="l_Planilha revistas Segmentadas_SECOM PR - MAIS BRASIL - 2a  ETAPA - 13-05 CONFERENCIA 10.05.08_SPA - NUCLEO APRES 3 2 2 2" xfId="39280" xr:uid="{2B5D62A8-EBC6-4F1E-8967-23CCE12C30B1}"/>
    <cellStyle name="l_Planilha revistas Segmentadas_SECOM PR - MAIS BRASIL - 2a  ETAPA - 13-05 CONFERENCIA 10.05.08_SPA - NUCLEO APRES 3 2 3" xfId="26921" xr:uid="{68907856-EE63-4D0A-967E-3EA2CE7DA84C}"/>
    <cellStyle name="l_Planilha revistas Segmentadas_SECOM PR - MAIS BRASIL - 2a  ETAPA - 13-05 CONFERENCIA 10.05.08_SPA - NUCLEO APRES 3 2 4" xfId="48180" xr:uid="{F8D5C15E-DC37-416C-AFBB-8CCC4954B43B}"/>
    <cellStyle name="l_Planilha revistas Segmentadas_SECOM PR - MAIS BRASIL - 2a  ETAPA - 13-05 CONFERENCIA 10.05.08_SPA - NUCLEO APRES 3 3" xfId="17543" xr:uid="{6D18AFF6-8F0C-4206-AC4B-B4DA07857B94}"/>
    <cellStyle name="l_Planilha revistas Segmentadas_SECOM PR - MAIS BRASIL - 2a  ETAPA - 13-05 CONFERENCIA 10.05.08_SPA - NUCLEO APRES 3 3 2" xfId="23702" xr:uid="{1E0869DC-05FC-4E4D-9C17-DD4BA47CCA76}"/>
    <cellStyle name="l_Planilha revistas Segmentadas_SECOM PR - MAIS BRASIL - 2a  ETAPA - 13-05 CONFERENCIA 10.05.08_SPA - NUCLEO APRES 3 3 2 2" xfId="42365" xr:uid="{3DD747B4-04FC-4DC1-BDF6-71DF5AD2E5F0}"/>
    <cellStyle name="l_Planilha revistas Segmentadas_SECOM PR - MAIS BRASIL - 2a  ETAPA - 13-05 CONFERENCIA 10.05.08_SPA - NUCLEO APRES 3 3 3" xfId="30139" xr:uid="{9F0C36D8-CCC4-43C0-B692-1CF998AA76FF}"/>
    <cellStyle name="l_Planilha revistas Segmentadas_SECOM PR - MAIS BRASIL - 2a  ETAPA - 13-05 CONFERENCIA 10.05.08_SPA - NUCLEO APRES 3 4" xfId="33136" xr:uid="{C42836E2-3113-4299-A5ED-37FBC368E428}"/>
    <cellStyle name="l_Planilha revistas Segmentadas_SECOM PR - MAIS BRASIL - 2a  ETAPA - 13-05 CONFERENCIA 10.05.08_SPA - NUCLEO APRES 3 4 2" xfId="44855" xr:uid="{ACACC3F8-D4E5-4191-AD85-0B84C6BCDA23}"/>
    <cellStyle name="l_Planilha revistas Segmentadas_SECOM PR - MAIS BRASIL - 2a  ETAPA - 13-05 CONFERENCIA 10.05.08_SPA - NUCLEO APRES 3 5" xfId="35338" xr:uid="{A1B1D6A8-704D-4471-8684-763635ED8471}"/>
    <cellStyle name="l_Planilha revistas Segmentadas_SECOM PR - MAIS BRASIL - 2a  ETAPA - 13-05 CONFERENCIA 10.05.08_SPA - NUCLEO APRES 3 6" xfId="37118" xr:uid="{6902F6EC-1AF1-4BF7-97C5-EE9F6F41F9C1}"/>
    <cellStyle name="l_Planilha revistas Segmentadas_SECOM PR - MAIS BRASIL - 2a  ETAPA - 13-05 CONFERENCIA 10.05.08_SPA - NUCLEO APRES 3 6 2" xfId="46654" xr:uid="{A1265765-E8EE-4FAC-9DDF-AB43D60F8944}"/>
    <cellStyle name="l_Planilha revistas Segmentadas_SECOM PR - MAIS BRASIL - 2a  ETAPA - 13-05 CONFERENCIA 10.05.08_SPA - NUCLEO APRES 4" xfId="14103" xr:uid="{4D0ECE58-E90F-42BE-AE38-1E797D822142}"/>
    <cellStyle name="l_Planilha revistas Segmentadas_SECOM PR - MAIS BRASIL - 2a  ETAPA - 13-05 CONFERENCIA 10.05.08_SPA - NUCLEO APRES 4 2" xfId="20262" xr:uid="{419C2939-DE58-41E6-B80A-6F2278D1844F}"/>
    <cellStyle name="l_Planilha revistas Segmentadas_SECOM PR - MAIS BRASIL - 2a  ETAPA - 13-05 CONFERENCIA 10.05.08_SPA - NUCLEO APRES 4 2 2" xfId="37672" xr:uid="{3DEF0ABB-A859-43C2-B31E-E2006659AAB1}"/>
    <cellStyle name="l_Planilha revistas Segmentadas_SECOM PR - MAIS BRASIL - 2a  ETAPA - 13-05 CONFERENCIA 10.05.08_SPA - NUCLEO APRES 4 3" xfId="25172" xr:uid="{4BCCD3E3-5DF1-46C2-A945-73B44E8F7D3B}"/>
    <cellStyle name="l_Planilha revistas Segmentadas_SECOM PR - MAIS BRASIL - 2a  ETAPA - 13-05 CONFERENCIA 10.05.08_SPA - NUCLEO APRES 5" xfId="28381" xr:uid="{B7B0B18A-86C5-4E3F-98B1-8876E2733C11}"/>
    <cellStyle name="l_Planilha revistas Segmentadas_SECOM PR - MAIS BRASIL - 2a  ETAPA - 13-05 CONFERENCIA 10.05.08_SPA - NUCLEO APRES 5 2" xfId="40737" xr:uid="{6E08B325-7D70-4D6A-91E8-4B2C255E3956}"/>
    <cellStyle name="l_Planilha revistas Segmentadas_SECOM PR - MAIS BRASIL - 2a  ETAPA - 13-05 CONFERENCIA 10.05.08_SPA - NUCLEO APRES 6" xfId="31955" xr:uid="{077F577F-A595-4EC4-892F-417E66BC9046}"/>
    <cellStyle name="l_Planilha revistas Segmentadas_SECOM PR - MAIS BRASIL - 2a  ETAPA - 13-05 CONFERENCIA 10.05.08_SPA - NUCLEO APRES_CINEMA_-_9_MERCADOS" xfId="726" xr:uid="{634C4A1B-EA4B-4DA9-8862-05B4D03A9650}"/>
    <cellStyle name="l_Planilha revistas Segmentadas_SECOM PR - MAIS BRASIL - 2a  ETAPA - 13-05 CONFERENCIA 10.05.08_SPA - NUCLEO APRES_JORNAL COMPLEMENTO 24.06 - VERAMIR II - CONSOLIDADO" xfId="727" xr:uid="{662B0CE1-D3F7-4F20-8FBC-421C95EBCD5E}"/>
    <cellStyle name="l_Planilha revistas Segmentadas_SECOM PR - MAIS BRASIL - 2a  ETAPA - 13-05 CONFERENCIA 10.05.08_SPA - NUCLEO APRES_OOH - Rev 12" xfId="3962" xr:uid="{53E82E2B-4C84-47D4-8ECF-9A6D382CD646}"/>
    <cellStyle name="l_Planilha revistas Segmentadas_SECOM PR - MARANHÃO -  14-05-08" xfId="728" xr:uid="{DE53DD5B-EDD3-4912-94A0-52EE9BAC480B}"/>
    <cellStyle name="l_Planilha revistas Segmentadas_SECOM PR - MARANHÃO -  14-05-08 2" xfId="11261" xr:uid="{03EF7A45-DB2E-4310-98A7-20CA66E0870C}"/>
    <cellStyle name="l_Planilha revistas Segmentadas_SECOM PR - MARANHÃO -  14-05-08 2 2" xfId="13017" xr:uid="{4F72100F-50CA-41DA-88D1-032B8E147279}"/>
    <cellStyle name="l_Planilha revistas Segmentadas_SECOM PR - MARANHÃO -  14-05-08 2 2 2" xfId="16647" xr:uid="{B39832F4-C035-480A-983F-C60888CE5EFB}"/>
    <cellStyle name="l_Planilha revistas Segmentadas_SECOM PR - MARANHÃO -  14-05-08 2 2 2 2" xfId="22806" xr:uid="{31DB5071-C731-4845-83A5-6EFB773B1BC7}"/>
    <cellStyle name="l_Planilha revistas Segmentadas_SECOM PR - MARANHÃO -  14-05-08 2 2 2 2 2" xfId="40073" xr:uid="{5380907B-1DF7-4604-9F85-860888A39FC4}"/>
    <cellStyle name="l_Planilha revistas Segmentadas_SECOM PR - MARANHÃO -  14-05-08 2 2 2 3" xfId="27714" xr:uid="{9F58F3CD-1B9F-407C-B57A-0A880D20EBF3}"/>
    <cellStyle name="l_Planilha revistas Segmentadas_SECOM PR - MARANHÃO -  14-05-08 2 2 3" xfId="30938" xr:uid="{FFAB62D3-7F06-413D-BF53-75DE8848FF7C}"/>
    <cellStyle name="l_Planilha revistas Segmentadas_SECOM PR - MARANHÃO -  14-05-08 2 2 3 2" xfId="43162" xr:uid="{3E0BEA32-81DA-40A2-B91C-EEFC00DA0194}"/>
    <cellStyle name="l_Planilha revistas Segmentadas_SECOM PR - MARANHÃO -  14-05-08 2 2 4" xfId="33930" xr:uid="{539671A0-B413-4D26-96BC-57A9E00793FE}"/>
    <cellStyle name="l_Planilha revistas Segmentadas_SECOM PR - MARANHÃO -  14-05-08 2 2 4 2" xfId="45649" xr:uid="{CE0FD69F-A7E8-421A-BC19-89AAE8A01A2F}"/>
    <cellStyle name="l_Planilha revistas Segmentadas_SECOM PR - MARANHÃO -  14-05-08 2 2 5" xfId="36131" xr:uid="{41299F5C-0800-4FFE-BE2F-F1DDF0CF63AE}"/>
    <cellStyle name="l_Planilha revistas Segmentadas_SECOM PR - MARANHÃO -  14-05-08 2 2 6" xfId="18534" xr:uid="{EF2C0E31-9548-4F63-9BA7-0AC02DD635B7}"/>
    <cellStyle name="l_Planilha revistas Segmentadas_SECOM PR - MARANHÃO -  14-05-08 2 3" xfId="14944" xr:uid="{D60C0EC3-547C-4886-B841-A38D14A21395}"/>
    <cellStyle name="l_Planilha revistas Segmentadas_SECOM PR - MARANHÃO -  14-05-08 2 3 2" xfId="21103" xr:uid="{FC81B08F-2F8C-4152-9C7B-CB01CCC12180}"/>
    <cellStyle name="l_Planilha revistas Segmentadas_SECOM PR - MARANHÃO -  14-05-08 2 3 2 2" xfId="38476" xr:uid="{1DB48221-E6B4-4238-99FD-FFDA7F1573A0}"/>
    <cellStyle name="l_Planilha revistas Segmentadas_SECOM PR - MARANHÃO -  14-05-08 2 3 3" xfId="26065" xr:uid="{8D2A0114-CE8C-4CD8-8347-DB86A72D0825}"/>
    <cellStyle name="l_Planilha revistas Segmentadas_SECOM PR - MARANHÃO -  14-05-08 2 4" xfId="29256" xr:uid="{E318C99A-DCA7-4DF2-8D90-AF7B362B31F3}"/>
    <cellStyle name="l_Planilha revistas Segmentadas_SECOM PR - MARANHÃO -  14-05-08 2 4 2" xfId="41566" xr:uid="{20D8E578-ADEF-427F-8B1B-598D337FC46B}"/>
    <cellStyle name="l_Planilha revistas Segmentadas_SECOM PR - MARANHÃO -  14-05-08 2 5" xfId="32240" xr:uid="{08379B38-8C04-43EC-9562-D63E06FA367C}"/>
    <cellStyle name="l_Planilha revistas Segmentadas_SECOM PR - MARANHÃO -  14-05-08 2 5 2" xfId="43995" xr:uid="{A38AD156-0DA4-4315-840D-6D084FD15154}"/>
    <cellStyle name="l_Planilha revistas Segmentadas_SECOM PR - MARANHÃO -  14-05-08 2 6" xfId="29933" xr:uid="{9B6FD229-9A44-4CAC-9481-3F5BEA1F70F5}"/>
    <cellStyle name="l_Planilha revistas Segmentadas_SECOM PR - MARANHÃO -  14-05-08 2 7" xfId="19433" xr:uid="{4F041BBF-77BA-45C3-9381-527C86B333F1}"/>
    <cellStyle name="l_Planilha revistas Segmentadas_SECOM PR - MARANHÃO -  14-05-08 3" xfId="12214" xr:uid="{B05C5CDC-C3B9-4032-AD64-A278D3009FBC}"/>
    <cellStyle name="l_Planilha revistas Segmentadas_SECOM PR - MARANHÃO -  14-05-08 3 2" xfId="15844" xr:uid="{3EA8C115-FD20-4510-8F56-160F88555097}"/>
    <cellStyle name="l_Planilha revistas Segmentadas_SECOM PR - MARANHÃO -  14-05-08 3 2 2" xfId="22003" xr:uid="{5C8FCD65-19BA-47DC-839A-0629AF22D9F7}"/>
    <cellStyle name="l_Planilha revistas Segmentadas_SECOM PR - MARANHÃO -  14-05-08 3 2 2 2" xfId="39281" xr:uid="{B995DDAE-68AB-4BC6-B120-F8B0E964D3E4}"/>
    <cellStyle name="l_Planilha revistas Segmentadas_SECOM PR - MARANHÃO -  14-05-08 3 2 3" xfId="26922" xr:uid="{4C937974-FBE2-433F-9B4E-EF12D8B4DDFE}"/>
    <cellStyle name="l_Planilha revistas Segmentadas_SECOM PR - MARANHÃO -  14-05-08 3 2 4" xfId="48181" xr:uid="{BB486AF1-458C-40EF-A9E8-E9F67E548793}"/>
    <cellStyle name="l_Planilha revistas Segmentadas_SECOM PR - MARANHÃO -  14-05-08 3 3" xfId="17544" xr:uid="{A6408F45-6142-4CA5-A0D6-7B16F6C20191}"/>
    <cellStyle name="l_Planilha revistas Segmentadas_SECOM PR - MARANHÃO -  14-05-08 3 3 2" xfId="23703" xr:uid="{A8FA99F3-E7C4-4677-9A37-0478DC982F41}"/>
    <cellStyle name="l_Planilha revistas Segmentadas_SECOM PR - MARANHÃO -  14-05-08 3 3 2 2" xfId="42366" xr:uid="{D642A3C4-AA26-46EC-BC73-FDA6B89EDCA8}"/>
    <cellStyle name="l_Planilha revistas Segmentadas_SECOM PR - MARANHÃO -  14-05-08 3 3 3" xfId="30140" xr:uid="{E8520F9F-F3CD-42CA-BE14-0C94F991C12A}"/>
    <cellStyle name="l_Planilha revistas Segmentadas_SECOM PR - MARANHÃO -  14-05-08 3 4" xfId="33137" xr:uid="{E0DCCA16-457D-45A7-8E86-3EB0C6D9A7CD}"/>
    <cellStyle name="l_Planilha revistas Segmentadas_SECOM PR - MARANHÃO -  14-05-08 3 4 2" xfId="44856" xr:uid="{E14F7C0A-538E-4FA2-B36E-5980F644D659}"/>
    <cellStyle name="l_Planilha revistas Segmentadas_SECOM PR - MARANHÃO -  14-05-08 3 5" xfId="35339" xr:uid="{48FE339D-9BDE-44C5-A9C3-CF50E7E84A71}"/>
    <cellStyle name="l_Planilha revistas Segmentadas_SECOM PR - MARANHÃO -  14-05-08 3 6" xfId="37321" xr:uid="{35BC15CE-4BE3-49F7-9C11-44A0FDB096C3}"/>
    <cellStyle name="l_Planilha revistas Segmentadas_SECOM PR - MARANHÃO -  14-05-08 3 6 2" xfId="46857" xr:uid="{F900F18B-DF5F-4201-8EFE-0CEEA3B4AF05}"/>
    <cellStyle name="l_Planilha revistas Segmentadas_SECOM PR - MARANHÃO -  14-05-08 4" xfId="14104" xr:uid="{CA194C11-F994-49F2-8E50-7C7D834FD9D7}"/>
    <cellStyle name="l_Planilha revistas Segmentadas_SECOM PR - MARANHÃO -  14-05-08 4 2" xfId="20263" xr:uid="{0A12EB7A-D685-4A4C-8D8D-6704265E4D84}"/>
    <cellStyle name="l_Planilha revistas Segmentadas_SECOM PR - MARANHÃO -  14-05-08 4 2 2" xfId="37673" xr:uid="{C2DAAD7C-CB39-4BA6-A4C9-297B4BDEB877}"/>
    <cellStyle name="l_Planilha revistas Segmentadas_SECOM PR - MARANHÃO -  14-05-08 4 3" xfId="25173" xr:uid="{38C781EB-EFC5-4849-86E2-230AB55F11A4}"/>
    <cellStyle name="l_Planilha revistas Segmentadas_SECOM PR - MARANHÃO -  14-05-08 5" xfId="28382" xr:uid="{682B403C-5CB2-442E-8575-6D4761F42AE5}"/>
    <cellStyle name="l_Planilha revistas Segmentadas_SECOM PR - MARANHÃO -  14-05-08 5 2" xfId="40738" xr:uid="{2F9AD568-F1D9-4849-B970-3D069BE34F1C}"/>
    <cellStyle name="l_Planilha revistas Segmentadas_SECOM PR - MARANHÃO -  14-05-08 6" xfId="31954" xr:uid="{4092FA18-1CF4-46E6-9D9E-D63075CF9D5D}"/>
    <cellStyle name="l_Planilha revistas Segmentadas_SECOM PR - MARANHÃO -  14-05-08_JORNAL COMPLEMENTO 24.06 - VERAMIR II - CONSOLIDADO" xfId="729" xr:uid="{FA3A7CAF-0103-411E-9526-A02EE937C2BC}"/>
    <cellStyle name="l_Planilha revistas Segmentadas_SECOM PR - MARANHÃO -  14-05-08_OOH - Rev 12" xfId="3963" xr:uid="{B474BAAA-E4AC-42D9-A30C-6CDD08C2A50C}"/>
    <cellStyle name="l_Planilha revistas Segmentadas_SECOM PR - MGE E SPE - 14-05" xfId="730" xr:uid="{DA6C366A-4B98-41C7-87B1-DBB9A792FD56}"/>
    <cellStyle name="l_Planilha revistas Segmentadas_SECOM PR - MGE E SPE - 14-05 2" xfId="11262" xr:uid="{CB2D2691-4255-4CD3-BD2E-22AAB1EF626D}"/>
    <cellStyle name="l_Planilha revistas Segmentadas_SECOM PR - MGE E SPE - 14-05 2 2" xfId="13018" xr:uid="{DCE2DD1C-E468-4D4F-9B15-3A419FD900FB}"/>
    <cellStyle name="l_Planilha revistas Segmentadas_SECOM PR - MGE E SPE - 14-05 2 2 2" xfId="16648" xr:uid="{76356024-286A-48C4-95FB-5891AFEBCFD4}"/>
    <cellStyle name="l_Planilha revistas Segmentadas_SECOM PR - MGE E SPE - 14-05 2 2 2 2" xfId="22807" xr:uid="{5D173E48-7D06-48EB-B86D-E2F438A1BC29}"/>
    <cellStyle name="l_Planilha revistas Segmentadas_SECOM PR - MGE E SPE - 14-05 2 2 2 2 2" xfId="40074" xr:uid="{5C0B4E56-5D49-4939-B3D9-03D7811564F7}"/>
    <cellStyle name="l_Planilha revistas Segmentadas_SECOM PR - MGE E SPE - 14-05 2 2 2 3" xfId="27715" xr:uid="{EF4F923D-9307-4F9A-B880-E412C521A425}"/>
    <cellStyle name="l_Planilha revistas Segmentadas_SECOM PR - MGE E SPE - 14-05 2 2 3" xfId="30939" xr:uid="{637D0C70-A358-49A8-8088-BA6942BE2F0D}"/>
    <cellStyle name="l_Planilha revistas Segmentadas_SECOM PR - MGE E SPE - 14-05 2 2 3 2" xfId="43163" xr:uid="{5D7A3F7A-E67C-45DE-8E16-A1078FA024E0}"/>
    <cellStyle name="l_Planilha revistas Segmentadas_SECOM PR - MGE E SPE - 14-05 2 2 4" xfId="33931" xr:uid="{8073F77F-4C56-4D62-8A30-7BA198BB03D1}"/>
    <cellStyle name="l_Planilha revistas Segmentadas_SECOM PR - MGE E SPE - 14-05 2 2 4 2" xfId="45650" xr:uid="{23C12FA1-6077-40BD-B08B-122BD6EFA397}"/>
    <cellStyle name="l_Planilha revistas Segmentadas_SECOM PR - MGE E SPE - 14-05 2 2 5" xfId="36132" xr:uid="{19E7E3CA-5CB6-491C-96EF-78DB9313608E}"/>
    <cellStyle name="l_Planilha revistas Segmentadas_SECOM PR - MGE E SPE - 14-05 2 2 6" xfId="19233" xr:uid="{F92FF77D-B555-4DFD-9C60-D650F1F076E8}"/>
    <cellStyle name="l_Planilha revistas Segmentadas_SECOM PR - MGE E SPE - 14-05 2 3" xfId="14945" xr:uid="{9C091F02-1E77-4ED4-A01B-D65ABCEB2D90}"/>
    <cellStyle name="l_Planilha revistas Segmentadas_SECOM PR - MGE E SPE - 14-05 2 3 2" xfId="21104" xr:uid="{B32B3A90-6E92-4E03-A7E7-CA4950CDC5DB}"/>
    <cellStyle name="l_Planilha revistas Segmentadas_SECOM PR - MGE E SPE - 14-05 2 3 2 2" xfId="38477" xr:uid="{E942A249-785A-424D-9AC8-96AA30FFE890}"/>
    <cellStyle name="l_Planilha revistas Segmentadas_SECOM PR - MGE E SPE - 14-05 2 3 3" xfId="26066" xr:uid="{C72135DD-CF69-4ECF-90E6-268D21F2F799}"/>
    <cellStyle name="l_Planilha revistas Segmentadas_SECOM PR - MGE E SPE - 14-05 2 4" xfId="29257" xr:uid="{30138472-A22E-4F2A-BBFC-E6BCC11B10A4}"/>
    <cellStyle name="l_Planilha revistas Segmentadas_SECOM PR - MGE E SPE - 14-05 2 4 2" xfId="41567" xr:uid="{C7DD3E37-E5D6-4C22-A0C6-B3FCE701F254}"/>
    <cellStyle name="l_Planilha revistas Segmentadas_SECOM PR - MGE E SPE - 14-05 2 5" xfId="32241" xr:uid="{5CB55E08-1EC4-42A6-8E8F-C63CE19673A1}"/>
    <cellStyle name="l_Planilha revistas Segmentadas_SECOM PR - MGE E SPE - 14-05 2 5 2" xfId="43996" xr:uid="{5AEA5930-460B-45D6-832C-F6E3E5963299}"/>
    <cellStyle name="l_Planilha revistas Segmentadas_SECOM PR - MGE E SPE - 14-05 2 6" xfId="26739" xr:uid="{E19F9270-2758-404A-985C-958A8580FF99}"/>
    <cellStyle name="l_Planilha revistas Segmentadas_SECOM PR - MGE E SPE - 14-05 2 7" xfId="19727" xr:uid="{D66F80D1-B322-49D9-9F65-8BAE7B77FF3B}"/>
    <cellStyle name="l_Planilha revistas Segmentadas_SECOM PR - MGE E SPE - 14-05 3" xfId="12215" xr:uid="{1584FDD0-0EC2-4D22-863D-78B10A6F38A6}"/>
    <cellStyle name="l_Planilha revistas Segmentadas_SECOM PR - MGE E SPE - 14-05 3 2" xfId="15845" xr:uid="{76346BE4-98D0-47DB-9C35-E4055B07E34D}"/>
    <cellStyle name="l_Planilha revistas Segmentadas_SECOM PR - MGE E SPE - 14-05 3 2 2" xfId="22004" xr:uid="{60078F7C-2541-4216-B197-8FCA74E239D7}"/>
    <cellStyle name="l_Planilha revistas Segmentadas_SECOM PR - MGE E SPE - 14-05 3 2 2 2" xfId="39282" xr:uid="{71CB6123-9318-4B1E-8228-6507696C7EC2}"/>
    <cellStyle name="l_Planilha revistas Segmentadas_SECOM PR - MGE E SPE - 14-05 3 2 3" xfId="26923" xr:uid="{6636B691-E757-4FB2-81C1-F2A8E57E79D2}"/>
    <cellStyle name="l_Planilha revistas Segmentadas_SECOM PR - MGE E SPE - 14-05 3 2 4" xfId="48182" xr:uid="{48124DD8-9624-446A-82B9-681F3EA05525}"/>
    <cellStyle name="l_Planilha revistas Segmentadas_SECOM PR - MGE E SPE - 14-05 3 3" xfId="17545" xr:uid="{4B107A70-D752-49EC-B796-27BD50ECE299}"/>
    <cellStyle name="l_Planilha revistas Segmentadas_SECOM PR - MGE E SPE - 14-05 3 3 2" xfId="23704" xr:uid="{30DE9FDF-A6FE-4B04-B4BE-1964F64AB186}"/>
    <cellStyle name="l_Planilha revistas Segmentadas_SECOM PR - MGE E SPE - 14-05 3 3 2 2" xfId="42367" xr:uid="{4785804B-67A1-4F95-B592-FEA47CCAAAF3}"/>
    <cellStyle name="l_Planilha revistas Segmentadas_SECOM PR - MGE E SPE - 14-05 3 3 3" xfId="30141" xr:uid="{0BC2281E-11AC-470C-9D94-4286A50B1A0F}"/>
    <cellStyle name="l_Planilha revistas Segmentadas_SECOM PR - MGE E SPE - 14-05 3 4" xfId="33138" xr:uid="{6557DDC0-4933-4C49-A531-2BAF1AB99F78}"/>
    <cellStyle name="l_Planilha revistas Segmentadas_SECOM PR - MGE E SPE - 14-05 3 4 2" xfId="44857" xr:uid="{380D9E85-F428-46DE-8586-1F708B894A44}"/>
    <cellStyle name="l_Planilha revistas Segmentadas_SECOM PR - MGE E SPE - 14-05 3 5" xfId="35340" xr:uid="{29739316-083E-434E-929E-04932CFFB32B}"/>
    <cellStyle name="l_Planilha revistas Segmentadas_SECOM PR - MGE E SPE - 14-05 3 6" xfId="36921" xr:uid="{C31F2C9B-1E29-4424-87B4-89306054A541}"/>
    <cellStyle name="l_Planilha revistas Segmentadas_SECOM PR - MGE E SPE - 14-05 3 6 2" xfId="46457" xr:uid="{E13EC9C5-1334-4B7C-AF94-6E7D620CDB69}"/>
    <cellStyle name="l_Planilha revistas Segmentadas_SECOM PR - MGE E SPE - 14-05 4" xfId="14105" xr:uid="{6328EB8B-35BD-458B-95A7-54077E586FCE}"/>
    <cellStyle name="l_Planilha revistas Segmentadas_SECOM PR - MGE E SPE - 14-05 4 2" xfId="20264" xr:uid="{D8F8B3D1-0DD9-4EC7-B7C3-0CCFD2F634B7}"/>
    <cellStyle name="l_Planilha revistas Segmentadas_SECOM PR - MGE E SPE - 14-05 4 2 2" xfId="37674" xr:uid="{DA253051-6E8C-47BB-8C12-0AAE3A43EDE7}"/>
    <cellStyle name="l_Planilha revistas Segmentadas_SECOM PR - MGE E SPE - 14-05 4 3" xfId="25174" xr:uid="{CB7AEA6B-27BE-4844-8D8D-2C5E3FC74EFB}"/>
    <cellStyle name="l_Planilha revistas Segmentadas_SECOM PR - MGE E SPE - 14-05 5" xfId="28383" xr:uid="{799889B5-ECCB-4B08-91F6-2020CCBB7D19}"/>
    <cellStyle name="l_Planilha revistas Segmentadas_SECOM PR - MGE E SPE - 14-05 5 2" xfId="40739" xr:uid="{09A0DAB7-01CB-4BE7-A636-B5362D401E2D}"/>
    <cellStyle name="l_Planilha revistas Segmentadas_SECOM PR - MGE E SPE - 14-05 6" xfId="31953" xr:uid="{35FE4E3A-7969-48FF-8668-071D4FB485B9}"/>
    <cellStyle name="l_Planilha revistas Segmentadas_SECOM PR - MGE E SPE - 14-05_JORNAL COMPLEMENTO 24.06 - VERAMIR II - CONSOLIDADO" xfId="731" xr:uid="{30808025-C21B-4102-A2C5-456EC55C5C54}"/>
    <cellStyle name="l_Planilha revistas Segmentadas_SECOM PR - MGE E SPE - 14-05_OOH - Rev 12" xfId="3964" xr:uid="{13D16C2F-88B3-4684-8B10-A00478B94BA5}"/>
    <cellStyle name="l_Planilha revistas Segmentadas_SECOM PR (1).." xfId="732" xr:uid="{A8BB02F0-81DA-4224-9192-ABDBA6D03C84}"/>
    <cellStyle name="l_Planilha revistas Segmentadas_SECOM PR (1).._JORNAL COMPLEMENTO 24.06 - VERAMIR II - CONSOLIDADO" xfId="733" xr:uid="{F033A77E-C49B-4C33-8778-AE3457F39393}"/>
    <cellStyle name="l_Planilha revistas Segmentadas_SECOM PR (2).." xfId="734" xr:uid="{926D9ADD-2FE5-40C3-BA33-A4471FC60E77}"/>
    <cellStyle name="l_Planilha revistas Segmentadas_SECOM PR (2).._JORNAL COMPLEMENTO 24.06 - VERAMIR II - CONSOLIDADO" xfId="735" xr:uid="{6D02153F-0DE2-4719-8421-3A68259302BA}"/>
    <cellStyle name="l_Planilha revistas Segmentadas_SÉCULO 21" xfId="736" xr:uid="{8807917C-8E08-4732-A350-EEAB5E9D02F7}"/>
    <cellStyle name="l_Planilha revistas Segmentadas_SÉCULO 21_JORNAL COMPLEMENTO 24.06 - VERAMIR II - CONSOLIDADO" xfId="737" xr:uid="{8B484AEC-82DF-4FEC-844F-DC5C7E8A1156}"/>
    <cellStyle name="l_Planilha revistas Segmentadas_SPA - NUCLEO APRES" xfId="738" xr:uid="{797A2879-577E-46F0-9816-8B6728F7FB03}"/>
    <cellStyle name="l_Planilha revistas Segmentadas_SPA - NUCLEO APRES 2" xfId="11263" xr:uid="{55F2FFD0-E113-4C81-83A0-68CE5BE144CD}"/>
    <cellStyle name="l_Planilha revistas Segmentadas_SPA - NUCLEO APRES 2 2" xfId="13019" xr:uid="{CD9650B7-062E-48C7-8A94-27B9C661BAAF}"/>
    <cellStyle name="l_Planilha revistas Segmentadas_SPA - NUCLEO APRES 2 2 2" xfId="16649" xr:uid="{FA722905-8162-4960-BDE6-1337B9623284}"/>
    <cellStyle name="l_Planilha revistas Segmentadas_SPA - NUCLEO APRES 2 2 2 2" xfId="22808" xr:uid="{DDE24931-40DA-40F1-827D-C155C2EC3EF3}"/>
    <cellStyle name="l_Planilha revistas Segmentadas_SPA - NUCLEO APRES 2 2 2 2 2" xfId="40075" xr:uid="{A684C80C-3579-47E5-8A5F-4506046AE3E9}"/>
    <cellStyle name="l_Planilha revistas Segmentadas_SPA - NUCLEO APRES 2 2 2 3" xfId="27716" xr:uid="{BCEDE216-16C5-426D-A69E-A4D98DFA84E3}"/>
    <cellStyle name="l_Planilha revistas Segmentadas_SPA - NUCLEO APRES 2 2 3" xfId="30940" xr:uid="{B72122EA-13F1-46C3-AB6F-F32C45DB9763}"/>
    <cellStyle name="l_Planilha revistas Segmentadas_SPA - NUCLEO APRES 2 2 3 2" xfId="43164" xr:uid="{5E2E80B5-C30A-494E-A4F3-0183E9AE48ED}"/>
    <cellStyle name="l_Planilha revistas Segmentadas_SPA - NUCLEO APRES 2 2 4" xfId="33932" xr:uid="{20FE635F-98A8-4C2D-A5AD-108A1CDBF949}"/>
    <cellStyle name="l_Planilha revistas Segmentadas_SPA - NUCLEO APRES 2 2 4 2" xfId="45651" xr:uid="{F3CEF267-328A-498A-AD31-3D182AD8AB11}"/>
    <cellStyle name="l_Planilha revistas Segmentadas_SPA - NUCLEO APRES 2 2 5" xfId="36133" xr:uid="{C599687A-BAA9-4848-91C6-5130416A0C13}"/>
    <cellStyle name="l_Planilha revistas Segmentadas_SPA - NUCLEO APRES 2 2 6" xfId="19526" xr:uid="{8DBD6D49-D19C-477B-8DCE-23B8B2636CA8}"/>
    <cellStyle name="l_Planilha revistas Segmentadas_SPA - NUCLEO APRES 2 3" xfId="14946" xr:uid="{3F9A0860-751B-402C-8341-E6828DACEF72}"/>
    <cellStyle name="l_Planilha revistas Segmentadas_SPA - NUCLEO APRES 2 3 2" xfId="21105" xr:uid="{74864BB2-BEB8-442F-86DE-FAB91FFCB621}"/>
    <cellStyle name="l_Planilha revistas Segmentadas_SPA - NUCLEO APRES 2 3 2 2" xfId="38478" xr:uid="{CBCA9BEE-9127-4AFA-BFE3-4881F3F93EB6}"/>
    <cellStyle name="l_Planilha revistas Segmentadas_SPA - NUCLEO APRES 2 3 3" xfId="26067" xr:uid="{BB7D4C1A-2D12-4113-BF38-6D4112D1922B}"/>
    <cellStyle name="l_Planilha revistas Segmentadas_SPA - NUCLEO APRES 2 4" xfId="29258" xr:uid="{5F93E64C-B78A-4DD2-B6AD-9B1E8BA0EADA}"/>
    <cellStyle name="l_Planilha revistas Segmentadas_SPA - NUCLEO APRES 2 4 2" xfId="41568" xr:uid="{3EC08940-8E5F-4184-91A5-6E3D5352A57C}"/>
    <cellStyle name="l_Planilha revistas Segmentadas_SPA - NUCLEO APRES 2 5" xfId="32242" xr:uid="{B2F3C508-27A1-42BE-A40B-28A856FE0C99}"/>
    <cellStyle name="l_Planilha revistas Segmentadas_SPA - NUCLEO APRES 2 5 2" xfId="43997" xr:uid="{AE6D82B5-6FFB-4899-BE64-8B77FD5EE0F6}"/>
    <cellStyle name="l_Planilha revistas Segmentadas_SPA - NUCLEO APRES 2 6" xfId="29980" xr:uid="{1779BE22-4DDA-4803-A67F-A7806BFA418C}"/>
    <cellStyle name="l_Planilha revistas Segmentadas_SPA - NUCLEO APRES 2 7" xfId="19050" xr:uid="{EA5C66A9-1883-45FC-BECE-D202A3883950}"/>
    <cellStyle name="l_Planilha revistas Segmentadas_SPA - NUCLEO APRES 3" xfId="12216" xr:uid="{BA44DC51-E7AB-480C-804D-019C4CC80673}"/>
    <cellStyle name="l_Planilha revistas Segmentadas_SPA - NUCLEO APRES 3 2" xfId="15846" xr:uid="{DAADDBBB-3DD8-44DE-8983-B6082AAD0000}"/>
    <cellStyle name="l_Planilha revistas Segmentadas_SPA - NUCLEO APRES 3 2 2" xfId="22005" xr:uid="{81212873-09A1-4378-ACF2-2B8D2427955D}"/>
    <cellStyle name="l_Planilha revistas Segmentadas_SPA - NUCLEO APRES 3 2 2 2" xfId="39283" xr:uid="{73B60492-C9EF-456D-ABED-F6122936F6F4}"/>
    <cellStyle name="l_Planilha revistas Segmentadas_SPA - NUCLEO APRES 3 2 3" xfId="26924" xr:uid="{A44A5534-F54D-4218-88C8-18449292D3D6}"/>
    <cellStyle name="l_Planilha revistas Segmentadas_SPA - NUCLEO APRES 3 2 4" xfId="48183" xr:uid="{54FE7BDB-825D-4C15-AEE1-6162CBAFE1D8}"/>
    <cellStyle name="l_Planilha revistas Segmentadas_SPA - NUCLEO APRES 3 3" xfId="17546" xr:uid="{467CF160-070C-4A39-AA73-9C78E45C1173}"/>
    <cellStyle name="l_Planilha revistas Segmentadas_SPA - NUCLEO APRES 3 3 2" xfId="23705" xr:uid="{B702B507-AE11-498E-A3D6-77C1D8E9A123}"/>
    <cellStyle name="l_Planilha revistas Segmentadas_SPA - NUCLEO APRES 3 3 2 2" xfId="42368" xr:uid="{BFD67958-5687-4A98-924C-0ACEEE5B8E30}"/>
    <cellStyle name="l_Planilha revistas Segmentadas_SPA - NUCLEO APRES 3 3 3" xfId="30142" xr:uid="{55B769BE-892C-41BB-A57C-B969460670E9}"/>
    <cellStyle name="l_Planilha revistas Segmentadas_SPA - NUCLEO APRES 3 4" xfId="33139" xr:uid="{0B32B346-BA0B-450C-8D24-83C5708207D7}"/>
    <cellStyle name="l_Planilha revistas Segmentadas_SPA - NUCLEO APRES 3 4 2" xfId="44858" xr:uid="{1CA15176-66E6-4A85-9474-CB1210FF602A}"/>
    <cellStyle name="l_Planilha revistas Segmentadas_SPA - NUCLEO APRES 3 5" xfId="35341" xr:uid="{4B68EE2C-26A6-466E-A17C-2CFAC1E73D1B}"/>
    <cellStyle name="l_Planilha revistas Segmentadas_SPA - NUCLEO APRES 3 6" xfId="32883" xr:uid="{417753B1-DADB-4156-82AA-8AA17BA23BE9}"/>
    <cellStyle name="l_Planilha revistas Segmentadas_SPA - NUCLEO APRES 3 6 2" xfId="44638" xr:uid="{4C04FE36-2A5C-4BA5-8C94-D738CA18F0E9}"/>
    <cellStyle name="l_Planilha revistas Segmentadas_SPA - NUCLEO APRES 4" xfId="14106" xr:uid="{6D3DECB5-3A36-4471-849C-239A683BC8AD}"/>
    <cellStyle name="l_Planilha revistas Segmentadas_SPA - NUCLEO APRES 4 2" xfId="20265" xr:uid="{27892967-2508-48B1-8DAF-7272A45F5FB7}"/>
    <cellStyle name="l_Planilha revistas Segmentadas_SPA - NUCLEO APRES 4 2 2" xfId="37675" xr:uid="{EC2B5F78-EF0D-40D3-ABD3-E9775CD36390}"/>
    <cellStyle name="l_Planilha revistas Segmentadas_SPA - NUCLEO APRES 4 3" xfId="25175" xr:uid="{B7B2CDBD-9870-42A0-9B31-1426C219DFEE}"/>
    <cellStyle name="l_Planilha revistas Segmentadas_SPA - NUCLEO APRES 5" xfId="28384" xr:uid="{C4F034AF-AC82-4497-88C7-8153020EF496}"/>
    <cellStyle name="l_Planilha revistas Segmentadas_SPA - NUCLEO APRES 5 2" xfId="40740" xr:uid="{BDF3C957-9691-4455-858D-3A87A3505CCF}"/>
    <cellStyle name="l_Planilha revistas Segmentadas_SPA - NUCLEO APRES 6" xfId="31952" xr:uid="{31B8739A-1CC8-4F7C-8A27-17D3858119CA}"/>
    <cellStyle name="l_Planilha revistas Segmentadas_SPA - NUCLEO APRES_OOH - Rev 12" xfId="3965" xr:uid="{13A396D2-6330-417A-8917-188F7AC66329}"/>
    <cellStyle name="l_Planilha revistas Segmentadas_TV MATISSE" xfId="739" xr:uid="{325CDAB6-1462-4C0B-8977-464CDCAC3569}"/>
    <cellStyle name="l_Planilha revistas Segmentadas_TV MATISSE 2" xfId="11264" xr:uid="{6F75700D-DD67-489D-9538-B3B9895741DC}"/>
    <cellStyle name="l_Planilha revistas Segmentadas_TV MATISSE 2 2" xfId="13020" xr:uid="{0C94B3D2-45AC-4EA4-BAB0-67A762387877}"/>
    <cellStyle name="l_Planilha revistas Segmentadas_TV MATISSE 2 2 2" xfId="16650" xr:uid="{3B736729-C906-4B3B-8868-A86AF1CDF86A}"/>
    <cellStyle name="l_Planilha revistas Segmentadas_TV MATISSE 2 2 2 2" xfId="22809" xr:uid="{10678DA7-CB7E-41CB-AD25-0934236664B3}"/>
    <cellStyle name="l_Planilha revistas Segmentadas_TV MATISSE 2 2 2 2 2" xfId="40076" xr:uid="{A132CA0A-E7E1-4401-ABA2-13D3F8401BA0}"/>
    <cellStyle name="l_Planilha revistas Segmentadas_TV MATISSE 2 2 2 3" xfId="27717" xr:uid="{3B9B45C1-19A6-475D-AC32-E0D413048C47}"/>
    <cellStyle name="l_Planilha revistas Segmentadas_TV MATISSE 2 2 3" xfId="30941" xr:uid="{DD61E777-2E22-4308-83C1-DA9A16102BFB}"/>
    <cellStyle name="l_Planilha revistas Segmentadas_TV MATISSE 2 2 3 2" xfId="43165" xr:uid="{A68D71FD-31B8-485C-8EE8-EF53B7D78A01}"/>
    <cellStyle name="l_Planilha revistas Segmentadas_TV MATISSE 2 2 4" xfId="33933" xr:uid="{D8FBDACC-1396-43DB-AD6B-02EB2D99A2FA}"/>
    <cellStyle name="l_Planilha revistas Segmentadas_TV MATISSE 2 2 4 2" xfId="45652" xr:uid="{FD62D9D9-B5BD-4BA8-A366-7ED1A49B922F}"/>
    <cellStyle name="l_Planilha revistas Segmentadas_TV MATISSE 2 2 5" xfId="36134" xr:uid="{843C1F22-1D41-4C74-9D0A-F6C0E7E274D5}"/>
    <cellStyle name="l_Planilha revistas Segmentadas_TV MATISSE 2 2 6" xfId="18851" xr:uid="{18BD896B-2A7F-4D31-8789-A7B9859E0616}"/>
    <cellStyle name="l_Planilha revistas Segmentadas_TV MATISSE 2 3" xfId="14947" xr:uid="{9A6D35B5-8013-44E1-A11F-726EDB42C807}"/>
    <cellStyle name="l_Planilha revistas Segmentadas_TV MATISSE 2 3 2" xfId="21106" xr:uid="{ED905189-1E92-476C-9E9A-22044AF64F98}"/>
    <cellStyle name="l_Planilha revistas Segmentadas_TV MATISSE 2 3 2 2" xfId="38479" xr:uid="{C1241640-8D43-4F1F-A67E-0F7C159B6FB7}"/>
    <cellStyle name="l_Planilha revistas Segmentadas_TV MATISSE 2 3 3" xfId="26068" xr:uid="{C704E304-BFE9-458B-94F0-CB55A5D2F921}"/>
    <cellStyle name="l_Planilha revistas Segmentadas_TV MATISSE 2 4" xfId="29259" xr:uid="{4E685DCB-56E1-47E9-B6F3-D9496963FBEE}"/>
    <cellStyle name="l_Planilha revistas Segmentadas_TV MATISSE 2 4 2" xfId="41569" xr:uid="{17501B9D-6070-4527-A6A3-42E17F3A8306}"/>
    <cellStyle name="l_Planilha revistas Segmentadas_TV MATISSE 2 5" xfId="32243" xr:uid="{844AA679-6E86-49FC-8B30-3C43B4BAD7C6}"/>
    <cellStyle name="l_Planilha revistas Segmentadas_TV MATISSE 2 5 2" xfId="43998" xr:uid="{3F64FE38-C9B6-46D3-9283-74633B62EC41}"/>
    <cellStyle name="l_Planilha revistas Segmentadas_TV MATISSE 2 6" xfId="29975" xr:uid="{ACDD7EFC-3B72-48AA-A1E6-DBA35361B9CB}"/>
    <cellStyle name="l_Planilha revistas Segmentadas_TV MATISSE 2 7" xfId="18734" xr:uid="{9572DB81-8351-407F-8E49-6DFE72712830}"/>
    <cellStyle name="l_Planilha revistas Segmentadas_TV MATISSE 3" xfId="12217" xr:uid="{31E66F4F-5A90-41EB-94D2-B2807390B6BD}"/>
    <cellStyle name="l_Planilha revistas Segmentadas_TV MATISSE 3 2" xfId="15847" xr:uid="{731065FE-F5D0-4342-8133-73720A0D48E4}"/>
    <cellStyle name="l_Planilha revistas Segmentadas_TV MATISSE 3 2 2" xfId="22006" xr:uid="{C635C2D4-7C2B-4F5F-9FE4-99CDF020539C}"/>
    <cellStyle name="l_Planilha revistas Segmentadas_TV MATISSE 3 2 2 2" xfId="39284" xr:uid="{B8AED344-B43C-4C0B-BFFB-78052BC31A76}"/>
    <cellStyle name="l_Planilha revistas Segmentadas_TV MATISSE 3 2 3" xfId="26925" xr:uid="{DA0518A1-0AD3-40D2-96EC-7BE84FBA86FA}"/>
    <cellStyle name="l_Planilha revistas Segmentadas_TV MATISSE 3 2 4" xfId="48184" xr:uid="{78A3C37F-A1C0-4454-88A8-2C5EF6DD988D}"/>
    <cellStyle name="l_Planilha revistas Segmentadas_TV MATISSE 3 3" xfId="17547" xr:uid="{A59CC956-3C17-484E-85BE-853019725B80}"/>
    <cellStyle name="l_Planilha revistas Segmentadas_TV MATISSE 3 3 2" xfId="23706" xr:uid="{14BD08EA-33B8-44A9-86A0-FE3D847866B4}"/>
    <cellStyle name="l_Planilha revistas Segmentadas_TV MATISSE 3 3 2 2" xfId="42369" xr:uid="{7A6B8FD1-9EA0-42B3-AB20-1B9966330B1C}"/>
    <cellStyle name="l_Planilha revistas Segmentadas_TV MATISSE 3 3 3" xfId="30143" xr:uid="{DD216934-E901-4542-A4D3-AA5C7CC09589}"/>
    <cellStyle name="l_Planilha revistas Segmentadas_TV MATISSE 3 4" xfId="33140" xr:uid="{83F03307-8828-4661-ABC3-8034D7C9437B}"/>
    <cellStyle name="l_Planilha revistas Segmentadas_TV MATISSE 3 4 2" xfId="44859" xr:uid="{D2E4B90A-BF35-4211-88C5-CC9B3CDF1EB0}"/>
    <cellStyle name="l_Planilha revistas Segmentadas_TV MATISSE 3 5" xfId="35342" xr:uid="{46169F0F-88F1-44E7-AD23-47DBD57E68CC}"/>
    <cellStyle name="l_Planilha revistas Segmentadas_TV MATISSE 3 6" xfId="37117" xr:uid="{5B8C84A0-A33A-4FE4-93EA-88CE9F015C4C}"/>
    <cellStyle name="l_Planilha revistas Segmentadas_TV MATISSE 3 6 2" xfId="46653" xr:uid="{6998ADB6-B877-4CB7-8AFD-BF0FE5E212B6}"/>
    <cellStyle name="l_Planilha revistas Segmentadas_TV MATISSE 4" xfId="14107" xr:uid="{AE3CF2D0-944A-4FF7-81A5-6D286AD02001}"/>
    <cellStyle name="l_Planilha revistas Segmentadas_TV MATISSE 4 2" xfId="20266" xr:uid="{D97D6040-E038-486F-B97C-C24A02CB9DC0}"/>
    <cellStyle name="l_Planilha revistas Segmentadas_TV MATISSE 4 2 2" xfId="37676" xr:uid="{FE1D0D6E-3C71-4D1B-857A-FCF40CEAE246}"/>
    <cellStyle name="l_Planilha revistas Segmentadas_TV MATISSE 4 3" xfId="25176" xr:uid="{75167940-4D4F-44A7-AC83-B9BE17F20213}"/>
    <cellStyle name="l_Planilha revistas Segmentadas_TV MATISSE 5" xfId="28385" xr:uid="{9E153806-5B20-409D-8731-85F2B5B9525D}"/>
    <cellStyle name="l_Planilha revistas Segmentadas_TV MATISSE 5 2" xfId="40741" xr:uid="{A012D70E-09B6-4788-9725-9830740E0C2A}"/>
    <cellStyle name="l_Planilha revistas Segmentadas_TV MATISSE 6" xfId="31951" xr:uid="{EC3D59CF-996A-4DD9-AE86-624FBF9E68EB}"/>
    <cellStyle name="l_Planilha revistas Segmentadas_TV MATISSE_JORNAL COMPLEMENTO 24.06 - VERAMIR II - CONSOLIDADO" xfId="740" xr:uid="{1BC66F80-36EC-4326-9B73-7A20B73B658D}"/>
    <cellStyle name="l_Planilha revistas Segmentadas_TV MATISSE_OOH - Rev 12" xfId="3966" xr:uid="{E49CC446-5303-4670-9484-60F23E799A16}"/>
    <cellStyle name="l_Plano  DF - AJUSTADO" xfId="741" xr:uid="{92CE3F2E-B11E-4C04-83CD-9FCC81CBA5CA}"/>
    <cellStyle name="l_Plano  DF - AJUSTADO 2" xfId="11265" xr:uid="{3B51EB0D-D0D4-46AF-AC6F-F02B05B20611}"/>
    <cellStyle name="l_Plano  DF - AJUSTADO 2 2" xfId="13021" xr:uid="{D566BAB4-3A8E-4429-9F1D-94EA4E4050F0}"/>
    <cellStyle name="l_Plano  DF - AJUSTADO 2 2 2" xfId="16651" xr:uid="{BB8C458B-F616-4038-9602-9E9FFFA3E3E4}"/>
    <cellStyle name="l_Plano  DF - AJUSTADO 2 2 2 2" xfId="22810" xr:uid="{D34C525B-602F-4DD8-9B2B-032976CF88E2}"/>
    <cellStyle name="l_Plano  DF - AJUSTADO 2 2 2 2 2" xfId="40077" xr:uid="{6E71323B-5808-4725-9A7C-9606F5D6DFB8}"/>
    <cellStyle name="l_Plano  DF - AJUSTADO 2 2 2 3" xfId="27718" xr:uid="{E75A1E24-AEA3-49AA-B10E-730D265AFD44}"/>
    <cellStyle name="l_Plano  DF - AJUSTADO 2 2 3" xfId="30942" xr:uid="{8E3A4BCD-7D22-4A19-9B4D-17218BC5A4DF}"/>
    <cellStyle name="l_Plano  DF - AJUSTADO 2 2 3 2" xfId="43166" xr:uid="{9DD3E5DE-C10B-48F5-9555-5BCA1C85B58E}"/>
    <cellStyle name="l_Plano  DF - AJUSTADO 2 2 4" xfId="33934" xr:uid="{19E1E043-5079-45A4-878C-8CE6386D58C7}"/>
    <cellStyle name="l_Plano  DF - AJUSTADO 2 2 4 2" xfId="45653" xr:uid="{22A8B187-C88F-44AA-B68A-8082F7894958}"/>
    <cellStyle name="l_Plano  DF - AJUSTADO 2 2 5" xfId="36135" xr:uid="{A96D0CFD-0A9E-46DE-A00D-ED871B33212B}"/>
    <cellStyle name="l_Plano  DF - AJUSTADO 2 2 6" xfId="18533" xr:uid="{1846E26F-2AF2-4B6D-844C-D53B3E62DFF7}"/>
    <cellStyle name="l_Plano  DF - AJUSTADO 2 3" xfId="14948" xr:uid="{38678CD5-3ADE-4A23-866E-EE3D18B83F8D}"/>
    <cellStyle name="l_Plano  DF - AJUSTADO 2 3 2" xfId="21107" xr:uid="{58C16A65-C43A-470E-AC0E-A67092AEEC8C}"/>
    <cellStyle name="l_Plano  DF - AJUSTADO 2 3 2 2" xfId="38480" xr:uid="{621F1841-989D-4C85-A483-87C8474D3BF4}"/>
    <cellStyle name="l_Plano  DF - AJUSTADO 2 3 3" xfId="26069" xr:uid="{AD54D573-9767-4520-AF5C-DEC2172A40C5}"/>
    <cellStyle name="l_Plano  DF - AJUSTADO 2 4" xfId="29260" xr:uid="{90BB93E9-4D21-4541-AEB1-E67D5FCC790E}"/>
    <cellStyle name="l_Plano  DF - AJUSTADO 2 4 2" xfId="41570" xr:uid="{BEC9CD06-3A93-4EAD-BC45-60660C67776B}"/>
    <cellStyle name="l_Plano  DF - AJUSTADO 2 5" xfId="32244" xr:uid="{77913903-AE85-487F-8BCF-6EBB431FD2AE}"/>
    <cellStyle name="l_Plano  DF - AJUSTADO 2 5 2" xfId="43999" xr:uid="{11940ED5-A2B5-4772-A651-F50D0F4EBB6B}"/>
    <cellStyle name="l_Plano  DF - AJUSTADO 2 6" xfId="29965" xr:uid="{5CC26D4F-02EC-4512-9211-AF49472F292A}"/>
    <cellStyle name="l_Plano  DF - AJUSTADO 2 7" xfId="19432" xr:uid="{6B535872-79A5-4E3F-8C34-291F8C16629C}"/>
    <cellStyle name="l_Plano  DF - AJUSTADO 3" xfId="12218" xr:uid="{B9520394-A542-4F8E-8E4A-81B2B775ABD7}"/>
    <cellStyle name="l_Plano  DF - AJUSTADO 3 2" xfId="15848" xr:uid="{4C476814-B453-4652-AEAD-3603C93D65C6}"/>
    <cellStyle name="l_Plano  DF - AJUSTADO 3 2 2" xfId="22007" xr:uid="{25A38031-2243-4D6E-96C3-4EFAD0C610E3}"/>
    <cellStyle name="l_Plano  DF - AJUSTADO 3 2 2 2" xfId="39285" xr:uid="{1FBE5F0B-7B32-4B99-A67F-821DE11A9AAF}"/>
    <cellStyle name="l_Plano  DF - AJUSTADO 3 2 3" xfId="26926" xr:uid="{AEE03584-4A1D-434A-8778-814B2F28D139}"/>
    <cellStyle name="l_Plano  DF - AJUSTADO 3 2 4" xfId="48185" xr:uid="{4A8234B2-39FB-460E-8D43-8DA557D20394}"/>
    <cellStyle name="l_Plano  DF - AJUSTADO 3 3" xfId="17548" xr:uid="{CC11911C-BA48-4903-87CC-E9F3A22E8279}"/>
    <cellStyle name="l_Plano  DF - AJUSTADO 3 3 2" xfId="23707" xr:uid="{AB434438-4E38-4F8A-AFB8-37418BB37C9F}"/>
    <cellStyle name="l_Plano  DF - AJUSTADO 3 3 2 2" xfId="42370" xr:uid="{3ED64E32-AFD7-415B-A03A-CD74A7D0C180}"/>
    <cellStyle name="l_Plano  DF - AJUSTADO 3 3 3" xfId="30144" xr:uid="{6FEE75E7-0611-493E-B530-87E0A1E8DA59}"/>
    <cellStyle name="l_Plano  DF - AJUSTADO 3 4" xfId="33141" xr:uid="{57299E06-69C4-4C17-BF07-2E900AB4C1E3}"/>
    <cellStyle name="l_Plano  DF - AJUSTADO 3 4 2" xfId="44860" xr:uid="{D5304EB7-A8FF-42DE-8BE7-A456F06EBE22}"/>
    <cellStyle name="l_Plano  DF - AJUSTADO 3 5" xfId="35343" xr:uid="{A43B208E-568B-4DDA-8CA9-2BABB160193E}"/>
    <cellStyle name="l_Plano  DF - AJUSTADO 3 6" xfId="37320" xr:uid="{EA4E8302-3608-43F9-A22E-BEE419FF6A1A}"/>
    <cellStyle name="l_Plano  DF - AJUSTADO 3 6 2" xfId="46856" xr:uid="{7962F618-0DA9-4389-A8C7-320B1E988F93}"/>
    <cellStyle name="l_Plano  DF - AJUSTADO 4" xfId="14108" xr:uid="{39A29C10-88C2-4FB6-9CE5-BA22BC8E6081}"/>
    <cellStyle name="l_Plano  DF - AJUSTADO 4 2" xfId="20267" xr:uid="{9189C98A-947F-4E75-9C8A-CA1820B8BDC0}"/>
    <cellStyle name="l_Plano  DF - AJUSTADO 4 2 2" xfId="37677" xr:uid="{FB2F5625-462D-46D1-9342-FC55748A3931}"/>
    <cellStyle name="l_Plano  DF - AJUSTADO 4 3" xfId="25177" xr:uid="{A61297D1-00E9-446B-9C19-1F7B1DCBC6C1}"/>
    <cellStyle name="l_Plano  DF - AJUSTADO 5" xfId="28386" xr:uid="{6FCFE9E5-C515-489A-95ED-5577AF09DEF5}"/>
    <cellStyle name="l_Plano  DF - AJUSTADO 5 2" xfId="40742" xr:uid="{02BA44C4-51A9-4A74-9CC2-B026E34229BA}"/>
    <cellStyle name="l_Plano  DF - AJUSTADO 6" xfId="31950" xr:uid="{085581A2-781F-4F23-BD59-B97FAC42E597}"/>
    <cellStyle name="l_Plano  DF - AJUSTADO_JORNAL COMPLEMENTO 24.06 - VERAMIR II - CONSOLIDADO" xfId="742" xr:uid="{1F77E6FD-EACE-4F66-9654-E79A3036000F}"/>
    <cellStyle name="l_Plano  DF - AJUSTADO_OOH - Rev 12" xfId="3967" xr:uid="{535A14B8-8870-474D-9134-9911DC4896C6}"/>
    <cellStyle name="l_Plano - Doação Midia extensiva v 2" xfId="3968" xr:uid="{CC079237-0B0C-47BE-AEE2-FC57AD2C1242}"/>
    <cellStyle name="l_Plano - Doação Midia extensiva v 2 2" xfId="11273" xr:uid="{79C05956-46F2-48DF-9C22-698344793C56}"/>
    <cellStyle name="l_Plano - Doação Midia extensiva v 2 2 2" xfId="13029" xr:uid="{C8A4427D-5AAD-49F2-9D46-BFF486C07D5D}"/>
    <cellStyle name="l_Plano - Doação Midia extensiva v 2 2 2 2" xfId="16659" xr:uid="{B03DFD41-DB5A-4EFB-89DA-1F256EA49BE2}"/>
    <cellStyle name="l_Plano - Doação Midia extensiva v 2 2 2 2 2" xfId="22818" xr:uid="{7CDA136A-AD67-422C-A68B-CB4CBFD98491}"/>
    <cellStyle name="l_Plano - Doação Midia extensiva v 2 2 2 2 2 2" xfId="40085" xr:uid="{8F451C5B-FD7B-4D7C-A1E3-6A83D407F33E}"/>
    <cellStyle name="l_Plano - Doação Midia extensiva v 2 2 2 2 3" xfId="27726" xr:uid="{7B671A90-31B3-484D-9B6D-8B446B148271}"/>
    <cellStyle name="l_Plano - Doação Midia extensiva v 2 2 2 3" xfId="30950" xr:uid="{8F61FC69-84D0-4E44-B797-DDE115EA303F}"/>
    <cellStyle name="l_Plano - Doação Midia extensiva v 2 2 2 3 2" xfId="43174" xr:uid="{11BD7690-59E9-4CB1-8EC4-C175E9CB7805}"/>
    <cellStyle name="l_Plano - Doação Midia extensiva v 2 2 2 4" xfId="33942" xr:uid="{FCAED202-A658-4D46-8105-339885D1709E}"/>
    <cellStyle name="l_Plano - Doação Midia extensiva v 2 2 2 4 2" xfId="45661" xr:uid="{3255F1E4-C492-4464-A73F-E1E3CE928634}"/>
    <cellStyle name="l_Plano - Doação Midia extensiva v 2 2 2 5" xfId="36143" xr:uid="{0745A3A5-2F2E-4DAB-8860-474347D64FD4}"/>
    <cellStyle name="l_Plano - Doação Midia extensiva v 2 2 2 6" xfId="18531" xr:uid="{D42B7A67-DD4F-4AA2-8AF4-5F265FD8B761}"/>
    <cellStyle name="l_Plano - Doação Midia extensiva v 2 2 3" xfId="14956" xr:uid="{D609F7E3-4E35-4267-9D35-1467F43ECCC2}"/>
    <cellStyle name="l_Plano - Doação Midia extensiva v 2 2 3 2" xfId="21115" xr:uid="{4075B512-0691-4A11-8E30-4922B026B6CB}"/>
    <cellStyle name="l_Plano - Doação Midia extensiva v 2 2 3 2 2" xfId="38488" xr:uid="{CB28A85B-9083-4FD7-BEA6-B692F43C73F7}"/>
    <cellStyle name="l_Plano - Doação Midia extensiva v 2 2 3 3" xfId="26077" xr:uid="{96EC7F96-1F02-47BD-93B2-DCFE16B980BA}"/>
    <cellStyle name="l_Plano - Doação Midia extensiva v 2 2 4" xfId="29268" xr:uid="{B9DEFAE0-88EC-4BF8-89A7-E70C0ED754EF}"/>
    <cellStyle name="l_Plano - Doação Midia extensiva v 2 2 4 2" xfId="41578" xr:uid="{7EE4E095-E4DD-448B-9EFF-F9FCFD4C9EB0}"/>
    <cellStyle name="l_Plano - Doação Midia extensiva v 2 2 5" xfId="32252" xr:uid="{EA99F887-28FA-466E-BF44-6AE6A0094C55}"/>
    <cellStyle name="l_Plano - Doação Midia extensiva v 2 2 5 2" xfId="44007" xr:uid="{6BE39882-BC7F-40D1-B694-7807F2ACC9E0}"/>
    <cellStyle name="l_Plano - Doação Midia extensiva v 2 2 6" xfId="29948" xr:uid="{95CBA7C9-6FFC-4998-9325-FD8F6C9678FC}"/>
    <cellStyle name="l_Plano - Doação Midia extensiva v 2 2 7" xfId="19430" xr:uid="{BDBD9F3D-F215-4ADC-9E4F-2A9AF9B14A60}"/>
    <cellStyle name="l_Plano - Doação Midia extensiva v 2 3" xfId="12226" xr:uid="{6A19C73C-9D48-4499-8416-9098CE08CFC4}"/>
    <cellStyle name="l_Plano - Doação Midia extensiva v 2 3 2" xfId="15856" xr:uid="{D7498DE5-BC07-4C36-92CB-65FD6F944777}"/>
    <cellStyle name="l_Plano - Doação Midia extensiva v 2 3 2 2" xfId="22015" xr:uid="{20FC269D-133B-4934-AC14-F279D11BD8B8}"/>
    <cellStyle name="l_Plano - Doação Midia extensiva v 2 3 2 2 2" xfId="39293" xr:uid="{8917E150-3964-4C52-816E-4F81D154352F}"/>
    <cellStyle name="l_Plano - Doação Midia extensiva v 2 3 2 3" xfId="26934" xr:uid="{30EAEF9E-C542-424B-8945-804C7C00D50A}"/>
    <cellStyle name="l_Plano - Doação Midia extensiva v 2 3 2 4" xfId="48193" xr:uid="{BAE60F4F-534B-4D54-8394-49427F47D744}"/>
    <cellStyle name="l_Plano - Doação Midia extensiva v 2 3 3" xfId="17556" xr:uid="{CDA227EA-4134-4B74-9CB3-D20596F6452D}"/>
    <cellStyle name="l_Plano - Doação Midia extensiva v 2 3 3 2" xfId="23715" xr:uid="{74110B3B-2CA6-4B67-9776-91D65C764C04}"/>
    <cellStyle name="l_Plano - Doação Midia extensiva v 2 3 3 2 2" xfId="42378" xr:uid="{A117E69D-14EA-4EBA-BD98-85E950FB0F39}"/>
    <cellStyle name="l_Plano - Doação Midia extensiva v 2 3 3 3" xfId="30152" xr:uid="{749829C6-FA9C-4728-B332-66FE1E4FED01}"/>
    <cellStyle name="l_Plano - Doação Midia extensiva v 2 3 4" xfId="33149" xr:uid="{5C53811D-EC87-400B-9B39-56000D23E4C0}"/>
    <cellStyle name="l_Plano - Doação Midia extensiva v 2 3 4 2" xfId="44868" xr:uid="{FEA9C8DE-756D-4B5B-B690-616C122021A9}"/>
    <cellStyle name="l_Plano - Doação Midia extensiva v 2 3 5" xfId="35351" xr:uid="{B8C926C0-7BE8-4049-8576-225061660B48}"/>
    <cellStyle name="l_Plano - Doação Midia extensiva v 2 3 6" xfId="37318" xr:uid="{7170D7A5-23EA-4832-839D-8C3BF73B908C}"/>
    <cellStyle name="l_Plano - Doação Midia extensiva v 2 3 6 2" xfId="46854" xr:uid="{25B57AC7-5301-4C2E-919A-67FB258E6BD1}"/>
    <cellStyle name="l_Plano - Doação Midia extensiva v 2 4" xfId="14116" xr:uid="{FD135403-A0A1-4477-ACDF-89488FD1C1C6}"/>
    <cellStyle name="l_Plano - Doação Midia extensiva v 2 4 2" xfId="20275" xr:uid="{636C9040-D0DD-49E8-9BAD-30D352E1D011}"/>
    <cellStyle name="l_Plano - Doação Midia extensiva v 2 4 2 2" xfId="37685" xr:uid="{87FA51B5-C078-4E52-A404-955B6C1D61F5}"/>
    <cellStyle name="l_Plano - Doação Midia extensiva v 2 4 3" xfId="25185" xr:uid="{32E7916A-788B-4251-AD63-6654C880D006}"/>
    <cellStyle name="l_Plano - Doação Midia extensiva v 2 5" xfId="28394" xr:uid="{F75B50A1-13B2-4DFC-BC57-17395845D982}"/>
    <cellStyle name="l_Plano - Doação Midia extensiva v 2 5 2" xfId="40750" xr:uid="{61ADB432-D14A-4FEA-AA23-25F3E7990F63}"/>
    <cellStyle name="l_Plano - Doação Midia extensiva v 2 6" xfId="31942" xr:uid="{C0404911-DC87-4F85-9863-B51DA4E7BE67}"/>
    <cellStyle name="l_Plano - Doação Midia extensiva v 2_OOH - Rev 12" xfId="3969" xr:uid="{822179FB-0EBB-419C-BAA3-D027AFA7495D}"/>
    <cellStyle name="l_Plano  GO - AJUSTADO" xfId="743" xr:uid="{1AAE82C6-9088-4B8F-BC13-683FE03D6DA1}"/>
    <cellStyle name="l_Plano  GO - AJUSTADO 2" xfId="11266" xr:uid="{E4D4B587-93CA-40BB-B333-44D1B9D9BE5A}"/>
    <cellStyle name="l_Plano  GO - AJUSTADO 2 2" xfId="13022" xr:uid="{1547F677-85F4-4D78-8EB9-3AD717D08762}"/>
    <cellStyle name="l_Plano  GO - AJUSTADO 2 2 2" xfId="16652" xr:uid="{AE617D08-06BA-4727-BEC1-13D99B44294C}"/>
    <cellStyle name="l_Plano  GO - AJUSTADO 2 2 2 2" xfId="22811" xr:uid="{E7D372F7-65E3-43D4-975E-DAB0E59EE0BE}"/>
    <cellStyle name="l_Plano  GO - AJUSTADO 2 2 2 2 2" xfId="40078" xr:uid="{AB618193-9E0F-498B-BAE7-0D255E390692}"/>
    <cellStyle name="l_Plano  GO - AJUSTADO 2 2 2 3" xfId="27719" xr:uid="{78411F0E-57BD-4181-B584-FC433B7E0990}"/>
    <cellStyle name="l_Plano  GO - AJUSTADO 2 2 3" xfId="30943" xr:uid="{4B494FCE-5784-453B-A127-A2EB18DD000C}"/>
    <cellStyle name="l_Plano  GO - AJUSTADO 2 2 3 2" xfId="43167" xr:uid="{35B94669-1A47-4EDC-B393-36606115DDCF}"/>
    <cellStyle name="l_Plano  GO - AJUSTADO 2 2 4" xfId="33935" xr:uid="{5F01942E-A1DA-4ACE-A46B-027CDA83DFDB}"/>
    <cellStyle name="l_Plano  GO - AJUSTADO 2 2 4 2" xfId="45654" xr:uid="{85F5322B-A43F-4E15-A0EF-8C40AFF7B40A}"/>
    <cellStyle name="l_Plano  GO - AJUSTADO 2 2 5" xfId="36136" xr:uid="{7AB6B355-D7CD-4672-B7F2-6A6A9DA8C5AC}"/>
    <cellStyle name="l_Plano  GO - AJUSTADO 2 2 6" xfId="19232" xr:uid="{031D80C9-70B4-492A-9E04-2788289095EE}"/>
    <cellStyle name="l_Plano  GO - AJUSTADO 2 3" xfId="14949" xr:uid="{893D1D0B-69FC-4552-91E8-204217018B20}"/>
    <cellStyle name="l_Plano  GO - AJUSTADO 2 3 2" xfId="21108" xr:uid="{3C6DCFDE-D052-4199-A408-D42312A237E6}"/>
    <cellStyle name="l_Plano  GO - AJUSTADO 2 3 2 2" xfId="38481" xr:uid="{085A018D-1759-4421-968B-459E01DA6EFA}"/>
    <cellStyle name="l_Plano  GO - AJUSTADO 2 3 3" xfId="26070" xr:uid="{A55EF337-87C4-4114-9D95-AC69C299C44B}"/>
    <cellStyle name="l_Plano  GO - AJUSTADO 2 4" xfId="29261" xr:uid="{6AC8E7A3-BEE3-4FBD-84B6-9C238CA51874}"/>
    <cellStyle name="l_Plano  GO - AJUSTADO 2 4 2" xfId="41571" xr:uid="{3F391C57-FB0E-4DB6-99BA-6CC3A8F80FD6}"/>
    <cellStyle name="l_Plano  GO - AJUSTADO 2 5" xfId="32245" xr:uid="{FEFB7109-EDDF-4E00-88F7-D7A7F2ACCB6E}"/>
    <cellStyle name="l_Plano  GO - AJUSTADO 2 5 2" xfId="44000" xr:uid="{3FC2F3A7-F90C-4734-AA3F-593B39187998}"/>
    <cellStyle name="l_Plano  GO - AJUSTADO 2 6" xfId="29978" xr:uid="{43E88B4E-AE1B-4A27-AB6F-EC1304B26C18}"/>
    <cellStyle name="l_Plano  GO - AJUSTADO 2 7" xfId="19726" xr:uid="{C9693691-70EF-4D62-9A9A-56B2EA4FDF3A}"/>
    <cellStyle name="l_Plano  GO - AJUSTADO 3" xfId="12219" xr:uid="{D09576D5-FA52-4DE3-A047-F867107059BE}"/>
    <cellStyle name="l_Plano  GO - AJUSTADO 3 2" xfId="15849" xr:uid="{A8345AFF-BD04-45D4-9F8D-1DD62DCB3AD2}"/>
    <cellStyle name="l_Plano  GO - AJUSTADO 3 2 2" xfId="22008" xr:uid="{19CE581F-785F-4DD2-B231-26C60D56AF9F}"/>
    <cellStyle name="l_Plano  GO - AJUSTADO 3 2 2 2" xfId="39286" xr:uid="{145DE84B-4F62-4449-A7C0-087FEFB3E431}"/>
    <cellStyle name="l_Plano  GO - AJUSTADO 3 2 3" xfId="26927" xr:uid="{CB21BB55-E380-43DE-A373-08265F5165A5}"/>
    <cellStyle name="l_Plano  GO - AJUSTADO 3 2 4" xfId="48186" xr:uid="{E9ED4EEE-4984-4FCC-BF9A-42A1BED13757}"/>
    <cellStyle name="l_Plano  GO - AJUSTADO 3 3" xfId="17549" xr:uid="{44E4B49F-9E1F-473C-B31F-5C98705C9A3F}"/>
    <cellStyle name="l_Plano  GO - AJUSTADO 3 3 2" xfId="23708" xr:uid="{7CAF87AE-6BAE-4C84-94D5-7433C7C52EF8}"/>
    <cellStyle name="l_Plano  GO - AJUSTADO 3 3 2 2" xfId="42371" xr:uid="{695CCD76-F92D-4E9F-B67E-1DCC8108FC67}"/>
    <cellStyle name="l_Plano  GO - AJUSTADO 3 3 3" xfId="30145" xr:uid="{C2C69715-8591-48BC-98A7-1A1B40120AC0}"/>
    <cellStyle name="l_Plano  GO - AJUSTADO 3 4" xfId="33142" xr:uid="{919F9D2B-5887-4B02-AA6B-EFEA22062CC6}"/>
    <cellStyle name="l_Plano  GO - AJUSTADO 3 4 2" xfId="44861" xr:uid="{A5B6EB7E-9016-4D74-AD23-7F617D66CFA7}"/>
    <cellStyle name="l_Plano  GO - AJUSTADO 3 5" xfId="35344" xr:uid="{D5368E85-CFCC-49B8-8D83-6DC12DF70DC8}"/>
    <cellStyle name="l_Plano  GO - AJUSTADO 3 6" xfId="36920" xr:uid="{CEE38056-C3CE-4990-8FC4-48E0604C8A9B}"/>
    <cellStyle name="l_Plano  GO - AJUSTADO 3 6 2" xfId="46456" xr:uid="{6389B02E-BC65-4E65-99A4-0DFEDEA07BC3}"/>
    <cellStyle name="l_Plano  GO - AJUSTADO 4" xfId="14109" xr:uid="{2B717594-2C85-4B2D-BDE0-29423C0A98CC}"/>
    <cellStyle name="l_Plano  GO - AJUSTADO 4 2" xfId="20268" xr:uid="{ED1627F9-3CE0-4368-8214-8A1DAB140EB4}"/>
    <cellStyle name="l_Plano  GO - AJUSTADO 4 2 2" xfId="37678" xr:uid="{7DCACB9E-021A-4D4F-A710-BB976A85426C}"/>
    <cellStyle name="l_Plano  GO - AJUSTADO 4 3" xfId="25178" xr:uid="{09904185-BD7F-4955-B4B3-82728BB8E160}"/>
    <cellStyle name="l_Plano  GO - AJUSTADO 5" xfId="28387" xr:uid="{9F93035B-911D-4B41-BCC1-AEB8D58058BC}"/>
    <cellStyle name="l_Plano  GO - AJUSTADO 5 2" xfId="40743" xr:uid="{C619C4E1-A19C-42CD-A932-4B3C242DFB17}"/>
    <cellStyle name="l_Plano  GO - AJUSTADO 6" xfId="31949" xr:uid="{5FC590EE-91D8-4383-81B1-B72734BE17A5}"/>
    <cellStyle name="l_Plano  GO - AJUSTADO_CINEMA_-_9_MERCADOS" xfId="744" xr:uid="{E08CC431-6538-4E84-B3E3-B927604E7F50}"/>
    <cellStyle name="l_Plano  GO - AJUSTADO_JORNAL COMPLEMENTO 24.06 - VERAMIR II - CONSOLIDADO" xfId="745" xr:uid="{2D6C4BAB-4F1D-448D-89EF-B804F69B0B1E}"/>
    <cellStyle name="l_Plano  GO - AJUSTADO_OOH - Rev 12" xfId="3970" xr:uid="{267DED07-0613-4E86-A959-5001036EBF91}"/>
    <cellStyle name="l_Plano  GO - AJUSTADO_Plano  DF - Jornal Meia Pág. Tab. 17.05" xfId="746" xr:uid="{37EACF46-A325-4108-B6CD-682DD887FCC4}"/>
    <cellStyle name="l_Plano  GO - AJUSTADO_Plano  DF - Jornal Meia Pág. Tab. 17.05_JORNAL COMPLEMENTO 24.06 - VERAMIR II - CONSOLIDADO" xfId="747" xr:uid="{E9115EF9-19FE-4B5B-AB78-092D24A486CD}"/>
    <cellStyle name="l_Plano  GO - AJUSTADO_Plano BA - Jornal Meia Pág. Tab. 17.05 - JR NÃO PROG. 19.05" xfId="748" xr:uid="{562034D4-2FF4-4857-855F-0970D4C35365}"/>
    <cellStyle name="l_Plano  GO - AJUSTADO_Plano GO -  Jornal Meia Pág. Tab. 16.05 - JR NÃO PROG." xfId="749" xr:uid="{AE9494B4-3AA8-4376-A550-AFF756C1FD9E}"/>
    <cellStyle name="l_Plano  GO - AJUSTADO_Plano GO -  Jornal Meia Pág. Tab. 16.05 - JR NÃO PROG. 2" xfId="11267" xr:uid="{66726803-FC7A-44BB-B13A-E2A13DCCBC46}"/>
    <cellStyle name="l_Plano  GO - AJUSTADO_Plano GO -  Jornal Meia Pág. Tab. 16.05 - JR NÃO PROG. 2 2" xfId="13023" xr:uid="{21EF5584-A4D7-4F4D-847C-0AAD70664CED}"/>
    <cellStyle name="l_Plano  GO - AJUSTADO_Plano GO -  Jornal Meia Pág. Tab. 16.05 - JR NÃO PROG. 2 2 2" xfId="16653" xr:uid="{C887C8DE-01D3-41D9-A485-9B14E01CB2E0}"/>
    <cellStyle name="l_Plano  GO - AJUSTADO_Plano GO -  Jornal Meia Pág. Tab. 16.05 - JR NÃO PROG. 2 2 2 2" xfId="22812" xr:uid="{BBC14D77-6501-4E73-B1FB-AD514E9B0229}"/>
    <cellStyle name="l_Plano  GO - AJUSTADO_Plano GO -  Jornal Meia Pág. Tab. 16.05 - JR NÃO PROG. 2 2 2 2 2" xfId="40079" xr:uid="{78F08D15-49A2-4BE8-8F82-AC27C88F9ED7}"/>
    <cellStyle name="l_Plano  GO - AJUSTADO_Plano GO -  Jornal Meia Pág. Tab. 16.05 - JR NÃO PROG. 2 2 2 3" xfId="27720" xr:uid="{C918F916-8FF2-4B8C-98B7-76850CEE9205}"/>
    <cellStyle name="l_Plano  GO - AJUSTADO_Plano GO -  Jornal Meia Pág. Tab. 16.05 - JR NÃO PROG. 2 2 3" xfId="30944" xr:uid="{A9E33613-11C5-4DB5-A958-61EA34FA03B0}"/>
    <cellStyle name="l_Plano  GO - AJUSTADO_Plano GO -  Jornal Meia Pág. Tab. 16.05 - JR NÃO PROG. 2 2 3 2" xfId="43168" xr:uid="{D9DFEB6F-5350-4741-A9B9-DEB51AC1520A}"/>
    <cellStyle name="l_Plano  GO - AJUSTADO_Plano GO -  Jornal Meia Pág. Tab. 16.05 - JR NÃO PROG. 2 2 4" xfId="33936" xr:uid="{C0E15392-512B-498C-9B5A-047CE2ABF685}"/>
    <cellStyle name="l_Plano  GO - AJUSTADO_Plano GO -  Jornal Meia Pág. Tab. 16.05 - JR NÃO PROG. 2 2 4 2" xfId="45655" xr:uid="{0C44C392-1A82-425E-A65C-D61494222E59}"/>
    <cellStyle name="l_Plano  GO - AJUSTADO_Plano GO -  Jornal Meia Pág. Tab. 16.05 - JR NÃO PROG. 2 2 5" xfId="36137" xr:uid="{948CA6D6-43D3-4080-ABEA-D3592B2520AA}"/>
    <cellStyle name="l_Plano  GO - AJUSTADO_Plano GO -  Jornal Meia Pág. Tab. 16.05 - JR NÃO PROG. 2 2 6" xfId="19525" xr:uid="{9127B60C-5509-4336-96CE-95D6A6A50D2C}"/>
    <cellStyle name="l_Plano  GO - AJUSTADO_Plano GO -  Jornal Meia Pág. Tab. 16.05 - JR NÃO PROG. 2 3" xfId="14950" xr:uid="{3CB3B2B8-A650-47D6-8E7D-3772B3EE0F35}"/>
    <cellStyle name="l_Plano  GO - AJUSTADO_Plano GO -  Jornal Meia Pág. Tab. 16.05 - JR NÃO PROG. 2 3 2" xfId="21109" xr:uid="{E4DCFEF1-23AB-4E51-8462-FAF97935C2FA}"/>
    <cellStyle name="l_Plano  GO - AJUSTADO_Plano GO -  Jornal Meia Pág. Tab. 16.05 - JR NÃO PROG. 2 3 2 2" xfId="38482" xr:uid="{7DF1B585-771D-4DDA-9E9B-BE57A7DCEA3B}"/>
    <cellStyle name="l_Plano  GO - AJUSTADO_Plano GO -  Jornal Meia Pág. Tab. 16.05 - JR NÃO PROG. 2 3 3" xfId="26071" xr:uid="{10354AE7-F284-4EAF-809D-ADBB89C0289A}"/>
    <cellStyle name="l_Plano  GO - AJUSTADO_Plano GO -  Jornal Meia Pág. Tab. 16.05 - JR NÃO PROG. 2 4" xfId="29262" xr:uid="{BBA7A650-BF1E-4564-B6D6-CA8F3EF8C051}"/>
    <cellStyle name="l_Plano  GO - AJUSTADO_Plano GO -  Jornal Meia Pág. Tab. 16.05 - JR NÃO PROG. 2 4 2" xfId="41572" xr:uid="{E47C284C-63E1-49FB-ADA0-A36EC6D9774C}"/>
    <cellStyle name="l_Plano  GO - AJUSTADO_Plano GO -  Jornal Meia Pág. Tab. 16.05 - JR NÃO PROG. 2 5" xfId="32246" xr:uid="{1DE03B8A-147B-46B5-99D6-29EECC20811F}"/>
    <cellStyle name="l_Plano  GO - AJUSTADO_Plano GO -  Jornal Meia Pág. Tab. 16.05 - JR NÃO PROG. 2 5 2" xfId="44001" xr:uid="{CA6D1E8F-7E6E-4C0E-8760-161337E618F7}"/>
    <cellStyle name="l_Plano  GO - AJUSTADO_Plano GO -  Jornal Meia Pág. Tab. 16.05 - JR NÃO PROG. 2 6" xfId="29941" xr:uid="{CA2F5752-DCD2-4078-B87E-D425401353E8}"/>
    <cellStyle name="l_Plano  GO - AJUSTADO_Plano GO -  Jornal Meia Pág. Tab. 16.05 - JR NÃO PROG. 2 7" xfId="19049" xr:uid="{54E70630-4DA4-4738-BB9E-D12103CA52F3}"/>
    <cellStyle name="l_Plano  GO - AJUSTADO_Plano GO -  Jornal Meia Pág. Tab. 16.05 - JR NÃO PROG. 3" xfId="12220" xr:uid="{1503D97D-FF72-4032-A9F0-9590CC97CCCF}"/>
    <cellStyle name="l_Plano  GO - AJUSTADO_Plano GO -  Jornal Meia Pág. Tab. 16.05 - JR NÃO PROG. 3 2" xfId="15850" xr:uid="{0EDD6E43-EB1D-43E2-A146-DB3AC6CBA807}"/>
    <cellStyle name="l_Plano  GO - AJUSTADO_Plano GO -  Jornal Meia Pág. Tab. 16.05 - JR NÃO PROG. 3 2 2" xfId="22009" xr:uid="{591F10FB-B9FB-4A66-9919-9F6F4ADD0F79}"/>
    <cellStyle name="l_Plano  GO - AJUSTADO_Plano GO -  Jornal Meia Pág. Tab. 16.05 - JR NÃO PROG. 3 2 2 2" xfId="39287" xr:uid="{7BEA092B-11B7-40C6-9DBF-26FDC6CD5422}"/>
    <cellStyle name="l_Plano  GO - AJUSTADO_Plano GO -  Jornal Meia Pág. Tab. 16.05 - JR NÃO PROG. 3 2 3" xfId="26928" xr:uid="{7692A542-947B-43C0-85DE-75B80AA00248}"/>
    <cellStyle name="l_Plano  GO - AJUSTADO_Plano GO -  Jornal Meia Pág. Tab. 16.05 - JR NÃO PROG. 3 2 4" xfId="48187" xr:uid="{CDCAE4EF-9E7C-4BA9-9EF2-DFC2E713A27B}"/>
    <cellStyle name="l_Plano  GO - AJUSTADO_Plano GO -  Jornal Meia Pág. Tab. 16.05 - JR NÃO PROG. 3 3" xfId="17550" xr:uid="{5B9BDCAC-68DB-4355-A031-5DB655F72014}"/>
    <cellStyle name="l_Plano  GO - AJUSTADO_Plano GO -  Jornal Meia Pág. Tab. 16.05 - JR NÃO PROG. 3 3 2" xfId="23709" xr:uid="{066AAE7B-A71D-4B19-956F-9B86750AD3BC}"/>
    <cellStyle name="l_Plano  GO - AJUSTADO_Plano GO -  Jornal Meia Pág. Tab. 16.05 - JR NÃO PROG. 3 3 2 2" xfId="42372" xr:uid="{A40B93C7-4F26-4486-9167-BFB86A03C283}"/>
    <cellStyle name="l_Plano  GO - AJUSTADO_Plano GO -  Jornal Meia Pág. Tab. 16.05 - JR NÃO PROG. 3 3 3" xfId="30146" xr:uid="{01DC08C1-8237-454F-BC72-1D32735C8549}"/>
    <cellStyle name="l_Plano  GO - AJUSTADO_Plano GO -  Jornal Meia Pág. Tab. 16.05 - JR NÃO PROG. 3 4" xfId="33143" xr:uid="{994D69C4-0762-4FC6-A861-1F2456F3069B}"/>
    <cellStyle name="l_Plano  GO - AJUSTADO_Plano GO -  Jornal Meia Pág. Tab. 16.05 - JR NÃO PROG. 3 4 2" xfId="44862" xr:uid="{96E29048-2981-40DF-9A43-B71C564F850D}"/>
    <cellStyle name="l_Plano  GO - AJUSTADO_Plano GO -  Jornal Meia Pág. Tab. 16.05 - JR NÃO PROG. 3 5" xfId="35345" xr:uid="{870560FD-82FB-45BB-AB89-A1594B1E5B40}"/>
    <cellStyle name="l_Plano  GO - AJUSTADO_Plano GO -  Jornal Meia Pág. Tab. 16.05 - JR NÃO PROG. 3 6" xfId="32897" xr:uid="{0CCB581D-4DB4-4AD3-A3EF-EEDBEFA0781B}"/>
    <cellStyle name="l_Plano  GO - AJUSTADO_Plano GO -  Jornal Meia Pág. Tab. 16.05 - JR NÃO PROG. 3 6 2" xfId="44648" xr:uid="{33249653-A818-4B0E-989C-36A39922E1BB}"/>
    <cellStyle name="l_Plano  GO - AJUSTADO_Plano GO -  Jornal Meia Pág. Tab. 16.05 - JR NÃO PROG. 4" xfId="14110" xr:uid="{27BFD01E-FEFD-4F12-B953-0BCC6F6F0A0D}"/>
    <cellStyle name="l_Plano  GO - AJUSTADO_Plano GO -  Jornal Meia Pág. Tab. 16.05 - JR NÃO PROG. 4 2" xfId="20269" xr:uid="{28272716-5A9C-409F-B015-EE05337147B2}"/>
    <cellStyle name="l_Plano  GO - AJUSTADO_Plano GO -  Jornal Meia Pág. Tab. 16.05 - JR NÃO PROG. 4 2 2" xfId="37679" xr:uid="{B195884B-0F6F-4544-91C4-014500E558DF}"/>
    <cellStyle name="l_Plano  GO - AJUSTADO_Plano GO -  Jornal Meia Pág. Tab. 16.05 - JR NÃO PROG. 4 3" xfId="25179" xr:uid="{8F619331-CF58-4B7F-A9F7-878EB4C7DD27}"/>
    <cellStyle name="l_Plano  GO - AJUSTADO_Plano GO -  Jornal Meia Pág. Tab. 16.05 - JR NÃO PROG. 5" xfId="28388" xr:uid="{FA8054D9-5921-414D-B781-3BA86CBB044B}"/>
    <cellStyle name="l_Plano  GO - AJUSTADO_Plano GO -  Jornal Meia Pág. Tab. 16.05 - JR NÃO PROG. 5 2" xfId="40744" xr:uid="{0850A121-DCA3-4565-AD78-1FBF55CAECBB}"/>
    <cellStyle name="l_Plano  GO - AJUSTADO_Plano GO -  Jornal Meia Pág. Tab. 16.05 - JR NÃO PROG. 6" xfId="31948" xr:uid="{B3173630-9D19-4F7F-B7A5-FF19BDF97BBD}"/>
    <cellStyle name="l_Plano  GO - AJUSTADO_Plano GO -  Jornal Meia Pág. Tab. 16.05 - JR NÃO PROG._OOH - Rev 12" xfId="3971" xr:uid="{1DB95500-C43C-42B7-B007-98D33B34C1C8}"/>
    <cellStyle name="l_Plano  GO - AJUSTADO_SECOM PR - BAHIA -  14-05-08" xfId="750" xr:uid="{335036D5-FB5F-47A5-A772-3066A453C5E3}"/>
    <cellStyle name="l_Plano  GO - AJUSTADO_SECOM PR - BAHIA -  14-05-08_JORNAL COMPLEMENTO 24.06 - VERAMIR II - CONSOLIDADO" xfId="751" xr:uid="{A22F79E2-A755-4B8B-886B-CCBD6B04CF92}"/>
    <cellStyle name="l_Plano  GO - AJUSTADO_SECOM PR - DISTRITO FEDERAL - 14-05-08" xfId="752" xr:uid="{40CFBF12-4053-48B0-A3EA-012680AAB1E4}"/>
    <cellStyle name="l_Plano  GO - AJUSTADO_SECOM PR - DISTRITO FEDERAL - 14-05-08 2" xfId="11268" xr:uid="{6EA51BAF-411E-40C6-8EAE-D9FF6D91E853}"/>
    <cellStyle name="l_Plano  GO - AJUSTADO_SECOM PR - DISTRITO FEDERAL - 14-05-08 2 2" xfId="13024" xr:uid="{42A261A6-0CC1-4C4A-814D-8B4404CE13E6}"/>
    <cellStyle name="l_Plano  GO - AJUSTADO_SECOM PR - DISTRITO FEDERAL - 14-05-08 2 2 2" xfId="16654" xr:uid="{4611304D-3CB4-4227-8D60-3C35E55B6D90}"/>
    <cellStyle name="l_Plano  GO - AJUSTADO_SECOM PR - DISTRITO FEDERAL - 14-05-08 2 2 2 2" xfId="22813" xr:uid="{D8C9B07E-1941-44DE-B436-8B90F177C2B1}"/>
    <cellStyle name="l_Plano  GO - AJUSTADO_SECOM PR - DISTRITO FEDERAL - 14-05-08 2 2 2 2 2" xfId="40080" xr:uid="{1E9E269B-B956-43B4-8B8A-C6B3612FACD4}"/>
    <cellStyle name="l_Plano  GO - AJUSTADO_SECOM PR - DISTRITO FEDERAL - 14-05-08 2 2 2 3" xfId="27721" xr:uid="{D450B10E-3FB4-40CC-9657-6164B19F6945}"/>
    <cellStyle name="l_Plano  GO - AJUSTADO_SECOM PR - DISTRITO FEDERAL - 14-05-08 2 2 3" xfId="30945" xr:uid="{9978BEF0-2AD4-4BC7-B8F1-03CBA6CC5A69}"/>
    <cellStyle name="l_Plano  GO - AJUSTADO_SECOM PR - DISTRITO FEDERAL - 14-05-08 2 2 3 2" xfId="43169" xr:uid="{575131E6-7931-4AFE-8F0A-61633B9CAE70}"/>
    <cellStyle name="l_Plano  GO - AJUSTADO_SECOM PR - DISTRITO FEDERAL - 14-05-08 2 2 4" xfId="33937" xr:uid="{7A3D3DF7-4470-4233-A4F9-3C5E2314A7C0}"/>
    <cellStyle name="l_Plano  GO - AJUSTADO_SECOM PR - DISTRITO FEDERAL - 14-05-08 2 2 4 2" xfId="45656" xr:uid="{AB5922D2-286B-4DB5-A5BD-AF57AEAD39C2}"/>
    <cellStyle name="l_Plano  GO - AJUSTADO_SECOM PR - DISTRITO FEDERAL - 14-05-08 2 2 5" xfId="36138" xr:uid="{E32FADA4-A3CD-47CA-93D1-E18A02241586}"/>
    <cellStyle name="l_Plano  GO - AJUSTADO_SECOM PR - DISTRITO FEDERAL - 14-05-08 2 2 6" xfId="18850" xr:uid="{523B66B3-530F-4A14-86AF-94779E7370B0}"/>
    <cellStyle name="l_Plano  GO - AJUSTADO_SECOM PR - DISTRITO FEDERAL - 14-05-08 2 3" xfId="14951" xr:uid="{32B84A2C-456D-4C7C-9301-788A6A7BC3DF}"/>
    <cellStyle name="l_Plano  GO - AJUSTADO_SECOM PR - DISTRITO FEDERAL - 14-05-08 2 3 2" xfId="21110" xr:uid="{51E58989-90D9-4C52-97AF-FFB8B05AD592}"/>
    <cellStyle name="l_Plano  GO - AJUSTADO_SECOM PR - DISTRITO FEDERAL - 14-05-08 2 3 2 2" xfId="38483" xr:uid="{F3109123-6F17-4B0A-B8FD-DB70BBADA5D4}"/>
    <cellStyle name="l_Plano  GO - AJUSTADO_SECOM PR - DISTRITO FEDERAL - 14-05-08 2 3 3" xfId="26072" xr:uid="{DA64C37F-6BB7-4239-9D83-5EA5BBAFB551}"/>
    <cellStyle name="l_Plano  GO - AJUSTADO_SECOM PR - DISTRITO FEDERAL - 14-05-08 2 4" xfId="29263" xr:uid="{F2B63979-80CD-423D-9279-4009821092A7}"/>
    <cellStyle name="l_Plano  GO - AJUSTADO_SECOM PR - DISTRITO FEDERAL - 14-05-08 2 4 2" xfId="41573" xr:uid="{EA8A6707-B00E-4FA7-8553-337197F11A05}"/>
    <cellStyle name="l_Plano  GO - AJUSTADO_SECOM PR - DISTRITO FEDERAL - 14-05-08 2 5" xfId="32247" xr:uid="{EEA80559-DA26-4145-8A82-F46EF6321712}"/>
    <cellStyle name="l_Plano  GO - AJUSTADO_SECOM PR - DISTRITO FEDERAL - 14-05-08 2 5 2" xfId="44002" xr:uid="{1BC3975E-1D0E-4BD4-8C44-123B21D0467C}"/>
    <cellStyle name="l_Plano  GO - AJUSTADO_SECOM PR - DISTRITO FEDERAL - 14-05-08 2 6" xfId="29897" xr:uid="{3F9DEB18-AD6F-4AA4-9219-8C659241AB91}"/>
    <cellStyle name="l_Plano  GO - AJUSTADO_SECOM PR - DISTRITO FEDERAL - 14-05-08 2 7" xfId="18733" xr:uid="{44394AB9-83C4-4767-8617-05BA823D69B9}"/>
    <cellStyle name="l_Plano  GO - AJUSTADO_SECOM PR - DISTRITO FEDERAL - 14-05-08 3" xfId="12221" xr:uid="{228297B3-73A5-4BC4-84FC-9E7B224220D6}"/>
    <cellStyle name="l_Plano  GO - AJUSTADO_SECOM PR - DISTRITO FEDERAL - 14-05-08 3 2" xfId="15851" xr:uid="{CABB44D0-A43C-4592-9D24-7987E30158D7}"/>
    <cellStyle name="l_Plano  GO - AJUSTADO_SECOM PR - DISTRITO FEDERAL - 14-05-08 3 2 2" xfId="22010" xr:uid="{9982B2CD-36E4-403F-B6D9-8907488D4875}"/>
    <cellStyle name="l_Plano  GO - AJUSTADO_SECOM PR - DISTRITO FEDERAL - 14-05-08 3 2 2 2" xfId="39288" xr:uid="{E4585993-3F2C-4E0E-A53A-55E077290222}"/>
    <cellStyle name="l_Plano  GO - AJUSTADO_SECOM PR - DISTRITO FEDERAL - 14-05-08 3 2 3" xfId="26929" xr:uid="{AA9CC480-F085-4725-8DBD-493D2CE69029}"/>
    <cellStyle name="l_Plano  GO - AJUSTADO_SECOM PR - DISTRITO FEDERAL - 14-05-08 3 2 4" xfId="48188" xr:uid="{0A53F941-B7C1-46C0-9A71-EEB9240BF27A}"/>
    <cellStyle name="l_Plano  GO - AJUSTADO_SECOM PR - DISTRITO FEDERAL - 14-05-08 3 3" xfId="17551" xr:uid="{BA93EC81-9C3F-4801-99F7-D3C6C436CBDF}"/>
    <cellStyle name="l_Plano  GO - AJUSTADO_SECOM PR - DISTRITO FEDERAL - 14-05-08 3 3 2" xfId="23710" xr:uid="{405992F1-5B3B-4B38-BFFC-344FC7D68ACD}"/>
    <cellStyle name="l_Plano  GO - AJUSTADO_SECOM PR - DISTRITO FEDERAL - 14-05-08 3 3 2 2" xfId="42373" xr:uid="{5D8C58BB-D7FB-4DB2-92ED-7B570889EEED}"/>
    <cellStyle name="l_Plano  GO - AJUSTADO_SECOM PR - DISTRITO FEDERAL - 14-05-08 3 3 3" xfId="30147" xr:uid="{8F0AB0E5-7BCC-496C-9EC2-F330344C8666}"/>
    <cellStyle name="l_Plano  GO - AJUSTADO_SECOM PR - DISTRITO FEDERAL - 14-05-08 3 4" xfId="33144" xr:uid="{19C9D3B4-0D07-42A9-B163-31A74769F431}"/>
    <cellStyle name="l_Plano  GO - AJUSTADO_SECOM PR - DISTRITO FEDERAL - 14-05-08 3 4 2" xfId="44863" xr:uid="{63FDAEB8-BD61-40F9-9092-C7D237A70B24}"/>
    <cellStyle name="l_Plano  GO - AJUSTADO_SECOM PR - DISTRITO FEDERAL - 14-05-08 3 5" xfId="35346" xr:uid="{63918FF6-7915-4867-93BF-A42599DDDC9A}"/>
    <cellStyle name="l_Plano  GO - AJUSTADO_SECOM PR - DISTRITO FEDERAL - 14-05-08 3 6" xfId="37116" xr:uid="{82E193BD-A682-4A20-A6D3-BA28AFBCBDF6}"/>
    <cellStyle name="l_Plano  GO - AJUSTADO_SECOM PR - DISTRITO FEDERAL - 14-05-08 3 6 2" xfId="46652" xr:uid="{B8593EE4-D2C2-4B4B-BB62-D369635E600F}"/>
    <cellStyle name="l_Plano  GO - AJUSTADO_SECOM PR - DISTRITO FEDERAL - 14-05-08 4" xfId="14111" xr:uid="{7565764D-8BBE-4FFE-9B41-0A1EEA9D51DC}"/>
    <cellStyle name="l_Plano  GO - AJUSTADO_SECOM PR - DISTRITO FEDERAL - 14-05-08 4 2" xfId="20270" xr:uid="{7B2F6D17-CF2C-46C9-99AE-6B86AAF2BEB7}"/>
    <cellStyle name="l_Plano  GO - AJUSTADO_SECOM PR - DISTRITO FEDERAL - 14-05-08 4 2 2" xfId="37680" xr:uid="{129B47D7-7889-4AED-9D87-DB712D200A8E}"/>
    <cellStyle name="l_Plano  GO - AJUSTADO_SECOM PR - DISTRITO FEDERAL - 14-05-08 4 3" xfId="25180" xr:uid="{E4CC6C26-B395-419B-84C7-29F7A3389A4F}"/>
    <cellStyle name="l_Plano  GO - AJUSTADO_SECOM PR - DISTRITO FEDERAL - 14-05-08 5" xfId="28389" xr:uid="{0EC2B0D7-E290-470F-ABA3-99BF53832928}"/>
    <cellStyle name="l_Plano  GO - AJUSTADO_SECOM PR - DISTRITO FEDERAL - 14-05-08 5 2" xfId="40745" xr:uid="{3E1471EC-ABC5-425F-A259-2CD63006886D}"/>
    <cellStyle name="l_Plano  GO - AJUSTADO_SECOM PR - DISTRITO FEDERAL - 14-05-08 6" xfId="31947" xr:uid="{89DE7F70-04EB-4FD7-9E3C-C3CA6BECA983}"/>
    <cellStyle name="l_Plano  GO - AJUSTADO_SECOM PR - DISTRITO FEDERAL - 14-05-08(1)" xfId="753" xr:uid="{3C335CE4-3321-4E29-97D4-430C7D91A99F}"/>
    <cellStyle name="l_Plano  GO - AJUSTADO_SECOM PR - DISTRITO FEDERAL - 14-05-08(1) 2" xfId="11269" xr:uid="{8C0F03D1-EDA1-4237-921C-594D396A3CA9}"/>
    <cellStyle name="l_Plano  GO - AJUSTADO_SECOM PR - DISTRITO FEDERAL - 14-05-08(1) 2 2" xfId="13025" xr:uid="{3FAC341E-659C-46FA-9A34-D0BD14D04288}"/>
    <cellStyle name="l_Plano  GO - AJUSTADO_SECOM PR - DISTRITO FEDERAL - 14-05-08(1) 2 2 2" xfId="16655" xr:uid="{3C3B1430-D5C5-4806-891E-EF0427B7B74F}"/>
    <cellStyle name="l_Plano  GO - AJUSTADO_SECOM PR - DISTRITO FEDERAL - 14-05-08(1) 2 2 2 2" xfId="22814" xr:uid="{D7217038-95F7-4856-AF87-50AE30990691}"/>
    <cellStyle name="l_Plano  GO - AJUSTADO_SECOM PR - DISTRITO FEDERAL - 14-05-08(1) 2 2 2 2 2" xfId="40081" xr:uid="{3D42469B-DB41-45BD-8600-694FDEEC40FC}"/>
    <cellStyle name="l_Plano  GO - AJUSTADO_SECOM PR - DISTRITO FEDERAL - 14-05-08(1) 2 2 2 3" xfId="27722" xr:uid="{B196EA3B-0698-4269-85B5-6DB31F199C22}"/>
    <cellStyle name="l_Plano  GO - AJUSTADO_SECOM PR - DISTRITO FEDERAL - 14-05-08(1) 2 2 3" xfId="30946" xr:uid="{70E4872D-F0BC-4A69-97B1-21A98CAC8348}"/>
    <cellStyle name="l_Plano  GO - AJUSTADO_SECOM PR - DISTRITO FEDERAL - 14-05-08(1) 2 2 3 2" xfId="43170" xr:uid="{6377EF19-25AA-4EC8-9649-084331B04D88}"/>
    <cellStyle name="l_Plano  GO - AJUSTADO_SECOM PR - DISTRITO FEDERAL - 14-05-08(1) 2 2 4" xfId="33938" xr:uid="{FD521410-84FC-4158-B6E1-0D9CDB74459F}"/>
    <cellStyle name="l_Plano  GO - AJUSTADO_SECOM PR - DISTRITO FEDERAL - 14-05-08(1) 2 2 4 2" xfId="45657" xr:uid="{4B7F737A-6AAF-4BF9-8703-C4DA3085CCBD}"/>
    <cellStyle name="l_Plano  GO - AJUSTADO_SECOM PR - DISTRITO FEDERAL - 14-05-08(1) 2 2 5" xfId="36139" xr:uid="{95663469-9A16-4451-8C76-95967CD5C142}"/>
    <cellStyle name="l_Plano  GO - AJUSTADO_SECOM PR - DISTRITO FEDERAL - 14-05-08(1) 2 2 6" xfId="18532" xr:uid="{47A1C7F9-D9C5-4EF7-A682-EA84514F5247}"/>
    <cellStyle name="l_Plano  GO - AJUSTADO_SECOM PR - DISTRITO FEDERAL - 14-05-08(1) 2 3" xfId="14952" xr:uid="{682DED58-553E-4476-9BDF-C43A391A39C4}"/>
    <cellStyle name="l_Plano  GO - AJUSTADO_SECOM PR - DISTRITO FEDERAL - 14-05-08(1) 2 3 2" xfId="21111" xr:uid="{4BBC3E7E-4C8D-456B-9D4E-113CE300487E}"/>
    <cellStyle name="l_Plano  GO - AJUSTADO_SECOM PR - DISTRITO FEDERAL - 14-05-08(1) 2 3 2 2" xfId="38484" xr:uid="{0420BF6A-1618-4AF7-84B4-FA684E8906E5}"/>
    <cellStyle name="l_Plano  GO - AJUSTADO_SECOM PR - DISTRITO FEDERAL - 14-05-08(1) 2 3 3" xfId="26073" xr:uid="{1903FF80-A309-4FC9-8F15-ADF0E118550C}"/>
    <cellStyle name="l_Plano  GO - AJUSTADO_SECOM PR - DISTRITO FEDERAL - 14-05-08(1) 2 4" xfId="29264" xr:uid="{985648E4-147E-4C8B-9A49-094C348FF688}"/>
    <cellStyle name="l_Plano  GO - AJUSTADO_SECOM PR - DISTRITO FEDERAL - 14-05-08(1) 2 4 2" xfId="41574" xr:uid="{90E5250B-DCC6-42EF-BB6F-D3DC3CF3CC91}"/>
    <cellStyle name="l_Plano  GO - AJUSTADO_SECOM PR - DISTRITO FEDERAL - 14-05-08(1) 2 5" xfId="32248" xr:uid="{57DDA91B-7BC6-46E2-ACC1-6F0FFB9B58AE}"/>
    <cellStyle name="l_Plano  GO - AJUSTADO_SECOM PR - DISTRITO FEDERAL - 14-05-08(1) 2 5 2" xfId="44003" xr:uid="{8971E40B-9740-45EC-AB4D-A50D0C0AF351}"/>
    <cellStyle name="l_Plano  GO - AJUSTADO_SECOM PR - DISTRITO FEDERAL - 14-05-08(1) 2 6" xfId="26706" xr:uid="{AC55357E-09FF-407D-A3F0-B501E780E26C}"/>
    <cellStyle name="l_Plano  GO - AJUSTADO_SECOM PR - DISTRITO FEDERAL - 14-05-08(1) 2 7" xfId="19431" xr:uid="{0E932AF3-E257-422D-89B3-0AFADEA8E7D1}"/>
    <cellStyle name="l_Plano  GO - AJUSTADO_SECOM PR - DISTRITO FEDERAL - 14-05-08(1) 3" xfId="12222" xr:uid="{A1995507-2BCE-4E03-8FBB-41F1028DF71C}"/>
    <cellStyle name="l_Plano  GO - AJUSTADO_SECOM PR - DISTRITO FEDERAL - 14-05-08(1) 3 2" xfId="15852" xr:uid="{249A4CC4-DBC3-49FF-854B-BFF09B46143B}"/>
    <cellStyle name="l_Plano  GO - AJUSTADO_SECOM PR - DISTRITO FEDERAL - 14-05-08(1) 3 2 2" xfId="22011" xr:uid="{D07E092D-0936-4BAD-9FF6-5EDE6D2D69E8}"/>
    <cellStyle name="l_Plano  GO - AJUSTADO_SECOM PR - DISTRITO FEDERAL - 14-05-08(1) 3 2 2 2" xfId="39289" xr:uid="{FC1F3CBE-8E0A-41B4-8BBE-8305DA636AD5}"/>
    <cellStyle name="l_Plano  GO - AJUSTADO_SECOM PR - DISTRITO FEDERAL - 14-05-08(1) 3 2 3" xfId="26930" xr:uid="{ECC9FABA-C87A-44DC-BB41-F719D9F34608}"/>
    <cellStyle name="l_Plano  GO - AJUSTADO_SECOM PR - DISTRITO FEDERAL - 14-05-08(1) 3 2 4" xfId="48189" xr:uid="{ACD5B5A7-F16C-401F-BA29-5DD2C81B3FFE}"/>
    <cellStyle name="l_Plano  GO - AJUSTADO_SECOM PR - DISTRITO FEDERAL - 14-05-08(1) 3 3" xfId="17552" xr:uid="{F7174C74-518F-4FA7-9055-D3755B18CDB9}"/>
    <cellStyle name="l_Plano  GO - AJUSTADO_SECOM PR - DISTRITO FEDERAL - 14-05-08(1) 3 3 2" xfId="23711" xr:uid="{24321DFF-1E38-435B-B933-C6BAABF78B2F}"/>
    <cellStyle name="l_Plano  GO - AJUSTADO_SECOM PR - DISTRITO FEDERAL - 14-05-08(1) 3 3 2 2" xfId="42374" xr:uid="{66FB7DBB-6F51-4BF3-8EC5-3B394ED9B791}"/>
    <cellStyle name="l_Plano  GO - AJUSTADO_SECOM PR - DISTRITO FEDERAL - 14-05-08(1) 3 3 3" xfId="30148" xr:uid="{89680087-4084-4C7D-81F0-8BEA1F774787}"/>
    <cellStyle name="l_Plano  GO - AJUSTADO_SECOM PR - DISTRITO FEDERAL - 14-05-08(1) 3 4" xfId="33145" xr:uid="{18B40E7A-0D6C-46B5-A9BC-6C779545F5D6}"/>
    <cellStyle name="l_Plano  GO - AJUSTADO_SECOM PR - DISTRITO FEDERAL - 14-05-08(1) 3 4 2" xfId="44864" xr:uid="{6F9F9F1E-95F7-495E-8C0C-13C424E905DE}"/>
    <cellStyle name="l_Plano  GO - AJUSTADO_SECOM PR - DISTRITO FEDERAL - 14-05-08(1) 3 5" xfId="35347" xr:uid="{C54471F4-F716-4A43-9905-64EA6720309E}"/>
    <cellStyle name="l_Plano  GO - AJUSTADO_SECOM PR - DISTRITO FEDERAL - 14-05-08(1) 3 6" xfId="37319" xr:uid="{1E22064B-CA0B-421D-934C-D865F111443D}"/>
    <cellStyle name="l_Plano  GO - AJUSTADO_SECOM PR - DISTRITO FEDERAL - 14-05-08(1) 3 6 2" xfId="46855" xr:uid="{12E6EB96-7F2B-4C05-8A0F-C05C95FEED2B}"/>
    <cellStyle name="l_Plano  GO - AJUSTADO_SECOM PR - DISTRITO FEDERAL - 14-05-08(1) 4" xfId="14112" xr:uid="{634D030A-AF39-4892-A258-2C54A9FDBF2A}"/>
    <cellStyle name="l_Plano  GO - AJUSTADO_SECOM PR - DISTRITO FEDERAL - 14-05-08(1) 4 2" xfId="20271" xr:uid="{3E24C5F2-1409-4395-A252-E31C747D2043}"/>
    <cellStyle name="l_Plano  GO - AJUSTADO_SECOM PR - DISTRITO FEDERAL - 14-05-08(1) 4 2 2" xfId="37681" xr:uid="{DECF80BD-06F2-46CC-A484-2B395E568904}"/>
    <cellStyle name="l_Plano  GO - AJUSTADO_SECOM PR - DISTRITO FEDERAL - 14-05-08(1) 4 3" xfId="25181" xr:uid="{616DFA3B-831D-4969-9756-719F640F73C2}"/>
    <cellStyle name="l_Plano  GO - AJUSTADO_SECOM PR - DISTRITO FEDERAL - 14-05-08(1) 5" xfId="28390" xr:uid="{1BA54155-8CE6-4DEB-82CC-6EDE92A3B2E5}"/>
    <cellStyle name="l_Plano  GO - AJUSTADO_SECOM PR - DISTRITO FEDERAL - 14-05-08(1) 5 2" xfId="40746" xr:uid="{8763CCB5-9CCC-4097-90B6-5A9ED20DC398}"/>
    <cellStyle name="l_Plano  GO - AJUSTADO_SECOM PR - DISTRITO FEDERAL - 14-05-08(1) 6" xfId="31946" xr:uid="{3D0C3F17-E8EE-4C76-985A-447DB09C9503}"/>
    <cellStyle name="l_Plano  GO - AJUSTADO_SECOM PR - DISTRITO FEDERAL - 14-05-08(1)_JORNAL COMPLEMENTO 24.06 - VERAMIR II - CONSOLIDADO" xfId="754" xr:uid="{B5205049-6C12-4F4E-842C-D7C3120ABA92}"/>
    <cellStyle name="l_Plano  GO - AJUSTADO_SECOM PR - DISTRITO FEDERAL - 14-05-08(1)_OOH - Rev 12" xfId="3972" xr:uid="{286A3D4C-5C8C-4A00-8F04-271650A7E328}"/>
    <cellStyle name="l_Plano  GO - AJUSTADO_SECOM PR - DISTRITO FEDERAL - 14-05-08_JORNAL COMPLEMENTO 24.06 - VERAMIR II - CONSOLIDADO" xfId="755" xr:uid="{C09A9620-CF92-47AC-BE89-768E8A6354DB}"/>
    <cellStyle name="l_Plano  GO - AJUSTADO_SECOM PR - DISTRITO FEDERAL - 14-05-08_OOH - Rev 12" xfId="3973" xr:uid="{C5FC2AD9-6134-4F74-87FD-8C8BBB1C0BFB}"/>
    <cellStyle name="l_Plano  GO - AJUSTADO_SECOM PR - MGE E SPE - 13-05" xfId="756" xr:uid="{768E854C-72CD-4F80-A177-054FB0A042FC}"/>
    <cellStyle name="l_Plano  GO - AJUSTADO_SECOM PR - MGE E SPE - 13-05 2" xfId="11270" xr:uid="{78746D1A-F3A5-43C0-BF11-1D3A6F81F16F}"/>
    <cellStyle name="l_Plano  GO - AJUSTADO_SECOM PR - MGE E SPE - 13-05 2 2" xfId="13026" xr:uid="{F547E004-5BA3-448C-846A-415632E86FF0}"/>
    <cellStyle name="l_Plano  GO - AJUSTADO_SECOM PR - MGE E SPE - 13-05 2 2 2" xfId="16656" xr:uid="{4331AC50-5069-4EBD-AA24-6CEC38AFA5CA}"/>
    <cellStyle name="l_Plano  GO - AJUSTADO_SECOM PR - MGE E SPE - 13-05 2 2 2 2" xfId="22815" xr:uid="{CEC1EF8C-F437-4502-B8FB-25058F917C4A}"/>
    <cellStyle name="l_Plano  GO - AJUSTADO_SECOM PR - MGE E SPE - 13-05 2 2 2 2 2" xfId="40082" xr:uid="{A37F2087-5125-4394-9DF6-5ED4ABBF79DC}"/>
    <cellStyle name="l_Plano  GO - AJUSTADO_SECOM PR - MGE E SPE - 13-05 2 2 2 3" xfId="27723" xr:uid="{B5B2097A-A04E-49E6-97C7-A93D68C44718}"/>
    <cellStyle name="l_Plano  GO - AJUSTADO_SECOM PR - MGE E SPE - 13-05 2 2 3" xfId="30947" xr:uid="{9924EF9A-0265-4CD9-8166-B1C36FD653B1}"/>
    <cellStyle name="l_Plano  GO - AJUSTADO_SECOM PR - MGE E SPE - 13-05 2 2 3 2" xfId="43171" xr:uid="{94E3EF31-1BC7-493C-B169-8EF7B41A76AB}"/>
    <cellStyle name="l_Plano  GO - AJUSTADO_SECOM PR - MGE E SPE - 13-05 2 2 4" xfId="33939" xr:uid="{3D8FFD0F-8B2C-4F82-81FA-A4B318552A88}"/>
    <cellStyle name="l_Plano  GO - AJUSTADO_SECOM PR - MGE E SPE - 13-05 2 2 4 2" xfId="45658" xr:uid="{63864D08-F019-40B9-8EC1-C8D711D9A525}"/>
    <cellStyle name="l_Plano  GO - AJUSTADO_SECOM PR - MGE E SPE - 13-05 2 2 5" xfId="36140" xr:uid="{8C171A04-2D9E-411A-80D0-E5D98ED1FBE0}"/>
    <cellStyle name="l_Plano  GO - AJUSTADO_SECOM PR - MGE E SPE - 13-05 2 2 6" xfId="19231" xr:uid="{D17A82C0-35B7-4C48-9299-279C82CDF5C0}"/>
    <cellStyle name="l_Plano  GO - AJUSTADO_SECOM PR - MGE E SPE - 13-05 2 3" xfId="14953" xr:uid="{51A4698A-08E8-4857-BBE1-1061A9BAC1B2}"/>
    <cellStyle name="l_Plano  GO - AJUSTADO_SECOM PR - MGE E SPE - 13-05 2 3 2" xfId="21112" xr:uid="{C08D7AE3-8970-4BF5-838A-966C3EC7DC9D}"/>
    <cellStyle name="l_Plano  GO - AJUSTADO_SECOM PR - MGE E SPE - 13-05 2 3 2 2" xfId="38485" xr:uid="{CD0B6682-A96E-4DA4-BD71-EABC01F06BCD}"/>
    <cellStyle name="l_Plano  GO - AJUSTADO_SECOM PR - MGE E SPE - 13-05 2 3 3" xfId="26074" xr:uid="{8EE3BB6D-30C4-468A-9246-F57FA700FF34}"/>
    <cellStyle name="l_Plano  GO - AJUSTADO_SECOM PR - MGE E SPE - 13-05 2 4" xfId="29265" xr:uid="{D362A930-00A8-43CE-923D-FE68EB5FC29C}"/>
    <cellStyle name="l_Plano  GO - AJUSTADO_SECOM PR - MGE E SPE - 13-05 2 4 2" xfId="41575" xr:uid="{6ED6DCA2-118E-410F-8F68-9934D0F4ECA0}"/>
    <cellStyle name="l_Plano  GO - AJUSTADO_SECOM PR - MGE E SPE - 13-05 2 5" xfId="32249" xr:uid="{F06BEFDE-C63B-4C77-BCC1-9E58B936CD76}"/>
    <cellStyle name="l_Plano  GO - AJUSTADO_SECOM PR - MGE E SPE - 13-05 2 5 2" xfId="44004" xr:uid="{D6524AB5-0A60-4AAF-BE1E-97906E61AD08}"/>
    <cellStyle name="l_Plano  GO - AJUSTADO_SECOM PR - MGE E SPE - 13-05 2 6" xfId="26723" xr:uid="{AB283389-7803-4D6B-B288-F75C69980592}"/>
    <cellStyle name="l_Plano  GO - AJUSTADO_SECOM PR - MGE E SPE - 13-05 2 7" xfId="19725" xr:uid="{35C86094-C147-43FF-BB6C-03FFD193F78A}"/>
    <cellStyle name="l_Plano  GO - AJUSTADO_SECOM PR - MGE E SPE - 13-05 3" xfId="12223" xr:uid="{14C3215E-E16F-4A24-93F2-3056C4F4AFF7}"/>
    <cellStyle name="l_Plano  GO - AJUSTADO_SECOM PR - MGE E SPE - 13-05 3 2" xfId="15853" xr:uid="{7AD22C1F-613F-48D6-B522-A60F0ECE1EFB}"/>
    <cellStyle name="l_Plano  GO - AJUSTADO_SECOM PR - MGE E SPE - 13-05 3 2 2" xfId="22012" xr:uid="{12DE47A4-0526-49A5-8502-0A17DC8151E8}"/>
    <cellStyle name="l_Plano  GO - AJUSTADO_SECOM PR - MGE E SPE - 13-05 3 2 2 2" xfId="39290" xr:uid="{79625A88-D757-4867-BB6A-111C334C67D6}"/>
    <cellStyle name="l_Plano  GO - AJUSTADO_SECOM PR - MGE E SPE - 13-05 3 2 3" xfId="26931" xr:uid="{BE325A8C-9E06-4F4C-A2DF-F7E3F101425E}"/>
    <cellStyle name="l_Plano  GO - AJUSTADO_SECOM PR - MGE E SPE - 13-05 3 2 4" xfId="48190" xr:uid="{B2D1C76D-F756-4D7A-8351-C1F98A6FE7A3}"/>
    <cellStyle name="l_Plano  GO - AJUSTADO_SECOM PR - MGE E SPE - 13-05 3 3" xfId="17553" xr:uid="{DEE02B6F-C46F-44F1-A476-76CC0B317A3B}"/>
    <cellStyle name="l_Plano  GO - AJUSTADO_SECOM PR - MGE E SPE - 13-05 3 3 2" xfId="23712" xr:uid="{4D4AEC65-58F1-405C-928F-BA3FFDED3F23}"/>
    <cellStyle name="l_Plano  GO - AJUSTADO_SECOM PR - MGE E SPE - 13-05 3 3 2 2" xfId="42375" xr:uid="{A6E38579-0631-4843-AD07-636208C5C21F}"/>
    <cellStyle name="l_Plano  GO - AJUSTADO_SECOM PR - MGE E SPE - 13-05 3 3 3" xfId="30149" xr:uid="{4CBB777D-66B7-4333-88B1-18CFB45E61FA}"/>
    <cellStyle name="l_Plano  GO - AJUSTADO_SECOM PR - MGE E SPE - 13-05 3 4" xfId="33146" xr:uid="{E0AC0E85-9D93-4514-9CA9-A8FEE19866E9}"/>
    <cellStyle name="l_Plano  GO - AJUSTADO_SECOM PR - MGE E SPE - 13-05 3 4 2" xfId="44865" xr:uid="{89E7AD1A-AB98-4802-BA0B-F46A2C310361}"/>
    <cellStyle name="l_Plano  GO - AJUSTADO_SECOM PR - MGE E SPE - 13-05 3 5" xfId="35348" xr:uid="{33844FBA-F032-4215-8512-B0C756445461}"/>
    <cellStyle name="l_Plano  GO - AJUSTADO_SECOM PR - MGE E SPE - 13-05 3 6" xfId="36919" xr:uid="{8ADE7C0F-BC45-48EB-AF0B-0F70586E3EFA}"/>
    <cellStyle name="l_Plano  GO - AJUSTADO_SECOM PR - MGE E SPE - 13-05 3 6 2" xfId="46455" xr:uid="{F7338623-A00F-4EDA-8D88-176EAAA0A2E5}"/>
    <cellStyle name="l_Plano  GO - AJUSTADO_SECOM PR - MGE E SPE - 13-05 4" xfId="14113" xr:uid="{6EE0E639-4371-4A24-82BD-F113A880009F}"/>
    <cellStyle name="l_Plano  GO - AJUSTADO_SECOM PR - MGE E SPE - 13-05 4 2" xfId="20272" xr:uid="{3102E050-01DB-4A6B-BC5C-528C03FC2A19}"/>
    <cellStyle name="l_Plano  GO - AJUSTADO_SECOM PR - MGE E SPE - 13-05 4 2 2" xfId="37682" xr:uid="{4C1CDB2E-9887-4286-986A-66920B8B3D5E}"/>
    <cellStyle name="l_Plano  GO - AJUSTADO_SECOM PR - MGE E SPE - 13-05 4 3" xfId="25182" xr:uid="{CC142340-D3D1-4BB6-B5A9-F2232E22BA34}"/>
    <cellStyle name="l_Plano  GO - AJUSTADO_SECOM PR - MGE E SPE - 13-05 5" xfId="28391" xr:uid="{3A75D06C-C435-4F7C-999C-C41A7DE849C7}"/>
    <cellStyle name="l_Plano  GO - AJUSTADO_SECOM PR - MGE E SPE - 13-05 5 2" xfId="40747" xr:uid="{C9E89B74-FA63-43C3-82E8-864B2E13608C}"/>
    <cellStyle name="l_Plano  GO - AJUSTADO_SECOM PR - MGE E SPE - 13-05 6" xfId="31945" xr:uid="{0A5F1744-5B5D-4DB2-A0AF-1AAE00342AFB}"/>
    <cellStyle name="l_Plano  GO - AJUSTADO_SECOM PR - MGE E SPE - 13-05_JORNAL COMPLEMENTO 24.06 - VERAMIR II - CONSOLIDADO" xfId="757" xr:uid="{D02344FC-24E6-40B5-88E4-7B016DB154A3}"/>
    <cellStyle name="l_Plano  GO - AJUSTADO_SECOM PR - MGE E SPE - 13-05_OOH - Rev 12" xfId="3974" xr:uid="{F62F8C1A-4C97-47D5-A417-F88412D022C5}"/>
    <cellStyle name="l_Plano  GO - AJUSTADO_SÉCULO 21" xfId="758" xr:uid="{DDECACF0-5E4F-4DE0-8ED9-D9C34B217FF4}"/>
    <cellStyle name="l_Plano  GO - AJUSTADO_SÉCULO 21_JORNAL COMPLEMENTO 24.06 - VERAMIR II - CONSOLIDADO" xfId="759" xr:uid="{BDEF0F2E-1D0B-4E76-A385-7F2DF117122B}"/>
    <cellStyle name="l_Plano  GO - AJUSTADO_SPA - NUCLEO APRES" xfId="760" xr:uid="{3BDF0933-73B9-4F70-A134-AE5096259972}"/>
    <cellStyle name="l_Plano  GO - AJUSTADO_SPA - NUCLEO APRES 2" xfId="11271" xr:uid="{3D49F51B-C282-4F82-9167-D326E507A730}"/>
    <cellStyle name="l_Plano  GO - AJUSTADO_SPA - NUCLEO APRES 2 2" xfId="13027" xr:uid="{747C79B8-6C1D-4E83-B9E2-9B9360DA9C31}"/>
    <cellStyle name="l_Plano  GO - AJUSTADO_SPA - NUCLEO APRES 2 2 2" xfId="16657" xr:uid="{297ED907-A01B-4FE2-BED1-7AD09262FC49}"/>
    <cellStyle name="l_Plano  GO - AJUSTADO_SPA - NUCLEO APRES 2 2 2 2" xfId="22816" xr:uid="{86A0F887-8CAC-4EBB-8E80-91DE57D606DF}"/>
    <cellStyle name="l_Plano  GO - AJUSTADO_SPA - NUCLEO APRES 2 2 2 2 2" xfId="40083" xr:uid="{2D4C98B8-766B-43E1-9BF9-A797EE7D7FBE}"/>
    <cellStyle name="l_Plano  GO - AJUSTADO_SPA - NUCLEO APRES 2 2 2 3" xfId="27724" xr:uid="{A53A6D04-9007-4A85-8885-636243C714D4}"/>
    <cellStyle name="l_Plano  GO - AJUSTADO_SPA - NUCLEO APRES 2 2 3" xfId="30948" xr:uid="{8EABF05B-D869-4E05-9C3B-908CF315CBF2}"/>
    <cellStyle name="l_Plano  GO - AJUSTADO_SPA - NUCLEO APRES 2 2 3 2" xfId="43172" xr:uid="{2084A389-AAB8-472F-892E-527626C075D0}"/>
    <cellStyle name="l_Plano  GO - AJUSTADO_SPA - NUCLEO APRES 2 2 4" xfId="33940" xr:uid="{B83EDB54-E6B5-4639-91D5-3D64BA2B11C9}"/>
    <cellStyle name="l_Plano  GO - AJUSTADO_SPA - NUCLEO APRES 2 2 4 2" xfId="45659" xr:uid="{732B7AEE-0457-4970-9597-07B472198676}"/>
    <cellStyle name="l_Plano  GO - AJUSTADO_SPA - NUCLEO APRES 2 2 5" xfId="36141" xr:uid="{738A0987-C374-4A6B-971B-126102DCF8ED}"/>
    <cellStyle name="l_Plano  GO - AJUSTADO_SPA - NUCLEO APRES 2 2 6" xfId="19524" xr:uid="{EF5B7ACC-668E-4F44-AB72-CD66289BD91A}"/>
    <cellStyle name="l_Plano  GO - AJUSTADO_SPA - NUCLEO APRES 2 3" xfId="14954" xr:uid="{6EC0B7DD-FE4A-438F-A71A-F63FCC8E8CD1}"/>
    <cellStyle name="l_Plano  GO - AJUSTADO_SPA - NUCLEO APRES 2 3 2" xfId="21113" xr:uid="{4A231DD0-1277-491A-B0CB-1A335444BEEB}"/>
    <cellStyle name="l_Plano  GO - AJUSTADO_SPA - NUCLEO APRES 2 3 2 2" xfId="38486" xr:uid="{4FFA63B1-64F6-4062-B655-29F59855DF0C}"/>
    <cellStyle name="l_Plano  GO - AJUSTADO_SPA - NUCLEO APRES 2 3 3" xfId="26075" xr:uid="{735B6885-4B63-48C6-BFCC-7C716CA31FB0}"/>
    <cellStyle name="l_Plano  GO - AJUSTADO_SPA - NUCLEO APRES 2 4" xfId="29266" xr:uid="{E1F9F012-5C07-40B2-B268-9745DBA92F14}"/>
    <cellStyle name="l_Plano  GO - AJUSTADO_SPA - NUCLEO APRES 2 4 2" xfId="41576" xr:uid="{1F6FE39F-6F66-4341-AE76-1B3C9461B7CE}"/>
    <cellStyle name="l_Plano  GO - AJUSTADO_SPA - NUCLEO APRES 2 5" xfId="32250" xr:uid="{B76F0F31-A9F9-4266-817A-386E537ED219}"/>
    <cellStyle name="l_Plano  GO - AJUSTADO_SPA - NUCLEO APRES 2 5 2" xfId="44005" xr:uid="{0A925E4B-EFB6-4B92-A8DB-57ACDC2AAD52}"/>
    <cellStyle name="l_Plano  GO - AJUSTADO_SPA - NUCLEO APRES 2 6" xfId="24714" xr:uid="{4651B08A-309A-4695-A8F4-423BA090E3E2}"/>
    <cellStyle name="l_Plano  GO - AJUSTADO_SPA - NUCLEO APRES 2 7" xfId="19048" xr:uid="{B412BFC0-5A40-49DE-9D20-E39586CC0F1B}"/>
    <cellStyle name="l_Plano  GO - AJUSTADO_SPA - NUCLEO APRES 3" xfId="12224" xr:uid="{241A76CA-5926-4B2F-A8DA-A4E99088EA23}"/>
    <cellStyle name="l_Plano  GO - AJUSTADO_SPA - NUCLEO APRES 3 2" xfId="15854" xr:uid="{9210BD79-0F82-49ED-B6BB-3D8D352EBB26}"/>
    <cellStyle name="l_Plano  GO - AJUSTADO_SPA - NUCLEO APRES 3 2 2" xfId="22013" xr:uid="{FD82BB4D-46DC-422D-804B-1FD1747201A0}"/>
    <cellStyle name="l_Plano  GO - AJUSTADO_SPA - NUCLEO APRES 3 2 2 2" xfId="39291" xr:uid="{4E3F76D2-B7B7-400B-9018-8A6EE87231ED}"/>
    <cellStyle name="l_Plano  GO - AJUSTADO_SPA - NUCLEO APRES 3 2 3" xfId="26932" xr:uid="{85328A42-6603-445D-A08D-D9CEB2054C42}"/>
    <cellStyle name="l_Plano  GO - AJUSTADO_SPA - NUCLEO APRES 3 2 4" xfId="48191" xr:uid="{F106F915-1CB2-41E1-A1BF-A663FCEF4345}"/>
    <cellStyle name="l_Plano  GO - AJUSTADO_SPA - NUCLEO APRES 3 3" xfId="17554" xr:uid="{28F808F7-E2F2-45F2-B8E1-0EF1517C8810}"/>
    <cellStyle name="l_Plano  GO - AJUSTADO_SPA - NUCLEO APRES 3 3 2" xfId="23713" xr:uid="{9AB71E52-54A9-4A9D-BA23-A6697FFC3315}"/>
    <cellStyle name="l_Plano  GO - AJUSTADO_SPA - NUCLEO APRES 3 3 2 2" xfId="42376" xr:uid="{1C1DA471-509A-4911-B1EC-E5D94FD76F60}"/>
    <cellStyle name="l_Plano  GO - AJUSTADO_SPA - NUCLEO APRES 3 3 3" xfId="30150" xr:uid="{A020FAB7-0555-4A74-9111-A94C8CB3D247}"/>
    <cellStyle name="l_Plano  GO - AJUSTADO_SPA - NUCLEO APRES 3 4" xfId="33147" xr:uid="{7B649968-BE05-4125-8F89-A78B1F65C42B}"/>
    <cellStyle name="l_Plano  GO - AJUSTADO_SPA - NUCLEO APRES 3 4 2" xfId="44866" xr:uid="{034B69A4-3650-4E4E-9BBA-198DA77E05F6}"/>
    <cellStyle name="l_Plano  GO - AJUSTADO_SPA - NUCLEO APRES 3 5" xfId="35349" xr:uid="{EDB0B603-D6D0-4EDD-9A92-2A33243722CF}"/>
    <cellStyle name="l_Plano  GO - AJUSTADO_SPA - NUCLEO APRES 3 6" xfId="32926" xr:uid="{1999AF10-3292-481F-88A4-A93D58C8F8C1}"/>
    <cellStyle name="l_Plano  GO - AJUSTADO_SPA - NUCLEO APRES 3 6 2" xfId="44667" xr:uid="{A9AEEB4A-A8B2-4049-835D-A539473F82E5}"/>
    <cellStyle name="l_Plano  GO - AJUSTADO_SPA - NUCLEO APRES 4" xfId="14114" xr:uid="{F5AE089D-25AD-4ACF-9E88-354FC8A4A0AC}"/>
    <cellStyle name="l_Plano  GO - AJUSTADO_SPA - NUCLEO APRES 4 2" xfId="20273" xr:uid="{B979307B-FB9A-4E70-B15D-35B9CA2203B2}"/>
    <cellStyle name="l_Plano  GO - AJUSTADO_SPA - NUCLEO APRES 4 2 2" xfId="37683" xr:uid="{5626AA21-964C-424C-9602-8BAA90979701}"/>
    <cellStyle name="l_Plano  GO - AJUSTADO_SPA - NUCLEO APRES 4 3" xfId="25183" xr:uid="{11E36463-D437-4484-A140-B16D5DA47243}"/>
    <cellStyle name="l_Plano  GO - AJUSTADO_SPA - NUCLEO APRES 5" xfId="28392" xr:uid="{F1D7685F-2699-4DB6-B3FD-98B52F58B85C}"/>
    <cellStyle name="l_Plano  GO - AJUSTADO_SPA - NUCLEO APRES 5 2" xfId="40748" xr:uid="{4E9185BE-5602-4D02-A46B-62D30ED9847C}"/>
    <cellStyle name="l_Plano  GO - AJUSTADO_SPA - NUCLEO APRES 6" xfId="31944" xr:uid="{ABBD6E5E-F498-4773-9315-222084D004E7}"/>
    <cellStyle name="l_Plano  GO - AJUSTADO_SPA - NUCLEO APRES_CINEMA - BRASÍLIA - 141" xfId="761" xr:uid="{28A20A1B-0911-4380-9DAF-EF6612F46257}"/>
    <cellStyle name="l_Plano  GO - AJUSTADO_SPA - NUCLEO APRES_CINEMA - BRASÍLIA - 141_JORNAL COMPLEMENTO 24.06 - VERAMIR II - CONSOLIDADO" xfId="762" xr:uid="{9A9DEDE9-34CD-4192-8571-3ADA8347DDE2}"/>
    <cellStyle name="l_Plano  GO - AJUSTADO_SPA - NUCLEO APRES_CINEMA_-_9_MERCADOS" xfId="763" xr:uid="{846F8398-0F0B-4934-A8F1-3CC031416C17}"/>
    <cellStyle name="l_Plano  GO - AJUSTADO_SPA - NUCLEO APRES_JORNAL COMPLEMENTO 24.06 - VERAMIR II - CONSOLIDADO" xfId="764" xr:uid="{7F45CC4A-13AB-4431-BC80-50B1E9B805EC}"/>
    <cellStyle name="l_Plano  GO - AJUSTADO_SPA - NUCLEO APRES_OOH - Rev 12" xfId="3975" xr:uid="{9D63820B-4050-45E2-AF98-A89D90C83539}"/>
    <cellStyle name="l_Plano  GO - AJUSTADO_SPA - NUCLEO APRES_Plano  DF - Jornal Meia Pág. Tab. 17.05" xfId="765" xr:uid="{C915F7D2-193A-4E6B-B0FD-14024AD43DE8}"/>
    <cellStyle name="l_Plano  GO - AJUSTADO_SPA - NUCLEO APRES_Plano  DF - Jornal Meia Pág. Tab. 17.05_JORNAL COMPLEMENTO 24.06 - VERAMIR II - CONSOLIDADO" xfId="766" xr:uid="{821DB7BF-D7F8-431F-82E5-0D888DEB8D2A}"/>
    <cellStyle name="l_Plano  GO - AJUSTADO_SPA - NUCLEO APRES_Plano  PE - Jornal Meia Pág. Tab. 17.05" xfId="767" xr:uid="{59D214F9-F3EE-40C7-AB2D-7A0243165832}"/>
    <cellStyle name="l_Plano  GO - AJUSTADO_SPA - NUCLEO APRES_Plano  PE - Jornal Meia Pág. Tab. 17.05_JORNAL COMPLEMENTO 24.06 - VERAMIR II - CONSOLIDADO" xfId="768" xr:uid="{988BA481-5EB3-4BBB-BC25-5DE34BC0B848}"/>
    <cellStyle name="l_Plano  GO - AJUSTADO_SPA - NUCLEO APRES_Plano BA - Jornal Meia Pág. Tab. 17.05" xfId="769" xr:uid="{3D88124A-2DCA-42F6-BE12-C67AF47AC6D7}"/>
    <cellStyle name="l_Plano  GO - AJUSTADO_SPA - NUCLEO APRES_Plano BA - Jornal Meia Pág. Tab. 17.05_JORNAL COMPLEMENTO 24.06 - VERAMIR II - CONSOLIDADO" xfId="770" xr:uid="{540EC716-A2D7-4DC7-A917-C8C7FBE20AD2}"/>
    <cellStyle name="l_Plano  GO - AJUSTADO_SPA - NUCLEO APRES_Plano CE - Jornal Meia Pág. Tab. 17.05" xfId="771" xr:uid="{230FE586-C37E-4236-A36A-CB54AC07B436}"/>
    <cellStyle name="l_Plano  GO - AJUSTADO_SPA - NUCLEO APRES_Plano CE - Jornal Meia Pág. Tab. 17.05_JORNAL COMPLEMENTO 24.06 - VERAMIR II - CONSOLIDADO" xfId="772" xr:uid="{0C5DBC22-5544-4828-BB10-EFBED2A46180}"/>
    <cellStyle name="l_Plano  GO - AJUSTADO_SPA - NUCLEO APRES_REV I - PLANO RÁDIO CONSOLIDADO MATISSE 07.07" xfId="773" xr:uid="{13FADC06-DFF4-42A0-AD8C-5575CD641D6C}"/>
    <cellStyle name="l_Plano  GO - AJUSTADO_SPA - NUCLEO APRES_SÉCULO 21" xfId="774" xr:uid="{4A63AD84-E8B2-4D93-AA5A-5CAD6F9E2E65}"/>
    <cellStyle name="l_Plano  GO - AJUSTADO_SPA - NUCLEO APRES_SÉCULO 21_JORNAL COMPLEMENTO 24.06 - VERAMIR II - CONSOLIDADO" xfId="775" xr:uid="{20E9A0FF-9D71-497D-97D3-91BAFD66D4A6}"/>
    <cellStyle name="l_Plano  PE - Conferido 14.05" xfId="776" xr:uid="{B3E04F4F-0F04-477E-BC3E-421B3C054111}"/>
    <cellStyle name="l_Plano  PE - Conferido 14.05 2" xfId="11272" xr:uid="{6B8A4472-05B6-434B-9F11-7CD94BEA3948}"/>
    <cellStyle name="l_Plano  PE - Conferido 14.05 2 2" xfId="13028" xr:uid="{27355766-AC45-4A01-B767-3A9763EA301B}"/>
    <cellStyle name="l_Plano  PE - Conferido 14.05 2 2 2" xfId="16658" xr:uid="{79C6F7A7-18E0-4251-996B-9FB1A448A342}"/>
    <cellStyle name="l_Plano  PE - Conferido 14.05 2 2 2 2" xfId="22817" xr:uid="{1A90BF45-F2DF-4F3D-8D06-BA4CB9F47DD3}"/>
    <cellStyle name="l_Plano  PE - Conferido 14.05 2 2 2 2 2" xfId="40084" xr:uid="{5855AD79-C510-4C5F-A6E1-3B5A9B572B04}"/>
    <cellStyle name="l_Plano  PE - Conferido 14.05 2 2 2 3" xfId="27725" xr:uid="{33577775-ED2E-4F2D-93D8-7526FF63F9F3}"/>
    <cellStyle name="l_Plano  PE - Conferido 14.05 2 2 3" xfId="30949" xr:uid="{415C58C3-4EB4-4A66-9375-FC880D67B6B1}"/>
    <cellStyle name="l_Plano  PE - Conferido 14.05 2 2 3 2" xfId="43173" xr:uid="{483E2E25-BDD8-4B25-8CAB-90606A5F4FD7}"/>
    <cellStyle name="l_Plano  PE - Conferido 14.05 2 2 4" xfId="33941" xr:uid="{746E148A-67C7-4481-A944-3E1F99CAF6C0}"/>
    <cellStyle name="l_Plano  PE - Conferido 14.05 2 2 4 2" xfId="45660" xr:uid="{8B697F61-9CCD-40B8-BA0C-340C324AAF13}"/>
    <cellStyle name="l_Plano  PE - Conferido 14.05 2 2 5" xfId="36142" xr:uid="{F3D0AEB6-DB3E-4643-AD53-0B69FB471B79}"/>
    <cellStyle name="l_Plano  PE - Conferido 14.05 2 2 6" xfId="18849" xr:uid="{78884739-CB4F-49C7-8F7D-617442B3A7AF}"/>
    <cellStyle name="l_Plano  PE - Conferido 14.05 2 3" xfId="14955" xr:uid="{89C8F0CE-8AF0-42D4-8020-21382D69C5B2}"/>
    <cellStyle name="l_Plano  PE - Conferido 14.05 2 3 2" xfId="21114" xr:uid="{1BA9099E-B61A-4C21-B9D9-AE11CB4A5764}"/>
    <cellStyle name="l_Plano  PE - Conferido 14.05 2 3 2 2" xfId="38487" xr:uid="{35031A77-B43A-49B5-B29B-98768849266D}"/>
    <cellStyle name="l_Plano  PE - Conferido 14.05 2 3 3" xfId="26076" xr:uid="{EE2A53A3-486E-477C-8D91-65501497EB7D}"/>
    <cellStyle name="l_Plano  PE - Conferido 14.05 2 4" xfId="29267" xr:uid="{438CC657-774A-432B-B2B4-37FBBDF78818}"/>
    <cellStyle name="l_Plano  PE - Conferido 14.05 2 4 2" xfId="41577" xr:uid="{A575CFD1-6008-436B-AB18-60517029655F}"/>
    <cellStyle name="l_Plano  PE - Conferido 14.05 2 5" xfId="32251" xr:uid="{C04F6E82-DE00-414E-B0D9-86068EFD561C}"/>
    <cellStyle name="l_Plano  PE - Conferido 14.05 2 5 2" xfId="44006" xr:uid="{3571F749-0F38-4B89-967E-9919CF3E23C2}"/>
    <cellStyle name="l_Plano  PE - Conferido 14.05 2 6" xfId="29895" xr:uid="{00354580-CD9B-4B1C-82B0-6C398100940F}"/>
    <cellStyle name="l_Plano  PE - Conferido 14.05 2 7" xfId="18732" xr:uid="{CCDAC1D1-E98C-460D-BCBB-49FF20F7AAAC}"/>
    <cellStyle name="l_Plano  PE - Conferido 14.05 3" xfId="12225" xr:uid="{533BFAE8-FC0A-4B59-9013-5DB6576FA42F}"/>
    <cellStyle name="l_Plano  PE - Conferido 14.05 3 2" xfId="15855" xr:uid="{96297B19-8830-451B-B40A-E2CCE1079C82}"/>
    <cellStyle name="l_Plano  PE - Conferido 14.05 3 2 2" xfId="22014" xr:uid="{D53EF8AA-4907-4A97-8755-5DF161EB165B}"/>
    <cellStyle name="l_Plano  PE - Conferido 14.05 3 2 2 2" xfId="39292" xr:uid="{F8A3F779-8BD5-473A-AC3C-853003D23F3F}"/>
    <cellStyle name="l_Plano  PE - Conferido 14.05 3 2 3" xfId="26933" xr:uid="{D05F1F4D-F4D0-42B0-A478-73F9879B55F0}"/>
    <cellStyle name="l_Plano  PE - Conferido 14.05 3 2 4" xfId="48192" xr:uid="{0D590D4C-8230-495B-94A8-2845EDB4B950}"/>
    <cellStyle name="l_Plano  PE - Conferido 14.05 3 3" xfId="17555" xr:uid="{36B40C88-8F7F-46F5-9C80-60E5AFC6AEF9}"/>
    <cellStyle name="l_Plano  PE - Conferido 14.05 3 3 2" xfId="23714" xr:uid="{61CCD969-30AB-416C-82D0-795046112C79}"/>
    <cellStyle name="l_Plano  PE - Conferido 14.05 3 3 2 2" xfId="42377" xr:uid="{A2ED8B25-A3F8-4901-9B35-2DAA1008B7EE}"/>
    <cellStyle name="l_Plano  PE - Conferido 14.05 3 3 3" xfId="30151" xr:uid="{85F6757E-CF78-4068-ABB9-3C198A1203A4}"/>
    <cellStyle name="l_Plano  PE - Conferido 14.05 3 4" xfId="33148" xr:uid="{CA37F1E6-8862-40AA-A1E5-EDC286ABC3EE}"/>
    <cellStyle name="l_Plano  PE - Conferido 14.05 3 4 2" xfId="44867" xr:uid="{23C63A1E-D331-4DA2-9713-E97699F55D19}"/>
    <cellStyle name="l_Plano  PE - Conferido 14.05 3 5" xfId="35350" xr:uid="{9ACADDDD-A7B4-4AE6-A234-98368CF99B36}"/>
    <cellStyle name="l_Plano  PE - Conferido 14.05 3 6" xfId="37115" xr:uid="{E2E79BBB-7E3B-403E-855E-9B41F0971BD0}"/>
    <cellStyle name="l_Plano  PE - Conferido 14.05 3 6 2" xfId="46651" xr:uid="{E3079516-981C-44E4-BEB3-298F7AA6F2A0}"/>
    <cellStyle name="l_Plano  PE - Conferido 14.05 4" xfId="14115" xr:uid="{B30A3D8D-02FC-4D8B-9860-974C68DC8D91}"/>
    <cellStyle name="l_Plano  PE - Conferido 14.05 4 2" xfId="20274" xr:uid="{0D760641-279A-4CA5-8B6C-958FD336ACA1}"/>
    <cellStyle name="l_Plano  PE - Conferido 14.05 4 2 2" xfId="37684" xr:uid="{AA6B4217-CE72-4E2E-BE0D-51FC24B95106}"/>
    <cellStyle name="l_Plano  PE - Conferido 14.05 4 3" xfId="25184" xr:uid="{9D5903C1-511E-4E65-9991-B17E205B7930}"/>
    <cellStyle name="l_Plano  PE - Conferido 14.05 5" xfId="28393" xr:uid="{EDB88D68-835D-4DF3-8684-09134522A02A}"/>
    <cellStyle name="l_Plano  PE - Conferido 14.05 5 2" xfId="40749" xr:uid="{856E8280-2D5B-40A9-B7E8-4EA7AD192F1F}"/>
    <cellStyle name="l_Plano  PE - Conferido 14.05 6" xfId="31943" xr:uid="{866F9134-5B40-4DD8-B9EA-FFE751748428}"/>
    <cellStyle name="l_Plano  PE - Conferido 14.05_JORNAL COMPLEMENTO 24.06 - VERAMIR II - CONSOLIDADO" xfId="777" xr:uid="{98BF01CB-FDC7-4E58-A201-CC2997196A63}"/>
    <cellStyle name="l_Plano  PE - Conferido 14.05_OOH - Rev 12" xfId="3976" xr:uid="{1AD0FA40-24FD-471F-B2BF-9352BF784B38}"/>
    <cellStyle name="l_Plano  PE - Jornal Meia Pág. Tab. 17.05" xfId="778" xr:uid="{DAE28C6E-79F3-4E3E-89B1-4123974D05E9}"/>
    <cellStyle name="l_Plano  PE - Jornal Meia Pág. Tab. 17.05_JORNAL COMPLEMENTO 24.06 - VERAMIR II - CONSOLIDADO" xfId="779" xr:uid="{67846AEF-954A-47AD-BE89-C7AFFEE92AF3}"/>
    <cellStyle name="l_Plano AC - 06-05 CONFERÊNCIA 07.05.08" xfId="780" xr:uid="{5E7CF88D-E8EA-467E-966E-A06C4C0B2FDD}"/>
    <cellStyle name="l_Plano AC - 06-05 CONFERÊNCIA 07.05.08 2" xfId="11274" xr:uid="{FFE52339-9196-47CC-B56D-77AB9C80E2E4}"/>
    <cellStyle name="l_Plano AC - 06-05 CONFERÊNCIA 07.05.08 2 2" xfId="13030" xr:uid="{52999F14-DAC7-448E-9086-A883B8C9C459}"/>
    <cellStyle name="l_Plano AC - 06-05 CONFERÊNCIA 07.05.08 2 2 2" xfId="16660" xr:uid="{7BFF3D50-DAD8-43D0-9823-CB5E5B2DDB9F}"/>
    <cellStyle name="l_Plano AC - 06-05 CONFERÊNCIA 07.05.08 2 2 2 2" xfId="22819" xr:uid="{7006CDB3-983A-4542-A24F-EC0398AA5C9D}"/>
    <cellStyle name="l_Plano AC - 06-05 CONFERÊNCIA 07.05.08 2 2 2 2 2" xfId="40086" xr:uid="{B72B7128-85F5-4FFE-B198-72F6FE6FC40C}"/>
    <cellStyle name="l_Plano AC - 06-05 CONFERÊNCIA 07.05.08 2 2 2 3" xfId="27727" xr:uid="{8F09FD0B-5387-4719-A4AB-E768066037EC}"/>
    <cellStyle name="l_Plano AC - 06-05 CONFERÊNCIA 07.05.08 2 2 3" xfId="30951" xr:uid="{2DC30BA0-D43D-4E7B-9AAC-7CB5B3484BD9}"/>
    <cellStyle name="l_Plano AC - 06-05 CONFERÊNCIA 07.05.08 2 2 3 2" xfId="43175" xr:uid="{A8C94832-575C-4E55-A29F-45CF019179FB}"/>
    <cellStyle name="l_Plano AC - 06-05 CONFERÊNCIA 07.05.08 2 2 4" xfId="33943" xr:uid="{8EC306E1-A352-45F5-84E6-A17DA47711DD}"/>
    <cellStyle name="l_Plano AC - 06-05 CONFERÊNCIA 07.05.08 2 2 4 2" xfId="45662" xr:uid="{AE06227A-0058-4012-9B6A-2164ACFC240F}"/>
    <cellStyle name="l_Plano AC - 06-05 CONFERÊNCIA 07.05.08 2 2 5" xfId="36144" xr:uid="{F492FC4E-9294-49A0-B56C-412ED125FEF8}"/>
    <cellStyle name="l_Plano AC - 06-05 CONFERÊNCIA 07.05.08 2 2 6" xfId="19230" xr:uid="{11ED1D80-8513-4C4D-86ED-D9048839AD80}"/>
    <cellStyle name="l_Plano AC - 06-05 CONFERÊNCIA 07.05.08 2 3" xfId="14957" xr:uid="{9149861D-49D9-4A57-B706-ABBFD213541B}"/>
    <cellStyle name="l_Plano AC - 06-05 CONFERÊNCIA 07.05.08 2 3 2" xfId="21116" xr:uid="{ED80DFF7-0CD2-408B-9E91-236CE62229FE}"/>
    <cellStyle name="l_Plano AC - 06-05 CONFERÊNCIA 07.05.08 2 3 2 2" xfId="38489" xr:uid="{C7F2F088-398B-4169-AA5A-BBD2C0A89B80}"/>
    <cellStyle name="l_Plano AC - 06-05 CONFERÊNCIA 07.05.08 2 3 3" xfId="26078" xr:uid="{F82709F2-A728-4CD7-91F1-FD96B294A649}"/>
    <cellStyle name="l_Plano AC - 06-05 CONFERÊNCIA 07.05.08 2 4" xfId="29269" xr:uid="{BFF94C37-F1AB-4FF6-A1DC-346D74F4ECE1}"/>
    <cellStyle name="l_Plano AC - 06-05 CONFERÊNCIA 07.05.08 2 4 2" xfId="41579" xr:uid="{67900FB4-E810-4A16-B552-92776824284F}"/>
    <cellStyle name="l_Plano AC - 06-05 CONFERÊNCIA 07.05.08 2 5" xfId="32253" xr:uid="{2F9B7645-50BB-40C0-9FFE-B2A89E6EED4A}"/>
    <cellStyle name="l_Plano AC - 06-05 CONFERÊNCIA 07.05.08 2 5 2" xfId="44008" xr:uid="{4347791D-3325-44A3-89FF-9D31EC819054}"/>
    <cellStyle name="l_Plano AC - 06-05 CONFERÊNCIA 07.05.08 2 6" xfId="29950" xr:uid="{76E5A1A3-A5CC-4012-AC1C-EB4132E9647F}"/>
    <cellStyle name="l_Plano AC - 06-05 CONFERÊNCIA 07.05.08 2 7" xfId="19724" xr:uid="{49B71F76-7043-4C98-83F6-6E17CB7388CE}"/>
    <cellStyle name="l_Plano AC - 06-05 CONFERÊNCIA 07.05.08 3" xfId="12227" xr:uid="{8A413086-8E70-4696-9BF7-5570AF7E13FD}"/>
    <cellStyle name="l_Plano AC - 06-05 CONFERÊNCIA 07.05.08 3 2" xfId="15857" xr:uid="{1A366227-CE8F-4B42-82D0-EC87916A3F45}"/>
    <cellStyle name="l_Plano AC - 06-05 CONFERÊNCIA 07.05.08 3 2 2" xfId="22016" xr:uid="{5C819E4A-5FAF-45C3-9ACD-3897B83674AB}"/>
    <cellStyle name="l_Plano AC - 06-05 CONFERÊNCIA 07.05.08 3 2 2 2" xfId="39294" xr:uid="{5B3C8D9F-98F3-49C7-8186-B3AAE274CC73}"/>
    <cellStyle name="l_Plano AC - 06-05 CONFERÊNCIA 07.05.08 3 2 3" xfId="26935" xr:uid="{F7736E35-562E-46FA-81AB-AC3A8BEE3E78}"/>
    <cellStyle name="l_Plano AC - 06-05 CONFERÊNCIA 07.05.08 3 2 4" xfId="48194" xr:uid="{C6084EAB-F74F-4F77-971D-E8D11504099B}"/>
    <cellStyle name="l_Plano AC - 06-05 CONFERÊNCIA 07.05.08 3 3" xfId="17557" xr:uid="{ECD87F1A-E7C9-4C7A-95AA-8CA44634BED3}"/>
    <cellStyle name="l_Plano AC - 06-05 CONFERÊNCIA 07.05.08 3 3 2" xfId="23716" xr:uid="{EAE5CE14-CBB1-4B40-9AA3-D6071A00B3C9}"/>
    <cellStyle name="l_Plano AC - 06-05 CONFERÊNCIA 07.05.08 3 3 2 2" xfId="42379" xr:uid="{F4C12CF2-C9E8-4ED8-9A51-EB3C03E15426}"/>
    <cellStyle name="l_Plano AC - 06-05 CONFERÊNCIA 07.05.08 3 3 3" xfId="30153" xr:uid="{6AB5E6E2-9D13-4699-8545-72E787D705FC}"/>
    <cellStyle name="l_Plano AC - 06-05 CONFERÊNCIA 07.05.08 3 4" xfId="33150" xr:uid="{FC1A2809-2306-484F-9AD7-0E19A59182E3}"/>
    <cellStyle name="l_Plano AC - 06-05 CONFERÊNCIA 07.05.08 3 4 2" xfId="44869" xr:uid="{E6246CF5-E011-42E3-974A-B6D1C331CA30}"/>
    <cellStyle name="l_Plano AC - 06-05 CONFERÊNCIA 07.05.08 3 5" xfId="35352" xr:uid="{1CDA12E2-77D4-498D-B6F4-3F0E3DCF5C5C}"/>
    <cellStyle name="l_Plano AC - 06-05 CONFERÊNCIA 07.05.08 3 6" xfId="36918" xr:uid="{E51DF0EB-2485-433C-8419-AF5701B96EF3}"/>
    <cellStyle name="l_Plano AC - 06-05 CONFERÊNCIA 07.05.08 3 6 2" xfId="46454" xr:uid="{880BBD87-6D63-4B12-8DEC-B910BAF958CB}"/>
    <cellStyle name="l_Plano AC - 06-05 CONFERÊNCIA 07.05.08 4" xfId="14117" xr:uid="{CC6BEC13-5BC0-4D4F-ACFC-EEFDCB4FD931}"/>
    <cellStyle name="l_Plano AC - 06-05 CONFERÊNCIA 07.05.08 4 2" xfId="20276" xr:uid="{5C261BB4-1C77-4B07-8E00-2B0083CC40CC}"/>
    <cellStyle name="l_Plano AC - 06-05 CONFERÊNCIA 07.05.08 4 2 2" xfId="37686" xr:uid="{73863112-2E71-4076-B0E5-35C4766A479C}"/>
    <cellStyle name="l_Plano AC - 06-05 CONFERÊNCIA 07.05.08 4 3" xfId="25186" xr:uid="{F41AE046-77D8-40D0-B2A5-99C72E8B27A1}"/>
    <cellStyle name="l_Plano AC - 06-05 CONFERÊNCIA 07.05.08 5" xfId="28395" xr:uid="{C83CA029-7A7C-48AC-8451-6BC382ACEA50}"/>
    <cellStyle name="l_Plano AC - 06-05 CONFERÊNCIA 07.05.08 5 2" xfId="40751" xr:uid="{61BC7827-F7CE-4856-9A4A-99BFAB8E7075}"/>
    <cellStyle name="l_Plano AC - 06-05 CONFERÊNCIA 07.05.08 6" xfId="31941" xr:uid="{C696CB3B-8BFE-46C6-92F4-70BA19094AB1}"/>
    <cellStyle name="l_Plano AC - 06-05 CONFERÊNCIA 07.05.08_JORNAL COMPLEMENTO 24.06 - VERAMIR II - CONSOLIDADO" xfId="781" xr:uid="{72B483F6-3280-4284-BE6F-AD4CE879BA66}"/>
    <cellStyle name="l_Plano AC - 06-05 CONFERÊNCIA 07.05.08_OOH - Rev 12" xfId="3977" xr:uid="{7BFDE9F6-8E6D-411B-9A18-A5F09F9A6B67}"/>
    <cellStyle name="l_Plano AC - AJUSTADO -" xfId="782" xr:uid="{BA870639-0159-4949-BBC4-B463696E9385}"/>
    <cellStyle name="l_Plano AC - AJUSTADO - 2" xfId="11275" xr:uid="{E13BF570-C162-4560-8B88-4935ACD5BA88}"/>
    <cellStyle name="l_Plano AC - AJUSTADO - 2 2" xfId="13031" xr:uid="{E264DBA2-EB20-4671-91FD-5386B8066722}"/>
    <cellStyle name="l_Plano AC - AJUSTADO - 2 2 2" xfId="16661" xr:uid="{3411E330-641D-41B9-885A-6C1B2DEE3EA3}"/>
    <cellStyle name="l_Plano AC - AJUSTADO - 2 2 2 2" xfId="22820" xr:uid="{A734902A-A307-4B22-857F-BE5E1BEB09A8}"/>
    <cellStyle name="l_Plano AC - AJUSTADO - 2 2 2 2 2" xfId="40087" xr:uid="{D7BE52CE-71BD-4527-9426-E1B4C1235DA4}"/>
    <cellStyle name="l_Plano AC - AJUSTADO - 2 2 2 3" xfId="27728" xr:uid="{2657129B-FA3E-439D-9610-ED177D8F350F}"/>
    <cellStyle name="l_Plano AC - AJUSTADO - 2 2 3" xfId="30952" xr:uid="{B33E53C9-20E5-432F-B51C-C05C0B070D35}"/>
    <cellStyle name="l_Plano AC - AJUSTADO - 2 2 3 2" xfId="43176" xr:uid="{ABBE5038-8B05-42CD-8295-2C597DAFFD80}"/>
    <cellStyle name="l_Plano AC - AJUSTADO - 2 2 4" xfId="33944" xr:uid="{AB38B99B-46A7-4C7B-87AC-B35D1F839688}"/>
    <cellStyle name="l_Plano AC - AJUSTADO - 2 2 4 2" xfId="45663" xr:uid="{CC495C8F-5EBA-4496-A5F9-F85A24A851A4}"/>
    <cellStyle name="l_Plano AC - AJUSTADO - 2 2 5" xfId="36145" xr:uid="{A87ABC25-6A2C-450A-8092-BD61ADEC790E}"/>
    <cellStyle name="l_Plano AC - AJUSTADO - 2 2 6" xfId="19523" xr:uid="{DDC5E031-0901-4633-8A10-72AE39EB3B2E}"/>
    <cellStyle name="l_Plano AC - AJUSTADO - 2 3" xfId="14958" xr:uid="{5B54DACB-0932-4294-B195-3A7059CC2EB2}"/>
    <cellStyle name="l_Plano AC - AJUSTADO - 2 3 2" xfId="21117" xr:uid="{D9DF0708-DEFE-4ED9-8C33-DB3E3FFE6A93}"/>
    <cellStyle name="l_Plano AC - AJUSTADO - 2 3 2 2" xfId="38490" xr:uid="{807866B8-0268-4569-B9B8-D701EF3120BB}"/>
    <cellStyle name="l_Plano AC - AJUSTADO - 2 3 3" xfId="26079" xr:uid="{1AF16636-22D7-49AA-9B8C-43DE9B30CB86}"/>
    <cellStyle name="l_Plano AC - AJUSTADO - 2 4" xfId="29270" xr:uid="{D9D5AD58-E639-42A7-A963-A0057A3D5A9D}"/>
    <cellStyle name="l_Plano AC - AJUSTADO - 2 4 2" xfId="41580" xr:uid="{529810D8-38E5-457A-A673-D757BD0D5D03}"/>
    <cellStyle name="l_Plano AC - AJUSTADO - 2 5" xfId="32254" xr:uid="{F898039D-80A5-40FA-8FF1-F40C9EACAAFC}"/>
    <cellStyle name="l_Plano AC - AJUSTADO - 2 5 2" xfId="44009" xr:uid="{6B6602B4-B472-450F-A88D-69B79B3934B9}"/>
    <cellStyle name="l_Plano AC - AJUSTADO - 2 6" xfId="26702" xr:uid="{B0E7C355-D649-49A2-B77D-60F06A2FFD7B}"/>
    <cellStyle name="l_Plano AC - AJUSTADO - 2 7" xfId="19047" xr:uid="{BB269BA9-12C8-4667-9A5F-795E560C9417}"/>
    <cellStyle name="l_Plano AC - AJUSTADO - 3" xfId="12228" xr:uid="{2F7D0E61-B802-4DF3-BB23-4F6041564A28}"/>
    <cellStyle name="l_Plano AC - AJUSTADO - 3 2" xfId="15858" xr:uid="{7C302D72-7F20-419F-9C56-860C70E1A903}"/>
    <cellStyle name="l_Plano AC - AJUSTADO - 3 2 2" xfId="22017" xr:uid="{80C1B5E2-7915-4A2F-9C73-F6D23B3BF38A}"/>
    <cellStyle name="l_Plano AC - AJUSTADO - 3 2 2 2" xfId="39295" xr:uid="{61F0236E-026C-4479-B2B2-5EEB645640F6}"/>
    <cellStyle name="l_Plano AC - AJUSTADO - 3 2 3" xfId="26936" xr:uid="{952E4E3A-5A31-45D6-8244-E1084BB7B5DA}"/>
    <cellStyle name="l_Plano AC - AJUSTADO - 3 2 4" xfId="48195" xr:uid="{7991C258-7D41-429D-B947-57C2E12E8494}"/>
    <cellStyle name="l_Plano AC - AJUSTADO - 3 3" xfId="17558" xr:uid="{1D94387E-E490-4BCB-AD8E-84C1451C1BED}"/>
    <cellStyle name="l_Plano AC - AJUSTADO - 3 3 2" xfId="23717" xr:uid="{2A10E13F-36EA-44ED-A53B-018F954976B4}"/>
    <cellStyle name="l_Plano AC - AJUSTADO - 3 3 2 2" xfId="42380" xr:uid="{E88E5B86-D8D3-4384-A7FB-CCE990061B9C}"/>
    <cellStyle name="l_Plano AC - AJUSTADO - 3 3 3" xfId="30154" xr:uid="{91104B83-F820-45B8-A337-77A0CB0FED20}"/>
    <cellStyle name="l_Plano AC - AJUSTADO - 3 4" xfId="33151" xr:uid="{89F84A98-BEE8-4CF0-BCB5-D753A3CB2D97}"/>
    <cellStyle name="l_Plano AC - AJUSTADO - 3 4 2" xfId="44870" xr:uid="{B03995D8-C2F0-4701-835E-C6AD146DFF1E}"/>
    <cellStyle name="l_Plano AC - AJUSTADO - 3 5" xfId="35353" xr:uid="{F3B04F00-D423-4646-877B-1827D30802D2}"/>
    <cellStyle name="l_Plano AC - AJUSTADO - 3 6" xfId="24741" xr:uid="{A64ACD5A-83B3-412F-9E21-DB6430376646}"/>
    <cellStyle name="l_Plano AC - AJUSTADO - 3 6 2" xfId="37391" xr:uid="{AE1806A8-7AB8-4A6A-80F1-B910DE429A12}"/>
    <cellStyle name="l_Plano AC - AJUSTADO - 4" xfId="14118" xr:uid="{5507FE08-C08D-4634-B597-BE55EA15CDCB}"/>
    <cellStyle name="l_Plano AC - AJUSTADO - 4 2" xfId="20277" xr:uid="{56E4DAB4-4FEF-40A3-BD39-40A8DFFE5394}"/>
    <cellStyle name="l_Plano AC - AJUSTADO - 4 2 2" xfId="37687" xr:uid="{6A4FEDCF-FB60-4B8F-9938-185D5B4C3567}"/>
    <cellStyle name="l_Plano AC - AJUSTADO - 4 3" xfId="25187" xr:uid="{01D6624D-9C86-4589-8D58-A28F413009EA}"/>
    <cellStyle name="l_Plano AC - AJUSTADO - 5" xfId="28396" xr:uid="{ECFFDDF3-72AB-43F1-9EFC-D9DD82B6CE0B}"/>
    <cellStyle name="l_Plano AC - AJUSTADO - 5 2" xfId="40752" xr:uid="{094E7BDB-D78E-4090-9727-93ACCBE45A57}"/>
    <cellStyle name="l_Plano AC - AJUSTADO - 6" xfId="31940" xr:uid="{C53EC86D-1367-4C67-9B17-EA259B7C9091}"/>
    <cellStyle name="l_Plano AC - AJUSTADO -_CINEMA - 9 MERCADOS" xfId="783" xr:uid="{811CE015-6D3A-4DAA-850E-181DA20673E4}"/>
    <cellStyle name="l_Plano AC - AJUSTADO -_JORNAL COMPLEMENTO 24.06 - VERAMIR II - CONSOLIDADO" xfId="784" xr:uid="{53438BCB-C51A-4C89-970A-8BB0A6EF0834}"/>
    <cellStyle name="l_Plano AC - AJUSTADO -_OOH - Rev 12" xfId="3978" xr:uid="{4E594628-FA19-421B-986C-CBA67CB34351}"/>
    <cellStyle name="l_Plano AC - AJUSTADO -_Plano BA - Jornal Meia Pág. Tab. 17.05" xfId="785" xr:uid="{74C04288-E262-45AB-B3E2-7A3E54C82030}"/>
    <cellStyle name="l_Plano AC - AJUSTADO -_Plano BA - Jornal Meia Pág. Tab. 17.05 - JR NÃO PROG. 19.05" xfId="786" xr:uid="{6B380609-46F9-4C7B-ACAA-D85B14965F2D}"/>
    <cellStyle name="l_Plano AC - AJUSTADO -_Plano BA - Jornal Meia Pág. Tab. 17.05_JORNAL COMPLEMENTO 24.06 - VERAMIR II - CONSOLIDADO" xfId="787" xr:uid="{B25D9CE4-7B37-4F6F-A52D-B8D6C66068C3}"/>
    <cellStyle name="l_Plano AC - AJUSTADO -_Plano ES - 12.05.08 CONFERÊNCIA14-05-08 " xfId="788" xr:uid="{7315C0E0-00DC-4E58-B7BA-9FEBFB9CD5EA}"/>
    <cellStyle name="l_Plano AC - AJUSTADO -_Plano ES - 12.05.08 CONFERÊNCIA14-05-08  2" xfId="11276" xr:uid="{67B51DC7-8A6A-443B-9C7C-0F64DD81ABF3}"/>
    <cellStyle name="l_Plano AC - AJUSTADO -_Plano ES - 12.05.08 CONFERÊNCIA14-05-08  2 2" xfId="13032" xr:uid="{3DBD0AF1-D105-448F-8784-258067BC1BCC}"/>
    <cellStyle name="l_Plano AC - AJUSTADO -_Plano ES - 12.05.08 CONFERÊNCIA14-05-08  2 2 2" xfId="16662" xr:uid="{C1A66EDE-3238-4F09-9B6E-5CEC060872E5}"/>
    <cellStyle name="l_Plano AC - AJUSTADO -_Plano ES - 12.05.08 CONFERÊNCIA14-05-08  2 2 2 2" xfId="22821" xr:uid="{CCEF990A-2D95-4D6C-B9B8-661DC536B248}"/>
    <cellStyle name="l_Plano AC - AJUSTADO -_Plano ES - 12.05.08 CONFERÊNCIA14-05-08  2 2 2 2 2" xfId="40088" xr:uid="{346AF05A-212C-46B1-8174-8E013B73C2E3}"/>
    <cellStyle name="l_Plano AC - AJUSTADO -_Plano ES - 12.05.08 CONFERÊNCIA14-05-08  2 2 2 3" xfId="27729" xr:uid="{CC8A925A-7151-4017-83C6-84F2C4C63337}"/>
    <cellStyle name="l_Plano AC - AJUSTADO -_Plano ES - 12.05.08 CONFERÊNCIA14-05-08  2 2 3" xfId="30953" xr:uid="{457D3B18-F0A0-4605-A79A-2F8B985C5EDD}"/>
    <cellStyle name="l_Plano AC - AJUSTADO -_Plano ES - 12.05.08 CONFERÊNCIA14-05-08  2 2 3 2" xfId="43177" xr:uid="{903D5A20-EC75-4722-9195-05AB2107B8CE}"/>
    <cellStyle name="l_Plano AC - AJUSTADO -_Plano ES - 12.05.08 CONFERÊNCIA14-05-08  2 2 4" xfId="33945" xr:uid="{20543A10-4030-490F-B2FC-DE9FCF1866E9}"/>
    <cellStyle name="l_Plano AC - AJUSTADO -_Plano ES - 12.05.08 CONFERÊNCIA14-05-08  2 2 4 2" xfId="45664" xr:uid="{887BFE77-567D-44B3-9D13-880BD306910D}"/>
    <cellStyle name="l_Plano AC - AJUSTADO -_Plano ES - 12.05.08 CONFERÊNCIA14-05-08  2 2 5" xfId="36146" xr:uid="{F7D62178-1D0B-4AA9-B335-F26572BDF966}"/>
    <cellStyle name="l_Plano AC - AJUSTADO -_Plano ES - 12.05.08 CONFERÊNCIA14-05-08  2 2 6" xfId="18848" xr:uid="{B528575D-BEBD-4B7B-A85F-9C38507F3864}"/>
    <cellStyle name="l_Plano AC - AJUSTADO -_Plano ES - 12.05.08 CONFERÊNCIA14-05-08  2 3" xfId="14959" xr:uid="{0CF0BD0B-3938-4BB7-8CAF-7F664B946B38}"/>
    <cellStyle name="l_Plano AC - AJUSTADO -_Plano ES - 12.05.08 CONFERÊNCIA14-05-08  2 3 2" xfId="21118" xr:uid="{DE95EA0D-5BD6-4B57-91BA-738C4CB480CA}"/>
    <cellStyle name="l_Plano AC - AJUSTADO -_Plano ES - 12.05.08 CONFERÊNCIA14-05-08  2 3 2 2" xfId="38491" xr:uid="{42D346D0-7565-4DD9-86AC-CDEFB625DF60}"/>
    <cellStyle name="l_Plano AC - AJUSTADO -_Plano ES - 12.05.08 CONFERÊNCIA14-05-08  2 3 3" xfId="26080" xr:uid="{CAE925E3-527B-4A25-B655-6D0097F58454}"/>
    <cellStyle name="l_Plano AC - AJUSTADO -_Plano ES - 12.05.08 CONFERÊNCIA14-05-08  2 4" xfId="29271" xr:uid="{85BD4667-9A4E-40E7-8B04-0221FA54428F}"/>
    <cellStyle name="l_Plano AC - AJUSTADO -_Plano ES - 12.05.08 CONFERÊNCIA14-05-08  2 4 2" xfId="41581" xr:uid="{40F9464F-6991-441C-904C-925295D81BC1}"/>
    <cellStyle name="l_Plano AC - AJUSTADO -_Plano ES - 12.05.08 CONFERÊNCIA14-05-08  2 5" xfId="32255" xr:uid="{4F4B00CF-0717-478E-85B7-6B4455A30291}"/>
    <cellStyle name="l_Plano AC - AJUSTADO -_Plano ES - 12.05.08 CONFERÊNCIA14-05-08  2 5 2" xfId="44010" xr:uid="{052B0DF3-D6C2-4471-9E4C-BB477283CB4E}"/>
    <cellStyle name="l_Plano AC - AJUSTADO -_Plano ES - 12.05.08 CONFERÊNCIA14-05-08  2 6" xfId="29947" xr:uid="{793535BB-4872-4B4A-A5BB-12D42492A610}"/>
    <cellStyle name="l_Plano AC - AJUSTADO -_Plano ES - 12.05.08 CONFERÊNCIA14-05-08  2 7" xfId="18731" xr:uid="{9219F84F-CC8D-49AF-80A0-661BA307C73B}"/>
    <cellStyle name="l_Plano AC - AJUSTADO -_Plano ES - 12.05.08 CONFERÊNCIA14-05-08  3" xfId="12229" xr:uid="{A47E41C6-4388-4E43-A0C6-ED108D870771}"/>
    <cellStyle name="l_Plano AC - AJUSTADO -_Plano ES - 12.05.08 CONFERÊNCIA14-05-08  3 2" xfId="15859" xr:uid="{D03CD62A-38C5-4E8A-BC88-9D25B96B28CA}"/>
    <cellStyle name="l_Plano AC - AJUSTADO -_Plano ES - 12.05.08 CONFERÊNCIA14-05-08  3 2 2" xfId="22018" xr:uid="{8847E5FA-9996-41E4-9671-876E3FB8E0F6}"/>
    <cellStyle name="l_Plano AC - AJUSTADO -_Plano ES - 12.05.08 CONFERÊNCIA14-05-08  3 2 2 2" xfId="39296" xr:uid="{11BE6815-B470-4A5A-A15F-0096E3B2ACA6}"/>
    <cellStyle name="l_Plano AC - AJUSTADO -_Plano ES - 12.05.08 CONFERÊNCIA14-05-08  3 2 3" xfId="26937" xr:uid="{C9A70555-5267-47E7-A996-4DEBCB0F3781}"/>
    <cellStyle name="l_Plano AC - AJUSTADO -_Plano ES - 12.05.08 CONFERÊNCIA14-05-08  3 2 4" xfId="48196" xr:uid="{FAE705C2-6D10-476C-A775-C275E76223DB}"/>
    <cellStyle name="l_Plano AC - AJUSTADO -_Plano ES - 12.05.08 CONFERÊNCIA14-05-08  3 3" xfId="17559" xr:uid="{7B24A63A-E012-4FF3-AF97-EE2B40A2D395}"/>
    <cellStyle name="l_Plano AC - AJUSTADO -_Plano ES - 12.05.08 CONFERÊNCIA14-05-08  3 3 2" xfId="23718" xr:uid="{573B53AC-853F-4E55-8533-C44FFC66FEE4}"/>
    <cellStyle name="l_Plano AC - AJUSTADO -_Plano ES - 12.05.08 CONFERÊNCIA14-05-08  3 3 2 2" xfId="42381" xr:uid="{1CCD19A4-9C4A-4A0C-A90E-C3F1FE969105}"/>
    <cellStyle name="l_Plano AC - AJUSTADO -_Plano ES - 12.05.08 CONFERÊNCIA14-05-08  3 3 3" xfId="30155" xr:uid="{1124C629-30FE-4BC8-8C68-9116764506F2}"/>
    <cellStyle name="l_Plano AC - AJUSTADO -_Plano ES - 12.05.08 CONFERÊNCIA14-05-08  3 4" xfId="33152" xr:uid="{49D3A9DC-7B17-488E-9F4A-13B19C85CDF4}"/>
    <cellStyle name="l_Plano AC - AJUSTADO -_Plano ES - 12.05.08 CONFERÊNCIA14-05-08  3 4 2" xfId="44871" xr:uid="{C734B47B-A9A0-42D9-9308-A2F6D4E47543}"/>
    <cellStyle name="l_Plano AC - AJUSTADO -_Plano ES - 12.05.08 CONFERÊNCIA14-05-08  3 5" xfId="35354" xr:uid="{06778DD3-2A88-43DF-920A-C5FB17475AC2}"/>
    <cellStyle name="l_Plano AC - AJUSTADO -_Plano ES - 12.05.08 CONFERÊNCIA14-05-08  3 6" xfId="37114" xr:uid="{D3DE8330-8DBA-4A1C-A3CB-4515778A9FA1}"/>
    <cellStyle name="l_Plano AC - AJUSTADO -_Plano ES - 12.05.08 CONFERÊNCIA14-05-08  3 6 2" xfId="46650" xr:uid="{6716C38A-B4EE-44DA-A6C8-7CA448E10D46}"/>
    <cellStyle name="l_Plano AC - AJUSTADO -_Plano ES - 12.05.08 CONFERÊNCIA14-05-08  4" xfId="14119" xr:uid="{75233FEE-083D-4A34-93E0-DF088F9B4097}"/>
    <cellStyle name="l_Plano AC - AJUSTADO -_Plano ES - 12.05.08 CONFERÊNCIA14-05-08  4 2" xfId="20278" xr:uid="{2634F1DA-83B1-4DEF-80F0-2B1A175865E8}"/>
    <cellStyle name="l_Plano AC - AJUSTADO -_Plano ES - 12.05.08 CONFERÊNCIA14-05-08  4 2 2" xfId="37688" xr:uid="{CB29E220-4D7F-4765-8C5A-5623C966A1C1}"/>
    <cellStyle name="l_Plano AC - AJUSTADO -_Plano ES - 12.05.08 CONFERÊNCIA14-05-08  4 3" xfId="25188" xr:uid="{E009EB7E-2A0E-4A07-ADA4-A89EECC21492}"/>
    <cellStyle name="l_Plano AC - AJUSTADO -_Plano ES - 12.05.08 CONFERÊNCIA14-05-08  5" xfId="28397" xr:uid="{5D6D7025-7AD7-4DD8-8233-D1CCBFFED941}"/>
    <cellStyle name="l_Plano AC - AJUSTADO -_Plano ES - 12.05.08 CONFERÊNCIA14-05-08  5 2" xfId="40753" xr:uid="{7F2C4E64-1BE0-4EE2-A275-05A9F2B2EA4C}"/>
    <cellStyle name="l_Plano AC - AJUSTADO -_Plano ES - 12.05.08 CONFERÊNCIA14-05-08  6" xfId="31939" xr:uid="{6BCC9F5D-95F5-4E71-832B-075885CA01DD}"/>
    <cellStyle name="l_Plano AC - AJUSTADO -_Plano ES - 12.05.08 CONFERÊNCIA14-05-08 _OOH - Rev 12" xfId="3979" xr:uid="{0C434CC0-8B6B-4232-ACAE-685DC5513BFD}"/>
    <cellStyle name="l_Plano AC - AJUSTADO -_Plano MA - 06-05 CONFERÊNCIA 10-05" xfId="789" xr:uid="{1BA439B2-3EC3-4E8A-BB5D-C4AE22698FA6}"/>
    <cellStyle name="l_Plano AC - AJUSTADO -_Plano MA - 06-05 CONFERÊNCIA 10-05 2" xfId="11277" xr:uid="{1717525A-68D4-4887-AAA9-AA1127382A34}"/>
    <cellStyle name="l_Plano AC - AJUSTADO -_Plano MA - 06-05 CONFERÊNCIA 10-05 2 2" xfId="13033" xr:uid="{C52CB803-BD44-417A-872A-50AB79D74F13}"/>
    <cellStyle name="l_Plano AC - AJUSTADO -_Plano MA - 06-05 CONFERÊNCIA 10-05 2 2 2" xfId="16663" xr:uid="{AFDF9C0C-7D19-4D8D-8132-128578368DD1}"/>
    <cellStyle name="l_Plano AC - AJUSTADO -_Plano MA - 06-05 CONFERÊNCIA 10-05 2 2 2 2" xfId="22822" xr:uid="{D8417F50-AECF-437F-BDE6-B3DA80394F1E}"/>
    <cellStyle name="l_Plano AC - AJUSTADO -_Plano MA - 06-05 CONFERÊNCIA 10-05 2 2 2 2 2" xfId="40089" xr:uid="{95126744-F93A-4E11-A74A-35B5C646A098}"/>
    <cellStyle name="l_Plano AC - AJUSTADO -_Plano MA - 06-05 CONFERÊNCIA 10-05 2 2 2 3" xfId="27730" xr:uid="{A133B46D-CACC-4685-8BCF-993C76B29AED}"/>
    <cellStyle name="l_Plano AC - AJUSTADO -_Plano MA - 06-05 CONFERÊNCIA 10-05 2 2 3" xfId="30954" xr:uid="{01B3EC58-1A01-4472-9D88-8FFEEB26B02F}"/>
    <cellStyle name="l_Plano AC - AJUSTADO -_Plano MA - 06-05 CONFERÊNCIA 10-05 2 2 3 2" xfId="43178" xr:uid="{24F80242-E8CE-4B68-A671-42646476214B}"/>
    <cellStyle name="l_Plano AC - AJUSTADO -_Plano MA - 06-05 CONFERÊNCIA 10-05 2 2 4" xfId="33946" xr:uid="{ED6CFDDA-E8E4-498A-A3A7-407CAFB7D3A7}"/>
    <cellStyle name="l_Plano AC - AJUSTADO -_Plano MA - 06-05 CONFERÊNCIA 10-05 2 2 4 2" xfId="45665" xr:uid="{B7199159-B6EE-4A55-856B-12528AB1292E}"/>
    <cellStyle name="l_Plano AC - AJUSTADO -_Plano MA - 06-05 CONFERÊNCIA 10-05 2 2 5" xfId="36147" xr:uid="{44ADE455-1896-40A2-A428-D1A789B9AAA0}"/>
    <cellStyle name="l_Plano AC - AJUSTADO -_Plano MA - 06-05 CONFERÊNCIA 10-05 2 2 6" xfId="18530" xr:uid="{6DDF613B-DA37-4A9F-92B0-9D9B75BAC951}"/>
    <cellStyle name="l_Plano AC - AJUSTADO -_Plano MA - 06-05 CONFERÊNCIA 10-05 2 3" xfId="14960" xr:uid="{E886196C-6FAE-45B4-A8F5-012EC92DCA29}"/>
    <cellStyle name="l_Plano AC - AJUSTADO -_Plano MA - 06-05 CONFERÊNCIA 10-05 2 3 2" xfId="21119" xr:uid="{FAEEEE1B-94FC-45F3-9C3A-2104C2434DAA}"/>
    <cellStyle name="l_Plano AC - AJUSTADO -_Plano MA - 06-05 CONFERÊNCIA 10-05 2 3 2 2" xfId="38492" xr:uid="{53190FF4-5375-48EF-8E7E-0EC28AC4CDE8}"/>
    <cellStyle name="l_Plano AC - AJUSTADO -_Plano MA - 06-05 CONFERÊNCIA 10-05 2 3 3" xfId="26081" xr:uid="{B5909351-B9C3-41D5-BD1E-297F22E784ED}"/>
    <cellStyle name="l_Plano AC - AJUSTADO -_Plano MA - 06-05 CONFERÊNCIA 10-05 2 4" xfId="29272" xr:uid="{CD7C1746-350E-444F-B220-A65204F8E43D}"/>
    <cellStyle name="l_Plano AC - AJUSTADO -_Plano MA - 06-05 CONFERÊNCIA 10-05 2 4 2" xfId="41582" xr:uid="{D4EDF5EA-6C34-42B3-90EC-7DC83211906C}"/>
    <cellStyle name="l_Plano AC - AJUSTADO -_Plano MA - 06-05 CONFERÊNCIA 10-05 2 5" xfId="32256" xr:uid="{21601447-0135-40D5-9B28-C57B1000E231}"/>
    <cellStyle name="l_Plano AC - AJUSTADO -_Plano MA - 06-05 CONFERÊNCIA 10-05 2 5 2" xfId="44011" xr:uid="{1260A7EE-3131-4D57-B7E5-5A2D927BF611}"/>
    <cellStyle name="l_Plano AC - AJUSTADO -_Plano MA - 06-05 CONFERÊNCIA 10-05 2 6" xfId="29031" xr:uid="{9D6A184C-A0D3-4C70-9046-CF309E5C2237}"/>
    <cellStyle name="l_Plano AC - AJUSTADO -_Plano MA - 06-05 CONFERÊNCIA 10-05 2 7" xfId="19429" xr:uid="{683DA780-A299-4D23-837E-7DE3163F9DD7}"/>
    <cellStyle name="l_Plano AC - AJUSTADO -_Plano MA - 06-05 CONFERÊNCIA 10-05 3" xfId="12230" xr:uid="{7D0F1218-451D-446D-B23B-A15DF7FCD1AD}"/>
    <cellStyle name="l_Plano AC - AJUSTADO -_Plano MA - 06-05 CONFERÊNCIA 10-05 3 2" xfId="15860" xr:uid="{0AF86EAC-DAE2-445C-B251-39F65A26178B}"/>
    <cellStyle name="l_Plano AC - AJUSTADO -_Plano MA - 06-05 CONFERÊNCIA 10-05 3 2 2" xfId="22019" xr:uid="{D72A37EE-7815-4DE4-92F9-E8F09404566F}"/>
    <cellStyle name="l_Plano AC - AJUSTADO -_Plano MA - 06-05 CONFERÊNCIA 10-05 3 2 2 2" xfId="39297" xr:uid="{5AB2BB64-F163-4C05-B789-EA2F6855398A}"/>
    <cellStyle name="l_Plano AC - AJUSTADO -_Plano MA - 06-05 CONFERÊNCIA 10-05 3 2 3" xfId="26938" xr:uid="{3712389F-D4DD-4AAB-BF5D-7B6AAF8DA39C}"/>
    <cellStyle name="l_Plano AC - AJUSTADO -_Plano MA - 06-05 CONFERÊNCIA 10-05 3 2 4" xfId="48197" xr:uid="{3F51749A-4E13-4429-9958-7EF33909D0C1}"/>
    <cellStyle name="l_Plano AC - AJUSTADO -_Plano MA - 06-05 CONFERÊNCIA 10-05 3 3" xfId="17560" xr:uid="{B02339AC-B1E8-4823-A74B-60DFA1C3F556}"/>
    <cellStyle name="l_Plano AC - AJUSTADO -_Plano MA - 06-05 CONFERÊNCIA 10-05 3 3 2" xfId="23719" xr:uid="{DF2B7C8D-D690-4B86-AEF3-7EA57AE23A24}"/>
    <cellStyle name="l_Plano AC - AJUSTADO -_Plano MA - 06-05 CONFERÊNCIA 10-05 3 3 2 2" xfId="42382" xr:uid="{672B4F13-8BE4-4673-8C0C-5EB10D4A25AD}"/>
    <cellStyle name="l_Plano AC - AJUSTADO -_Plano MA - 06-05 CONFERÊNCIA 10-05 3 3 3" xfId="30156" xr:uid="{66364A43-25EA-4DAE-BED2-CE72DDAB6521}"/>
    <cellStyle name="l_Plano AC - AJUSTADO -_Plano MA - 06-05 CONFERÊNCIA 10-05 3 4" xfId="33153" xr:uid="{3BD075E7-7D8B-4019-8422-F87750D5024B}"/>
    <cellStyle name="l_Plano AC - AJUSTADO -_Plano MA - 06-05 CONFERÊNCIA 10-05 3 4 2" xfId="44872" xr:uid="{93FE6D89-0535-42D8-8DA6-6DF05F3BC93A}"/>
    <cellStyle name="l_Plano AC - AJUSTADO -_Plano MA - 06-05 CONFERÊNCIA 10-05 3 5" xfId="35355" xr:uid="{67DE7FA6-B10E-4F6F-825F-050EDB71869C}"/>
    <cellStyle name="l_Plano AC - AJUSTADO -_Plano MA - 06-05 CONFERÊNCIA 10-05 3 6" xfId="37317" xr:uid="{82C812A9-AFF8-4BE0-80AE-5B6CE0CA26F7}"/>
    <cellStyle name="l_Plano AC - AJUSTADO -_Plano MA - 06-05 CONFERÊNCIA 10-05 3 6 2" xfId="46853" xr:uid="{57946AF6-EE50-4B91-8093-DC3C9A961E79}"/>
    <cellStyle name="l_Plano AC - AJUSTADO -_Plano MA - 06-05 CONFERÊNCIA 10-05 4" xfId="14120" xr:uid="{64FB0D51-1B3B-4E3B-B422-5DABC8BFC4E0}"/>
    <cellStyle name="l_Plano AC - AJUSTADO -_Plano MA - 06-05 CONFERÊNCIA 10-05 4 2" xfId="20279" xr:uid="{2C16A700-64D3-43B6-9953-EA3A750DC988}"/>
    <cellStyle name="l_Plano AC - AJUSTADO -_Plano MA - 06-05 CONFERÊNCIA 10-05 4 2 2" xfId="37689" xr:uid="{94A39531-D599-43B2-B1C1-5ECA8FA00D68}"/>
    <cellStyle name="l_Plano AC - AJUSTADO -_Plano MA - 06-05 CONFERÊNCIA 10-05 4 3" xfId="25189" xr:uid="{3E4A29F2-5D96-4561-B82F-02AA1FB09BCA}"/>
    <cellStyle name="l_Plano AC - AJUSTADO -_Plano MA - 06-05 CONFERÊNCIA 10-05 5" xfId="28398" xr:uid="{840B677F-5CE9-4FD3-8860-2645B8DAEFC1}"/>
    <cellStyle name="l_Plano AC - AJUSTADO -_Plano MA - 06-05 CONFERÊNCIA 10-05 5 2" xfId="40754" xr:uid="{C8885DF6-07A9-4005-B273-DE51C90A345B}"/>
    <cellStyle name="l_Plano AC - AJUSTADO -_Plano MA - 06-05 CONFERÊNCIA 10-05 6" xfId="31938" xr:uid="{014AD13E-30F7-4504-87B9-5454C0F30AD5}"/>
    <cellStyle name="l_Plano AC - AJUSTADO -_Plano MA - 06-05 CONFERÊNCIA 10-05_JORNAL COMPLEMENTO 24.06 - VERAMIR II - CONSOLIDADO" xfId="790" xr:uid="{02B5074B-7ABA-4A92-9447-423DE850DFA0}"/>
    <cellStyle name="l_Plano AC - AJUSTADO -_Plano MA - 06-05 CONFERÊNCIA 10-05_OOH - Rev 12" xfId="3980" xr:uid="{6F7F8FFD-72F5-4B03-AD48-7509284B5C33}"/>
    <cellStyle name="l_Plano AC - AJUSTADO -_Plano MA - 06-05 CONFERÊNCIA 10-05_TV MATISSE" xfId="791" xr:uid="{1C3CFCEB-01F9-474F-A5B6-D687C774C520}"/>
    <cellStyle name="l_Plano AC - AJUSTADO -_Plano MA - 06-05 CONFERÊNCIA 10-05_TV MATISSE 2" xfId="11278" xr:uid="{2E7FC48D-945A-4947-B811-7143D8BA0B2C}"/>
    <cellStyle name="l_Plano AC - AJUSTADO -_Plano MA - 06-05 CONFERÊNCIA 10-05_TV MATISSE 2 2" xfId="13034" xr:uid="{B1D3AB7B-C31E-4DA0-8981-70FACF8296B0}"/>
    <cellStyle name="l_Plano AC - AJUSTADO -_Plano MA - 06-05 CONFERÊNCIA 10-05_TV MATISSE 2 2 2" xfId="16664" xr:uid="{24991745-0080-4FE4-B4A0-B713668E8DC0}"/>
    <cellStyle name="l_Plano AC - AJUSTADO -_Plano MA - 06-05 CONFERÊNCIA 10-05_TV MATISSE 2 2 2 2" xfId="22823" xr:uid="{7C21E5F6-34B5-4625-AD01-286B9B6B0FDD}"/>
    <cellStyle name="l_Plano AC - AJUSTADO -_Plano MA - 06-05 CONFERÊNCIA 10-05_TV MATISSE 2 2 2 2 2" xfId="40090" xr:uid="{DC9C2001-0381-4B1D-9031-881EF9584FDE}"/>
    <cellStyle name="l_Plano AC - AJUSTADO -_Plano MA - 06-05 CONFERÊNCIA 10-05_TV MATISSE 2 2 2 3" xfId="27731" xr:uid="{1108BA17-480A-4435-B468-E184F9B9256B}"/>
    <cellStyle name="l_Plano AC - AJUSTADO -_Plano MA - 06-05 CONFERÊNCIA 10-05_TV MATISSE 2 2 3" xfId="30955" xr:uid="{BFD37833-FBA8-44E8-A490-746331D660C6}"/>
    <cellStyle name="l_Plano AC - AJUSTADO -_Plano MA - 06-05 CONFERÊNCIA 10-05_TV MATISSE 2 2 3 2" xfId="43179" xr:uid="{C6BD600A-F372-49D1-8E6A-E4DC066A254B}"/>
    <cellStyle name="l_Plano AC - AJUSTADO -_Plano MA - 06-05 CONFERÊNCIA 10-05_TV MATISSE 2 2 4" xfId="33947" xr:uid="{AF723A65-0F21-41CE-A2A4-66FE3C4C2815}"/>
    <cellStyle name="l_Plano AC - AJUSTADO -_Plano MA - 06-05 CONFERÊNCIA 10-05_TV MATISSE 2 2 4 2" xfId="45666" xr:uid="{C4D0D80F-7A6F-4ADD-A7CD-A3BF0464F317}"/>
    <cellStyle name="l_Plano AC - AJUSTADO -_Plano MA - 06-05 CONFERÊNCIA 10-05_TV MATISSE 2 2 5" xfId="36148" xr:uid="{3948E614-14D3-4CE0-BB2A-D23DF1952B62}"/>
    <cellStyle name="l_Plano AC - AJUSTADO -_Plano MA - 06-05 CONFERÊNCIA 10-05_TV MATISSE 2 2 6" xfId="19229" xr:uid="{5F80D125-EEE3-4AEA-A1B3-09FB9720B870}"/>
    <cellStyle name="l_Plano AC - AJUSTADO -_Plano MA - 06-05 CONFERÊNCIA 10-05_TV MATISSE 2 3" xfId="14961" xr:uid="{05248B9F-A7D9-4443-A081-4FD991D9F2B6}"/>
    <cellStyle name="l_Plano AC - AJUSTADO -_Plano MA - 06-05 CONFERÊNCIA 10-05_TV MATISSE 2 3 2" xfId="21120" xr:uid="{42B7BEDD-A396-4B10-B501-8DB0CECDFD13}"/>
    <cellStyle name="l_Plano AC - AJUSTADO -_Plano MA - 06-05 CONFERÊNCIA 10-05_TV MATISSE 2 3 2 2" xfId="38493" xr:uid="{C3672AD9-2657-4C8C-9CC7-7379627580F2}"/>
    <cellStyle name="l_Plano AC - AJUSTADO -_Plano MA - 06-05 CONFERÊNCIA 10-05_TV MATISSE 2 3 3" xfId="26082" xr:uid="{7C78BBC1-4624-4180-93E0-DF06C10AA897}"/>
    <cellStyle name="l_Plano AC - AJUSTADO -_Plano MA - 06-05 CONFERÊNCIA 10-05_TV MATISSE 2 4" xfId="29273" xr:uid="{D48B7804-D0DA-4EE5-BF05-3E66AB90E0BB}"/>
    <cellStyle name="l_Plano AC - AJUSTADO -_Plano MA - 06-05 CONFERÊNCIA 10-05_TV MATISSE 2 4 2" xfId="41583" xr:uid="{E5C3963F-2749-4DFB-8A6E-B3031B4FD261}"/>
    <cellStyle name="l_Plano AC - AJUSTADO -_Plano MA - 06-05 CONFERÊNCIA 10-05_TV MATISSE 2 5" xfId="32257" xr:uid="{AEE187C4-8435-4931-8B55-950E23F021E9}"/>
    <cellStyle name="l_Plano AC - AJUSTADO -_Plano MA - 06-05 CONFERÊNCIA 10-05_TV MATISSE 2 5 2" xfId="44012" xr:uid="{EEA7A6BE-2469-414A-9A5B-A05ACB830E6C}"/>
    <cellStyle name="l_Plano AC - AJUSTADO -_Plano MA - 06-05 CONFERÊNCIA 10-05_TV MATISSE 2 6" xfId="26719" xr:uid="{F4979C31-883E-4DA4-98EB-88DB3B1857C5}"/>
    <cellStyle name="l_Plano AC - AJUSTADO -_Plano MA - 06-05 CONFERÊNCIA 10-05_TV MATISSE 2 7" xfId="19723" xr:uid="{F89139B8-C2CD-46A6-87C6-D52B4F7595CD}"/>
    <cellStyle name="l_Plano AC - AJUSTADO -_Plano MA - 06-05 CONFERÊNCIA 10-05_TV MATISSE 3" xfId="12231" xr:uid="{13832367-F33A-47F5-BBAB-BCE4E3F65D56}"/>
    <cellStyle name="l_Plano AC - AJUSTADO -_Plano MA - 06-05 CONFERÊNCIA 10-05_TV MATISSE 3 2" xfId="15861" xr:uid="{A99121EF-DDFD-4B5F-B11D-66BD0DD11697}"/>
    <cellStyle name="l_Plano AC - AJUSTADO -_Plano MA - 06-05 CONFERÊNCIA 10-05_TV MATISSE 3 2 2" xfId="22020" xr:uid="{C197A392-BBF7-4F4D-A43F-C965E3B154AC}"/>
    <cellStyle name="l_Plano AC - AJUSTADO -_Plano MA - 06-05 CONFERÊNCIA 10-05_TV MATISSE 3 2 2 2" xfId="39298" xr:uid="{434EBDF4-BECE-49DF-A1E0-A277A7AA9903}"/>
    <cellStyle name="l_Plano AC - AJUSTADO -_Plano MA - 06-05 CONFERÊNCIA 10-05_TV MATISSE 3 2 3" xfId="26939" xr:uid="{014689C4-2C56-40CE-8756-4649F897FC7D}"/>
    <cellStyle name="l_Plano AC - AJUSTADO -_Plano MA - 06-05 CONFERÊNCIA 10-05_TV MATISSE 3 2 4" xfId="48198" xr:uid="{A2798BF3-3889-4F4B-B7D7-2C71C8C40250}"/>
    <cellStyle name="l_Plano AC - AJUSTADO -_Plano MA - 06-05 CONFERÊNCIA 10-05_TV MATISSE 3 3" xfId="17561" xr:uid="{89F438BC-D37F-4EA3-9F67-39C62CD8BC90}"/>
    <cellStyle name="l_Plano AC - AJUSTADO -_Plano MA - 06-05 CONFERÊNCIA 10-05_TV MATISSE 3 3 2" xfId="23720" xr:uid="{47D509EE-9CFE-4E7D-940C-36EB5D446877}"/>
    <cellStyle name="l_Plano AC - AJUSTADO -_Plano MA - 06-05 CONFERÊNCIA 10-05_TV MATISSE 3 3 2 2" xfId="42383" xr:uid="{AD5B85A6-4A56-43C2-AD3A-1E95E2145472}"/>
    <cellStyle name="l_Plano AC - AJUSTADO -_Plano MA - 06-05 CONFERÊNCIA 10-05_TV MATISSE 3 3 3" xfId="30157" xr:uid="{C541E02E-6DB4-4C6E-9FB8-E5E9B2019A35}"/>
    <cellStyle name="l_Plano AC - AJUSTADO -_Plano MA - 06-05 CONFERÊNCIA 10-05_TV MATISSE 3 4" xfId="33154" xr:uid="{AD5A4989-77BA-49C0-8927-0CE1ACD412F5}"/>
    <cellStyle name="l_Plano AC - AJUSTADO -_Plano MA - 06-05 CONFERÊNCIA 10-05_TV MATISSE 3 4 2" xfId="44873" xr:uid="{A82BF7EF-9474-44AE-A381-0B0E1E8682D1}"/>
    <cellStyle name="l_Plano AC - AJUSTADO -_Plano MA - 06-05 CONFERÊNCIA 10-05_TV MATISSE 3 5" xfId="35356" xr:uid="{B2B44409-01E6-475B-BEE3-70FB460E0CE6}"/>
    <cellStyle name="l_Plano AC - AJUSTADO -_Plano MA - 06-05 CONFERÊNCIA 10-05_TV MATISSE 3 6" xfId="36917" xr:uid="{0442954D-25EE-4A39-967A-46211CD7CAA3}"/>
    <cellStyle name="l_Plano AC - AJUSTADO -_Plano MA - 06-05 CONFERÊNCIA 10-05_TV MATISSE 3 6 2" xfId="46453" xr:uid="{5C2B29E4-CACA-4B77-9349-08F2626BD985}"/>
    <cellStyle name="l_Plano AC - AJUSTADO -_Plano MA - 06-05 CONFERÊNCIA 10-05_TV MATISSE 4" xfId="14121" xr:uid="{2025C167-542C-44A1-97A0-FC854251AE01}"/>
    <cellStyle name="l_Plano AC - AJUSTADO -_Plano MA - 06-05 CONFERÊNCIA 10-05_TV MATISSE 4 2" xfId="20280" xr:uid="{B447E24D-C27C-43B8-9E83-F98E9F40110C}"/>
    <cellStyle name="l_Plano AC - AJUSTADO -_Plano MA - 06-05 CONFERÊNCIA 10-05_TV MATISSE 4 2 2" xfId="37690" xr:uid="{23F92B4F-A0DF-4F54-99CB-AC5EF3424177}"/>
    <cellStyle name="l_Plano AC - AJUSTADO -_Plano MA - 06-05 CONFERÊNCIA 10-05_TV MATISSE 4 3" xfId="25190" xr:uid="{716055B0-ED0A-4460-8970-5A6BB348E9BF}"/>
    <cellStyle name="l_Plano AC - AJUSTADO -_Plano MA - 06-05 CONFERÊNCIA 10-05_TV MATISSE 5" xfId="28399" xr:uid="{6C6134ED-975D-4F62-BDE4-2D1EE01CA190}"/>
    <cellStyle name="l_Plano AC - AJUSTADO -_Plano MA - 06-05 CONFERÊNCIA 10-05_TV MATISSE 5 2" xfId="40755" xr:uid="{6A547B56-9DA6-43E9-AB24-2C9B9B023854}"/>
    <cellStyle name="l_Plano AC - AJUSTADO -_Plano MA - 06-05 CONFERÊNCIA 10-05_TV MATISSE 6" xfId="31937" xr:uid="{82783BEF-DF4B-458A-A356-34C1970A1A57}"/>
    <cellStyle name="l_Plano AC - AJUSTADO -_Plano MA - 06-05 CONFERÊNCIA 10-05_TV MATISSE_JORNAL COMPLEMENTO 24.06 - VERAMIR II - CONSOLIDADO" xfId="792" xr:uid="{B2546DB2-F795-4136-A309-44D75F2A380B}"/>
    <cellStyle name="l_Plano AC - AJUSTADO -_Plano MA - 06-05 CONFERÊNCIA 10-05_TV MATISSE_OOH - Rev 12" xfId="3981" xr:uid="{024B0853-571A-485E-A19A-70E3B9A36E81}"/>
    <cellStyle name="l_Plano AC - AJUSTADO -_Plano MA - REV II - 16.05" xfId="793" xr:uid="{68029DFC-586C-4BF9-B331-3D5E1AFA173F}"/>
    <cellStyle name="l_Plano AC - AJUSTADO -_Plano MA - REV II - 16.05 2" xfId="11279" xr:uid="{05B53316-F692-4D8A-9F20-988A6E00C910}"/>
    <cellStyle name="l_Plano AC - AJUSTADO -_Plano MA - REV II - 16.05 2 2" xfId="13035" xr:uid="{C4C5576D-C03D-42C5-BDAB-8B8106DE53A5}"/>
    <cellStyle name="l_Plano AC - AJUSTADO -_Plano MA - REV II - 16.05 2 2 2" xfId="16665" xr:uid="{E01E0BA5-5E05-4CE0-AD5B-671A0743414F}"/>
    <cellStyle name="l_Plano AC - AJUSTADO -_Plano MA - REV II - 16.05 2 2 2 2" xfId="22824" xr:uid="{5FDB9AC6-2B84-4D6B-ABAB-8DC0BFA1B5A3}"/>
    <cellStyle name="l_Plano AC - AJUSTADO -_Plano MA - REV II - 16.05 2 2 2 2 2" xfId="40091" xr:uid="{416C01A3-5C8C-49D3-A238-F13CF9E64D1C}"/>
    <cellStyle name="l_Plano AC - AJUSTADO -_Plano MA - REV II - 16.05 2 2 2 3" xfId="27732" xr:uid="{B24C78C0-B5FA-4886-BEE5-8941C3E8E944}"/>
    <cellStyle name="l_Plano AC - AJUSTADO -_Plano MA - REV II - 16.05 2 2 3" xfId="30956" xr:uid="{18C090A3-43C0-4237-A9CA-F264D60800EC}"/>
    <cellStyle name="l_Plano AC - AJUSTADO -_Plano MA - REV II - 16.05 2 2 3 2" xfId="43180" xr:uid="{B3327E4B-5C0D-4223-B97A-798F7618AF8F}"/>
    <cellStyle name="l_Plano AC - AJUSTADO -_Plano MA - REV II - 16.05 2 2 4" xfId="33948" xr:uid="{C85CB196-A589-4EFE-B35C-CF4EEFD4ECA6}"/>
    <cellStyle name="l_Plano AC - AJUSTADO -_Plano MA - REV II - 16.05 2 2 4 2" xfId="45667" xr:uid="{97E30529-49A7-4F62-B02C-64C8CE930789}"/>
    <cellStyle name="l_Plano AC - AJUSTADO -_Plano MA - REV II - 16.05 2 2 5" xfId="36149" xr:uid="{B4321B86-0BC4-439A-AFC8-D40B015D0DB8}"/>
    <cellStyle name="l_Plano AC - AJUSTADO -_Plano MA - REV II - 16.05 2 2 6" xfId="19522" xr:uid="{33ED2F1F-8A32-4495-A9FA-4925F715624E}"/>
    <cellStyle name="l_Plano AC - AJUSTADO -_Plano MA - REV II - 16.05 2 3" xfId="14962" xr:uid="{6D031619-6BE5-4013-B5FE-EA9F259CBBE6}"/>
    <cellStyle name="l_Plano AC - AJUSTADO -_Plano MA - REV II - 16.05 2 3 2" xfId="21121" xr:uid="{3E0950C2-284C-4EC8-8AC8-C4B57A85AAE0}"/>
    <cellStyle name="l_Plano AC - AJUSTADO -_Plano MA - REV II - 16.05 2 3 2 2" xfId="38494" xr:uid="{AB49934A-9F1A-47F8-B891-7B9FCAF63CDE}"/>
    <cellStyle name="l_Plano AC - AJUSTADO -_Plano MA - REV II - 16.05 2 3 3" xfId="26083" xr:uid="{5940A695-5F66-470F-8BB0-2BEF21D14949}"/>
    <cellStyle name="l_Plano AC - AJUSTADO -_Plano MA - REV II - 16.05 2 4" xfId="29274" xr:uid="{F63F46C2-75DC-43A3-AB81-3D69B41AE7AD}"/>
    <cellStyle name="l_Plano AC - AJUSTADO -_Plano MA - REV II - 16.05 2 4 2" xfId="41584" xr:uid="{3239B9EF-D336-4D5C-8268-E7D5E6DD19CD}"/>
    <cellStyle name="l_Plano AC - AJUSTADO -_Plano MA - REV II - 16.05 2 5" xfId="32258" xr:uid="{1DCCF33A-DC23-4B9E-8A43-7EC7E4AA4DEA}"/>
    <cellStyle name="l_Plano AC - AJUSTADO -_Plano MA - REV II - 16.05 2 5 2" xfId="44013" xr:uid="{AE9EEF05-99D0-490F-9928-7CCFB0A20D7C}"/>
    <cellStyle name="l_Plano AC - AJUSTADO -_Plano MA - REV II - 16.05 2 6" xfId="26731" xr:uid="{C1D7A8F4-BCC2-4E1A-B6B8-D183F47EAC33}"/>
    <cellStyle name="l_Plano AC - AJUSTADO -_Plano MA - REV II - 16.05 2 7" xfId="19046" xr:uid="{3EC8BC1F-9236-4371-94DC-D93C7F3D8BAA}"/>
    <cellStyle name="l_Plano AC - AJUSTADO -_Plano MA - REV II - 16.05 3" xfId="12232" xr:uid="{2B9D1520-EF31-4FBD-AB54-613929AD9858}"/>
    <cellStyle name="l_Plano AC - AJUSTADO -_Plano MA - REV II - 16.05 3 2" xfId="15862" xr:uid="{21550874-F447-4156-BFF4-CDDB8DF95347}"/>
    <cellStyle name="l_Plano AC - AJUSTADO -_Plano MA - REV II - 16.05 3 2 2" xfId="22021" xr:uid="{A806F8FA-57B2-481E-9B94-EF0A26FB188A}"/>
    <cellStyle name="l_Plano AC - AJUSTADO -_Plano MA - REV II - 16.05 3 2 2 2" xfId="39299" xr:uid="{14FA5ECA-9228-4B3B-B134-484C0A701CC7}"/>
    <cellStyle name="l_Plano AC - AJUSTADO -_Plano MA - REV II - 16.05 3 2 3" xfId="26940" xr:uid="{F2D94E5D-0B83-4FAA-896A-7D655BDFF19B}"/>
    <cellStyle name="l_Plano AC - AJUSTADO -_Plano MA - REV II - 16.05 3 2 4" xfId="48199" xr:uid="{DAC9ABA1-B112-45F5-9DC9-20835FE4191B}"/>
    <cellStyle name="l_Plano AC - AJUSTADO -_Plano MA - REV II - 16.05 3 3" xfId="17562" xr:uid="{22EEBBD8-6D05-46D3-9459-46122E96FA4D}"/>
    <cellStyle name="l_Plano AC - AJUSTADO -_Plano MA - REV II - 16.05 3 3 2" xfId="23721" xr:uid="{B58116EF-EEE7-458C-A748-F2B46FC7BF3D}"/>
    <cellStyle name="l_Plano AC - AJUSTADO -_Plano MA - REV II - 16.05 3 3 2 2" xfId="42384" xr:uid="{9DF9C16C-D866-4FEA-A706-7659DE4B1D92}"/>
    <cellStyle name="l_Plano AC - AJUSTADO -_Plano MA - REV II - 16.05 3 3 3" xfId="30158" xr:uid="{60B52B8A-C013-4D0D-9CC8-085EA0C81A2E}"/>
    <cellStyle name="l_Plano AC - AJUSTADO -_Plano MA - REV II - 16.05 3 4" xfId="33155" xr:uid="{BBDDC5EA-75C8-4E2C-978A-C2A1AD278EDF}"/>
    <cellStyle name="l_Plano AC - AJUSTADO -_Plano MA - REV II - 16.05 3 4 2" xfId="44874" xr:uid="{6D95731C-4D92-46D5-9047-DF09D11221E3}"/>
    <cellStyle name="l_Plano AC - AJUSTADO -_Plano MA - REV II - 16.05 3 5" xfId="35357" xr:uid="{8476F462-28D1-4507-9F9E-E576BC087312}"/>
    <cellStyle name="l_Plano AC - AJUSTADO -_Plano MA - REV II - 16.05 3 6" xfId="32954" xr:uid="{1C65815F-5A9B-43AF-B6A1-266783E112E7}"/>
    <cellStyle name="l_Plano AC - AJUSTADO -_Plano MA - REV II - 16.05 3 6 2" xfId="44685" xr:uid="{A5C9351F-F781-4024-9027-8E4876673E82}"/>
    <cellStyle name="l_Plano AC - AJUSTADO -_Plano MA - REV II - 16.05 4" xfId="14122" xr:uid="{7D6359CA-E3FD-42F7-9B37-2C93E1B634E5}"/>
    <cellStyle name="l_Plano AC - AJUSTADO -_Plano MA - REV II - 16.05 4 2" xfId="20281" xr:uid="{8442A222-A704-42DB-A497-9E322CF67958}"/>
    <cellStyle name="l_Plano AC - AJUSTADO -_Plano MA - REV II - 16.05 4 2 2" xfId="37691" xr:uid="{642D3354-C681-4112-92C3-359D1FE59489}"/>
    <cellStyle name="l_Plano AC - AJUSTADO -_Plano MA - REV II - 16.05 4 3" xfId="25191" xr:uid="{ADDF0691-4079-46CE-A507-DF59B7CCD7A4}"/>
    <cellStyle name="l_Plano AC - AJUSTADO -_Plano MA - REV II - 16.05 5" xfId="28400" xr:uid="{3FC093AD-3E97-497B-9E41-1F4D41AD0E77}"/>
    <cellStyle name="l_Plano AC - AJUSTADO -_Plano MA - REV II - 16.05 5 2" xfId="40756" xr:uid="{1EF15421-AEC4-4677-8E93-EF10225308BC}"/>
    <cellStyle name="l_Plano AC - AJUSTADO -_Plano MA - REV II - 16.05 6" xfId="31936" xr:uid="{07689F53-2001-46EB-8E70-583B05D04317}"/>
    <cellStyle name="l_Plano AC - AJUSTADO -_Plano MA - REV II - 16.05_OOH - Rev 12" xfId="3982" xr:uid="{CF63726F-0AEC-46EE-8F2E-7D41A2CB0324}"/>
    <cellStyle name="l_Plano AC - AJUSTADO -_Plano MG - 06.05.08 CONFERÊNCIA 15.05.08" xfId="794" xr:uid="{9214245B-09EF-42DC-B9B4-8ABE22C04C37}"/>
    <cellStyle name="l_Plano AC - AJUSTADO -_Plano MG - 06.05.08 CONFERÊNCIA 15.05.08 2" xfId="11280" xr:uid="{FD406CCF-CE9E-443B-BA8E-116396701C1E}"/>
    <cellStyle name="l_Plano AC - AJUSTADO -_Plano MG - 06.05.08 CONFERÊNCIA 15.05.08 2 2" xfId="13036" xr:uid="{A5FE525A-3273-471E-BA92-708EC02744B9}"/>
    <cellStyle name="l_Plano AC - AJUSTADO -_Plano MG - 06.05.08 CONFERÊNCIA 15.05.08 2 2 2" xfId="16666" xr:uid="{827A122A-B44E-4688-BDA4-B3567D3589FE}"/>
    <cellStyle name="l_Plano AC - AJUSTADO -_Plano MG - 06.05.08 CONFERÊNCIA 15.05.08 2 2 2 2" xfId="22825" xr:uid="{66245593-B6E8-4227-A3BE-BE10B1FC0BCF}"/>
    <cellStyle name="l_Plano AC - AJUSTADO -_Plano MG - 06.05.08 CONFERÊNCIA 15.05.08 2 2 2 2 2" xfId="40092" xr:uid="{80346701-863B-44EA-B1A9-0750C17555D2}"/>
    <cellStyle name="l_Plano AC - AJUSTADO -_Plano MG - 06.05.08 CONFERÊNCIA 15.05.08 2 2 2 3" xfId="27733" xr:uid="{F4BCED6C-993B-43B2-A7FD-3D3A79B37CF1}"/>
    <cellStyle name="l_Plano AC - AJUSTADO -_Plano MG - 06.05.08 CONFERÊNCIA 15.05.08 2 2 3" xfId="30957" xr:uid="{C070D568-7B00-497E-BE51-9D16DA6456AF}"/>
    <cellStyle name="l_Plano AC - AJUSTADO -_Plano MG - 06.05.08 CONFERÊNCIA 15.05.08 2 2 3 2" xfId="43181" xr:uid="{C0613B85-E1D7-430F-BD6A-6C290603C864}"/>
    <cellStyle name="l_Plano AC - AJUSTADO -_Plano MG - 06.05.08 CONFERÊNCIA 15.05.08 2 2 4" xfId="33949" xr:uid="{8E7DCAE7-574B-49AF-A5A8-BF4F2F47CB56}"/>
    <cellStyle name="l_Plano AC - AJUSTADO -_Plano MG - 06.05.08 CONFERÊNCIA 15.05.08 2 2 4 2" xfId="45668" xr:uid="{66C1E403-549D-44A4-8764-FDC33B0F23C1}"/>
    <cellStyle name="l_Plano AC - AJUSTADO -_Plano MG - 06.05.08 CONFERÊNCIA 15.05.08 2 2 5" xfId="36150" xr:uid="{13437822-A262-4B9C-A7D9-4D48FBE14B68}"/>
    <cellStyle name="l_Plano AC - AJUSTADO -_Plano MG - 06.05.08 CONFERÊNCIA 15.05.08 2 2 6" xfId="18847" xr:uid="{EDD922D5-F939-4288-AEE1-F24630C1106D}"/>
    <cellStyle name="l_Plano AC - AJUSTADO -_Plano MG - 06.05.08 CONFERÊNCIA 15.05.08 2 3" xfId="14963" xr:uid="{BF923099-FD00-457B-A2BC-DEA42EF729FF}"/>
    <cellStyle name="l_Plano AC - AJUSTADO -_Plano MG - 06.05.08 CONFERÊNCIA 15.05.08 2 3 2" xfId="21122" xr:uid="{C45E6BCE-F20D-4E0A-92BB-8D056EBA19D9}"/>
    <cellStyle name="l_Plano AC - AJUSTADO -_Plano MG - 06.05.08 CONFERÊNCIA 15.05.08 2 3 2 2" xfId="38495" xr:uid="{64E9BCCE-78EE-4AF8-91C1-99C6FD8B6A23}"/>
    <cellStyle name="l_Plano AC - AJUSTADO -_Plano MG - 06.05.08 CONFERÊNCIA 15.05.08 2 3 3" xfId="26084" xr:uid="{CBC499DD-CABC-4D43-B961-E41866616AB2}"/>
    <cellStyle name="l_Plano AC - AJUSTADO -_Plano MG - 06.05.08 CONFERÊNCIA 15.05.08 2 4" xfId="29275" xr:uid="{7E765392-AD5B-4954-9944-054BFB77999A}"/>
    <cellStyle name="l_Plano AC - AJUSTADO -_Plano MG - 06.05.08 CONFERÊNCIA 15.05.08 2 4 2" xfId="41585" xr:uid="{DAD83014-A8A1-48BD-B485-782D29F26E7E}"/>
    <cellStyle name="l_Plano AC - AJUSTADO -_Plano MG - 06.05.08 CONFERÊNCIA 15.05.08 2 5" xfId="32259" xr:uid="{E4C28986-5809-4653-A076-F7D248A7A3F8}"/>
    <cellStyle name="l_Plano AC - AJUSTADO -_Plano MG - 06.05.08 CONFERÊNCIA 15.05.08 2 5 2" xfId="44014" xr:uid="{DDD2DDC2-8F65-4B74-A79A-9B9D877883C5}"/>
    <cellStyle name="l_Plano AC - AJUSTADO -_Plano MG - 06.05.08 CONFERÊNCIA 15.05.08 2 6" xfId="25863" xr:uid="{B8EA1822-44EB-4540-9B7A-C9120097D1C8}"/>
    <cellStyle name="l_Plano AC - AJUSTADO -_Plano MG - 06.05.08 CONFERÊNCIA 15.05.08 2 7" xfId="18730" xr:uid="{0BA2C94C-0FB9-4231-8182-6C804005568C}"/>
    <cellStyle name="l_Plano AC - AJUSTADO -_Plano MG - 06.05.08 CONFERÊNCIA 15.05.08 3" xfId="12233" xr:uid="{ACDC76E5-01FD-47D6-8A22-D0D692516393}"/>
    <cellStyle name="l_Plano AC - AJUSTADO -_Plano MG - 06.05.08 CONFERÊNCIA 15.05.08 3 2" xfId="15863" xr:uid="{53179E28-3868-4D7F-B0D3-61D43DB5E420}"/>
    <cellStyle name="l_Plano AC - AJUSTADO -_Plano MG - 06.05.08 CONFERÊNCIA 15.05.08 3 2 2" xfId="22022" xr:uid="{F2F8F0E9-1F77-46B4-AD74-8612AED6FDBC}"/>
    <cellStyle name="l_Plano AC - AJUSTADO -_Plano MG - 06.05.08 CONFERÊNCIA 15.05.08 3 2 2 2" xfId="39300" xr:uid="{53D2DD66-F803-45FB-995D-A84DD90DC836}"/>
    <cellStyle name="l_Plano AC - AJUSTADO -_Plano MG - 06.05.08 CONFERÊNCIA 15.05.08 3 2 3" xfId="26941" xr:uid="{08C47A06-234B-48A4-BEF9-3DA3E23A9A97}"/>
    <cellStyle name="l_Plano AC - AJUSTADO -_Plano MG - 06.05.08 CONFERÊNCIA 15.05.08 3 2 4" xfId="48200" xr:uid="{B84425B7-6DB5-4074-8B55-A2A102867FDA}"/>
    <cellStyle name="l_Plano AC - AJUSTADO -_Plano MG - 06.05.08 CONFERÊNCIA 15.05.08 3 3" xfId="17563" xr:uid="{C5619268-950C-4107-B3DF-31F4FB6D97EA}"/>
    <cellStyle name="l_Plano AC - AJUSTADO -_Plano MG - 06.05.08 CONFERÊNCIA 15.05.08 3 3 2" xfId="23722" xr:uid="{BB2BC36D-8689-4C0F-B746-802F3B70A797}"/>
    <cellStyle name="l_Plano AC - AJUSTADO -_Plano MG - 06.05.08 CONFERÊNCIA 15.05.08 3 3 2 2" xfId="42385" xr:uid="{8C914F2B-82A1-4788-8DCF-8E394A70129A}"/>
    <cellStyle name="l_Plano AC - AJUSTADO -_Plano MG - 06.05.08 CONFERÊNCIA 15.05.08 3 3 3" xfId="30159" xr:uid="{FB4982CB-9F44-49D0-9FF6-4F3C60C98BA8}"/>
    <cellStyle name="l_Plano AC - AJUSTADO -_Plano MG - 06.05.08 CONFERÊNCIA 15.05.08 3 4" xfId="33156" xr:uid="{96ED93EC-C8E6-4D7B-B07F-5236FA56917C}"/>
    <cellStyle name="l_Plano AC - AJUSTADO -_Plano MG - 06.05.08 CONFERÊNCIA 15.05.08 3 4 2" xfId="44875" xr:uid="{99F6BC84-F0D1-4954-BB87-775F69C745FA}"/>
    <cellStyle name="l_Plano AC - AJUSTADO -_Plano MG - 06.05.08 CONFERÊNCIA 15.05.08 3 5" xfId="35358" xr:uid="{A390B59B-A6D7-4335-B847-7366C89283B5}"/>
    <cellStyle name="l_Plano AC - AJUSTADO -_Plano MG - 06.05.08 CONFERÊNCIA 15.05.08 3 6" xfId="37113" xr:uid="{83BE531C-0DF7-425E-BC20-B84A2CF4901C}"/>
    <cellStyle name="l_Plano AC - AJUSTADO -_Plano MG - 06.05.08 CONFERÊNCIA 15.05.08 3 6 2" xfId="46649" xr:uid="{ADBCADF9-14C6-4E2C-908F-BAD3B99FBD8A}"/>
    <cellStyle name="l_Plano AC - AJUSTADO -_Plano MG - 06.05.08 CONFERÊNCIA 15.05.08 4" xfId="14123" xr:uid="{51B82431-9836-414E-A169-80EA551448E2}"/>
    <cellStyle name="l_Plano AC - AJUSTADO -_Plano MG - 06.05.08 CONFERÊNCIA 15.05.08 4 2" xfId="20282" xr:uid="{0D16EF9E-7C09-41F3-BAB4-9F7DFBE41DC0}"/>
    <cellStyle name="l_Plano AC - AJUSTADO -_Plano MG - 06.05.08 CONFERÊNCIA 15.05.08 4 2 2" xfId="37692" xr:uid="{2B134F82-B74C-41EB-B0C4-8F45447945FD}"/>
    <cellStyle name="l_Plano AC - AJUSTADO -_Plano MG - 06.05.08 CONFERÊNCIA 15.05.08 4 3" xfId="25192" xr:uid="{EE4E490A-77C4-4F53-9EEB-8287C41A58C7}"/>
    <cellStyle name="l_Plano AC - AJUSTADO -_Plano MG - 06.05.08 CONFERÊNCIA 15.05.08 5" xfId="28401" xr:uid="{73520D97-55D7-4132-A026-4CF36AE68460}"/>
    <cellStyle name="l_Plano AC - AJUSTADO -_Plano MG - 06.05.08 CONFERÊNCIA 15.05.08 5 2" xfId="40757" xr:uid="{82AE0620-6846-420F-8003-7F019A8D6F8B}"/>
    <cellStyle name="l_Plano AC - AJUSTADO -_Plano MG - 06.05.08 CONFERÊNCIA 15.05.08 6" xfId="31935" xr:uid="{72D11346-A0E9-4591-AD2D-CE0AD936AB31}"/>
    <cellStyle name="l_Plano AC - AJUSTADO -_Plano MG - 06.05.08 CONFERÊNCIA 15.05.08_OOH - Rev 12" xfId="3983" xr:uid="{DF9BB263-A7F2-4C55-89C5-D35249CB5361}"/>
    <cellStyle name="l_Plano AC - AJUSTADO -_Plano PA - REV I - 13.05" xfId="795" xr:uid="{616EB964-9E8B-490D-A5EE-2D623DD3E67C}"/>
    <cellStyle name="l_Plano AC - AJUSTADO -_Plano PA - REV I - 13.05 2" xfId="11281" xr:uid="{36F73343-6A09-49DE-9FBF-F634DBE94BE9}"/>
    <cellStyle name="l_Plano AC - AJUSTADO -_Plano PA - REV I - 13.05 2 2" xfId="13037" xr:uid="{BA944EBF-0A99-4A5A-ADF2-E9C85D607C7A}"/>
    <cellStyle name="l_Plano AC - AJUSTADO -_Plano PA - REV I - 13.05 2 2 2" xfId="16667" xr:uid="{76525C1A-F295-4CB3-9459-34DE2F29C6D9}"/>
    <cellStyle name="l_Plano AC - AJUSTADO -_Plano PA - REV I - 13.05 2 2 2 2" xfId="22826" xr:uid="{8A5E7EF1-FC61-4738-A010-C0F7F18C0F9E}"/>
    <cellStyle name="l_Plano AC - AJUSTADO -_Plano PA - REV I - 13.05 2 2 2 2 2" xfId="40093" xr:uid="{DFA74D82-1BED-4FF7-AE7E-0AFC12E49EE4}"/>
    <cellStyle name="l_Plano AC - AJUSTADO -_Plano PA - REV I - 13.05 2 2 2 3" xfId="27734" xr:uid="{2196EF70-CBCA-4596-8676-FD94C0F73276}"/>
    <cellStyle name="l_Plano AC - AJUSTADO -_Plano PA - REV I - 13.05 2 2 3" xfId="30958" xr:uid="{71A8EAFE-F022-472E-BCFF-636C3319A5C4}"/>
    <cellStyle name="l_Plano AC - AJUSTADO -_Plano PA - REV I - 13.05 2 2 3 2" xfId="43182" xr:uid="{B74FF515-13B7-482D-AC7E-A9C581D92A62}"/>
    <cellStyle name="l_Plano AC - AJUSTADO -_Plano PA - REV I - 13.05 2 2 4" xfId="33950" xr:uid="{327DE884-308C-43A4-9588-B8544844F122}"/>
    <cellStyle name="l_Plano AC - AJUSTADO -_Plano PA - REV I - 13.05 2 2 4 2" xfId="45669" xr:uid="{14A9A836-9474-42E9-9FF4-76ECB74AD20A}"/>
    <cellStyle name="l_Plano AC - AJUSTADO -_Plano PA - REV I - 13.05 2 2 5" xfId="36151" xr:uid="{73F48256-9353-4B14-B259-BCF9BACEA495}"/>
    <cellStyle name="l_Plano AC - AJUSTADO -_Plano PA - REV I - 13.05 2 2 6" xfId="18529" xr:uid="{5E74ACA9-61C6-4763-AD71-6745E306C662}"/>
    <cellStyle name="l_Plano AC - AJUSTADO -_Plano PA - REV I - 13.05 2 3" xfId="14964" xr:uid="{14BDDFF8-909B-4384-ACC8-38F80B753C1A}"/>
    <cellStyle name="l_Plano AC - AJUSTADO -_Plano PA - REV I - 13.05 2 3 2" xfId="21123" xr:uid="{6F7957F3-3982-46CD-ABB8-A3777F976E90}"/>
    <cellStyle name="l_Plano AC - AJUSTADO -_Plano PA - REV I - 13.05 2 3 2 2" xfId="38496" xr:uid="{3C5A75FF-3B7C-4139-8846-1713F2AE4009}"/>
    <cellStyle name="l_Plano AC - AJUSTADO -_Plano PA - REV I - 13.05 2 3 3" xfId="26085" xr:uid="{B77EA483-E6ED-4939-A515-0DA3E6F8DBC0}"/>
    <cellStyle name="l_Plano AC - AJUSTADO -_Plano PA - REV I - 13.05 2 4" xfId="29276" xr:uid="{FA7681B7-E3A5-4C1B-87C4-0A55BA1675B0}"/>
    <cellStyle name="l_Plano AC - AJUSTADO -_Plano PA - REV I - 13.05 2 4 2" xfId="41586" xr:uid="{6EC2CBFA-B609-4084-8E90-4743E5D819A1}"/>
    <cellStyle name="l_Plano AC - AJUSTADO -_Plano PA - REV I - 13.05 2 5" xfId="32260" xr:uid="{08415677-117C-480B-9F22-EFDE28C8F255}"/>
    <cellStyle name="l_Plano AC - AJUSTADO -_Plano PA - REV I - 13.05 2 5 2" xfId="44015" xr:uid="{7A05BDF0-E49B-4121-BA46-B8433FF08C69}"/>
    <cellStyle name="l_Plano AC - AJUSTADO -_Plano PA - REV I - 13.05 2 6" xfId="25862" xr:uid="{63D67C47-68EA-4660-BDB2-9666286984D3}"/>
    <cellStyle name="l_Plano AC - AJUSTADO -_Plano PA - REV I - 13.05 2 7" xfId="19428" xr:uid="{D345C633-F68B-4025-8990-FFEF2E814F29}"/>
    <cellStyle name="l_Plano AC - AJUSTADO -_Plano PA - REV I - 13.05 3" xfId="12234" xr:uid="{EB4D8667-098A-4EF9-815E-AA3073F7470E}"/>
    <cellStyle name="l_Plano AC - AJUSTADO -_Plano PA - REV I - 13.05 3 2" xfId="15864" xr:uid="{F5A337BF-4200-498D-9F59-5C3E2FD1DEDB}"/>
    <cellStyle name="l_Plano AC - AJUSTADO -_Plano PA - REV I - 13.05 3 2 2" xfId="22023" xr:uid="{1434FCAB-F93B-421E-B573-7A52BB400B4E}"/>
    <cellStyle name="l_Plano AC - AJUSTADO -_Plano PA - REV I - 13.05 3 2 2 2" xfId="39301" xr:uid="{03A3F9DB-E73B-4B3E-BBF4-6E50B41E3ED2}"/>
    <cellStyle name="l_Plano AC - AJUSTADO -_Plano PA - REV I - 13.05 3 2 3" xfId="26942" xr:uid="{557D0616-2747-46F8-AAB6-5051FC8CEABA}"/>
    <cellStyle name="l_Plano AC - AJUSTADO -_Plano PA - REV I - 13.05 3 2 4" xfId="48201" xr:uid="{C15D1CBF-AC1D-468D-A13A-28C4A85D8CEE}"/>
    <cellStyle name="l_Plano AC - AJUSTADO -_Plano PA - REV I - 13.05 3 3" xfId="17564" xr:uid="{B45230B5-4CEF-4D17-8660-957932EA351B}"/>
    <cellStyle name="l_Plano AC - AJUSTADO -_Plano PA - REV I - 13.05 3 3 2" xfId="23723" xr:uid="{E9C75DFE-E8D1-4C8E-AEB0-CCA127D0F1F6}"/>
    <cellStyle name="l_Plano AC - AJUSTADO -_Plano PA - REV I - 13.05 3 3 2 2" xfId="42386" xr:uid="{77DFB2BC-4290-4648-A9AD-9F0A03369FAE}"/>
    <cellStyle name="l_Plano AC - AJUSTADO -_Plano PA - REV I - 13.05 3 3 3" xfId="30160" xr:uid="{A6D59A6D-4273-4732-8E1D-4AE38035C7DF}"/>
    <cellStyle name="l_Plano AC - AJUSTADO -_Plano PA - REV I - 13.05 3 4" xfId="33157" xr:uid="{E336B5BE-9952-4B3C-B6B5-6A2579FE72C8}"/>
    <cellStyle name="l_Plano AC - AJUSTADO -_Plano PA - REV I - 13.05 3 4 2" xfId="44876" xr:uid="{79405626-4037-4DCC-B982-98BC48092434}"/>
    <cellStyle name="l_Plano AC - AJUSTADO -_Plano PA - REV I - 13.05 3 5" xfId="35359" xr:uid="{ED6CDAF7-2460-4304-BF1C-BFE52B2A4B8F}"/>
    <cellStyle name="l_Plano AC - AJUSTADO -_Plano PA - REV I - 13.05 3 6" xfId="37316" xr:uid="{5259D76B-967B-45E7-8AD6-1A9E68A30B5F}"/>
    <cellStyle name="l_Plano AC - AJUSTADO -_Plano PA - REV I - 13.05 3 6 2" xfId="46852" xr:uid="{4747C156-D22B-444E-BD3E-E7E2B8DFC6C2}"/>
    <cellStyle name="l_Plano AC - AJUSTADO -_Plano PA - REV I - 13.05 4" xfId="14124" xr:uid="{9E987132-7A17-4434-97A9-D3CCAA05FE7D}"/>
    <cellStyle name="l_Plano AC - AJUSTADO -_Plano PA - REV I - 13.05 4 2" xfId="20283" xr:uid="{3C8AE0DC-A762-4108-B07E-7008D38088F9}"/>
    <cellStyle name="l_Plano AC - AJUSTADO -_Plano PA - REV I - 13.05 4 2 2" xfId="37693" xr:uid="{9C06400A-5C02-4743-9EAC-7CADBEA90F8A}"/>
    <cellStyle name="l_Plano AC - AJUSTADO -_Plano PA - REV I - 13.05 4 3" xfId="25193" xr:uid="{6FA2F31A-4745-4641-8405-D00934F411DC}"/>
    <cellStyle name="l_Plano AC - AJUSTADO -_Plano PA - REV I - 13.05 5" xfId="28402" xr:uid="{4A00B161-1259-4957-8E92-524446760898}"/>
    <cellStyle name="l_Plano AC - AJUSTADO -_Plano PA - REV I - 13.05 5 2" xfId="40758" xr:uid="{B24AFBED-3FB4-4F0E-B3A5-1A8E33E255B4}"/>
    <cellStyle name="l_Plano AC - AJUSTADO -_Plano PA - REV I - 13.05 6" xfId="31934" xr:uid="{3D8D1390-A3E9-4DE5-B6E2-CBAAFD737B53}"/>
    <cellStyle name="l_Plano AC - AJUSTADO -_Plano PA - REV I - 13.05_JORNAL COMPLEMENTO 24.06 - VERAMIR II - CONSOLIDADO" xfId="796" xr:uid="{C11E5BE2-B76F-40C9-9152-02E6FF833569}"/>
    <cellStyle name="l_Plano AC - AJUSTADO -_Plano PA - REV I - 13.05_OOH - Rev 12" xfId="3984" xr:uid="{405B97B5-AB47-4175-AB05-80B20A6A8C26}"/>
    <cellStyle name="l_Plano AC - AJUSTADO -_Plano RJ -" xfId="797" xr:uid="{B07C646B-D468-4EE1-A55E-1254AC014564}"/>
    <cellStyle name="l_Plano AC - AJUSTADO -_Plano RJ - AJUSTADO 06.05.08 CONFERÊNCIAS 15.05.08 - Cíntia" xfId="798" xr:uid="{25DAA6A4-75CB-4D8F-BCB0-4BEA1EF78E86}"/>
    <cellStyle name="l_Plano AC - AJUSTADO -_Plano RJ - AJUSTADO 06.05.08 CONFERÊNCIAS 15.05.08 - Cíntia 2" xfId="11282" xr:uid="{78FF4505-1EA8-4915-92D1-A37AFBFC60E5}"/>
    <cellStyle name="l_Plano AC - AJUSTADO -_Plano RJ - AJUSTADO 06.05.08 CONFERÊNCIAS 15.05.08 - Cíntia 2 2" xfId="13038" xr:uid="{2189E5BA-8432-4907-A128-A2EE923129AE}"/>
    <cellStyle name="l_Plano AC - AJUSTADO -_Plano RJ - AJUSTADO 06.05.08 CONFERÊNCIAS 15.05.08 - Cíntia 2 2 2" xfId="16668" xr:uid="{F75182E8-85CB-4EB6-B08C-C9A117780337}"/>
    <cellStyle name="l_Plano AC - AJUSTADO -_Plano RJ - AJUSTADO 06.05.08 CONFERÊNCIAS 15.05.08 - Cíntia 2 2 2 2" xfId="22827" xr:uid="{7F052AF5-D71D-4DC7-8128-8CC819BD64F3}"/>
    <cellStyle name="l_Plano AC - AJUSTADO -_Plano RJ - AJUSTADO 06.05.08 CONFERÊNCIAS 15.05.08 - Cíntia 2 2 2 2 2" xfId="40094" xr:uid="{3B2EF2D1-F530-4078-A850-3031BD233F74}"/>
    <cellStyle name="l_Plano AC - AJUSTADO -_Plano RJ - AJUSTADO 06.05.08 CONFERÊNCIAS 15.05.08 - Cíntia 2 2 2 3" xfId="27735" xr:uid="{BE227AF8-FA2C-4C41-9783-3175ED070FCA}"/>
    <cellStyle name="l_Plano AC - AJUSTADO -_Plano RJ - AJUSTADO 06.05.08 CONFERÊNCIAS 15.05.08 - Cíntia 2 2 3" xfId="30959" xr:uid="{EC742775-E363-4236-A1C6-E33280DB7DB4}"/>
    <cellStyle name="l_Plano AC - AJUSTADO -_Plano RJ - AJUSTADO 06.05.08 CONFERÊNCIAS 15.05.08 - Cíntia 2 2 3 2" xfId="43183" xr:uid="{F22A1802-981A-4362-B7B9-104ED99C32CC}"/>
    <cellStyle name="l_Plano AC - AJUSTADO -_Plano RJ - AJUSTADO 06.05.08 CONFERÊNCIAS 15.05.08 - Cíntia 2 2 4" xfId="33951" xr:uid="{1D38DC9E-285B-45D1-8A0A-F6006F9A0031}"/>
    <cellStyle name="l_Plano AC - AJUSTADO -_Plano RJ - AJUSTADO 06.05.08 CONFERÊNCIAS 15.05.08 - Cíntia 2 2 4 2" xfId="45670" xr:uid="{030AFB75-E876-4158-A538-58AE88223D60}"/>
    <cellStyle name="l_Plano AC - AJUSTADO -_Plano RJ - AJUSTADO 06.05.08 CONFERÊNCIAS 15.05.08 - Cíntia 2 2 5" xfId="36152" xr:uid="{17DD49B5-4870-42A0-B883-8B4B068557C1}"/>
    <cellStyle name="l_Plano AC - AJUSTADO -_Plano RJ - AJUSTADO 06.05.08 CONFERÊNCIAS 15.05.08 - Cíntia 2 2 6" xfId="19228" xr:uid="{62AA7B48-DC2E-4DD6-B74B-046A7B0E275D}"/>
    <cellStyle name="l_Plano AC - AJUSTADO -_Plano RJ - AJUSTADO 06.05.08 CONFERÊNCIAS 15.05.08 - Cíntia 2 3" xfId="14965" xr:uid="{C80FB221-FA1E-4192-ABE2-140A95FFAC74}"/>
    <cellStyle name="l_Plano AC - AJUSTADO -_Plano RJ - AJUSTADO 06.05.08 CONFERÊNCIAS 15.05.08 - Cíntia 2 3 2" xfId="21124" xr:uid="{23C0CD96-0B41-4392-9458-53B928CD2A91}"/>
    <cellStyle name="l_Plano AC - AJUSTADO -_Plano RJ - AJUSTADO 06.05.08 CONFERÊNCIAS 15.05.08 - Cíntia 2 3 2 2" xfId="38497" xr:uid="{833B1867-E673-407D-8AC1-A706C5BC26A6}"/>
    <cellStyle name="l_Plano AC - AJUSTADO -_Plano RJ - AJUSTADO 06.05.08 CONFERÊNCIAS 15.05.08 - Cíntia 2 3 3" xfId="26086" xr:uid="{C811D69B-D15A-4D1D-BF65-260C9299B8B9}"/>
    <cellStyle name="l_Plano AC - AJUSTADO -_Plano RJ - AJUSTADO 06.05.08 CONFERÊNCIAS 15.05.08 - Cíntia 2 4" xfId="29277" xr:uid="{94BE7F7A-AF58-4B89-B594-12ED4E733629}"/>
    <cellStyle name="l_Plano AC - AJUSTADO -_Plano RJ - AJUSTADO 06.05.08 CONFERÊNCIAS 15.05.08 - Cíntia 2 4 2" xfId="41587" xr:uid="{1335C047-B1DE-4E0E-B671-53D2D3283925}"/>
    <cellStyle name="l_Plano AC - AJUSTADO -_Plano RJ - AJUSTADO 06.05.08 CONFERÊNCIAS 15.05.08 - Cíntia 2 5" xfId="32261" xr:uid="{1D49284D-00F3-454C-8B87-91E452AD874C}"/>
    <cellStyle name="l_Plano AC - AJUSTADO -_Plano RJ - AJUSTADO 06.05.08 CONFERÊNCIAS 15.05.08 - Cíntia 2 5 2" xfId="44016" xr:uid="{3E5E36AB-CDA1-464D-BA80-E6FC97A03B1E}"/>
    <cellStyle name="l_Plano AC - AJUSTADO -_Plano RJ - AJUSTADO 06.05.08 CONFERÊNCIAS 15.05.08 - Cíntia 2 6" xfId="25868" xr:uid="{03C71ADB-683E-43C5-A969-EB14D6A7C9F9}"/>
    <cellStyle name="l_Plano AC - AJUSTADO -_Plano RJ - AJUSTADO 06.05.08 CONFERÊNCIAS 15.05.08 - Cíntia 2 7" xfId="19722" xr:uid="{D2158B1D-858D-4EF5-85E8-B615C1B9B128}"/>
    <cellStyle name="l_Plano AC - AJUSTADO -_Plano RJ - AJUSTADO 06.05.08 CONFERÊNCIAS 15.05.08 - Cíntia 3" xfId="12235" xr:uid="{D27E920E-1005-45D7-B646-9EBB82C0071D}"/>
    <cellStyle name="l_Plano AC - AJUSTADO -_Plano RJ - AJUSTADO 06.05.08 CONFERÊNCIAS 15.05.08 - Cíntia 3 2" xfId="15865" xr:uid="{90AF63E1-B7BA-4E22-B464-EE135835F2F8}"/>
    <cellStyle name="l_Plano AC - AJUSTADO -_Plano RJ - AJUSTADO 06.05.08 CONFERÊNCIAS 15.05.08 - Cíntia 3 2 2" xfId="22024" xr:uid="{38976B19-A2FC-458C-8EC1-B3EFE943DDAA}"/>
    <cellStyle name="l_Plano AC - AJUSTADO -_Plano RJ - AJUSTADO 06.05.08 CONFERÊNCIAS 15.05.08 - Cíntia 3 2 2 2" xfId="39302" xr:uid="{976ADB4A-B564-4B8B-B55C-84BCA0BFF4AE}"/>
    <cellStyle name="l_Plano AC - AJUSTADO -_Plano RJ - AJUSTADO 06.05.08 CONFERÊNCIAS 15.05.08 - Cíntia 3 2 3" xfId="26943" xr:uid="{43A8014A-175F-4C6D-922C-FCECAA80FB1A}"/>
    <cellStyle name="l_Plano AC - AJUSTADO -_Plano RJ - AJUSTADO 06.05.08 CONFERÊNCIAS 15.05.08 - Cíntia 3 2 4" xfId="48202" xr:uid="{2AEB2BEE-14AC-4CB3-8E86-D55F4ACA2D01}"/>
    <cellStyle name="l_Plano AC - AJUSTADO -_Plano RJ - AJUSTADO 06.05.08 CONFERÊNCIAS 15.05.08 - Cíntia 3 3" xfId="17565" xr:uid="{46BA35A4-81A3-4F32-8A90-8DA8A78EDA06}"/>
    <cellStyle name="l_Plano AC - AJUSTADO -_Plano RJ - AJUSTADO 06.05.08 CONFERÊNCIAS 15.05.08 - Cíntia 3 3 2" xfId="23724" xr:uid="{A6541252-EC55-4E66-B237-103635F721DC}"/>
    <cellStyle name="l_Plano AC - AJUSTADO -_Plano RJ - AJUSTADO 06.05.08 CONFERÊNCIAS 15.05.08 - Cíntia 3 3 2 2" xfId="42387" xr:uid="{D4676460-E994-48FA-8E41-490BBF23BF9F}"/>
    <cellStyle name="l_Plano AC - AJUSTADO -_Plano RJ - AJUSTADO 06.05.08 CONFERÊNCIAS 15.05.08 - Cíntia 3 3 3" xfId="30161" xr:uid="{8C4A27EC-C934-4115-9395-BE16C029C776}"/>
    <cellStyle name="l_Plano AC - AJUSTADO -_Plano RJ - AJUSTADO 06.05.08 CONFERÊNCIAS 15.05.08 - Cíntia 3 4" xfId="33158" xr:uid="{F3EDF01F-E737-4126-91CE-D10165B29633}"/>
    <cellStyle name="l_Plano AC - AJUSTADO -_Plano RJ - AJUSTADO 06.05.08 CONFERÊNCIAS 15.05.08 - Cíntia 3 4 2" xfId="44877" xr:uid="{03C01F30-D8E5-41D4-ABCF-3A6B5A15DA41}"/>
    <cellStyle name="l_Plano AC - AJUSTADO -_Plano RJ - AJUSTADO 06.05.08 CONFERÊNCIAS 15.05.08 - Cíntia 3 5" xfId="35360" xr:uid="{F4B595B0-F85E-429B-BCD1-F52EB7ED743B}"/>
    <cellStyle name="l_Plano AC - AJUSTADO -_Plano RJ - AJUSTADO 06.05.08 CONFERÊNCIAS 15.05.08 - Cíntia 3 6" xfId="36916" xr:uid="{D0D75EC0-91B2-4D34-9C1D-1B97C21CE613}"/>
    <cellStyle name="l_Plano AC - AJUSTADO -_Plano RJ - AJUSTADO 06.05.08 CONFERÊNCIAS 15.05.08 - Cíntia 3 6 2" xfId="46452" xr:uid="{2D05AE31-D65C-4080-A49A-9631A802FB9E}"/>
    <cellStyle name="l_Plano AC - AJUSTADO -_Plano RJ - AJUSTADO 06.05.08 CONFERÊNCIAS 15.05.08 - Cíntia 4" xfId="14125" xr:uid="{207E4957-C992-41ED-9ECC-47D290D96587}"/>
    <cellStyle name="l_Plano AC - AJUSTADO -_Plano RJ - AJUSTADO 06.05.08 CONFERÊNCIAS 15.05.08 - Cíntia 4 2" xfId="20284" xr:uid="{B32D7936-678D-43B8-8702-CA9B1E1E16BE}"/>
    <cellStyle name="l_Plano AC - AJUSTADO -_Plano RJ - AJUSTADO 06.05.08 CONFERÊNCIAS 15.05.08 - Cíntia 4 2 2" xfId="37694" xr:uid="{0E2E1C1B-B8C9-4F21-94B1-A8FBFB43CCCF}"/>
    <cellStyle name="l_Plano AC - AJUSTADO -_Plano RJ - AJUSTADO 06.05.08 CONFERÊNCIAS 15.05.08 - Cíntia 4 3" xfId="25194" xr:uid="{0AA54C24-9BB8-4A25-B39F-2BE4311D15D7}"/>
    <cellStyle name="l_Plano AC - AJUSTADO -_Plano RJ - AJUSTADO 06.05.08 CONFERÊNCIAS 15.05.08 - Cíntia 5" xfId="28403" xr:uid="{D9FEB35D-D6C7-415E-A475-6DDECC4A354D}"/>
    <cellStyle name="l_Plano AC - AJUSTADO -_Plano RJ - AJUSTADO 06.05.08 CONFERÊNCIAS 15.05.08 - Cíntia 5 2" xfId="40759" xr:uid="{82D763F1-2353-4063-AE3D-F0C2AB1DEEFF}"/>
    <cellStyle name="l_Plano AC - AJUSTADO -_Plano RJ - AJUSTADO 06.05.08 CONFERÊNCIAS 15.05.08 - Cíntia 6" xfId="31933" xr:uid="{DE8DDD56-C2A9-4BC4-9D73-F705C79AE54B}"/>
    <cellStyle name="l_Plano AC - AJUSTADO -_Plano RJ - AJUSTADO 06.05.08 CONFERÊNCIAS 15.05.08 - Cíntia_OOH - Rev 12" xfId="3985" xr:uid="{F883D859-1588-413C-8D3E-D0AA739970A3}"/>
    <cellStyle name="l_Plano AC - AJUSTADO -_Plano RJ -_JORNAL COMPLEMENTO 24.06 - VERAMIR II - CONSOLIDADO" xfId="799" xr:uid="{6A16415A-2DC3-434D-A3D9-1227E1D2EE70}"/>
    <cellStyle name="l_Plano AC - AJUSTADO -_Plano RJ -16.05.08" xfId="800" xr:uid="{F97A72D2-504D-431C-8EA6-C9224B05A755}"/>
    <cellStyle name="l_Plano AC - AJUSTADO -_Plano RJ -16.05.08_JORNAL COMPLEMENTO 24.06 - VERAMIR II - CONSOLIDADO" xfId="801" xr:uid="{09A2C869-EAA0-4F92-8145-A70B0F45047A}"/>
    <cellStyle name="l_Plano AC - AJUSTADO -_Plano RR - REV I - 13.05" xfId="802" xr:uid="{3C564CF4-5105-4EA8-A9DE-BE8F12999AF5}"/>
    <cellStyle name="l_Plano AC - AJUSTADO -_Plano RR - REV I - 13.05 2" xfId="11283" xr:uid="{AC4B84FE-0F73-4D97-A89E-67EB46383A60}"/>
    <cellStyle name="l_Plano AC - AJUSTADO -_Plano RR - REV I - 13.05 2 2" xfId="13039" xr:uid="{19E9D4CF-EAC3-4641-868F-D09E798B863D}"/>
    <cellStyle name="l_Plano AC - AJUSTADO -_Plano RR - REV I - 13.05 2 2 2" xfId="16669" xr:uid="{083F502D-258C-4155-B624-BF84A6BBBD00}"/>
    <cellStyle name="l_Plano AC - AJUSTADO -_Plano RR - REV I - 13.05 2 2 2 2" xfId="22828" xr:uid="{6D620B4F-AC14-4A89-AF60-92141E38053B}"/>
    <cellStyle name="l_Plano AC - AJUSTADO -_Plano RR - REV I - 13.05 2 2 2 2 2" xfId="40095" xr:uid="{BEACDDC1-78F5-4D14-8E08-BC60905CCB89}"/>
    <cellStyle name="l_Plano AC - AJUSTADO -_Plano RR - REV I - 13.05 2 2 2 3" xfId="27736" xr:uid="{728540F7-AFD5-4956-9854-4DF64965763F}"/>
    <cellStyle name="l_Plano AC - AJUSTADO -_Plano RR - REV I - 13.05 2 2 3" xfId="30960" xr:uid="{FB45118C-AD12-472B-91CD-330CF426DBD3}"/>
    <cellStyle name="l_Plano AC - AJUSTADO -_Plano RR - REV I - 13.05 2 2 3 2" xfId="43184" xr:uid="{F141E378-31DF-4D1C-AD9B-C0846D9C500B}"/>
    <cellStyle name="l_Plano AC - AJUSTADO -_Plano RR - REV I - 13.05 2 2 4" xfId="33952" xr:uid="{DA02210F-D55B-4434-8F8D-D9A0ADB057E1}"/>
    <cellStyle name="l_Plano AC - AJUSTADO -_Plano RR - REV I - 13.05 2 2 4 2" xfId="45671" xr:uid="{4F6B06C6-8294-4A75-8891-DF9022FBE654}"/>
    <cellStyle name="l_Plano AC - AJUSTADO -_Plano RR - REV I - 13.05 2 2 5" xfId="36153" xr:uid="{B2FADB78-9184-45C2-A88F-004C3E2EC941}"/>
    <cellStyle name="l_Plano AC - AJUSTADO -_Plano RR - REV I - 13.05 2 2 6" xfId="19521" xr:uid="{09985487-1AA2-4E4D-B054-93D21B740FDF}"/>
    <cellStyle name="l_Plano AC - AJUSTADO -_Plano RR - REV I - 13.05 2 3" xfId="14966" xr:uid="{F7DDB0AA-8B91-4CF9-A7D3-5B2D3B96328B}"/>
    <cellStyle name="l_Plano AC - AJUSTADO -_Plano RR - REV I - 13.05 2 3 2" xfId="21125" xr:uid="{BF5B5F10-2A6F-4614-A638-022AC3CADEC8}"/>
    <cellStyle name="l_Plano AC - AJUSTADO -_Plano RR - REV I - 13.05 2 3 2 2" xfId="38498" xr:uid="{D9EE1CE0-6502-4B69-9B30-E63CFA0F420D}"/>
    <cellStyle name="l_Plano AC - AJUSTADO -_Plano RR - REV I - 13.05 2 3 3" xfId="26087" xr:uid="{AF374A8E-EB10-4A5C-A493-E28E18282F47}"/>
    <cellStyle name="l_Plano AC - AJUSTADO -_Plano RR - REV I - 13.05 2 4" xfId="29278" xr:uid="{9E36EADF-385A-44DE-94D7-E793A5790008}"/>
    <cellStyle name="l_Plano AC - AJUSTADO -_Plano RR - REV I - 13.05 2 4 2" xfId="41588" xr:uid="{8B381D73-C66B-4E25-A00A-FB8B16CC4790}"/>
    <cellStyle name="l_Plano AC - AJUSTADO -_Plano RR - REV I - 13.05 2 5" xfId="32262" xr:uid="{ED09423C-6206-4FF0-9CAA-9FD012C3CBDD}"/>
    <cellStyle name="l_Plano AC - AJUSTADO -_Plano RR - REV I - 13.05 2 5 2" xfId="44017" xr:uid="{C38F5724-CFCD-443B-B073-CED164744678}"/>
    <cellStyle name="l_Plano AC - AJUSTADO -_Plano RR - REV I - 13.05 2 6" xfId="29892" xr:uid="{4A358B98-3D8B-463B-A624-5EC5CFDB67F6}"/>
    <cellStyle name="l_Plano AC - AJUSTADO -_Plano RR - REV I - 13.05 2 7" xfId="19045" xr:uid="{AE6C9F55-0A52-4CBB-BE4D-F5A85D292F7A}"/>
    <cellStyle name="l_Plano AC - AJUSTADO -_Plano RR - REV I - 13.05 3" xfId="12236" xr:uid="{55533F55-87C9-4172-A939-B1FFA911874E}"/>
    <cellStyle name="l_Plano AC - AJUSTADO -_Plano RR - REV I - 13.05 3 2" xfId="15866" xr:uid="{3D18AAF7-3AC4-488E-AEFA-BA807C88753F}"/>
    <cellStyle name="l_Plano AC - AJUSTADO -_Plano RR - REV I - 13.05 3 2 2" xfId="22025" xr:uid="{BD9F738F-6D93-4DB7-AA27-B4B3B60DA723}"/>
    <cellStyle name="l_Plano AC - AJUSTADO -_Plano RR - REV I - 13.05 3 2 2 2" xfId="39303" xr:uid="{279E3FD0-2225-4F89-87D4-250994068016}"/>
    <cellStyle name="l_Plano AC - AJUSTADO -_Plano RR - REV I - 13.05 3 2 3" xfId="26944" xr:uid="{90359D8F-03B4-4F5B-9ECF-36FEA6F08A97}"/>
    <cellStyle name="l_Plano AC - AJUSTADO -_Plano RR - REV I - 13.05 3 2 4" xfId="48203" xr:uid="{1913B5EA-5A15-4C65-BF8A-CAEA9A8DC579}"/>
    <cellStyle name="l_Plano AC - AJUSTADO -_Plano RR - REV I - 13.05 3 3" xfId="17566" xr:uid="{046AFD58-DB8B-42DA-AF8E-FF3A52385CDE}"/>
    <cellStyle name="l_Plano AC - AJUSTADO -_Plano RR - REV I - 13.05 3 3 2" xfId="23725" xr:uid="{B33626D9-2175-4D65-99E4-3985F10D8017}"/>
    <cellStyle name="l_Plano AC - AJUSTADO -_Plano RR - REV I - 13.05 3 3 2 2" xfId="42388" xr:uid="{7E4EE439-5D2E-4321-BDC7-74C198EA7B29}"/>
    <cellStyle name="l_Plano AC - AJUSTADO -_Plano RR - REV I - 13.05 3 3 3" xfId="30162" xr:uid="{3561FAF9-4084-4F4A-B00D-F44DC829D9C0}"/>
    <cellStyle name="l_Plano AC - AJUSTADO -_Plano RR - REV I - 13.05 3 4" xfId="33159" xr:uid="{F1AF30FC-B93B-49AF-8B3D-619A4D0687E5}"/>
    <cellStyle name="l_Plano AC - AJUSTADO -_Plano RR - REV I - 13.05 3 4 2" xfId="44878" xr:uid="{5E868541-1B79-4E93-BA26-57E7EEBF99A7}"/>
    <cellStyle name="l_Plano AC - AJUSTADO -_Plano RR - REV I - 13.05 3 5" xfId="35361" xr:uid="{DEEFD88A-7809-4F75-9B07-F1B097C2A177}"/>
    <cellStyle name="l_Plano AC - AJUSTADO -_Plano RR - REV I - 13.05 3 6" xfId="24799" xr:uid="{411E2EB0-C53A-42B0-B10F-787481FE2A63}"/>
    <cellStyle name="l_Plano AC - AJUSTADO -_Plano RR - REV I - 13.05 3 6 2" xfId="37398" xr:uid="{13CE6291-0B54-4664-8312-E1E55F8BD31A}"/>
    <cellStyle name="l_Plano AC - AJUSTADO -_Plano RR - REV I - 13.05 4" xfId="14126" xr:uid="{A56F4F58-16E7-46F4-A805-AEEA1BD0BD87}"/>
    <cellStyle name="l_Plano AC - AJUSTADO -_Plano RR - REV I - 13.05 4 2" xfId="20285" xr:uid="{E35A1946-3668-45DA-8BC8-6CDFC907DEE1}"/>
    <cellStyle name="l_Plano AC - AJUSTADO -_Plano RR - REV I - 13.05 4 2 2" xfId="37695" xr:uid="{81308C70-405F-4E11-9784-C58072CB068E}"/>
    <cellStyle name="l_Plano AC - AJUSTADO -_Plano RR - REV I - 13.05 4 3" xfId="25195" xr:uid="{62E36A4F-23E5-4C3B-BB4F-807F483D865F}"/>
    <cellStyle name="l_Plano AC - AJUSTADO -_Plano RR - REV I - 13.05 5" xfId="28404" xr:uid="{9AD3C169-5F7B-44BB-BD0E-7C6991854DE0}"/>
    <cellStyle name="l_Plano AC - AJUSTADO -_Plano RR - REV I - 13.05 5 2" xfId="40760" xr:uid="{3514F10D-4147-4301-BA78-5F3C41A0BC36}"/>
    <cellStyle name="l_Plano AC - AJUSTADO -_Plano RR - REV I - 13.05 6" xfId="31932" xr:uid="{2ECC066F-EEA7-498C-ABCB-CB7432823982}"/>
    <cellStyle name="l_Plano AC - AJUSTADO -_Plano RR - REV I - 13.05_CINEMA - BRASÍLIA - 141" xfId="803" xr:uid="{12FE585B-8BD1-4445-B4F1-9E4DE0C6D00D}"/>
    <cellStyle name="l_Plano AC - AJUSTADO -_Plano RR - REV I - 13.05_CINEMA - BRASÍLIA - 141_JORNAL COMPLEMENTO 24.06 - VERAMIR II - CONSOLIDADO" xfId="804" xr:uid="{D1F053A0-8314-47D6-BB35-88D75E18D3D6}"/>
    <cellStyle name="l_Plano AC - AJUSTADO -_Plano RR - REV I - 13.05_JORNAL COMPLEMENTO 24.06 - VERAMIR II - CONSOLIDADO" xfId="805" xr:uid="{DF2C7766-8DA5-4FF1-B54A-99F8F28CED23}"/>
    <cellStyle name="l_Plano AC - AJUSTADO -_Plano RR - REV I - 13.05_OOH - Rev 12" xfId="3986" xr:uid="{FB912CDD-EA65-4F6E-8DAC-1A83B40C910E}"/>
    <cellStyle name="l_Plano AC - AJUSTADO -_Plano RR - REV I - 13.05_REV I - PLANO RÁDIO CONSOLIDADO MATISSE 07.07" xfId="806" xr:uid="{84502574-8BAB-4F49-8232-77034543EC0A}"/>
    <cellStyle name="l_Plano AC - AJUSTADO -_Plano RS - 14.05.08 CONFERÊNCIA 12-05-08 - Cíntia" xfId="807" xr:uid="{EFE700C5-0AD4-45AA-959D-C7DD6449EE20}"/>
    <cellStyle name="l_Plano AC - AJUSTADO -_Plano RS - 14.05.08 CONFERÊNCIA 12-05-08 - Cíntia 2" xfId="11284" xr:uid="{1EBFC4E6-0B92-48D8-838E-3B7CCA717A86}"/>
    <cellStyle name="l_Plano AC - AJUSTADO -_Plano RS - 14.05.08 CONFERÊNCIA 12-05-08 - Cíntia 2 2" xfId="13040" xr:uid="{19D8037E-FACD-400F-BF1B-16CD81D18568}"/>
    <cellStyle name="l_Plano AC - AJUSTADO -_Plano RS - 14.05.08 CONFERÊNCIA 12-05-08 - Cíntia 2 2 2" xfId="16670" xr:uid="{04453F48-95ED-44C2-AFB8-49B0BC3DCD7B}"/>
    <cellStyle name="l_Plano AC - AJUSTADO -_Plano RS - 14.05.08 CONFERÊNCIA 12-05-08 - Cíntia 2 2 2 2" xfId="22829" xr:uid="{587CE3D8-024A-4E8C-A65C-09A988F5820D}"/>
    <cellStyle name="l_Plano AC - AJUSTADO -_Plano RS - 14.05.08 CONFERÊNCIA 12-05-08 - Cíntia 2 2 2 2 2" xfId="40096" xr:uid="{1D998146-B625-4BD9-9482-F155B7469D31}"/>
    <cellStyle name="l_Plano AC - AJUSTADO -_Plano RS - 14.05.08 CONFERÊNCIA 12-05-08 - Cíntia 2 2 2 3" xfId="27737" xr:uid="{27F46CFE-383A-49FD-85F1-691808DB6D0A}"/>
    <cellStyle name="l_Plano AC - AJUSTADO -_Plano RS - 14.05.08 CONFERÊNCIA 12-05-08 - Cíntia 2 2 3" xfId="30961" xr:uid="{0D09EA3A-B457-4937-9D78-5ECF481E18DB}"/>
    <cellStyle name="l_Plano AC - AJUSTADO -_Plano RS - 14.05.08 CONFERÊNCIA 12-05-08 - Cíntia 2 2 3 2" xfId="43185" xr:uid="{7CBDDE2B-5B5D-42E0-AA21-2D432F3F32A8}"/>
    <cellStyle name="l_Plano AC - AJUSTADO -_Plano RS - 14.05.08 CONFERÊNCIA 12-05-08 - Cíntia 2 2 4" xfId="33953" xr:uid="{159AFF7E-20D7-436E-8D6F-1CDD555CAABA}"/>
    <cellStyle name="l_Plano AC - AJUSTADO -_Plano RS - 14.05.08 CONFERÊNCIA 12-05-08 - Cíntia 2 2 4 2" xfId="45672" xr:uid="{CCA92D26-D809-40D2-9F54-335384A40872}"/>
    <cellStyle name="l_Plano AC - AJUSTADO -_Plano RS - 14.05.08 CONFERÊNCIA 12-05-08 - Cíntia 2 2 5" xfId="36154" xr:uid="{FD1477EB-5D8D-44C5-9501-BC7887E32EE6}"/>
    <cellStyle name="l_Plano AC - AJUSTADO -_Plano RS - 14.05.08 CONFERÊNCIA 12-05-08 - Cíntia 2 2 6" xfId="18846" xr:uid="{418BA885-A698-4637-91FC-80363D26E815}"/>
    <cellStyle name="l_Plano AC - AJUSTADO -_Plano RS - 14.05.08 CONFERÊNCIA 12-05-08 - Cíntia 2 3" xfId="14967" xr:uid="{C5B1AA7C-D55C-46C2-8A55-0445FCE76965}"/>
    <cellStyle name="l_Plano AC - AJUSTADO -_Plano RS - 14.05.08 CONFERÊNCIA 12-05-08 - Cíntia 2 3 2" xfId="21126" xr:uid="{E6E5BF74-1901-4923-9F6F-27AD2960247F}"/>
    <cellStyle name="l_Plano AC - AJUSTADO -_Plano RS - 14.05.08 CONFERÊNCIA 12-05-08 - Cíntia 2 3 2 2" xfId="38499" xr:uid="{29DE413B-C979-4357-8B1B-72927BDB8C07}"/>
    <cellStyle name="l_Plano AC - AJUSTADO -_Plano RS - 14.05.08 CONFERÊNCIA 12-05-08 - Cíntia 2 3 3" xfId="26088" xr:uid="{DA52AAEF-2526-46D2-8621-22C5BC2FC621}"/>
    <cellStyle name="l_Plano AC - AJUSTADO -_Plano RS - 14.05.08 CONFERÊNCIA 12-05-08 - Cíntia 2 4" xfId="29279" xr:uid="{B783077A-E8BB-4539-9C5B-3793BE5508A6}"/>
    <cellStyle name="l_Plano AC - AJUSTADO -_Plano RS - 14.05.08 CONFERÊNCIA 12-05-08 - Cíntia 2 4 2" xfId="41589" xr:uid="{A32DF27E-9B2B-4840-AAC3-8B0D4E61B5B6}"/>
    <cellStyle name="l_Plano AC - AJUSTADO -_Plano RS - 14.05.08 CONFERÊNCIA 12-05-08 - Cíntia 2 5" xfId="32263" xr:uid="{4FEFF5BA-810E-48C2-9C0D-47908AB63909}"/>
    <cellStyle name="l_Plano AC - AJUSTADO -_Plano RS - 14.05.08 CONFERÊNCIA 12-05-08 - Cíntia 2 5 2" xfId="44018" xr:uid="{995F1A9D-3C7A-423D-9AB6-2F3EEA4A7151}"/>
    <cellStyle name="l_Plano AC - AJUSTADO -_Plano RS - 14.05.08 CONFERÊNCIA 12-05-08 - Cíntia 2 6" xfId="24801" xr:uid="{A0901187-6DD5-410E-A0A2-BA75729795FB}"/>
    <cellStyle name="l_Plano AC - AJUSTADO -_Plano RS - 14.05.08 CONFERÊNCIA 12-05-08 - Cíntia 2 7" xfId="18729" xr:uid="{5F836F84-8FB5-461D-8116-58F784B0420B}"/>
    <cellStyle name="l_Plano AC - AJUSTADO -_Plano RS - 14.05.08 CONFERÊNCIA 12-05-08 - Cíntia 3" xfId="12237" xr:uid="{15F5D9F8-CA2C-463F-A132-D558206FC479}"/>
    <cellStyle name="l_Plano AC - AJUSTADO -_Plano RS - 14.05.08 CONFERÊNCIA 12-05-08 - Cíntia 3 2" xfId="15867" xr:uid="{1644D70A-CBCF-46EB-9AC7-702C81181219}"/>
    <cellStyle name="l_Plano AC - AJUSTADO -_Plano RS - 14.05.08 CONFERÊNCIA 12-05-08 - Cíntia 3 2 2" xfId="22026" xr:uid="{9A38C5CC-5A6C-4473-9961-CD8149661F85}"/>
    <cellStyle name="l_Plano AC - AJUSTADO -_Plano RS - 14.05.08 CONFERÊNCIA 12-05-08 - Cíntia 3 2 2 2" xfId="39304" xr:uid="{649E3BB9-D333-4ADC-AB07-C4187B51E5CE}"/>
    <cellStyle name="l_Plano AC - AJUSTADO -_Plano RS - 14.05.08 CONFERÊNCIA 12-05-08 - Cíntia 3 2 3" xfId="26945" xr:uid="{3340F9E9-215B-4EB7-B7F7-CDC67D5DEE75}"/>
    <cellStyle name="l_Plano AC - AJUSTADO -_Plano RS - 14.05.08 CONFERÊNCIA 12-05-08 - Cíntia 3 2 4" xfId="48204" xr:uid="{86CC28F6-D275-4C77-B9AB-9831896231BD}"/>
    <cellStyle name="l_Plano AC - AJUSTADO -_Plano RS - 14.05.08 CONFERÊNCIA 12-05-08 - Cíntia 3 3" xfId="17567" xr:uid="{54D2B689-4F50-4AED-B0AA-944A60FBB73C}"/>
    <cellStyle name="l_Plano AC - AJUSTADO -_Plano RS - 14.05.08 CONFERÊNCIA 12-05-08 - Cíntia 3 3 2" xfId="23726" xr:uid="{F95D9613-626A-4866-AA14-7594DD359070}"/>
    <cellStyle name="l_Plano AC - AJUSTADO -_Plano RS - 14.05.08 CONFERÊNCIA 12-05-08 - Cíntia 3 3 2 2" xfId="42389" xr:uid="{AD2037A6-C08E-4A2F-804B-5D5D4F5F5745}"/>
    <cellStyle name="l_Plano AC - AJUSTADO -_Plano RS - 14.05.08 CONFERÊNCIA 12-05-08 - Cíntia 3 3 3" xfId="30163" xr:uid="{E9E7DCC0-3A07-44F4-A3DE-BEBD9066D175}"/>
    <cellStyle name="l_Plano AC - AJUSTADO -_Plano RS - 14.05.08 CONFERÊNCIA 12-05-08 - Cíntia 3 4" xfId="33160" xr:uid="{D7F3A82D-4E92-4CF9-B4FC-AEDAFF52C124}"/>
    <cellStyle name="l_Plano AC - AJUSTADO -_Plano RS - 14.05.08 CONFERÊNCIA 12-05-08 - Cíntia 3 4 2" xfId="44879" xr:uid="{A30A2493-866D-4A6C-88C7-AE91CEDE591C}"/>
    <cellStyle name="l_Plano AC - AJUSTADO -_Plano RS - 14.05.08 CONFERÊNCIA 12-05-08 - Cíntia 3 5" xfId="35362" xr:uid="{701F58B5-6AFC-4768-A09D-47B55AF8F30E}"/>
    <cellStyle name="l_Plano AC - AJUSTADO -_Plano RS - 14.05.08 CONFERÊNCIA 12-05-08 - Cíntia 3 6" xfId="37112" xr:uid="{63C7E44B-7DEA-4EC5-B7DC-1441EDB0D8A1}"/>
    <cellStyle name="l_Plano AC - AJUSTADO -_Plano RS - 14.05.08 CONFERÊNCIA 12-05-08 - Cíntia 3 6 2" xfId="46648" xr:uid="{AC7E906A-0D0B-4B3A-8CFB-37DA60F5C8BA}"/>
    <cellStyle name="l_Plano AC - AJUSTADO -_Plano RS - 14.05.08 CONFERÊNCIA 12-05-08 - Cíntia 4" xfId="14127" xr:uid="{489E5D85-50D5-4B49-B6C4-44B971F53B30}"/>
    <cellStyle name="l_Plano AC - AJUSTADO -_Plano RS - 14.05.08 CONFERÊNCIA 12-05-08 - Cíntia 4 2" xfId="20286" xr:uid="{76CDE8D1-34E8-4637-A668-D537773595FB}"/>
    <cellStyle name="l_Plano AC - AJUSTADO -_Plano RS - 14.05.08 CONFERÊNCIA 12-05-08 - Cíntia 4 2 2" xfId="37696" xr:uid="{600E3B87-4A38-4249-BBAD-54AAF0A63D6F}"/>
    <cellStyle name="l_Plano AC - AJUSTADO -_Plano RS - 14.05.08 CONFERÊNCIA 12-05-08 - Cíntia 4 3" xfId="25196" xr:uid="{3BD551E9-7FDF-47EC-97E0-AC4D3CBA867E}"/>
    <cellStyle name="l_Plano AC - AJUSTADO -_Plano RS - 14.05.08 CONFERÊNCIA 12-05-08 - Cíntia 5" xfId="28405" xr:uid="{5D350BBC-F8FD-43F9-A51A-DA3361DE1202}"/>
    <cellStyle name="l_Plano AC - AJUSTADO -_Plano RS - 14.05.08 CONFERÊNCIA 12-05-08 - Cíntia 5 2" xfId="40761" xr:uid="{EE748094-9632-4E23-A443-70A30BD6ABB6}"/>
    <cellStyle name="l_Plano AC - AJUSTADO -_Plano RS - 14.05.08 CONFERÊNCIA 12-05-08 - Cíntia 6" xfId="31931" xr:uid="{0B169AF9-2F2E-41F1-AE0A-D09183525C16}"/>
    <cellStyle name="l_Plano AC - AJUSTADO -_Plano RS - 14.05.08 CONFERÊNCIA 12-05-08 - Cíntia_OOH - Rev 12" xfId="3987" xr:uid="{36F40B96-B546-4742-8E67-8A414A03549E}"/>
    <cellStyle name="l_Plano AC - AJUSTADO -_SECOM PR - BAHIA -  14-05-08" xfId="808" xr:uid="{991D052F-CB75-49B9-8966-1E2C6CA4A515}"/>
    <cellStyle name="l_Plano AC - AJUSTADO -_SECOM PR - BAHIA -  14-05-08(1)" xfId="809" xr:uid="{4B767D44-9FA5-4CC4-A2E4-D01E11B3C17C}"/>
    <cellStyle name="l_Plano AC - AJUSTADO -_SECOM PR - BAHIA -  14-05-08(1)_JORNAL COMPLEMENTO 24.06 - VERAMIR II - CONSOLIDADO" xfId="810" xr:uid="{EA34EC9D-FE96-4885-B8FD-058EBD346F00}"/>
    <cellStyle name="l_Plano AC - AJUSTADO -_SECOM PR - BAHIA -  14-05-08_JORNAL COMPLEMENTO 24.06 - VERAMIR II - CONSOLIDADO" xfId="811" xr:uid="{D91BA767-EC93-4FA8-BFD6-38498302496C}"/>
    <cellStyle name="l_Plano AC - AJUSTADO -_SECOM PR - DISTRITO FEDERAL - 14-05-08" xfId="812" xr:uid="{60B18D16-B83F-4EB3-83E6-A132A9486131}"/>
    <cellStyle name="l_Plano AC - AJUSTADO -_SECOM PR - DISTRITO FEDERAL - 14-05-08 2" xfId="11285" xr:uid="{5599EB8B-4012-4252-A716-FA3BAE4A328A}"/>
    <cellStyle name="l_Plano AC - AJUSTADO -_SECOM PR - DISTRITO FEDERAL - 14-05-08 2 2" xfId="13041" xr:uid="{18EE9A06-A86E-4281-8F21-A2D3B1F685B4}"/>
    <cellStyle name="l_Plano AC - AJUSTADO -_SECOM PR - DISTRITO FEDERAL - 14-05-08 2 2 2" xfId="16671" xr:uid="{9B55BED1-1F0D-4794-92CF-A80D50545D5D}"/>
    <cellStyle name="l_Plano AC - AJUSTADO -_SECOM PR - DISTRITO FEDERAL - 14-05-08 2 2 2 2" xfId="22830" xr:uid="{D99C5B08-9675-40CD-8EA2-CECE70242501}"/>
    <cellStyle name="l_Plano AC - AJUSTADO -_SECOM PR - DISTRITO FEDERAL - 14-05-08 2 2 2 2 2" xfId="40097" xr:uid="{466BE951-F9DA-493D-9181-7AF1C80E856F}"/>
    <cellStyle name="l_Plano AC - AJUSTADO -_SECOM PR - DISTRITO FEDERAL - 14-05-08 2 2 2 3" xfId="27738" xr:uid="{E106C8EA-E494-4816-86E8-674BC921FA37}"/>
    <cellStyle name="l_Plano AC - AJUSTADO -_SECOM PR - DISTRITO FEDERAL - 14-05-08 2 2 3" xfId="30962" xr:uid="{D142C07B-0D29-4E8D-B80D-2D102E69F2E9}"/>
    <cellStyle name="l_Plano AC - AJUSTADO -_SECOM PR - DISTRITO FEDERAL - 14-05-08 2 2 3 2" xfId="43186" xr:uid="{E6D0E925-C1DB-4A75-838A-1E237082B041}"/>
    <cellStyle name="l_Plano AC - AJUSTADO -_SECOM PR - DISTRITO FEDERAL - 14-05-08 2 2 4" xfId="33954" xr:uid="{A5D1BB8F-2C6B-4D1E-9D4F-72ADF0C95CCA}"/>
    <cellStyle name="l_Plano AC - AJUSTADO -_SECOM PR - DISTRITO FEDERAL - 14-05-08 2 2 4 2" xfId="45673" xr:uid="{826A9CA8-2CE2-42CD-8D64-CC479C9F9996}"/>
    <cellStyle name="l_Plano AC - AJUSTADO -_SECOM PR - DISTRITO FEDERAL - 14-05-08 2 2 5" xfId="36155" xr:uid="{DE30899C-E0F4-4B0A-8D18-EF8DC545FE34}"/>
    <cellStyle name="l_Plano AC - AJUSTADO -_SECOM PR - DISTRITO FEDERAL - 14-05-08 2 2 6" xfId="18528" xr:uid="{860FE914-81EB-46BE-AF7F-B174F336107A}"/>
    <cellStyle name="l_Plano AC - AJUSTADO -_SECOM PR - DISTRITO FEDERAL - 14-05-08 2 3" xfId="14968" xr:uid="{40B21F91-49A3-4912-B10D-70513F0A5DC6}"/>
    <cellStyle name="l_Plano AC - AJUSTADO -_SECOM PR - DISTRITO FEDERAL - 14-05-08 2 3 2" xfId="21127" xr:uid="{FE63031F-FDE5-4C52-87A6-55D26545ABE3}"/>
    <cellStyle name="l_Plano AC - AJUSTADO -_SECOM PR - DISTRITO FEDERAL - 14-05-08 2 3 2 2" xfId="38500" xr:uid="{2FC4EB2B-5384-44F8-88A2-8A61CC3D2296}"/>
    <cellStyle name="l_Plano AC - AJUSTADO -_SECOM PR - DISTRITO FEDERAL - 14-05-08 2 3 3" xfId="26089" xr:uid="{51A34EB0-832B-4130-BF34-499A1CF2381F}"/>
    <cellStyle name="l_Plano AC - AJUSTADO -_SECOM PR - DISTRITO FEDERAL - 14-05-08 2 4" xfId="29280" xr:uid="{46B73AEC-77A6-44CC-87EB-56B84F7A163D}"/>
    <cellStyle name="l_Plano AC - AJUSTADO -_SECOM PR - DISTRITO FEDERAL - 14-05-08 2 4 2" xfId="41590" xr:uid="{09B26B14-82FB-478E-8624-0DCEA484A556}"/>
    <cellStyle name="l_Plano AC - AJUSTADO -_SECOM PR - DISTRITO FEDERAL - 14-05-08 2 5" xfId="32264" xr:uid="{14770E55-181A-4EE4-BE9D-AF733D5F7FAD}"/>
    <cellStyle name="l_Plano AC - AJUSTADO -_SECOM PR - DISTRITO FEDERAL - 14-05-08 2 5 2" xfId="44019" xr:uid="{A7E8E001-8C83-49FF-8574-E8BCE124F0AF}"/>
    <cellStyle name="l_Plano AC - AJUSTADO -_SECOM PR - DISTRITO FEDERAL - 14-05-08 2 6" xfId="29929" xr:uid="{6F3A83CB-3932-4FF7-83AD-C88EAD7C543F}"/>
    <cellStyle name="l_Plano AC - AJUSTADO -_SECOM PR - DISTRITO FEDERAL - 14-05-08 2 7" xfId="19427" xr:uid="{3BD2A829-1046-4BFF-B9E9-460B51C17C0A}"/>
    <cellStyle name="l_Plano AC - AJUSTADO -_SECOM PR - DISTRITO FEDERAL - 14-05-08 3" xfId="12238" xr:uid="{B0F3B943-F49C-4C83-A6DF-952FBD3FAFDA}"/>
    <cellStyle name="l_Plano AC - AJUSTADO -_SECOM PR - DISTRITO FEDERAL - 14-05-08 3 2" xfId="15868" xr:uid="{3DD2F7FD-2682-42E9-AA8A-BBB78535E8A1}"/>
    <cellStyle name="l_Plano AC - AJUSTADO -_SECOM PR - DISTRITO FEDERAL - 14-05-08 3 2 2" xfId="22027" xr:uid="{2DF22E75-8C36-496E-8701-3B667638B519}"/>
    <cellStyle name="l_Plano AC - AJUSTADO -_SECOM PR - DISTRITO FEDERAL - 14-05-08 3 2 2 2" xfId="39305" xr:uid="{C928591E-EF11-4172-A6BE-239FC5D794EA}"/>
    <cellStyle name="l_Plano AC - AJUSTADO -_SECOM PR - DISTRITO FEDERAL - 14-05-08 3 2 3" xfId="26946" xr:uid="{143E7F76-E9C7-418C-9EBF-CB229840D21C}"/>
    <cellStyle name="l_Plano AC - AJUSTADO -_SECOM PR - DISTRITO FEDERAL - 14-05-08 3 2 4" xfId="48205" xr:uid="{038C210E-944C-4D78-9FA5-39717A726333}"/>
    <cellStyle name="l_Plano AC - AJUSTADO -_SECOM PR - DISTRITO FEDERAL - 14-05-08 3 3" xfId="17568" xr:uid="{478BAA75-0EC8-4AE2-8C61-29990CA79588}"/>
    <cellStyle name="l_Plano AC - AJUSTADO -_SECOM PR - DISTRITO FEDERAL - 14-05-08 3 3 2" xfId="23727" xr:uid="{A3831383-35DC-4B30-8FB9-A7E4C617F79D}"/>
    <cellStyle name="l_Plano AC - AJUSTADO -_SECOM PR - DISTRITO FEDERAL - 14-05-08 3 3 2 2" xfId="42390" xr:uid="{3F694921-24F1-4D21-BADD-A6DF42CDBA54}"/>
    <cellStyle name="l_Plano AC - AJUSTADO -_SECOM PR - DISTRITO FEDERAL - 14-05-08 3 3 3" xfId="30164" xr:uid="{BD18472D-17AE-40A3-B0D2-F9014F475AA0}"/>
    <cellStyle name="l_Plano AC - AJUSTADO -_SECOM PR - DISTRITO FEDERAL - 14-05-08 3 4" xfId="33161" xr:uid="{EC7440FE-B829-4457-B8CC-DAEC25F7D00D}"/>
    <cellStyle name="l_Plano AC - AJUSTADO -_SECOM PR - DISTRITO FEDERAL - 14-05-08 3 4 2" xfId="44880" xr:uid="{73A4F297-34E5-47FB-8128-423B945A077A}"/>
    <cellStyle name="l_Plano AC - AJUSTADO -_SECOM PR - DISTRITO FEDERAL - 14-05-08 3 5" xfId="35363" xr:uid="{01A5692D-9C8B-4B0F-AD0C-04DB66EE70CA}"/>
    <cellStyle name="l_Plano AC - AJUSTADO -_SECOM PR - DISTRITO FEDERAL - 14-05-08 3 6" xfId="37315" xr:uid="{C8D2F569-9273-4185-8F4C-601017781419}"/>
    <cellStyle name="l_Plano AC - AJUSTADO -_SECOM PR - DISTRITO FEDERAL - 14-05-08 3 6 2" xfId="46851" xr:uid="{85B7A9B0-21B5-42D1-B150-E3F81B9AB2F7}"/>
    <cellStyle name="l_Plano AC - AJUSTADO -_SECOM PR - DISTRITO FEDERAL - 14-05-08 4" xfId="14128" xr:uid="{988C78C8-E013-4079-8F98-AFF77996174F}"/>
    <cellStyle name="l_Plano AC - AJUSTADO -_SECOM PR - DISTRITO FEDERAL - 14-05-08 4 2" xfId="20287" xr:uid="{A0A5E0D5-7281-4051-B9EC-9A6AA46AC2A3}"/>
    <cellStyle name="l_Plano AC - AJUSTADO -_SECOM PR - DISTRITO FEDERAL - 14-05-08 4 2 2" xfId="37697" xr:uid="{F4F9247D-4B80-4D95-91C5-2784714B334A}"/>
    <cellStyle name="l_Plano AC - AJUSTADO -_SECOM PR - DISTRITO FEDERAL - 14-05-08 4 3" xfId="25197" xr:uid="{0BF6C88A-DA07-4606-AC0B-B70BB9E68E40}"/>
    <cellStyle name="l_Plano AC - AJUSTADO -_SECOM PR - DISTRITO FEDERAL - 14-05-08 5" xfId="28406" xr:uid="{76A4127E-9173-493E-B64D-685572ABD36C}"/>
    <cellStyle name="l_Plano AC - AJUSTADO -_SECOM PR - DISTRITO FEDERAL - 14-05-08 5 2" xfId="40762" xr:uid="{9D150533-E9E8-4376-AA84-60FB4A9031EF}"/>
    <cellStyle name="l_Plano AC - AJUSTADO -_SECOM PR - DISTRITO FEDERAL - 14-05-08 6" xfId="31930" xr:uid="{D0B7502B-0C61-4467-93BE-A1B36734C794}"/>
    <cellStyle name="l_Plano AC - AJUSTADO -_SECOM PR - DISTRITO FEDERAL - 14-05-08_JORNAL COMPLEMENTO 24.06 - VERAMIR II - CONSOLIDADO" xfId="813" xr:uid="{13691B12-47BA-443F-9141-C1E49CBB0999}"/>
    <cellStyle name="l_Plano AC - AJUSTADO -_SECOM PR - DISTRITO FEDERAL - 14-05-08_OOH - Rev 12" xfId="3988" xr:uid="{A0007B1A-3FAF-48F8-BCAB-C93965FAA53C}"/>
    <cellStyle name="l_Plano AC - AJUSTADO -_SECOM PR - MARANHÃO -  14-05-08" xfId="814" xr:uid="{6726E9DB-4ED7-4E90-B8CC-D70F60159294}"/>
    <cellStyle name="l_Plano AC - AJUSTADO -_SECOM PR - MARANHÃO -  14-05-08 2" xfId="11286" xr:uid="{D395C915-03CA-4D70-8B55-760A3CF39873}"/>
    <cellStyle name="l_Plano AC - AJUSTADO -_SECOM PR - MARANHÃO -  14-05-08 2 2" xfId="13042" xr:uid="{8BCBD105-829D-4940-BDE4-8E6D26AF05A3}"/>
    <cellStyle name="l_Plano AC - AJUSTADO -_SECOM PR - MARANHÃO -  14-05-08 2 2 2" xfId="16672" xr:uid="{7CF883CC-6F32-4944-A462-14A4E387CE86}"/>
    <cellStyle name="l_Plano AC - AJUSTADO -_SECOM PR - MARANHÃO -  14-05-08 2 2 2 2" xfId="22831" xr:uid="{036E81FA-8301-448F-8D57-C5C510D85AA8}"/>
    <cellStyle name="l_Plano AC - AJUSTADO -_SECOM PR - MARANHÃO -  14-05-08 2 2 2 2 2" xfId="40098" xr:uid="{35C867B2-DDDC-4F6F-A934-8244CCA2E330}"/>
    <cellStyle name="l_Plano AC - AJUSTADO -_SECOM PR - MARANHÃO -  14-05-08 2 2 2 3" xfId="27739" xr:uid="{E6A5C1F4-557D-4F23-96CE-AD8E5F65B00E}"/>
    <cellStyle name="l_Plano AC - AJUSTADO -_SECOM PR - MARANHÃO -  14-05-08 2 2 3" xfId="30963" xr:uid="{0ED07F4E-2E84-4701-80D6-6547E03672D8}"/>
    <cellStyle name="l_Plano AC - AJUSTADO -_SECOM PR - MARANHÃO -  14-05-08 2 2 3 2" xfId="43187" xr:uid="{309E9345-4A33-472F-892C-DF23F6B94C2A}"/>
    <cellStyle name="l_Plano AC - AJUSTADO -_SECOM PR - MARANHÃO -  14-05-08 2 2 4" xfId="33955" xr:uid="{B0ADB8A9-15CB-4120-95FA-993338287578}"/>
    <cellStyle name="l_Plano AC - AJUSTADO -_SECOM PR - MARANHÃO -  14-05-08 2 2 4 2" xfId="45674" xr:uid="{D73C14A0-C755-4E3C-B263-BBA33186AF06}"/>
    <cellStyle name="l_Plano AC - AJUSTADO -_SECOM PR - MARANHÃO -  14-05-08 2 2 5" xfId="36156" xr:uid="{1624C350-B986-4819-9458-8369CFFCA8C5}"/>
    <cellStyle name="l_Plano AC - AJUSTADO -_SECOM PR - MARANHÃO -  14-05-08 2 2 6" xfId="19227" xr:uid="{3DA0811B-27EC-49FA-8D69-1FDEB0BD6092}"/>
    <cellStyle name="l_Plano AC - AJUSTADO -_SECOM PR - MARANHÃO -  14-05-08 2 3" xfId="14969" xr:uid="{B7493AF8-2A41-456A-935C-AD111FE69195}"/>
    <cellStyle name="l_Plano AC - AJUSTADO -_SECOM PR - MARANHÃO -  14-05-08 2 3 2" xfId="21128" xr:uid="{5EBCA07F-7094-4DAA-8CE7-02CB8C59278E}"/>
    <cellStyle name="l_Plano AC - AJUSTADO -_SECOM PR - MARANHÃO -  14-05-08 2 3 2 2" xfId="38501" xr:uid="{F95E75B4-A72B-4793-90F7-F66DF0ECC719}"/>
    <cellStyle name="l_Plano AC - AJUSTADO -_SECOM PR - MARANHÃO -  14-05-08 2 3 3" xfId="26090" xr:uid="{8BDDF9DB-0662-4D29-BBA1-2F581BF9AD0C}"/>
    <cellStyle name="l_Plano AC - AJUSTADO -_SECOM PR - MARANHÃO -  14-05-08 2 4" xfId="29281" xr:uid="{7B7EA23A-2BD5-4D8B-82C7-A52ED5CE52B4}"/>
    <cellStyle name="l_Plano AC - AJUSTADO -_SECOM PR - MARANHÃO -  14-05-08 2 4 2" xfId="41591" xr:uid="{F4861DD5-6372-499E-BCD7-3593F2B35FB5}"/>
    <cellStyle name="l_Plano AC - AJUSTADO -_SECOM PR - MARANHÃO -  14-05-08 2 5" xfId="32265" xr:uid="{E2C99B8A-C30B-4548-848A-BC8157F5D7F5}"/>
    <cellStyle name="l_Plano AC - AJUSTADO -_SECOM PR - MARANHÃO -  14-05-08 2 5 2" xfId="44020" xr:uid="{9C5EDDA9-0D76-4948-8A0C-D80285F10BA7}"/>
    <cellStyle name="l_Plano AC - AJUSTADO -_SECOM PR - MARANHÃO -  14-05-08 2 6" xfId="24798" xr:uid="{0DE8F87E-84F2-49E3-8728-9C72184D7418}"/>
    <cellStyle name="l_Plano AC - AJUSTADO -_SECOM PR - MARANHÃO -  14-05-08 2 7" xfId="19721" xr:uid="{144F4477-527A-437E-BA78-6B5CFF794541}"/>
    <cellStyle name="l_Plano AC - AJUSTADO -_SECOM PR - MARANHÃO -  14-05-08 3" xfId="12239" xr:uid="{7FA03074-BED6-40F1-A135-46D442561BD8}"/>
    <cellStyle name="l_Plano AC - AJUSTADO -_SECOM PR - MARANHÃO -  14-05-08 3 2" xfId="15869" xr:uid="{3A74EA90-80F5-4996-98A5-CFDCADABFCBE}"/>
    <cellStyle name="l_Plano AC - AJUSTADO -_SECOM PR - MARANHÃO -  14-05-08 3 2 2" xfId="22028" xr:uid="{7CC88A76-E3F6-4490-A540-D89026F7F334}"/>
    <cellStyle name="l_Plano AC - AJUSTADO -_SECOM PR - MARANHÃO -  14-05-08 3 2 2 2" xfId="39306" xr:uid="{90D65EE3-7703-48B1-A12A-570BAD58B478}"/>
    <cellStyle name="l_Plano AC - AJUSTADO -_SECOM PR - MARANHÃO -  14-05-08 3 2 3" xfId="26947" xr:uid="{05F9DBF0-2046-4CBB-BD35-6B1A56596796}"/>
    <cellStyle name="l_Plano AC - AJUSTADO -_SECOM PR - MARANHÃO -  14-05-08 3 2 4" xfId="48206" xr:uid="{C7F7682A-5BF0-4C66-8C9D-ADD5B3F589FE}"/>
    <cellStyle name="l_Plano AC - AJUSTADO -_SECOM PR - MARANHÃO -  14-05-08 3 3" xfId="17569" xr:uid="{BD907A97-5605-4758-B079-7EA369B7889B}"/>
    <cellStyle name="l_Plano AC - AJUSTADO -_SECOM PR - MARANHÃO -  14-05-08 3 3 2" xfId="23728" xr:uid="{CC16E996-1F63-4C6F-A2C3-86282D675018}"/>
    <cellStyle name="l_Plano AC - AJUSTADO -_SECOM PR - MARANHÃO -  14-05-08 3 3 2 2" xfId="42391" xr:uid="{1AC30FFE-E6F5-46F0-8805-D4A5A59CADA5}"/>
    <cellStyle name="l_Plano AC - AJUSTADO -_SECOM PR - MARANHÃO -  14-05-08 3 3 3" xfId="30165" xr:uid="{AE59934C-A244-4168-87F6-EF781B2CB21E}"/>
    <cellStyle name="l_Plano AC - AJUSTADO -_SECOM PR - MARANHÃO -  14-05-08 3 4" xfId="33162" xr:uid="{364B2A23-F2EE-4F9B-9D78-662074D29E73}"/>
    <cellStyle name="l_Plano AC - AJUSTADO -_SECOM PR - MARANHÃO -  14-05-08 3 4 2" xfId="44881" xr:uid="{4D363336-37B4-4310-9C0C-40A70DD7AC2E}"/>
    <cellStyle name="l_Plano AC - AJUSTADO -_SECOM PR - MARANHÃO -  14-05-08 3 5" xfId="35364" xr:uid="{94EA755C-06B5-41F8-8291-CC8B379EEF3E}"/>
    <cellStyle name="l_Plano AC - AJUSTADO -_SECOM PR - MARANHÃO -  14-05-08 3 6" xfId="36915" xr:uid="{D4E3AEF8-66C0-4707-AA35-D1FBD28B9AD9}"/>
    <cellStyle name="l_Plano AC - AJUSTADO -_SECOM PR - MARANHÃO -  14-05-08 3 6 2" xfId="46451" xr:uid="{A5904E18-2DDD-45DF-A919-CAC59F0153DD}"/>
    <cellStyle name="l_Plano AC - AJUSTADO -_SECOM PR - MARANHÃO -  14-05-08 4" xfId="14129" xr:uid="{90B26446-1FD8-4B57-9ADA-3D2C81BB70D7}"/>
    <cellStyle name="l_Plano AC - AJUSTADO -_SECOM PR - MARANHÃO -  14-05-08 4 2" xfId="20288" xr:uid="{1050AA9A-8103-478D-BB2A-4639052C0BF4}"/>
    <cellStyle name="l_Plano AC - AJUSTADO -_SECOM PR - MARANHÃO -  14-05-08 4 2 2" xfId="37698" xr:uid="{1FB98BB7-A7ED-401F-A453-15E04C5E4091}"/>
    <cellStyle name="l_Plano AC - AJUSTADO -_SECOM PR - MARANHÃO -  14-05-08 4 3" xfId="25198" xr:uid="{DA2CD757-593E-4D3D-98CB-52F9E8C8F1A1}"/>
    <cellStyle name="l_Plano AC - AJUSTADO -_SECOM PR - MARANHÃO -  14-05-08 5" xfId="28407" xr:uid="{2E6F7DA8-D764-4248-8C29-59FADFF0B851}"/>
    <cellStyle name="l_Plano AC - AJUSTADO -_SECOM PR - MARANHÃO -  14-05-08 5 2" xfId="40763" xr:uid="{56E64584-41BC-4161-8DDA-1684509C3003}"/>
    <cellStyle name="l_Plano AC - AJUSTADO -_SECOM PR - MARANHÃO -  14-05-08 6" xfId="31929" xr:uid="{16E050EA-96AC-4C3B-ACE0-0A8B31FEBE9B}"/>
    <cellStyle name="l_Plano AC - AJUSTADO -_SECOM PR - MARANHÃO -  14-05-08_JORNAL COMPLEMENTO 24.06 - VERAMIR II - CONSOLIDADO" xfId="815" xr:uid="{8B04FA6C-DB1F-4F62-A20A-9CB02634804B}"/>
    <cellStyle name="l_Plano AC - AJUSTADO -_SECOM PR - MARANHÃO -  14-05-08_OOH - Rev 12" xfId="3989" xr:uid="{68637822-2FFF-44FF-97DD-8FF3E25078B9}"/>
    <cellStyle name="l_Plano AC - AJUSTADO -_SECOM PR - MGE E SPE - 13-05" xfId="816" xr:uid="{14FFDC68-FEB0-4FC3-9B31-1DD3BA8B8D90}"/>
    <cellStyle name="l_Plano AC - AJUSTADO -_SECOM PR - MGE E SPE - 13-05 2" xfId="11287" xr:uid="{825BCE48-9F34-498E-99A8-BE43773C07EF}"/>
    <cellStyle name="l_Plano AC - AJUSTADO -_SECOM PR - MGE E SPE - 13-05 2 2" xfId="13043" xr:uid="{75186CCC-6D60-44F4-8A94-D24952485D9A}"/>
    <cellStyle name="l_Plano AC - AJUSTADO -_SECOM PR - MGE E SPE - 13-05 2 2 2" xfId="16673" xr:uid="{F8B869FF-3205-405B-AEB6-49246BA58373}"/>
    <cellStyle name="l_Plano AC - AJUSTADO -_SECOM PR - MGE E SPE - 13-05 2 2 2 2" xfId="22832" xr:uid="{7ED70523-D16A-4103-BA34-E11D6B5DD3B3}"/>
    <cellStyle name="l_Plano AC - AJUSTADO -_SECOM PR - MGE E SPE - 13-05 2 2 2 2 2" xfId="40099" xr:uid="{F72A196F-C782-4529-B920-67EBEA38FB7C}"/>
    <cellStyle name="l_Plano AC - AJUSTADO -_SECOM PR - MGE E SPE - 13-05 2 2 2 3" xfId="27740" xr:uid="{0D36CFDF-8791-43C5-841F-9BE04D32663A}"/>
    <cellStyle name="l_Plano AC - AJUSTADO -_SECOM PR - MGE E SPE - 13-05 2 2 3" xfId="30964" xr:uid="{F5DEE25B-6B75-491B-A078-E9ED2407D12A}"/>
    <cellStyle name="l_Plano AC - AJUSTADO -_SECOM PR - MGE E SPE - 13-05 2 2 3 2" xfId="43188" xr:uid="{95A74DBE-F201-4779-8817-AE94D58A10EE}"/>
    <cellStyle name="l_Plano AC - AJUSTADO -_SECOM PR - MGE E SPE - 13-05 2 2 4" xfId="33956" xr:uid="{1F19C165-B5D3-43DD-A7CD-2EFD0E863B7C}"/>
    <cellStyle name="l_Plano AC - AJUSTADO -_SECOM PR - MGE E SPE - 13-05 2 2 4 2" xfId="45675" xr:uid="{E34AABA3-2236-41EA-8047-D11B13294CA1}"/>
    <cellStyle name="l_Plano AC - AJUSTADO -_SECOM PR - MGE E SPE - 13-05 2 2 5" xfId="36157" xr:uid="{92B7942F-C326-45B3-9506-45AFAAB7D203}"/>
    <cellStyle name="l_Plano AC - AJUSTADO -_SECOM PR - MGE E SPE - 13-05 2 2 6" xfId="19520" xr:uid="{ECB2B4EB-24D0-40EB-ACD3-A9DA3DA98C39}"/>
    <cellStyle name="l_Plano AC - AJUSTADO -_SECOM PR - MGE E SPE - 13-05 2 3" xfId="14970" xr:uid="{2CBC55D3-76B9-400C-82AF-BEB9635322B4}"/>
    <cellStyle name="l_Plano AC - AJUSTADO -_SECOM PR - MGE E SPE - 13-05 2 3 2" xfId="21129" xr:uid="{4F774A2B-448A-4DCC-95AA-137C806A3DAB}"/>
    <cellStyle name="l_Plano AC - AJUSTADO -_SECOM PR - MGE E SPE - 13-05 2 3 2 2" xfId="38502" xr:uid="{602ACC07-2C6D-4E0B-AC83-7D07167E841C}"/>
    <cellStyle name="l_Plano AC - AJUSTADO -_SECOM PR - MGE E SPE - 13-05 2 3 3" xfId="26091" xr:uid="{39F4C4EC-15B3-474C-AB67-BB6BDCF6FC10}"/>
    <cellStyle name="l_Plano AC - AJUSTADO -_SECOM PR - MGE E SPE - 13-05 2 4" xfId="29282" xr:uid="{0DF0823C-9179-4AC2-8A8E-8B07939967B2}"/>
    <cellStyle name="l_Plano AC - AJUSTADO -_SECOM PR - MGE E SPE - 13-05 2 4 2" xfId="41592" xr:uid="{4A7C96E3-A7AD-4E2C-8472-43FF6505B71A}"/>
    <cellStyle name="l_Plano AC - AJUSTADO -_SECOM PR - MGE E SPE - 13-05 2 5" xfId="32266" xr:uid="{02BE48D6-3418-44D8-B3E6-DFEADD7BBB9F}"/>
    <cellStyle name="l_Plano AC - AJUSTADO -_SECOM PR - MGE E SPE - 13-05 2 5 2" xfId="44021" xr:uid="{01FF06F8-B34B-43B9-A3C3-6404D487B46C}"/>
    <cellStyle name="l_Plano AC - AJUSTADO -_SECOM PR - MGE E SPE - 13-05 2 6" xfId="29954" xr:uid="{6D3F4A63-8B61-4853-801F-FA671EBE66A5}"/>
    <cellStyle name="l_Plano AC - AJUSTADO -_SECOM PR - MGE E SPE - 13-05 2 7" xfId="19044" xr:uid="{C0276428-32EE-4237-8398-AACAC8917C9B}"/>
    <cellStyle name="l_Plano AC - AJUSTADO -_SECOM PR - MGE E SPE - 13-05 3" xfId="12240" xr:uid="{F35B6C60-6DFA-45D1-A12E-4E52A39F502A}"/>
    <cellStyle name="l_Plano AC - AJUSTADO -_SECOM PR - MGE E SPE - 13-05 3 2" xfId="15870" xr:uid="{C4D8EC64-D3E2-4ECB-A424-8EB60A9AC838}"/>
    <cellStyle name="l_Plano AC - AJUSTADO -_SECOM PR - MGE E SPE - 13-05 3 2 2" xfId="22029" xr:uid="{142F002B-1494-4117-BD17-9599F6CC4B09}"/>
    <cellStyle name="l_Plano AC - AJUSTADO -_SECOM PR - MGE E SPE - 13-05 3 2 2 2" xfId="39307" xr:uid="{901931E1-B789-416C-81B4-130AE2390092}"/>
    <cellStyle name="l_Plano AC - AJUSTADO -_SECOM PR - MGE E SPE - 13-05 3 2 3" xfId="26948" xr:uid="{50D148CA-D44F-42AA-B45C-6307DCD5FA0A}"/>
    <cellStyle name="l_Plano AC - AJUSTADO -_SECOM PR - MGE E SPE - 13-05 3 2 4" xfId="48207" xr:uid="{031D289A-2EB1-409B-BF90-93CC6458816C}"/>
    <cellStyle name="l_Plano AC - AJUSTADO -_SECOM PR - MGE E SPE - 13-05 3 3" xfId="17570" xr:uid="{A8E141C9-5528-431B-8B10-9EFB8184A006}"/>
    <cellStyle name="l_Plano AC - AJUSTADO -_SECOM PR - MGE E SPE - 13-05 3 3 2" xfId="23729" xr:uid="{66883C23-F793-4A56-B844-7EC17DCF7CAC}"/>
    <cellStyle name="l_Plano AC - AJUSTADO -_SECOM PR - MGE E SPE - 13-05 3 3 2 2" xfId="42392" xr:uid="{36C25512-CBB0-4F15-AB79-4AC205A05F24}"/>
    <cellStyle name="l_Plano AC - AJUSTADO -_SECOM PR - MGE E SPE - 13-05 3 3 3" xfId="30166" xr:uid="{3C0EDFF0-A90C-446B-81D6-D34C09A73972}"/>
    <cellStyle name="l_Plano AC - AJUSTADO -_SECOM PR - MGE E SPE - 13-05 3 4" xfId="33163" xr:uid="{A6EB17CC-B325-412B-89D7-E99E859F013E}"/>
    <cellStyle name="l_Plano AC - AJUSTADO -_SECOM PR - MGE E SPE - 13-05 3 4 2" xfId="44882" xr:uid="{CDBC033A-4E96-4D4A-A7C4-879E20A02C71}"/>
    <cellStyle name="l_Plano AC - AJUSTADO -_SECOM PR - MGE E SPE - 13-05 3 5" xfId="35365" xr:uid="{889BC84E-BABA-4F76-9F80-32B0028E395E}"/>
    <cellStyle name="l_Plano AC - AJUSTADO -_SECOM PR - MGE E SPE - 13-05 3 6" xfId="26741" xr:uid="{7F8AE38D-F497-4096-A181-BB9C4866974B}"/>
    <cellStyle name="l_Plano AC - AJUSTADO -_SECOM PR - MGE E SPE - 13-05 3 6 2" xfId="39115" xr:uid="{A8B93600-4A88-47B8-A6A0-08246CF8CEFC}"/>
    <cellStyle name="l_Plano AC - AJUSTADO -_SECOM PR - MGE E SPE - 13-05 4" xfId="14130" xr:uid="{B0B5D398-F487-4285-BF79-BD9FA2510C66}"/>
    <cellStyle name="l_Plano AC - AJUSTADO -_SECOM PR - MGE E SPE - 13-05 4 2" xfId="20289" xr:uid="{536E7B22-09B1-41B0-9B08-FBD65A224C85}"/>
    <cellStyle name="l_Plano AC - AJUSTADO -_SECOM PR - MGE E SPE - 13-05 4 2 2" xfId="37699" xr:uid="{CF71E8BE-7307-40C8-A9F3-3803CC3FE823}"/>
    <cellStyle name="l_Plano AC - AJUSTADO -_SECOM PR - MGE E SPE - 13-05 4 3" xfId="25199" xr:uid="{C67485B8-5BBD-4623-A9DD-1440DDD34669}"/>
    <cellStyle name="l_Plano AC - AJUSTADO -_SECOM PR - MGE E SPE - 13-05 5" xfId="28408" xr:uid="{FE4A134E-4EE3-41FF-953C-E2162FD532F5}"/>
    <cellStyle name="l_Plano AC - AJUSTADO -_SECOM PR - MGE E SPE - 13-05 5 2" xfId="40764" xr:uid="{BA43C584-43B1-4ADC-AEBF-CE4B1143592C}"/>
    <cellStyle name="l_Plano AC - AJUSTADO -_SECOM PR - MGE E SPE - 13-05 6" xfId="31928" xr:uid="{485B6D99-6F47-457A-8FBC-FE3C55B6EACD}"/>
    <cellStyle name="l_Plano AC - AJUSTADO -_SECOM PR - MGE E SPE - 13-05_JORNAL COMPLEMENTO 24.06 - VERAMIR II - CONSOLIDADO" xfId="817" xr:uid="{F2911375-709C-4945-8275-CA8ABF7AD99B}"/>
    <cellStyle name="l_Plano AC - AJUSTADO -_SECOM PR - MGE E SPE - 13-05_OOH - Rev 12" xfId="3990" xr:uid="{4527832E-A476-4B91-92C0-B226860D0428}"/>
    <cellStyle name="l_Plano AC - AJUSTADO -_SECOM PR - MGE E SPE - 14-05" xfId="818" xr:uid="{A0500B65-0D9F-4A86-961A-303FECA92BB4}"/>
    <cellStyle name="l_Plano AC - AJUSTADO -_SECOM PR - MGE E SPE - 14-05 2" xfId="11288" xr:uid="{EED70898-9B9B-4572-ABDE-78679C5D2831}"/>
    <cellStyle name="l_Plano AC - AJUSTADO -_SECOM PR - MGE E SPE - 14-05 2 2" xfId="13044" xr:uid="{49DC7E9B-DEC7-4B01-BDF3-3AA9E0D5FA39}"/>
    <cellStyle name="l_Plano AC - AJUSTADO -_SECOM PR - MGE E SPE - 14-05 2 2 2" xfId="16674" xr:uid="{265EDBFA-C2BA-410D-B4AA-AD8C0709DDF0}"/>
    <cellStyle name="l_Plano AC - AJUSTADO -_SECOM PR - MGE E SPE - 14-05 2 2 2 2" xfId="22833" xr:uid="{F1ABDA26-717E-493C-9FAB-B925493CB819}"/>
    <cellStyle name="l_Plano AC - AJUSTADO -_SECOM PR - MGE E SPE - 14-05 2 2 2 2 2" xfId="40100" xr:uid="{4E999233-7B14-440C-81DF-CA83962EE38A}"/>
    <cellStyle name="l_Plano AC - AJUSTADO -_SECOM PR - MGE E SPE - 14-05 2 2 2 3" xfId="27741" xr:uid="{EAADC07E-B067-4B3F-B148-892479EFD3D4}"/>
    <cellStyle name="l_Plano AC - AJUSTADO -_SECOM PR - MGE E SPE - 14-05 2 2 3" xfId="30965" xr:uid="{E86E23CC-6F1D-442C-B18E-FCEA0A7CF667}"/>
    <cellStyle name="l_Plano AC - AJUSTADO -_SECOM PR - MGE E SPE - 14-05 2 2 3 2" xfId="43189" xr:uid="{08F4AAC0-1861-44AF-8C10-93B3DAB1F24E}"/>
    <cellStyle name="l_Plano AC - AJUSTADO -_SECOM PR - MGE E SPE - 14-05 2 2 4" xfId="33957" xr:uid="{5125EFBD-ABE9-48E3-99BD-2B2C00CE7113}"/>
    <cellStyle name="l_Plano AC - AJUSTADO -_SECOM PR - MGE E SPE - 14-05 2 2 4 2" xfId="45676" xr:uid="{5E28BF84-2354-41E6-B8B5-81F1FA54747D}"/>
    <cellStyle name="l_Plano AC - AJUSTADO -_SECOM PR - MGE E SPE - 14-05 2 2 5" xfId="36158" xr:uid="{B3B3A5E6-F695-46EB-A669-67B491100026}"/>
    <cellStyle name="l_Plano AC - AJUSTADO -_SECOM PR - MGE E SPE - 14-05 2 2 6" xfId="18845" xr:uid="{9D83010D-79AD-43DC-A6A4-2F61827E0C1A}"/>
    <cellStyle name="l_Plano AC - AJUSTADO -_SECOM PR - MGE E SPE - 14-05 2 3" xfId="14971" xr:uid="{AE662A19-9617-4162-9C14-D6D87AF276A4}"/>
    <cellStyle name="l_Plano AC - AJUSTADO -_SECOM PR - MGE E SPE - 14-05 2 3 2" xfId="21130" xr:uid="{D6ABE6CB-FD7C-44DF-A4BB-264AC2EA765E}"/>
    <cellStyle name="l_Plano AC - AJUSTADO -_SECOM PR - MGE E SPE - 14-05 2 3 2 2" xfId="38503" xr:uid="{B8839E01-15B2-48E8-8DBB-BB13C5E5E28E}"/>
    <cellStyle name="l_Plano AC - AJUSTADO -_SECOM PR - MGE E SPE - 14-05 2 3 3" xfId="26092" xr:uid="{5ECEAAD6-FE0F-476E-9B2C-5C3413064EF9}"/>
    <cellStyle name="l_Plano AC - AJUSTADO -_SECOM PR - MGE E SPE - 14-05 2 4" xfId="29283" xr:uid="{D7A813DF-B21F-4797-A748-9317BD886D51}"/>
    <cellStyle name="l_Plano AC - AJUSTADO -_SECOM PR - MGE E SPE - 14-05 2 4 2" xfId="41593" xr:uid="{F2B93F62-E822-45F5-94E0-8A7F190FFD4F}"/>
    <cellStyle name="l_Plano AC - AJUSTADO -_SECOM PR - MGE E SPE - 14-05 2 5" xfId="32267" xr:uid="{17FE1F30-673D-4029-8182-BE0337B3DCBA}"/>
    <cellStyle name="l_Plano AC - AJUSTADO -_SECOM PR - MGE E SPE - 14-05 2 5 2" xfId="44022" xr:uid="{CC514A28-6120-4516-A806-92D6402F4D09}"/>
    <cellStyle name="l_Plano AC - AJUSTADO -_SECOM PR - MGE E SPE - 14-05 2 6" xfId="29946" xr:uid="{5C24324F-D28E-4AE9-A4C8-78350222EC44}"/>
    <cellStyle name="l_Plano AC - AJUSTADO -_SECOM PR - MGE E SPE - 14-05 2 7" xfId="18728" xr:uid="{9B89F202-B101-4366-A789-AF2F64E109A3}"/>
    <cellStyle name="l_Plano AC - AJUSTADO -_SECOM PR - MGE E SPE - 14-05 3" xfId="12241" xr:uid="{139C4348-56C8-428F-A9CD-072CFAB9FB1D}"/>
    <cellStyle name="l_Plano AC - AJUSTADO -_SECOM PR - MGE E SPE - 14-05 3 2" xfId="15871" xr:uid="{2617F919-1980-44E3-B333-F63E4E0F3525}"/>
    <cellStyle name="l_Plano AC - AJUSTADO -_SECOM PR - MGE E SPE - 14-05 3 2 2" xfId="22030" xr:uid="{62928ABE-2FE6-4799-9B1B-9980D9E06C13}"/>
    <cellStyle name="l_Plano AC - AJUSTADO -_SECOM PR - MGE E SPE - 14-05 3 2 2 2" xfId="39308" xr:uid="{8BE81C54-57A0-4C81-B44C-7AA290EE1C37}"/>
    <cellStyle name="l_Plano AC - AJUSTADO -_SECOM PR - MGE E SPE - 14-05 3 2 3" xfId="26949" xr:uid="{8146F77C-E82E-4DEB-8B65-2192AA1EB9B5}"/>
    <cellStyle name="l_Plano AC - AJUSTADO -_SECOM PR - MGE E SPE - 14-05 3 2 4" xfId="48208" xr:uid="{96B06398-487F-42AE-ABDE-EA9DA8170CF2}"/>
    <cellStyle name="l_Plano AC - AJUSTADO -_SECOM PR - MGE E SPE - 14-05 3 3" xfId="17571" xr:uid="{23DDCCC8-A1B0-4045-A2E8-5A07D8CB8728}"/>
    <cellStyle name="l_Plano AC - AJUSTADO -_SECOM PR - MGE E SPE - 14-05 3 3 2" xfId="23730" xr:uid="{E62E87DD-EFE3-41DE-A9E1-A80E9C3CACDB}"/>
    <cellStyle name="l_Plano AC - AJUSTADO -_SECOM PR - MGE E SPE - 14-05 3 3 2 2" xfId="42393" xr:uid="{5EFB2B9A-82C3-44F3-A039-D4A5E4140427}"/>
    <cellStyle name="l_Plano AC - AJUSTADO -_SECOM PR - MGE E SPE - 14-05 3 3 3" xfId="30167" xr:uid="{1E62B46C-1698-4DC4-BB57-9F939727D046}"/>
    <cellStyle name="l_Plano AC - AJUSTADO -_SECOM PR - MGE E SPE - 14-05 3 4" xfId="33164" xr:uid="{98D84B69-A701-4EDA-8221-7100B6C3A588}"/>
    <cellStyle name="l_Plano AC - AJUSTADO -_SECOM PR - MGE E SPE - 14-05 3 4 2" xfId="44883" xr:uid="{20522CEA-7B2A-490F-A59F-3C1BDCB07115}"/>
    <cellStyle name="l_Plano AC - AJUSTADO -_SECOM PR - MGE E SPE - 14-05 3 5" xfId="35366" xr:uid="{FA29E8D8-2917-494A-964E-E67C78B8DCCA}"/>
    <cellStyle name="l_Plano AC - AJUSTADO -_SECOM PR - MGE E SPE - 14-05 3 6" xfId="37111" xr:uid="{98DBCFAE-720D-4684-99D4-7AD1E1F4DC3D}"/>
    <cellStyle name="l_Plano AC - AJUSTADO -_SECOM PR - MGE E SPE - 14-05 3 6 2" xfId="46647" xr:uid="{13F31C55-8BBF-42A0-9373-42A90805B3D4}"/>
    <cellStyle name="l_Plano AC - AJUSTADO -_SECOM PR - MGE E SPE - 14-05 4" xfId="14131" xr:uid="{4BA268AA-F761-4D53-AECF-8B5E2D9A88DE}"/>
    <cellStyle name="l_Plano AC - AJUSTADO -_SECOM PR - MGE E SPE - 14-05 4 2" xfId="20290" xr:uid="{6B482E7F-00DA-4137-8686-7B437EAEE6C0}"/>
    <cellStyle name="l_Plano AC - AJUSTADO -_SECOM PR - MGE E SPE - 14-05 4 2 2" xfId="37700" xr:uid="{8863FC21-69C9-4DF1-A5C2-63CD658FBFD9}"/>
    <cellStyle name="l_Plano AC - AJUSTADO -_SECOM PR - MGE E SPE - 14-05 4 3" xfId="25200" xr:uid="{EB3B1599-4D69-44DD-BA7F-92977F0966B2}"/>
    <cellStyle name="l_Plano AC - AJUSTADO -_SECOM PR - MGE E SPE - 14-05 5" xfId="28409" xr:uid="{BDC0A817-EAC2-4F67-911E-8C438DB5B76D}"/>
    <cellStyle name="l_Plano AC - AJUSTADO -_SECOM PR - MGE E SPE - 14-05 5 2" xfId="40765" xr:uid="{1F09CC90-AD9F-4687-A483-3984DCA23309}"/>
    <cellStyle name="l_Plano AC - AJUSTADO -_SECOM PR - MGE E SPE - 14-05 6" xfId="31927" xr:uid="{B4149C22-D84F-4033-A18F-19318FC7BEE3}"/>
    <cellStyle name="l_Plano AC - AJUSTADO -_SECOM PR - MGE E SPE - 14-05_JORNAL COMPLEMENTO 24.06 - VERAMIR II - CONSOLIDADO" xfId="819" xr:uid="{8C97CAAD-356F-40DC-9427-2F858E6BC5AF}"/>
    <cellStyle name="l_Plano AC - AJUSTADO -_SECOM PR - MGE E SPE - 14-05_OOH - Rev 12" xfId="3991" xr:uid="{DC250102-0DFC-4FD3-A998-09C624BE149D}"/>
    <cellStyle name="l_Plano AC - AJUSTADO -_SECOM PR (1).." xfId="820" xr:uid="{F6B4CAD3-0973-48DE-BC61-4EA95871A365}"/>
    <cellStyle name="l_Plano AC - AJUSTADO -_SECOM PR (1).._JORNAL COMPLEMENTO 24.06 - VERAMIR II - CONSOLIDADO" xfId="821" xr:uid="{8A909F3F-174B-499D-894C-36D9D44778D5}"/>
    <cellStyle name="l_Plano AC - AJUSTADO -_SECOM PR (2).." xfId="822" xr:uid="{6DB4E9E2-0AC9-43FF-BA3A-AF07479A7B23}"/>
    <cellStyle name="l_Plano AC - AJUSTADO -_SECOM PR (2).._JORNAL COMPLEMENTO 24.06 - VERAMIR II - CONSOLIDADO" xfId="823" xr:uid="{CA05D8CD-5066-4045-91EC-12CD3810EBDA}"/>
    <cellStyle name="l_Plano AC - AJUSTADO -_SÉCULO 21" xfId="824" xr:uid="{BCCFFF33-0D8A-4F53-9C32-446EF5FA50E7}"/>
    <cellStyle name="l_Plano AC - AJUSTADO -_SÉCULO 21_JORNAL COMPLEMENTO 24.06 - VERAMIR II - CONSOLIDADO" xfId="825" xr:uid="{E619669C-77FE-460D-9BF7-6F83A6DEB737}"/>
    <cellStyle name="l_Plano AC - AJUSTADO -_SPA - NUCLEO APRES" xfId="826" xr:uid="{D8297898-8D9D-43C4-8FD4-7BF44557B844}"/>
    <cellStyle name="l_Plano AC - AJUSTADO -_SPA - NUCLEO APRES 2" xfId="11289" xr:uid="{87DA7212-BCE0-4A91-BBFF-D419CE23148A}"/>
    <cellStyle name="l_Plano AC - AJUSTADO -_SPA - NUCLEO APRES 2 2" xfId="13045" xr:uid="{A56EFCAE-745B-4663-9882-C1F67501649C}"/>
    <cellStyle name="l_Plano AC - AJUSTADO -_SPA - NUCLEO APRES 2 2 2" xfId="16675" xr:uid="{DE292770-1B27-4416-8B57-857E9312AFF5}"/>
    <cellStyle name="l_Plano AC - AJUSTADO -_SPA - NUCLEO APRES 2 2 2 2" xfId="22834" xr:uid="{0741C660-7E74-4807-959E-31AEE38E557A}"/>
    <cellStyle name="l_Plano AC - AJUSTADO -_SPA - NUCLEO APRES 2 2 2 2 2" xfId="40101" xr:uid="{BD907FD3-A421-4AAE-87D3-AEFAA9B0A6BD}"/>
    <cellStyle name="l_Plano AC - AJUSTADO -_SPA - NUCLEO APRES 2 2 2 3" xfId="27742" xr:uid="{F829386B-4938-4BA9-B642-EA571BE59ECE}"/>
    <cellStyle name="l_Plano AC - AJUSTADO -_SPA - NUCLEO APRES 2 2 3" xfId="30966" xr:uid="{78946230-62DC-48DB-A4EF-182B16ADD42A}"/>
    <cellStyle name="l_Plano AC - AJUSTADO -_SPA - NUCLEO APRES 2 2 3 2" xfId="43190" xr:uid="{5526C3CF-A8E5-412C-A214-6B86C96F7BF7}"/>
    <cellStyle name="l_Plano AC - AJUSTADO -_SPA - NUCLEO APRES 2 2 4" xfId="33958" xr:uid="{59A5B86F-86E0-43E4-9BCD-8EB3643AD9F0}"/>
    <cellStyle name="l_Plano AC - AJUSTADO -_SPA - NUCLEO APRES 2 2 4 2" xfId="45677" xr:uid="{1AF1D016-CF5E-451F-9D26-8C31EFCF391D}"/>
    <cellStyle name="l_Plano AC - AJUSTADO -_SPA - NUCLEO APRES 2 2 5" xfId="36159" xr:uid="{B505A74F-2B73-4CA4-A4F6-A73AC002158E}"/>
    <cellStyle name="l_Plano AC - AJUSTADO -_SPA - NUCLEO APRES 2 2 6" xfId="18527" xr:uid="{448AB384-6C85-491C-B16F-DEE536A8AFFD}"/>
    <cellStyle name="l_Plano AC - AJUSTADO -_SPA - NUCLEO APRES 2 3" xfId="14972" xr:uid="{C46F4B2D-611C-478C-9F75-DB883066870D}"/>
    <cellStyle name="l_Plano AC - AJUSTADO -_SPA - NUCLEO APRES 2 3 2" xfId="21131" xr:uid="{B13438D6-E6E2-41FF-94A4-A089F7887800}"/>
    <cellStyle name="l_Plano AC - AJUSTADO -_SPA - NUCLEO APRES 2 3 2 2" xfId="38504" xr:uid="{76B39FEB-F3D2-492B-BA0F-B06C179911C5}"/>
    <cellStyle name="l_Plano AC - AJUSTADO -_SPA - NUCLEO APRES 2 3 3" xfId="26093" xr:uid="{CB9A9B65-6D55-4FC4-9B05-89AFBFF3AFCB}"/>
    <cellStyle name="l_Plano AC - AJUSTADO -_SPA - NUCLEO APRES 2 4" xfId="29284" xr:uid="{A5A20180-5451-421E-BCF3-1762B0931719}"/>
    <cellStyle name="l_Plano AC - AJUSTADO -_SPA - NUCLEO APRES 2 4 2" xfId="41594" xr:uid="{73302C69-F46C-494A-B600-B79984900E8A}"/>
    <cellStyle name="l_Plano AC - AJUSTADO -_SPA - NUCLEO APRES 2 5" xfId="32268" xr:uid="{517569E6-9891-401C-B0DF-69F744CEEB68}"/>
    <cellStyle name="l_Plano AC - AJUSTADO -_SPA - NUCLEO APRES 2 5 2" xfId="44023" xr:uid="{0019BCD5-BA57-4DB0-AA3F-EB7453D0D647}"/>
    <cellStyle name="l_Plano AC - AJUSTADO -_SPA - NUCLEO APRES 2 6" xfId="29917" xr:uid="{C2349A1F-74F6-4984-BF36-3651A0AD933D}"/>
    <cellStyle name="l_Plano AC - AJUSTADO -_SPA - NUCLEO APRES 2 7" xfId="19426" xr:uid="{F8FE0E97-C5E3-42E2-8178-7A8E75B88456}"/>
    <cellStyle name="l_Plano AC - AJUSTADO -_SPA - NUCLEO APRES 3" xfId="12242" xr:uid="{D6F0270C-137F-4869-82B8-66B3567C28B6}"/>
    <cellStyle name="l_Plano AC - AJUSTADO -_SPA - NUCLEO APRES 3 2" xfId="15872" xr:uid="{E65C41BD-3636-4C55-BC21-535F026CEAEC}"/>
    <cellStyle name="l_Plano AC - AJUSTADO -_SPA - NUCLEO APRES 3 2 2" xfId="22031" xr:uid="{A5AB8D7F-CC29-40D9-9A8A-5DC6B0E5AE1C}"/>
    <cellStyle name="l_Plano AC - AJUSTADO -_SPA - NUCLEO APRES 3 2 2 2" xfId="39309" xr:uid="{976281BC-3E0A-41D0-845D-974E23724E0B}"/>
    <cellStyle name="l_Plano AC - AJUSTADO -_SPA - NUCLEO APRES 3 2 3" xfId="26950" xr:uid="{A8D64689-4B73-4B89-BFEE-419D5183DDF4}"/>
    <cellStyle name="l_Plano AC - AJUSTADO -_SPA - NUCLEO APRES 3 2 4" xfId="48209" xr:uid="{6AFAC72E-9CE2-4CEC-A87A-A03CABC7E183}"/>
    <cellStyle name="l_Plano AC - AJUSTADO -_SPA - NUCLEO APRES 3 3" xfId="17572" xr:uid="{5699CB05-3B90-4F51-AEA7-B157ED140E65}"/>
    <cellStyle name="l_Plano AC - AJUSTADO -_SPA - NUCLEO APRES 3 3 2" xfId="23731" xr:uid="{556991CD-4AD9-4328-8859-92D66E9B46C3}"/>
    <cellStyle name="l_Plano AC - AJUSTADO -_SPA - NUCLEO APRES 3 3 2 2" xfId="42394" xr:uid="{A897C4B1-0540-451B-A8CF-416A909341DA}"/>
    <cellStyle name="l_Plano AC - AJUSTADO -_SPA - NUCLEO APRES 3 3 3" xfId="30168" xr:uid="{7FBBCC79-4258-4849-93BE-E70EAAC0486B}"/>
    <cellStyle name="l_Plano AC - AJUSTADO -_SPA - NUCLEO APRES 3 4" xfId="33165" xr:uid="{D3C03637-02A3-4489-8340-E3FFAC1FCCB6}"/>
    <cellStyle name="l_Plano AC - AJUSTADO -_SPA - NUCLEO APRES 3 4 2" xfId="44884" xr:uid="{5FB6DBFD-A004-4A3F-9E56-5286446C31A9}"/>
    <cellStyle name="l_Plano AC - AJUSTADO -_SPA - NUCLEO APRES 3 5" xfId="35367" xr:uid="{F1F9D884-4C0C-48B3-9669-B0E1C42E6DFD}"/>
    <cellStyle name="l_Plano AC - AJUSTADO -_SPA - NUCLEO APRES 3 6" xfId="37314" xr:uid="{EAF0D510-E66B-4FB7-81F9-7EC799C02DB4}"/>
    <cellStyle name="l_Plano AC - AJUSTADO -_SPA - NUCLEO APRES 3 6 2" xfId="46850" xr:uid="{435C2CEE-940C-4517-A7F4-8CB138639FB2}"/>
    <cellStyle name="l_Plano AC - AJUSTADO -_SPA - NUCLEO APRES 4" xfId="14132" xr:uid="{230CB961-BA4F-42CB-80AC-6008A2B3B707}"/>
    <cellStyle name="l_Plano AC - AJUSTADO -_SPA - NUCLEO APRES 4 2" xfId="20291" xr:uid="{967D5A11-261D-4F7F-88B4-87798B059733}"/>
    <cellStyle name="l_Plano AC - AJUSTADO -_SPA - NUCLEO APRES 4 2 2" xfId="37701" xr:uid="{6762B838-77D7-4EEC-A816-1D1D1D636F32}"/>
    <cellStyle name="l_Plano AC - AJUSTADO -_SPA - NUCLEO APRES 4 3" xfId="25201" xr:uid="{CF635F35-2D1E-426C-B5A9-34674C37CE2C}"/>
    <cellStyle name="l_Plano AC - AJUSTADO -_SPA - NUCLEO APRES 5" xfId="28410" xr:uid="{660DB246-F77C-42B0-B398-6D038284ED94}"/>
    <cellStyle name="l_Plano AC - AJUSTADO -_SPA - NUCLEO APRES 5 2" xfId="40766" xr:uid="{5017D8A3-DC7B-4420-AA17-D93C091E20C8}"/>
    <cellStyle name="l_Plano AC - AJUSTADO -_SPA - NUCLEO APRES 6" xfId="31926" xr:uid="{BF8E8F50-D675-426A-BC20-08C5EFCADDDF}"/>
    <cellStyle name="l_Plano AC - AJUSTADO -_SPA - NUCLEO APRES_CINEMA - BRASÍLIA - 141" xfId="827" xr:uid="{DE913B35-8626-4678-8EC5-5930EF0C22E3}"/>
    <cellStyle name="l_Plano AC - AJUSTADO -_SPA - NUCLEO APRES_CINEMA - BRASÍLIA - 141_JORNAL COMPLEMENTO 24.06 - VERAMIR II - CONSOLIDADO" xfId="828" xr:uid="{8EA1918C-4628-4F00-B8E4-F7D3D48D9927}"/>
    <cellStyle name="l_Plano AC - AJUSTADO -_SPA - NUCLEO APRES_CINEMA_-_9_MERCADOS" xfId="829" xr:uid="{96F87135-E27A-4089-B85E-EF57668F1862}"/>
    <cellStyle name="l_Plano AC - AJUSTADO -_SPA - NUCLEO APRES_JORNAL COMPLEMENTO 24.06 - VERAMIR II - CONSOLIDADO" xfId="830" xr:uid="{28CE5C1B-33CC-431B-AE83-402887F8CD3A}"/>
    <cellStyle name="l_Plano AC - AJUSTADO -_SPA - NUCLEO APRES_OOH - Rev 12" xfId="3992" xr:uid="{4394523D-6EBC-4E09-AA4B-B21807E2AEA7}"/>
    <cellStyle name="l_Plano AC - AJUSTADO -_SPA - NUCLEO APRES_Plano  DF - Jornal Meia Pág. Tab. 17.05" xfId="831" xr:uid="{BB0324BA-D212-452D-8747-25CD1BF44FF1}"/>
    <cellStyle name="l_Plano AC - AJUSTADO -_SPA - NUCLEO APRES_Plano  DF - Jornal Meia Pág. Tab. 17.05_JORNAL COMPLEMENTO 24.06 - VERAMIR II - CONSOLIDADO" xfId="832" xr:uid="{6EDB4AEB-356F-40BD-84F0-F50435FF6E51}"/>
    <cellStyle name="l_Plano AC - AJUSTADO -_SPA - NUCLEO APRES_Plano  PE - Jornal Meia Pág. Tab. 17.05" xfId="833" xr:uid="{120D18C1-0333-4E09-A4F7-85DE38CCCE27}"/>
    <cellStyle name="l_Plano AC - AJUSTADO -_SPA - NUCLEO APRES_Plano  PE - Jornal Meia Pág. Tab. 17.05_JORNAL COMPLEMENTO 24.06 - VERAMIR II - CONSOLIDADO" xfId="834" xr:uid="{7FE4DD19-92B4-4D71-9D59-E32E45E518F3}"/>
    <cellStyle name="l_Plano AC - AJUSTADO -_SPA - NUCLEO APRES_Plano BA - Jornal Meia Pág. Tab. 17.05" xfId="835" xr:uid="{EBD00A3D-5A06-4576-BA77-FFA562D7F8F6}"/>
    <cellStyle name="l_Plano AC - AJUSTADO -_SPA - NUCLEO APRES_Plano BA - Jornal Meia Pág. Tab. 17.05_JORNAL COMPLEMENTO 24.06 - VERAMIR II - CONSOLIDADO" xfId="836" xr:uid="{33556F96-28C3-4F04-B87F-3C25EF33F218}"/>
    <cellStyle name="l_Plano AC - AJUSTADO -_SPA - NUCLEO APRES_Plano CE - Jornal Meia Pág. Tab. 17.05" xfId="837" xr:uid="{8A0D39E3-2447-43DA-A8E8-B11725A1015C}"/>
    <cellStyle name="l_Plano AC - AJUSTADO -_SPA - NUCLEO APRES_Plano CE - Jornal Meia Pág. Tab. 17.05_JORNAL COMPLEMENTO 24.06 - VERAMIR II - CONSOLIDADO" xfId="838" xr:uid="{2797309F-E6D1-4C07-8198-36ABCEE9F7B8}"/>
    <cellStyle name="l_Plano AC - AJUSTADO -_SPA - NUCLEO APRES_REV I - PLANO RÁDIO CONSOLIDADO MATISSE 07.07" xfId="839" xr:uid="{2BB038AA-C317-4F45-8A9E-9A2B30A319A4}"/>
    <cellStyle name="l_Plano AC - AJUSTADO -_SPA - NUCLEO APRES_SÉCULO 21" xfId="840" xr:uid="{61790F55-EDDE-4AB4-9F2A-0469F74A9192}"/>
    <cellStyle name="l_Plano AC - AJUSTADO -_SPA - NUCLEO APRES_SÉCULO 21_JORNAL COMPLEMENTO 24.06 - VERAMIR II - CONSOLIDADO" xfId="841" xr:uid="{31B207D0-4958-4B55-935D-A31A48B83E48}"/>
    <cellStyle name="l_Plano AC - AJUSTADO -_TV MATISSE" xfId="842" xr:uid="{5F926919-C014-4D1B-A626-477F902CAA81}"/>
    <cellStyle name="l_Plano AC - AJUSTADO -_TV MATISSE 2" xfId="11290" xr:uid="{F0D24775-5F38-4FEE-9A9A-18F1C72D6695}"/>
    <cellStyle name="l_Plano AC - AJUSTADO -_TV MATISSE 2 2" xfId="13046" xr:uid="{7C165997-D6F6-4BEF-8C28-8683C75F4FA8}"/>
    <cellStyle name="l_Plano AC - AJUSTADO -_TV MATISSE 2 2 2" xfId="16676" xr:uid="{A0F9DF43-59B7-4E47-9598-AF786722DC07}"/>
    <cellStyle name="l_Plano AC - AJUSTADO -_TV MATISSE 2 2 2 2" xfId="22835" xr:uid="{BC1DF797-0C94-4645-BC08-BB553B8B1C82}"/>
    <cellStyle name="l_Plano AC - AJUSTADO -_TV MATISSE 2 2 2 2 2" xfId="40102" xr:uid="{2DB4C145-A636-4D1D-A3FD-FF53354BE9B9}"/>
    <cellStyle name="l_Plano AC - AJUSTADO -_TV MATISSE 2 2 2 3" xfId="27743" xr:uid="{3BA75E22-28EF-4DB0-8369-40346EDD301A}"/>
    <cellStyle name="l_Plano AC - AJUSTADO -_TV MATISSE 2 2 3" xfId="30967" xr:uid="{FE8A4576-F6D7-4D00-89AC-934805B84F10}"/>
    <cellStyle name="l_Plano AC - AJUSTADO -_TV MATISSE 2 2 3 2" xfId="43191" xr:uid="{08FAC636-5B48-4C8B-8E3F-D110591E9AD1}"/>
    <cellStyle name="l_Plano AC - AJUSTADO -_TV MATISSE 2 2 4" xfId="33959" xr:uid="{B7549C38-EB4A-46A3-BB15-3EF2B38493B9}"/>
    <cellStyle name="l_Plano AC - AJUSTADO -_TV MATISSE 2 2 4 2" xfId="45678" xr:uid="{3A70AB6B-6B05-4F02-9426-DF4728DC97A8}"/>
    <cellStyle name="l_Plano AC - AJUSTADO -_TV MATISSE 2 2 5" xfId="36160" xr:uid="{7E1710FC-6BFE-4FB0-8D63-E569ED44E5DE}"/>
    <cellStyle name="l_Plano AC - AJUSTADO -_TV MATISSE 2 2 6" xfId="19226" xr:uid="{FD70AAB7-7D49-4765-8914-268F78A58969}"/>
    <cellStyle name="l_Plano AC - AJUSTADO -_TV MATISSE 2 3" xfId="14973" xr:uid="{8F7A3149-6FB4-4CD9-9556-1719F58A2669}"/>
    <cellStyle name="l_Plano AC - AJUSTADO -_TV MATISSE 2 3 2" xfId="21132" xr:uid="{9C9E4BA7-C2ED-4700-A51B-9ED52BEEF7E4}"/>
    <cellStyle name="l_Plano AC - AJUSTADO -_TV MATISSE 2 3 2 2" xfId="38505" xr:uid="{66DE92BF-0CBD-47D4-A858-E7F802D13A32}"/>
    <cellStyle name="l_Plano AC - AJUSTADO -_TV MATISSE 2 3 3" xfId="26094" xr:uid="{CA511588-A342-4177-8482-859D7000CA91}"/>
    <cellStyle name="l_Plano AC - AJUSTADO -_TV MATISSE 2 4" xfId="29285" xr:uid="{23B24DC5-6927-47D6-9687-7516AFAC22E3}"/>
    <cellStyle name="l_Plano AC - AJUSTADO -_TV MATISSE 2 4 2" xfId="41595" xr:uid="{5DE45A3C-D220-49FB-81A1-EDFFE49F2E8F}"/>
    <cellStyle name="l_Plano AC - AJUSTADO -_TV MATISSE 2 5" xfId="32269" xr:uid="{D55A4675-D76D-4BA7-AD7A-EFB0B89EF034}"/>
    <cellStyle name="l_Plano AC - AJUSTADO -_TV MATISSE 2 5 2" xfId="44024" xr:uid="{EB46B0F8-46AC-4819-B448-86374415E2D7}"/>
    <cellStyle name="l_Plano AC - AJUSTADO -_TV MATISSE 2 6" xfId="29909" xr:uid="{A71CD238-5E0B-4308-9BDA-0BDF8BB3A8DB}"/>
    <cellStyle name="l_Plano AC - AJUSTADO -_TV MATISSE 2 7" xfId="19720" xr:uid="{C0542972-E272-417D-8EF9-0C9C82873FAB}"/>
    <cellStyle name="l_Plano AC - AJUSTADO -_TV MATISSE 3" xfId="12243" xr:uid="{785FD4E2-D663-4AF3-9FC1-46E08C9DEB91}"/>
    <cellStyle name="l_Plano AC - AJUSTADO -_TV MATISSE 3 2" xfId="15873" xr:uid="{140A202E-BFA4-445F-8EC5-2977413507EA}"/>
    <cellStyle name="l_Plano AC - AJUSTADO -_TV MATISSE 3 2 2" xfId="22032" xr:uid="{07286CF5-4FF5-49FC-9DC0-BA24BCFFDA38}"/>
    <cellStyle name="l_Plano AC - AJUSTADO -_TV MATISSE 3 2 2 2" xfId="39310" xr:uid="{F05CD26D-71A5-442D-ACF2-F6C4CA0D6442}"/>
    <cellStyle name="l_Plano AC - AJUSTADO -_TV MATISSE 3 2 3" xfId="26951" xr:uid="{1E76F0B7-529B-42AD-9DDA-21257C67D2A0}"/>
    <cellStyle name="l_Plano AC - AJUSTADO -_TV MATISSE 3 2 4" xfId="48210" xr:uid="{6092B522-93B2-4280-B3D2-190BE94F64AF}"/>
    <cellStyle name="l_Plano AC - AJUSTADO -_TV MATISSE 3 3" xfId="17573" xr:uid="{1854A090-EE07-41D9-9E5C-3F697620B8C2}"/>
    <cellStyle name="l_Plano AC - AJUSTADO -_TV MATISSE 3 3 2" xfId="23732" xr:uid="{7D511FBD-0180-49A4-9C81-50D4694147B5}"/>
    <cellStyle name="l_Plano AC - AJUSTADO -_TV MATISSE 3 3 2 2" xfId="42395" xr:uid="{03EC4C47-D2DF-404C-8932-0F64537622FD}"/>
    <cellStyle name="l_Plano AC - AJUSTADO -_TV MATISSE 3 3 3" xfId="30169" xr:uid="{152DAA2B-316B-4DE3-8254-D6208290BCB4}"/>
    <cellStyle name="l_Plano AC - AJUSTADO -_TV MATISSE 3 4" xfId="33166" xr:uid="{5D4785DD-CCDC-422C-9A36-A9B259415282}"/>
    <cellStyle name="l_Plano AC - AJUSTADO -_TV MATISSE 3 4 2" xfId="44885" xr:uid="{5A55919C-C032-493A-8E99-9C8896C32E4E}"/>
    <cellStyle name="l_Plano AC - AJUSTADO -_TV MATISSE 3 5" xfId="35368" xr:uid="{9D6FCBEC-38A1-4231-8B8B-90521ACC2A71}"/>
    <cellStyle name="l_Plano AC - AJUSTADO -_TV MATISSE 3 6" xfId="36914" xr:uid="{54176A43-177A-450F-9F21-21C0EC942528}"/>
    <cellStyle name="l_Plano AC - AJUSTADO -_TV MATISSE 3 6 2" xfId="46450" xr:uid="{D700B64D-8725-442F-B741-72823DBC2B1B}"/>
    <cellStyle name="l_Plano AC - AJUSTADO -_TV MATISSE 4" xfId="14133" xr:uid="{9CEF2579-A5AE-4B18-A628-80E6DE76CBDA}"/>
    <cellStyle name="l_Plano AC - AJUSTADO -_TV MATISSE 4 2" xfId="20292" xr:uid="{E2534CF7-DC22-4D00-A5BC-89603DB4814B}"/>
    <cellStyle name="l_Plano AC - AJUSTADO -_TV MATISSE 4 2 2" xfId="37702" xr:uid="{1019E00A-395B-4E48-879A-1EB0A358B435}"/>
    <cellStyle name="l_Plano AC - AJUSTADO -_TV MATISSE 4 3" xfId="25202" xr:uid="{824AA339-E505-4191-9EA5-AB387AC29959}"/>
    <cellStyle name="l_Plano AC - AJUSTADO -_TV MATISSE 5" xfId="28411" xr:uid="{48D1CAA5-AACE-4514-AF57-E0804DE18C1F}"/>
    <cellStyle name="l_Plano AC - AJUSTADO -_TV MATISSE 5 2" xfId="40767" xr:uid="{8441A666-C73C-46E9-92E4-8119D53746CE}"/>
    <cellStyle name="l_Plano AC - AJUSTADO -_TV MATISSE 6" xfId="31925" xr:uid="{CCD9A305-6E42-4326-9F27-680A8AF75F30}"/>
    <cellStyle name="l_Plano AC - AJUSTADO -_TV MATISSE_JORNAL COMPLEMENTO 24.06 - VERAMIR II - CONSOLIDADO" xfId="843" xr:uid="{34E4ED65-4C82-4AF3-ADE4-625E03B7E3C1}"/>
    <cellStyle name="l_Plano AC - AJUSTADO -_TV MATISSE_OOH - Rev 12" xfId="3993" xr:uid="{FFBD8C78-AC9B-4C77-9486-9372AFC844CC}"/>
    <cellStyle name="l_Plano BA - Jornal Meia Pág. Tab. 17.05 - JR NÃO PROG. 19.05" xfId="844" xr:uid="{12787AAD-B2A9-4BA9-8B42-D245851C6DED}"/>
    <cellStyle name="l_Plano ES - 12.05.08 CONFERÊNCIA14-05-08 " xfId="845" xr:uid="{EDBC245E-CDC7-4A63-AC9E-2EF0ABFD327D}"/>
    <cellStyle name="l_Plano ES - 12.05.08 CONFERÊNCIA14-05-08  2" xfId="11291" xr:uid="{57C65BBA-D6BB-4626-ABDF-6CF807331843}"/>
    <cellStyle name="l_Plano ES - 12.05.08 CONFERÊNCIA14-05-08  2 2" xfId="13047" xr:uid="{8DA66D5E-2F14-44A3-92D5-B8C8DF9CEC09}"/>
    <cellStyle name="l_Plano ES - 12.05.08 CONFERÊNCIA14-05-08  2 2 2" xfId="16677" xr:uid="{3E476B7E-3B04-46D5-A592-1E8AF9F98A72}"/>
    <cellStyle name="l_Plano ES - 12.05.08 CONFERÊNCIA14-05-08  2 2 2 2" xfId="22836" xr:uid="{AD359344-C582-45F4-A303-06A1C0810205}"/>
    <cellStyle name="l_Plano ES - 12.05.08 CONFERÊNCIA14-05-08  2 2 2 2 2" xfId="40103" xr:uid="{AC09E7DE-A8AD-41B3-B294-FA4BE3CB0E6B}"/>
    <cellStyle name="l_Plano ES - 12.05.08 CONFERÊNCIA14-05-08  2 2 2 3" xfId="27744" xr:uid="{A001BEDC-EB57-4B68-AC07-53777AAE615A}"/>
    <cellStyle name="l_Plano ES - 12.05.08 CONFERÊNCIA14-05-08  2 2 3" xfId="30968" xr:uid="{48F9EC55-C0CB-480D-8474-BE755CECA61A}"/>
    <cellStyle name="l_Plano ES - 12.05.08 CONFERÊNCIA14-05-08  2 2 3 2" xfId="43192" xr:uid="{6293740C-BEE8-42FC-AF10-9C4392E7316E}"/>
    <cellStyle name="l_Plano ES - 12.05.08 CONFERÊNCIA14-05-08  2 2 4" xfId="33960" xr:uid="{C7C2E6EC-6001-44C3-8EC0-676F6AE70470}"/>
    <cellStyle name="l_Plano ES - 12.05.08 CONFERÊNCIA14-05-08  2 2 4 2" xfId="45679" xr:uid="{D5FFCC50-DB24-4946-8C52-74875E75C3A6}"/>
    <cellStyle name="l_Plano ES - 12.05.08 CONFERÊNCIA14-05-08  2 2 5" xfId="36161" xr:uid="{A44B26A9-2F3A-465B-9560-B9DF96280AF3}"/>
    <cellStyle name="l_Plano ES - 12.05.08 CONFERÊNCIA14-05-08  2 2 6" xfId="19519" xr:uid="{EBD9BEF2-A72D-4296-981F-847100951C17}"/>
    <cellStyle name="l_Plano ES - 12.05.08 CONFERÊNCIA14-05-08  2 3" xfId="14974" xr:uid="{5FFFBE17-3DDD-4F04-AD1F-4D9E4EEBE182}"/>
    <cellStyle name="l_Plano ES - 12.05.08 CONFERÊNCIA14-05-08  2 3 2" xfId="21133" xr:uid="{28E61C53-A7F3-4767-8805-444EDAAA8972}"/>
    <cellStyle name="l_Plano ES - 12.05.08 CONFERÊNCIA14-05-08  2 3 2 2" xfId="38506" xr:uid="{B030E0C4-DE3F-427F-B28F-CAED45A8DC83}"/>
    <cellStyle name="l_Plano ES - 12.05.08 CONFERÊNCIA14-05-08  2 3 3" xfId="26095" xr:uid="{F5F2FDD5-3432-48B0-85E1-5510FFDFF347}"/>
    <cellStyle name="l_Plano ES - 12.05.08 CONFERÊNCIA14-05-08  2 4" xfId="29286" xr:uid="{2F899BE9-30B0-41AB-AC95-4E24041FCA12}"/>
    <cellStyle name="l_Plano ES - 12.05.08 CONFERÊNCIA14-05-08  2 4 2" xfId="41596" xr:uid="{B3CF74B0-09B5-4960-98A5-F2E35568AAF4}"/>
    <cellStyle name="l_Plano ES - 12.05.08 CONFERÊNCIA14-05-08  2 5" xfId="32270" xr:uid="{7BADA7FE-0692-44CB-98B6-CF0F069E31B3}"/>
    <cellStyle name="l_Plano ES - 12.05.08 CONFERÊNCIA14-05-08  2 5 2" xfId="44025" xr:uid="{F424EC4E-9968-4A7D-8D4E-7F5E35F7ED63}"/>
    <cellStyle name="l_Plano ES - 12.05.08 CONFERÊNCIA14-05-08  2 6" xfId="26699" xr:uid="{CB60E378-8DE2-41F4-B8E4-EE45FCE890A9}"/>
    <cellStyle name="l_Plano ES - 12.05.08 CONFERÊNCIA14-05-08  2 7" xfId="19043" xr:uid="{80014B12-CE74-47EF-85F7-CB4E459D1DA0}"/>
    <cellStyle name="l_Plano ES - 12.05.08 CONFERÊNCIA14-05-08  3" xfId="12244" xr:uid="{50D9B076-B391-4AC5-AEA1-EB5108827FB8}"/>
    <cellStyle name="l_Plano ES - 12.05.08 CONFERÊNCIA14-05-08  3 2" xfId="15874" xr:uid="{114279CC-0A13-4721-B3FC-21BE313765C8}"/>
    <cellStyle name="l_Plano ES - 12.05.08 CONFERÊNCIA14-05-08  3 2 2" xfId="22033" xr:uid="{AC2EE0EB-3DE2-4A34-A5AD-B0CC1987E4AD}"/>
    <cellStyle name="l_Plano ES - 12.05.08 CONFERÊNCIA14-05-08  3 2 2 2" xfId="39311" xr:uid="{59E5820E-8B3B-4682-9D6F-E1356312721D}"/>
    <cellStyle name="l_Plano ES - 12.05.08 CONFERÊNCIA14-05-08  3 2 3" xfId="26952" xr:uid="{2B01109C-AC38-4074-B81F-901B5CB1D3E2}"/>
    <cellStyle name="l_Plano ES - 12.05.08 CONFERÊNCIA14-05-08  3 2 4" xfId="48211" xr:uid="{33DF346E-E016-4A33-A972-4ECD9AB28A7E}"/>
    <cellStyle name="l_Plano ES - 12.05.08 CONFERÊNCIA14-05-08  3 3" xfId="17574" xr:uid="{7256141C-2799-49CE-B01B-2F8ED3331A9A}"/>
    <cellStyle name="l_Plano ES - 12.05.08 CONFERÊNCIA14-05-08  3 3 2" xfId="23733" xr:uid="{27EF9CDD-BC79-4252-8A8E-88D6BFD10DEB}"/>
    <cellStyle name="l_Plano ES - 12.05.08 CONFERÊNCIA14-05-08  3 3 2 2" xfId="42396" xr:uid="{CE3A6C3E-24CC-4136-8E9B-4E078E3B7E25}"/>
    <cellStyle name="l_Plano ES - 12.05.08 CONFERÊNCIA14-05-08  3 3 3" xfId="30170" xr:uid="{5CD6B147-3A49-491C-9ABB-F114295EEAED}"/>
    <cellStyle name="l_Plano ES - 12.05.08 CONFERÊNCIA14-05-08  3 4" xfId="33167" xr:uid="{87C90CB3-03DA-4143-9DC3-387040718EE7}"/>
    <cellStyle name="l_Plano ES - 12.05.08 CONFERÊNCIA14-05-08  3 4 2" xfId="44886" xr:uid="{EB447AFD-793D-4920-BC60-8C5AC6947F3D}"/>
    <cellStyle name="l_Plano ES - 12.05.08 CONFERÊNCIA14-05-08  3 5" xfId="35369" xr:uid="{EBD30337-5110-4065-BF66-AD1702697C02}"/>
    <cellStyle name="l_Plano ES - 12.05.08 CONFERÊNCIA14-05-08  3 6" xfId="29973" xr:uid="{9E8E839C-3CEB-4D08-B5ED-9F98A9BCBD52}"/>
    <cellStyle name="l_Plano ES - 12.05.08 CONFERÊNCIA14-05-08  3 6 2" xfId="42205" xr:uid="{030302EB-2966-4E5B-ABE4-15FA7A640B24}"/>
    <cellStyle name="l_Plano ES - 12.05.08 CONFERÊNCIA14-05-08  4" xfId="14134" xr:uid="{8B69D3A9-B5FF-4CA5-9BDB-390835B96426}"/>
    <cellStyle name="l_Plano ES - 12.05.08 CONFERÊNCIA14-05-08  4 2" xfId="20293" xr:uid="{DE83A3B7-5F56-4BCC-8E6C-4D343AFDE201}"/>
    <cellStyle name="l_Plano ES - 12.05.08 CONFERÊNCIA14-05-08  4 2 2" xfId="37703" xr:uid="{88E8D1B8-982F-4FF6-9B54-B6047ECA8359}"/>
    <cellStyle name="l_Plano ES - 12.05.08 CONFERÊNCIA14-05-08  4 3" xfId="25203" xr:uid="{D43BCE85-4957-44B6-BC6F-A544810B642C}"/>
    <cellStyle name="l_Plano ES - 12.05.08 CONFERÊNCIA14-05-08  5" xfId="28412" xr:uid="{9156D7C2-FA75-41DF-BEC7-512CAF8EB508}"/>
    <cellStyle name="l_Plano ES - 12.05.08 CONFERÊNCIA14-05-08  5 2" xfId="40768" xr:uid="{3D545C09-EF24-4F16-850A-E8433A00F889}"/>
    <cellStyle name="l_Plano ES - 12.05.08 CONFERÊNCIA14-05-08  6" xfId="31924" xr:uid="{D86013DF-C4F1-4D2C-800B-909134398701}"/>
    <cellStyle name="l_Plano ES - 12.05.08 CONFERÊNCIA14-05-08 _OOH - Rev 12" xfId="3994" xr:uid="{DB3CCC3F-219E-45D7-8849-0E5E99A0BFF7}"/>
    <cellStyle name="l_Plano GO" xfId="846" xr:uid="{80FAA26B-B5B6-406A-8F43-08C4AF79C775}"/>
    <cellStyle name="l_Plano GO -  Jornal Meia Pág. Tab. 16.05 - JR NÃO PROG." xfId="847" xr:uid="{6DBD3537-89AD-4CB2-A47B-CE10B4A40BA2}"/>
    <cellStyle name="l_Plano GO -  Jornal Meia Pág. Tab. 16.05 - JR NÃO PROG. 2" xfId="11293" xr:uid="{BB70A45C-0B7E-4E06-AAD9-B4A89B4DBEA6}"/>
    <cellStyle name="l_Plano GO -  Jornal Meia Pág. Tab. 16.05 - JR NÃO PROG. 2 2" xfId="13049" xr:uid="{2A75BA95-A904-43AF-9125-B9E6EF621521}"/>
    <cellStyle name="l_Plano GO -  Jornal Meia Pág. Tab. 16.05 - JR NÃO PROG. 2 2 2" xfId="16679" xr:uid="{8E239F7F-0436-480C-AFB5-B83686421046}"/>
    <cellStyle name="l_Plano GO -  Jornal Meia Pág. Tab. 16.05 - JR NÃO PROG. 2 2 2 2" xfId="22838" xr:uid="{A34A214E-FC59-4821-8F0D-D2B32AFA1C11}"/>
    <cellStyle name="l_Plano GO -  Jornal Meia Pág. Tab. 16.05 - JR NÃO PROG. 2 2 2 2 2" xfId="40105" xr:uid="{818F12D7-C0C8-4C7B-8AC9-21B219C49E4B}"/>
    <cellStyle name="l_Plano GO -  Jornal Meia Pág. Tab. 16.05 - JR NÃO PROG. 2 2 2 3" xfId="27746" xr:uid="{BF2D196E-F699-4A01-A689-CD9D18D9C9E8}"/>
    <cellStyle name="l_Plano GO -  Jornal Meia Pág. Tab. 16.05 - JR NÃO PROG. 2 2 3" xfId="30970" xr:uid="{56D65CBB-0685-4140-AE62-BE9E4B6ACE41}"/>
    <cellStyle name="l_Plano GO -  Jornal Meia Pág. Tab. 16.05 - JR NÃO PROG. 2 2 3 2" xfId="43194" xr:uid="{A3A75067-5368-4CD8-B041-52680753A2D0}"/>
    <cellStyle name="l_Plano GO -  Jornal Meia Pág. Tab. 16.05 - JR NÃO PROG. 2 2 4" xfId="33962" xr:uid="{2CA27BE8-C214-4697-BEC3-49BBF5F6075F}"/>
    <cellStyle name="l_Plano GO -  Jornal Meia Pág. Tab. 16.05 - JR NÃO PROG. 2 2 4 2" xfId="45681" xr:uid="{A07AFC53-BA5B-42D4-9E06-4A47AA0D6771}"/>
    <cellStyle name="l_Plano GO -  Jornal Meia Pág. Tab. 16.05 - JR NÃO PROG. 2 2 5" xfId="36163" xr:uid="{68AFC297-C5DE-4A36-A276-4B5AB394D2B7}"/>
    <cellStyle name="l_Plano GO -  Jornal Meia Pág. Tab. 16.05 - JR NÃO PROG. 2 2 6" xfId="18526" xr:uid="{2D14716E-4F79-4F6F-A677-4F1C8B484060}"/>
    <cellStyle name="l_Plano GO -  Jornal Meia Pág. Tab. 16.05 - JR NÃO PROG. 2 3" xfId="14976" xr:uid="{8A6E7ABA-08C4-46CE-862A-5FE2077A4880}"/>
    <cellStyle name="l_Plano GO -  Jornal Meia Pág. Tab. 16.05 - JR NÃO PROG. 2 3 2" xfId="21135" xr:uid="{E2B9A9D8-50FF-4DAA-9234-55CDA80CA783}"/>
    <cellStyle name="l_Plano GO -  Jornal Meia Pág. Tab. 16.05 - JR NÃO PROG. 2 3 2 2" xfId="38508" xr:uid="{628B9AF6-AF4E-4558-84B6-3617EFC532A3}"/>
    <cellStyle name="l_Plano GO -  Jornal Meia Pág. Tab. 16.05 - JR NÃO PROG. 2 3 3" xfId="26097" xr:uid="{C284DF30-6C9E-4192-909E-D66A37A0CBA8}"/>
    <cellStyle name="l_Plano GO -  Jornal Meia Pág. Tab. 16.05 - JR NÃO PROG. 2 4" xfId="29288" xr:uid="{A94CA1E6-AC65-408B-85E5-210A55F31193}"/>
    <cellStyle name="l_Plano GO -  Jornal Meia Pág. Tab. 16.05 - JR NÃO PROG. 2 4 2" xfId="41598" xr:uid="{62FCBE54-C7A7-4870-A172-D96738DB50F8}"/>
    <cellStyle name="l_Plano GO -  Jornal Meia Pág. Tab. 16.05 - JR NÃO PROG. 2 5" xfId="32272" xr:uid="{9D66ECA6-8682-4AE2-8D13-B6BC97C5A62D}"/>
    <cellStyle name="l_Plano GO -  Jornal Meia Pág. Tab. 16.05 - JR NÃO PROG. 2 5 2" xfId="44027" xr:uid="{43E005DA-D084-4CC9-B470-3E0B8D6299B2}"/>
    <cellStyle name="l_Plano GO -  Jornal Meia Pág. Tab. 16.05 - JR NÃO PROG. 2 6" xfId="29035" xr:uid="{A88C1D0F-EF48-43F2-9175-D01E8667FE43}"/>
    <cellStyle name="l_Plano GO -  Jornal Meia Pág. Tab. 16.05 - JR NÃO PROG. 2 7" xfId="19425" xr:uid="{84C69D3D-D840-4273-83BB-680876AA6B45}"/>
    <cellStyle name="l_Plano GO -  Jornal Meia Pág. Tab. 16.05 - JR NÃO PROG. 3" xfId="12246" xr:uid="{25CAD684-5941-45A7-916B-6806B87CEB26}"/>
    <cellStyle name="l_Plano GO -  Jornal Meia Pág. Tab. 16.05 - JR NÃO PROG. 3 2" xfId="15876" xr:uid="{54268AE5-D084-4116-8E25-3F4A58F69330}"/>
    <cellStyle name="l_Plano GO -  Jornal Meia Pág. Tab. 16.05 - JR NÃO PROG. 3 2 2" xfId="22035" xr:uid="{844EB5A2-8440-442D-9D24-A1B92CF7415E}"/>
    <cellStyle name="l_Plano GO -  Jornal Meia Pág. Tab. 16.05 - JR NÃO PROG. 3 2 2 2" xfId="39313" xr:uid="{4CE53A0F-2116-42EE-AE8F-CD42589D6E56}"/>
    <cellStyle name="l_Plano GO -  Jornal Meia Pág. Tab. 16.05 - JR NÃO PROG. 3 2 3" xfId="26954" xr:uid="{F155001D-9379-4A67-838A-09FE4FB8EAEB}"/>
    <cellStyle name="l_Plano GO -  Jornal Meia Pág. Tab. 16.05 - JR NÃO PROG. 3 2 4" xfId="48213" xr:uid="{15B64450-E251-4AE6-A721-59AF85D185FA}"/>
    <cellStyle name="l_Plano GO -  Jornal Meia Pág. Tab. 16.05 - JR NÃO PROG. 3 3" xfId="17576" xr:uid="{B8ECF6EB-82F3-4A9D-99E7-6345EB4B3EDF}"/>
    <cellStyle name="l_Plano GO -  Jornal Meia Pág. Tab. 16.05 - JR NÃO PROG. 3 3 2" xfId="23735" xr:uid="{31FC5FAE-A2D6-431F-AEA5-F66E4D81E645}"/>
    <cellStyle name="l_Plano GO -  Jornal Meia Pág. Tab. 16.05 - JR NÃO PROG. 3 3 2 2" xfId="42398" xr:uid="{5D2E21C3-E961-4EEE-B20A-EFC300A8FD32}"/>
    <cellStyle name="l_Plano GO -  Jornal Meia Pág. Tab. 16.05 - JR NÃO PROG. 3 3 3" xfId="30172" xr:uid="{19B3E039-A421-4B13-9637-599ED5B0507C}"/>
    <cellStyle name="l_Plano GO -  Jornal Meia Pág. Tab. 16.05 - JR NÃO PROG. 3 4" xfId="33169" xr:uid="{C72984B9-2269-405E-AF2D-1AC57005A4FE}"/>
    <cellStyle name="l_Plano GO -  Jornal Meia Pág. Tab. 16.05 - JR NÃO PROG. 3 4 2" xfId="44888" xr:uid="{EA519547-EFE2-40DA-9C91-E05C9433B198}"/>
    <cellStyle name="l_Plano GO -  Jornal Meia Pág. Tab. 16.05 - JR NÃO PROG. 3 5" xfId="35371" xr:uid="{5064E27B-CDDE-467E-A124-7EFC06A7847B}"/>
    <cellStyle name="l_Plano GO -  Jornal Meia Pág. Tab. 16.05 - JR NÃO PROG. 3 6" xfId="37313" xr:uid="{241178B4-79D3-4604-9414-70C7311C8564}"/>
    <cellStyle name="l_Plano GO -  Jornal Meia Pág. Tab. 16.05 - JR NÃO PROG. 3 6 2" xfId="46849" xr:uid="{CA545689-C778-4249-9B4D-AEA84EA67928}"/>
    <cellStyle name="l_Plano GO -  Jornal Meia Pág. Tab. 16.05 - JR NÃO PROG. 4" xfId="14136" xr:uid="{4F6C060A-7C42-44C5-AE0F-7A828C41AD2F}"/>
    <cellStyle name="l_Plano GO -  Jornal Meia Pág. Tab. 16.05 - JR NÃO PROG. 4 2" xfId="20295" xr:uid="{F2531B73-E368-44AF-9205-2518191867F5}"/>
    <cellStyle name="l_Plano GO -  Jornal Meia Pág. Tab. 16.05 - JR NÃO PROG. 4 2 2" xfId="37705" xr:uid="{525F9C4B-9654-4B56-9F54-0723093519B1}"/>
    <cellStyle name="l_Plano GO -  Jornal Meia Pág. Tab. 16.05 - JR NÃO PROG. 4 3" xfId="25204" xr:uid="{BDF3F541-ED58-43EB-BF74-587FCD310032}"/>
    <cellStyle name="l_Plano GO -  Jornal Meia Pág. Tab. 16.05 - JR NÃO PROG. 5" xfId="28414" xr:uid="{DEEA6EB3-A4E8-4B89-98C0-56EB3730D522}"/>
    <cellStyle name="l_Plano GO -  Jornal Meia Pág. Tab. 16.05 - JR NÃO PROG. 5 2" xfId="40770" xr:uid="{BAF196CA-47DD-4217-AC38-283ED6671778}"/>
    <cellStyle name="l_Plano GO -  Jornal Meia Pág. Tab. 16.05 - JR NÃO PROG. 6" xfId="31922" xr:uid="{49E4082D-0DEE-4601-AB81-9F40178C43C2}"/>
    <cellStyle name="l_Plano GO -  Jornal Meia Pág. Tab. 16.05 - JR NÃO PROG._OOH - Rev 12" xfId="3995" xr:uid="{D97A43BF-6BF0-4F4E-AFC0-A14A9D05083A}"/>
    <cellStyle name="l_Plano GO 10" xfId="24788" xr:uid="{EA4CA1BF-B677-4649-B79E-14E61FAE3B57}"/>
    <cellStyle name="l_Plano GO 10 2" xfId="49577" xr:uid="{8DAA97D6-6F1A-4327-87AF-5E4E4EBB95A7}"/>
    <cellStyle name="l_Plano GO 10 3" xfId="49724" xr:uid="{31A57E3C-AD3B-4C56-A484-232B9670C698}"/>
    <cellStyle name="l_Plano GO 11" xfId="37363" xr:uid="{0B78A6F1-1CB8-4CF6-8602-A36515629F1B}"/>
    <cellStyle name="l_Plano GO 12" xfId="18781" xr:uid="{4BB11F8A-942E-4B7C-9253-936C99306861}"/>
    <cellStyle name="l_Plano GO 12 2" xfId="49461" xr:uid="{8D5213E7-2505-4FF1-9147-1ABB21071FB4}"/>
    <cellStyle name="l_Plano GO 13" xfId="46971" xr:uid="{56909CCB-9E4E-48AE-B3B3-D2AF03B0E63A}"/>
    <cellStyle name="l_Plano GO 14" xfId="47281" xr:uid="{F368C09E-3B18-4200-B7FC-B89112960209}"/>
    <cellStyle name="l_Plano GO 14 2" xfId="49460" xr:uid="{F76C566D-A34C-46B1-98E7-FCE8F188AEAF}"/>
    <cellStyle name="l_Plano GO 15" xfId="47444" xr:uid="{30F3A530-A2A7-4E71-A7DC-9C4F2ADC3C89}"/>
    <cellStyle name="l_Plano GO 16" xfId="47463" xr:uid="{7CFC6A63-F340-4D96-B090-46EDE99462B1}"/>
    <cellStyle name="l_Plano GO 17" xfId="47700" xr:uid="{264541EB-0DEA-4339-B0AC-6CADF136CB8A}"/>
    <cellStyle name="l_Plano GO 2" xfId="11292" xr:uid="{F39605E0-76D5-42D4-B8A3-78A6438DC056}"/>
    <cellStyle name="l_Plano GO 2 2" xfId="13048" xr:uid="{0595B1FF-2F19-4EC3-9523-EC11CBB63FC0}"/>
    <cellStyle name="l_Plano GO 2 2 2" xfId="16678" xr:uid="{FE27BCBF-22AB-46F1-8E24-A782B7CBD206}"/>
    <cellStyle name="l_Plano GO 2 2 2 2" xfId="22837" xr:uid="{E7FF2C4E-B62E-42EF-A77B-D67DC4557239}"/>
    <cellStyle name="l_Plano GO 2 2 2 2 2" xfId="40104" xr:uid="{5B40BADF-E8D2-4F84-831D-462299F3034D}"/>
    <cellStyle name="l_Plano GO 2 2 2 3" xfId="27745" xr:uid="{D6CADAE3-9D8D-41F6-B393-908A31E2F24A}"/>
    <cellStyle name="l_Plano GO 2 2 3" xfId="30969" xr:uid="{0AFDCC36-FBE9-4112-9BD8-4C215EDA9635}"/>
    <cellStyle name="l_Plano GO 2 2 3 2" xfId="43193" xr:uid="{809AE024-4D3A-4DE1-BD14-816CB5EE106E}"/>
    <cellStyle name="l_Plano GO 2 2 4" xfId="33961" xr:uid="{0C5BC701-F68D-4176-B50A-1B05BEA22545}"/>
    <cellStyle name="l_Plano GO 2 2 4 2" xfId="45680" xr:uid="{0AA47892-6C00-46FC-AC85-DB9D41B66AA4}"/>
    <cellStyle name="l_Plano GO 2 2 5" xfId="36162" xr:uid="{EF27DB41-AF5A-4FC1-BC5F-A8E349B9AAF4}"/>
    <cellStyle name="l_Plano GO 2 2 6" xfId="18844" xr:uid="{0CEBD1C7-52C7-40BF-8D78-115394A25595}"/>
    <cellStyle name="l_Plano GO 2 3" xfId="14975" xr:uid="{C363791B-11A3-4AB7-ACDB-0FCB6C0EE618}"/>
    <cellStyle name="l_Plano GO 2 3 2" xfId="21134" xr:uid="{3C9F702B-676D-4F82-9C55-40B47FAD5075}"/>
    <cellStyle name="l_Plano GO 2 3 2 2" xfId="38507" xr:uid="{9C87C8FB-5A37-44B9-A6A2-4F7B12EA3F37}"/>
    <cellStyle name="l_Plano GO 2 3 3" xfId="26096" xr:uid="{862C6CE4-A9FE-4ED9-AFBA-0447E14BEA2D}"/>
    <cellStyle name="l_Plano GO 2 4" xfId="29287" xr:uid="{DC9B648A-FAFC-474B-85A5-BD3797EA0347}"/>
    <cellStyle name="l_Plano GO 2 4 2" xfId="41597" xr:uid="{AF22B46B-D259-4337-9912-568235679570}"/>
    <cellStyle name="l_Plano GO 2 5" xfId="32271" xr:uid="{2A9CE57A-EF47-467A-A3FB-D5A290A472AD}"/>
    <cellStyle name="l_Plano GO 2 5 2" xfId="44026" xr:uid="{0195C829-8578-472C-9543-D1D53B8A11A1}"/>
    <cellStyle name="l_Plano GO 2 6" xfId="29932" xr:uid="{DAC0D0B8-A370-4305-868A-5C261B5510EA}"/>
    <cellStyle name="l_Plano GO 2 7" xfId="18727" xr:uid="{3BEF0E03-C9C7-4113-85D4-606037CEF481}"/>
    <cellStyle name="l_Plano GO 3" xfId="12245" xr:uid="{74C996F9-7B24-450D-A4D9-056923A63801}"/>
    <cellStyle name="l_Plano GO 3 2" xfId="15875" xr:uid="{818A6709-F39A-4993-8A67-179474D83DA5}"/>
    <cellStyle name="l_Plano GO 3 2 2" xfId="22034" xr:uid="{9D358ACD-FC52-4E95-A5A9-1D9740028B96}"/>
    <cellStyle name="l_Plano GO 3 2 2 2" xfId="39312" xr:uid="{492B8538-08C3-431F-8602-D3B25B4DE774}"/>
    <cellStyle name="l_Plano GO 3 2 3" xfId="26953" xr:uid="{8088E75B-3C49-4006-B397-964C09C41865}"/>
    <cellStyle name="l_Plano GO 3 2 4" xfId="48212" xr:uid="{73130CB3-E8C4-4088-B226-15FCB6B54502}"/>
    <cellStyle name="l_Plano GO 3 3" xfId="17575" xr:uid="{9A1F9EAF-0EB0-45CA-97F3-FB8D89698847}"/>
    <cellStyle name="l_Plano GO 3 3 2" xfId="23734" xr:uid="{529012E0-DE1A-4D99-832A-6D86BE7DF23A}"/>
    <cellStyle name="l_Plano GO 3 3 2 2" xfId="42397" xr:uid="{9F6F227E-9028-4247-88B0-CA57270AC948}"/>
    <cellStyle name="l_Plano GO 3 3 3" xfId="30171" xr:uid="{1AE82EF5-9D08-4FF4-B8E2-05CE46E1912E}"/>
    <cellStyle name="l_Plano GO 3 4" xfId="33168" xr:uid="{94A72A9B-E4EF-43C8-BF5D-E1F6FA57457A}"/>
    <cellStyle name="l_Plano GO 3 4 2" xfId="44887" xr:uid="{F36ACF7C-A1C6-4CF7-8098-BC0E6873FDBD}"/>
    <cellStyle name="l_Plano GO 3 5" xfId="35370" xr:uid="{C0BE545B-0344-450C-8C84-53D0180FF74E}"/>
    <cellStyle name="l_Plano GO 3 6" xfId="37110" xr:uid="{D13EBC20-8951-43DA-BD04-0099E59A37B4}"/>
    <cellStyle name="l_Plano GO 3 6 2" xfId="46646" xr:uid="{BDE595BC-0372-4F44-9F07-8E965003DC16}"/>
    <cellStyle name="l_Plano GO 4" xfId="13680" xr:uid="{52938905-3317-4F7E-8357-EAD6062D13B1}"/>
    <cellStyle name="l_Plano GO 4 2" xfId="17309" xr:uid="{BAFA44FA-1876-451C-B51A-2216B428B0CA}"/>
    <cellStyle name="l_Plano GO 4 2 2" xfId="23468" xr:uid="{1EF3D720-3786-4F19-817A-809C04587E16}"/>
    <cellStyle name="l_Plano GO 4 2 3" xfId="37704" xr:uid="{91D149FC-A9C2-4316-BD38-908D28E6DB5C}"/>
    <cellStyle name="l_Plano GO 4 3" xfId="18185" xr:uid="{1CFED570-73A0-460D-98BC-228ED8AABE30}"/>
    <cellStyle name="l_Plano GO 4 3 2" xfId="24344" xr:uid="{6CEF4F00-B9B2-4DCB-B82F-934DDCE630E7}"/>
    <cellStyle name="l_Plano GO 4 4" xfId="47129" xr:uid="{731A173C-9A67-4B2B-A24E-24F7DD84C7D5}"/>
    <cellStyle name="l_Plano GO 5" xfId="14135" xr:uid="{C9430025-A4B7-401D-B232-E83B76B9A3BE}"/>
    <cellStyle name="l_Plano GO 5 2" xfId="20294" xr:uid="{1CCE6569-5B40-4D71-971A-1C0A20E19897}"/>
    <cellStyle name="l_Plano GO 5 2 2" xfId="40769" xr:uid="{6737C424-14B1-47EE-A3AB-A9ECD012BB54}"/>
    <cellStyle name="l_Plano GO 5 3" xfId="28413" xr:uid="{C2FF237A-EB89-49E6-8AF3-59C376B9FE23}"/>
    <cellStyle name="l_Plano GO 6" xfId="17360" xr:uid="{84295C1D-783C-44DA-A74D-15FF39A2CE1F}"/>
    <cellStyle name="l_Plano GO 6 2" xfId="23519" xr:uid="{2AAD4E06-69B4-49D6-99BC-916B13B9A2B8}"/>
    <cellStyle name="l_Plano GO 6 2 2" xfId="38303" xr:uid="{7DDA89E8-DA9D-4484-A574-F26436D722C4}"/>
    <cellStyle name="l_Plano GO 6 3" xfId="25860" xr:uid="{71FEC47A-0C41-4DD0-8446-D54A07FAFD9E}"/>
    <cellStyle name="l_Plano GO 7" xfId="18576" xr:uid="{A999AF23-3202-454A-AE99-347499D5075A}"/>
    <cellStyle name="l_Plano GO 7 2" xfId="31923" xr:uid="{14E2BEC8-E749-4911-9AAF-EC5EF68D84AA}"/>
    <cellStyle name="l_Plano GO 8" xfId="34584" xr:uid="{F6A65C9A-456F-4C60-88C5-CD19E2F7B120}"/>
    <cellStyle name="l_Plano GO 9" xfId="36764" xr:uid="{9B11B33D-9640-48FE-88E6-A7674E7E4136}"/>
    <cellStyle name="l_Plano GO 9 2" xfId="46300" xr:uid="{C1803170-664F-4188-853B-B56CCDF20FFC}"/>
    <cellStyle name="l_Plano GO 9 3" xfId="48851" xr:uid="{B8EA0012-8F4F-4D8A-B27A-C375B04FA952}"/>
    <cellStyle name="l_Plano GO_JORNAL COMPLEMENTO 24.06 - VERAMIR II - CONSOLIDADO" xfId="848" xr:uid="{93749D79-293D-43DB-B2F7-1D8BB5EA3F4E}"/>
    <cellStyle name="l_Plano GO_OOH - Rev 12" xfId="3996" xr:uid="{67F2FB69-AA3D-4657-9832-49B8A9F64F58}"/>
    <cellStyle name="l_Plano GO_Plano_SC_-_06.05.08_CONFERÊNCIA_16.05.08a" xfId="849" xr:uid="{99497F51-67D5-4CCB-B697-B314E2A4B158}"/>
    <cellStyle name="l_Plano GO_Plano_SC_-_06.05.08_CONFERÊNCIA_16.05.08a 2" xfId="11294" xr:uid="{A71D9D59-3C14-4897-BFA3-899962EABFA2}"/>
    <cellStyle name="l_Plano GO_Plano_SC_-_06.05.08_CONFERÊNCIA_16.05.08a 2 2" xfId="13050" xr:uid="{41D468EA-05CD-486F-B427-AE4917F732D7}"/>
    <cellStyle name="l_Plano GO_Plano_SC_-_06.05.08_CONFERÊNCIA_16.05.08a 2 2 2" xfId="16680" xr:uid="{11D4743B-1F5E-47C4-B73F-34CBBBAF7220}"/>
    <cellStyle name="l_Plano GO_Plano_SC_-_06.05.08_CONFERÊNCIA_16.05.08a 2 2 2 2" xfId="22839" xr:uid="{1897C25F-4F8B-4E5D-B073-5F7DBE989D87}"/>
    <cellStyle name="l_Plano GO_Plano_SC_-_06.05.08_CONFERÊNCIA_16.05.08a 2 2 2 2 2" xfId="40106" xr:uid="{F5A73EC9-14E5-49B6-9FAA-30D1FF98DC8A}"/>
    <cellStyle name="l_Plano GO_Plano_SC_-_06.05.08_CONFERÊNCIA_16.05.08a 2 2 2 3" xfId="27747" xr:uid="{E45B4DDE-E11C-48AD-A163-9E30DD8A8039}"/>
    <cellStyle name="l_Plano GO_Plano_SC_-_06.05.08_CONFERÊNCIA_16.05.08a 2 2 3" xfId="30971" xr:uid="{81489208-68EB-48A1-B559-A1F45BDD48D8}"/>
    <cellStyle name="l_Plano GO_Plano_SC_-_06.05.08_CONFERÊNCIA_16.05.08a 2 2 3 2" xfId="43195" xr:uid="{05160F9D-C31F-49A5-8CA0-47447CD5D822}"/>
    <cellStyle name="l_Plano GO_Plano_SC_-_06.05.08_CONFERÊNCIA_16.05.08a 2 2 4" xfId="33963" xr:uid="{E56CC96F-5FBF-406F-B8E7-17E578BBD083}"/>
    <cellStyle name="l_Plano GO_Plano_SC_-_06.05.08_CONFERÊNCIA_16.05.08a 2 2 4 2" xfId="45682" xr:uid="{0F5CCB87-B88C-4176-91A0-B6396D5D9ED7}"/>
    <cellStyle name="l_Plano GO_Plano_SC_-_06.05.08_CONFERÊNCIA_16.05.08a 2 2 5" xfId="36164" xr:uid="{413D9A08-27E2-4881-B2BB-0B71CB243093}"/>
    <cellStyle name="l_Plano GO_Plano_SC_-_06.05.08_CONFERÊNCIA_16.05.08a 2 2 6" xfId="19225" xr:uid="{0368C75F-0626-4EF1-95BD-96D406DC7D09}"/>
    <cellStyle name="l_Plano GO_Plano_SC_-_06.05.08_CONFERÊNCIA_16.05.08a 2 3" xfId="14977" xr:uid="{FAC7F194-D674-43D2-A6AE-3E7C0194595F}"/>
    <cellStyle name="l_Plano GO_Plano_SC_-_06.05.08_CONFERÊNCIA_16.05.08a 2 3 2" xfId="21136" xr:uid="{4643CF17-EBD4-4CF9-A322-357DD7F9D4CF}"/>
    <cellStyle name="l_Plano GO_Plano_SC_-_06.05.08_CONFERÊNCIA_16.05.08a 2 3 2 2" xfId="38509" xr:uid="{6C865A1B-E214-44F2-AA36-D9CBCEC2FE88}"/>
    <cellStyle name="l_Plano GO_Plano_SC_-_06.05.08_CONFERÊNCIA_16.05.08a 2 3 3" xfId="26098" xr:uid="{74E04C18-C926-428F-8E1F-7F7A30270562}"/>
    <cellStyle name="l_Plano GO_Plano_SC_-_06.05.08_CONFERÊNCIA_16.05.08a 2 4" xfId="29289" xr:uid="{93040BD2-5D71-4054-8249-435B6924DF6D}"/>
    <cellStyle name="l_Plano GO_Plano_SC_-_06.05.08_CONFERÊNCIA_16.05.08a 2 4 2" xfId="41599" xr:uid="{3AC19E93-8E8B-43D2-B4E5-6078CEB80949}"/>
    <cellStyle name="l_Plano GO_Plano_SC_-_06.05.08_CONFERÊNCIA_16.05.08a 2 5" xfId="32273" xr:uid="{CA4EDBB1-8739-496F-9854-ACA91D6C03C7}"/>
    <cellStyle name="l_Plano GO_Plano_SC_-_06.05.08_CONFERÊNCIA_16.05.08a 2 5 2" xfId="44028" xr:uid="{EC855402-DB71-4758-9315-7301BF6C8486}"/>
    <cellStyle name="l_Plano GO_Plano_SC_-_06.05.08_CONFERÊNCIA_16.05.08a 2 6" xfId="25864" xr:uid="{704DE6B0-5534-4A5A-ABED-157135DB8139}"/>
    <cellStyle name="l_Plano GO_Plano_SC_-_06.05.08_CONFERÊNCIA_16.05.08a 2 7" xfId="19719" xr:uid="{0AA4495C-8542-4B01-B6EF-711ACCD02439}"/>
    <cellStyle name="l_Plano GO_Plano_SC_-_06.05.08_CONFERÊNCIA_16.05.08a 3" xfId="12247" xr:uid="{8E96A00B-F8F6-44FD-8B7D-F2BD3DFC7C2C}"/>
    <cellStyle name="l_Plano GO_Plano_SC_-_06.05.08_CONFERÊNCIA_16.05.08a 3 2" xfId="15877" xr:uid="{2CECD817-39D4-4FF2-B34F-6F5E02F7471B}"/>
    <cellStyle name="l_Plano GO_Plano_SC_-_06.05.08_CONFERÊNCIA_16.05.08a 3 2 2" xfId="22036" xr:uid="{0E16DA43-FFFD-4823-80E6-BA63BAEFECE2}"/>
    <cellStyle name="l_Plano GO_Plano_SC_-_06.05.08_CONFERÊNCIA_16.05.08a 3 2 2 2" xfId="39314" xr:uid="{C34BBE8D-1A00-4442-9C9E-6F7FD57A4C1A}"/>
    <cellStyle name="l_Plano GO_Plano_SC_-_06.05.08_CONFERÊNCIA_16.05.08a 3 2 3" xfId="26955" xr:uid="{108CF9D8-35C8-4B8C-B84A-21AB5566471C}"/>
    <cellStyle name="l_Plano GO_Plano_SC_-_06.05.08_CONFERÊNCIA_16.05.08a 3 2 4" xfId="48214" xr:uid="{E5F5BF97-3237-431E-9273-E41797FB61F8}"/>
    <cellStyle name="l_Plano GO_Plano_SC_-_06.05.08_CONFERÊNCIA_16.05.08a 3 3" xfId="17577" xr:uid="{9F1F8ED8-09DD-4EA4-9082-6D60B5D6238C}"/>
    <cellStyle name="l_Plano GO_Plano_SC_-_06.05.08_CONFERÊNCIA_16.05.08a 3 3 2" xfId="23736" xr:uid="{B3C1B04E-029D-48E9-BBCB-36DBEBD3F968}"/>
    <cellStyle name="l_Plano GO_Plano_SC_-_06.05.08_CONFERÊNCIA_16.05.08a 3 3 2 2" xfId="42399" xr:uid="{D0563B8B-B006-41ED-B923-FFDCEC3E2C69}"/>
    <cellStyle name="l_Plano GO_Plano_SC_-_06.05.08_CONFERÊNCIA_16.05.08a 3 3 3" xfId="30173" xr:uid="{88889D9B-8D0A-49D7-88CD-B3D3D98EF4B8}"/>
    <cellStyle name="l_Plano GO_Plano_SC_-_06.05.08_CONFERÊNCIA_16.05.08a 3 4" xfId="33170" xr:uid="{8B07104D-A817-47F8-B2A6-51051FBF18AC}"/>
    <cellStyle name="l_Plano GO_Plano_SC_-_06.05.08_CONFERÊNCIA_16.05.08a 3 4 2" xfId="44889" xr:uid="{97F1FC65-99F0-475A-AE7A-80D787F22049}"/>
    <cellStyle name="l_Plano GO_Plano_SC_-_06.05.08_CONFERÊNCIA_16.05.08a 3 5" xfId="35372" xr:uid="{3E889D2F-2699-47D8-9E59-A0E58C5F4CC0}"/>
    <cellStyle name="l_Plano GO_Plano_SC_-_06.05.08_CONFERÊNCIA_16.05.08a 3 6" xfId="36913" xr:uid="{6144F60D-B527-4329-B77C-C87517C52962}"/>
    <cellStyle name="l_Plano GO_Plano_SC_-_06.05.08_CONFERÊNCIA_16.05.08a 3 6 2" xfId="46449" xr:uid="{A6743C14-CEE2-421C-B45C-9EFA8776B17D}"/>
    <cellStyle name="l_Plano GO_Plano_SC_-_06.05.08_CONFERÊNCIA_16.05.08a 4" xfId="14137" xr:uid="{24361F51-6EFB-49A0-B5D0-20AAE31EFAEB}"/>
    <cellStyle name="l_Plano GO_Plano_SC_-_06.05.08_CONFERÊNCIA_16.05.08a 4 2" xfId="20296" xr:uid="{7522769A-7F55-4671-81B1-1B046D93663E}"/>
    <cellStyle name="l_Plano GO_Plano_SC_-_06.05.08_CONFERÊNCIA_16.05.08a 4 2 2" xfId="37706" xr:uid="{BF028F1A-16B8-40AD-8B4F-840CC18E4844}"/>
    <cellStyle name="l_Plano GO_Plano_SC_-_06.05.08_CONFERÊNCIA_16.05.08a 4 3" xfId="25205" xr:uid="{467E33DA-7098-4235-A8EA-01796E014B27}"/>
    <cellStyle name="l_Plano GO_Plano_SC_-_06.05.08_CONFERÊNCIA_16.05.08a 5" xfId="28415" xr:uid="{BA26B2BA-22CB-465F-90E9-B6A2A4AFFECD}"/>
    <cellStyle name="l_Plano GO_Plano_SC_-_06.05.08_CONFERÊNCIA_16.05.08a 5 2" xfId="40771" xr:uid="{8548393C-9FB1-46F7-A09B-770BFE473FDF}"/>
    <cellStyle name="l_Plano GO_Plano_SC_-_06.05.08_CONFERÊNCIA_16.05.08a 6" xfId="31921" xr:uid="{D40BB967-C1F9-43E2-AA03-2D27D1C6641E}"/>
    <cellStyle name="l_Plano GO_Plano_SC_-_06.05.08_CONFERÊNCIA_16.05.08a_OOH - Rev 12" xfId="3997" xr:uid="{DCBC9B7F-3FDD-48A8-B655-D4F20ED6AEBC}"/>
    <cellStyle name="l_Plano MS - AJUSTADO 12.05.08 CONFERÊNCIAS 14.05.08" xfId="850" xr:uid="{2CACB846-B3C5-415C-8D00-3814B1D4497A}"/>
    <cellStyle name="l_Plano MS - AJUSTADO 12.05.08 CONFERÊNCIAS 14.05.08 2" xfId="11295" xr:uid="{0DD54B08-E6D8-4235-9DC0-498A9BACC539}"/>
    <cellStyle name="l_Plano MS - AJUSTADO 12.05.08 CONFERÊNCIAS 14.05.08 2 2" xfId="13051" xr:uid="{819373F0-C0CD-4DC8-B840-CFF848BF4FCC}"/>
    <cellStyle name="l_Plano MS - AJUSTADO 12.05.08 CONFERÊNCIAS 14.05.08 2 2 2" xfId="16681" xr:uid="{A667FE1A-BD27-4879-82F1-A13EDAB831B6}"/>
    <cellStyle name="l_Plano MS - AJUSTADO 12.05.08 CONFERÊNCIAS 14.05.08 2 2 2 2" xfId="22840" xr:uid="{11430132-A4C3-4FFE-A912-9B22C3E3BFF0}"/>
    <cellStyle name="l_Plano MS - AJUSTADO 12.05.08 CONFERÊNCIAS 14.05.08 2 2 2 2 2" xfId="40107" xr:uid="{6B427EA3-F612-4EB9-96F4-E6D664F6CB7C}"/>
    <cellStyle name="l_Plano MS - AJUSTADO 12.05.08 CONFERÊNCIAS 14.05.08 2 2 2 3" xfId="27748" xr:uid="{0AB0B9AE-B4C2-4271-9B60-BFEB9F97E053}"/>
    <cellStyle name="l_Plano MS - AJUSTADO 12.05.08 CONFERÊNCIAS 14.05.08 2 2 3" xfId="30972" xr:uid="{A87B7B8A-9A3D-4D16-B868-2A74BDEA4010}"/>
    <cellStyle name="l_Plano MS - AJUSTADO 12.05.08 CONFERÊNCIAS 14.05.08 2 2 3 2" xfId="43196" xr:uid="{3F74D6FF-665E-4819-8310-D0C2602B9F92}"/>
    <cellStyle name="l_Plano MS - AJUSTADO 12.05.08 CONFERÊNCIAS 14.05.08 2 2 4" xfId="33964" xr:uid="{9DFB7BD4-2EC5-48D7-91B1-89CD86310ED9}"/>
    <cellStyle name="l_Plano MS - AJUSTADO 12.05.08 CONFERÊNCIAS 14.05.08 2 2 4 2" xfId="45683" xr:uid="{D93F7098-892A-4296-84D2-DF4A79422AE5}"/>
    <cellStyle name="l_Plano MS - AJUSTADO 12.05.08 CONFERÊNCIAS 14.05.08 2 2 5" xfId="36165" xr:uid="{6DB9397A-B077-4EA2-8037-AFBFE59B5FDF}"/>
    <cellStyle name="l_Plano MS - AJUSTADO 12.05.08 CONFERÊNCIAS 14.05.08 2 2 6" xfId="19518" xr:uid="{5BF05972-6C7B-4AB5-8657-5695D3A7841A}"/>
    <cellStyle name="l_Plano MS - AJUSTADO 12.05.08 CONFERÊNCIAS 14.05.08 2 3" xfId="14978" xr:uid="{051D6504-6897-4678-87D9-D82833556298}"/>
    <cellStyle name="l_Plano MS - AJUSTADO 12.05.08 CONFERÊNCIAS 14.05.08 2 3 2" xfId="21137" xr:uid="{F06A05C0-39DD-4072-B003-8EB8FF4F3434}"/>
    <cellStyle name="l_Plano MS - AJUSTADO 12.05.08 CONFERÊNCIAS 14.05.08 2 3 2 2" xfId="38510" xr:uid="{2BBE1BCB-4290-41CE-8ADF-F385E17DF2DD}"/>
    <cellStyle name="l_Plano MS - AJUSTADO 12.05.08 CONFERÊNCIAS 14.05.08 2 3 3" xfId="26099" xr:uid="{AC780B2C-62EF-42A6-8744-D7C315EA8E3B}"/>
    <cellStyle name="l_Plano MS - AJUSTADO 12.05.08 CONFERÊNCIAS 14.05.08 2 4" xfId="29290" xr:uid="{B0364D57-189E-475E-8F0F-406A3B47E54C}"/>
    <cellStyle name="l_Plano MS - AJUSTADO 12.05.08 CONFERÊNCIAS 14.05.08 2 4 2" xfId="41600" xr:uid="{B8610067-F151-49AC-BE1F-354D4ED5DDE8}"/>
    <cellStyle name="l_Plano MS - AJUSTADO 12.05.08 CONFERÊNCIAS 14.05.08 2 5" xfId="32274" xr:uid="{CB420B1B-3D1A-4BAB-AEFF-C68F5543345A}"/>
    <cellStyle name="l_Plano MS - AJUSTADO 12.05.08 CONFERÊNCIAS 14.05.08 2 5 2" xfId="44029" xr:uid="{7874C894-CA92-42BE-A73B-A3F021F0DC0F}"/>
    <cellStyle name="l_Plano MS - AJUSTADO 12.05.08 CONFERÊNCIAS 14.05.08 2 6" xfId="24735" xr:uid="{41252EA7-91B5-4702-90D5-5E109977A7D3}"/>
    <cellStyle name="l_Plano MS - AJUSTADO 12.05.08 CONFERÊNCIAS 14.05.08 2 7" xfId="19042" xr:uid="{9436F2C1-A5BE-4E0F-9E0E-9A764189709A}"/>
    <cellStyle name="l_Plano MS - AJUSTADO 12.05.08 CONFERÊNCIAS 14.05.08 3" xfId="12248" xr:uid="{976A2351-975E-4874-BF00-FACB30A2C0C6}"/>
    <cellStyle name="l_Plano MS - AJUSTADO 12.05.08 CONFERÊNCIAS 14.05.08 3 2" xfId="15878" xr:uid="{E799A6AB-505E-4125-8DF7-3BBBE2FDEE16}"/>
    <cellStyle name="l_Plano MS - AJUSTADO 12.05.08 CONFERÊNCIAS 14.05.08 3 2 2" xfId="22037" xr:uid="{CE09ACB8-A688-41B4-AF04-851CF3FEF126}"/>
    <cellStyle name="l_Plano MS - AJUSTADO 12.05.08 CONFERÊNCIAS 14.05.08 3 2 2 2" xfId="39315" xr:uid="{5F6B6AD6-172B-4E62-B999-C6E4F0CFCED5}"/>
    <cellStyle name="l_Plano MS - AJUSTADO 12.05.08 CONFERÊNCIAS 14.05.08 3 2 3" xfId="26956" xr:uid="{D2083D25-E482-4F10-B01F-A68CF5115994}"/>
    <cellStyle name="l_Plano MS - AJUSTADO 12.05.08 CONFERÊNCIAS 14.05.08 3 2 4" xfId="48215" xr:uid="{5F3B061C-D3E1-4910-91B3-CEF7AA8C2B86}"/>
    <cellStyle name="l_Plano MS - AJUSTADO 12.05.08 CONFERÊNCIAS 14.05.08 3 3" xfId="17578" xr:uid="{1CCC5509-0556-4F02-A020-7A51B932553E}"/>
    <cellStyle name="l_Plano MS - AJUSTADO 12.05.08 CONFERÊNCIAS 14.05.08 3 3 2" xfId="23737" xr:uid="{64C8DAB5-6B83-4C32-95C5-6F1D62C8163F}"/>
    <cellStyle name="l_Plano MS - AJUSTADO 12.05.08 CONFERÊNCIAS 14.05.08 3 3 2 2" xfId="42400" xr:uid="{E54167D2-F91C-4A77-AF8F-BAC37D2B3061}"/>
    <cellStyle name="l_Plano MS - AJUSTADO 12.05.08 CONFERÊNCIAS 14.05.08 3 3 3" xfId="30174" xr:uid="{2A0F9C66-FDE4-44B9-B1D1-232A4F64644B}"/>
    <cellStyle name="l_Plano MS - AJUSTADO 12.05.08 CONFERÊNCIAS 14.05.08 3 4" xfId="33171" xr:uid="{A1F53061-6410-464E-9BA6-274B4B15F7FC}"/>
    <cellStyle name="l_Plano MS - AJUSTADO 12.05.08 CONFERÊNCIAS 14.05.08 3 4 2" xfId="44890" xr:uid="{2FFD0535-AEA9-407D-BBB3-2E75152BF708}"/>
    <cellStyle name="l_Plano MS - AJUSTADO 12.05.08 CONFERÊNCIAS 14.05.08 3 5" xfId="35373" xr:uid="{EF252AE1-223C-4795-8F9D-B9BD184BDF87}"/>
    <cellStyle name="l_Plano MS - AJUSTADO 12.05.08 CONFERÊNCIAS 14.05.08 3 6" xfId="34586" xr:uid="{3267FE54-91E0-4FA7-964F-C0346BBD8E88}"/>
    <cellStyle name="l_Plano MS - AJUSTADO 12.05.08 CONFERÊNCIAS 14.05.08 3 6 2" xfId="46285" xr:uid="{1D9296CF-3420-4100-AD4A-3C6D247749F1}"/>
    <cellStyle name="l_Plano MS - AJUSTADO 12.05.08 CONFERÊNCIAS 14.05.08 4" xfId="14138" xr:uid="{2D00899E-BABD-4FE2-92DC-95D901018AC9}"/>
    <cellStyle name="l_Plano MS - AJUSTADO 12.05.08 CONFERÊNCIAS 14.05.08 4 2" xfId="20297" xr:uid="{4A274218-9BD9-42DB-AFD4-302195156D37}"/>
    <cellStyle name="l_Plano MS - AJUSTADO 12.05.08 CONFERÊNCIAS 14.05.08 4 2 2" xfId="37707" xr:uid="{1ED8ABED-1D89-4B9D-A968-71608B461521}"/>
    <cellStyle name="l_Plano MS - AJUSTADO 12.05.08 CONFERÊNCIAS 14.05.08 4 3" xfId="25206" xr:uid="{E4C2C01E-5FC6-47BE-8EAE-94504460521F}"/>
    <cellStyle name="l_Plano MS - AJUSTADO 12.05.08 CONFERÊNCIAS 14.05.08 5" xfId="28416" xr:uid="{514441D4-F26E-4DE8-AB10-30CBC98E8D8C}"/>
    <cellStyle name="l_Plano MS - AJUSTADO 12.05.08 CONFERÊNCIAS 14.05.08 5 2" xfId="40772" xr:uid="{AB9D9FD9-C839-468C-906B-C81451594F81}"/>
    <cellStyle name="l_Plano MS - AJUSTADO 12.05.08 CONFERÊNCIAS 14.05.08 6" xfId="31920" xr:uid="{47776F95-6593-4D5A-BD33-47086BF83E08}"/>
    <cellStyle name="l_Plano MS - AJUSTADO 12.05.08 CONFERÊNCIAS 14.05.08_JORNAL COMPLEMENTO 24.06 - VERAMIR II - CONSOLIDADO" xfId="851" xr:uid="{5D36B667-4F7B-4333-99B5-C4C8A02223C8}"/>
    <cellStyle name="l_Plano MS - AJUSTADO 12.05.08 CONFERÊNCIAS 14.05.08_OOH - Rev 12" xfId="3998" xr:uid="{AEEAD3D2-5540-4805-99A6-6C54B420711F}"/>
    <cellStyle name="l_Plano MS - AJUSTADO 12.05.08 CONFERÊNCIAS 14.05.08_Plano RJ -" xfId="852" xr:uid="{4943E6E1-C903-40AE-A43A-A3501644405C}"/>
    <cellStyle name="l_Plano MS - AJUSTADO 12.05.08 CONFERÊNCIAS 14.05.08_Plano RJ -_JORNAL COMPLEMENTO 24.06 - VERAMIR II - CONSOLIDADO" xfId="853" xr:uid="{4AE10C44-F1A5-402A-A9FC-FBB2E7487350}"/>
    <cellStyle name="l_Plano RJ -" xfId="854" xr:uid="{2272A717-0A4C-483B-9598-1F67077B3BF2}"/>
    <cellStyle name="l_Plano RJ - AJUSTADO" xfId="855" xr:uid="{61FD39AD-8CCA-49E1-B7EA-6ACAE98CE6BF}"/>
    <cellStyle name="l_Plano RJ - AJUSTADO 06.05.08 CONFERÊNCIAS 07.05.08" xfId="856" xr:uid="{BFD34ADB-A1CD-41AD-8E27-680039EB2A3E}"/>
    <cellStyle name="l_Plano RJ - AJUSTADO 06.05.08 CONFERÊNCIAS 07.05.08 2" xfId="11296" xr:uid="{D44A8D85-B09F-4E53-8E4D-182CF89110D8}"/>
    <cellStyle name="l_Plano RJ - AJUSTADO 06.05.08 CONFERÊNCIAS 07.05.08 2 2" xfId="13052" xr:uid="{0C8F5110-63C6-48AD-8B31-4197C202C039}"/>
    <cellStyle name="l_Plano RJ - AJUSTADO 06.05.08 CONFERÊNCIAS 07.05.08 2 2 2" xfId="16682" xr:uid="{84AD933B-41A8-4A90-8BB7-6C3726E86AF9}"/>
    <cellStyle name="l_Plano RJ - AJUSTADO 06.05.08 CONFERÊNCIAS 07.05.08 2 2 2 2" xfId="22841" xr:uid="{2C39D8D8-C324-48B2-AAC9-56030C660C3F}"/>
    <cellStyle name="l_Plano RJ - AJUSTADO 06.05.08 CONFERÊNCIAS 07.05.08 2 2 2 2 2" xfId="40108" xr:uid="{6221A0A5-7DDF-4624-8E96-5E476FF05759}"/>
    <cellStyle name="l_Plano RJ - AJUSTADO 06.05.08 CONFERÊNCIAS 07.05.08 2 2 2 3" xfId="27749" xr:uid="{3A48E5E7-3DDC-445F-A116-BBCAE676ECCF}"/>
    <cellStyle name="l_Plano RJ - AJUSTADO 06.05.08 CONFERÊNCIAS 07.05.08 2 2 3" xfId="30973" xr:uid="{4FDB4ECD-B05D-49B1-B91D-4466F7C6E4D1}"/>
    <cellStyle name="l_Plano RJ - AJUSTADO 06.05.08 CONFERÊNCIAS 07.05.08 2 2 3 2" xfId="43197" xr:uid="{56F06A8E-4554-43A6-903F-470747123D0A}"/>
    <cellStyle name="l_Plano RJ - AJUSTADO 06.05.08 CONFERÊNCIAS 07.05.08 2 2 4" xfId="33965" xr:uid="{FD828C7A-A672-45BC-9A7A-E38B6707B004}"/>
    <cellStyle name="l_Plano RJ - AJUSTADO 06.05.08 CONFERÊNCIAS 07.05.08 2 2 4 2" xfId="45684" xr:uid="{CBF125D0-97FD-41D5-AFF2-BE676A43D4EB}"/>
    <cellStyle name="l_Plano RJ - AJUSTADO 06.05.08 CONFERÊNCIAS 07.05.08 2 2 5" xfId="36166" xr:uid="{AA7EA9D3-7768-42FB-9E21-D7E476C2FC64}"/>
    <cellStyle name="l_Plano RJ - AJUSTADO 06.05.08 CONFERÊNCIAS 07.05.08 2 2 6" xfId="18843" xr:uid="{93FBA12D-7D66-497E-8004-6DFCD6C1E394}"/>
    <cellStyle name="l_Plano RJ - AJUSTADO 06.05.08 CONFERÊNCIAS 07.05.08 2 3" xfId="14979" xr:uid="{01FE0D47-0975-4F3B-820D-A6BE0329F577}"/>
    <cellStyle name="l_Plano RJ - AJUSTADO 06.05.08 CONFERÊNCIAS 07.05.08 2 3 2" xfId="21138" xr:uid="{8951E7E6-9C6D-43A3-B908-316AB0DEA3F7}"/>
    <cellStyle name="l_Plano RJ - AJUSTADO 06.05.08 CONFERÊNCIAS 07.05.08 2 3 2 2" xfId="38511" xr:uid="{C1B1CDE0-5E49-4FA2-A91C-0CDA58B49660}"/>
    <cellStyle name="l_Plano RJ - AJUSTADO 06.05.08 CONFERÊNCIAS 07.05.08 2 3 3" xfId="26100" xr:uid="{96E79D73-05E7-4223-9C83-59C3815344D5}"/>
    <cellStyle name="l_Plano RJ - AJUSTADO 06.05.08 CONFERÊNCIAS 07.05.08 2 4" xfId="29291" xr:uid="{B734F66B-E3E4-4BB6-BE2A-E94A320D7CBC}"/>
    <cellStyle name="l_Plano RJ - AJUSTADO 06.05.08 CONFERÊNCIAS 07.05.08 2 4 2" xfId="41601" xr:uid="{73D32749-C39A-4CC3-8CDF-02795D7B4D8C}"/>
    <cellStyle name="l_Plano RJ - AJUSTADO 06.05.08 CONFERÊNCIAS 07.05.08 2 5" xfId="32275" xr:uid="{3A3273EE-E6B8-48E4-B9BB-43ECFF9AAE25}"/>
    <cellStyle name="l_Plano RJ - AJUSTADO 06.05.08 CONFERÊNCIAS 07.05.08 2 5 2" xfId="44030" xr:uid="{353C4983-54C2-4837-9C93-E3B87BEAC3C4}"/>
    <cellStyle name="l_Plano RJ - AJUSTADO 06.05.08 CONFERÊNCIAS 07.05.08 2 6" xfId="29034" xr:uid="{39C3DC15-6C65-40E1-8151-C09D25345C17}"/>
    <cellStyle name="l_Plano RJ - AJUSTADO 06.05.08 CONFERÊNCIAS 07.05.08 2 7" xfId="18726" xr:uid="{AD0DD3CE-1D8B-4A6F-922E-6C4958BC85D8}"/>
    <cellStyle name="l_Plano RJ - AJUSTADO 06.05.08 CONFERÊNCIAS 07.05.08 3" xfId="12249" xr:uid="{24DC3FBB-DFC9-49B7-87A8-D317F7A8CE2E}"/>
    <cellStyle name="l_Plano RJ - AJUSTADO 06.05.08 CONFERÊNCIAS 07.05.08 3 2" xfId="15879" xr:uid="{A791DDCF-8396-41E4-BD81-B1CCDEAC3AE0}"/>
    <cellStyle name="l_Plano RJ - AJUSTADO 06.05.08 CONFERÊNCIAS 07.05.08 3 2 2" xfId="22038" xr:uid="{C0773C94-D9F0-4F1B-B5A9-77567E52C7CA}"/>
    <cellStyle name="l_Plano RJ - AJUSTADO 06.05.08 CONFERÊNCIAS 07.05.08 3 2 2 2" xfId="39316" xr:uid="{C67D6B43-E94D-4995-98B2-874EF0B1129F}"/>
    <cellStyle name="l_Plano RJ - AJUSTADO 06.05.08 CONFERÊNCIAS 07.05.08 3 2 3" xfId="26957" xr:uid="{1C77A8EC-C4C5-4B89-B0C5-5FB3B92D687A}"/>
    <cellStyle name="l_Plano RJ - AJUSTADO 06.05.08 CONFERÊNCIAS 07.05.08 3 2 4" xfId="48216" xr:uid="{33CB8569-D03C-4859-B53E-48A15B0BFA77}"/>
    <cellStyle name="l_Plano RJ - AJUSTADO 06.05.08 CONFERÊNCIAS 07.05.08 3 3" xfId="17579" xr:uid="{577B29AD-2FED-4435-B023-941C1E1126EA}"/>
    <cellStyle name="l_Plano RJ - AJUSTADO 06.05.08 CONFERÊNCIAS 07.05.08 3 3 2" xfId="23738" xr:uid="{EB653AA2-CD41-438A-B1AB-DA9E98A20651}"/>
    <cellStyle name="l_Plano RJ - AJUSTADO 06.05.08 CONFERÊNCIAS 07.05.08 3 3 2 2" xfId="42401" xr:uid="{FDF6CA31-3E07-4845-A79B-13F9CAD69282}"/>
    <cellStyle name="l_Plano RJ - AJUSTADO 06.05.08 CONFERÊNCIAS 07.05.08 3 3 3" xfId="30175" xr:uid="{3A29C5A8-EC1A-42CB-A275-90F91766DB5F}"/>
    <cellStyle name="l_Plano RJ - AJUSTADO 06.05.08 CONFERÊNCIAS 07.05.08 3 4" xfId="33172" xr:uid="{30D9FF30-F911-496F-84B4-DF4700AA82D4}"/>
    <cellStyle name="l_Plano RJ - AJUSTADO 06.05.08 CONFERÊNCIAS 07.05.08 3 4 2" xfId="44891" xr:uid="{7E4EEB21-78DE-4F68-A30C-774842F89EBA}"/>
    <cellStyle name="l_Plano RJ - AJUSTADO 06.05.08 CONFERÊNCIAS 07.05.08 3 5" xfId="35374" xr:uid="{B00DAD4D-EFC4-494C-BAC2-04ED18743EFB}"/>
    <cellStyle name="l_Plano RJ - AJUSTADO 06.05.08 CONFERÊNCIAS 07.05.08 3 6" xfId="37109" xr:uid="{DD1BB92C-74B8-404C-9FE0-D94B047CF0F5}"/>
    <cellStyle name="l_Plano RJ - AJUSTADO 06.05.08 CONFERÊNCIAS 07.05.08 3 6 2" xfId="46645" xr:uid="{2B623001-FF85-4ABA-95ED-779841F86C22}"/>
    <cellStyle name="l_Plano RJ - AJUSTADO 06.05.08 CONFERÊNCIAS 07.05.08 4" xfId="14139" xr:uid="{39E9CA55-DBB4-4DA8-BA2D-92F62F7EA7C5}"/>
    <cellStyle name="l_Plano RJ - AJUSTADO 06.05.08 CONFERÊNCIAS 07.05.08 4 2" xfId="20298" xr:uid="{C480BF18-7DA3-4D4D-A46A-45C7E4E3E8F3}"/>
    <cellStyle name="l_Plano RJ - AJUSTADO 06.05.08 CONFERÊNCIAS 07.05.08 4 2 2" xfId="37708" xr:uid="{3E397C15-DAC2-40B2-A69F-8A63CDDED3D7}"/>
    <cellStyle name="l_Plano RJ - AJUSTADO 06.05.08 CONFERÊNCIAS 07.05.08 4 3" xfId="25207" xr:uid="{0F288223-BE98-437A-BA48-962C52E0B6BD}"/>
    <cellStyle name="l_Plano RJ - AJUSTADO 06.05.08 CONFERÊNCIAS 07.05.08 5" xfId="28417" xr:uid="{74942402-C553-4A5B-A020-B45D1A8A9D29}"/>
    <cellStyle name="l_Plano RJ - AJUSTADO 06.05.08 CONFERÊNCIAS 07.05.08 5 2" xfId="40773" xr:uid="{F8CAFC96-22A6-4D1B-916A-707F95791248}"/>
    <cellStyle name="l_Plano RJ - AJUSTADO 06.05.08 CONFERÊNCIAS 07.05.08 6" xfId="31919" xr:uid="{69A79E45-F893-48F0-986A-B8963B46D33C}"/>
    <cellStyle name="l_Plano RJ - AJUSTADO 06.05.08 CONFERÊNCIAS 07.05.08_JORNAL COMPLEMENTO 24.06 - VERAMIR II - CONSOLIDADO" xfId="857" xr:uid="{E3A1F9D4-425D-47D4-978F-6C3EBAFBDECC}"/>
    <cellStyle name="l_Plano RJ - AJUSTADO 06.05.08 CONFERÊNCIAS 07.05.08_OOH - Rev 12" xfId="3999" xr:uid="{9A21ACC3-EEED-4371-9DCB-5EE963ED175B}"/>
    <cellStyle name="l_Plano RJ - AJUSTADO 06.05.08 CONFERÊNCIAS 07.05.08_TV MATISSE" xfId="858" xr:uid="{D049342C-6D6F-4A27-8E68-07C5FE80B949}"/>
    <cellStyle name="l_Plano RJ - AJUSTADO 06.05.08 CONFERÊNCIAS 07.05.08_TV MATISSE 2" xfId="11297" xr:uid="{0D80FBD1-A5D9-4A27-9F8E-5D6B6779B94D}"/>
    <cellStyle name="l_Plano RJ - AJUSTADO 06.05.08 CONFERÊNCIAS 07.05.08_TV MATISSE 2 2" xfId="13053" xr:uid="{195AB1EB-5463-4E76-8E37-81A161F98576}"/>
    <cellStyle name="l_Plano RJ - AJUSTADO 06.05.08 CONFERÊNCIAS 07.05.08_TV MATISSE 2 2 2" xfId="16683" xr:uid="{BC9F7CDE-CE93-470E-AF9B-455A2DBEC8A5}"/>
    <cellStyle name="l_Plano RJ - AJUSTADO 06.05.08 CONFERÊNCIAS 07.05.08_TV MATISSE 2 2 2 2" xfId="22842" xr:uid="{61F278F3-3C37-497F-87A3-F56862293597}"/>
    <cellStyle name="l_Plano RJ - AJUSTADO 06.05.08 CONFERÊNCIAS 07.05.08_TV MATISSE 2 2 2 2 2" xfId="40109" xr:uid="{D6BBC0B1-3C06-462B-A397-F363FBA93138}"/>
    <cellStyle name="l_Plano RJ - AJUSTADO 06.05.08 CONFERÊNCIAS 07.05.08_TV MATISSE 2 2 2 3" xfId="27750" xr:uid="{6E5BAB7A-4808-4493-9094-EDFE3474834D}"/>
    <cellStyle name="l_Plano RJ - AJUSTADO 06.05.08 CONFERÊNCIAS 07.05.08_TV MATISSE 2 2 3" xfId="30974" xr:uid="{46FC28C6-7F0F-43AB-9C86-5FB96DFD3E74}"/>
    <cellStyle name="l_Plano RJ - AJUSTADO 06.05.08 CONFERÊNCIAS 07.05.08_TV MATISSE 2 2 3 2" xfId="43198" xr:uid="{2B458445-EC03-4578-AAC5-67E1E47A8A94}"/>
    <cellStyle name="l_Plano RJ - AJUSTADO 06.05.08 CONFERÊNCIAS 07.05.08_TV MATISSE 2 2 4" xfId="33966" xr:uid="{1C90A77B-7B52-4822-8409-1C323F4C522A}"/>
    <cellStyle name="l_Plano RJ - AJUSTADO 06.05.08 CONFERÊNCIAS 07.05.08_TV MATISSE 2 2 4 2" xfId="45685" xr:uid="{A181D27C-1356-4C5F-BE68-EF3105DB83BC}"/>
    <cellStyle name="l_Plano RJ - AJUSTADO 06.05.08 CONFERÊNCIAS 07.05.08_TV MATISSE 2 2 5" xfId="36167" xr:uid="{5E545B09-044A-4227-BB7A-F6C90933CE61}"/>
    <cellStyle name="l_Plano RJ - AJUSTADO 06.05.08 CONFERÊNCIAS 07.05.08_TV MATISSE 2 2 6" xfId="18525" xr:uid="{C1EE9FC0-E52A-4AAB-953A-ABA20F381148}"/>
    <cellStyle name="l_Plano RJ - AJUSTADO 06.05.08 CONFERÊNCIAS 07.05.08_TV MATISSE 2 3" xfId="14980" xr:uid="{078E3F8D-307A-4C1E-8989-58454265130F}"/>
    <cellStyle name="l_Plano RJ - AJUSTADO 06.05.08 CONFERÊNCIAS 07.05.08_TV MATISSE 2 3 2" xfId="21139" xr:uid="{1CA6DA00-6E42-4289-99EA-6F9CDF69881A}"/>
    <cellStyle name="l_Plano RJ - AJUSTADO 06.05.08 CONFERÊNCIAS 07.05.08_TV MATISSE 2 3 2 2" xfId="38512" xr:uid="{AA06DEF1-2B70-4DE6-A73F-84757F4980B5}"/>
    <cellStyle name="l_Plano RJ - AJUSTADO 06.05.08 CONFERÊNCIAS 07.05.08_TV MATISSE 2 3 3" xfId="26101" xr:uid="{6CE26B27-8B45-4112-B9B2-0C3DD4E1635A}"/>
    <cellStyle name="l_Plano RJ - AJUSTADO 06.05.08 CONFERÊNCIAS 07.05.08_TV MATISSE 2 4" xfId="29292" xr:uid="{434BADFA-3425-4224-A38A-0E69534259E4}"/>
    <cellStyle name="l_Plano RJ - AJUSTADO 06.05.08 CONFERÊNCIAS 07.05.08_TV MATISSE 2 4 2" xfId="41602" xr:uid="{0DDBA4DB-D901-469A-BDBB-8644EFFED75C}"/>
    <cellStyle name="l_Plano RJ - AJUSTADO 06.05.08 CONFERÊNCIAS 07.05.08_TV MATISSE 2 5" xfId="32276" xr:uid="{0F218308-1AD8-416F-84C1-A45D989605C3}"/>
    <cellStyle name="l_Plano RJ - AJUSTADO 06.05.08 CONFERÊNCIAS 07.05.08_TV MATISSE 2 5 2" xfId="44031" xr:uid="{89C96060-C307-4EB5-BEF6-027525643AF9}"/>
    <cellStyle name="l_Plano RJ - AJUSTADO 06.05.08 CONFERÊNCIAS 07.05.08_TV MATISSE 2 6" xfId="24772" xr:uid="{907D365A-F0EE-4BE6-A012-D2B37594A3B8}"/>
    <cellStyle name="l_Plano RJ - AJUSTADO 06.05.08 CONFERÊNCIAS 07.05.08_TV MATISSE 2 7" xfId="19424" xr:uid="{3A1628AA-D362-42ED-AEB3-3650AA83D30B}"/>
    <cellStyle name="l_Plano RJ - AJUSTADO 06.05.08 CONFERÊNCIAS 07.05.08_TV MATISSE 3" xfId="12250" xr:uid="{6CB10F9D-ED07-4D18-8507-322348B47D21}"/>
    <cellStyle name="l_Plano RJ - AJUSTADO 06.05.08 CONFERÊNCIAS 07.05.08_TV MATISSE 3 2" xfId="15880" xr:uid="{71AD24DF-6636-4D90-B66D-38FD571E9CE0}"/>
    <cellStyle name="l_Plano RJ - AJUSTADO 06.05.08 CONFERÊNCIAS 07.05.08_TV MATISSE 3 2 2" xfId="22039" xr:uid="{FC610F6A-3C94-4C62-860D-A33EE4564ACB}"/>
    <cellStyle name="l_Plano RJ - AJUSTADO 06.05.08 CONFERÊNCIAS 07.05.08_TV MATISSE 3 2 2 2" xfId="39317" xr:uid="{534C5CE0-F8D3-4433-AC32-6A55DE441285}"/>
    <cellStyle name="l_Plano RJ - AJUSTADO 06.05.08 CONFERÊNCIAS 07.05.08_TV MATISSE 3 2 3" xfId="26958" xr:uid="{1664B80B-C880-4390-98B8-635C57812203}"/>
    <cellStyle name="l_Plano RJ - AJUSTADO 06.05.08 CONFERÊNCIAS 07.05.08_TV MATISSE 3 2 4" xfId="48217" xr:uid="{434DF5B4-0DF1-476C-BAD9-C99EB441565A}"/>
    <cellStyle name="l_Plano RJ - AJUSTADO 06.05.08 CONFERÊNCIAS 07.05.08_TV MATISSE 3 3" xfId="17580" xr:uid="{74896FAC-004D-4DED-908F-A73EF93BA41C}"/>
    <cellStyle name="l_Plano RJ - AJUSTADO 06.05.08 CONFERÊNCIAS 07.05.08_TV MATISSE 3 3 2" xfId="23739" xr:uid="{51EDDEC0-3237-4210-B9CA-00FD0FBB153C}"/>
    <cellStyle name="l_Plano RJ - AJUSTADO 06.05.08 CONFERÊNCIAS 07.05.08_TV MATISSE 3 3 2 2" xfId="42402" xr:uid="{C01F0988-FAF2-415F-A76F-0D5925AFB9C6}"/>
    <cellStyle name="l_Plano RJ - AJUSTADO 06.05.08 CONFERÊNCIAS 07.05.08_TV MATISSE 3 3 3" xfId="30176" xr:uid="{1217D2D4-45E2-4B4A-8BCD-F951FA8AA552}"/>
    <cellStyle name="l_Plano RJ - AJUSTADO 06.05.08 CONFERÊNCIAS 07.05.08_TV MATISSE 3 4" xfId="33173" xr:uid="{722AF14E-9B23-4E7D-A617-AB6ACE4B004D}"/>
    <cellStyle name="l_Plano RJ - AJUSTADO 06.05.08 CONFERÊNCIAS 07.05.08_TV MATISSE 3 4 2" xfId="44892" xr:uid="{2F6699D4-0E6D-46DB-9C60-04802A90E55B}"/>
    <cellStyle name="l_Plano RJ - AJUSTADO 06.05.08 CONFERÊNCIAS 07.05.08_TV MATISSE 3 5" xfId="35375" xr:uid="{E8B6DF90-81A9-48E6-8201-04FF25A5D0DF}"/>
    <cellStyle name="l_Plano RJ - AJUSTADO 06.05.08 CONFERÊNCIAS 07.05.08_TV MATISSE 3 6" xfId="37312" xr:uid="{2F6ED7A1-5E0D-428C-8578-4C10F3EEA918}"/>
    <cellStyle name="l_Plano RJ - AJUSTADO 06.05.08 CONFERÊNCIAS 07.05.08_TV MATISSE 3 6 2" xfId="46848" xr:uid="{0AD0BAA8-BDF2-4645-ACFA-688C205A36F5}"/>
    <cellStyle name="l_Plano RJ - AJUSTADO 06.05.08 CONFERÊNCIAS 07.05.08_TV MATISSE 4" xfId="14140" xr:uid="{B6A8F949-CA05-4D18-8872-7E41EB3125FD}"/>
    <cellStyle name="l_Plano RJ - AJUSTADO 06.05.08 CONFERÊNCIAS 07.05.08_TV MATISSE 4 2" xfId="20299" xr:uid="{7C025CDD-05F2-4565-A470-204145FDDC00}"/>
    <cellStyle name="l_Plano RJ - AJUSTADO 06.05.08 CONFERÊNCIAS 07.05.08_TV MATISSE 4 2 2" xfId="37709" xr:uid="{CF763246-69E0-42DE-9A2F-D0DEC1D83225}"/>
    <cellStyle name="l_Plano RJ - AJUSTADO 06.05.08 CONFERÊNCIAS 07.05.08_TV MATISSE 4 3" xfId="25208" xr:uid="{528AEBC0-EA71-4070-BF93-40A6D52013A4}"/>
    <cellStyle name="l_Plano RJ - AJUSTADO 06.05.08 CONFERÊNCIAS 07.05.08_TV MATISSE 5" xfId="28418" xr:uid="{EF694E70-D038-4CE3-A43E-69D045B3F3D8}"/>
    <cellStyle name="l_Plano RJ - AJUSTADO 06.05.08 CONFERÊNCIAS 07.05.08_TV MATISSE 5 2" xfId="40774" xr:uid="{987DFE14-3024-4D18-9616-E68825CCF75C}"/>
    <cellStyle name="l_Plano RJ - AJUSTADO 06.05.08 CONFERÊNCIAS 07.05.08_TV MATISSE 6" xfId="31918" xr:uid="{36DFB93D-62D3-4BCA-98E3-57CEAD82AA74}"/>
    <cellStyle name="l_Plano RJ - AJUSTADO 06.05.08 CONFERÊNCIAS 07.05.08_TV MATISSE_JORNAL COMPLEMENTO 24.06 - VERAMIR II - CONSOLIDADO" xfId="859" xr:uid="{D3F6223F-D061-428C-817B-7F851C6B9E63}"/>
    <cellStyle name="l_Plano RJ - AJUSTADO 06.05.08 CONFERÊNCIAS 07.05.08_TV MATISSE_OOH - Rev 12" xfId="4000" xr:uid="{19041526-C6CC-47B3-8FB0-58278B7F24FC}"/>
    <cellStyle name="l_Plano RJ - AJUSTADO 06.05.08 CONFERÊNCIAS 15.05.08 - Cíntia" xfId="860" xr:uid="{76FB1826-75CA-48DD-B236-126889F293A3}"/>
    <cellStyle name="l_Plano RJ - AJUSTADO 06.05.08 CONFERÊNCIAS 15.05.08 - Cíntia 2" xfId="11298" xr:uid="{DD467EAC-636E-4CE6-ACC9-6CC56A61DFEF}"/>
    <cellStyle name="l_Plano RJ - AJUSTADO 06.05.08 CONFERÊNCIAS 15.05.08 - Cíntia 2 2" xfId="13054" xr:uid="{78D9553D-F042-4E6F-AB8D-51157E8108D7}"/>
    <cellStyle name="l_Plano RJ - AJUSTADO 06.05.08 CONFERÊNCIAS 15.05.08 - Cíntia 2 2 2" xfId="16684" xr:uid="{6E77AAF5-3532-45BE-9B79-F5C1A257E86C}"/>
    <cellStyle name="l_Plano RJ - AJUSTADO 06.05.08 CONFERÊNCIAS 15.05.08 - Cíntia 2 2 2 2" xfId="22843" xr:uid="{4D11DFBE-74D7-405A-90A7-FAFCC5FFDE63}"/>
    <cellStyle name="l_Plano RJ - AJUSTADO 06.05.08 CONFERÊNCIAS 15.05.08 - Cíntia 2 2 2 2 2" xfId="40110" xr:uid="{2F620993-60CE-44B5-A74C-A29E9ABDFCE3}"/>
    <cellStyle name="l_Plano RJ - AJUSTADO 06.05.08 CONFERÊNCIAS 15.05.08 - Cíntia 2 2 2 3" xfId="27751" xr:uid="{15D8FBB6-1161-4D6D-888F-A1AA8E05382C}"/>
    <cellStyle name="l_Plano RJ - AJUSTADO 06.05.08 CONFERÊNCIAS 15.05.08 - Cíntia 2 2 3" xfId="30975" xr:uid="{69271799-A85D-40D4-B33E-7419E156CEF7}"/>
    <cellStyle name="l_Plano RJ - AJUSTADO 06.05.08 CONFERÊNCIAS 15.05.08 - Cíntia 2 2 3 2" xfId="43199" xr:uid="{244F79E3-7565-41AB-AC63-8A273F871A06}"/>
    <cellStyle name="l_Plano RJ - AJUSTADO 06.05.08 CONFERÊNCIAS 15.05.08 - Cíntia 2 2 4" xfId="33967" xr:uid="{EBB82472-398C-4DDE-AD68-E26E7D324698}"/>
    <cellStyle name="l_Plano RJ - AJUSTADO 06.05.08 CONFERÊNCIAS 15.05.08 - Cíntia 2 2 4 2" xfId="45686" xr:uid="{7C427755-E38B-47F2-B08C-F51D4EAEB1DA}"/>
    <cellStyle name="l_Plano RJ - AJUSTADO 06.05.08 CONFERÊNCIAS 15.05.08 - Cíntia 2 2 5" xfId="36168" xr:uid="{C2958589-BACB-41CE-9A07-1502F8F6FFDD}"/>
    <cellStyle name="l_Plano RJ - AJUSTADO 06.05.08 CONFERÊNCIAS 15.05.08 - Cíntia 2 2 6" xfId="19224" xr:uid="{2B0C1791-17E7-477B-83DF-A67BD6BB68DE}"/>
    <cellStyle name="l_Plano RJ - AJUSTADO 06.05.08 CONFERÊNCIAS 15.05.08 - Cíntia 2 3" xfId="14981" xr:uid="{B8B2C061-D7C0-4604-8F26-4E654FC99A37}"/>
    <cellStyle name="l_Plano RJ - AJUSTADO 06.05.08 CONFERÊNCIAS 15.05.08 - Cíntia 2 3 2" xfId="21140" xr:uid="{6D7F901D-2B40-4A2D-B75B-57ADA4C2DE10}"/>
    <cellStyle name="l_Plano RJ - AJUSTADO 06.05.08 CONFERÊNCIAS 15.05.08 - Cíntia 2 3 2 2" xfId="38513" xr:uid="{3A475AD9-907F-4C10-8A7C-930775DB4784}"/>
    <cellStyle name="l_Plano RJ - AJUSTADO 06.05.08 CONFERÊNCIAS 15.05.08 - Cíntia 2 3 3" xfId="26102" xr:uid="{83EAF3B9-5979-48F9-A49E-F0F940B78EB7}"/>
    <cellStyle name="l_Plano RJ - AJUSTADO 06.05.08 CONFERÊNCIAS 15.05.08 - Cíntia 2 4" xfId="29293" xr:uid="{AEFD8AFA-2629-43F0-9EC6-6A0225BDDF02}"/>
    <cellStyle name="l_Plano RJ - AJUSTADO 06.05.08 CONFERÊNCIAS 15.05.08 - Cíntia 2 4 2" xfId="41603" xr:uid="{7AB513F8-BED8-431B-81A5-E000AF8B59C1}"/>
    <cellStyle name="l_Plano RJ - AJUSTADO 06.05.08 CONFERÊNCIAS 15.05.08 - Cíntia 2 5" xfId="32277" xr:uid="{F0D40BE3-36C4-4E4B-951B-409A6328B410}"/>
    <cellStyle name="l_Plano RJ - AJUSTADO 06.05.08 CONFERÊNCIAS 15.05.08 - Cíntia 2 5 2" xfId="44032" xr:uid="{4AAD2556-8F2E-407F-908F-5768CA819610}"/>
    <cellStyle name="l_Plano RJ - AJUSTADO 06.05.08 CONFERÊNCIAS 15.05.08 - Cíntia 2 6" xfId="24779" xr:uid="{4E5EB289-BB38-4E2F-8D13-39122B270E77}"/>
    <cellStyle name="l_Plano RJ - AJUSTADO 06.05.08 CONFERÊNCIAS 15.05.08 - Cíntia 2 7" xfId="19718" xr:uid="{6E3AECBA-988D-4222-BB63-1E5EE4CDB4BF}"/>
    <cellStyle name="l_Plano RJ - AJUSTADO 06.05.08 CONFERÊNCIAS 15.05.08 - Cíntia 3" xfId="12251" xr:uid="{0E7A8668-4D08-4646-8E32-13F86CD4C26A}"/>
    <cellStyle name="l_Plano RJ - AJUSTADO 06.05.08 CONFERÊNCIAS 15.05.08 - Cíntia 3 2" xfId="15881" xr:uid="{B640EC2A-1221-4531-B058-77E7F9D0EAE3}"/>
    <cellStyle name="l_Plano RJ - AJUSTADO 06.05.08 CONFERÊNCIAS 15.05.08 - Cíntia 3 2 2" xfId="22040" xr:uid="{9E64D395-8F64-451C-B279-565C889E4F76}"/>
    <cellStyle name="l_Plano RJ - AJUSTADO 06.05.08 CONFERÊNCIAS 15.05.08 - Cíntia 3 2 2 2" xfId="39318" xr:uid="{C578CBD2-F0DA-4E9E-AE17-1FB4B0EA8589}"/>
    <cellStyle name="l_Plano RJ - AJUSTADO 06.05.08 CONFERÊNCIAS 15.05.08 - Cíntia 3 2 3" xfId="26959" xr:uid="{D866939B-895B-4B89-BBAB-25B1B5C22E3E}"/>
    <cellStyle name="l_Plano RJ - AJUSTADO 06.05.08 CONFERÊNCIAS 15.05.08 - Cíntia 3 2 4" xfId="48218" xr:uid="{03811725-A3EB-4044-8EC1-906BBFCA94A7}"/>
    <cellStyle name="l_Plano RJ - AJUSTADO 06.05.08 CONFERÊNCIAS 15.05.08 - Cíntia 3 3" xfId="17581" xr:uid="{8991E992-50ED-4AC8-BFEB-1F410BAC52FA}"/>
    <cellStyle name="l_Plano RJ - AJUSTADO 06.05.08 CONFERÊNCIAS 15.05.08 - Cíntia 3 3 2" xfId="23740" xr:uid="{77FAE6D0-CB01-418B-9D5B-51ECBAD2B8C7}"/>
    <cellStyle name="l_Plano RJ - AJUSTADO 06.05.08 CONFERÊNCIAS 15.05.08 - Cíntia 3 3 2 2" xfId="42403" xr:uid="{6FE8966F-3D93-46EE-9476-0CDE35ADFC39}"/>
    <cellStyle name="l_Plano RJ - AJUSTADO 06.05.08 CONFERÊNCIAS 15.05.08 - Cíntia 3 3 3" xfId="30177" xr:uid="{BEB94DA8-EFA4-48F4-A6D3-167CDCE93103}"/>
    <cellStyle name="l_Plano RJ - AJUSTADO 06.05.08 CONFERÊNCIAS 15.05.08 - Cíntia 3 4" xfId="33174" xr:uid="{771A8D23-A634-4FD9-ABC7-320F4BFEFEA7}"/>
    <cellStyle name="l_Plano RJ - AJUSTADO 06.05.08 CONFERÊNCIAS 15.05.08 - Cíntia 3 4 2" xfId="44893" xr:uid="{CB38A940-FA2E-474F-B82F-837063DEBD4E}"/>
    <cellStyle name="l_Plano RJ - AJUSTADO 06.05.08 CONFERÊNCIAS 15.05.08 - Cíntia 3 5" xfId="35376" xr:uid="{43611AE8-6DA5-48EB-9AEF-58442A1DDBED}"/>
    <cellStyle name="l_Plano RJ - AJUSTADO 06.05.08 CONFERÊNCIAS 15.05.08 - Cíntia 3 6" xfId="36912" xr:uid="{CA8C6A30-7CB7-421E-9A64-F13D08FC19A1}"/>
    <cellStyle name="l_Plano RJ - AJUSTADO 06.05.08 CONFERÊNCIAS 15.05.08 - Cíntia 3 6 2" xfId="46448" xr:uid="{2B2659E2-7BCF-4218-AA6D-4FF3012B76D7}"/>
    <cellStyle name="l_Plano RJ - AJUSTADO 06.05.08 CONFERÊNCIAS 15.05.08 - Cíntia 4" xfId="14141" xr:uid="{D8AF942F-AFDC-4383-9ADE-03CB8E96A330}"/>
    <cellStyle name="l_Plano RJ - AJUSTADO 06.05.08 CONFERÊNCIAS 15.05.08 - Cíntia 4 2" xfId="20300" xr:uid="{38BF2280-9C41-40EB-ABDA-15991EAF9E29}"/>
    <cellStyle name="l_Plano RJ - AJUSTADO 06.05.08 CONFERÊNCIAS 15.05.08 - Cíntia 4 2 2" xfId="37710" xr:uid="{2A17B5E8-F87B-43BA-A93A-F22BFB46F8E3}"/>
    <cellStyle name="l_Plano RJ - AJUSTADO 06.05.08 CONFERÊNCIAS 15.05.08 - Cíntia 4 3" xfId="25209" xr:uid="{3D7BEA81-0D30-4AC6-99DE-868C785D4BC9}"/>
    <cellStyle name="l_Plano RJ - AJUSTADO 06.05.08 CONFERÊNCIAS 15.05.08 - Cíntia 5" xfId="28419" xr:uid="{918F8BC0-F938-406D-B424-3641EF56E0A0}"/>
    <cellStyle name="l_Plano RJ - AJUSTADO 06.05.08 CONFERÊNCIAS 15.05.08 - Cíntia 5 2" xfId="40775" xr:uid="{3E9660C4-49E1-497A-85C6-A773E64E532D}"/>
    <cellStyle name="l_Plano RJ - AJUSTADO 06.05.08 CONFERÊNCIAS 15.05.08 - Cíntia 6" xfId="31917" xr:uid="{58563AC0-FB74-494D-A73C-2D97CACA1735}"/>
    <cellStyle name="l_Plano RJ - AJUSTADO 06.05.08 CONFERÊNCIAS 15.05.08 - Cíntia_OOH - Rev 12" xfId="4001" xr:uid="{8BAC81CD-88E6-428B-89B7-F4B39B71B508}"/>
    <cellStyle name="l_Plano RJ - AJUSTADO_JORNAL COMPLEMENTO 24.06 - VERAMIR II - CONSOLIDADO" xfId="861" xr:uid="{9DEF59A9-4DA0-43BC-8C20-EB95DEB30A42}"/>
    <cellStyle name="l_Plano RJ -_JORNAL COMPLEMENTO 24.06 - VERAMIR II - CONSOLIDADO" xfId="862" xr:uid="{8BC19A57-29C0-49BA-85D7-BAC979F6DBCB}"/>
    <cellStyle name="l_Plano RJ -16.05.08" xfId="863" xr:uid="{6D6D4ED9-8757-4280-9A8C-E14143B61335}"/>
    <cellStyle name="l_Plano RJ -16.05.08_JORNAL COMPLEMENTO 24.06 - VERAMIR II - CONSOLIDADO" xfId="864" xr:uid="{07591F31-A26E-4C82-8B1C-5E603CA20376}"/>
    <cellStyle name="l_Plano TO - AJUSTADO 06.05.08 CONFERÊNCIA 14.05.08" xfId="865" xr:uid="{841D7A2A-C24A-42FD-AD82-CFAEEBFF817A}"/>
    <cellStyle name="l_Plano TO - AJUSTADO 06.05.08 CONFERÊNCIA 14.05.08 2" xfId="11299" xr:uid="{9065BB14-0817-4D7D-93BE-338EF2377BE7}"/>
    <cellStyle name="l_Plano TO - AJUSTADO 06.05.08 CONFERÊNCIA 14.05.08 2 2" xfId="13055" xr:uid="{551A0B74-D591-4788-9AD5-2DC49A3EC69F}"/>
    <cellStyle name="l_Plano TO - AJUSTADO 06.05.08 CONFERÊNCIA 14.05.08 2 2 2" xfId="16685" xr:uid="{E8EA973B-8EE3-4A39-9D6D-57F1E45640A7}"/>
    <cellStyle name="l_Plano TO - AJUSTADO 06.05.08 CONFERÊNCIA 14.05.08 2 2 2 2" xfId="22844" xr:uid="{1677A3B8-7907-43B2-994D-54F19854D021}"/>
    <cellStyle name="l_Plano TO - AJUSTADO 06.05.08 CONFERÊNCIA 14.05.08 2 2 2 2 2" xfId="40111" xr:uid="{ABC1EF2A-5E79-4BA9-9762-BA46FBE24952}"/>
    <cellStyle name="l_Plano TO - AJUSTADO 06.05.08 CONFERÊNCIA 14.05.08 2 2 2 3" xfId="27752" xr:uid="{BF0C0482-BFAB-45BC-BEC8-52303C3999E2}"/>
    <cellStyle name="l_Plano TO - AJUSTADO 06.05.08 CONFERÊNCIA 14.05.08 2 2 3" xfId="30976" xr:uid="{F4DADA1B-D1D7-43C6-A01F-E45204C36D5D}"/>
    <cellStyle name="l_Plano TO - AJUSTADO 06.05.08 CONFERÊNCIA 14.05.08 2 2 3 2" xfId="43200" xr:uid="{02E6F6FA-1772-436C-BA3D-7EF64FFDB2F8}"/>
    <cellStyle name="l_Plano TO - AJUSTADO 06.05.08 CONFERÊNCIA 14.05.08 2 2 4" xfId="33968" xr:uid="{2DDD7681-F2CC-4380-8582-0A6A03E53265}"/>
    <cellStyle name="l_Plano TO - AJUSTADO 06.05.08 CONFERÊNCIA 14.05.08 2 2 4 2" xfId="45687" xr:uid="{E5D3923B-5F74-4ADA-AA69-7F8C4F6C0FEB}"/>
    <cellStyle name="l_Plano TO - AJUSTADO 06.05.08 CONFERÊNCIA 14.05.08 2 2 5" xfId="36169" xr:uid="{F20A9189-0067-454F-B1B5-15F62B826B8C}"/>
    <cellStyle name="l_Plano TO - AJUSTADO 06.05.08 CONFERÊNCIA 14.05.08 2 2 6" xfId="19517" xr:uid="{733A9062-F9B5-47F7-928F-14D3D8D6FB1D}"/>
    <cellStyle name="l_Plano TO - AJUSTADO 06.05.08 CONFERÊNCIA 14.05.08 2 3" xfId="14982" xr:uid="{793810F5-ACC3-4DB2-8218-6BA78C183F05}"/>
    <cellStyle name="l_Plano TO - AJUSTADO 06.05.08 CONFERÊNCIA 14.05.08 2 3 2" xfId="21141" xr:uid="{14023D75-83B5-46EE-BEB3-E62F1794180B}"/>
    <cellStyle name="l_Plano TO - AJUSTADO 06.05.08 CONFERÊNCIA 14.05.08 2 3 2 2" xfId="38514" xr:uid="{61CE92A9-FC6B-4E24-8295-0D6E9D570A40}"/>
    <cellStyle name="l_Plano TO - AJUSTADO 06.05.08 CONFERÊNCIA 14.05.08 2 3 3" xfId="26103" xr:uid="{163C9CB6-1DA9-4BE1-A79C-40F3B13FF10C}"/>
    <cellStyle name="l_Plano TO - AJUSTADO 06.05.08 CONFERÊNCIA 14.05.08 2 4" xfId="29294" xr:uid="{F43A4A97-5997-4A3D-8BA3-5813C581D1C9}"/>
    <cellStyle name="l_Plano TO - AJUSTADO 06.05.08 CONFERÊNCIA 14.05.08 2 4 2" xfId="41604" xr:uid="{CA2CFCE1-1AEE-4371-BA39-E4425C771EAD}"/>
    <cellStyle name="l_Plano TO - AJUSTADO 06.05.08 CONFERÊNCIA 14.05.08 2 5" xfId="32278" xr:uid="{9C2DB86C-7BF4-4F7E-A7F8-F3D257E109B5}"/>
    <cellStyle name="l_Plano TO - AJUSTADO 06.05.08 CONFERÊNCIA 14.05.08 2 5 2" xfId="44033" xr:uid="{F4266E6F-72C7-4373-B5CB-8F38D24AE45C}"/>
    <cellStyle name="l_Plano TO - AJUSTADO 06.05.08 CONFERÊNCIA 14.05.08 2 6" xfId="26710" xr:uid="{E270E5DB-2AEA-4473-B264-9EA308E60EC6}"/>
    <cellStyle name="l_Plano TO - AJUSTADO 06.05.08 CONFERÊNCIA 14.05.08 2 7" xfId="19041" xr:uid="{C34371D1-42B6-437F-9CFA-30A5E8A858C2}"/>
    <cellStyle name="l_Plano TO - AJUSTADO 06.05.08 CONFERÊNCIA 14.05.08 3" xfId="12252" xr:uid="{6D6FAB34-2321-498C-AC2B-0B401257E55E}"/>
    <cellStyle name="l_Plano TO - AJUSTADO 06.05.08 CONFERÊNCIA 14.05.08 3 2" xfId="15882" xr:uid="{7005634A-0F98-4F87-84AD-70BF669621AA}"/>
    <cellStyle name="l_Plano TO - AJUSTADO 06.05.08 CONFERÊNCIA 14.05.08 3 2 2" xfId="22041" xr:uid="{9F278BBA-A73B-4CD7-BD7E-C9E65FECCA03}"/>
    <cellStyle name="l_Plano TO - AJUSTADO 06.05.08 CONFERÊNCIA 14.05.08 3 2 2 2" xfId="39319" xr:uid="{397466CD-2905-4C90-B2B4-33EED60A4497}"/>
    <cellStyle name="l_Plano TO - AJUSTADO 06.05.08 CONFERÊNCIA 14.05.08 3 2 3" xfId="26960" xr:uid="{F57526F7-A4A8-42D2-92AF-57E029FC15A9}"/>
    <cellStyle name="l_Plano TO - AJUSTADO 06.05.08 CONFERÊNCIA 14.05.08 3 2 4" xfId="48219" xr:uid="{4740D506-F2AA-4C5B-BA10-3C1CEF90B432}"/>
    <cellStyle name="l_Plano TO - AJUSTADO 06.05.08 CONFERÊNCIA 14.05.08 3 3" xfId="17582" xr:uid="{723AB75A-75A4-4EDC-A346-B969F62164D7}"/>
    <cellStyle name="l_Plano TO - AJUSTADO 06.05.08 CONFERÊNCIA 14.05.08 3 3 2" xfId="23741" xr:uid="{A28B8C71-923F-43E3-9784-AD064CD26BA0}"/>
    <cellStyle name="l_Plano TO - AJUSTADO 06.05.08 CONFERÊNCIA 14.05.08 3 3 2 2" xfId="42404" xr:uid="{7F22020A-78F5-49EB-8C02-2F80A503EC81}"/>
    <cellStyle name="l_Plano TO - AJUSTADO 06.05.08 CONFERÊNCIA 14.05.08 3 3 3" xfId="30178" xr:uid="{6FE67BF5-9D1E-4471-B913-6DA05E3D2366}"/>
    <cellStyle name="l_Plano TO - AJUSTADO 06.05.08 CONFERÊNCIA 14.05.08 3 4" xfId="33175" xr:uid="{70E2C0D0-E449-47BD-9C6B-33BFAF5766E3}"/>
    <cellStyle name="l_Plano TO - AJUSTADO 06.05.08 CONFERÊNCIA 14.05.08 3 4 2" xfId="44894" xr:uid="{89A6CE22-27E4-49D4-8DEC-07E5F94E4105}"/>
    <cellStyle name="l_Plano TO - AJUSTADO 06.05.08 CONFERÊNCIA 14.05.08 3 5" xfId="35377" xr:uid="{52A60CD3-EE41-4AB8-8F9C-1852A2F2CB2D}"/>
    <cellStyle name="l_Plano TO - AJUSTADO 06.05.08 CONFERÊNCIA 14.05.08 3 6" xfId="32923" xr:uid="{43207061-72F5-436E-8D8C-7ED8CA6089D6}"/>
    <cellStyle name="l_Plano TO - AJUSTADO 06.05.08 CONFERÊNCIA 14.05.08 3 6 2" xfId="44666" xr:uid="{0DD8063F-E3D4-4243-BF4E-02D83B4F7C5C}"/>
    <cellStyle name="l_Plano TO - AJUSTADO 06.05.08 CONFERÊNCIA 14.05.08 4" xfId="14142" xr:uid="{E17E796F-6667-4EFB-8090-D3AEAF3966CC}"/>
    <cellStyle name="l_Plano TO - AJUSTADO 06.05.08 CONFERÊNCIA 14.05.08 4 2" xfId="20301" xr:uid="{FC774B60-DFA9-4E3D-83A6-DE288E46DCD1}"/>
    <cellStyle name="l_Plano TO - AJUSTADO 06.05.08 CONFERÊNCIA 14.05.08 4 2 2" xfId="37711" xr:uid="{819E90E4-2D08-419A-A225-235861B7656B}"/>
    <cellStyle name="l_Plano TO - AJUSTADO 06.05.08 CONFERÊNCIA 14.05.08 4 3" xfId="25210" xr:uid="{B624F46E-DF42-4829-B405-12599C1795DA}"/>
    <cellStyle name="l_Plano TO - AJUSTADO 06.05.08 CONFERÊNCIA 14.05.08 5" xfId="28420" xr:uid="{778F7B35-98B0-4E08-8692-4D37C9507FC5}"/>
    <cellStyle name="l_Plano TO - AJUSTADO 06.05.08 CONFERÊNCIA 14.05.08 5 2" xfId="40776" xr:uid="{33FA67C1-90F7-486A-8BC2-7233979DF293}"/>
    <cellStyle name="l_Plano TO - AJUSTADO 06.05.08 CONFERÊNCIA 14.05.08 6" xfId="31916" xr:uid="{7EB81FA9-418F-4888-9DA6-679A3AB646FF}"/>
    <cellStyle name="l_Plano TO - AJUSTADO 06.05.08 CONFERÊNCIA 14.05.08_OOH - Rev 12" xfId="4002" xr:uid="{6D693750-22F5-4277-9A7E-69839ACCEE43}"/>
    <cellStyle name="l_Plano_SC_-_06.05.08_CONFERÊNCIA_16.05.08a" xfId="866" xr:uid="{43DC6D20-C1B9-4807-9AA0-7F9835675B6F}"/>
    <cellStyle name="l_Plano_SC_-_06.05.08_CONFERÊNCIA_16.05.08a 2" xfId="11300" xr:uid="{F25375F9-79E9-493D-9226-3817FD482216}"/>
    <cellStyle name="l_Plano_SC_-_06.05.08_CONFERÊNCIA_16.05.08a 2 2" xfId="13056" xr:uid="{64E4DE08-D2D3-4233-8AB4-F6606F68AA52}"/>
    <cellStyle name="l_Plano_SC_-_06.05.08_CONFERÊNCIA_16.05.08a 2 2 2" xfId="16686" xr:uid="{E8DD09D5-4ECC-44D7-A917-2FBCFC2EC30B}"/>
    <cellStyle name="l_Plano_SC_-_06.05.08_CONFERÊNCIA_16.05.08a 2 2 2 2" xfId="22845" xr:uid="{405F71F8-9603-4950-BAEC-97782C1B09F3}"/>
    <cellStyle name="l_Plano_SC_-_06.05.08_CONFERÊNCIA_16.05.08a 2 2 2 2 2" xfId="40112" xr:uid="{6F361F51-FDD8-46EE-85FA-0046E98F3D9D}"/>
    <cellStyle name="l_Plano_SC_-_06.05.08_CONFERÊNCIA_16.05.08a 2 2 2 3" xfId="27753" xr:uid="{A50199BF-7AFF-4C7C-BF67-CFBE88F26736}"/>
    <cellStyle name="l_Plano_SC_-_06.05.08_CONFERÊNCIA_16.05.08a 2 2 3" xfId="30977" xr:uid="{E5CF1237-1CE1-4F5A-A4CD-100C5B7DAFBF}"/>
    <cellStyle name="l_Plano_SC_-_06.05.08_CONFERÊNCIA_16.05.08a 2 2 3 2" xfId="43201" xr:uid="{AD18C079-68EA-4205-8F04-D9A5861A4ED8}"/>
    <cellStyle name="l_Plano_SC_-_06.05.08_CONFERÊNCIA_16.05.08a 2 2 4" xfId="33969" xr:uid="{EE144CB7-E15D-4FB9-BCA1-96CFF086F0B6}"/>
    <cellStyle name="l_Plano_SC_-_06.05.08_CONFERÊNCIA_16.05.08a 2 2 4 2" xfId="45688" xr:uid="{EB15F703-5F69-4F70-9C5F-90BBB1FF269C}"/>
    <cellStyle name="l_Plano_SC_-_06.05.08_CONFERÊNCIA_16.05.08a 2 2 5" xfId="36170" xr:uid="{E4E35622-F9B2-4A50-A7DD-D83E594CC93D}"/>
    <cellStyle name="l_Plano_SC_-_06.05.08_CONFERÊNCIA_16.05.08a 2 2 6" xfId="18842" xr:uid="{907E66CF-2B11-4616-8AA4-CC86ADCB14A7}"/>
    <cellStyle name="l_Plano_SC_-_06.05.08_CONFERÊNCIA_16.05.08a 2 3" xfId="14983" xr:uid="{FEA82434-6EAE-4122-B785-B15B075D3ECA}"/>
    <cellStyle name="l_Plano_SC_-_06.05.08_CONFERÊNCIA_16.05.08a 2 3 2" xfId="21142" xr:uid="{24AAA971-EE2C-4233-A93D-BE9959719796}"/>
    <cellStyle name="l_Plano_SC_-_06.05.08_CONFERÊNCIA_16.05.08a 2 3 2 2" xfId="38515" xr:uid="{66976D51-448C-4C1E-8D4E-6DFCBD02E674}"/>
    <cellStyle name="l_Plano_SC_-_06.05.08_CONFERÊNCIA_16.05.08a 2 3 3" xfId="26104" xr:uid="{AC9D198F-6F0F-442D-ABB9-3193BDD3D147}"/>
    <cellStyle name="l_Plano_SC_-_06.05.08_CONFERÊNCIA_16.05.08a 2 4" xfId="29295" xr:uid="{6418A543-66EC-42B9-93A3-C9C61A7E758F}"/>
    <cellStyle name="l_Plano_SC_-_06.05.08_CONFERÊNCIA_16.05.08a 2 4 2" xfId="41605" xr:uid="{62A8F073-293B-4CFA-9FEF-E2B0176339B4}"/>
    <cellStyle name="l_Plano_SC_-_06.05.08_CONFERÊNCIA_16.05.08a 2 5" xfId="32279" xr:uid="{A9D762D4-CD9E-44DD-AFC3-FB36854980E8}"/>
    <cellStyle name="l_Plano_SC_-_06.05.08_CONFERÊNCIA_16.05.08a 2 5 2" xfId="44034" xr:uid="{43BA60BB-1DA5-4161-9395-850E41107C3E}"/>
    <cellStyle name="l_Plano_SC_-_06.05.08_CONFERÊNCIA_16.05.08a 2 6" xfId="29943" xr:uid="{AF2026F5-1779-48F2-A5A1-E87AA0A16D54}"/>
    <cellStyle name="l_Plano_SC_-_06.05.08_CONFERÊNCIA_16.05.08a 2 7" xfId="18725" xr:uid="{DBB0B293-E44D-4DC2-8F6B-AF114BB4E36E}"/>
    <cellStyle name="l_Plano_SC_-_06.05.08_CONFERÊNCIA_16.05.08a 3" xfId="12253" xr:uid="{D40D66C5-7055-4EFD-BCED-0B1F0D87256F}"/>
    <cellStyle name="l_Plano_SC_-_06.05.08_CONFERÊNCIA_16.05.08a 3 2" xfId="15883" xr:uid="{98251F4C-DBD8-4502-940A-403AFD380571}"/>
    <cellStyle name="l_Plano_SC_-_06.05.08_CONFERÊNCIA_16.05.08a 3 2 2" xfId="22042" xr:uid="{B1085EE3-8C0D-4024-A7A8-D0062AB821FE}"/>
    <cellStyle name="l_Plano_SC_-_06.05.08_CONFERÊNCIA_16.05.08a 3 2 2 2" xfId="39320" xr:uid="{40FAAC47-B68E-4647-917D-BE79BF391C20}"/>
    <cellStyle name="l_Plano_SC_-_06.05.08_CONFERÊNCIA_16.05.08a 3 2 3" xfId="26961" xr:uid="{7DCED20C-7AF0-4E25-AA3E-6566DB122990}"/>
    <cellStyle name="l_Plano_SC_-_06.05.08_CONFERÊNCIA_16.05.08a 3 2 4" xfId="48220" xr:uid="{9867F424-3694-47BC-9125-8D7D8ACAF344}"/>
    <cellStyle name="l_Plano_SC_-_06.05.08_CONFERÊNCIA_16.05.08a 3 3" xfId="17583" xr:uid="{39A2FDF3-171F-437A-91E8-E85FA58A32C1}"/>
    <cellStyle name="l_Plano_SC_-_06.05.08_CONFERÊNCIA_16.05.08a 3 3 2" xfId="23742" xr:uid="{210AD88A-8341-4B04-8EE7-4E8CFED911B2}"/>
    <cellStyle name="l_Plano_SC_-_06.05.08_CONFERÊNCIA_16.05.08a 3 3 2 2" xfId="42405" xr:uid="{9FD8777C-DE84-4A7F-812C-64E8DA2A91B9}"/>
    <cellStyle name="l_Plano_SC_-_06.05.08_CONFERÊNCIA_16.05.08a 3 3 3" xfId="30179" xr:uid="{9930FC23-8FA6-418C-BCC1-1F72BEAD85C3}"/>
    <cellStyle name="l_Plano_SC_-_06.05.08_CONFERÊNCIA_16.05.08a 3 4" xfId="33176" xr:uid="{A448F513-DAD5-4710-881B-49A67DE74677}"/>
    <cellStyle name="l_Plano_SC_-_06.05.08_CONFERÊNCIA_16.05.08a 3 4 2" xfId="44895" xr:uid="{F275D84F-9278-4B9C-ABFF-11331A25B3A4}"/>
    <cellStyle name="l_Plano_SC_-_06.05.08_CONFERÊNCIA_16.05.08a 3 5" xfId="35378" xr:uid="{FF0F1F25-4ED4-4A57-9B35-F69E6F3B36B0}"/>
    <cellStyle name="l_Plano_SC_-_06.05.08_CONFERÊNCIA_16.05.08a 3 6" xfId="37108" xr:uid="{4BFC4441-1084-4B5B-9EA5-AF2BCCD37653}"/>
    <cellStyle name="l_Plano_SC_-_06.05.08_CONFERÊNCIA_16.05.08a 3 6 2" xfId="46644" xr:uid="{EC18965B-68AC-4FC4-892F-FDA9415EFEF5}"/>
    <cellStyle name="l_Plano_SC_-_06.05.08_CONFERÊNCIA_16.05.08a 4" xfId="14143" xr:uid="{80C25DD1-053E-4539-B5AE-D3EDB5F25C13}"/>
    <cellStyle name="l_Plano_SC_-_06.05.08_CONFERÊNCIA_16.05.08a 4 2" xfId="20302" xr:uid="{F43270CB-6EC1-43C3-9DE3-36AF64FDBBB2}"/>
    <cellStyle name="l_Plano_SC_-_06.05.08_CONFERÊNCIA_16.05.08a 4 2 2" xfId="37712" xr:uid="{6ABEC237-E7DA-493F-B560-6FDE79EEEF45}"/>
    <cellStyle name="l_Plano_SC_-_06.05.08_CONFERÊNCIA_16.05.08a 4 3" xfId="25211" xr:uid="{47D3D69A-1799-4597-B773-7387BA36A974}"/>
    <cellStyle name="l_Plano_SC_-_06.05.08_CONFERÊNCIA_16.05.08a 5" xfId="28421" xr:uid="{E6294E3E-9E29-4687-BD6C-3B06D0254BB8}"/>
    <cellStyle name="l_Plano_SC_-_06.05.08_CONFERÊNCIA_16.05.08a 5 2" xfId="40777" xr:uid="{FE422F14-4839-4235-8D78-598C583047BF}"/>
    <cellStyle name="l_Plano_SC_-_06.05.08_CONFERÊNCIA_16.05.08a 6" xfId="31915" xr:uid="{FE7FC659-C739-4A9E-B9C7-28F648834845}"/>
    <cellStyle name="l_Plano_SC_-_06.05.08_CONFERÊNCIA_16.05.08a_OOH - Rev 12" xfId="4003" xr:uid="{0110F724-7088-4007-A8A1-39E85120D4CD}"/>
    <cellStyle name="l_PM Jornais(eliza)" xfId="867" xr:uid="{14627598-9B27-4B04-8368-F88321FAA6A8}"/>
    <cellStyle name="l_PM Jornais(eliza) 2" xfId="11301" xr:uid="{9D09E405-5A1B-461F-92B7-38284036020C}"/>
    <cellStyle name="l_PM Jornais(eliza) 2 2" xfId="13057" xr:uid="{D73A4CEB-3EBA-4888-A06F-651D96F70C33}"/>
    <cellStyle name="l_PM Jornais(eliza) 2 2 2" xfId="16687" xr:uid="{81CA94F8-3F93-44D3-883C-45E9705C28F4}"/>
    <cellStyle name="l_PM Jornais(eliza) 2 2 2 2" xfId="22846" xr:uid="{0FB09469-821A-47F4-8969-BF61508D9FC0}"/>
    <cellStyle name="l_PM Jornais(eliza) 2 2 2 2 2" xfId="40113" xr:uid="{C451EEBC-BA66-4BB4-8D61-F2122844CD63}"/>
    <cellStyle name="l_PM Jornais(eliza) 2 2 2 3" xfId="27754" xr:uid="{97BFF736-7342-4EF4-88CE-D4EB8772D59E}"/>
    <cellStyle name="l_PM Jornais(eliza) 2 2 3" xfId="30978" xr:uid="{E3A26859-7447-40AE-8548-2C26E537EEC8}"/>
    <cellStyle name="l_PM Jornais(eliza) 2 2 3 2" xfId="43202" xr:uid="{5AF192C1-D5F1-448D-BDBF-5F9ED34A8090}"/>
    <cellStyle name="l_PM Jornais(eliza) 2 2 4" xfId="33970" xr:uid="{4065C599-20BE-4FAB-9C45-D809905A58C3}"/>
    <cellStyle name="l_PM Jornais(eliza) 2 2 4 2" xfId="45689" xr:uid="{1EEF34E7-E79E-4169-B99F-C6305251DB27}"/>
    <cellStyle name="l_PM Jornais(eliza) 2 2 5" xfId="36171" xr:uid="{18371F01-D625-4808-895E-30F4B7C6A9C4}"/>
    <cellStyle name="l_PM Jornais(eliza) 2 2 6" xfId="18524" xr:uid="{46A6C65D-3EEF-4A3B-890F-2D638204249C}"/>
    <cellStyle name="l_PM Jornais(eliza) 2 3" xfId="14984" xr:uid="{D9F00412-C4A6-4C37-BD18-B17022CB9D6A}"/>
    <cellStyle name="l_PM Jornais(eliza) 2 3 2" xfId="21143" xr:uid="{60705C10-8799-4880-87C0-0576DCA5216F}"/>
    <cellStyle name="l_PM Jornais(eliza) 2 3 2 2" xfId="38516" xr:uid="{6DB9EBF6-F90F-48C9-8A10-0F10AB4D1AE3}"/>
    <cellStyle name="l_PM Jornais(eliza) 2 3 3" xfId="26105" xr:uid="{90BA0DBE-8BB8-4C15-9C81-36AA7C60997A}"/>
    <cellStyle name="l_PM Jornais(eliza) 2 4" xfId="29296" xr:uid="{B8898726-B362-44F4-A552-DD1822DD1436}"/>
    <cellStyle name="l_PM Jornais(eliza) 2 4 2" xfId="41606" xr:uid="{C838611E-8221-41F0-9C56-B3A60BEF2175}"/>
    <cellStyle name="l_PM Jornais(eliza) 2 5" xfId="32280" xr:uid="{94E61EDC-4D04-47D2-A661-EB16C28821D6}"/>
    <cellStyle name="l_PM Jornais(eliza) 2 5 2" xfId="44035" xr:uid="{FF9161DD-52A1-443D-8312-4EF119379105}"/>
    <cellStyle name="l_PM Jornais(eliza) 2 6" xfId="26700" xr:uid="{B48811FB-4101-4624-B849-FBF1D7F78995}"/>
    <cellStyle name="l_PM Jornais(eliza) 2 7" xfId="19423" xr:uid="{9F48A0AD-301C-4BCA-8817-9FBB33AC7159}"/>
    <cellStyle name="l_PM Jornais(eliza) 3" xfId="12254" xr:uid="{6DC39B67-9B06-4E0B-913B-811C47369330}"/>
    <cellStyle name="l_PM Jornais(eliza) 3 2" xfId="15884" xr:uid="{7E085A72-CAF1-4AED-BE02-2C3C1AEE081B}"/>
    <cellStyle name="l_PM Jornais(eliza) 3 2 2" xfId="22043" xr:uid="{489CBA75-B6B3-4C0D-89DB-93C0C64E33DF}"/>
    <cellStyle name="l_PM Jornais(eliza) 3 2 2 2" xfId="39321" xr:uid="{2B0E59C9-F30C-4873-9DEB-FFBB325D68E0}"/>
    <cellStyle name="l_PM Jornais(eliza) 3 2 3" xfId="26962" xr:uid="{280475ED-AE46-4414-AD80-26A7D68E39FA}"/>
    <cellStyle name="l_PM Jornais(eliza) 3 2 4" xfId="48221" xr:uid="{A00DACD6-B87C-4342-A9DA-9CE91041FE1E}"/>
    <cellStyle name="l_PM Jornais(eliza) 3 3" xfId="17584" xr:uid="{572EFB64-5162-437E-8988-89253D46BF13}"/>
    <cellStyle name="l_PM Jornais(eliza) 3 3 2" xfId="23743" xr:uid="{8E1C3470-C1CA-4E53-9830-8B7F7F1EBEE2}"/>
    <cellStyle name="l_PM Jornais(eliza) 3 3 2 2" xfId="42406" xr:uid="{8D549A5E-459A-469C-A2EF-2E4B5348385C}"/>
    <cellStyle name="l_PM Jornais(eliza) 3 3 3" xfId="30180" xr:uid="{1FC5C0E9-DB0C-4891-A7BE-3546E230DFC0}"/>
    <cellStyle name="l_PM Jornais(eliza) 3 4" xfId="33177" xr:uid="{3D7F0F80-BD9E-4353-86B8-2696B87ABCE6}"/>
    <cellStyle name="l_PM Jornais(eliza) 3 4 2" xfId="44896" xr:uid="{82A759C0-EA11-464A-8312-7C42DA663CE8}"/>
    <cellStyle name="l_PM Jornais(eliza) 3 5" xfId="35379" xr:uid="{1D5CC4BF-F750-4CF0-AD99-2766CAFB48FD}"/>
    <cellStyle name="l_PM Jornais(eliza) 3 6" xfId="37311" xr:uid="{D08B6A40-AA14-4373-A496-162910B59704}"/>
    <cellStyle name="l_PM Jornais(eliza) 3 6 2" xfId="46847" xr:uid="{7A846381-EF32-45FA-A45C-70FFC6D66CFD}"/>
    <cellStyle name="l_PM Jornais(eliza) 4" xfId="14144" xr:uid="{5F05C793-2306-4CE7-AB76-FCC9B84F33B6}"/>
    <cellStyle name="l_PM Jornais(eliza) 4 2" xfId="20303" xr:uid="{C213E2D7-B3C7-410A-9A58-D92FA774F753}"/>
    <cellStyle name="l_PM Jornais(eliza) 4 2 2" xfId="37713" xr:uid="{4E584FA3-9173-4BED-BBB1-D078AB5446F8}"/>
    <cellStyle name="l_PM Jornais(eliza) 4 3" xfId="25212" xr:uid="{5C36C8EB-077F-4847-B008-6F88ACF27349}"/>
    <cellStyle name="l_PM Jornais(eliza) 5" xfId="28422" xr:uid="{7035A6C0-4CA6-402E-A647-3DB4EAE37292}"/>
    <cellStyle name="l_PM Jornais(eliza) 5 2" xfId="40778" xr:uid="{7E1CB96D-7707-4C76-A857-6A3F1CEA0032}"/>
    <cellStyle name="l_PM Jornais(eliza) 6" xfId="31914" xr:uid="{B434C69F-E1E2-40FA-A914-C41A6FA345D4}"/>
    <cellStyle name="l_PM Jornais(eliza)_CINEMA - 9 MERCADOS" xfId="868" xr:uid="{2DB9029E-653A-4DD7-B1C7-8851ABB1F487}"/>
    <cellStyle name="l_PM Jornais(eliza)_ES" xfId="869" xr:uid="{FB84B8CE-5135-4B81-A03A-54A8F744BB63}"/>
    <cellStyle name="l_PM Jornais(eliza)_ES 2" xfId="11302" xr:uid="{8F5DE971-5601-40F8-9390-125DCCA5F377}"/>
    <cellStyle name="l_PM Jornais(eliza)_ES 2 2" xfId="13058" xr:uid="{169CC5B2-26F6-408F-8734-4FA858311423}"/>
    <cellStyle name="l_PM Jornais(eliza)_ES 2 2 2" xfId="16688" xr:uid="{2B7388F3-7BB2-4ADB-87F2-2A950C666025}"/>
    <cellStyle name="l_PM Jornais(eliza)_ES 2 2 2 2" xfId="22847" xr:uid="{433ED4F6-A6FC-47D0-92B7-32EE4D673A4B}"/>
    <cellStyle name="l_PM Jornais(eliza)_ES 2 2 2 2 2" xfId="40114" xr:uid="{36E0EC68-C8B1-44BA-BB08-F20C9C6FBDD5}"/>
    <cellStyle name="l_PM Jornais(eliza)_ES 2 2 2 3" xfId="27755" xr:uid="{CA10E16E-CC03-4A45-8B69-455957E66B43}"/>
    <cellStyle name="l_PM Jornais(eliza)_ES 2 2 3" xfId="30979" xr:uid="{3B68A922-30E5-439D-ACEA-3A2346B3F6F4}"/>
    <cellStyle name="l_PM Jornais(eliza)_ES 2 2 3 2" xfId="43203" xr:uid="{E4170AB2-6AB9-48EC-B552-6080B7562A2B}"/>
    <cellStyle name="l_PM Jornais(eliza)_ES 2 2 4" xfId="33971" xr:uid="{8CB59EA3-51D6-4150-A15D-184BB2DD5353}"/>
    <cellStyle name="l_PM Jornais(eliza)_ES 2 2 4 2" xfId="45690" xr:uid="{9628880F-EA44-4ECF-B271-7EF6B40E0D9E}"/>
    <cellStyle name="l_PM Jornais(eliza)_ES 2 2 5" xfId="36172" xr:uid="{A897C642-5101-4051-9728-C5EADA28C198}"/>
    <cellStyle name="l_PM Jornais(eliza)_ES 2 2 6" xfId="19223" xr:uid="{A177D535-612E-4E31-B0BE-0D50EEFF836D}"/>
    <cellStyle name="l_PM Jornais(eliza)_ES 2 3" xfId="14985" xr:uid="{4E27A73F-FEFA-4F40-B201-62CDCC0DFCE7}"/>
    <cellStyle name="l_PM Jornais(eliza)_ES 2 3 2" xfId="21144" xr:uid="{916456E0-889D-4772-8DD4-F5CA03A72915}"/>
    <cellStyle name="l_PM Jornais(eliza)_ES 2 3 2 2" xfId="38517" xr:uid="{889E9542-A462-4D70-99FD-2D68372A1BF7}"/>
    <cellStyle name="l_PM Jornais(eliza)_ES 2 3 3" xfId="26106" xr:uid="{A9725C7D-9393-4E1B-A9AB-5986D6833774}"/>
    <cellStyle name="l_PM Jornais(eliza)_ES 2 4" xfId="29297" xr:uid="{BE8E7447-3CFC-48D1-9BAA-A2FA7836DBA0}"/>
    <cellStyle name="l_PM Jornais(eliza)_ES 2 4 2" xfId="41607" xr:uid="{BECBCED9-E7CE-4130-9913-7F5353A9AF09}"/>
    <cellStyle name="l_PM Jornais(eliza)_ES 2 5" xfId="32281" xr:uid="{BFB038F4-EF80-4843-B7EC-B694E4FCCA9C}"/>
    <cellStyle name="l_PM Jornais(eliza)_ES 2 5 2" xfId="44036" xr:uid="{F72BBA57-FD72-40D1-A07D-937727270A98}"/>
    <cellStyle name="l_PM Jornais(eliza)_ES 2 6" xfId="24723" xr:uid="{F3049BE3-50CA-4104-8F8B-1AD462F139E0}"/>
    <cellStyle name="l_PM Jornais(eliza)_ES 2 7" xfId="19717" xr:uid="{79167094-0BCE-4B3F-9B8F-FCD1C96A74DC}"/>
    <cellStyle name="l_PM Jornais(eliza)_ES 3" xfId="12255" xr:uid="{53E0B4E3-D0BF-4FB0-A757-B6F1188CEE8A}"/>
    <cellStyle name="l_PM Jornais(eliza)_ES 3 2" xfId="15885" xr:uid="{559D194F-A5CF-4AB7-9838-E6E262D2B611}"/>
    <cellStyle name="l_PM Jornais(eliza)_ES 3 2 2" xfId="22044" xr:uid="{1544EB38-DAF1-4F63-BD3A-A14F6181A72B}"/>
    <cellStyle name="l_PM Jornais(eliza)_ES 3 2 2 2" xfId="39322" xr:uid="{849D4F4D-3EB8-40BB-A452-0D19BCE14EDB}"/>
    <cellStyle name="l_PM Jornais(eliza)_ES 3 2 3" xfId="26963" xr:uid="{FD8A5E2A-BD73-44E5-9C2E-2788A80B3175}"/>
    <cellStyle name="l_PM Jornais(eliza)_ES 3 2 4" xfId="48222" xr:uid="{270B65A8-04FE-4727-AB7A-7B6E72594DB6}"/>
    <cellStyle name="l_PM Jornais(eliza)_ES 3 3" xfId="17585" xr:uid="{C8FB8433-6CED-4878-A8A6-526DD36362F7}"/>
    <cellStyle name="l_PM Jornais(eliza)_ES 3 3 2" xfId="23744" xr:uid="{38A0A3DD-D777-4411-A4FA-013B6078CFEB}"/>
    <cellStyle name="l_PM Jornais(eliza)_ES 3 3 2 2" xfId="42407" xr:uid="{1AB9D25D-8CC9-4162-A6CF-D5DCBB2FD67F}"/>
    <cellStyle name="l_PM Jornais(eliza)_ES 3 3 3" xfId="30181" xr:uid="{52843152-5941-45A4-A674-25A569BE2C8C}"/>
    <cellStyle name="l_PM Jornais(eliza)_ES 3 4" xfId="33178" xr:uid="{94529060-66B5-4634-A1F0-7E8E840FC416}"/>
    <cellStyle name="l_PM Jornais(eliza)_ES 3 4 2" xfId="44897" xr:uid="{0DE9AA44-3F56-431E-8CB2-E722727C9A84}"/>
    <cellStyle name="l_PM Jornais(eliza)_ES 3 5" xfId="35380" xr:uid="{F5CE1208-D385-468A-BE5F-1CCD7EDDC03C}"/>
    <cellStyle name="l_PM Jornais(eliza)_ES 3 6" xfId="36911" xr:uid="{4BEFB59F-C2C5-4F6C-AE58-A14314AB7767}"/>
    <cellStyle name="l_PM Jornais(eliza)_ES 3 6 2" xfId="46447" xr:uid="{CA236A35-37AA-4D5C-A028-3718B83EEEF3}"/>
    <cellStyle name="l_PM Jornais(eliza)_ES 4" xfId="14145" xr:uid="{C9325749-2CFE-4D93-ABD0-633A9FDD9F6D}"/>
    <cellStyle name="l_PM Jornais(eliza)_ES 4 2" xfId="20304" xr:uid="{965FF8A7-0B37-494C-B191-9041F3433D0D}"/>
    <cellStyle name="l_PM Jornais(eliza)_ES 4 2 2" xfId="37714" xr:uid="{0FFAB363-9407-4C14-A316-3E649E1C9FA9}"/>
    <cellStyle name="l_PM Jornais(eliza)_ES 4 3" xfId="25213" xr:uid="{89A3A6D2-1D73-4305-96BB-3FF0E9BBB3A3}"/>
    <cellStyle name="l_PM Jornais(eliza)_ES 5" xfId="28423" xr:uid="{844D652B-DC46-4BDB-B732-F9603DB74FCF}"/>
    <cellStyle name="l_PM Jornais(eliza)_ES 5 2" xfId="40779" xr:uid="{F6869A91-EF5E-4909-B1FE-04DC4B632CDE}"/>
    <cellStyle name="l_PM Jornais(eliza)_ES 6" xfId="31913" xr:uid="{952C739D-B728-4CEA-ABC4-629CDC0886F2}"/>
    <cellStyle name="l_PM Jornais(eliza)_ES_CINEMA - 9 MERCADOS" xfId="870" xr:uid="{070F3047-4418-4884-9BF5-EA0795DC820E}"/>
    <cellStyle name="l_PM Jornais(eliza)_ES_CINEMA_-_9_MERCADOS" xfId="871" xr:uid="{CA262B01-4F7F-47DE-AB0E-65C620548C99}"/>
    <cellStyle name="l_PM Jornais(eliza)_ES_JORNAL COMPLEMENTO 24.06 - VERAMIR II - CONSOLIDADO" xfId="872" xr:uid="{0257DACC-8680-4996-9913-9A92AF06C6DC}"/>
    <cellStyle name="l_PM Jornais(eliza)_ES_NEIDE II" xfId="873" xr:uid="{14BC3DFD-AC14-44E3-97E3-56B6687FB363}"/>
    <cellStyle name="l_PM Jornais(eliza)_ES_NEIDE II 2" xfId="11303" xr:uid="{1F58AEC4-F2F9-4508-83CA-3BFA56802E85}"/>
    <cellStyle name="l_PM Jornais(eliza)_ES_NEIDE II 2 2" xfId="13059" xr:uid="{7697DAF7-E695-49B6-B819-8F036595C49E}"/>
    <cellStyle name="l_PM Jornais(eliza)_ES_NEIDE II 2 2 2" xfId="16689" xr:uid="{FF531004-EB5A-4A5A-B914-82B80421152F}"/>
    <cellStyle name="l_PM Jornais(eliza)_ES_NEIDE II 2 2 2 2" xfId="22848" xr:uid="{65D14E93-9489-413F-B5AB-C418D749638B}"/>
    <cellStyle name="l_PM Jornais(eliza)_ES_NEIDE II 2 2 2 2 2" xfId="40115" xr:uid="{9D94F7C8-F825-477B-8769-2DE5BEFFD935}"/>
    <cellStyle name="l_PM Jornais(eliza)_ES_NEIDE II 2 2 2 3" xfId="27756" xr:uid="{754B5820-D37A-4729-A258-3A045E8EED31}"/>
    <cellStyle name="l_PM Jornais(eliza)_ES_NEIDE II 2 2 3" xfId="30980" xr:uid="{39AA13DA-4EDE-4993-B281-C855336CCEF2}"/>
    <cellStyle name="l_PM Jornais(eliza)_ES_NEIDE II 2 2 3 2" xfId="43204" xr:uid="{2A502F2F-F7F7-4743-867F-8080EF2DC1AE}"/>
    <cellStyle name="l_PM Jornais(eliza)_ES_NEIDE II 2 2 4" xfId="33972" xr:uid="{6F5B929E-01BF-4CF7-866E-C6184A6BB67A}"/>
    <cellStyle name="l_PM Jornais(eliza)_ES_NEIDE II 2 2 4 2" xfId="45691" xr:uid="{039F4314-F9EF-469F-9DA4-D1F17CC4A1B0}"/>
    <cellStyle name="l_PM Jornais(eliza)_ES_NEIDE II 2 2 5" xfId="36173" xr:uid="{5E2BA6D0-E487-4D9B-812A-1D4AA4E75826}"/>
    <cellStyle name="l_PM Jornais(eliza)_ES_NEIDE II 2 2 6" xfId="19516" xr:uid="{63EAD177-DC13-40C9-A9A9-9E41359B2131}"/>
    <cellStyle name="l_PM Jornais(eliza)_ES_NEIDE II 2 3" xfId="14986" xr:uid="{2A01F6C0-C743-439E-816B-92FF625040A7}"/>
    <cellStyle name="l_PM Jornais(eliza)_ES_NEIDE II 2 3 2" xfId="21145" xr:uid="{9F80DFE0-BB4F-4CA8-82B2-F0FFEFD31BEF}"/>
    <cellStyle name="l_PM Jornais(eliza)_ES_NEIDE II 2 3 2 2" xfId="38518" xr:uid="{401B61DD-8BE1-41DF-8A3C-324E56733921}"/>
    <cellStyle name="l_PM Jornais(eliza)_ES_NEIDE II 2 3 3" xfId="26107" xr:uid="{373A752B-3B1A-445D-9C8A-E465420469AF}"/>
    <cellStyle name="l_PM Jornais(eliza)_ES_NEIDE II 2 4" xfId="29298" xr:uid="{9B18AF2E-A6E9-4649-98B2-A349E4F5548D}"/>
    <cellStyle name="l_PM Jornais(eliza)_ES_NEIDE II 2 4 2" xfId="41608" xr:uid="{97250B51-2101-4B2B-B899-2A735E88FD3F}"/>
    <cellStyle name="l_PM Jornais(eliza)_ES_NEIDE II 2 5" xfId="32282" xr:uid="{883A1050-17D7-4B48-A81E-8DEBEF6B51A8}"/>
    <cellStyle name="l_PM Jornais(eliza)_ES_NEIDE II 2 5 2" xfId="44037" xr:uid="{4B67AF8E-59CF-4E54-BA2B-C0E9709FB08B}"/>
    <cellStyle name="l_PM Jornais(eliza)_ES_NEIDE II 2 6" xfId="34587" xr:uid="{47206572-7B09-4292-B065-9B83A8A202CC}"/>
    <cellStyle name="l_PM Jornais(eliza)_ES_NEIDE II 2 7" xfId="19040" xr:uid="{3F40A73C-216E-4485-9D43-7BA505A15C83}"/>
    <cellStyle name="l_PM Jornais(eliza)_ES_NEIDE II 3" xfId="12256" xr:uid="{2E047BA2-014B-4CA2-B4AE-51E35E9FC985}"/>
    <cellStyle name="l_PM Jornais(eliza)_ES_NEIDE II 3 2" xfId="15886" xr:uid="{92716E20-93E8-44BE-B8AD-29F1AB8726DE}"/>
    <cellStyle name="l_PM Jornais(eliza)_ES_NEIDE II 3 2 2" xfId="22045" xr:uid="{791AD333-C8F1-42E6-98D9-A2A985A1123B}"/>
    <cellStyle name="l_PM Jornais(eliza)_ES_NEIDE II 3 2 2 2" xfId="39323" xr:uid="{56E12D4A-5004-490E-ABB4-B348B44555EE}"/>
    <cellStyle name="l_PM Jornais(eliza)_ES_NEIDE II 3 2 3" xfId="26964" xr:uid="{52292410-F2E1-4DB7-97B0-5F8D028718F7}"/>
    <cellStyle name="l_PM Jornais(eliza)_ES_NEIDE II 3 2 4" xfId="48223" xr:uid="{AB9B493A-58CF-46AE-B08C-D4D59D36D4DB}"/>
    <cellStyle name="l_PM Jornais(eliza)_ES_NEIDE II 3 3" xfId="17586" xr:uid="{D5AF80FC-DFF7-4DF9-9B5E-7961E4B7A233}"/>
    <cellStyle name="l_PM Jornais(eliza)_ES_NEIDE II 3 3 2" xfId="23745" xr:uid="{C2BEA236-246B-4BC7-A487-D03E5F00D87E}"/>
    <cellStyle name="l_PM Jornais(eliza)_ES_NEIDE II 3 3 2 2" xfId="42408" xr:uid="{359692EF-2068-46D2-9F82-247DCBB002F0}"/>
    <cellStyle name="l_PM Jornais(eliza)_ES_NEIDE II 3 3 3" xfId="30182" xr:uid="{FD8A0C69-1EC5-42FF-8330-7F722A6278B4}"/>
    <cellStyle name="l_PM Jornais(eliza)_ES_NEIDE II 3 4" xfId="33179" xr:uid="{2443C156-39B4-4D87-85DF-86EB8030DE68}"/>
    <cellStyle name="l_PM Jornais(eliza)_ES_NEIDE II 3 4 2" xfId="44898" xr:uid="{09CB06B5-84FA-4BBF-B732-990F8B37A272}"/>
    <cellStyle name="l_PM Jornais(eliza)_ES_NEIDE II 3 5" xfId="35381" xr:uid="{FDB220B1-C0D6-4976-94E4-D5D20E7995CB}"/>
    <cellStyle name="l_PM Jornais(eliza)_ES_NEIDE II 3 6" xfId="32895" xr:uid="{4F237126-3780-44E1-BD69-776E52A7EA36}"/>
    <cellStyle name="l_PM Jornais(eliza)_ES_NEIDE II 3 6 2" xfId="44646" xr:uid="{8DAE1E05-4EC5-4C88-AD86-07F221650907}"/>
    <cellStyle name="l_PM Jornais(eliza)_ES_NEIDE II 4" xfId="14146" xr:uid="{82BEE739-317D-4DA5-9A90-1081AA293DB5}"/>
    <cellStyle name="l_PM Jornais(eliza)_ES_NEIDE II 4 2" xfId="20305" xr:uid="{5E177274-1594-42D2-A489-9759D0AE7A04}"/>
    <cellStyle name="l_PM Jornais(eliza)_ES_NEIDE II 4 2 2" xfId="37715" xr:uid="{5A18417C-B286-4A6F-AFFA-80699CE814A4}"/>
    <cellStyle name="l_PM Jornais(eliza)_ES_NEIDE II 4 3" xfId="25214" xr:uid="{51F44AAA-8DF6-428E-87CA-8283E29F3B16}"/>
    <cellStyle name="l_PM Jornais(eliza)_ES_NEIDE II 5" xfId="28424" xr:uid="{0378C0FB-40A4-40A5-AF98-6ED4CED21249}"/>
    <cellStyle name="l_PM Jornais(eliza)_ES_NEIDE II 5 2" xfId="40780" xr:uid="{7CA37149-7610-4D59-B1F8-5EDA6515DDDB}"/>
    <cellStyle name="l_PM Jornais(eliza)_ES_NEIDE II 6" xfId="31912" xr:uid="{8B15EACC-CCDE-41B1-9D4E-2C3F6FD59D26}"/>
    <cellStyle name="l_PM Jornais(eliza)_ES_NEIDE II_OOH - Rev 12" xfId="4004" xr:uid="{817356EC-B4EB-42C5-8470-287FDC61BA78}"/>
    <cellStyle name="l_PM Jornais(eliza)_ES_OOH - Rev 12" xfId="4005" xr:uid="{DE4873CE-844F-4BD4-B48F-BE5A60A5A37F}"/>
    <cellStyle name="l_PM Jornais(eliza)_ES_Plano  DF - Jornal Meia Pág. Tab. 17.05" xfId="874" xr:uid="{2B73A71B-8BEF-4984-9AC8-2F94147CB500}"/>
    <cellStyle name="l_PM Jornais(eliza)_ES_Plano  DF - Jornal Meia Pág. Tab. 17.05_JORNAL COMPLEMENTO 24.06 - VERAMIR II - CONSOLIDADO" xfId="875" xr:uid="{47E32563-D1CD-4059-B451-39A536E6951A}"/>
    <cellStyle name="l_PM Jornais(eliza)_ES_Plano  PE - Jornal Meia Pág. Tab. 17.05" xfId="876" xr:uid="{74D1B7C2-BF53-4232-9984-35FF5BC4C0E1}"/>
    <cellStyle name="l_PM Jornais(eliza)_ES_Plano  PE - Jornal Meia Pág. Tab. 17.05_JORNAL COMPLEMENTO 24.06 - VERAMIR II - CONSOLIDADO" xfId="877" xr:uid="{0D4CDDA6-DCA5-47C8-ABCE-756912B26782}"/>
    <cellStyle name="l_PM Jornais(eliza)_ES_Plano BA - Jornal Meia Pág. Tab. 17.05 - JR NÃO PROG. 19.05" xfId="878" xr:uid="{185CB164-6834-4E8F-BA51-19EA596B4B0D}"/>
    <cellStyle name="l_PM Jornais(eliza)_ES_Plano ES - 12.05.08 CONFERÊNCIA14-05-08 " xfId="879" xr:uid="{6FBB5F9F-2907-463E-9464-0037D65D7ADE}"/>
    <cellStyle name="l_PM Jornais(eliza)_ES_Plano ES - 12.05.08 CONFERÊNCIA14-05-08  2" xfId="11304" xr:uid="{A220B528-0E7A-4FE8-AD0E-54BC1351D4DA}"/>
    <cellStyle name="l_PM Jornais(eliza)_ES_Plano ES - 12.05.08 CONFERÊNCIA14-05-08  2 2" xfId="13060" xr:uid="{24CABC18-EBAD-44A1-879E-9AD0E7A69BFA}"/>
    <cellStyle name="l_PM Jornais(eliza)_ES_Plano ES - 12.05.08 CONFERÊNCIA14-05-08  2 2 2" xfId="16690" xr:uid="{4068AC3B-21D1-47B6-A9BF-F60EA24F77D2}"/>
    <cellStyle name="l_PM Jornais(eliza)_ES_Plano ES - 12.05.08 CONFERÊNCIA14-05-08  2 2 2 2" xfId="22849" xr:uid="{DC5FB8B4-2E36-4972-8453-7228398F2CCC}"/>
    <cellStyle name="l_PM Jornais(eliza)_ES_Plano ES - 12.05.08 CONFERÊNCIA14-05-08  2 2 2 2 2" xfId="40116" xr:uid="{FB8E3239-0DEB-4B43-9ED5-90E6B9C7875E}"/>
    <cellStyle name="l_PM Jornais(eliza)_ES_Plano ES - 12.05.08 CONFERÊNCIA14-05-08  2 2 2 3" xfId="27757" xr:uid="{F9A07FB0-2914-41FB-A8FD-135DA3259B10}"/>
    <cellStyle name="l_PM Jornais(eliza)_ES_Plano ES - 12.05.08 CONFERÊNCIA14-05-08  2 2 3" xfId="30981" xr:uid="{5281EE0B-7F57-4EB7-A2EA-EDEC29C69178}"/>
    <cellStyle name="l_PM Jornais(eliza)_ES_Plano ES - 12.05.08 CONFERÊNCIA14-05-08  2 2 3 2" xfId="43205" xr:uid="{AC04285D-4F7B-4D8A-9280-0854B2621CE8}"/>
    <cellStyle name="l_PM Jornais(eliza)_ES_Plano ES - 12.05.08 CONFERÊNCIA14-05-08  2 2 4" xfId="33973" xr:uid="{7EB27DB9-EFBC-4E12-AA23-F5A1E4E1B585}"/>
    <cellStyle name="l_PM Jornais(eliza)_ES_Plano ES - 12.05.08 CONFERÊNCIA14-05-08  2 2 4 2" xfId="45692" xr:uid="{57FC5845-2C4F-4BE1-9C05-C26FC5D05D35}"/>
    <cellStyle name="l_PM Jornais(eliza)_ES_Plano ES - 12.05.08 CONFERÊNCIA14-05-08  2 2 5" xfId="36174" xr:uid="{14B36F9A-5EDC-4467-A1A3-C2E641F2D954}"/>
    <cellStyle name="l_PM Jornais(eliza)_ES_Plano ES - 12.05.08 CONFERÊNCIA14-05-08  2 2 6" xfId="18841" xr:uid="{996C3E0D-69C6-438C-B5CD-3BED3E1BB61B}"/>
    <cellStyle name="l_PM Jornais(eliza)_ES_Plano ES - 12.05.08 CONFERÊNCIA14-05-08  2 3" xfId="14987" xr:uid="{2754CBCF-F965-48AD-90C2-E766A1A62758}"/>
    <cellStyle name="l_PM Jornais(eliza)_ES_Plano ES - 12.05.08 CONFERÊNCIA14-05-08  2 3 2" xfId="21146" xr:uid="{F6B85302-9AF0-4750-9032-9D921A652765}"/>
    <cellStyle name="l_PM Jornais(eliza)_ES_Plano ES - 12.05.08 CONFERÊNCIA14-05-08  2 3 2 2" xfId="38519" xr:uid="{825696E5-5FCB-40F1-BAD2-B53F1FF4E1C4}"/>
    <cellStyle name="l_PM Jornais(eliza)_ES_Plano ES - 12.05.08 CONFERÊNCIA14-05-08  2 3 3" xfId="26108" xr:uid="{1897ECFF-C9E9-4239-84A9-D30B31A47935}"/>
    <cellStyle name="l_PM Jornais(eliza)_ES_Plano ES - 12.05.08 CONFERÊNCIA14-05-08  2 4" xfId="29299" xr:uid="{9D4B03C8-E938-443A-9AEB-1EC9EEEF26B9}"/>
    <cellStyle name="l_PM Jornais(eliza)_ES_Plano ES - 12.05.08 CONFERÊNCIA14-05-08  2 4 2" xfId="41609" xr:uid="{F38F16EA-2589-49D9-98CE-0B3EB00C1A47}"/>
    <cellStyle name="l_PM Jornais(eliza)_ES_Plano ES - 12.05.08 CONFERÊNCIA14-05-08  2 5" xfId="32283" xr:uid="{3A8490E9-F844-4B90-BB85-5BAB63E96810}"/>
    <cellStyle name="l_PM Jornais(eliza)_ES_Plano ES - 12.05.08 CONFERÊNCIA14-05-08  2 5 2" xfId="44038" xr:uid="{84227D74-C0FB-4C3D-99FC-9B4BF77354C1}"/>
    <cellStyle name="l_PM Jornais(eliza)_ES_Plano ES - 12.05.08 CONFERÊNCIA14-05-08  2 6" xfId="34588" xr:uid="{AE21878D-23FD-42A7-A597-272D7B4C7883}"/>
    <cellStyle name="l_PM Jornais(eliza)_ES_Plano ES - 12.05.08 CONFERÊNCIA14-05-08  2 7" xfId="18724" xr:uid="{C96685E8-C333-4F6D-A7B1-D5C76B6CF8DC}"/>
    <cellStyle name="l_PM Jornais(eliza)_ES_Plano ES - 12.05.08 CONFERÊNCIA14-05-08  3" xfId="12257" xr:uid="{A3A70047-682F-48D3-B19D-06BBBB060BFC}"/>
    <cellStyle name="l_PM Jornais(eliza)_ES_Plano ES - 12.05.08 CONFERÊNCIA14-05-08  3 2" xfId="15887" xr:uid="{224EEE8A-930A-4F43-8891-DCA3B74DAB30}"/>
    <cellStyle name="l_PM Jornais(eliza)_ES_Plano ES - 12.05.08 CONFERÊNCIA14-05-08  3 2 2" xfId="22046" xr:uid="{40D08558-DED2-4A41-BBDF-AACC0353F2AD}"/>
    <cellStyle name="l_PM Jornais(eliza)_ES_Plano ES - 12.05.08 CONFERÊNCIA14-05-08  3 2 2 2" xfId="39324" xr:uid="{8620FC7F-F012-40E5-B255-0457C40A7179}"/>
    <cellStyle name="l_PM Jornais(eliza)_ES_Plano ES - 12.05.08 CONFERÊNCIA14-05-08  3 2 3" xfId="26965" xr:uid="{C2B2002D-6F67-4FEB-ADFD-A47C403827B6}"/>
    <cellStyle name="l_PM Jornais(eliza)_ES_Plano ES - 12.05.08 CONFERÊNCIA14-05-08  3 2 4" xfId="48224" xr:uid="{28E3C8AE-E6B0-411B-81D3-ABC5ED745BE7}"/>
    <cellStyle name="l_PM Jornais(eliza)_ES_Plano ES - 12.05.08 CONFERÊNCIA14-05-08  3 3" xfId="17587" xr:uid="{08BD8F7A-3D94-48D3-8621-BCA1EBB14AB7}"/>
    <cellStyle name="l_PM Jornais(eliza)_ES_Plano ES - 12.05.08 CONFERÊNCIA14-05-08  3 3 2" xfId="23746" xr:uid="{1BE0CE35-FDF8-4FBB-AD66-996404D0A6EF}"/>
    <cellStyle name="l_PM Jornais(eliza)_ES_Plano ES - 12.05.08 CONFERÊNCIA14-05-08  3 3 2 2" xfId="42409" xr:uid="{3757F6DC-686D-4FE5-BCA9-AC0C7EBFFE20}"/>
    <cellStyle name="l_PM Jornais(eliza)_ES_Plano ES - 12.05.08 CONFERÊNCIA14-05-08  3 3 3" xfId="30183" xr:uid="{70F1823F-84BB-4D09-AFD0-745B1AB6D549}"/>
    <cellStyle name="l_PM Jornais(eliza)_ES_Plano ES - 12.05.08 CONFERÊNCIA14-05-08  3 4" xfId="33180" xr:uid="{77D0E513-772E-4D70-ACE2-324390D31C20}"/>
    <cellStyle name="l_PM Jornais(eliza)_ES_Plano ES - 12.05.08 CONFERÊNCIA14-05-08  3 4 2" xfId="44899" xr:uid="{3289B7A9-1B50-4056-98CA-DB72114261FE}"/>
    <cellStyle name="l_PM Jornais(eliza)_ES_Plano ES - 12.05.08 CONFERÊNCIA14-05-08  3 5" xfId="35382" xr:uid="{100A829A-B6AA-4542-B116-01DE1FD2EBCE}"/>
    <cellStyle name="l_PM Jornais(eliza)_ES_Plano ES - 12.05.08 CONFERÊNCIA14-05-08  3 6" xfId="37107" xr:uid="{5885A364-4ABA-4E81-AC76-00F4F2B25ED5}"/>
    <cellStyle name="l_PM Jornais(eliza)_ES_Plano ES - 12.05.08 CONFERÊNCIA14-05-08  3 6 2" xfId="46643" xr:uid="{237CD6E7-029A-41C6-A023-391335E28534}"/>
    <cellStyle name="l_PM Jornais(eliza)_ES_Plano ES - 12.05.08 CONFERÊNCIA14-05-08  4" xfId="14147" xr:uid="{3EEE1D4E-A100-4712-985A-CC378340F861}"/>
    <cellStyle name="l_PM Jornais(eliza)_ES_Plano ES - 12.05.08 CONFERÊNCIA14-05-08  4 2" xfId="20306" xr:uid="{EB3BE046-E1CF-49AC-AF4A-34A8BBCF37A2}"/>
    <cellStyle name="l_PM Jornais(eliza)_ES_Plano ES - 12.05.08 CONFERÊNCIA14-05-08  4 2 2" xfId="37716" xr:uid="{F5A3E4EC-2D9B-4268-8C29-407DFD92D462}"/>
    <cellStyle name="l_PM Jornais(eliza)_ES_Plano ES - 12.05.08 CONFERÊNCIA14-05-08  4 3" xfId="25215" xr:uid="{09F24C4D-2203-417E-8FF9-B0687B94EBAF}"/>
    <cellStyle name="l_PM Jornais(eliza)_ES_Plano ES - 12.05.08 CONFERÊNCIA14-05-08  5" xfId="28425" xr:uid="{135ECF1D-6DC0-4963-9BB5-652926DA5F2B}"/>
    <cellStyle name="l_PM Jornais(eliza)_ES_Plano ES - 12.05.08 CONFERÊNCIA14-05-08  5 2" xfId="40781" xr:uid="{BAFA7471-B2E1-4414-8A35-001A0979A534}"/>
    <cellStyle name="l_PM Jornais(eliza)_ES_Plano ES - 12.05.08 CONFERÊNCIA14-05-08  6" xfId="31911" xr:uid="{2DA59DBF-AE42-4627-92FE-4D38ADE63D08}"/>
    <cellStyle name="l_PM Jornais(eliza)_ES_Plano ES - 12.05.08 CONFERÊNCIA14-05-08 _OOH - Rev 12" xfId="4006" xr:uid="{ADFEA3C9-29CD-486C-8D05-54C4CE448E9C}"/>
    <cellStyle name="l_PM Jornais(eliza)_ES_Plano GO -  Jornal Meia Pág. Tab. 16.05 - JR NÃO PROG." xfId="880" xr:uid="{A6CA2B8E-098D-4351-A740-57782264D354}"/>
    <cellStyle name="l_PM Jornais(eliza)_ES_Plano GO -  Jornal Meia Pág. Tab. 16.05 - JR NÃO PROG. 2" xfId="11305" xr:uid="{32A196E9-304D-4544-93DE-F8EEB71B782A}"/>
    <cellStyle name="l_PM Jornais(eliza)_ES_Plano GO -  Jornal Meia Pág. Tab. 16.05 - JR NÃO PROG. 2 2" xfId="13061" xr:uid="{30653B59-5966-480A-882C-867DA27B54E8}"/>
    <cellStyle name="l_PM Jornais(eliza)_ES_Plano GO -  Jornal Meia Pág. Tab. 16.05 - JR NÃO PROG. 2 2 2" xfId="16691" xr:uid="{66BB2873-16CE-4DAE-83BF-DE1826B3D558}"/>
    <cellStyle name="l_PM Jornais(eliza)_ES_Plano GO -  Jornal Meia Pág. Tab. 16.05 - JR NÃO PROG. 2 2 2 2" xfId="22850" xr:uid="{D16F6A34-B085-428F-AF70-26ED956C5A21}"/>
    <cellStyle name="l_PM Jornais(eliza)_ES_Plano GO -  Jornal Meia Pág. Tab. 16.05 - JR NÃO PROG. 2 2 2 2 2" xfId="40117" xr:uid="{DC96BACB-0FE1-4124-B94F-FB2B9EDF2283}"/>
    <cellStyle name="l_PM Jornais(eliza)_ES_Plano GO -  Jornal Meia Pág. Tab. 16.05 - JR NÃO PROG. 2 2 2 3" xfId="27758" xr:uid="{C4AA2F82-892C-4ADE-8FF3-B46AF267B7EF}"/>
    <cellStyle name="l_PM Jornais(eliza)_ES_Plano GO -  Jornal Meia Pág. Tab. 16.05 - JR NÃO PROG. 2 2 3" xfId="30982" xr:uid="{6FCE8DDB-5DB0-40BD-8713-BB6089C3ECD2}"/>
    <cellStyle name="l_PM Jornais(eliza)_ES_Plano GO -  Jornal Meia Pág. Tab. 16.05 - JR NÃO PROG. 2 2 3 2" xfId="43206" xr:uid="{88E0397C-260F-4605-A265-29A3F872BE45}"/>
    <cellStyle name="l_PM Jornais(eliza)_ES_Plano GO -  Jornal Meia Pág. Tab. 16.05 - JR NÃO PROG. 2 2 4" xfId="33974" xr:uid="{645102AD-F5E0-4E7D-A5F1-542F72E1B7C5}"/>
    <cellStyle name="l_PM Jornais(eliza)_ES_Plano GO -  Jornal Meia Pág. Tab. 16.05 - JR NÃO PROG. 2 2 4 2" xfId="45693" xr:uid="{7911F8A1-0C0E-4C77-BA6A-8E86ED2645E2}"/>
    <cellStyle name="l_PM Jornais(eliza)_ES_Plano GO -  Jornal Meia Pág. Tab. 16.05 - JR NÃO PROG. 2 2 5" xfId="36175" xr:uid="{908E4F3F-11B0-4948-A867-55651940B030}"/>
    <cellStyle name="l_PM Jornais(eliza)_ES_Plano GO -  Jornal Meia Pág. Tab. 16.05 - JR NÃO PROG. 2 2 6" xfId="18523" xr:uid="{2D428E9E-46CA-4F5C-93F2-8E0A25F0622E}"/>
    <cellStyle name="l_PM Jornais(eliza)_ES_Plano GO -  Jornal Meia Pág. Tab. 16.05 - JR NÃO PROG. 2 3" xfId="14988" xr:uid="{47DC941A-917A-4AC2-9967-1EC46D331249}"/>
    <cellStyle name="l_PM Jornais(eliza)_ES_Plano GO -  Jornal Meia Pág. Tab. 16.05 - JR NÃO PROG. 2 3 2" xfId="21147" xr:uid="{129167EB-CDEC-4AD9-A52B-406A8EBFECB7}"/>
    <cellStyle name="l_PM Jornais(eliza)_ES_Plano GO -  Jornal Meia Pág. Tab. 16.05 - JR NÃO PROG. 2 3 2 2" xfId="38520" xr:uid="{E9A72841-EBC5-43AF-BE08-08C15170FD83}"/>
    <cellStyle name="l_PM Jornais(eliza)_ES_Plano GO -  Jornal Meia Pág. Tab. 16.05 - JR NÃO PROG. 2 3 3" xfId="26109" xr:uid="{3647C9C3-B7C1-4C36-81AB-76FB9114981D}"/>
    <cellStyle name="l_PM Jornais(eliza)_ES_Plano GO -  Jornal Meia Pág. Tab. 16.05 - JR NÃO PROG. 2 4" xfId="29300" xr:uid="{CB7D843C-5794-4225-89C5-0FCB12B31EE6}"/>
    <cellStyle name="l_PM Jornais(eliza)_ES_Plano GO -  Jornal Meia Pág. Tab. 16.05 - JR NÃO PROG. 2 4 2" xfId="41610" xr:uid="{C1757674-B50C-4CEC-8197-48BA76A2E46F}"/>
    <cellStyle name="l_PM Jornais(eliza)_ES_Plano GO -  Jornal Meia Pág. Tab. 16.05 - JR NÃO PROG. 2 5" xfId="32284" xr:uid="{DBC6AACB-8B38-4568-83BC-9E030663DE38}"/>
    <cellStyle name="l_PM Jornais(eliza)_ES_Plano GO -  Jornal Meia Pág. Tab. 16.05 - JR NÃO PROG. 2 5 2" xfId="44039" xr:uid="{CDA9E1D4-F02C-44BD-80AA-7A89928B27DE}"/>
    <cellStyle name="l_PM Jornais(eliza)_ES_Plano GO -  Jornal Meia Pág. Tab. 16.05 - JR NÃO PROG. 2 6" xfId="34589" xr:uid="{8192D1B4-A3BC-4CAF-BAD0-4235DC4CAF7A}"/>
    <cellStyle name="l_PM Jornais(eliza)_ES_Plano GO -  Jornal Meia Pág. Tab. 16.05 - JR NÃO PROG. 2 7" xfId="19422" xr:uid="{C6C8597F-BCED-4F10-922E-31F0CE7F9F28}"/>
    <cellStyle name="l_PM Jornais(eliza)_ES_Plano GO -  Jornal Meia Pág. Tab. 16.05 - JR NÃO PROG. 3" xfId="12258" xr:uid="{0C8FE45C-D91A-49DC-AFEE-191200170975}"/>
    <cellStyle name="l_PM Jornais(eliza)_ES_Plano GO -  Jornal Meia Pág. Tab. 16.05 - JR NÃO PROG. 3 2" xfId="15888" xr:uid="{45A2B15F-8D7A-4844-9D43-2B4FB4D62DA2}"/>
    <cellStyle name="l_PM Jornais(eliza)_ES_Plano GO -  Jornal Meia Pág. Tab. 16.05 - JR NÃO PROG. 3 2 2" xfId="22047" xr:uid="{C843F7E5-DC7F-4C35-A920-2DBFC77127C6}"/>
    <cellStyle name="l_PM Jornais(eliza)_ES_Plano GO -  Jornal Meia Pág. Tab. 16.05 - JR NÃO PROG. 3 2 2 2" xfId="39325" xr:uid="{2185B79F-569C-4F5E-A698-8AB4D948DD52}"/>
    <cellStyle name="l_PM Jornais(eliza)_ES_Plano GO -  Jornal Meia Pág. Tab. 16.05 - JR NÃO PROG. 3 2 3" xfId="26966" xr:uid="{D96A7422-B075-4A73-95BD-08028A57A678}"/>
    <cellStyle name="l_PM Jornais(eliza)_ES_Plano GO -  Jornal Meia Pág. Tab. 16.05 - JR NÃO PROG. 3 2 4" xfId="48225" xr:uid="{8AC5AE5D-9344-40A1-A699-24B494179E54}"/>
    <cellStyle name="l_PM Jornais(eliza)_ES_Plano GO -  Jornal Meia Pág. Tab. 16.05 - JR NÃO PROG. 3 3" xfId="17588" xr:uid="{6D3E0F70-E601-4CC0-902E-C3F7556A6837}"/>
    <cellStyle name="l_PM Jornais(eliza)_ES_Plano GO -  Jornal Meia Pág. Tab. 16.05 - JR NÃO PROG. 3 3 2" xfId="23747" xr:uid="{1E6BFF44-7EF1-446B-9C84-3ABA2C8458E5}"/>
    <cellStyle name="l_PM Jornais(eliza)_ES_Plano GO -  Jornal Meia Pág. Tab. 16.05 - JR NÃO PROG. 3 3 2 2" xfId="42410" xr:uid="{4B73731E-E8E1-4350-81F8-7CB9811B6F35}"/>
    <cellStyle name="l_PM Jornais(eliza)_ES_Plano GO -  Jornal Meia Pág. Tab. 16.05 - JR NÃO PROG. 3 3 3" xfId="30184" xr:uid="{F5F51F6D-E4BB-4713-9CCA-9A29D9B60131}"/>
    <cellStyle name="l_PM Jornais(eliza)_ES_Plano GO -  Jornal Meia Pág. Tab. 16.05 - JR NÃO PROG. 3 4" xfId="33181" xr:uid="{E8459280-7299-42B4-8611-1E2D67AC8F8A}"/>
    <cellStyle name="l_PM Jornais(eliza)_ES_Plano GO -  Jornal Meia Pág. Tab. 16.05 - JR NÃO PROG. 3 4 2" xfId="44900" xr:uid="{F3825DED-9EA4-4AF4-9345-CC16A3F026DE}"/>
    <cellStyle name="l_PM Jornais(eliza)_ES_Plano GO -  Jornal Meia Pág. Tab. 16.05 - JR NÃO PROG. 3 5" xfId="35383" xr:uid="{96DC406C-EB30-4A7F-9B02-FDA1B2295924}"/>
    <cellStyle name="l_PM Jornais(eliza)_ES_Plano GO -  Jornal Meia Pág. Tab. 16.05 - JR NÃO PROG. 3 6" xfId="37310" xr:uid="{64161578-EB81-4001-82BD-EEBD36D007F3}"/>
    <cellStyle name="l_PM Jornais(eliza)_ES_Plano GO -  Jornal Meia Pág. Tab. 16.05 - JR NÃO PROG. 3 6 2" xfId="46846" xr:uid="{78E8E332-A723-4234-859D-3E2CEBD009E1}"/>
    <cellStyle name="l_PM Jornais(eliza)_ES_Plano GO -  Jornal Meia Pág. Tab. 16.05 - JR NÃO PROG. 4" xfId="14148" xr:uid="{0C51B160-B6EF-42E7-ACE4-68CB5565B5EE}"/>
    <cellStyle name="l_PM Jornais(eliza)_ES_Plano GO -  Jornal Meia Pág. Tab. 16.05 - JR NÃO PROG. 4 2" xfId="20307" xr:uid="{AACA8783-ACEA-4C20-B107-2FEF8D554831}"/>
    <cellStyle name="l_PM Jornais(eliza)_ES_Plano GO -  Jornal Meia Pág. Tab. 16.05 - JR NÃO PROG. 4 2 2" xfId="37717" xr:uid="{87A83612-1B10-4BAF-ABE2-6B12F13992E9}"/>
    <cellStyle name="l_PM Jornais(eliza)_ES_Plano GO -  Jornal Meia Pág. Tab. 16.05 - JR NÃO PROG. 4 3" xfId="25216" xr:uid="{90AD2AED-F3DC-48A1-AF61-5C8818713773}"/>
    <cellStyle name="l_PM Jornais(eliza)_ES_Plano GO -  Jornal Meia Pág. Tab. 16.05 - JR NÃO PROG. 5" xfId="28426" xr:uid="{E9908322-54CD-4862-9B3F-86975C249643}"/>
    <cellStyle name="l_PM Jornais(eliza)_ES_Plano GO -  Jornal Meia Pág. Tab. 16.05 - JR NÃO PROG. 5 2" xfId="40782" xr:uid="{0E7D7634-F5AD-4FFD-9DEA-88BC5D8723A0}"/>
    <cellStyle name="l_PM Jornais(eliza)_ES_Plano GO -  Jornal Meia Pág. Tab. 16.05 - JR NÃO PROG. 6" xfId="31910" xr:uid="{3275FDDB-9AA6-462C-804F-15FC56397FC5}"/>
    <cellStyle name="l_PM Jornais(eliza)_ES_Plano GO -  Jornal Meia Pág. Tab. 16.05 - JR NÃO PROG._OOH - Rev 12" xfId="4007" xr:uid="{4A4B7A79-8D92-480E-A5D0-3459E1D84671}"/>
    <cellStyle name="l_PM Jornais(eliza)_ES_Plano RJ -" xfId="881" xr:uid="{721E515C-39C6-4DB2-B354-2D3A25C65188}"/>
    <cellStyle name="l_PM Jornais(eliza)_ES_Plano RJ - AJUSTADO 06.05.08 CONFERÊNCIAS 07.05.08" xfId="882" xr:uid="{EDCEF8B9-31F0-4CC3-93F4-6D39C620E1FF}"/>
    <cellStyle name="l_PM Jornais(eliza)_ES_Plano RJ - AJUSTADO 06.05.08 CONFERÊNCIAS 07.05.08 2" xfId="11306" xr:uid="{516AD324-92FB-4770-AFD4-7456A8197417}"/>
    <cellStyle name="l_PM Jornais(eliza)_ES_Plano RJ - AJUSTADO 06.05.08 CONFERÊNCIAS 07.05.08 2 2" xfId="13062" xr:uid="{82D7D396-356D-4F09-8DD5-FFD269C0ECF4}"/>
    <cellStyle name="l_PM Jornais(eliza)_ES_Plano RJ - AJUSTADO 06.05.08 CONFERÊNCIAS 07.05.08 2 2 2" xfId="16692" xr:uid="{F103BDB2-41E2-486B-B660-FE12C02C37E6}"/>
    <cellStyle name="l_PM Jornais(eliza)_ES_Plano RJ - AJUSTADO 06.05.08 CONFERÊNCIAS 07.05.08 2 2 2 2" xfId="22851" xr:uid="{EF476262-A451-4C42-BCD4-2B57CCF50B5F}"/>
    <cellStyle name="l_PM Jornais(eliza)_ES_Plano RJ - AJUSTADO 06.05.08 CONFERÊNCIAS 07.05.08 2 2 2 2 2" xfId="40118" xr:uid="{CCA00A0B-594C-4C29-8E60-1ECE846EAFC1}"/>
    <cellStyle name="l_PM Jornais(eliza)_ES_Plano RJ - AJUSTADO 06.05.08 CONFERÊNCIAS 07.05.08 2 2 2 3" xfId="27759" xr:uid="{EBBDEDCD-0F76-48F9-880E-396D9A073D6B}"/>
    <cellStyle name="l_PM Jornais(eliza)_ES_Plano RJ - AJUSTADO 06.05.08 CONFERÊNCIAS 07.05.08 2 2 3" xfId="30983" xr:uid="{AD69CDAA-2D56-436A-AFD6-AA5C802A9378}"/>
    <cellStyle name="l_PM Jornais(eliza)_ES_Plano RJ - AJUSTADO 06.05.08 CONFERÊNCIAS 07.05.08 2 2 3 2" xfId="43207" xr:uid="{312B416D-ACC3-4E03-AEE4-6BC7B13A05C9}"/>
    <cellStyle name="l_PM Jornais(eliza)_ES_Plano RJ - AJUSTADO 06.05.08 CONFERÊNCIAS 07.05.08 2 2 4" xfId="33975" xr:uid="{CB8CBD48-73CE-44AE-BB8E-40EFCE0AC3CC}"/>
    <cellStyle name="l_PM Jornais(eliza)_ES_Plano RJ - AJUSTADO 06.05.08 CONFERÊNCIAS 07.05.08 2 2 4 2" xfId="45694" xr:uid="{6A0528B1-0C9D-4A9F-B61A-9E835438F908}"/>
    <cellStyle name="l_PM Jornais(eliza)_ES_Plano RJ - AJUSTADO 06.05.08 CONFERÊNCIAS 07.05.08 2 2 5" xfId="36176" xr:uid="{EF9A2F79-66FE-4452-A66F-8C149B10ADFB}"/>
    <cellStyle name="l_PM Jornais(eliza)_ES_Plano RJ - AJUSTADO 06.05.08 CONFERÊNCIAS 07.05.08 2 2 6" xfId="19222" xr:uid="{03D0F377-D43B-4018-BCEB-CAB2604DB995}"/>
    <cellStyle name="l_PM Jornais(eliza)_ES_Plano RJ - AJUSTADO 06.05.08 CONFERÊNCIAS 07.05.08 2 3" xfId="14989" xr:uid="{036E1797-54DB-4C55-B482-C61726A125D1}"/>
    <cellStyle name="l_PM Jornais(eliza)_ES_Plano RJ - AJUSTADO 06.05.08 CONFERÊNCIAS 07.05.08 2 3 2" xfId="21148" xr:uid="{1B5686B7-EF94-4551-AF06-239CB54B9638}"/>
    <cellStyle name="l_PM Jornais(eliza)_ES_Plano RJ - AJUSTADO 06.05.08 CONFERÊNCIAS 07.05.08 2 3 2 2" xfId="38521" xr:uid="{903C82E0-6969-4EC7-8224-7DEF02B222AC}"/>
    <cellStyle name="l_PM Jornais(eliza)_ES_Plano RJ - AJUSTADO 06.05.08 CONFERÊNCIAS 07.05.08 2 3 3" xfId="26110" xr:uid="{20B7A81B-C7C2-4578-805F-8251F54CC2B0}"/>
    <cellStyle name="l_PM Jornais(eliza)_ES_Plano RJ - AJUSTADO 06.05.08 CONFERÊNCIAS 07.05.08 2 4" xfId="29301" xr:uid="{9816D34A-A01F-49BD-9CB5-41A0802F3301}"/>
    <cellStyle name="l_PM Jornais(eliza)_ES_Plano RJ - AJUSTADO 06.05.08 CONFERÊNCIAS 07.05.08 2 4 2" xfId="41611" xr:uid="{16BBD943-1C9A-4434-8ED9-6A3BC1D68301}"/>
    <cellStyle name="l_PM Jornais(eliza)_ES_Plano RJ - AJUSTADO 06.05.08 CONFERÊNCIAS 07.05.08 2 5" xfId="32285" xr:uid="{A4CD6FE7-436C-4126-A445-DE47986F4F6A}"/>
    <cellStyle name="l_PM Jornais(eliza)_ES_Plano RJ - AJUSTADO 06.05.08 CONFERÊNCIAS 07.05.08 2 5 2" xfId="44040" xr:uid="{C8ECDBF5-9899-426C-BC67-44259E40FD0A}"/>
    <cellStyle name="l_PM Jornais(eliza)_ES_Plano RJ - AJUSTADO 06.05.08 CONFERÊNCIAS 07.05.08 2 6" xfId="34590" xr:uid="{DAA25789-9476-4C17-BB38-A6FC17321F4B}"/>
    <cellStyle name="l_PM Jornais(eliza)_ES_Plano RJ - AJUSTADO 06.05.08 CONFERÊNCIAS 07.05.08 2 7" xfId="19716" xr:uid="{D4DB246C-DEAB-4D4C-8D40-8C912245BBD3}"/>
    <cellStyle name="l_PM Jornais(eliza)_ES_Plano RJ - AJUSTADO 06.05.08 CONFERÊNCIAS 07.05.08 3" xfId="12259" xr:uid="{EE5DEA69-8139-43CB-B65F-4D76660C5097}"/>
    <cellStyle name="l_PM Jornais(eliza)_ES_Plano RJ - AJUSTADO 06.05.08 CONFERÊNCIAS 07.05.08 3 2" xfId="15889" xr:uid="{7540C465-E561-4BBB-8884-A669BA49BDC6}"/>
    <cellStyle name="l_PM Jornais(eliza)_ES_Plano RJ - AJUSTADO 06.05.08 CONFERÊNCIAS 07.05.08 3 2 2" xfId="22048" xr:uid="{8D0A7B40-2A43-4CEA-8A63-E87EF558389D}"/>
    <cellStyle name="l_PM Jornais(eliza)_ES_Plano RJ - AJUSTADO 06.05.08 CONFERÊNCIAS 07.05.08 3 2 2 2" xfId="39326" xr:uid="{2158AE5D-82E4-425E-B844-860D0B3628AA}"/>
    <cellStyle name="l_PM Jornais(eliza)_ES_Plano RJ - AJUSTADO 06.05.08 CONFERÊNCIAS 07.05.08 3 2 3" xfId="26967" xr:uid="{C62A8F5A-A353-4188-B7C7-0CD93CBC163B}"/>
    <cellStyle name="l_PM Jornais(eliza)_ES_Plano RJ - AJUSTADO 06.05.08 CONFERÊNCIAS 07.05.08 3 2 4" xfId="48226" xr:uid="{5A730089-23FE-4769-BA88-D7109BFE7BFA}"/>
    <cellStyle name="l_PM Jornais(eliza)_ES_Plano RJ - AJUSTADO 06.05.08 CONFERÊNCIAS 07.05.08 3 3" xfId="17589" xr:uid="{DE420694-6A90-4EBA-9CFF-BD985215595F}"/>
    <cellStyle name="l_PM Jornais(eliza)_ES_Plano RJ - AJUSTADO 06.05.08 CONFERÊNCIAS 07.05.08 3 3 2" xfId="23748" xr:uid="{A3EB3ED5-8BAE-4BF1-BE2D-ECE670666F04}"/>
    <cellStyle name="l_PM Jornais(eliza)_ES_Plano RJ - AJUSTADO 06.05.08 CONFERÊNCIAS 07.05.08 3 3 2 2" xfId="42411" xr:uid="{FFA1C212-ABF0-487A-9037-FD7FC5051627}"/>
    <cellStyle name="l_PM Jornais(eliza)_ES_Plano RJ - AJUSTADO 06.05.08 CONFERÊNCIAS 07.05.08 3 3 3" xfId="30185" xr:uid="{03E09FD7-4379-4A60-A09F-CDEA4014EF13}"/>
    <cellStyle name="l_PM Jornais(eliza)_ES_Plano RJ - AJUSTADO 06.05.08 CONFERÊNCIAS 07.05.08 3 4" xfId="33182" xr:uid="{AA45A560-C5CF-4527-BAD1-CC5E9176A7B1}"/>
    <cellStyle name="l_PM Jornais(eliza)_ES_Plano RJ - AJUSTADO 06.05.08 CONFERÊNCIAS 07.05.08 3 4 2" xfId="44901" xr:uid="{5C085EEA-75AC-4D00-ADDC-A788A0D04B0F}"/>
    <cellStyle name="l_PM Jornais(eliza)_ES_Plano RJ - AJUSTADO 06.05.08 CONFERÊNCIAS 07.05.08 3 5" xfId="35384" xr:uid="{11E98BF0-4C77-45D2-B3F3-6C100008A0C7}"/>
    <cellStyle name="l_PM Jornais(eliza)_ES_Plano RJ - AJUSTADO 06.05.08 CONFERÊNCIAS 07.05.08 3 6" xfId="36910" xr:uid="{7BCAD681-DF85-4096-B29B-C8AD73327846}"/>
    <cellStyle name="l_PM Jornais(eliza)_ES_Plano RJ - AJUSTADO 06.05.08 CONFERÊNCIAS 07.05.08 3 6 2" xfId="46446" xr:uid="{BF081B92-7F4D-4FA3-9FBE-1AE566A81AB8}"/>
    <cellStyle name="l_PM Jornais(eliza)_ES_Plano RJ - AJUSTADO 06.05.08 CONFERÊNCIAS 07.05.08 4" xfId="14149" xr:uid="{EBFB1673-361C-421A-83CA-117EF4551324}"/>
    <cellStyle name="l_PM Jornais(eliza)_ES_Plano RJ - AJUSTADO 06.05.08 CONFERÊNCIAS 07.05.08 4 2" xfId="20308" xr:uid="{54CE3CB5-6FAC-489D-8B8B-12C4095A5797}"/>
    <cellStyle name="l_PM Jornais(eliza)_ES_Plano RJ - AJUSTADO 06.05.08 CONFERÊNCIAS 07.05.08 4 2 2" xfId="37718" xr:uid="{88ADF030-7EDC-486B-B38A-C362F238C01E}"/>
    <cellStyle name="l_PM Jornais(eliza)_ES_Plano RJ - AJUSTADO 06.05.08 CONFERÊNCIAS 07.05.08 4 3" xfId="25217" xr:uid="{D5685DDD-C204-4442-B163-B9D0A8152BDE}"/>
    <cellStyle name="l_PM Jornais(eliza)_ES_Plano RJ - AJUSTADO 06.05.08 CONFERÊNCIAS 07.05.08 5" xfId="28427" xr:uid="{15F51645-A5BF-4982-89AC-FD389DD895A6}"/>
    <cellStyle name="l_PM Jornais(eliza)_ES_Plano RJ - AJUSTADO 06.05.08 CONFERÊNCIAS 07.05.08 5 2" xfId="40783" xr:uid="{AC99D05C-6A39-42B7-9418-B5320F5D58CE}"/>
    <cellStyle name="l_PM Jornais(eliza)_ES_Plano RJ - AJUSTADO 06.05.08 CONFERÊNCIAS 07.05.08 6" xfId="31909" xr:uid="{F82B3B3D-1AD4-4A54-830A-7CA80C0F9DC2}"/>
    <cellStyle name="l_PM Jornais(eliza)_ES_Plano RJ - AJUSTADO 06.05.08 CONFERÊNCIAS 07.05.08_JORNAL COMPLEMENTO 24.06 - VERAMIR II - CONSOLIDADO" xfId="883" xr:uid="{4BACFA4C-4EE9-47B2-81DB-B037EDC6E896}"/>
    <cellStyle name="l_PM Jornais(eliza)_ES_Plano RJ - AJUSTADO 06.05.08 CONFERÊNCIAS 07.05.08_OOH - Rev 12" xfId="4008" xr:uid="{77E16411-D2CD-41E9-A076-B69AD53BE833}"/>
    <cellStyle name="l_PM Jornais(eliza)_ES_Plano RJ - AJUSTADO 06.05.08 CONFERÊNCIAS 07.05.08_TV MATISSE" xfId="884" xr:uid="{D188F8FA-D8B1-4954-BC29-937DA724FA69}"/>
    <cellStyle name="l_PM Jornais(eliza)_ES_Plano RJ - AJUSTADO 06.05.08 CONFERÊNCIAS 07.05.08_TV MATISSE 2" xfId="11307" xr:uid="{1B674C12-DA29-4725-BC36-370AFCEAB476}"/>
    <cellStyle name="l_PM Jornais(eliza)_ES_Plano RJ - AJUSTADO 06.05.08 CONFERÊNCIAS 07.05.08_TV MATISSE 2 2" xfId="13063" xr:uid="{388A14BC-4981-4FBC-8B52-771F5F3C959C}"/>
    <cellStyle name="l_PM Jornais(eliza)_ES_Plano RJ - AJUSTADO 06.05.08 CONFERÊNCIAS 07.05.08_TV MATISSE 2 2 2" xfId="16693" xr:uid="{AF48C5FB-D133-4285-A07C-D94DAAD59359}"/>
    <cellStyle name="l_PM Jornais(eliza)_ES_Plano RJ - AJUSTADO 06.05.08 CONFERÊNCIAS 07.05.08_TV MATISSE 2 2 2 2" xfId="22852" xr:uid="{916B8714-08F1-4AD2-9B12-DE90C8C542C8}"/>
    <cellStyle name="l_PM Jornais(eliza)_ES_Plano RJ - AJUSTADO 06.05.08 CONFERÊNCIAS 07.05.08_TV MATISSE 2 2 2 2 2" xfId="40119" xr:uid="{54600F2D-47BB-4DAE-98C1-D2B38809B97B}"/>
    <cellStyle name="l_PM Jornais(eliza)_ES_Plano RJ - AJUSTADO 06.05.08 CONFERÊNCIAS 07.05.08_TV MATISSE 2 2 2 3" xfId="27760" xr:uid="{717D007C-1197-40AC-9932-E937AAEE2FCC}"/>
    <cellStyle name="l_PM Jornais(eliza)_ES_Plano RJ - AJUSTADO 06.05.08 CONFERÊNCIAS 07.05.08_TV MATISSE 2 2 3" xfId="30984" xr:uid="{22F8E191-9CC1-4B04-B084-DEBA0579DA77}"/>
    <cellStyle name="l_PM Jornais(eliza)_ES_Plano RJ - AJUSTADO 06.05.08 CONFERÊNCIAS 07.05.08_TV MATISSE 2 2 3 2" xfId="43208" xr:uid="{7DCEE055-2F41-4FF1-8950-EFF48841D11A}"/>
    <cellStyle name="l_PM Jornais(eliza)_ES_Plano RJ - AJUSTADO 06.05.08 CONFERÊNCIAS 07.05.08_TV MATISSE 2 2 4" xfId="33976" xr:uid="{C2AA353F-BADA-4378-8D55-A35A664756FE}"/>
    <cellStyle name="l_PM Jornais(eliza)_ES_Plano RJ - AJUSTADO 06.05.08 CONFERÊNCIAS 07.05.08_TV MATISSE 2 2 4 2" xfId="45695" xr:uid="{21F60A4D-43DF-4285-B335-25E1CB39BF57}"/>
    <cellStyle name="l_PM Jornais(eliza)_ES_Plano RJ - AJUSTADO 06.05.08 CONFERÊNCIAS 07.05.08_TV MATISSE 2 2 5" xfId="36177" xr:uid="{85915E6E-B383-4987-AAE2-00AD6FF07873}"/>
    <cellStyle name="l_PM Jornais(eliza)_ES_Plano RJ - AJUSTADO 06.05.08 CONFERÊNCIAS 07.05.08_TV MATISSE 2 2 6" xfId="19515" xr:uid="{2EB7341F-E809-47B3-9105-2FA20F59AA43}"/>
    <cellStyle name="l_PM Jornais(eliza)_ES_Plano RJ - AJUSTADO 06.05.08 CONFERÊNCIAS 07.05.08_TV MATISSE 2 3" xfId="14990" xr:uid="{6C55956A-7A5C-4B22-A9CE-39396AEFDB0B}"/>
    <cellStyle name="l_PM Jornais(eliza)_ES_Plano RJ - AJUSTADO 06.05.08 CONFERÊNCIAS 07.05.08_TV MATISSE 2 3 2" xfId="21149" xr:uid="{8BE66956-E369-4B4F-8AE7-9A566FD56E7F}"/>
    <cellStyle name="l_PM Jornais(eliza)_ES_Plano RJ - AJUSTADO 06.05.08 CONFERÊNCIAS 07.05.08_TV MATISSE 2 3 2 2" xfId="38522" xr:uid="{44FDDB39-BCDA-4E67-ABA2-BD50454E1992}"/>
    <cellStyle name="l_PM Jornais(eliza)_ES_Plano RJ - AJUSTADO 06.05.08 CONFERÊNCIAS 07.05.08_TV MATISSE 2 3 3" xfId="26111" xr:uid="{4C99F295-68C7-4ACE-8AC3-4E2ACA33FF76}"/>
    <cellStyle name="l_PM Jornais(eliza)_ES_Plano RJ - AJUSTADO 06.05.08 CONFERÊNCIAS 07.05.08_TV MATISSE 2 4" xfId="29302" xr:uid="{7B4F1D01-CA8D-4FC3-AE60-B76B2DB8D7D7}"/>
    <cellStyle name="l_PM Jornais(eliza)_ES_Plano RJ - AJUSTADO 06.05.08 CONFERÊNCIAS 07.05.08_TV MATISSE 2 4 2" xfId="41612" xr:uid="{970A8021-1CB8-4D69-9539-89B51096ACA9}"/>
    <cellStyle name="l_PM Jornais(eliza)_ES_Plano RJ - AJUSTADO 06.05.08 CONFERÊNCIAS 07.05.08_TV MATISSE 2 5" xfId="32286" xr:uid="{8D1F0854-4D7F-4CD4-ADF7-7081C474B22A}"/>
    <cellStyle name="l_PM Jornais(eliza)_ES_Plano RJ - AJUSTADO 06.05.08 CONFERÊNCIAS 07.05.08_TV MATISSE 2 5 2" xfId="44041" xr:uid="{92AC795A-77D7-4C47-8805-E503DAF2C342}"/>
    <cellStyle name="l_PM Jornais(eliza)_ES_Plano RJ - AJUSTADO 06.05.08 CONFERÊNCIAS 07.05.08_TV MATISSE 2 6" xfId="34591" xr:uid="{CFC40637-5326-4D0B-8632-51032D583DE2}"/>
    <cellStyle name="l_PM Jornais(eliza)_ES_Plano RJ - AJUSTADO 06.05.08 CONFERÊNCIAS 07.05.08_TV MATISSE 2 7" xfId="19039" xr:uid="{E1346468-151B-4393-A659-B89DDC5A3405}"/>
    <cellStyle name="l_PM Jornais(eliza)_ES_Plano RJ - AJUSTADO 06.05.08 CONFERÊNCIAS 07.05.08_TV MATISSE 3" xfId="12260" xr:uid="{5D9D6165-1C81-46F8-9579-520495F93ABC}"/>
    <cellStyle name="l_PM Jornais(eliza)_ES_Plano RJ - AJUSTADO 06.05.08 CONFERÊNCIAS 07.05.08_TV MATISSE 3 2" xfId="15890" xr:uid="{F8FDEC08-3BBE-40F3-ACE4-49C10A24916B}"/>
    <cellStyle name="l_PM Jornais(eliza)_ES_Plano RJ - AJUSTADO 06.05.08 CONFERÊNCIAS 07.05.08_TV MATISSE 3 2 2" xfId="22049" xr:uid="{8D851635-8F02-4570-9A5B-044029060850}"/>
    <cellStyle name="l_PM Jornais(eliza)_ES_Plano RJ - AJUSTADO 06.05.08 CONFERÊNCIAS 07.05.08_TV MATISSE 3 2 2 2" xfId="39327" xr:uid="{394B79A4-0DB7-41D0-A7C7-FC72315CB54A}"/>
    <cellStyle name="l_PM Jornais(eliza)_ES_Plano RJ - AJUSTADO 06.05.08 CONFERÊNCIAS 07.05.08_TV MATISSE 3 2 3" xfId="26968" xr:uid="{BA200A60-4D9D-45E9-AD2B-5DE22A2646B4}"/>
    <cellStyle name="l_PM Jornais(eliza)_ES_Plano RJ - AJUSTADO 06.05.08 CONFERÊNCIAS 07.05.08_TV MATISSE 3 2 4" xfId="48227" xr:uid="{7BAD7CE3-1554-4720-9B25-B9BBE33ED7CC}"/>
    <cellStyle name="l_PM Jornais(eliza)_ES_Plano RJ - AJUSTADO 06.05.08 CONFERÊNCIAS 07.05.08_TV MATISSE 3 3" xfId="17590" xr:uid="{95CB9911-4AB7-4289-B6EA-C86823F5A20A}"/>
    <cellStyle name="l_PM Jornais(eliza)_ES_Plano RJ - AJUSTADO 06.05.08 CONFERÊNCIAS 07.05.08_TV MATISSE 3 3 2" xfId="23749" xr:uid="{924BB09E-D9AB-4F8F-A6E0-F1F05FFF157E}"/>
    <cellStyle name="l_PM Jornais(eliza)_ES_Plano RJ - AJUSTADO 06.05.08 CONFERÊNCIAS 07.05.08_TV MATISSE 3 3 2 2" xfId="42412" xr:uid="{F3A5781C-799F-432F-8330-AD6BF6D42EFF}"/>
    <cellStyle name="l_PM Jornais(eliza)_ES_Plano RJ - AJUSTADO 06.05.08 CONFERÊNCIAS 07.05.08_TV MATISSE 3 3 3" xfId="30186" xr:uid="{0216C5CA-7135-43D6-92A2-0341230DEC22}"/>
    <cellStyle name="l_PM Jornais(eliza)_ES_Plano RJ - AJUSTADO 06.05.08 CONFERÊNCIAS 07.05.08_TV MATISSE 3 4" xfId="33183" xr:uid="{9619F014-E7C7-42CC-A313-FF146C6DD675}"/>
    <cellStyle name="l_PM Jornais(eliza)_ES_Plano RJ - AJUSTADO 06.05.08 CONFERÊNCIAS 07.05.08_TV MATISSE 3 4 2" xfId="44902" xr:uid="{3D7875BB-4A7A-42E3-889F-A4408AB513B9}"/>
    <cellStyle name="l_PM Jornais(eliza)_ES_Plano RJ - AJUSTADO 06.05.08 CONFERÊNCIAS 07.05.08_TV MATISSE 3 5" xfId="35385" xr:uid="{6DAA82A0-4FB9-4CA5-BD27-E40E8EA48F2A}"/>
    <cellStyle name="l_PM Jornais(eliza)_ES_Plano RJ - AJUSTADO 06.05.08 CONFERÊNCIAS 07.05.08_TV MATISSE 3 6" xfId="32064" xr:uid="{E9F54569-E312-4826-A62F-7E161A0B39B6}"/>
    <cellStyle name="l_PM Jornais(eliza)_ES_Plano RJ - AJUSTADO 06.05.08 CONFERÊNCIAS 07.05.08_TV MATISSE 3 6 2" xfId="43819" xr:uid="{79F23033-AF3E-43FA-9886-D27F79611E41}"/>
    <cellStyle name="l_PM Jornais(eliza)_ES_Plano RJ - AJUSTADO 06.05.08 CONFERÊNCIAS 07.05.08_TV MATISSE 4" xfId="14150" xr:uid="{426AE1FF-CB3F-4CCE-84DF-61C00089C5A9}"/>
    <cellStyle name="l_PM Jornais(eliza)_ES_Plano RJ - AJUSTADO 06.05.08 CONFERÊNCIAS 07.05.08_TV MATISSE 4 2" xfId="20309" xr:uid="{B5320337-991F-422E-B722-FAAB69A748B4}"/>
    <cellStyle name="l_PM Jornais(eliza)_ES_Plano RJ - AJUSTADO 06.05.08 CONFERÊNCIAS 07.05.08_TV MATISSE 4 2 2" xfId="37719" xr:uid="{42EBC254-F372-4DE9-82DF-CF08451CB8E6}"/>
    <cellStyle name="l_PM Jornais(eliza)_ES_Plano RJ - AJUSTADO 06.05.08 CONFERÊNCIAS 07.05.08_TV MATISSE 4 3" xfId="25218" xr:uid="{5A4EEEF6-54E8-401F-8B5B-DB52DB750DC9}"/>
    <cellStyle name="l_PM Jornais(eliza)_ES_Plano RJ - AJUSTADO 06.05.08 CONFERÊNCIAS 07.05.08_TV MATISSE 5" xfId="28428" xr:uid="{5BF3EA11-3ED6-4F82-BB3B-44B4F7C027A0}"/>
    <cellStyle name="l_PM Jornais(eliza)_ES_Plano RJ - AJUSTADO 06.05.08 CONFERÊNCIAS 07.05.08_TV MATISSE 5 2" xfId="40784" xr:uid="{AEFA107D-8731-47CF-AE81-2AD30218BC40}"/>
    <cellStyle name="l_PM Jornais(eliza)_ES_Plano RJ - AJUSTADO 06.05.08 CONFERÊNCIAS 07.05.08_TV MATISSE 6" xfId="31908" xr:uid="{EF056899-9D3A-4431-9098-64A7AF4A30E0}"/>
    <cellStyle name="l_PM Jornais(eliza)_ES_Plano RJ - AJUSTADO 06.05.08 CONFERÊNCIAS 07.05.08_TV MATISSE_JORNAL COMPLEMENTO 24.06 - VERAMIR II - CONSOLIDADO" xfId="885" xr:uid="{FD2DE00E-2F8B-4C34-A30A-2757ECBE0922}"/>
    <cellStyle name="l_PM Jornais(eliza)_ES_Plano RJ - AJUSTADO 06.05.08 CONFERÊNCIAS 07.05.08_TV MATISSE_OOH - Rev 12" xfId="4009" xr:uid="{27C77A21-14ED-4B41-93B6-4347BDA2475A}"/>
    <cellStyle name="l_PM Jornais(eliza)_ES_Plano RJ - AJUSTADO 06.05.08 CONFERÊNCIAS 15.05.08 - Cíntia" xfId="886" xr:uid="{889626FB-8FA7-4D31-9536-70219975EC8D}"/>
    <cellStyle name="l_PM Jornais(eliza)_ES_Plano RJ - AJUSTADO 06.05.08 CONFERÊNCIAS 15.05.08 - Cíntia 2" xfId="11308" xr:uid="{4E0B2F5C-7E57-44DF-95B5-33F0FD8FA43F}"/>
    <cellStyle name="l_PM Jornais(eliza)_ES_Plano RJ - AJUSTADO 06.05.08 CONFERÊNCIAS 15.05.08 - Cíntia 2 2" xfId="13064" xr:uid="{08568867-8E44-4667-A9A1-C0144A83DF6A}"/>
    <cellStyle name="l_PM Jornais(eliza)_ES_Plano RJ - AJUSTADO 06.05.08 CONFERÊNCIAS 15.05.08 - Cíntia 2 2 2" xfId="16694" xr:uid="{D51CCCDD-016E-45E3-88A0-ABFC88540EB7}"/>
    <cellStyle name="l_PM Jornais(eliza)_ES_Plano RJ - AJUSTADO 06.05.08 CONFERÊNCIAS 15.05.08 - Cíntia 2 2 2 2" xfId="22853" xr:uid="{DBB57632-A212-4995-B2EE-CB9A04EAB9FB}"/>
    <cellStyle name="l_PM Jornais(eliza)_ES_Plano RJ - AJUSTADO 06.05.08 CONFERÊNCIAS 15.05.08 - Cíntia 2 2 2 2 2" xfId="40120" xr:uid="{C6FBBB19-B1F3-4B0B-BE2A-EACB8D2F6889}"/>
    <cellStyle name="l_PM Jornais(eliza)_ES_Plano RJ - AJUSTADO 06.05.08 CONFERÊNCIAS 15.05.08 - Cíntia 2 2 2 3" xfId="27761" xr:uid="{7F26A2CF-29C0-49CC-8761-27824391743A}"/>
    <cellStyle name="l_PM Jornais(eliza)_ES_Plano RJ - AJUSTADO 06.05.08 CONFERÊNCIAS 15.05.08 - Cíntia 2 2 3" xfId="30985" xr:uid="{A3009E8C-D519-4873-BCB0-D02BD2CF9432}"/>
    <cellStyle name="l_PM Jornais(eliza)_ES_Plano RJ - AJUSTADO 06.05.08 CONFERÊNCIAS 15.05.08 - Cíntia 2 2 3 2" xfId="43209" xr:uid="{5FED14B0-BC4F-4FE6-8D12-FF724F716B37}"/>
    <cellStyle name="l_PM Jornais(eliza)_ES_Plano RJ - AJUSTADO 06.05.08 CONFERÊNCIAS 15.05.08 - Cíntia 2 2 4" xfId="33977" xr:uid="{49FE9FE2-700F-44BE-82D8-1180C44B019B}"/>
    <cellStyle name="l_PM Jornais(eliza)_ES_Plano RJ - AJUSTADO 06.05.08 CONFERÊNCIAS 15.05.08 - Cíntia 2 2 4 2" xfId="45696" xr:uid="{DA1E5E15-6130-4C43-8B73-614470680424}"/>
    <cellStyle name="l_PM Jornais(eliza)_ES_Plano RJ - AJUSTADO 06.05.08 CONFERÊNCIAS 15.05.08 - Cíntia 2 2 5" xfId="36178" xr:uid="{AF504D9F-2C95-4DD4-B10C-5EAFF1D5DE18}"/>
    <cellStyle name="l_PM Jornais(eliza)_ES_Plano RJ - AJUSTADO 06.05.08 CONFERÊNCIAS 15.05.08 - Cíntia 2 2 6" xfId="18840" xr:uid="{E63C80C1-5064-4ADB-A506-633A3AC2DD29}"/>
    <cellStyle name="l_PM Jornais(eliza)_ES_Plano RJ - AJUSTADO 06.05.08 CONFERÊNCIAS 15.05.08 - Cíntia 2 3" xfId="14991" xr:uid="{57585078-93B0-47F0-A9FE-D7A66BF7BC44}"/>
    <cellStyle name="l_PM Jornais(eliza)_ES_Plano RJ - AJUSTADO 06.05.08 CONFERÊNCIAS 15.05.08 - Cíntia 2 3 2" xfId="21150" xr:uid="{180DDD79-E13A-4A95-9F84-E1B191896A70}"/>
    <cellStyle name="l_PM Jornais(eliza)_ES_Plano RJ - AJUSTADO 06.05.08 CONFERÊNCIAS 15.05.08 - Cíntia 2 3 2 2" xfId="38523" xr:uid="{46796009-E9AF-49FD-9A11-49C25BB4414A}"/>
    <cellStyle name="l_PM Jornais(eliza)_ES_Plano RJ - AJUSTADO 06.05.08 CONFERÊNCIAS 15.05.08 - Cíntia 2 3 3" xfId="26112" xr:uid="{6B903945-E338-41B8-818D-794F7F760736}"/>
    <cellStyle name="l_PM Jornais(eliza)_ES_Plano RJ - AJUSTADO 06.05.08 CONFERÊNCIAS 15.05.08 - Cíntia 2 4" xfId="29303" xr:uid="{A4662750-3F5B-4E43-83A8-83FFFA364995}"/>
    <cellStyle name="l_PM Jornais(eliza)_ES_Plano RJ - AJUSTADO 06.05.08 CONFERÊNCIAS 15.05.08 - Cíntia 2 4 2" xfId="41613" xr:uid="{B59B7AB1-3DD5-400A-BA0D-C54C5ABD3729}"/>
    <cellStyle name="l_PM Jornais(eliza)_ES_Plano RJ - AJUSTADO 06.05.08 CONFERÊNCIAS 15.05.08 - Cíntia 2 5" xfId="32287" xr:uid="{090C234F-78AC-49D7-A5E8-EE5864CFEB7C}"/>
    <cellStyle name="l_PM Jornais(eliza)_ES_Plano RJ - AJUSTADO 06.05.08 CONFERÊNCIAS 15.05.08 - Cíntia 2 5 2" xfId="44042" xr:uid="{BE114608-6C5C-4A13-92FF-C70649FFD1BD}"/>
    <cellStyle name="l_PM Jornais(eliza)_ES_Plano RJ - AJUSTADO 06.05.08 CONFERÊNCIAS 15.05.08 - Cíntia 2 6" xfId="34592" xr:uid="{A879914E-1A79-44D4-99D8-1FF1BAED501F}"/>
    <cellStyle name="l_PM Jornais(eliza)_ES_Plano RJ - AJUSTADO 06.05.08 CONFERÊNCIAS 15.05.08 - Cíntia 2 7" xfId="18723" xr:uid="{15690C89-0835-4D6E-9C2F-DEFD901A5233}"/>
    <cellStyle name="l_PM Jornais(eliza)_ES_Plano RJ - AJUSTADO 06.05.08 CONFERÊNCIAS 15.05.08 - Cíntia 3" xfId="12261" xr:uid="{192AB1CF-3DA9-46F7-8726-FE6429FF28A4}"/>
    <cellStyle name="l_PM Jornais(eliza)_ES_Plano RJ - AJUSTADO 06.05.08 CONFERÊNCIAS 15.05.08 - Cíntia 3 2" xfId="15891" xr:uid="{DB92139E-C4DA-4415-9DD8-990E1295CDA5}"/>
    <cellStyle name="l_PM Jornais(eliza)_ES_Plano RJ - AJUSTADO 06.05.08 CONFERÊNCIAS 15.05.08 - Cíntia 3 2 2" xfId="22050" xr:uid="{5042B0CC-BB3F-448B-86E3-DDB7AD7E41E6}"/>
    <cellStyle name="l_PM Jornais(eliza)_ES_Plano RJ - AJUSTADO 06.05.08 CONFERÊNCIAS 15.05.08 - Cíntia 3 2 2 2" xfId="39328" xr:uid="{5262C440-3F10-473B-B73B-86B5771F1DD8}"/>
    <cellStyle name="l_PM Jornais(eliza)_ES_Plano RJ - AJUSTADO 06.05.08 CONFERÊNCIAS 15.05.08 - Cíntia 3 2 3" xfId="26969" xr:uid="{B3B72E9F-C28E-4DE9-A71C-830B44B9FB86}"/>
    <cellStyle name="l_PM Jornais(eliza)_ES_Plano RJ - AJUSTADO 06.05.08 CONFERÊNCIAS 15.05.08 - Cíntia 3 2 4" xfId="48228" xr:uid="{C76F9AA0-0572-4272-B2D0-35AB46317C5E}"/>
    <cellStyle name="l_PM Jornais(eliza)_ES_Plano RJ - AJUSTADO 06.05.08 CONFERÊNCIAS 15.05.08 - Cíntia 3 3" xfId="17591" xr:uid="{69909A8E-9982-4FA8-BBBB-71ADDE97D41E}"/>
    <cellStyle name="l_PM Jornais(eliza)_ES_Plano RJ - AJUSTADO 06.05.08 CONFERÊNCIAS 15.05.08 - Cíntia 3 3 2" xfId="23750" xr:uid="{6111B4AD-1B4B-45E7-BDE5-112DFB07AAE4}"/>
    <cellStyle name="l_PM Jornais(eliza)_ES_Plano RJ - AJUSTADO 06.05.08 CONFERÊNCIAS 15.05.08 - Cíntia 3 3 2 2" xfId="42413" xr:uid="{91B55F8F-B5EB-4622-ADF6-453AFF4FD3AC}"/>
    <cellStyle name="l_PM Jornais(eliza)_ES_Plano RJ - AJUSTADO 06.05.08 CONFERÊNCIAS 15.05.08 - Cíntia 3 3 3" xfId="30187" xr:uid="{E32915AB-37E6-4B5F-860E-8693D63BD8FA}"/>
    <cellStyle name="l_PM Jornais(eliza)_ES_Plano RJ - AJUSTADO 06.05.08 CONFERÊNCIAS 15.05.08 - Cíntia 3 4" xfId="33184" xr:uid="{A4D7AF41-B023-45A4-BDC5-28D732AF1D28}"/>
    <cellStyle name="l_PM Jornais(eliza)_ES_Plano RJ - AJUSTADO 06.05.08 CONFERÊNCIAS 15.05.08 - Cíntia 3 4 2" xfId="44903" xr:uid="{43816468-6706-493C-90E8-A8E1E00AC32F}"/>
    <cellStyle name="l_PM Jornais(eliza)_ES_Plano RJ - AJUSTADO 06.05.08 CONFERÊNCIAS 15.05.08 - Cíntia 3 5" xfId="35386" xr:uid="{80E9774B-11EC-450A-8567-0E484EE75CC5}"/>
    <cellStyle name="l_PM Jornais(eliza)_ES_Plano RJ - AJUSTADO 06.05.08 CONFERÊNCIAS 15.05.08 - Cíntia 3 6" xfId="37106" xr:uid="{16F5A954-5621-4E63-B2F3-67CE7FD4ABE6}"/>
    <cellStyle name="l_PM Jornais(eliza)_ES_Plano RJ - AJUSTADO 06.05.08 CONFERÊNCIAS 15.05.08 - Cíntia 3 6 2" xfId="46642" xr:uid="{34BDE2ED-588C-444F-B224-C6A2EDBFF4A8}"/>
    <cellStyle name="l_PM Jornais(eliza)_ES_Plano RJ - AJUSTADO 06.05.08 CONFERÊNCIAS 15.05.08 - Cíntia 4" xfId="14151" xr:uid="{52576B98-4D42-46F9-BDB7-8143D30C8352}"/>
    <cellStyle name="l_PM Jornais(eliza)_ES_Plano RJ - AJUSTADO 06.05.08 CONFERÊNCIAS 15.05.08 - Cíntia 4 2" xfId="20310" xr:uid="{55A9F860-0A34-441D-9DF8-F715C981E2E1}"/>
    <cellStyle name="l_PM Jornais(eliza)_ES_Plano RJ - AJUSTADO 06.05.08 CONFERÊNCIAS 15.05.08 - Cíntia 4 2 2" xfId="37720" xr:uid="{0F7F0E29-6045-4812-AFDA-EF2682E21E1E}"/>
    <cellStyle name="l_PM Jornais(eliza)_ES_Plano RJ - AJUSTADO 06.05.08 CONFERÊNCIAS 15.05.08 - Cíntia 4 3" xfId="25219" xr:uid="{72121341-CA0C-4DEC-B455-9DA3D0396BEA}"/>
    <cellStyle name="l_PM Jornais(eliza)_ES_Plano RJ - AJUSTADO 06.05.08 CONFERÊNCIAS 15.05.08 - Cíntia 5" xfId="28429" xr:uid="{0F11F7C0-63E3-4D56-AA32-EA86C68A8061}"/>
    <cellStyle name="l_PM Jornais(eliza)_ES_Plano RJ - AJUSTADO 06.05.08 CONFERÊNCIAS 15.05.08 - Cíntia 5 2" xfId="40785" xr:uid="{3629CF05-8A20-47F3-AA4E-EA0E8246AE35}"/>
    <cellStyle name="l_PM Jornais(eliza)_ES_Plano RJ - AJUSTADO 06.05.08 CONFERÊNCIAS 15.05.08 - Cíntia 6" xfId="31907" xr:uid="{DEBA954F-FB1B-4B67-89FA-751494EF0B7C}"/>
    <cellStyle name="l_PM Jornais(eliza)_ES_Plano RJ - AJUSTADO 06.05.08 CONFERÊNCIAS 15.05.08 - Cíntia_OOH - Rev 12" xfId="4010" xr:uid="{B5873D50-BD89-4D1A-90D9-9C7428516F9E}"/>
    <cellStyle name="l_PM Jornais(eliza)_ES_Plano RJ -_JORNAL COMPLEMENTO 24.06 - VERAMIR II - CONSOLIDADO" xfId="887" xr:uid="{1CD484CE-BC09-425F-93BE-A0769CE076F9}"/>
    <cellStyle name="l_PM Jornais(eliza)_ES_Plano RJ -16.05.08" xfId="888" xr:uid="{F56DD0C6-F8F4-4318-AF22-3ED1F5101C4D}"/>
    <cellStyle name="l_PM Jornais(eliza)_ES_Plano RJ -16.05.08_JORNAL COMPLEMENTO 24.06 - VERAMIR II - CONSOLIDADO" xfId="889" xr:uid="{C0526632-5E8A-4B29-96F3-750DC28A5D64}"/>
    <cellStyle name="l_PM Jornais(eliza)_ES_Plano TO - AJUSTADO 06.05.08 CONFERÊNCIA 14.05.08" xfId="890" xr:uid="{6F7686BC-2F0C-4F2A-8EDF-77E499871569}"/>
    <cellStyle name="l_PM Jornais(eliza)_ES_Plano TO - AJUSTADO 06.05.08 CONFERÊNCIA 14.05.08 2" xfId="11309" xr:uid="{3E8B2604-37A1-4D85-9504-EBE831CC55C1}"/>
    <cellStyle name="l_PM Jornais(eliza)_ES_Plano TO - AJUSTADO 06.05.08 CONFERÊNCIA 14.05.08 2 2" xfId="13065" xr:uid="{9569B83F-C8C3-4767-A104-D59C93C182DD}"/>
    <cellStyle name="l_PM Jornais(eliza)_ES_Plano TO - AJUSTADO 06.05.08 CONFERÊNCIA 14.05.08 2 2 2" xfId="16695" xr:uid="{0DB72E65-7913-48AE-BB44-3EF5B6A84854}"/>
    <cellStyle name="l_PM Jornais(eliza)_ES_Plano TO - AJUSTADO 06.05.08 CONFERÊNCIA 14.05.08 2 2 2 2" xfId="22854" xr:uid="{B5726EEF-A85E-4962-8A18-3F12B86BC005}"/>
    <cellStyle name="l_PM Jornais(eliza)_ES_Plano TO - AJUSTADO 06.05.08 CONFERÊNCIA 14.05.08 2 2 2 2 2" xfId="40121" xr:uid="{8BF38E4F-984A-4F09-BC33-5D650FF6AF46}"/>
    <cellStyle name="l_PM Jornais(eliza)_ES_Plano TO - AJUSTADO 06.05.08 CONFERÊNCIA 14.05.08 2 2 2 3" xfId="27762" xr:uid="{1B0F8EC5-F974-4232-A016-BC52A67B803F}"/>
    <cellStyle name="l_PM Jornais(eliza)_ES_Plano TO - AJUSTADO 06.05.08 CONFERÊNCIA 14.05.08 2 2 3" xfId="30986" xr:uid="{DD5D4964-FDAB-4B02-B414-911535B22F7D}"/>
    <cellStyle name="l_PM Jornais(eliza)_ES_Plano TO - AJUSTADO 06.05.08 CONFERÊNCIA 14.05.08 2 2 3 2" xfId="43210" xr:uid="{A3F80ED3-2578-4C4B-AEB3-F039D85497C8}"/>
    <cellStyle name="l_PM Jornais(eliza)_ES_Plano TO - AJUSTADO 06.05.08 CONFERÊNCIA 14.05.08 2 2 4" xfId="33978" xr:uid="{65DB1B79-BD3D-4834-8232-D2EE102A298C}"/>
    <cellStyle name="l_PM Jornais(eliza)_ES_Plano TO - AJUSTADO 06.05.08 CONFERÊNCIA 14.05.08 2 2 4 2" xfId="45697" xr:uid="{F7DCE04D-FBD1-4FF1-8519-DD71EED7CB63}"/>
    <cellStyle name="l_PM Jornais(eliza)_ES_Plano TO - AJUSTADO 06.05.08 CONFERÊNCIA 14.05.08 2 2 5" xfId="36179" xr:uid="{28229F02-3BB5-4635-839E-CB4EDED8A6CC}"/>
    <cellStyle name="l_PM Jornais(eliza)_ES_Plano TO - AJUSTADO 06.05.08 CONFERÊNCIA 14.05.08 2 2 6" xfId="18522" xr:uid="{A9F730C8-3E44-4B79-A623-7EF3CCD83527}"/>
    <cellStyle name="l_PM Jornais(eliza)_ES_Plano TO - AJUSTADO 06.05.08 CONFERÊNCIA 14.05.08 2 3" xfId="14992" xr:uid="{272FAD7D-154D-46C6-BC70-A6DA3AAA7DF8}"/>
    <cellStyle name="l_PM Jornais(eliza)_ES_Plano TO - AJUSTADO 06.05.08 CONFERÊNCIA 14.05.08 2 3 2" xfId="21151" xr:uid="{A288DF6B-3EB0-413A-9295-2630D9BF1381}"/>
    <cellStyle name="l_PM Jornais(eliza)_ES_Plano TO - AJUSTADO 06.05.08 CONFERÊNCIA 14.05.08 2 3 2 2" xfId="38524" xr:uid="{638608EF-4C29-4792-B5E3-A3A9C20CA238}"/>
    <cellStyle name="l_PM Jornais(eliza)_ES_Plano TO - AJUSTADO 06.05.08 CONFERÊNCIA 14.05.08 2 3 3" xfId="26113" xr:uid="{6954176F-A2F9-46FB-BE07-1E631E901332}"/>
    <cellStyle name="l_PM Jornais(eliza)_ES_Plano TO - AJUSTADO 06.05.08 CONFERÊNCIA 14.05.08 2 4" xfId="29304" xr:uid="{9F6B0F5D-0751-422C-827A-BDC7FF8C45D9}"/>
    <cellStyle name="l_PM Jornais(eliza)_ES_Plano TO - AJUSTADO 06.05.08 CONFERÊNCIA 14.05.08 2 4 2" xfId="41614" xr:uid="{E4B2C6A5-5248-43DF-B21A-60F1AE54D46D}"/>
    <cellStyle name="l_PM Jornais(eliza)_ES_Plano TO - AJUSTADO 06.05.08 CONFERÊNCIA 14.05.08 2 5" xfId="32288" xr:uid="{BDF82C8A-52E3-4C0C-9BE6-572E671A769C}"/>
    <cellStyle name="l_PM Jornais(eliza)_ES_Plano TO - AJUSTADO 06.05.08 CONFERÊNCIA 14.05.08 2 5 2" xfId="44043" xr:uid="{3B88CEE0-8FDE-47BA-87A3-819B1F1CECEE}"/>
    <cellStyle name="l_PM Jornais(eliza)_ES_Plano TO - AJUSTADO 06.05.08 CONFERÊNCIA 14.05.08 2 6" xfId="34593" xr:uid="{2E6B07D5-970C-450D-9664-1382F46DCD0A}"/>
    <cellStyle name="l_PM Jornais(eliza)_ES_Plano TO - AJUSTADO 06.05.08 CONFERÊNCIA 14.05.08 2 7" xfId="19421" xr:uid="{F2393208-9BD8-488C-BC27-A10B4B28E359}"/>
    <cellStyle name="l_PM Jornais(eliza)_ES_Plano TO - AJUSTADO 06.05.08 CONFERÊNCIA 14.05.08 3" xfId="12262" xr:uid="{7756367D-FFC2-4F37-B2C7-3E642C627D5C}"/>
    <cellStyle name="l_PM Jornais(eliza)_ES_Plano TO - AJUSTADO 06.05.08 CONFERÊNCIA 14.05.08 3 2" xfId="15892" xr:uid="{2967A068-5EA5-4E80-B7C5-DF6B02B0FC3F}"/>
    <cellStyle name="l_PM Jornais(eliza)_ES_Plano TO - AJUSTADO 06.05.08 CONFERÊNCIA 14.05.08 3 2 2" xfId="22051" xr:uid="{8F771029-4E0A-48C3-9F4A-FA68083B2E68}"/>
    <cellStyle name="l_PM Jornais(eliza)_ES_Plano TO - AJUSTADO 06.05.08 CONFERÊNCIA 14.05.08 3 2 2 2" xfId="39329" xr:uid="{812E7C51-8629-4614-9B35-7CC88C4ED552}"/>
    <cellStyle name="l_PM Jornais(eliza)_ES_Plano TO - AJUSTADO 06.05.08 CONFERÊNCIA 14.05.08 3 2 3" xfId="26970" xr:uid="{9AA0AE2F-79E6-4432-97AA-47E71F40185C}"/>
    <cellStyle name="l_PM Jornais(eliza)_ES_Plano TO - AJUSTADO 06.05.08 CONFERÊNCIA 14.05.08 3 2 4" xfId="48229" xr:uid="{8B982A72-5946-4159-97DB-05A825981D87}"/>
    <cellStyle name="l_PM Jornais(eliza)_ES_Plano TO - AJUSTADO 06.05.08 CONFERÊNCIA 14.05.08 3 3" xfId="17592" xr:uid="{3DF936B2-77E8-43CA-A014-85CF2EF3760A}"/>
    <cellStyle name="l_PM Jornais(eliza)_ES_Plano TO - AJUSTADO 06.05.08 CONFERÊNCIA 14.05.08 3 3 2" xfId="23751" xr:uid="{B3BFE64B-648D-4BEE-88EF-B7516478D08D}"/>
    <cellStyle name="l_PM Jornais(eliza)_ES_Plano TO - AJUSTADO 06.05.08 CONFERÊNCIA 14.05.08 3 3 2 2" xfId="42414" xr:uid="{FC0F5A37-4F35-494C-947D-62EBFA600750}"/>
    <cellStyle name="l_PM Jornais(eliza)_ES_Plano TO - AJUSTADO 06.05.08 CONFERÊNCIA 14.05.08 3 3 3" xfId="30188" xr:uid="{AF95932D-C5BA-47AE-A1B9-B33DD79987C1}"/>
    <cellStyle name="l_PM Jornais(eliza)_ES_Plano TO - AJUSTADO 06.05.08 CONFERÊNCIA 14.05.08 3 4" xfId="33185" xr:uid="{52B7726F-7D60-43FE-BE7A-9210C131BEF6}"/>
    <cellStyle name="l_PM Jornais(eliza)_ES_Plano TO - AJUSTADO 06.05.08 CONFERÊNCIA 14.05.08 3 4 2" xfId="44904" xr:uid="{DAACCBBC-F8BE-4E94-92A5-9615D99E41B3}"/>
    <cellStyle name="l_PM Jornais(eliza)_ES_Plano TO - AJUSTADO 06.05.08 CONFERÊNCIA 14.05.08 3 5" xfId="35387" xr:uid="{89015EC8-CC62-4067-B82A-F21B4EC98573}"/>
    <cellStyle name="l_PM Jornais(eliza)_ES_Plano TO - AJUSTADO 06.05.08 CONFERÊNCIA 14.05.08 3 6" xfId="37309" xr:uid="{D655CE63-D3D9-4066-A441-B5C84ABB1916}"/>
    <cellStyle name="l_PM Jornais(eliza)_ES_Plano TO - AJUSTADO 06.05.08 CONFERÊNCIA 14.05.08 3 6 2" xfId="46845" xr:uid="{8A9E69E2-5FAA-426E-9BDF-CF3852E81F41}"/>
    <cellStyle name="l_PM Jornais(eliza)_ES_Plano TO - AJUSTADO 06.05.08 CONFERÊNCIA 14.05.08 4" xfId="14152" xr:uid="{001B668D-2B3C-4CC5-BC4F-EB11CD311884}"/>
    <cellStyle name="l_PM Jornais(eliza)_ES_Plano TO - AJUSTADO 06.05.08 CONFERÊNCIA 14.05.08 4 2" xfId="20311" xr:uid="{8959BAC6-B256-4F38-8A32-9838D2A1AAC8}"/>
    <cellStyle name="l_PM Jornais(eliza)_ES_Plano TO - AJUSTADO 06.05.08 CONFERÊNCIA 14.05.08 4 2 2" xfId="37721" xr:uid="{2556E0E0-BACA-4613-A699-2575E735262D}"/>
    <cellStyle name="l_PM Jornais(eliza)_ES_Plano TO - AJUSTADO 06.05.08 CONFERÊNCIA 14.05.08 4 3" xfId="25220" xr:uid="{B7D1544D-95A6-4E61-B28C-D9FD7FD5911D}"/>
    <cellStyle name="l_PM Jornais(eliza)_ES_Plano TO - AJUSTADO 06.05.08 CONFERÊNCIA 14.05.08 5" xfId="28430" xr:uid="{88F8E3E6-6B1A-4919-8A56-9855E6542D54}"/>
    <cellStyle name="l_PM Jornais(eliza)_ES_Plano TO - AJUSTADO 06.05.08 CONFERÊNCIA 14.05.08 5 2" xfId="40786" xr:uid="{CF2D0285-190D-4777-8007-C907ED354638}"/>
    <cellStyle name="l_PM Jornais(eliza)_ES_Plano TO - AJUSTADO 06.05.08 CONFERÊNCIA 14.05.08 6" xfId="31906" xr:uid="{72088716-3300-4FC2-A133-C0EE76343A8A}"/>
    <cellStyle name="l_PM Jornais(eliza)_ES_Plano TO - AJUSTADO 06.05.08 CONFERÊNCIA 14.05.08_OOH - Rev 12" xfId="4011" xr:uid="{1EE73057-6042-4815-B78C-533F440768CB}"/>
    <cellStyle name="l_PM Jornais(eliza)_ES_REVISTAS FINAIS SEGMENTADAS" xfId="891" xr:uid="{4A44228B-CDB1-4741-8B1C-B50C1242D7A3}"/>
    <cellStyle name="l_PM Jornais(eliza)_ES_REVISTAS FINAIS SEGMENTADAS 2" xfId="11310" xr:uid="{2E3D8F66-AD29-4284-A2F2-D74A1D850154}"/>
    <cellStyle name="l_PM Jornais(eliza)_ES_REVISTAS FINAIS SEGMENTADAS 2 2" xfId="13066" xr:uid="{76A9E569-BEAA-47A0-A7FE-EE01F148CCDC}"/>
    <cellStyle name="l_PM Jornais(eliza)_ES_REVISTAS FINAIS SEGMENTADAS 2 2 2" xfId="16696" xr:uid="{BB0877C4-3C75-464C-AD53-759810A5DBC5}"/>
    <cellStyle name="l_PM Jornais(eliza)_ES_REVISTAS FINAIS SEGMENTADAS 2 2 2 2" xfId="22855" xr:uid="{D2F4FC24-C20A-4777-B1CD-7D79E5024817}"/>
    <cellStyle name="l_PM Jornais(eliza)_ES_REVISTAS FINAIS SEGMENTADAS 2 2 2 2 2" xfId="40122" xr:uid="{BE5D5D3C-9C3F-4C09-9979-56764D79751E}"/>
    <cellStyle name="l_PM Jornais(eliza)_ES_REVISTAS FINAIS SEGMENTADAS 2 2 2 3" xfId="27763" xr:uid="{D799D096-BA1B-4FB0-8E26-035F3B0A3FFC}"/>
    <cellStyle name="l_PM Jornais(eliza)_ES_REVISTAS FINAIS SEGMENTADAS 2 2 3" xfId="30987" xr:uid="{086A592C-B3F4-4ACF-9F94-7E7FE933295B}"/>
    <cellStyle name="l_PM Jornais(eliza)_ES_REVISTAS FINAIS SEGMENTADAS 2 2 3 2" xfId="43211" xr:uid="{8C483140-AD92-4B22-96F2-B68D1B38CB0F}"/>
    <cellStyle name="l_PM Jornais(eliza)_ES_REVISTAS FINAIS SEGMENTADAS 2 2 4" xfId="33979" xr:uid="{00AD33F8-F62A-4FAA-9653-C9A729377B39}"/>
    <cellStyle name="l_PM Jornais(eliza)_ES_REVISTAS FINAIS SEGMENTADAS 2 2 4 2" xfId="45698" xr:uid="{CD9FBF80-16CF-410D-85E4-B1E6CC56C84E}"/>
    <cellStyle name="l_PM Jornais(eliza)_ES_REVISTAS FINAIS SEGMENTADAS 2 2 5" xfId="36180" xr:uid="{26D6D61D-A032-4E0E-AD93-FB7F9232ECA8}"/>
    <cellStyle name="l_PM Jornais(eliza)_ES_REVISTAS FINAIS SEGMENTADAS 2 2 6" xfId="19221" xr:uid="{BFC3354A-025A-4886-A95A-CC0E4B9290BF}"/>
    <cellStyle name="l_PM Jornais(eliza)_ES_REVISTAS FINAIS SEGMENTADAS 2 3" xfId="14993" xr:uid="{874DFBF0-026F-4169-B7F4-D25B2406731D}"/>
    <cellStyle name="l_PM Jornais(eliza)_ES_REVISTAS FINAIS SEGMENTADAS 2 3 2" xfId="21152" xr:uid="{199D1F55-B694-4126-9D48-0B4DE263885A}"/>
    <cellStyle name="l_PM Jornais(eliza)_ES_REVISTAS FINAIS SEGMENTADAS 2 3 2 2" xfId="38525" xr:uid="{EA6045E0-CFE7-4C35-8155-536ADD3B0D30}"/>
    <cellStyle name="l_PM Jornais(eliza)_ES_REVISTAS FINAIS SEGMENTADAS 2 3 3" xfId="26114" xr:uid="{2A1D8E11-E2D2-48BC-B889-C80E57A1C2A0}"/>
    <cellStyle name="l_PM Jornais(eliza)_ES_REVISTAS FINAIS SEGMENTADAS 2 4" xfId="29305" xr:uid="{896ED654-820F-41B2-B062-B48D2B9B119F}"/>
    <cellStyle name="l_PM Jornais(eliza)_ES_REVISTAS FINAIS SEGMENTADAS 2 4 2" xfId="41615" xr:uid="{9FB2A701-3EC8-471E-9766-D6EE443B363C}"/>
    <cellStyle name="l_PM Jornais(eliza)_ES_REVISTAS FINAIS SEGMENTADAS 2 5" xfId="32289" xr:uid="{F190B863-6A6C-4A3D-AC25-F354784E8D31}"/>
    <cellStyle name="l_PM Jornais(eliza)_ES_REVISTAS FINAIS SEGMENTADAS 2 5 2" xfId="44044" xr:uid="{1B3682D0-575A-4563-B394-B685CEA4117B}"/>
    <cellStyle name="l_PM Jornais(eliza)_ES_REVISTAS FINAIS SEGMENTADAS 2 6" xfId="34594" xr:uid="{28E12261-7B57-4F64-8A1B-A8C819FE27E8}"/>
    <cellStyle name="l_PM Jornais(eliza)_ES_REVISTAS FINAIS SEGMENTADAS 2 7" xfId="19715" xr:uid="{EE4720EE-C3F3-4850-8390-2BEBF09327E9}"/>
    <cellStyle name="l_PM Jornais(eliza)_ES_REVISTAS FINAIS SEGMENTADAS 3" xfId="12263" xr:uid="{3428B657-961C-485A-952A-55E8756FADAC}"/>
    <cellStyle name="l_PM Jornais(eliza)_ES_REVISTAS FINAIS SEGMENTADAS 3 2" xfId="15893" xr:uid="{B3F2928B-A054-4CD4-B4F8-B540ECE93340}"/>
    <cellStyle name="l_PM Jornais(eliza)_ES_REVISTAS FINAIS SEGMENTADAS 3 2 2" xfId="22052" xr:uid="{65BAB1C4-3F78-498B-B614-42B659683EC7}"/>
    <cellStyle name="l_PM Jornais(eliza)_ES_REVISTAS FINAIS SEGMENTADAS 3 2 2 2" xfId="39330" xr:uid="{A247C43C-E6E4-47AB-9978-279906E409F3}"/>
    <cellStyle name="l_PM Jornais(eliza)_ES_REVISTAS FINAIS SEGMENTADAS 3 2 3" xfId="26971" xr:uid="{A800C8F0-399D-44F6-AA63-E33412700180}"/>
    <cellStyle name="l_PM Jornais(eliza)_ES_REVISTAS FINAIS SEGMENTADAS 3 2 4" xfId="48230" xr:uid="{96AE61AD-7C41-43D4-AFBC-62977B2294D7}"/>
    <cellStyle name="l_PM Jornais(eliza)_ES_REVISTAS FINAIS SEGMENTADAS 3 3" xfId="17593" xr:uid="{0288086F-333D-4E38-B89C-5D899F99915B}"/>
    <cellStyle name="l_PM Jornais(eliza)_ES_REVISTAS FINAIS SEGMENTADAS 3 3 2" xfId="23752" xr:uid="{81387D91-2A96-4AC5-9E1C-7D5751EC12C6}"/>
    <cellStyle name="l_PM Jornais(eliza)_ES_REVISTAS FINAIS SEGMENTADAS 3 3 2 2" xfId="42415" xr:uid="{8F49DC59-D6D0-450C-BEC6-4C92325BBB7B}"/>
    <cellStyle name="l_PM Jornais(eliza)_ES_REVISTAS FINAIS SEGMENTADAS 3 3 3" xfId="30189" xr:uid="{F4983691-C755-43F9-B4EA-7C95A12BDA40}"/>
    <cellStyle name="l_PM Jornais(eliza)_ES_REVISTAS FINAIS SEGMENTADAS 3 4" xfId="33186" xr:uid="{DC15545B-DE87-4311-BCFE-1D77811B3C01}"/>
    <cellStyle name="l_PM Jornais(eliza)_ES_REVISTAS FINAIS SEGMENTADAS 3 4 2" xfId="44905" xr:uid="{E78A7BD4-0CF2-45EC-8C96-407C98589C39}"/>
    <cellStyle name="l_PM Jornais(eliza)_ES_REVISTAS FINAIS SEGMENTADAS 3 5" xfId="35388" xr:uid="{B46DE7FE-4B38-4DEA-981E-8E68B4A07436}"/>
    <cellStyle name="l_PM Jornais(eliza)_ES_REVISTAS FINAIS SEGMENTADAS 3 6" xfId="36909" xr:uid="{5183A851-89D1-44EC-9DC7-EB22A7744107}"/>
    <cellStyle name="l_PM Jornais(eliza)_ES_REVISTAS FINAIS SEGMENTADAS 3 6 2" xfId="46445" xr:uid="{6EB9C408-8937-4AA8-A4A2-1E0C47CFA8E1}"/>
    <cellStyle name="l_PM Jornais(eliza)_ES_REVISTAS FINAIS SEGMENTADAS 4" xfId="14153" xr:uid="{0F0DBE5C-2323-45C8-9128-8EF5CC71255A}"/>
    <cellStyle name="l_PM Jornais(eliza)_ES_REVISTAS FINAIS SEGMENTADAS 4 2" xfId="20312" xr:uid="{965D4474-0C5E-4A22-806B-134A5834A9B7}"/>
    <cellStyle name="l_PM Jornais(eliza)_ES_REVISTAS FINAIS SEGMENTADAS 4 2 2" xfId="37722" xr:uid="{A89B7204-5744-4750-BDBB-19DB9FFCA84F}"/>
    <cellStyle name="l_PM Jornais(eliza)_ES_REVISTAS FINAIS SEGMENTADAS 4 3" xfId="25221" xr:uid="{FEA081B1-8C64-449D-93FD-B82B2125280C}"/>
    <cellStyle name="l_PM Jornais(eliza)_ES_REVISTAS FINAIS SEGMENTADAS 5" xfId="28431" xr:uid="{16CFF093-8FAB-4280-A84E-E8877D417F3E}"/>
    <cellStyle name="l_PM Jornais(eliza)_ES_REVISTAS FINAIS SEGMENTADAS 5 2" xfId="40787" xr:uid="{98938F95-3622-4FA6-9C6C-82F874663D61}"/>
    <cellStyle name="l_PM Jornais(eliza)_ES_REVISTAS FINAIS SEGMENTADAS 6" xfId="31905" xr:uid="{0017EB79-3147-490C-88AB-BCF8FDC1A66E}"/>
    <cellStyle name="l_PM Jornais(eliza)_ES_REVISTAS FINAIS SEGMENTADAS_OOH - Rev 12" xfId="4012" xr:uid="{EC7CC7D4-2248-4B79-9120-31E4549A7BAF}"/>
    <cellStyle name="l_PM Jornais(eliza)_ES_SECOM PR - DISTRITO FEDERAL - 14-05-08(1)" xfId="892" xr:uid="{EB44AC3F-483A-4412-A67B-30C7BDABE031}"/>
    <cellStyle name="l_PM Jornais(eliza)_ES_SECOM PR - DISTRITO FEDERAL - 14-05-08(1) 2" xfId="11311" xr:uid="{8BA76611-24B7-42B1-AD3C-328B434BB1A8}"/>
    <cellStyle name="l_PM Jornais(eliza)_ES_SECOM PR - DISTRITO FEDERAL - 14-05-08(1) 2 2" xfId="13067" xr:uid="{ED59A2D9-AD90-4166-88FE-3A9C51DFF19A}"/>
    <cellStyle name="l_PM Jornais(eliza)_ES_SECOM PR - DISTRITO FEDERAL - 14-05-08(1) 2 2 2" xfId="16697" xr:uid="{6FB41DD2-9098-4308-9D63-D5607ABE62D5}"/>
    <cellStyle name="l_PM Jornais(eliza)_ES_SECOM PR - DISTRITO FEDERAL - 14-05-08(1) 2 2 2 2" xfId="22856" xr:uid="{F09A951E-03FC-43D0-BC2D-1905256E4366}"/>
    <cellStyle name="l_PM Jornais(eliza)_ES_SECOM PR - DISTRITO FEDERAL - 14-05-08(1) 2 2 2 2 2" xfId="40123" xr:uid="{E97D577F-F6CB-4B72-880D-C6B3C8BA3D85}"/>
    <cellStyle name="l_PM Jornais(eliza)_ES_SECOM PR - DISTRITO FEDERAL - 14-05-08(1) 2 2 2 3" xfId="27764" xr:uid="{59E28493-F13B-4589-B08B-A18C3FF45973}"/>
    <cellStyle name="l_PM Jornais(eliza)_ES_SECOM PR - DISTRITO FEDERAL - 14-05-08(1) 2 2 3" xfId="30988" xr:uid="{B479EEC5-5122-4637-A35A-BEBC42DB2D9B}"/>
    <cellStyle name="l_PM Jornais(eliza)_ES_SECOM PR - DISTRITO FEDERAL - 14-05-08(1) 2 2 3 2" xfId="43212" xr:uid="{94649DE2-6E21-4A03-8D38-8C03CBFBD478}"/>
    <cellStyle name="l_PM Jornais(eliza)_ES_SECOM PR - DISTRITO FEDERAL - 14-05-08(1) 2 2 4" xfId="33980" xr:uid="{F019DDE9-797C-486A-998C-22AE50F1E520}"/>
    <cellStyle name="l_PM Jornais(eliza)_ES_SECOM PR - DISTRITO FEDERAL - 14-05-08(1) 2 2 4 2" xfId="45699" xr:uid="{067EDD68-F8DF-4A3B-8D23-AA1BC8C97A94}"/>
    <cellStyle name="l_PM Jornais(eliza)_ES_SECOM PR - DISTRITO FEDERAL - 14-05-08(1) 2 2 5" xfId="36181" xr:uid="{69767110-BAEF-4DF5-B0D3-AE135AA94230}"/>
    <cellStyle name="l_PM Jornais(eliza)_ES_SECOM PR - DISTRITO FEDERAL - 14-05-08(1) 2 2 6" xfId="19514" xr:uid="{8CA6239C-AE6C-4BC3-9310-171733A6539C}"/>
    <cellStyle name="l_PM Jornais(eliza)_ES_SECOM PR - DISTRITO FEDERAL - 14-05-08(1) 2 3" xfId="14994" xr:uid="{9FBA8E82-F7DE-48FB-BAE3-2DB1556C10E4}"/>
    <cellStyle name="l_PM Jornais(eliza)_ES_SECOM PR - DISTRITO FEDERAL - 14-05-08(1) 2 3 2" xfId="21153" xr:uid="{484B2B1F-ADB8-4CED-8BD0-1103CA3FD221}"/>
    <cellStyle name="l_PM Jornais(eliza)_ES_SECOM PR - DISTRITO FEDERAL - 14-05-08(1) 2 3 2 2" xfId="38526" xr:uid="{F0EA0F48-8474-4BD9-B034-9391D2A12748}"/>
    <cellStyle name="l_PM Jornais(eliza)_ES_SECOM PR - DISTRITO FEDERAL - 14-05-08(1) 2 3 3" xfId="26115" xr:uid="{6CF6CE30-0A66-4C53-94DF-0B859539F3A1}"/>
    <cellStyle name="l_PM Jornais(eliza)_ES_SECOM PR - DISTRITO FEDERAL - 14-05-08(1) 2 4" xfId="29306" xr:uid="{AE0F96A1-7373-4844-B993-1030E1D2F995}"/>
    <cellStyle name="l_PM Jornais(eliza)_ES_SECOM PR - DISTRITO FEDERAL - 14-05-08(1) 2 4 2" xfId="41616" xr:uid="{2B0263E8-141D-4AF1-8DB4-3D1A98DBEB97}"/>
    <cellStyle name="l_PM Jornais(eliza)_ES_SECOM PR - DISTRITO FEDERAL - 14-05-08(1) 2 5" xfId="32290" xr:uid="{A52F6DC4-4D81-4D52-9A67-6FDF535F9DFA}"/>
    <cellStyle name="l_PM Jornais(eliza)_ES_SECOM PR - DISTRITO FEDERAL - 14-05-08(1) 2 5 2" xfId="44045" xr:uid="{F6E2FC92-CAF2-4D0C-AC37-923D11FA5FDF}"/>
    <cellStyle name="l_PM Jornais(eliza)_ES_SECOM PR - DISTRITO FEDERAL - 14-05-08(1) 2 6" xfId="34595" xr:uid="{6DFD5B9F-D139-4EF3-90A6-E00CD7D3799F}"/>
    <cellStyle name="l_PM Jornais(eliza)_ES_SECOM PR - DISTRITO FEDERAL - 14-05-08(1) 2 7" xfId="19038" xr:uid="{E8B800B5-6F24-4E1F-89B3-452FB0999EE0}"/>
    <cellStyle name="l_PM Jornais(eliza)_ES_SECOM PR - DISTRITO FEDERAL - 14-05-08(1) 3" xfId="12264" xr:uid="{BEF7AB36-0158-460C-B2FA-1F08E3F80738}"/>
    <cellStyle name="l_PM Jornais(eliza)_ES_SECOM PR - DISTRITO FEDERAL - 14-05-08(1) 3 2" xfId="15894" xr:uid="{DA040277-5DD7-4498-8B3E-64785BEEF225}"/>
    <cellStyle name="l_PM Jornais(eliza)_ES_SECOM PR - DISTRITO FEDERAL - 14-05-08(1) 3 2 2" xfId="22053" xr:uid="{6F74F0B8-B815-4E74-AC0A-7B7EAEA1C518}"/>
    <cellStyle name="l_PM Jornais(eliza)_ES_SECOM PR - DISTRITO FEDERAL - 14-05-08(1) 3 2 2 2" xfId="39331" xr:uid="{7E517802-31A9-45E1-987D-0FECDD529076}"/>
    <cellStyle name="l_PM Jornais(eliza)_ES_SECOM PR - DISTRITO FEDERAL - 14-05-08(1) 3 2 3" xfId="26972" xr:uid="{8FBF0DA7-E856-44F8-B0A9-B0EE89D339C3}"/>
    <cellStyle name="l_PM Jornais(eliza)_ES_SECOM PR - DISTRITO FEDERAL - 14-05-08(1) 3 2 4" xfId="48231" xr:uid="{503CD6EE-FB32-4D97-8095-85B692DE04B1}"/>
    <cellStyle name="l_PM Jornais(eliza)_ES_SECOM PR - DISTRITO FEDERAL - 14-05-08(1) 3 3" xfId="17594" xr:uid="{F1A7AB52-9B19-4EA9-9966-89A22A1A2D27}"/>
    <cellStyle name="l_PM Jornais(eliza)_ES_SECOM PR - DISTRITO FEDERAL - 14-05-08(1) 3 3 2" xfId="23753" xr:uid="{A8B9FB2A-89FE-4496-AD5E-9338E3341A17}"/>
    <cellStyle name="l_PM Jornais(eliza)_ES_SECOM PR - DISTRITO FEDERAL - 14-05-08(1) 3 3 2 2" xfId="42416" xr:uid="{B9AAA9A1-9D12-4699-9784-E0A59C8A9AEC}"/>
    <cellStyle name="l_PM Jornais(eliza)_ES_SECOM PR - DISTRITO FEDERAL - 14-05-08(1) 3 3 3" xfId="30190" xr:uid="{CBB45101-5857-437A-AD59-F603041714B3}"/>
    <cellStyle name="l_PM Jornais(eliza)_ES_SECOM PR - DISTRITO FEDERAL - 14-05-08(1) 3 4" xfId="33187" xr:uid="{78AA437D-1708-4F9C-BC7C-22AD6596E9EB}"/>
    <cellStyle name="l_PM Jornais(eliza)_ES_SECOM PR - DISTRITO FEDERAL - 14-05-08(1) 3 4 2" xfId="44906" xr:uid="{5C77C0EC-18F2-449C-ACCB-BD650B715B9F}"/>
    <cellStyle name="l_PM Jornais(eliza)_ES_SECOM PR - DISTRITO FEDERAL - 14-05-08(1) 3 5" xfId="35389" xr:uid="{94ED1F2B-A452-4288-90DB-371A43E5A34B}"/>
    <cellStyle name="l_PM Jornais(eliza)_ES_SECOM PR - DISTRITO FEDERAL - 14-05-08(1) 3 6" xfId="29063" xr:uid="{D16117C0-B58C-4D3E-868D-81FE86E6A5E9}"/>
    <cellStyle name="l_PM Jornais(eliza)_ES_SECOM PR - DISTRITO FEDERAL - 14-05-08(1) 3 6 2" xfId="41386" xr:uid="{6AF6031B-6513-4A2F-B4D8-B83807EC522F}"/>
    <cellStyle name="l_PM Jornais(eliza)_ES_SECOM PR - DISTRITO FEDERAL - 14-05-08(1) 4" xfId="14154" xr:uid="{ECD54459-C8A2-4D4F-9485-CC5C84E3CFDA}"/>
    <cellStyle name="l_PM Jornais(eliza)_ES_SECOM PR - DISTRITO FEDERAL - 14-05-08(1) 4 2" xfId="20313" xr:uid="{9A857FF2-1B76-4863-B437-CA27B3218582}"/>
    <cellStyle name="l_PM Jornais(eliza)_ES_SECOM PR - DISTRITO FEDERAL - 14-05-08(1) 4 2 2" xfId="37723" xr:uid="{9D672940-C6F7-4BB8-8AFD-E79BE2152764}"/>
    <cellStyle name="l_PM Jornais(eliza)_ES_SECOM PR - DISTRITO FEDERAL - 14-05-08(1) 4 3" xfId="25222" xr:uid="{CCA0097A-CC9E-4293-8771-8869F261315B}"/>
    <cellStyle name="l_PM Jornais(eliza)_ES_SECOM PR - DISTRITO FEDERAL - 14-05-08(1) 5" xfId="28432" xr:uid="{E70717B3-AD37-4DFA-9018-64E1476C7CED}"/>
    <cellStyle name="l_PM Jornais(eliza)_ES_SECOM PR - DISTRITO FEDERAL - 14-05-08(1) 5 2" xfId="40788" xr:uid="{B6132702-76BA-441F-9CD3-7B8F0CF8A90F}"/>
    <cellStyle name="l_PM Jornais(eliza)_ES_SECOM PR - DISTRITO FEDERAL - 14-05-08(1) 6" xfId="31904" xr:uid="{B6050F36-8B29-41AD-9DC6-A845EA91A3B0}"/>
    <cellStyle name="l_PM Jornais(eliza)_ES_SECOM PR - DISTRITO FEDERAL - 14-05-08(1)_JORNAL COMPLEMENTO 24.06 - VERAMIR II - CONSOLIDADO" xfId="893" xr:uid="{8F38EC9A-B32C-4798-902B-11579CF8D54D}"/>
    <cellStyle name="l_PM Jornais(eliza)_ES_SECOM PR - DISTRITO FEDERAL - 14-05-08(1)_OOH - Rev 12" xfId="4013" xr:uid="{4C11575C-8C6C-4886-8FDA-D41207AB2C13}"/>
    <cellStyle name="l_PM Jornais(eliza)_ES_SECOM PR - MAIS BRASIL - 2a  ETAPA - 13-05 CONFERENCIA 10.05.08" xfId="894" xr:uid="{2C2A349A-0F20-4349-AA65-D4B26E7C5A2F}"/>
    <cellStyle name="l_PM Jornais(eliza)_ES_SECOM PR - MAIS BRASIL - 2a  ETAPA - 13-05 CONFERENCIA 10.05.08 2" xfId="11312" xr:uid="{7F9FA4CC-44F5-4044-9C96-94D47B85D848}"/>
    <cellStyle name="l_PM Jornais(eliza)_ES_SECOM PR - MAIS BRASIL - 2a  ETAPA - 13-05 CONFERENCIA 10.05.08 2 2" xfId="13068" xr:uid="{B906F747-7892-4F14-990E-8BE6A56360CB}"/>
    <cellStyle name="l_PM Jornais(eliza)_ES_SECOM PR - MAIS BRASIL - 2a  ETAPA - 13-05 CONFERENCIA 10.05.08 2 2 2" xfId="16698" xr:uid="{BEF5D821-AD3D-4BBA-AAE5-EC8215282895}"/>
    <cellStyle name="l_PM Jornais(eliza)_ES_SECOM PR - MAIS BRASIL - 2a  ETAPA - 13-05 CONFERENCIA 10.05.08 2 2 2 2" xfId="22857" xr:uid="{6AE7C3B9-64C0-4F38-A91C-339D759326EC}"/>
    <cellStyle name="l_PM Jornais(eliza)_ES_SECOM PR - MAIS BRASIL - 2a  ETAPA - 13-05 CONFERENCIA 10.05.08 2 2 2 2 2" xfId="40124" xr:uid="{CC570F47-B325-430E-8B97-C01343A128FA}"/>
    <cellStyle name="l_PM Jornais(eliza)_ES_SECOM PR - MAIS BRASIL - 2a  ETAPA - 13-05 CONFERENCIA 10.05.08 2 2 2 3" xfId="27765" xr:uid="{27AAA01E-4B16-434A-ACCB-4B22E12D6C4E}"/>
    <cellStyle name="l_PM Jornais(eliza)_ES_SECOM PR - MAIS BRASIL - 2a  ETAPA - 13-05 CONFERENCIA 10.05.08 2 2 3" xfId="30989" xr:uid="{FC904DB8-434B-412F-B0B3-978333927612}"/>
    <cellStyle name="l_PM Jornais(eliza)_ES_SECOM PR - MAIS BRASIL - 2a  ETAPA - 13-05 CONFERENCIA 10.05.08 2 2 3 2" xfId="43213" xr:uid="{5258A21E-A120-429C-994F-D042BBB2A923}"/>
    <cellStyle name="l_PM Jornais(eliza)_ES_SECOM PR - MAIS BRASIL - 2a  ETAPA - 13-05 CONFERENCIA 10.05.08 2 2 4" xfId="33981" xr:uid="{7C712B52-6F98-4F40-A370-71FAC070057F}"/>
    <cellStyle name="l_PM Jornais(eliza)_ES_SECOM PR - MAIS BRASIL - 2a  ETAPA - 13-05 CONFERENCIA 10.05.08 2 2 4 2" xfId="45700" xr:uid="{CA613B33-A64F-40CC-8337-1F7FE0ECF575}"/>
    <cellStyle name="l_PM Jornais(eliza)_ES_SECOM PR - MAIS BRASIL - 2a  ETAPA - 13-05 CONFERENCIA 10.05.08 2 2 5" xfId="36182" xr:uid="{E2366FC7-5C50-4039-8FB4-8D427DD9F0C5}"/>
    <cellStyle name="l_PM Jornais(eliza)_ES_SECOM PR - MAIS BRASIL - 2a  ETAPA - 13-05 CONFERENCIA 10.05.08 2 2 6" xfId="18839" xr:uid="{3F2F98EB-E656-407D-91E0-6814C9EFB474}"/>
    <cellStyle name="l_PM Jornais(eliza)_ES_SECOM PR - MAIS BRASIL - 2a  ETAPA - 13-05 CONFERENCIA 10.05.08 2 3" xfId="14995" xr:uid="{2F2A1E45-3FEF-4AC5-9D2B-947A81AFCAF6}"/>
    <cellStyle name="l_PM Jornais(eliza)_ES_SECOM PR - MAIS BRASIL - 2a  ETAPA - 13-05 CONFERENCIA 10.05.08 2 3 2" xfId="21154" xr:uid="{DD5EC727-4436-44B6-AA2E-83430F4FED03}"/>
    <cellStyle name="l_PM Jornais(eliza)_ES_SECOM PR - MAIS BRASIL - 2a  ETAPA - 13-05 CONFERENCIA 10.05.08 2 3 2 2" xfId="38527" xr:uid="{D0DC62B5-3BAF-410E-90B8-353C5365012F}"/>
    <cellStyle name="l_PM Jornais(eliza)_ES_SECOM PR - MAIS BRASIL - 2a  ETAPA - 13-05 CONFERENCIA 10.05.08 2 3 3" xfId="26116" xr:uid="{36B82AA7-79F5-466A-86F8-084ACC3DCEA9}"/>
    <cellStyle name="l_PM Jornais(eliza)_ES_SECOM PR - MAIS BRASIL - 2a  ETAPA - 13-05 CONFERENCIA 10.05.08 2 4" xfId="29307" xr:uid="{14BB2907-E393-449A-A431-BB71212A0991}"/>
    <cellStyle name="l_PM Jornais(eliza)_ES_SECOM PR - MAIS BRASIL - 2a  ETAPA - 13-05 CONFERENCIA 10.05.08 2 4 2" xfId="41617" xr:uid="{CF4044C5-11BC-4B80-965F-E5A0F085BC6D}"/>
    <cellStyle name="l_PM Jornais(eliza)_ES_SECOM PR - MAIS BRASIL - 2a  ETAPA - 13-05 CONFERENCIA 10.05.08 2 5" xfId="32291" xr:uid="{AE804ACC-7FEC-4096-993B-C63D2405CCBA}"/>
    <cellStyle name="l_PM Jornais(eliza)_ES_SECOM PR - MAIS BRASIL - 2a  ETAPA - 13-05 CONFERENCIA 10.05.08 2 5 2" xfId="44046" xr:uid="{61C42FD0-B969-4A86-A5BE-0CDE9343A71C}"/>
    <cellStyle name="l_PM Jornais(eliza)_ES_SECOM PR - MAIS BRASIL - 2a  ETAPA - 13-05 CONFERENCIA 10.05.08 2 6" xfId="34596" xr:uid="{25F8166C-E514-43D3-9CB4-1526581257CD}"/>
    <cellStyle name="l_PM Jornais(eliza)_ES_SECOM PR - MAIS BRASIL - 2a  ETAPA - 13-05 CONFERENCIA 10.05.08 2 7" xfId="18722" xr:uid="{469FAEDF-452C-409B-86E3-1285B31DB605}"/>
    <cellStyle name="l_PM Jornais(eliza)_ES_SECOM PR - MAIS BRASIL - 2a  ETAPA - 13-05 CONFERENCIA 10.05.08 3" xfId="12265" xr:uid="{EE813A95-2271-44FD-980C-2E78DF7ED925}"/>
    <cellStyle name="l_PM Jornais(eliza)_ES_SECOM PR - MAIS BRASIL - 2a  ETAPA - 13-05 CONFERENCIA 10.05.08 3 2" xfId="15895" xr:uid="{D6096147-77AF-4859-BC8C-77EAD867AD42}"/>
    <cellStyle name="l_PM Jornais(eliza)_ES_SECOM PR - MAIS BRASIL - 2a  ETAPA - 13-05 CONFERENCIA 10.05.08 3 2 2" xfId="22054" xr:uid="{74DBDB25-4779-48C1-BCD8-7E53E092B845}"/>
    <cellStyle name="l_PM Jornais(eliza)_ES_SECOM PR - MAIS BRASIL - 2a  ETAPA - 13-05 CONFERENCIA 10.05.08 3 2 2 2" xfId="39332" xr:uid="{0599D4B5-631F-47D5-8DD3-19B6E44882C7}"/>
    <cellStyle name="l_PM Jornais(eliza)_ES_SECOM PR - MAIS BRASIL - 2a  ETAPA - 13-05 CONFERENCIA 10.05.08 3 2 3" xfId="26973" xr:uid="{9CBE1EBE-642A-4A91-BA05-1C8DB15FC262}"/>
    <cellStyle name="l_PM Jornais(eliza)_ES_SECOM PR - MAIS BRASIL - 2a  ETAPA - 13-05 CONFERENCIA 10.05.08 3 2 4" xfId="48232" xr:uid="{F76FC148-462D-4AD8-98A1-143359027B33}"/>
    <cellStyle name="l_PM Jornais(eliza)_ES_SECOM PR - MAIS BRASIL - 2a  ETAPA - 13-05 CONFERENCIA 10.05.08 3 3" xfId="17595" xr:uid="{2CDA55DD-5383-4EC0-B1A7-329C67F01473}"/>
    <cellStyle name="l_PM Jornais(eliza)_ES_SECOM PR - MAIS BRASIL - 2a  ETAPA - 13-05 CONFERENCIA 10.05.08 3 3 2" xfId="23754" xr:uid="{EAB71436-C39F-41F0-AB3B-B37EE134FAD3}"/>
    <cellStyle name="l_PM Jornais(eliza)_ES_SECOM PR - MAIS BRASIL - 2a  ETAPA - 13-05 CONFERENCIA 10.05.08 3 3 2 2" xfId="42417" xr:uid="{C5F9011F-3549-4D1B-8D82-CB7899F19C55}"/>
    <cellStyle name="l_PM Jornais(eliza)_ES_SECOM PR - MAIS BRASIL - 2a  ETAPA - 13-05 CONFERENCIA 10.05.08 3 3 3" xfId="30191" xr:uid="{E5C5AE20-6431-41E1-879C-80FEAE10F5F1}"/>
    <cellStyle name="l_PM Jornais(eliza)_ES_SECOM PR - MAIS BRASIL - 2a  ETAPA - 13-05 CONFERENCIA 10.05.08 3 4" xfId="33188" xr:uid="{D82F50CD-F1C9-4F3F-8972-EE43C173E1B8}"/>
    <cellStyle name="l_PM Jornais(eliza)_ES_SECOM PR - MAIS BRASIL - 2a  ETAPA - 13-05 CONFERENCIA 10.05.08 3 4 2" xfId="44907" xr:uid="{3E923303-80DF-45C9-9F4A-909602A8A7EE}"/>
    <cellStyle name="l_PM Jornais(eliza)_ES_SECOM PR - MAIS BRASIL - 2a  ETAPA - 13-05 CONFERENCIA 10.05.08 3 5" xfId="35390" xr:uid="{7F6DC8B1-A6AD-4F8A-A34B-C64EDA0BCB4D}"/>
    <cellStyle name="l_PM Jornais(eliza)_ES_SECOM PR - MAIS BRASIL - 2a  ETAPA - 13-05 CONFERENCIA 10.05.08 3 6" xfId="37105" xr:uid="{D60234FD-FA70-4838-8130-3E4602E2B038}"/>
    <cellStyle name="l_PM Jornais(eliza)_ES_SECOM PR - MAIS BRASIL - 2a  ETAPA - 13-05 CONFERENCIA 10.05.08 3 6 2" xfId="46641" xr:uid="{D2E11689-53F6-4F6A-A776-2E14EB93492F}"/>
    <cellStyle name="l_PM Jornais(eliza)_ES_SECOM PR - MAIS BRASIL - 2a  ETAPA - 13-05 CONFERENCIA 10.05.08 4" xfId="14155" xr:uid="{731D03DB-704C-4439-A12C-CF5DDDEF8161}"/>
    <cellStyle name="l_PM Jornais(eliza)_ES_SECOM PR - MAIS BRASIL - 2a  ETAPA - 13-05 CONFERENCIA 10.05.08 4 2" xfId="20314" xr:uid="{1541ED6E-C02B-4DC0-8721-881FB7A5D350}"/>
    <cellStyle name="l_PM Jornais(eliza)_ES_SECOM PR - MAIS BRASIL - 2a  ETAPA - 13-05 CONFERENCIA 10.05.08 4 2 2" xfId="37724" xr:uid="{AD23AFE8-8E65-4664-9C44-548245132B30}"/>
    <cellStyle name="l_PM Jornais(eliza)_ES_SECOM PR - MAIS BRASIL - 2a  ETAPA - 13-05 CONFERENCIA 10.05.08 4 3" xfId="25223" xr:uid="{66E8E905-94A0-4A2C-9CB8-E618F4686932}"/>
    <cellStyle name="l_PM Jornais(eliza)_ES_SECOM PR - MAIS BRASIL - 2a  ETAPA - 13-05 CONFERENCIA 10.05.08 5" xfId="28433" xr:uid="{28A2CEE3-7081-410D-91E3-D2AAF4F8E4E4}"/>
    <cellStyle name="l_PM Jornais(eliza)_ES_SECOM PR - MAIS BRASIL - 2a  ETAPA - 13-05 CONFERENCIA 10.05.08 5 2" xfId="40789" xr:uid="{087C555F-EA71-4896-9BAF-6C47B9226E72}"/>
    <cellStyle name="l_PM Jornais(eliza)_ES_SECOM PR - MAIS BRASIL - 2a  ETAPA - 13-05 CONFERENCIA 10.05.08 6" xfId="31903" xr:uid="{C458CD25-DB46-4432-85BA-772B62F4947F}"/>
    <cellStyle name="l_PM Jornais(eliza)_ES_SECOM PR - MAIS BRASIL - 2a  ETAPA - 13-05 CONFERENCIA 10.05.08_JORNAL COMPLEMENTO 24.06 - VERAMIR II - CONSOLIDADO" xfId="895" xr:uid="{A4BF5EAA-C2F3-44E0-9497-BEFC80ACD370}"/>
    <cellStyle name="l_PM Jornais(eliza)_ES_SECOM PR - MAIS BRASIL - 2a  ETAPA - 13-05 CONFERENCIA 10.05.08_OOH - Rev 12" xfId="4014" xr:uid="{42672B2F-9C75-47A8-98CC-96FA7A079DE7}"/>
    <cellStyle name="l_PM Jornais(eliza)_ES_SECOM PR - MAIS BRASIL - 2a  ETAPA - 13-05 CONFERENCIA 10.05.08_SECOM PR - BAHIA -  14-05-08" xfId="896" xr:uid="{1B66303E-1503-44F4-A796-412E523DF164}"/>
    <cellStyle name="l_PM Jornais(eliza)_ES_SECOM PR - MAIS BRASIL - 2a  ETAPA - 13-05 CONFERENCIA 10.05.08_SECOM PR - BAHIA -  14-05-08_JORNAL COMPLEMENTO 24.06 - VERAMIR II - CONSOLIDADO" xfId="897" xr:uid="{7A5A4851-7150-441A-A1D4-5B0FAF6F438E}"/>
    <cellStyle name="l_PM Jornais(eliza)_ES_SECOM PR - MAIS BRASIL - 2a  ETAPA - 13-05 CONFERENCIA 10.05.08_SECOM PR - DISTRITO FEDERAL - 14-05-08" xfId="898" xr:uid="{3DC438AC-9DF6-4F12-878E-D68DCBDB2EF5}"/>
    <cellStyle name="l_PM Jornais(eliza)_ES_SECOM PR - MAIS BRASIL - 2a  ETAPA - 13-05 CONFERENCIA 10.05.08_SECOM PR - DISTRITO FEDERAL - 14-05-08 2" xfId="11313" xr:uid="{6709094A-F2B2-49E6-9C2D-D825D42E86B9}"/>
    <cellStyle name="l_PM Jornais(eliza)_ES_SECOM PR - MAIS BRASIL - 2a  ETAPA - 13-05 CONFERENCIA 10.05.08_SECOM PR - DISTRITO FEDERAL - 14-05-08 2 2" xfId="13069" xr:uid="{EF5C4AC1-9C35-4BB5-B9BD-C2AA555D6F3C}"/>
    <cellStyle name="l_PM Jornais(eliza)_ES_SECOM PR - MAIS BRASIL - 2a  ETAPA - 13-05 CONFERENCIA 10.05.08_SECOM PR - DISTRITO FEDERAL - 14-05-08 2 2 2" xfId="16699" xr:uid="{38BD92C7-B9EE-4A8B-AF8E-8DF5FAC38A8D}"/>
    <cellStyle name="l_PM Jornais(eliza)_ES_SECOM PR - MAIS BRASIL - 2a  ETAPA - 13-05 CONFERENCIA 10.05.08_SECOM PR - DISTRITO FEDERAL - 14-05-08 2 2 2 2" xfId="22858" xr:uid="{C629E7A9-B6F0-4F62-BAAE-7C92B3BC34BF}"/>
    <cellStyle name="l_PM Jornais(eliza)_ES_SECOM PR - MAIS BRASIL - 2a  ETAPA - 13-05 CONFERENCIA 10.05.08_SECOM PR - DISTRITO FEDERAL - 14-05-08 2 2 2 2 2" xfId="40125" xr:uid="{782B63C7-361C-4D62-8ED0-44AED7F4EDF5}"/>
    <cellStyle name="l_PM Jornais(eliza)_ES_SECOM PR - MAIS BRASIL - 2a  ETAPA - 13-05 CONFERENCIA 10.05.08_SECOM PR - DISTRITO FEDERAL - 14-05-08 2 2 2 3" xfId="27766" xr:uid="{D14E2513-83B5-4DF1-A305-C0335160D7C0}"/>
    <cellStyle name="l_PM Jornais(eliza)_ES_SECOM PR - MAIS BRASIL - 2a  ETAPA - 13-05 CONFERENCIA 10.05.08_SECOM PR - DISTRITO FEDERAL - 14-05-08 2 2 3" xfId="30990" xr:uid="{B1437D40-44C2-4036-9563-9B225E6919D2}"/>
    <cellStyle name="l_PM Jornais(eliza)_ES_SECOM PR - MAIS BRASIL - 2a  ETAPA - 13-05 CONFERENCIA 10.05.08_SECOM PR - DISTRITO FEDERAL - 14-05-08 2 2 3 2" xfId="43214" xr:uid="{5F74932A-5D23-4300-BED6-F6949C6BF235}"/>
    <cellStyle name="l_PM Jornais(eliza)_ES_SECOM PR - MAIS BRASIL - 2a  ETAPA - 13-05 CONFERENCIA 10.05.08_SECOM PR - DISTRITO FEDERAL - 14-05-08 2 2 4" xfId="33982" xr:uid="{937EFF7D-F04A-4E21-ADF7-2675DC5E13A5}"/>
    <cellStyle name="l_PM Jornais(eliza)_ES_SECOM PR - MAIS BRASIL - 2a  ETAPA - 13-05 CONFERENCIA 10.05.08_SECOM PR - DISTRITO FEDERAL - 14-05-08 2 2 4 2" xfId="45701" xr:uid="{7DE3735A-9555-4FAB-A29F-17F4B5587D39}"/>
    <cellStyle name="l_PM Jornais(eliza)_ES_SECOM PR - MAIS BRASIL - 2a  ETAPA - 13-05 CONFERENCIA 10.05.08_SECOM PR - DISTRITO FEDERAL - 14-05-08 2 2 5" xfId="36183" xr:uid="{73964BD9-C577-4697-B9F1-B1E2E16D8213}"/>
    <cellStyle name="l_PM Jornais(eliza)_ES_SECOM PR - MAIS BRASIL - 2a  ETAPA - 13-05 CONFERENCIA 10.05.08_SECOM PR - DISTRITO FEDERAL - 14-05-08 2 2 6" xfId="18521" xr:uid="{DDC29ACA-34E2-4A26-AD44-0254C4CCE6A0}"/>
    <cellStyle name="l_PM Jornais(eliza)_ES_SECOM PR - MAIS BRASIL - 2a  ETAPA - 13-05 CONFERENCIA 10.05.08_SECOM PR - DISTRITO FEDERAL - 14-05-08 2 3" xfId="14996" xr:uid="{E2D63445-0F98-4E2E-A4DF-E64314DC4F61}"/>
    <cellStyle name="l_PM Jornais(eliza)_ES_SECOM PR - MAIS BRASIL - 2a  ETAPA - 13-05 CONFERENCIA 10.05.08_SECOM PR - DISTRITO FEDERAL - 14-05-08 2 3 2" xfId="21155" xr:uid="{9C013E4F-A3BA-43EE-8DC2-7B9E8ED4DB3B}"/>
    <cellStyle name="l_PM Jornais(eliza)_ES_SECOM PR - MAIS BRASIL - 2a  ETAPA - 13-05 CONFERENCIA 10.05.08_SECOM PR - DISTRITO FEDERAL - 14-05-08 2 3 2 2" xfId="38528" xr:uid="{3E302540-76E7-4AB9-B34A-FA7CACF0D7D9}"/>
    <cellStyle name="l_PM Jornais(eliza)_ES_SECOM PR - MAIS BRASIL - 2a  ETAPA - 13-05 CONFERENCIA 10.05.08_SECOM PR - DISTRITO FEDERAL - 14-05-08 2 3 3" xfId="26117" xr:uid="{D4D71AF8-5408-40CF-B8CE-0A2A432470D6}"/>
    <cellStyle name="l_PM Jornais(eliza)_ES_SECOM PR - MAIS BRASIL - 2a  ETAPA - 13-05 CONFERENCIA 10.05.08_SECOM PR - DISTRITO FEDERAL - 14-05-08 2 4" xfId="29308" xr:uid="{E295D549-5F41-44F5-916F-31D4C1DCD6FA}"/>
    <cellStyle name="l_PM Jornais(eliza)_ES_SECOM PR - MAIS BRASIL - 2a  ETAPA - 13-05 CONFERENCIA 10.05.08_SECOM PR - DISTRITO FEDERAL - 14-05-08 2 4 2" xfId="41618" xr:uid="{8A2473FC-6108-45A7-B559-9014094745DA}"/>
    <cellStyle name="l_PM Jornais(eliza)_ES_SECOM PR - MAIS BRASIL - 2a  ETAPA - 13-05 CONFERENCIA 10.05.08_SECOM PR - DISTRITO FEDERAL - 14-05-08 2 5" xfId="32292" xr:uid="{F55FC389-2613-4EE4-B577-C093FD8C72B8}"/>
    <cellStyle name="l_PM Jornais(eliza)_ES_SECOM PR - MAIS BRASIL - 2a  ETAPA - 13-05 CONFERENCIA 10.05.08_SECOM PR - DISTRITO FEDERAL - 14-05-08 2 5 2" xfId="44047" xr:uid="{3F48954F-5141-41A6-BE10-1246A5FAD432}"/>
    <cellStyle name="l_PM Jornais(eliza)_ES_SECOM PR - MAIS BRASIL - 2a  ETAPA - 13-05 CONFERENCIA 10.05.08_SECOM PR - DISTRITO FEDERAL - 14-05-08 2 6" xfId="34597" xr:uid="{A16AEE5A-8E3E-42FF-AEC6-4A0B9895A2B4}"/>
    <cellStyle name="l_PM Jornais(eliza)_ES_SECOM PR - MAIS BRASIL - 2a  ETAPA - 13-05 CONFERENCIA 10.05.08_SECOM PR - DISTRITO FEDERAL - 14-05-08 2 7" xfId="19420" xr:uid="{A57AF330-0DBF-48A5-8195-0C12CBB6DDB8}"/>
    <cellStyle name="l_PM Jornais(eliza)_ES_SECOM PR - MAIS BRASIL - 2a  ETAPA - 13-05 CONFERENCIA 10.05.08_SECOM PR - DISTRITO FEDERAL - 14-05-08 3" xfId="12266" xr:uid="{D00FEFA0-0E1B-40F3-8661-4EAABB3B8DBC}"/>
    <cellStyle name="l_PM Jornais(eliza)_ES_SECOM PR - MAIS BRASIL - 2a  ETAPA - 13-05 CONFERENCIA 10.05.08_SECOM PR - DISTRITO FEDERAL - 14-05-08 3 2" xfId="15896" xr:uid="{C334ACDC-A958-4D04-8970-983155EFB0BE}"/>
    <cellStyle name="l_PM Jornais(eliza)_ES_SECOM PR - MAIS BRASIL - 2a  ETAPA - 13-05 CONFERENCIA 10.05.08_SECOM PR - DISTRITO FEDERAL - 14-05-08 3 2 2" xfId="22055" xr:uid="{ABCA2FB3-38F3-4171-8467-920222CE104B}"/>
    <cellStyle name="l_PM Jornais(eliza)_ES_SECOM PR - MAIS BRASIL - 2a  ETAPA - 13-05 CONFERENCIA 10.05.08_SECOM PR - DISTRITO FEDERAL - 14-05-08 3 2 2 2" xfId="39333" xr:uid="{C4EDD580-4564-4D32-834D-DC6E229CBD2B}"/>
    <cellStyle name="l_PM Jornais(eliza)_ES_SECOM PR - MAIS BRASIL - 2a  ETAPA - 13-05 CONFERENCIA 10.05.08_SECOM PR - DISTRITO FEDERAL - 14-05-08 3 2 3" xfId="26974" xr:uid="{4ABB2446-7FB5-40C7-874C-6D61C8AE109E}"/>
    <cellStyle name="l_PM Jornais(eliza)_ES_SECOM PR - MAIS BRASIL - 2a  ETAPA - 13-05 CONFERENCIA 10.05.08_SECOM PR - DISTRITO FEDERAL - 14-05-08 3 2 4" xfId="48233" xr:uid="{1028EB84-5040-4EF4-8E4D-B3D2397BD1B8}"/>
    <cellStyle name="l_PM Jornais(eliza)_ES_SECOM PR - MAIS BRASIL - 2a  ETAPA - 13-05 CONFERENCIA 10.05.08_SECOM PR - DISTRITO FEDERAL - 14-05-08 3 3" xfId="17596" xr:uid="{04980B14-2046-4609-9520-C0453D3EFA96}"/>
    <cellStyle name="l_PM Jornais(eliza)_ES_SECOM PR - MAIS BRASIL - 2a  ETAPA - 13-05 CONFERENCIA 10.05.08_SECOM PR - DISTRITO FEDERAL - 14-05-08 3 3 2" xfId="23755" xr:uid="{A9FC32DE-A0A6-44DC-A215-6EC06C9D6CD0}"/>
    <cellStyle name="l_PM Jornais(eliza)_ES_SECOM PR - MAIS BRASIL - 2a  ETAPA - 13-05 CONFERENCIA 10.05.08_SECOM PR - DISTRITO FEDERAL - 14-05-08 3 3 2 2" xfId="42418" xr:uid="{A657BB7C-F934-466C-82BE-CDCA1E22DCCA}"/>
    <cellStyle name="l_PM Jornais(eliza)_ES_SECOM PR - MAIS BRASIL - 2a  ETAPA - 13-05 CONFERENCIA 10.05.08_SECOM PR - DISTRITO FEDERAL - 14-05-08 3 3 3" xfId="30192" xr:uid="{E2FFCF17-B921-4180-90E6-EC264F6F7CDA}"/>
    <cellStyle name="l_PM Jornais(eliza)_ES_SECOM PR - MAIS BRASIL - 2a  ETAPA - 13-05 CONFERENCIA 10.05.08_SECOM PR - DISTRITO FEDERAL - 14-05-08 3 4" xfId="33189" xr:uid="{A40B2FE7-B2BC-4D92-A322-0A81512102B4}"/>
    <cellStyle name="l_PM Jornais(eliza)_ES_SECOM PR - MAIS BRASIL - 2a  ETAPA - 13-05 CONFERENCIA 10.05.08_SECOM PR - DISTRITO FEDERAL - 14-05-08 3 4 2" xfId="44908" xr:uid="{1C91D9CD-E912-41EB-ACB7-05508E71B4F1}"/>
    <cellStyle name="l_PM Jornais(eliza)_ES_SECOM PR - MAIS BRASIL - 2a  ETAPA - 13-05 CONFERENCIA 10.05.08_SECOM PR - DISTRITO FEDERAL - 14-05-08 3 5" xfId="35391" xr:uid="{251FF2AF-ECC7-4218-AEC9-F86EE2C65CB8}"/>
    <cellStyle name="l_PM Jornais(eliza)_ES_SECOM PR - MAIS BRASIL - 2a  ETAPA - 13-05 CONFERENCIA 10.05.08_SECOM PR - DISTRITO FEDERAL - 14-05-08 3 6" xfId="37308" xr:uid="{5C487523-03B0-4C34-94A5-37BF426FCF1E}"/>
    <cellStyle name="l_PM Jornais(eliza)_ES_SECOM PR - MAIS BRASIL - 2a  ETAPA - 13-05 CONFERENCIA 10.05.08_SECOM PR - DISTRITO FEDERAL - 14-05-08 3 6 2" xfId="46844" xr:uid="{A9F666A3-7230-4EC4-BC32-98F83463AF2A}"/>
    <cellStyle name="l_PM Jornais(eliza)_ES_SECOM PR - MAIS BRASIL - 2a  ETAPA - 13-05 CONFERENCIA 10.05.08_SECOM PR - DISTRITO FEDERAL - 14-05-08 4" xfId="14156" xr:uid="{45394082-EA23-4594-946C-13EC64ADD96B}"/>
    <cellStyle name="l_PM Jornais(eliza)_ES_SECOM PR - MAIS BRASIL - 2a  ETAPA - 13-05 CONFERENCIA 10.05.08_SECOM PR - DISTRITO FEDERAL - 14-05-08 4 2" xfId="20315" xr:uid="{17317A68-4C8D-4BC8-8185-CA4B581D890D}"/>
    <cellStyle name="l_PM Jornais(eliza)_ES_SECOM PR - MAIS BRASIL - 2a  ETAPA - 13-05 CONFERENCIA 10.05.08_SECOM PR - DISTRITO FEDERAL - 14-05-08 4 2 2" xfId="37725" xr:uid="{C5BB4560-6C34-44AE-9420-687E8982319F}"/>
    <cellStyle name="l_PM Jornais(eliza)_ES_SECOM PR - MAIS BRASIL - 2a  ETAPA - 13-05 CONFERENCIA 10.05.08_SECOM PR - DISTRITO FEDERAL - 14-05-08 4 3" xfId="25224" xr:uid="{67937707-2824-4024-AD8B-4367917F9873}"/>
    <cellStyle name="l_PM Jornais(eliza)_ES_SECOM PR - MAIS BRASIL - 2a  ETAPA - 13-05 CONFERENCIA 10.05.08_SECOM PR - DISTRITO FEDERAL - 14-05-08 5" xfId="28434" xr:uid="{F816DC1F-7FB7-408B-A183-8156A996BA33}"/>
    <cellStyle name="l_PM Jornais(eliza)_ES_SECOM PR - MAIS BRASIL - 2a  ETAPA - 13-05 CONFERENCIA 10.05.08_SECOM PR - DISTRITO FEDERAL - 14-05-08 5 2" xfId="40790" xr:uid="{ACA19888-AAFB-465A-B811-9E86FD218C6A}"/>
    <cellStyle name="l_PM Jornais(eliza)_ES_SECOM PR - MAIS BRASIL - 2a  ETAPA - 13-05 CONFERENCIA 10.05.08_SECOM PR - DISTRITO FEDERAL - 14-05-08 6" xfId="31902" xr:uid="{887ED1D7-995A-489F-924B-3365FBDB2073}"/>
    <cellStyle name="l_PM Jornais(eliza)_ES_SECOM PR - MAIS BRASIL - 2a  ETAPA - 13-05 CONFERENCIA 10.05.08_SECOM PR - DISTRITO FEDERAL - 14-05-08_JORNAL COMPLEMENTO 24.06 - VERAMIR II - CONSOLIDADO" xfId="899" xr:uid="{B85FD58C-A324-4556-AAFF-CD8D704CE701}"/>
    <cellStyle name="l_PM Jornais(eliza)_ES_SECOM PR - MAIS BRASIL - 2a  ETAPA - 13-05 CONFERENCIA 10.05.08_SECOM PR - DISTRITO FEDERAL - 14-05-08_OOH - Rev 12" xfId="4015" xr:uid="{4015D712-ACA1-4195-AE27-A3F05817E456}"/>
    <cellStyle name="l_PM Jornais(eliza)_ES_SECOM PR - MAIS BRASIL - 2a  ETAPA - 13-05 CONFERENCIA 10.05.08_SECOM PR - MGE E SPE - 13-05" xfId="900" xr:uid="{AF2BFF96-23A1-4427-80B2-A37C3AB80FF8}"/>
    <cellStyle name="l_PM Jornais(eliza)_ES_SECOM PR - MAIS BRASIL - 2a  ETAPA - 13-05 CONFERENCIA 10.05.08_SECOM PR - MGE E SPE - 13-05 2" xfId="11314" xr:uid="{D426CEBA-B77C-43A4-AFAE-50C46B805F24}"/>
    <cellStyle name="l_PM Jornais(eliza)_ES_SECOM PR - MAIS BRASIL - 2a  ETAPA - 13-05 CONFERENCIA 10.05.08_SECOM PR - MGE E SPE - 13-05 2 2" xfId="13070" xr:uid="{41F74263-1610-4B2D-AD51-769448728D0E}"/>
    <cellStyle name="l_PM Jornais(eliza)_ES_SECOM PR - MAIS BRASIL - 2a  ETAPA - 13-05 CONFERENCIA 10.05.08_SECOM PR - MGE E SPE - 13-05 2 2 2" xfId="16700" xr:uid="{A8117A7E-8DE3-49A8-892D-50F310D1A30D}"/>
    <cellStyle name="l_PM Jornais(eliza)_ES_SECOM PR - MAIS BRASIL - 2a  ETAPA - 13-05 CONFERENCIA 10.05.08_SECOM PR - MGE E SPE - 13-05 2 2 2 2" xfId="22859" xr:uid="{0ED25D18-413C-4FFC-B782-1C678C665F03}"/>
    <cellStyle name="l_PM Jornais(eliza)_ES_SECOM PR - MAIS BRASIL - 2a  ETAPA - 13-05 CONFERENCIA 10.05.08_SECOM PR - MGE E SPE - 13-05 2 2 2 2 2" xfId="40126" xr:uid="{13F454F2-621E-472C-96EE-F4D4433772FD}"/>
    <cellStyle name="l_PM Jornais(eliza)_ES_SECOM PR - MAIS BRASIL - 2a  ETAPA - 13-05 CONFERENCIA 10.05.08_SECOM PR - MGE E SPE - 13-05 2 2 2 3" xfId="27767" xr:uid="{395857CC-D6AC-4F8A-B697-9BA6EB01485E}"/>
    <cellStyle name="l_PM Jornais(eliza)_ES_SECOM PR - MAIS BRASIL - 2a  ETAPA - 13-05 CONFERENCIA 10.05.08_SECOM PR - MGE E SPE - 13-05 2 2 3" xfId="30991" xr:uid="{3E6DB461-87BF-4570-A7AA-98021743421C}"/>
    <cellStyle name="l_PM Jornais(eliza)_ES_SECOM PR - MAIS BRASIL - 2a  ETAPA - 13-05 CONFERENCIA 10.05.08_SECOM PR - MGE E SPE - 13-05 2 2 3 2" xfId="43215" xr:uid="{CB5CD0EF-D820-4A68-B180-63CB30A2C052}"/>
    <cellStyle name="l_PM Jornais(eliza)_ES_SECOM PR - MAIS BRASIL - 2a  ETAPA - 13-05 CONFERENCIA 10.05.08_SECOM PR - MGE E SPE - 13-05 2 2 4" xfId="33983" xr:uid="{29D16346-B9E5-4339-9599-4ED38306A904}"/>
    <cellStyle name="l_PM Jornais(eliza)_ES_SECOM PR - MAIS BRASIL - 2a  ETAPA - 13-05 CONFERENCIA 10.05.08_SECOM PR - MGE E SPE - 13-05 2 2 4 2" xfId="45702" xr:uid="{465CD38B-2C32-419B-90C3-22B6F5ABC9A1}"/>
    <cellStyle name="l_PM Jornais(eliza)_ES_SECOM PR - MAIS BRASIL - 2a  ETAPA - 13-05 CONFERENCIA 10.05.08_SECOM PR - MGE E SPE - 13-05 2 2 5" xfId="36184" xr:uid="{D33D29D1-A089-4C1D-92EC-4BB63413A4E6}"/>
    <cellStyle name="l_PM Jornais(eliza)_ES_SECOM PR - MAIS BRASIL - 2a  ETAPA - 13-05 CONFERENCIA 10.05.08_SECOM PR - MGE E SPE - 13-05 2 2 6" xfId="19220" xr:uid="{418535E2-D2A7-4084-ACCE-191FAD6BC94F}"/>
    <cellStyle name="l_PM Jornais(eliza)_ES_SECOM PR - MAIS BRASIL - 2a  ETAPA - 13-05 CONFERENCIA 10.05.08_SECOM PR - MGE E SPE - 13-05 2 3" xfId="14997" xr:uid="{5E0812F5-8F59-4050-85EB-BEFF3A45320D}"/>
    <cellStyle name="l_PM Jornais(eliza)_ES_SECOM PR - MAIS BRASIL - 2a  ETAPA - 13-05 CONFERENCIA 10.05.08_SECOM PR - MGE E SPE - 13-05 2 3 2" xfId="21156" xr:uid="{897DC8A9-A5B9-4A48-B5DB-EE32FF4B8A11}"/>
    <cellStyle name="l_PM Jornais(eliza)_ES_SECOM PR - MAIS BRASIL - 2a  ETAPA - 13-05 CONFERENCIA 10.05.08_SECOM PR - MGE E SPE - 13-05 2 3 2 2" xfId="38529" xr:uid="{503C0F76-42F9-40D2-8F85-DD8B7F86F439}"/>
    <cellStyle name="l_PM Jornais(eliza)_ES_SECOM PR - MAIS BRASIL - 2a  ETAPA - 13-05 CONFERENCIA 10.05.08_SECOM PR - MGE E SPE - 13-05 2 3 3" xfId="26118" xr:uid="{686A9CDC-CE29-4C75-B2E2-777283A2D134}"/>
    <cellStyle name="l_PM Jornais(eliza)_ES_SECOM PR - MAIS BRASIL - 2a  ETAPA - 13-05 CONFERENCIA 10.05.08_SECOM PR - MGE E SPE - 13-05 2 4" xfId="29309" xr:uid="{E3061B3C-6EF8-4168-9763-DB95E132CE76}"/>
    <cellStyle name="l_PM Jornais(eliza)_ES_SECOM PR - MAIS BRASIL - 2a  ETAPA - 13-05 CONFERENCIA 10.05.08_SECOM PR - MGE E SPE - 13-05 2 4 2" xfId="41619" xr:uid="{C798731A-8FC9-409B-B944-EE1EE26CD11D}"/>
    <cellStyle name="l_PM Jornais(eliza)_ES_SECOM PR - MAIS BRASIL - 2a  ETAPA - 13-05 CONFERENCIA 10.05.08_SECOM PR - MGE E SPE - 13-05 2 5" xfId="32293" xr:uid="{2DDA501E-C728-4959-84F3-9B4BF15B1F99}"/>
    <cellStyle name="l_PM Jornais(eliza)_ES_SECOM PR - MAIS BRASIL - 2a  ETAPA - 13-05 CONFERENCIA 10.05.08_SECOM PR - MGE E SPE - 13-05 2 5 2" xfId="44048" xr:uid="{5702F4FF-862A-4EAF-9486-84C119ED9F55}"/>
    <cellStyle name="l_PM Jornais(eliza)_ES_SECOM PR - MAIS BRASIL - 2a  ETAPA - 13-05 CONFERENCIA 10.05.08_SECOM PR - MGE E SPE - 13-05 2 6" xfId="34598" xr:uid="{A0B66FC9-8153-4756-B3BE-2C7A58CA0CAD}"/>
    <cellStyle name="l_PM Jornais(eliza)_ES_SECOM PR - MAIS BRASIL - 2a  ETAPA - 13-05 CONFERENCIA 10.05.08_SECOM PR - MGE E SPE - 13-05 2 7" xfId="19714" xr:uid="{1AC8D4A8-4EEB-4BFF-866A-023ECB9F42FB}"/>
    <cellStyle name="l_PM Jornais(eliza)_ES_SECOM PR - MAIS BRASIL - 2a  ETAPA - 13-05 CONFERENCIA 10.05.08_SECOM PR - MGE E SPE - 13-05 3" xfId="12267" xr:uid="{6A485444-9C90-4C80-8E9E-4474199671A3}"/>
    <cellStyle name="l_PM Jornais(eliza)_ES_SECOM PR - MAIS BRASIL - 2a  ETAPA - 13-05 CONFERENCIA 10.05.08_SECOM PR - MGE E SPE - 13-05 3 2" xfId="15897" xr:uid="{DF986120-896A-446B-A82D-517C399A2F1D}"/>
    <cellStyle name="l_PM Jornais(eliza)_ES_SECOM PR - MAIS BRASIL - 2a  ETAPA - 13-05 CONFERENCIA 10.05.08_SECOM PR - MGE E SPE - 13-05 3 2 2" xfId="22056" xr:uid="{FF16D7A7-D071-41D4-85DB-0042BC7B9992}"/>
    <cellStyle name="l_PM Jornais(eliza)_ES_SECOM PR - MAIS BRASIL - 2a  ETAPA - 13-05 CONFERENCIA 10.05.08_SECOM PR - MGE E SPE - 13-05 3 2 2 2" xfId="39334" xr:uid="{31BD701A-CE85-4F8E-B255-6107D385FD83}"/>
    <cellStyle name="l_PM Jornais(eliza)_ES_SECOM PR - MAIS BRASIL - 2a  ETAPA - 13-05 CONFERENCIA 10.05.08_SECOM PR - MGE E SPE - 13-05 3 2 3" xfId="26975" xr:uid="{C383ABD5-1392-425C-B3ED-D2D7F93B5E17}"/>
    <cellStyle name="l_PM Jornais(eliza)_ES_SECOM PR - MAIS BRASIL - 2a  ETAPA - 13-05 CONFERENCIA 10.05.08_SECOM PR - MGE E SPE - 13-05 3 2 4" xfId="48234" xr:uid="{9A4C830F-E6F4-4EB0-A0D3-EE4849339523}"/>
    <cellStyle name="l_PM Jornais(eliza)_ES_SECOM PR - MAIS BRASIL - 2a  ETAPA - 13-05 CONFERENCIA 10.05.08_SECOM PR - MGE E SPE - 13-05 3 3" xfId="17597" xr:uid="{5F9141C6-BEEB-4F49-917C-EF3C52A5CB78}"/>
    <cellStyle name="l_PM Jornais(eliza)_ES_SECOM PR - MAIS BRASIL - 2a  ETAPA - 13-05 CONFERENCIA 10.05.08_SECOM PR - MGE E SPE - 13-05 3 3 2" xfId="23756" xr:uid="{B7F21E3B-5A1F-4531-987C-31F7893149B7}"/>
    <cellStyle name="l_PM Jornais(eliza)_ES_SECOM PR - MAIS BRASIL - 2a  ETAPA - 13-05 CONFERENCIA 10.05.08_SECOM PR - MGE E SPE - 13-05 3 3 2 2" xfId="42419" xr:uid="{3A445664-2F10-48C6-B5EF-F0FC9B6D2684}"/>
    <cellStyle name="l_PM Jornais(eliza)_ES_SECOM PR - MAIS BRASIL - 2a  ETAPA - 13-05 CONFERENCIA 10.05.08_SECOM PR - MGE E SPE - 13-05 3 3 3" xfId="30193" xr:uid="{DBEA89B1-579C-48D8-BBB9-ABB0B3A67BC3}"/>
    <cellStyle name="l_PM Jornais(eliza)_ES_SECOM PR - MAIS BRASIL - 2a  ETAPA - 13-05 CONFERENCIA 10.05.08_SECOM PR - MGE E SPE - 13-05 3 4" xfId="33190" xr:uid="{B0D9BC0F-1EC5-48AA-8B65-F4AF01E3F0DC}"/>
    <cellStyle name="l_PM Jornais(eliza)_ES_SECOM PR - MAIS BRASIL - 2a  ETAPA - 13-05 CONFERENCIA 10.05.08_SECOM PR - MGE E SPE - 13-05 3 4 2" xfId="44909" xr:uid="{6C81FC2C-CA50-427A-B9CC-41E8C3FBD0DE}"/>
    <cellStyle name="l_PM Jornais(eliza)_ES_SECOM PR - MAIS BRASIL - 2a  ETAPA - 13-05 CONFERENCIA 10.05.08_SECOM PR - MGE E SPE - 13-05 3 5" xfId="35392" xr:uid="{40A43234-CF74-4339-A6BE-F5E2D5B598B9}"/>
    <cellStyle name="l_PM Jornais(eliza)_ES_SECOM PR - MAIS BRASIL - 2a  ETAPA - 13-05 CONFERENCIA 10.05.08_SECOM PR - MGE E SPE - 13-05 3 6" xfId="36908" xr:uid="{5E5C0ABB-F518-4218-B838-682830B81F06}"/>
    <cellStyle name="l_PM Jornais(eliza)_ES_SECOM PR - MAIS BRASIL - 2a  ETAPA - 13-05 CONFERENCIA 10.05.08_SECOM PR - MGE E SPE - 13-05 3 6 2" xfId="46444" xr:uid="{C3933C9E-B3C3-4630-83E6-ABFDAF638FDD}"/>
    <cellStyle name="l_PM Jornais(eliza)_ES_SECOM PR - MAIS BRASIL - 2a  ETAPA - 13-05 CONFERENCIA 10.05.08_SECOM PR - MGE E SPE - 13-05 4" xfId="14157" xr:uid="{88995022-9069-4B29-9A94-19AC1C305282}"/>
    <cellStyle name="l_PM Jornais(eliza)_ES_SECOM PR - MAIS BRASIL - 2a  ETAPA - 13-05 CONFERENCIA 10.05.08_SECOM PR - MGE E SPE - 13-05 4 2" xfId="20316" xr:uid="{A0BD2719-50AF-4942-BC33-5306B99BD489}"/>
    <cellStyle name="l_PM Jornais(eliza)_ES_SECOM PR - MAIS BRASIL - 2a  ETAPA - 13-05 CONFERENCIA 10.05.08_SECOM PR - MGE E SPE - 13-05 4 2 2" xfId="37726" xr:uid="{446B1EFD-C1BE-4227-BA08-C349CDE2CF55}"/>
    <cellStyle name="l_PM Jornais(eliza)_ES_SECOM PR - MAIS BRASIL - 2a  ETAPA - 13-05 CONFERENCIA 10.05.08_SECOM PR - MGE E SPE - 13-05 4 3" xfId="25225" xr:uid="{00BD532E-A22B-41DA-97B0-9503FCD4C11F}"/>
    <cellStyle name="l_PM Jornais(eliza)_ES_SECOM PR - MAIS BRASIL - 2a  ETAPA - 13-05 CONFERENCIA 10.05.08_SECOM PR - MGE E SPE - 13-05 5" xfId="28435" xr:uid="{A489CD8D-A717-450D-B348-0E036F884908}"/>
    <cellStyle name="l_PM Jornais(eliza)_ES_SECOM PR - MAIS BRASIL - 2a  ETAPA - 13-05 CONFERENCIA 10.05.08_SECOM PR - MGE E SPE - 13-05 5 2" xfId="40791" xr:uid="{49B8CBF9-45E6-4521-8124-488DD75CA1BE}"/>
    <cellStyle name="l_PM Jornais(eliza)_ES_SECOM PR - MAIS BRASIL - 2a  ETAPA - 13-05 CONFERENCIA 10.05.08_SECOM PR - MGE E SPE - 13-05 6" xfId="31901" xr:uid="{969822F2-D9FF-436B-8BA3-9448B3324021}"/>
    <cellStyle name="l_PM Jornais(eliza)_ES_SECOM PR - MAIS BRASIL - 2a  ETAPA - 13-05 CONFERENCIA 10.05.08_SECOM PR - MGE E SPE - 13-05_JORNAL COMPLEMENTO 24.06 - VERAMIR II - CONSOLIDADO" xfId="901" xr:uid="{BDE76DE8-7242-4559-9823-9317F1200917}"/>
    <cellStyle name="l_PM Jornais(eliza)_ES_SECOM PR - MAIS BRASIL - 2a  ETAPA - 13-05 CONFERENCIA 10.05.08_SECOM PR - MGE E SPE - 13-05_OOH - Rev 12" xfId="4016" xr:uid="{D630F8EA-4945-4F05-A664-A13AD8577451}"/>
    <cellStyle name="l_PM Jornais(eliza)_ES_SECOM PR - MAIS BRASIL - 2a  ETAPA - 13-05 CONFERENCIA 10.05.08_SÉCULO 21" xfId="902" xr:uid="{A5EB9B80-FAA2-49DE-BC6F-ECCCF79919E6}"/>
    <cellStyle name="l_PM Jornais(eliza)_ES_SECOM PR - MAIS BRASIL - 2a  ETAPA - 13-05 CONFERENCIA 10.05.08_SÉCULO 21_JORNAL COMPLEMENTO 24.06 - VERAMIR II - CONSOLIDADO" xfId="903" xr:uid="{287CC6BE-5B28-4789-9C17-70C5D684E8E2}"/>
    <cellStyle name="l_PM Jornais(eliza)_ES_SECOM PR - MAIS BRASIL - 2a  ETAPA - 13-05 CONFERENCIA 10.05.08_SPA - NUCLEO APRES" xfId="904" xr:uid="{949E23B3-CAA9-43AF-B3A6-56937F457413}"/>
    <cellStyle name="l_PM Jornais(eliza)_ES_SECOM PR - MAIS BRASIL - 2a  ETAPA - 13-05 CONFERENCIA 10.05.08_SPA - NUCLEO APRES 2" xfId="11315" xr:uid="{75FD678A-E7A1-4AC0-8DE9-C5AD1A2A97E9}"/>
    <cellStyle name="l_PM Jornais(eliza)_ES_SECOM PR - MAIS BRASIL - 2a  ETAPA - 13-05 CONFERENCIA 10.05.08_SPA - NUCLEO APRES 2 2" xfId="13071" xr:uid="{A7AAF2F6-99CB-41A6-AD68-A68294224913}"/>
    <cellStyle name="l_PM Jornais(eliza)_ES_SECOM PR - MAIS BRASIL - 2a  ETAPA - 13-05 CONFERENCIA 10.05.08_SPA - NUCLEO APRES 2 2 2" xfId="16701" xr:uid="{141960C3-AF64-4EDD-9A5F-E5A45A51C8F0}"/>
    <cellStyle name="l_PM Jornais(eliza)_ES_SECOM PR - MAIS BRASIL - 2a  ETAPA - 13-05 CONFERENCIA 10.05.08_SPA - NUCLEO APRES 2 2 2 2" xfId="22860" xr:uid="{E934AFCE-DA21-45C2-9703-649F0D64AD61}"/>
    <cellStyle name="l_PM Jornais(eliza)_ES_SECOM PR - MAIS BRASIL - 2a  ETAPA - 13-05 CONFERENCIA 10.05.08_SPA - NUCLEO APRES 2 2 2 2 2" xfId="40127" xr:uid="{4A5CAF9F-565F-4E51-AA74-5F315A53DB5D}"/>
    <cellStyle name="l_PM Jornais(eliza)_ES_SECOM PR - MAIS BRASIL - 2a  ETAPA - 13-05 CONFERENCIA 10.05.08_SPA - NUCLEO APRES 2 2 2 3" xfId="27768" xr:uid="{C09A84AB-B94C-4BCC-B98D-305D582D0809}"/>
    <cellStyle name="l_PM Jornais(eliza)_ES_SECOM PR - MAIS BRASIL - 2a  ETAPA - 13-05 CONFERENCIA 10.05.08_SPA - NUCLEO APRES 2 2 3" xfId="30992" xr:uid="{5BDFAB9C-E78C-4390-B26E-A9CCAD4AD824}"/>
    <cellStyle name="l_PM Jornais(eliza)_ES_SECOM PR - MAIS BRASIL - 2a  ETAPA - 13-05 CONFERENCIA 10.05.08_SPA - NUCLEO APRES 2 2 3 2" xfId="43216" xr:uid="{C7183026-9A55-49A1-9503-C186AEEE9BB8}"/>
    <cellStyle name="l_PM Jornais(eliza)_ES_SECOM PR - MAIS BRASIL - 2a  ETAPA - 13-05 CONFERENCIA 10.05.08_SPA - NUCLEO APRES 2 2 4" xfId="33984" xr:uid="{60B280B7-B3AC-4370-9E85-D07F1B190333}"/>
    <cellStyle name="l_PM Jornais(eliza)_ES_SECOM PR - MAIS BRASIL - 2a  ETAPA - 13-05 CONFERENCIA 10.05.08_SPA - NUCLEO APRES 2 2 4 2" xfId="45703" xr:uid="{0DEF9D09-E798-4D30-8E0E-52D14559EF5A}"/>
    <cellStyle name="l_PM Jornais(eliza)_ES_SECOM PR - MAIS BRASIL - 2a  ETAPA - 13-05 CONFERENCIA 10.05.08_SPA - NUCLEO APRES 2 2 5" xfId="36185" xr:uid="{F572B8CA-9AB2-4EDE-B8A4-E8BDB71BCA6B}"/>
    <cellStyle name="l_PM Jornais(eliza)_ES_SECOM PR - MAIS BRASIL - 2a  ETAPA - 13-05 CONFERENCIA 10.05.08_SPA - NUCLEO APRES 2 2 6" xfId="19513" xr:uid="{2EB88215-6730-48F5-8371-E8B2EF35E72E}"/>
    <cellStyle name="l_PM Jornais(eliza)_ES_SECOM PR - MAIS BRASIL - 2a  ETAPA - 13-05 CONFERENCIA 10.05.08_SPA - NUCLEO APRES 2 3" xfId="14998" xr:uid="{5D86B642-93FE-4123-83A2-9D446E666E5E}"/>
    <cellStyle name="l_PM Jornais(eliza)_ES_SECOM PR - MAIS BRASIL - 2a  ETAPA - 13-05 CONFERENCIA 10.05.08_SPA - NUCLEO APRES 2 3 2" xfId="21157" xr:uid="{06CB0AF2-63D8-4140-8DB9-6CD014FB67FC}"/>
    <cellStyle name="l_PM Jornais(eliza)_ES_SECOM PR - MAIS BRASIL - 2a  ETAPA - 13-05 CONFERENCIA 10.05.08_SPA - NUCLEO APRES 2 3 2 2" xfId="38530" xr:uid="{A8BECD20-64F3-48C7-AAFC-4DC2A9812F3A}"/>
    <cellStyle name="l_PM Jornais(eliza)_ES_SECOM PR - MAIS BRASIL - 2a  ETAPA - 13-05 CONFERENCIA 10.05.08_SPA - NUCLEO APRES 2 3 3" xfId="26119" xr:uid="{AC86A127-4C55-457C-8749-DA7AFFF84D25}"/>
    <cellStyle name="l_PM Jornais(eliza)_ES_SECOM PR - MAIS BRASIL - 2a  ETAPA - 13-05 CONFERENCIA 10.05.08_SPA - NUCLEO APRES 2 4" xfId="29310" xr:uid="{EB7BB0F5-E5B8-4ED6-BBD6-4380E9B9BB42}"/>
    <cellStyle name="l_PM Jornais(eliza)_ES_SECOM PR - MAIS BRASIL - 2a  ETAPA - 13-05 CONFERENCIA 10.05.08_SPA - NUCLEO APRES 2 4 2" xfId="41620" xr:uid="{7B8662B9-F143-4BA5-B330-CF34A42B66A9}"/>
    <cellStyle name="l_PM Jornais(eliza)_ES_SECOM PR - MAIS BRASIL - 2a  ETAPA - 13-05 CONFERENCIA 10.05.08_SPA - NUCLEO APRES 2 5" xfId="32294" xr:uid="{00A0BFBC-A574-4035-8C74-7A48FBE30F78}"/>
    <cellStyle name="l_PM Jornais(eliza)_ES_SECOM PR - MAIS BRASIL - 2a  ETAPA - 13-05 CONFERENCIA 10.05.08_SPA - NUCLEO APRES 2 5 2" xfId="44049" xr:uid="{47799BDB-2C7F-4A1A-8D3F-DDA3006F2ACF}"/>
    <cellStyle name="l_PM Jornais(eliza)_ES_SECOM PR - MAIS BRASIL - 2a  ETAPA - 13-05 CONFERENCIA 10.05.08_SPA - NUCLEO APRES 2 6" xfId="34599" xr:uid="{F02CDA10-7E52-4CDA-8200-99790CC4A4E6}"/>
    <cellStyle name="l_PM Jornais(eliza)_ES_SECOM PR - MAIS BRASIL - 2a  ETAPA - 13-05 CONFERENCIA 10.05.08_SPA - NUCLEO APRES 2 7" xfId="19037" xr:uid="{93B9E24C-6807-4DA8-80BB-B70129CDE7AB}"/>
    <cellStyle name="l_PM Jornais(eliza)_ES_SECOM PR - MAIS BRASIL - 2a  ETAPA - 13-05 CONFERENCIA 10.05.08_SPA - NUCLEO APRES 3" xfId="12268" xr:uid="{BD7A816A-B2E5-4DD6-80D8-A7438F317629}"/>
    <cellStyle name="l_PM Jornais(eliza)_ES_SECOM PR - MAIS BRASIL - 2a  ETAPA - 13-05 CONFERENCIA 10.05.08_SPA - NUCLEO APRES 3 2" xfId="15898" xr:uid="{01EFA23E-F54C-499E-AD56-89BA8AB631B9}"/>
    <cellStyle name="l_PM Jornais(eliza)_ES_SECOM PR - MAIS BRASIL - 2a  ETAPA - 13-05 CONFERENCIA 10.05.08_SPA - NUCLEO APRES 3 2 2" xfId="22057" xr:uid="{F62BB176-7E77-4A07-BD15-A1D30BC214C0}"/>
    <cellStyle name="l_PM Jornais(eliza)_ES_SECOM PR - MAIS BRASIL - 2a  ETAPA - 13-05 CONFERENCIA 10.05.08_SPA - NUCLEO APRES 3 2 2 2" xfId="39335" xr:uid="{E84E7DF0-009C-4034-A7E6-57732AF356D5}"/>
    <cellStyle name="l_PM Jornais(eliza)_ES_SECOM PR - MAIS BRASIL - 2a  ETAPA - 13-05 CONFERENCIA 10.05.08_SPA - NUCLEO APRES 3 2 3" xfId="26976" xr:uid="{68298667-0FFB-42C2-94FE-E56420AB89F1}"/>
    <cellStyle name="l_PM Jornais(eliza)_ES_SECOM PR - MAIS BRASIL - 2a  ETAPA - 13-05 CONFERENCIA 10.05.08_SPA - NUCLEO APRES 3 2 4" xfId="48235" xr:uid="{AA638A57-4FFB-481C-B413-F44D777647BA}"/>
    <cellStyle name="l_PM Jornais(eliza)_ES_SECOM PR - MAIS BRASIL - 2a  ETAPA - 13-05 CONFERENCIA 10.05.08_SPA - NUCLEO APRES 3 3" xfId="17598" xr:uid="{4DA68223-8C60-4F8D-BB89-313FE726F98B}"/>
    <cellStyle name="l_PM Jornais(eliza)_ES_SECOM PR - MAIS BRASIL - 2a  ETAPA - 13-05 CONFERENCIA 10.05.08_SPA - NUCLEO APRES 3 3 2" xfId="23757" xr:uid="{3EB42563-187A-4261-879F-3B2C3182BC31}"/>
    <cellStyle name="l_PM Jornais(eliza)_ES_SECOM PR - MAIS BRASIL - 2a  ETAPA - 13-05 CONFERENCIA 10.05.08_SPA - NUCLEO APRES 3 3 2 2" xfId="42420" xr:uid="{3B7497E4-17A1-4D95-8382-F9619C58A479}"/>
    <cellStyle name="l_PM Jornais(eliza)_ES_SECOM PR - MAIS BRASIL - 2a  ETAPA - 13-05 CONFERENCIA 10.05.08_SPA - NUCLEO APRES 3 3 3" xfId="30194" xr:uid="{FA406958-DC66-4B6E-9FAF-CDC3D797ED43}"/>
    <cellStyle name="l_PM Jornais(eliza)_ES_SECOM PR - MAIS BRASIL - 2a  ETAPA - 13-05 CONFERENCIA 10.05.08_SPA - NUCLEO APRES 3 4" xfId="33191" xr:uid="{F0648F48-2ECF-42A0-AF9E-584604CEB639}"/>
    <cellStyle name="l_PM Jornais(eliza)_ES_SECOM PR - MAIS BRASIL - 2a  ETAPA - 13-05 CONFERENCIA 10.05.08_SPA - NUCLEO APRES 3 4 2" xfId="44910" xr:uid="{231308CB-B90E-4CD2-A825-7C91AB2046BB}"/>
    <cellStyle name="l_PM Jornais(eliza)_ES_SECOM PR - MAIS BRASIL - 2a  ETAPA - 13-05 CONFERENCIA 10.05.08_SPA - NUCLEO APRES 3 5" xfId="35393" xr:uid="{8803C7F3-9284-4DCB-8163-39123AEDB05E}"/>
    <cellStyle name="l_PM Jornais(eliza)_ES_SECOM PR - MAIS BRASIL - 2a  ETAPA - 13-05 CONFERENCIA 10.05.08_SPA - NUCLEO APRES 3 6" xfId="32893" xr:uid="{38E5B8DB-E7FC-45EB-ACC0-897E95E99607}"/>
    <cellStyle name="l_PM Jornais(eliza)_ES_SECOM PR - MAIS BRASIL - 2a  ETAPA - 13-05 CONFERENCIA 10.05.08_SPA - NUCLEO APRES 3 6 2" xfId="44644" xr:uid="{F151C45F-0353-47DA-A445-A1C65FB81095}"/>
    <cellStyle name="l_PM Jornais(eliza)_ES_SECOM PR - MAIS BRASIL - 2a  ETAPA - 13-05 CONFERENCIA 10.05.08_SPA - NUCLEO APRES 4" xfId="14158" xr:uid="{1BB0CA85-9533-4887-9B10-3CA975F597FE}"/>
    <cellStyle name="l_PM Jornais(eliza)_ES_SECOM PR - MAIS BRASIL - 2a  ETAPA - 13-05 CONFERENCIA 10.05.08_SPA - NUCLEO APRES 4 2" xfId="20317" xr:uid="{891A26BF-998E-4247-B4F3-3B27CFB85124}"/>
    <cellStyle name="l_PM Jornais(eliza)_ES_SECOM PR - MAIS BRASIL - 2a  ETAPA - 13-05 CONFERENCIA 10.05.08_SPA - NUCLEO APRES 4 2 2" xfId="37727" xr:uid="{FF97F307-E1B7-4BA8-8C1D-2868995D62FA}"/>
    <cellStyle name="l_PM Jornais(eliza)_ES_SECOM PR - MAIS BRASIL - 2a  ETAPA - 13-05 CONFERENCIA 10.05.08_SPA - NUCLEO APRES 4 3" xfId="25226" xr:uid="{E5D05E6B-B446-46C7-8DFE-4F1F9CA366E0}"/>
    <cellStyle name="l_PM Jornais(eliza)_ES_SECOM PR - MAIS BRASIL - 2a  ETAPA - 13-05 CONFERENCIA 10.05.08_SPA - NUCLEO APRES 5" xfId="28436" xr:uid="{8B881A62-9B26-4053-82C6-29E7069D8334}"/>
    <cellStyle name="l_PM Jornais(eliza)_ES_SECOM PR - MAIS BRASIL - 2a  ETAPA - 13-05 CONFERENCIA 10.05.08_SPA - NUCLEO APRES 5 2" xfId="40792" xr:uid="{8E521AB2-4EE9-48F6-B711-D2CD87A06908}"/>
    <cellStyle name="l_PM Jornais(eliza)_ES_SECOM PR - MAIS BRASIL - 2a  ETAPA - 13-05 CONFERENCIA 10.05.08_SPA - NUCLEO APRES 6" xfId="31900" xr:uid="{D888C09E-ADAF-47CB-A744-5885523CE612}"/>
    <cellStyle name="l_PM Jornais(eliza)_ES_SECOM PR - MAIS BRASIL - 2a  ETAPA - 13-05 CONFERENCIA 10.05.08_SPA - NUCLEO APRES_CINEMA - BRASÍLIA - 141" xfId="905" xr:uid="{AF5FEDA0-A4F8-4818-895D-0B13DCDD4766}"/>
    <cellStyle name="l_PM Jornais(eliza)_ES_SECOM PR - MAIS BRASIL - 2a  ETAPA - 13-05 CONFERENCIA 10.05.08_SPA - NUCLEO APRES_CINEMA - BRASÍLIA - 141_JORNAL COMPLEMENTO 24.06 - VERAMIR II - CONSOLIDADO" xfId="906" xr:uid="{AB30202A-DA92-4556-A369-063B69797E50}"/>
    <cellStyle name="l_PM Jornais(eliza)_ES_SECOM PR - MAIS BRASIL - 2a  ETAPA - 13-05 CONFERENCIA 10.05.08_SPA - NUCLEO APRES_CINEMA_-_9_MERCADOS" xfId="907" xr:uid="{3FACE629-16DF-4990-A73B-8C1200967FA7}"/>
    <cellStyle name="l_PM Jornais(eliza)_ES_SECOM PR - MAIS BRASIL - 2a  ETAPA - 13-05 CONFERENCIA 10.05.08_SPA - NUCLEO APRES_JORNAL COMPLEMENTO 24.06 - VERAMIR II - CONSOLIDADO" xfId="908" xr:uid="{8321A8F0-04BD-4E17-892A-D01B1C311EA6}"/>
    <cellStyle name="l_PM Jornais(eliza)_ES_SECOM PR - MAIS BRASIL - 2a  ETAPA - 13-05 CONFERENCIA 10.05.08_SPA - NUCLEO APRES_OOH - Rev 12" xfId="4017" xr:uid="{B2383204-9CE8-4C8A-9956-6249E95782F0}"/>
    <cellStyle name="l_PM Jornais(eliza)_ES_SECOM PR - MAIS BRASIL - 2a  ETAPA - 13-05 CONFERENCIA 10.05.08_SPA - NUCLEO APRES_Plano  DF - Jornal Meia Pág. Tab. 17.05" xfId="909" xr:uid="{3A0E7FDE-3E3F-4D62-87E8-3998ABFDF089}"/>
    <cellStyle name="l_PM Jornais(eliza)_ES_SECOM PR - MAIS BRASIL - 2a  ETAPA - 13-05 CONFERENCIA 10.05.08_SPA - NUCLEO APRES_Plano  DF - Jornal Meia Pág. Tab. 17.05_JORNAL COMPLEMENTO 24.06 - VERAMIR II - CONSOLIDADO" xfId="910" xr:uid="{5F731DDB-5D9B-4351-A54F-BBCD0F9F0FF5}"/>
    <cellStyle name="l_PM Jornais(eliza)_ES_SECOM PR - MAIS BRASIL - 2a  ETAPA - 13-05 CONFERENCIA 10.05.08_SPA - NUCLEO APRES_Plano  PE - Jornal Meia Pág. Tab. 17.05" xfId="911" xr:uid="{C188EC0F-F372-4D6C-8CEC-B13B71576C0E}"/>
    <cellStyle name="l_PM Jornais(eliza)_ES_SECOM PR - MAIS BRASIL - 2a  ETAPA - 13-05 CONFERENCIA 10.05.08_SPA - NUCLEO APRES_Plano  PE - Jornal Meia Pág. Tab. 17.05_JORNAL COMPLEMENTO 24.06 - VERAMIR II - CONSOLIDADO" xfId="912" xr:uid="{2C638104-9609-4357-81D2-080D9F417BE9}"/>
    <cellStyle name="l_PM Jornais(eliza)_ES_SECOM PR - MAIS BRASIL - 2a  ETAPA - 13-05 CONFERENCIA 10.05.08_SPA - NUCLEO APRES_Plano BA - Jornal Meia Pág. Tab. 17.05" xfId="913" xr:uid="{D335D7B6-5615-4301-8886-ACD09F22D574}"/>
    <cellStyle name="l_PM Jornais(eliza)_ES_SECOM PR - MAIS BRASIL - 2a  ETAPA - 13-05 CONFERENCIA 10.05.08_SPA - NUCLEO APRES_Plano BA - Jornal Meia Pág. Tab. 17.05_JORNAL COMPLEMENTO 24.06 - VERAMIR II - CONSOLIDADO" xfId="914" xr:uid="{F1D5DB13-BC83-42ED-84C3-ACA9C73F347D}"/>
    <cellStyle name="l_PM Jornais(eliza)_ES_SECOM PR - MAIS BRASIL - 2a  ETAPA - 13-05 CONFERENCIA 10.05.08_SPA - NUCLEO APRES_Plano CE - Jornal Meia Pág. Tab. 17.05" xfId="915" xr:uid="{70C2DCF5-378F-4D0D-AF1F-131C865AF557}"/>
    <cellStyle name="l_PM Jornais(eliza)_ES_SECOM PR - MAIS BRASIL - 2a  ETAPA - 13-05 CONFERENCIA 10.05.08_SPA - NUCLEO APRES_Plano CE - Jornal Meia Pág. Tab. 17.05_JORNAL COMPLEMENTO 24.06 - VERAMIR II - CONSOLIDADO" xfId="916" xr:uid="{9B62C1A2-DE07-4C26-9D2E-98A6B76A0EAB}"/>
    <cellStyle name="l_PM Jornais(eliza)_ES_SECOM PR - MAIS BRASIL - 2a  ETAPA - 13-05 CONFERENCIA 10.05.08_SPA - NUCLEO APRES_REV I - PLANO RÁDIO CONSOLIDADO MATISSE 07.07" xfId="917" xr:uid="{838F266B-E41E-44BC-A4CC-1310EF755232}"/>
    <cellStyle name="l_PM Jornais(eliza)_ES_SECOM PR - MAIS BRASIL - 2a  ETAPA - 13-05 CONFERENCIA 10.05.08_SPA - NUCLEO APRES_SÉCULO 21" xfId="918" xr:uid="{4FD7FC11-44C8-4564-84F6-8D977B677FD0}"/>
    <cellStyle name="l_PM Jornais(eliza)_ES_SECOM PR - MAIS BRASIL - 2a  ETAPA - 13-05 CONFERENCIA 10.05.08_SPA - NUCLEO APRES_SÉCULO 21_JORNAL COMPLEMENTO 24.06 - VERAMIR II - CONSOLIDADO" xfId="919" xr:uid="{4DCDCED0-CF88-4E72-8678-B00C57C5A4CA}"/>
    <cellStyle name="l_PM Jornais(eliza)_ES_SECOM PR (1).." xfId="920" xr:uid="{4EACFC0A-416D-4E18-9ECD-ECB5C8F64F11}"/>
    <cellStyle name="l_PM Jornais(eliza)_ES_SECOM PR (1).._JORNAL COMPLEMENTO 24.06 - VERAMIR II - CONSOLIDADO" xfId="921" xr:uid="{659295F9-82BD-4880-9FCB-6A5A08245DD9}"/>
    <cellStyle name="l_PM Jornais(eliza)_ES_SECOM PR (2).." xfId="922" xr:uid="{9268EC7B-3821-4D4A-B5B3-609CCDB25501}"/>
    <cellStyle name="l_PM Jornais(eliza)_ES_SECOM PR (2).._JORNAL COMPLEMENTO 24.06 - VERAMIR II - CONSOLIDADO" xfId="923" xr:uid="{36E3A63A-49FB-43C8-91DE-93CC07E8E6C9}"/>
    <cellStyle name="l_PM Jornais(eliza)_ES_SECOM PR -PERNAMBUCO -  14-05-08(1)" xfId="924" xr:uid="{741031E5-7527-4914-A489-AACA7D5BC33C}"/>
    <cellStyle name="l_PM Jornais(eliza)_ES_SECOM PR -PERNAMBUCO -  14-05-08(1)_JORNAL COMPLEMENTO 24.06 - VERAMIR II - CONSOLIDADO" xfId="925" xr:uid="{E97A2B1A-7F87-493F-854D-84B91161D140}"/>
    <cellStyle name="l_PM Jornais(eliza)_ES_SPA - NUCLEO APRES" xfId="926" xr:uid="{D857FE2B-D154-4028-BD9C-3D4DD78B7E92}"/>
    <cellStyle name="l_PM Jornais(eliza)_ES_SPA - NUCLEO APRES 2" xfId="11316" xr:uid="{876DF6FE-0B0C-4380-A4B8-8FA78BB66453}"/>
    <cellStyle name="l_PM Jornais(eliza)_ES_SPA - NUCLEO APRES 2 2" xfId="13072" xr:uid="{015C4C42-49AF-4B5D-807B-FA1C07691D23}"/>
    <cellStyle name="l_PM Jornais(eliza)_ES_SPA - NUCLEO APRES 2 2 2" xfId="16702" xr:uid="{D233EE10-4155-48D8-850E-7E19D8AF06AD}"/>
    <cellStyle name="l_PM Jornais(eliza)_ES_SPA - NUCLEO APRES 2 2 2 2" xfId="22861" xr:uid="{C4CCFDE8-6B05-4EBF-AFC4-1DB98207304C}"/>
    <cellStyle name="l_PM Jornais(eliza)_ES_SPA - NUCLEO APRES 2 2 2 2 2" xfId="40128" xr:uid="{9537152A-177D-40BD-8B8A-9ED4239DD3D7}"/>
    <cellStyle name="l_PM Jornais(eliza)_ES_SPA - NUCLEO APRES 2 2 2 3" xfId="27769" xr:uid="{EE77D6CC-BB9D-4297-9124-965EEE06DEBF}"/>
    <cellStyle name="l_PM Jornais(eliza)_ES_SPA - NUCLEO APRES 2 2 3" xfId="30993" xr:uid="{D5A444A5-7B1A-40F3-A498-9774344C0872}"/>
    <cellStyle name="l_PM Jornais(eliza)_ES_SPA - NUCLEO APRES 2 2 3 2" xfId="43217" xr:uid="{28C4C5E9-10A0-48A4-9E87-B4B8008964FC}"/>
    <cellStyle name="l_PM Jornais(eliza)_ES_SPA - NUCLEO APRES 2 2 4" xfId="33985" xr:uid="{F59C955F-A3F2-4767-8A25-82E37B70F336}"/>
    <cellStyle name="l_PM Jornais(eliza)_ES_SPA - NUCLEO APRES 2 2 4 2" xfId="45704" xr:uid="{67F4B110-8739-4C4A-BD6B-EB6B86EB0173}"/>
    <cellStyle name="l_PM Jornais(eliza)_ES_SPA - NUCLEO APRES 2 2 5" xfId="36186" xr:uid="{F7525B1D-A24E-44ED-A41F-DB9285019371}"/>
    <cellStyle name="l_PM Jornais(eliza)_ES_SPA - NUCLEO APRES 2 2 6" xfId="18838" xr:uid="{39E96DAE-ED00-4640-B28A-0F2DF9B2BA37}"/>
    <cellStyle name="l_PM Jornais(eliza)_ES_SPA - NUCLEO APRES 2 3" xfId="14999" xr:uid="{DA060957-044B-499D-926E-B15082B01100}"/>
    <cellStyle name="l_PM Jornais(eliza)_ES_SPA - NUCLEO APRES 2 3 2" xfId="21158" xr:uid="{22AA9E93-2DBC-4DB5-8085-84DD2483ACCC}"/>
    <cellStyle name="l_PM Jornais(eliza)_ES_SPA - NUCLEO APRES 2 3 2 2" xfId="38531" xr:uid="{D534344A-1412-4939-992B-9832FA4BFEA6}"/>
    <cellStyle name="l_PM Jornais(eliza)_ES_SPA - NUCLEO APRES 2 3 3" xfId="26120" xr:uid="{15752F97-116D-4A6E-B478-2CAB459CF680}"/>
    <cellStyle name="l_PM Jornais(eliza)_ES_SPA - NUCLEO APRES 2 4" xfId="29311" xr:uid="{E6F13DCA-36FA-4163-BDAA-A3DC3622D336}"/>
    <cellStyle name="l_PM Jornais(eliza)_ES_SPA - NUCLEO APRES 2 4 2" xfId="41621" xr:uid="{16B298F4-8205-4E17-8354-190C6522F82F}"/>
    <cellStyle name="l_PM Jornais(eliza)_ES_SPA - NUCLEO APRES 2 5" xfId="32295" xr:uid="{F0D2AC17-71DA-436A-9A8B-CC0E26A45CCF}"/>
    <cellStyle name="l_PM Jornais(eliza)_ES_SPA - NUCLEO APRES 2 5 2" xfId="44050" xr:uid="{05A3A4CB-DE17-4EFB-A06D-68AA155CB1D3}"/>
    <cellStyle name="l_PM Jornais(eliza)_ES_SPA - NUCLEO APRES 2 6" xfId="34600" xr:uid="{438D4E10-E54C-4279-99E6-A7B1BF47A5C6}"/>
    <cellStyle name="l_PM Jornais(eliza)_ES_SPA - NUCLEO APRES 2 7" xfId="18721" xr:uid="{B89C9EBC-5CEF-49B3-9A4A-9FC142753D5C}"/>
    <cellStyle name="l_PM Jornais(eliza)_ES_SPA - NUCLEO APRES 3" xfId="12269" xr:uid="{F1347B31-607A-4CD2-8CA0-169B4B242045}"/>
    <cellStyle name="l_PM Jornais(eliza)_ES_SPA - NUCLEO APRES 3 2" xfId="15899" xr:uid="{B89635AE-1A81-4895-B27A-3C7D1AA09C7B}"/>
    <cellStyle name="l_PM Jornais(eliza)_ES_SPA - NUCLEO APRES 3 2 2" xfId="22058" xr:uid="{24BB5E74-A632-4C57-BB7E-120984071FB5}"/>
    <cellStyle name="l_PM Jornais(eliza)_ES_SPA - NUCLEO APRES 3 2 2 2" xfId="39336" xr:uid="{D9CBB317-B348-47EA-A9B2-5BD3D52A28E2}"/>
    <cellStyle name="l_PM Jornais(eliza)_ES_SPA - NUCLEO APRES 3 2 3" xfId="26977" xr:uid="{E523029C-632F-4897-8E2B-46B9C11F1EB3}"/>
    <cellStyle name="l_PM Jornais(eliza)_ES_SPA - NUCLEO APRES 3 2 4" xfId="48236" xr:uid="{42B146A3-D931-46FD-82F6-5D9099951D53}"/>
    <cellStyle name="l_PM Jornais(eliza)_ES_SPA - NUCLEO APRES 3 3" xfId="17599" xr:uid="{5A339D1F-6F24-4A5A-957F-0DD9A94A62AD}"/>
    <cellStyle name="l_PM Jornais(eliza)_ES_SPA - NUCLEO APRES 3 3 2" xfId="23758" xr:uid="{AE25C2AA-1044-417C-9370-110BCC6FE710}"/>
    <cellStyle name="l_PM Jornais(eliza)_ES_SPA - NUCLEO APRES 3 3 2 2" xfId="42421" xr:uid="{D556DA3E-6DE6-4E22-A22E-3CAA0AE2F4CE}"/>
    <cellStyle name="l_PM Jornais(eliza)_ES_SPA - NUCLEO APRES 3 3 3" xfId="30195" xr:uid="{283885B8-88AD-4820-ACAC-A4625D0500CB}"/>
    <cellStyle name="l_PM Jornais(eliza)_ES_SPA - NUCLEO APRES 3 4" xfId="33192" xr:uid="{B058835C-290E-44A4-96BC-B4909BAF122D}"/>
    <cellStyle name="l_PM Jornais(eliza)_ES_SPA - NUCLEO APRES 3 4 2" xfId="44911" xr:uid="{E657C122-E69F-40E4-82AF-2288CBC7E3C2}"/>
    <cellStyle name="l_PM Jornais(eliza)_ES_SPA - NUCLEO APRES 3 5" xfId="35394" xr:uid="{1763EFB0-CBC3-47B4-A86A-5392B4E3F7B7}"/>
    <cellStyle name="l_PM Jornais(eliza)_ES_SPA - NUCLEO APRES 3 6" xfId="37104" xr:uid="{F92487EA-029C-4741-9331-7EF80789DF03}"/>
    <cellStyle name="l_PM Jornais(eliza)_ES_SPA - NUCLEO APRES 3 6 2" xfId="46640" xr:uid="{49A8A3E0-F8A9-4058-9208-B0B46EFA4138}"/>
    <cellStyle name="l_PM Jornais(eliza)_ES_SPA - NUCLEO APRES 4" xfId="14159" xr:uid="{B67E2D6B-E939-42AE-A0A2-B864BC80A1B5}"/>
    <cellStyle name="l_PM Jornais(eliza)_ES_SPA - NUCLEO APRES 4 2" xfId="20318" xr:uid="{08D950FF-C44C-4BA9-AAED-84216A971FED}"/>
    <cellStyle name="l_PM Jornais(eliza)_ES_SPA - NUCLEO APRES 4 2 2" xfId="37728" xr:uid="{19E30B93-1289-4606-A782-3C9D5D571DD9}"/>
    <cellStyle name="l_PM Jornais(eliza)_ES_SPA - NUCLEO APRES 4 3" xfId="25227" xr:uid="{1BC47B9E-7926-481C-ACE6-744654BFA517}"/>
    <cellStyle name="l_PM Jornais(eliza)_ES_SPA - NUCLEO APRES 5" xfId="28437" xr:uid="{8EB7CAA3-C8F6-440B-9700-AB21BE7EAF14}"/>
    <cellStyle name="l_PM Jornais(eliza)_ES_SPA - NUCLEO APRES 5 2" xfId="40793" xr:uid="{8BBE551D-B91D-4033-A8DF-FEE898B5AFD0}"/>
    <cellStyle name="l_PM Jornais(eliza)_ES_SPA - NUCLEO APRES 6" xfId="31899" xr:uid="{E4AAD502-BB99-4F7E-A47B-7E30C048BA4B}"/>
    <cellStyle name="l_PM Jornais(eliza)_ES_SPA - NUCLEO APRES_OOH - Rev 12" xfId="4018" xr:uid="{FD69D650-C2BB-48CA-BF9D-1F0DE625A566}"/>
    <cellStyle name="l_PM Jornais(eliza)_Jornais Nordeste" xfId="927" xr:uid="{1DBCB83E-2D17-4E69-B254-E38D054B3F50}"/>
    <cellStyle name="l_PM Jornais(eliza)_Jornais Nordeste 2" xfId="11317" xr:uid="{916AE53A-A1DC-48EB-AE32-5BB6981E10E3}"/>
    <cellStyle name="l_PM Jornais(eliza)_Jornais Nordeste 2 2" xfId="13073" xr:uid="{8373EEF0-4614-4EC5-831C-3CE890E58326}"/>
    <cellStyle name="l_PM Jornais(eliza)_Jornais Nordeste 2 2 2" xfId="16703" xr:uid="{7044EBE1-EC72-4964-9097-BD46AB2972D0}"/>
    <cellStyle name="l_PM Jornais(eliza)_Jornais Nordeste 2 2 2 2" xfId="22862" xr:uid="{338AE387-7AB6-4637-957B-A986A9646F31}"/>
    <cellStyle name="l_PM Jornais(eliza)_Jornais Nordeste 2 2 2 2 2" xfId="40129" xr:uid="{1694CB47-ABB8-4E8A-9B1F-195B02A4ACA1}"/>
    <cellStyle name="l_PM Jornais(eliza)_Jornais Nordeste 2 2 2 3" xfId="27770" xr:uid="{A5D2E072-47B6-4DD1-8073-CF05A18AF6ED}"/>
    <cellStyle name="l_PM Jornais(eliza)_Jornais Nordeste 2 2 3" xfId="30994" xr:uid="{FB77DB4E-30B4-4C46-84E3-87F2A1B4C724}"/>
    <cellStyle name="l_PM Jornais(eliza)_Jornais Nordeste 2 2 3 2" xfId="43218" xr:uid="{C85CEA52-C54D-4A7F-8775-BD83C3B51ACC}"/>
    <cellStyle name="l_PM Jornais(eliza)_Jornais Nordeste 2 2 4" xfId="33986" xr:uid="{E83FD4CF-2999-4F81-B69F-7F7FF81C03A0}"/>
    <cellStyle name="l_PM Jornais(eliza)_Jornais Nordeste 2 2 4 2" xfId="45705" xr:uid="{EAF4FB10-D825-42EC-AB45-643EF5FE0F4C}"/>
    <cellStyle name="l_PM Jornais(eliza)_Jornais Nordeste 2 2 5" xfId="36187" xr:uid="{0AED6961-46D5-4DAC-84A5-96B9EAEB1DCF}"/>
    <cellStyle name="l_PM Jornais(eliza)_Jornais Nordeste 2 2 6" xfId="18520" xr:uid="{CE7A1313-745C-47C1-88EC-024B633A7D99}"/>
    <cellStyle name="l_PM Jornais(eliza)_Jornais Nordeste 2 3" xfId="15000" xr:uid="{F0311812-8AF6-4AF4-9AAA-279A43650FDD}"/>
    <cellStyle name="l_PM Jornais(eliza)_Jornais Nordeste 2 3 2" xfId="21159" xr:uid="{4707009B-3E48-41D6-A34A-E426CA20497A}"/>
    <cellStyle name="l_PM Jornais(eliza)_Jornais Nordeste 2 3 2 2" xfId="38532" xr:uid="{D917E653-81CB-42B6-9DA8-707B1A1D59F3}"/>
    <cellStyle name="l_PM Jornais(eliza)_Jornais Nordeste 2 3 3" xfId="26121" xr:uid="{60CFA7C2-2BD1-4EE2-86B1-F675530D6272}"/>
    <cellStyle name="l_PM Jornais(eliza)_Jornais Nordeste 2 4" xfId="29312" xr:uid="{DFE7BD65-5FFF-4EFD-B529-76469E826F2F}"/>
    <cellStyle name="l_PM Jornais(eliza)_Jornais Nordeste 2 4 2" xfId="41622" xr:uid="{92ED3C70-05FA-4277-98F9-5E0097D0D720}"/>
    <cellStyle name="l_PM Jornais(eliza)_Jornais Nordeste 2 5" xfId="32296" xr:uid="{023F64D1-FB84-41E7-A92D-8DA5413A6635}"/>
    <cellStyle name="l_PM Jornais(eliza)_Jornais Nordeste 2 5 2" xfId="44051" xr:uid="{E1E7FFED-9A3F-4D51-8FB2-111DC08468F8}"/>
    <cellStyle name="l_PM Jornais(eliza)_Jornais Nordeste 2 6" xfId="34601" xr:uid="{0E76BD11-2DDB-4CB9-8B28-0B003DD7820A}"/>
    <cellStyle name="l_PM Jornais(eliza)_Jornais Nordeste 2 7" xfId="19419" xr:uid="{14DD017D-E3A7-42B5-8FB4-B5DBE9554664}"/>
    <cellStyle name="l_PM Jornais(eliza)_Jornais Nordeste 3" xfId="12270" xr:uid="{15BD58CD-7780-436E-9172-04C85FCFBE65}"/>
    <cellStyle name="l_PM Jornais(eliza)_Jornais Nordeste 3 2" xfId="15900" xr:uid="{D41643FC-581C-4396-AFB4-B09508611A32}"/>
    <cellStyle name="l_PM Jornais(eliza)_Jornais Nordeste 3 2 2" xfId="22059" xr:uid="{FC456A1D-146A-428A-95A2-1621C4C7843A}"/>
    <cellStyle name="l_PM Jornais(eliza)_Jornais Nordeste 3 2 2 2" xfId="39337" xr:uid="{FB4DC052-56D5-4AF1-97E2-59308497EB22}"/>
    <cellStyle name="l_PM Jornais(eliza)_Jornais Nordeste 3 2 3" xfId="26978" xr:uid="{A337D5A0-B02D-4D2C-9939-F3AA4323726E}"/>
    <cellStyle name="l_PM Jornais(eliza)_Jornais Nordeste 3 2 4" xfId="48237" xr:uid="{BC9ECCEB-8B90-4495-845B-975DB033BB4A}"/>
    <cellStyle name="l_PM Jornais(eliza)_Jornais Nordeste 3 3" xfId="17600" xr:uid="{6D448971-51DB-44F5-93A4-F2150AB1996E}"/>
    <cellStyle name="l_PM Jornais(eliza)_Jornais Nordeste 3 3 2" xfId="23759" xr:uid="{92A4AE8D-0CFF-42F5-8724-034717602271}"/>
    <cellStyle name="l_PM Jornais(eliza)_Jornais Nordeste 3 3 2 2" xfId="42422" xr:uid="{49861707-A03D-4622-83CD-EE09B43CDA49}"/>
    <cellStyle name="l_PM Jornais(eliza)_Jornais Nordeste 3 3 3" xfId="30196" xr:uid="{27F1743C-D7E2-4C3B-9007-E7553C095476}"/>
    <cellStyle name="l_PM Jornais(eliza)_Jornais Nordeste 3 4" xfId="33193" xr:uid="{21ECEFAF-C4D4-4506-B175-0AC18CAF32C7}"/>
    <cellStyle name="l_PM Jornais(eliza)_Jornais Nordeste 3 4 2" xfId="44912" xr:uid="{2813459E-9AB5-435B-B0D8-CE9721FEF99D}"/>
    <cellStyle name="l_PM Jornais(eliza)_Jornais Nordeste 3 5" xfId="35395" xr:uid="{A7FA076C-F750-49AD-9114-3DCECC2F2161}"/>
    <cellStyle name="l_PM Jornais(eliza)_Jornais Nordeste 3 6" xfId="37307" xr:uid="{B2C974D6-4695-4EC3-94A2-8C796E4A1263}"/>
    <cellStyle name="l_PM Jornais(eliza)_Jornais Nordeste 3 6 2" xfId="46843" xr:uid="{830CBA01-F66C-480D-B897-E49087D5DF64}"/>
    <cellStyle name="l_PM Jornais(eliza)_Jornais Nordeste 4" xfId="14160" xr:uid="{717D2762-7F44-4D01-B7FC-4AADFE846A86}"/>
    <cellStyle name="l_PM Jornais(eliza)_Jornais Nordeste 4 2" xfId="20319" xr:uid="{BE135835-1621-4AD2-92C8-02D445451F0C}"/>
    <cellStyle name="l_PM Jornais(eliza)_Jornais Nordeste 4 2 2" xfId="37729" xr:uid="{824CDFA2-0CF8-42EC-B9FB-2910C0A3A256}"/>
    <cellStyle name="l_PM Jornais(eliza)_Jornais Nordeste 4 3" xfId="25228" xr:uid="{A19E41B3-A4C3-4A18-82C0-6A64182D6BE6}"/>
    <cellStyle name="l_PM Jornais(eliza)_Jornais Nordeste 5" xfId="28438" xr:uid="{A40B8140-A0A4-4210-9051-5E89A6B9E797}"/>
    <cellStyle name="l_PM Jornais(eliza)_Jornais Nordeste 5 2" xfId="40794" xr:uid="{975E1BEE-117E-4B12-A743-00A78B215681}"/>
    <cellStyle name="l_PM Jornais(eliza)_Jornais Nordeste 6" xfId="31898" xr:uid="{975751BA-E75E-46F1-909C-99FE23434A18}"/>
    <cellStyle name="l_PM Jornais(eliza)_Jornais Nordeste_CINEMA - 9 MERCADOS" xfId="928" xr:uid="{4A4D1078-0624-4850-9114-361426E97633}"/>
    <cellStyle name="l_PM Jornais(eliza)_Jornais Nordeste_CINEMA_-_9_MERCADOS" xfId="929" xr:uid="{1CD9B7C8-CDCF-45EA-9EC8-72F51CC98DFF}"/>
    <cellStyle name="l_PM Jornais(eliza)_Jornais Nordeste_JORNAL COMPLEMENTO 24.06 - VERAMIR II - CONSOLIDADO" xfId="930" xr:uid="{5E7A268E-91DE-4146-9B57-3BC0528C1BD9}"/>
    <cellStyle name="l_PM Jornais(eliza)_Jornais Nordeste_NEIDE II" xfId="931" xr:uid="{4F68122C-03A7-402D-8497-6396A6BEAA7D}"/>
    <cellStyle name="l_PM Jornais(eliza)_Jornais Nordeste_NEIDE II 2" xfId="11318" xr:uid="{386882B2-7164-441C-8BD3-2454E4C4CABB}"/>
    <cellStyle name="l_PM Jornais(eliza)_Jornais Nordeste_NEIDE II 2 2" xfId="13074" xr:uid="{F249647E-55CB-4B61-8344-B9894AD9CF13}"/>
    <cellStyle name="l_PM Jornais(eliza)_Jornais Nordeste_NEIDE II 2 2 2" xfId="16704" xr:uid="{8364790B-9997-4428-863E-DC691FFB43E8}"/>
    <cellStyle name="l_PM Jornais(eliza)_Jornais Nordeste_NEIDE II 2 2 2 2" xfId="22863" xr:uid="{153EE980-0C48-4789-80E7-D8063EA613A1}"/>
    <cellStyle name="l_PM Jornais(eliza)_Jornais Nordeste_NEIDE II 2 2 2 2 2" xfId="40130" xr:uid="{7801E27B-E5A1-4380-9756-9DDB21788CAD}"/>
    <cellStyle name="l_PM Jornais(eliza)_Jornais Nordeste_NEIDE II 2 2 2 3" xfId="27771" xr:uid="{356A90DA-85CC-43D8-A08D-25826B1209E9}"/>
    <cellStyle name="l_PM Jornais(eliza)_Jornais Nordeste_NEIDE II 2 2 3" xfId="30995" xr:uid="{C3BA8554-F571-4959-8B9E-78D3D9098339}"/>
    <cellStyle name="l_PM Jornais(eliza)_Jornais Nordeste_NEIDE II 2 2 3 2" xfId="43219" xr:uid="{A8241954-1BF0-4885-96BE-20CD1840F994}"/>
    <cellStyle name="l_PM Jornais(eliza)_Jornais Nordeste_NEIDE II 2 2 4" xfId="33987" xr:uid="{DA03EA75-3EF1-4C3B-860E-6AE37C6985C9}"/>
    <cellStyle name="l_PM Jornais(eliza)_Jornais Nordeste_NEIDE II 2 2 4 2" xfId="45706" xr:uid="{E4958AF8-B817-46F8-92EB-F90A511F9F48}"/>
    <cellStyle name="l_PM Jornais(eliza)_Jornais Nordeste_NEIDE II 2 2 5" xfId="36188" xr:uid="{BC64593D-6BA3-496E-9D3A-417D3D7AB545}"/>
    <cellStyle name="l_PM Jornais(eliza)_Jornais Nordeste_NEIDE II 2 2 6" xfId="19219" xr:uid="{7F63EEC4-C027-4091-BDA2-16A335E122AD}"/>
    <cellStyle name="l_PM Jornais(eliza)_Jornais Nordeste_NEIDE II 2 3" xfId="15001" xr:uid="{8D6704D1-00EA-4B03-BE90-B159CA2D4A89}"/>
    <cellStyle name="l_PM Jornais(eliza)_Jornais Nordeste_NEIDE II 2 3 2" xfId="21160" xr:uid="{4DF52991-3FCE-492A-B040-AE601F1AF316}"/>
    <cellStyle name="l_PM Jornais(eliza)_Jornais Nordeste_NEIDE II 2 3 2 2" xfId="38533" xr:uid="{5AC4A8D9-F036-4238-9141-007FB9591804}"/>
    <cellStyle name="l_PM Jornais(eliza)_Jornais Nordeste_NEIDE II 2 3 3" xfId="26122" xr:uid="{5E934380-ECE4-47D8-9BF4-C22188F0969C}"/>
    <cellStyle name="l_PM Jornais(eliza)_Jornais Nordeste_NEIDE II 2 4" xfId="29313" xr:uid="{C5BF7C5F-264C-4354-9171-266CABB8110C}"/>
    <cellStyle name="l_PM Jornais(eliza)_Jornais Nordeste_NEIDE II 2 4 2" xfId="41623" xr:uid="{8BC96E6F-33C1-4930-AD55-2DFBBFC85447}"/>
    <cellStyle name="l_PM Jornais(eliza)_Jornais Nordeste_NEIDE II 2 5" xfId="32297" xr:uid="{53D017D2-4896-46E2-9931-4B935C92AF2E}"/>
    <cellStyle name="l_PM Jornais(eliza)_Jornais Nordeste_NEIDE II 2 5 2" xfId="44052" xr:uid="{4E429662-1348-4736-B745-983F681A8D7F}"/>
    <cellStyle name="l_PM Jornais(eliza)_Jornais Nordeste_NEIDE II 2 6" xfId="34602" xr:uid="{B11EAF1B-3B52-47B9-B64B-B70CEB110DA1}"/>
    <cellStyle name="l_PM Jornais(eliza)_Jornais Nordeste_NEIDE II 2 7" xfId="19713" xr:uid="{54C9A14E-09DF-43AE-92C5-9125F1764BBE}"/>
    <cellStyle name="l_PM Jornais(eliza)_Jornais Nordeste_NEIDE II 3" xfId="12271" xr:uid="{0E8897E4-388E-4913-813F-46351595897F}"/>
    <cellStyle name="l_PM Jornais(eliza)_Jornais Nordeste_NEIDE II 3 2" xfId="15901" xr:uid="{DAD992CE-EAD4-4FC0-B538-9B2F6882D46A}"/>
    <cellStyle name="l_PM Jornais(eliza)_Jornais Nordeste_NEIDE II 3 2 2" xfId="22060" xr:uid="{B9F51CA7-A105-4BA3-BA8E-4969BC7C1526}"/>
    <cellStyle name="l_PM Jornais(eliza)_Jornais Nordeste_NEIDE II 3 2 2 2" xfId="39338" xr:uid="{B8BB1926-F943-4ADB-95D6-01EA3DB6DD4A}"/>
    <cellStyle name="l_PM Jornais(eliza)_Jornais Nordeste_NEIDE II 3 2 3" xfId="26979" xr:uid="{BBD2793C-F8E5-488A-8E81-FBC913BA6EE1}"/>
    <cellStyle name="l_PM Jornais(eliza)_Jornais Nordeste_NEIDE II 3 2 4" xfId="48238" xr:uid="{D41724A5-11AF-4EDF-A4EF-7611C2CCEBAB}"/>
    <cellStyle name="l_PM Jornais(eliza)_Jornais Nordeste_NEIDE II 3 3" xfId="17601" xr:uid="{FE15A211-555D-474B-9CD0-D39C15349594}"/>
    <cellStyle name="l_PM Jornais(eliza)_Jornais Nordeste_NEIDE II 3 3 2" xfId="23760" xr:uid="{33FC9BA6-6DA4-4C4E-A046-325B21893EC0}"/>
    <cellStyle name="l_PM Jornais(eliza)_Jornais Nordeste_NEIDE II 3 3 2 2" xfId="42423" xr:uid="{40A8D21C-7D8F-41C9-8F16-84EF593C3AA5}"/>
    <cellStyle name="l_PM Jornais(eliza)_Jornais Nordeste_NEIDE II 3 3 3" xfId="30197" xr:uid="{CD6A1A05-82C8-4C94-B5FF-DDD8D86A3C47}"/>
    <cellStyle name="l_PM Jornais(eliza)_Jornais Nordeste_NEIDE II 3 4" xfId="33194" xr:uid="{FF810FA8-F948-4DA0-9300-CF36B7D56BB1}"/>
    <cellStyle name="l_PM Jornais(eliza)_Jornais Nordeste_NEIDE II 3 4 2" xfId="44913" xr:uid="{E28AF5A1-1A48-49D2-87F4-EEA979E30AC9}"/>
    <cellStyle name="l_PM Jornais(eliza)_Jornais Nordeste_NEIDE II 3 5" xfId="35396" xr:uid="{56D4858A-6C76-4E58-969A-8AAC31597B70}"/>
    <cellStyle name="l_PM Jornais(eliza)_Jornais Nordeste_NEIDE II 3 6" xfId="36907" xr:uid="{B2A405F1-E988-466A-A6B1-5AFC3AFBCE8A}"/>
    <cellStyle name="l_PM Jornais(eliza)_Jornais Nordeste_NEIDE II 3 6 2" xfId="46443" xr:uid="{E2B52DE2-1C01-4109-8A30-21EE78DF0E54}"/>
    <cellStyle name="l_PM Jornais(eliza)_Jornais Nordeste_NEIDE II 4" xfId="14161" xr:uid="{2185DBD5-67A6-4B9F-B142-7C529631FADF}"/>
    <cellStyle name="l_PM Jornais(eliza)_Jornais Nordeste_NEIDE II 4 2" xfId="20320" xr:uid="{154A47DD-FD84-466F-8FEC-F2F29537EF91}"/>
    <cellStyle name="l_PM Jornais(eliza)_Jornais Nordeste_NEIDE II 4 2 2" xfId="37730" xr:uid="{D53B858E-02DB-4EF3-9A13-4EF891E2289E}"/>
    <cellStyle name="l_PM Jornais(eliza)_Jornais Nordeste_NEIDE II 4 3" xfId="25229" xr:uid="{A57A11B0-918E-4B29-9252-2882C5E669FE}"/>
    <cellStyle name="l_PM Jornais(eliza)_Jornais Nordeste_NEIDE II 5" xfId="28439" xr:uid="{EE1E654A-48B6-402B-8A7B-D04BE93A84CE}"/>
    <cellStyle name="l_PM Jornais(eliza)_Jornais Nordeste_NEIDE II 5 2" xfId="40795" xr:uid="{8A9323C3-9B01-4D0F-866D-B793E5EE22C6}"/>
    <cellStyle name="l_PM Jornais(eliza)_Jornais Nordeste_NEIDE II 6" xfId="31897" xr:uid="{E5C57C2C-5CDE-48D7-9735-685CF9551CC0}"/>
    <cellStyle name="l_PM Jornais(eliza)_Jornais Nordeste_NEIDE II_OOH - Rev 12" xfId="4019" xr:uid="{DB3A43F2-AAC2-415A-95BB-D60595BE4F31}"/>
    <cellStyle name="l_PM Jornais(eliza)_Jornais Nordeste_OOH - Rev 12" xfId="4020" xr:uid="{4EECE3A5-2442-4CBD-9CD3-23CC95184401}"/>
    <cellStyle name="l_PM Jornais(eliza)_Jornais Nordeste_Plano  DF - Jornal Meia Pág. Tab. 17.05" xfId="932" xr:uid="{0F6189F7-5419-46A2-883D-8BC8C3754872}"/>
    <cellStyle name="l_PM Jornais(eliza)_Jornais Nordeste_Plano  DF - Jornal Meia Pág. Tab. 17.05_JORNAL COMPLEMENTO 24.06 - VERAMIR II - CONSOLIDADO" xfId="933" xr:uid="{FE785D84-4E54-4A23-AA86-8B4045EC54AA}"/>
    <cellStyle name="l_PM Jornais(eliza)_Jornais Nordeste_Plano  PE - Jornal Meia Pág. Tab. 17.05" xfId="934" xr:uid="{78CAA2D5-324D-4242-9FF2-013F5E20D0BC}"/>
    <cellStyle name="l_PM Jornais(eliza)_Jornais Nordeste_Plano  PE - Jornal Meia Pág. Tab. 17.05_JORNAL COMPLEMENTO 24.06 - VERAMIR II - CONSOLIDADO" xfId="935" xr:uid="{5821C17C-E880-49E7-A983-B6B1E81CE85A}"/>
    <cellStyle name="l_PM Jornais(eliza)_Jornais Nordeste_Plano BA - Jornal Meia Pág. Tab. 17.05 - JR NÃO PROG. 19.05" xfId="936" xr:uid="{75E1C864-178C-493D-8E80-5E6AC64B16D2}"/>
    <cellStyle name="l_PM Jornais(eliza)_Jornais Nordeste_Plano ES - 12.05.08 CONFERÊNCIA14-05-08 " xfId="937" xr:uid="{D79C7761-BE79-4E29-941C-E3219688A5A3}"/>
    <cellStyle name="l_PM Jornais(eliza)_Jornais Nordeste_Plano ES - 12.05.08 CONFERÊNCIA14-05-08  2" xfId="11319" xr:uid="{D03CD928-F476-4470-9C3C-6CBEDB4A0F91}"/>
    <cellStyle name="l_PM Jornais(eliza)_Jornais Nordeste_Plano ES - 12.05.08 CONFERÊNCIA14-05-08  2 2" xfId="13075" xr:uid="{D6DC3786-FA5B-46C3-BBF4-B4911C2F9C25}"/>
    <cellStyle name="l_PM Jornais(eliza)_Jornais Nordeste_Plano ES - 12.05.08 CONFERÊNCIA14-05-08  2 2 2" xfId="16705" xr:uid="{9465CCA8-17F7-4FE6-B311-DB95B0FFC764}"/>
    <cellStyle name="l_PM Jornais(eliza)_Jornais Nordeste_Plano ES - 12.05.08 CONFERÊNCIA14-05-08  2 2 2 2" xfId="22864" xr:uid="{4FECACA6-F661-443A-B783-C96DF719C620}"/>
    <cellStyle name="l_PM Jornais(eliza)_Jornais Nordeste_Plano ES - 12.05.08 CONFERÊNCIA14-05-08  2 2 2 2 2" xfId="40131" xr:uid="{5BFDE935-51A0-4AB2-9440-22A25111619C}"/>
    <cellStyle name="l_PM Jornais(eliza)_Jornais Nordeste_Plano ES - 12.05.08 CONFERÊNCIA14-05-08  2 2 2 3" xfId="27772" xr:uid="{AA3E4A13-4264-4D1E-9636-E423A0376443}"/>
    <cellStyle name="l_PM Jornais(eliza)_Jornais Nordeste_Plano ES - 12.05.08 CONFERÊNCIA14-05-08  2 2 3" xfId="30996" xr:uid="{8B6743A1-8E20-4726-8D73-7482BDCC7BF0}"/>
    <cellStyle name="l_PM Jornais(eliza)_Jornais Nordeste_Plano ES - 12.05.08 CONFERÊNCIA14-05-08  2 2 3 2" xfId="43220" xr:uid="{561F4356-699B-40A6-9444-70C7F7147DEE}"/>
    <cellStyle name="l_PM Jornais(eliza)_Jornais Nordeste_Plano ES - 12.05.08 CONFERÊNCIA14-05-08  2 2 4" xfId="33988" xr:uid="{D8E97D64-B35B-4830-BC9E-1FE4C9116FC4}"/>
    <cellStyle name="l_PM Jornais(eliza)_Jornais Nordeste_Plano ES - 12.05.08 CONFERÊNCIA14-05-08  2 2 4 2" xfId="45707" xr:uid="{EC492D78-D6C4-498A-B967-E19A191DA0A1}"/>
    <cellStyle name="l_PM Jornais(eliza)_Jornais Nordeste_Plano ES - 12.05.08 CONFERÊNCIA14-05-08  2 2 5" xfId="36189" xr:uid="{C00AAAE1-47C4-41C1-A159-8BA49C22F5BE}"/>
    <cellStyle name="l_PM Jornais(eliza)_Jornais Nordeste_Plano ES - 12.05.08 CONFERÊNCIA14-05-08  2 2 6" xfId="19512" xr:uid="{6D6BBE4B-6A20-4598-AB48-F6E4C2B4AE65}"/>
    <cellStyle name="l_PM Jornais(eliza)_Jornais Nordeste_Plano ES - 12.05.08 CONFERÊNCIA14-05-08  2 3" xfId="15002" xr:uid="{69441DE9-97B7-4948-AB23-7F0375118AF6}"/>
    <cellStyle name="l_PM Jornais(eliza)_Jornais Nordeste_Plano ES - 12.05.08 CONFERÊNCIA14-05-08  2 3 2" xfId="21161" xr:uid="{13ABBB78-5F09-4D6A-978F-EDB61854B8A4}"/>
    <cellStyle name="l_PM Jornais(eliza)_Jornais Nordeste_Plano ES - 12.05.08 CONFERÊNCIA14-05-08  2 3 2 2" xfId="38534" xr:uid="{3FDD62FD-35E1-4DFF-85B5-DA470174616F}"/>
    <cellStyle name="l_PM Jornais(eliza)_Jornais Nordeste_Plano ES - 12.05.08 CONFERÊNCIA14-05-08  2 3 3" xfId="26123" xr:uid="{B4EF0455-8723-41BE-AFB4-B47F0C0EB762}"/>
    <cellStyle name="l_PM Jornais(eliza)_Jornais Nordeste_Plano ES - 12.05.08 CONFERÊNCIA14-05-08  2 4" xfId="29314" xr:uid="{3879FDFB-ABF5-4A69-A020-FC04A25F48ED}"/>
    <cellStyle name="l_PM Jornais(eliza)_Jornais Nordeste_Plano ES - 12.05.08 CONFERÊNCIA14-05-08  2 4 2" xfId="41624" xr:uid="{A52730C4-911E-4E74-BE1F-F12ECE2277B6}"/>
    <cellStyle name="l_PM Jornais(eliza)_Jornais Nordeste_Plano ES - 12.05.08 CONFERÊNCIA14-05-08  2 5" xfId="32298" xr:uid="{809D57ED-054D-4825-97BB-5B9B50DE19C2}"/>
    <cellStyle name="l_PM Jornais(eliza)_Jornais Nordeste_Plano ES - 12.05.08 CONFERÊNCIA14-05-08  2 5 2" xfId="44053" xr:uid="{8E4EF716-2C79-4A6B-8875-678D6C160D2C}"/>
    <cellStyle name="l_PM Jornais(eliza)_Jornais Nordeste_Plano ES - 12.05.08 CONFERÊNCIA14-05-08  2 6" xfId="34603" xr:uid="{7038E747-EE3D-429E-BC11-AF48EF0EC8C7}"/>
    <cellStyle name="l_PM Jornais(eliza)_Jornais Nordeste_Plano ES - 12.05.08 CONFERÊNCIA14-05-08  2 7" xfId="19036" xr:uid="{18015C00-152D-4318-81FC-075F99A8BAF2}"/>
    <cellStyle name="l_PM Jornais(eliza)_Jornais Nordeste_Plano ES - 12.05.08 CONFERÊNCIA14-05-08  3" xfId="12272" xr:uid="{AC318837-CAA9-4FD4-8997-ACA024490A5F}"/>
    <cellStyle name="l_PM Jornais(eliza)_Jornais Nordeste_Plano ES - 12.05.08 CONFERÊNCIA14-05-08  3 2" xfId="15902" xr:uid="{A62FEB9F-1A24-454D-9998-9B29BA9C5C7C}"/>
    <cellStyle name="l_PM Jornais(eliza)_Jornais Nordeste_Plano ES - 12.05.08 CONFERÊNCIA14-05-08  3 2 2" xfId="22061" xr:uid="{F608D7C9-A5CE-477D-AFAD-1ABFE00D588E}"/>
    <cellStyle name="l_PM Jornais(eliza)_Jornais Nordeste_Plano ES - 12.05.08 CONFERÊNCIA14-05-08  3 2 2 2" xfId="39339" xr:uid="{313A2791-597E-4470-8B06-B0F9B6FAE281}"/>
    <cellStyle name="l_PM Jornais(eliza)_Jornais Nordeste_Plano ES - 12.05.08 CONFERÊNCIA14-05-08  3 2 3" xfId="26980" xr:uid="{5987283C-A294-4331-A8E4-C7F532085504}"/>
    <cellStyle name="l_PM Jornais(eliza)_Jornais Nordeste_Plano ES - 12.05.08 CONFERÊNCIA14-05-08  3 2 4" xfId="48239" xr:uid="{D449585D-1B95-4B2A-8346-509E80DAFC48}"/>
    <cellStyle name="l_PM Jornais(eliza)_Jornais Nordeste_Plano ES - 12.05.08 CONFERÊNCIA14-05-08  3 3" xfId="17602" xr:uid="{C6281D4B-6BD8-4508-B559-A098E1A31507}"/>
    <cellStyle name="l_PM Jornais(eliza)_Jornais Nordeste_Plano ES - 12.05.08 CONFERÊNCIA14-05-08  3 3 2" xfId="23761" xr:uid="{8C445FEC-0F1D-4C73-A16B-F3365CCE4889}"/>
    <cellStyle name="l_PM Jornais(eliza)_Jornais Nordeste_Plano ES - 12.05.08 CONFERÊNCIA14-05-08  3 3 2 2" xfId="42424" xr:uid="{F3F9BC4C-C48F-40AF-9EFB-BEC244EE5096}"/>
    <cellStyle name="l_PM Jornais(eliza)_Jornais Nordeste_Plano ES - 12.05.08 CONFERÊNCIA14-05-08  3 3 3" xfId="30198" xr:uid="{DF6B8795-F988-4098-8B90-ACA53C16309E}"/>
    <cellStyle name="l_PM Jornais(eliza)_Jornais Nordeste_Plano ES - 12.05.08 CONFERÊNCIA14-05-08  3 4" xfId="33195" xr:uid="{410B13BE-6A85-433F-A5C3-F97CA1344A32}"/>
    <cellStyle name="l_PM Jornais(eliza)_Jornais Nordeste_Plano ES - 12.05.08 CONFERÊNCIA14-05-08  3 4 2" xfId="44914" xr:uid="{FF058E4D-FE4B-4717-B539-038A78FE5A4A}"/>
    <cellStyle name="l_PM Jornais(eliza)_Jornais Nordeste_Plano ES - 12.05.08 CONFERÊNCIA14-05-08  3 5" xfId="35397" xr:uid="{40CCEBC4-C431-4D29-92BF-8BB266E97757}"/>
    <cellStyle name="l_PM Jornais(eliza)_Jornais Nordeste_Plano ES - 12.05.08 CONFERÊNCIA14-05-08  3 6" xfId="32886" xr:uid="{F3C3C7E0-2D8F-4BCC-AFC2-0FC8734E5EAA}"/>
    <cellStyle name="l_PM Jornais(eliza)_Jornais Nordeste_Plano ES - 12.05.08 CONFERÊNCIA14-05-08  3 6 2" xfId="44639" xr:uid="{20F9B9BF-E162-45BF-AA2E-067EAE67398A}"/>
    <cellStyle name="l_PM Jornais(eliza)_Jornais Nordeste_Plano ES - 12.05.08 CONFERÊNCIA14-05-08  4" xfId="14162" xr:uid="{7BB29224-889D-40AE-92A3-4D8F2234B396}"/>
    <cellStyle name="l_PM Jornais(eliza)_Jornais Nordeste_Plano ES - 12.05.08 CONFERÊNCIA14-05-08  4 2" xfId="20321" xr:uid="{ED011764-A470-4CEB-A4C5-CE77BD225697}"/>
    <cellStyle name="l_PM Jornais(eliza)_Jornais Nordeste_Plano ES - 12.05.08 CONFERÊNCIA14-05-08  4 2 2" xfId="37731" xr:uid="{C8DEB173-D9F7-44E4-AD15-BD22D244A949}"/>
    <cellStyle name="l_PM Jornais(eliza)_Jornais Nordeste_Plano ES - 12.05.08 CONFERÊNCIA14-05-08  4 3" xfId="25230" xr:uid="{4E6A19AB-0E98-4B6C-9F30-C16A32B76CEB}"/>
    <cellStyle name="l_PM Jornais(eliza)_Jornais Nordeste_Plano ES - 12.05.08 CONFERÊNCIA14-05-08  5" xfId="28440" xr:uid="{B8FBE942-6FD5-47ED-944E-088858A43C6E}"/>
    <cellStyle name="l_PM Jornais(eliza)_Jornais Nordeste_Plano ES - 12.05.08 CONFERÊNCIA14-05-08  5 2" xfId="40796" xr:uid="{CE9D78C6-B285-4679-B0D7-97EB4AB27C10}"/>
    <cellStyle name="l_PM Jornais(eliza)_Jornais Nordeste_Plano ES - 12.05.08 CONFERÊNCIA14-05-08  6" xfId="31896" xr:uid="{3EF8AAEC-7509-441E-B9FB-2A3BAD116D48}"/>
    <cellStyle name="l_PM Jornais(eliza)_Jornais Nordeste_Plano ES - 12.05.08 CONFERÊNCIA14-05-08 _OOH - Rev 12" xfId="4021" xr:uid="{70EF9BF0-6DB3-43A1-A1CD-28A798EC63F5}"/>
    <cellStyle name="l_PM Jornais(eliza)_Jornais Nordeste_Plano GO -  Jornal Meia Pág. Tab. 16.05 - JR NÃO PROG." xfId="938" xr:uid="{3D42F283-36A6-461B-8A0B-3BD2AE5E4B34}"/>
    <cellStyle name="l_PM Jornais(eliza)_Jornais Nordeste_Plano GO -  Jornal Meia Pág. Tab. 16.05 - JR NÃO PROG. 2" xfId="11320" xr:uid="{907FE936-5750-43EA-8FD8-134CADCF8320}"/>
    <cellStyle name="l_PM Jornais(eliza)_Jornais Nordeste_Plano GO -  Jornal Meia Pág. Tab. 16.05 - JR NÃO PROG. 2 2" xfId="13076" xr:uid="{9F65D3BB-91E4-43B4-A53A-D754AC51E0DA}"/>
    <cellStyle name="l_PM Jornais(eliza)_Jornais Nordeste_Plano GO -  Jornal Meia Pág. Tab. 16.05 - JR NÃO PROG. 2 2 2" xfId="16706" xr:uid="{BA1DC250-E9EB-429C-A554-4A969F14B451}"/>
    <cellStyle name="l_PM Jornais(eliza)_Jornais Nordeste_Plano GO -  Jornal Meia Pág. Tab. 16.05 - JR NÃO PROG. 2 2 2 2" xfId="22865" xr:uid="{628C9376-78D7-4965-BDEF-3B26F5D79438}"/>
    <cellStyle name="l_PM Jornais(eliza)_Jornais Nordeste_Plano GO -  Jornal Meia Pág. Tab. 16.05 - JR NÃO PROG. 2 2 2 2 2" xfId="40132" xr:uid="{1B281F57-448E-4125-A44C-F612BF8F1DAF}"/>
    <cellStyle name="l_PM Jornais(eliza)_Jornais Nordeste_Plano GO -  Jornal Meia Pág. Tab. 16.05 - JR NÃO PROG. 2 2 2 3" xfId="27773" xr:uid="{78C76109-CC16-482D-A0B4-32FAC5735624}"/>
    <cellStyle name="l_PM Jornais(eliza)_Jornais Nordeste_Plano GO -  Jornal Meia Pág. Tab. 16.05 - JR NÃO PROG. 2 2 3" xfId="30997" xr:uid="{02EE3D30-FEAF-4BD8-8270-230F5413B5AA}"/>
    <cellStyle name="l_PM Jornais(eliza)_Jornais Nordeste_Plano GO -  Jornal Meia Pág. Tab. 16.05 - JR NÃO PROG. 2 2 3 2" xfId="43221" xr:uid="{C35FBEA8-8EDA-47CC-8B7B-2E344D209A64}"/>
    <cellStyle name="l_PM Jornais(eliza)_Jornais Nordeste_Plano GO -  Jornal Meia Pág. Tab. 16.05 - JR NÃO PROG. 2 2 4" xfId="33989" xr:uid="{6D5EC98C-6D8B-413F-BFD9-687A2801C918}"/>
    <cellStyle name="l_PM Jornais(eliza)_Jornais Nordeste_Plano GO -  Jornal Meia Pág. Tab. 16.05 - JR NÃO PROG. 2 2 4 2" xfId="45708" xr:uid="{5CF41540-0BB8-426F-A44C-B595438C7485}"/>
    <cellStyle name="l_PM Jornais(eliza)_Jornais Nordeste_Plano GO -  Jornal Meia Pág. Tab. 16.05 - JR NÃO PROG. 2 2 5" xfId="36190" xr:uid="{943693FF-83D7-4DE7-8A12-DEEDE2DBC5FD}"/>
    <cellStyle name="l_PM Jornais(eliza)_Jornais Nordeste_Plano GO -  Jornal Meia Pág. Tab. 16.05 - JR NÃO PROG. 2 2 6" xfId="18837" xr:uid="{7B58344E-B2DD-46F5-AC1C-BD6EE7C13F96}"/>
    <cellStyle name="l_PM Jornais(eliza)_Jornais Nordeste_Plano GO -  Jornal Meia Pág. Tab. 16.05 - JR NÃO PROG. 2 3" xfId="15003" xr:uid="{044B5774-0218-4FC9-96FF-9AB981601C14}"/>
    <cellStyle name="l_PM Jornais(eliza)_Jornais Nordeste_Plano GO -  Jornal Meia Pág. Tab. 16.05 - JR NÃO PROG. 2 3 2" xfId="21162" xr:uid="{525EA719-A84C-41D2-B8CE-58905834EA10}"/>
    <cellStyle name="l_PM Jornais(eliza)_Jornais Nordeste_Plano GO -  Jornal Meia Pág. Tab. 16.05 - JR NÃO PROG. 2 3 2 2" xfId="38535" xr:uid="{0B113441-CC4A-4D85-BED0-F6AB4C7ED542}"/>
    <cellStyle name="l_PM Jornais(eliza)_Jornais Nordeste_Plano GO -  Jornal Meia Pág. Tab. 16.05 - JR NÃO PROG. 2 3 3" xfId="26124" xr:uid="{3E265726-F63B-49A6-A6DF-3169B11EE7AF}"/>
    <cellStyle name="l_PM Jornais(eliza)_Jornais Nordeste_Plano GO -  Jornal Meia Pág. Tab. 16.05 - JR NÃO PROG. 2 4" xfId="29315" xr:uid="{D031B54F-0828-4BC7-A8A2-C0AAF34B6CFC}"/>
    <cellStyle name="l_PM Jornais(eliza)_Jornais Nordeste_Plano GO -  Jornal Meia Pág. Tab. 16.05 - JR NÃO PROG. 2 4 2" xfId="41625" xr:uid="{D6AB0B7D-CCFF-490A-BDF8-1EE2685FC8DE}"/>
    <cellStyle name="l_PM Jornais(eliza)_Jornais Nordeste_Plano GO -  Jornal Meia Pág. Tab. 16.05 - JR NÃO PROG. 2 5" xfId="32299" xr:uid="{EEA64886-698E-494A-9E10-A0FF3AB4F72D}"/>
    <cellStyle name="l_PM Jornais(eliza)_Jornais Nordeste_Plano GO -  Jornal Meia Pág. Tab. 16.05 - JR NÃO PROG. 2 5 2" xfId="44054" xr:uid="{39492AD7-BC83-4142-B9DD-849A1810FB3B}"/>
    <cellStyle name="l_PM Jornais(eliza)_Jornais Nordeste_Plano GO -  Jornal Meia Pág. Tab. 16.05 - JR NÃO PROG. 2 6" xfId="34604" xr:uid="{90ACA27E-9D17-4289-9B71-95885E94FC7A}"/>
    <cellStyle name="l_PM Jornais(eliza)_Jornais Nordeste_Plano GO -  Jornal Meia Pág. Tab. 16.05 - JR NÃO PROG. 2 7" xfId="18720" xr:uid="{5BA43606-6A13-4D15-B07C-DE8665C84860}"/>
    <cellStyle name="l_PM Jornais(eliza)_Jornais Nordeste_Plano GO -  Jornal Meia Pág. Tab. 16.05 - JR NÃO PROG. 3" xfId="12273" xr:uid="{533BCE38-7AF1-4B02-AF66-8C87201C359B}"/>
    <cellStyle name="l_PM Jornais(eliza)_Jornais Nordeste_Plano GO -  Jornal Meia Pág. Tab. 16.05 - JR NÃO PROG. 3 2" xfId="15903" xr:uid="{905A32A7-7E44-47AD-99E3-B5A56D59A099}"/>
    <cellStyle name="l_PM Jornais(eliza)_Jornais Nordeste_Plano GO -  Jornal Meia Pág. Tab. 16.05 - JR NÃO PROG. 3 2 2" xfId="22062" xr:uid="{C01BBBA8-6332-404F-BF3F-00A8D7293B26}"/>
    <cellStyle name="l_PM Jornais(eliza)_Jornais Nordeste_Plano GO -  Jornal Meia Pág. Tab. 16.05 - JR NÃO PROG. 3 2 2 2" xfId="39340" xr:uid="{42718F95-A4A0-4502-B1E1-2A8BA53CF41D}"/>
    <cellStyle name="l_PM Jornais(eliza)_Jornais Nordeste_Plano GO -  Jornal Meia Pág. Tab. 16.05 - JR NÃO PROG. 3 2 3" xfId="26981" xr:uid="{EF2B115F-8B95-4A62-A7CA-D77A3700BB0C}"/>
    <cellStyle name="l_PM Jornais(eliza)_Jornais Nordeste_Plano GO -  Jornal Meia Pág. Tab. 16.05 - JR NÃO PROG. 3 2 4" xfId="48240" xr:uid="{44D1B816-B7A8-46A4-91A4-3C5453133641}"/>
    <cellStyle name="l_PM Jornais(eliza)_Jornais Nordeste_Plano GO -  Jornal Meia Pág. Tab. 16.05 - JR NÃO PROG. 3 3" xfId="17603" xr:uid="{19CF79F4-7961-4B3F-9E9E-C0CBFDD13843}"/>
    <cellStyle name="l_PM Jornais(eliza)_Jornais Nordeste_Plano GO -  Jornal Meia Pág. Tab. 16.05 - JR NÃO PROG. 3 3 2" xfId="23762" xr:uid="{31D311E2-EE4F-4261-A8C9-72CA8EF6261B}"/>
    <cellStyle name="l_PM Jornais(eliza)_Jornais Nordeste_Plano GO -  Jornal Meia Pág. Tab. 16.05 - JR NÃO PROG. 3 3 2 2" xfId="42425" xr:uid="{D6FAE6E2-3913-424F-9CC0-159406B1C440}"/>
    <cellStyle name="l_PM Jornais(eliza)_Jornais Nordeste_Plano GO -  Jornal Meia Pág. Tab. 16.05 - JR NÃO PROG. 3 3 3" xfId="30199" xr:uid="{CB69AB11-0D15-42A6-9C7E-7FF7DD085A84}"/>
    <cellStyle name="l_PM Jornais(eliza)_Jornais Nordeste_Plano GO -  Jornal Meia Pág. Tab. 16.05 - JR NÃO PROG. 3 4" xfId="33196" xr:uid="{D6AE9AF9-8341-4852-B92D-713BD7EEE9EE}"/>
    <cellStyle name="l_PM Jornais(eliza)_Jornais Nordeste_Plano GO -  Jornal Meia Pág. Tab. 16.05 - JR NÃO PROG. 3 4 2" xfId="44915" xr:uid="{891D37B3-EB85-40E6-AC69-875BFA3FC3FE}"/>
    <cellStyle name="l_PM Jornais(eliza)_Jornais Nordeste_Plano GO -  Jornal Meia Pág. Tab. 16.05 - JR NÃO PROG. 3 5" xfId="35398" xr:uid="{61FF4D52-5B1F-44E6-9993-B30AAE9650E5}"/>
    <cellStyle name="l_PM Jornais(eliza)_Jornais Nordeste_Plano GO -  Jornal Meia Pág. Tab. 16.05 - JR NÃO PROG. 3 6" xfId="37103" xr:uid="{A261BBC4-1BEE-4ADA-B86C-A2DF9EA41B1B}"/>
    <cellStyle name="l_PM Jornais(eliza)_Jornais Nordeste_Plano GO -  Jornal Meia Pág. Tab. 16.05 - JR NÃO PROG. 3 6 2" xfId="46639" xr:uid="{49236CF3-FB7A-4A86-A6D6-4FF6BAFDA481}"/>
    <cellStyle name="l_PM Jornais(eliza)_Jornais Nordeste_Plano GO -  Jornal Meia Pág. Tab. 16.05 - JR NÃO PROG. 4" xfId="14163" xr:uid="{55A7CD84-4B1B-40C6-9244-AA327F846951}"/>
    <cellStyle name="l_PM Jornais(eliza)_Jornais Nordeste_Plano GO -  Jornal Meia Pág. Tab. 16.05 - JR NÃO PROG. 4 2" xfId="20322" xr:uid="{515E39FD-7BEC-44C4-AAF9-66605061C67D}"/>
    <cellStyle name="l_PM Jornais(eliza)_Jornais Nordeste_Plano GO -  Jornal Meia Pág. Tab. 16.05 - JR NÃO PROG. 4 2 2" xfId="37732" xr:uid="{668EBB3F-898B-4A0B-8FCC-BA3A9042C879}"/>
    <cellStyle name="l_PM Jornais(eliza)_Jornais Nordeste_Plano GO -  Jornal Meia Pág. Tab. 16.05 - JR NÃO PROG. 4 3" xfId="25231" xr:uid="{8C1A3CDB-37AD-4EBE-BA93-F1EEFC348E3E}"/>
    <cellStyle name="l_PM Jornais(eliza)_Jornais Nordeste_Plano GO -  Jornal Meia Pág. Tab. 16.05 - JR NÃO PROG. 5" xfId="28441" xr:uid="{EA79AA58-39BF-4221-B29E-3E398ACFD084}"/>
    <cellStyle name="l_PM Jornais(eliza)_Jornais Nordeste_Plano GO -  Jornal Meia Pág. Tab. 16.05 - JR NÃO PROG. 5 2" xfId="40797" xr:uid="{F0E42969-B6E0-4523-9C06-B5F16AB31FD5}"/>
    <cellStyle name="l_PM Jornais(eliza)_Jornais Nordeste_Plano GO -  Jornal Meia Pág. Tab. 16.05 - JR NÃO PROG. 6" xfId="31895" xr:uid="{DF38E027-30A8-4102-AF02-08B5AE05AA44}"/>
    <cellStyle name="l_PM Jornais(eliza)_Jornais Nordeste_Plano GO -  Jornal Meia Pág. Tab. 16.05 - JR NÃO PROG._OOH - Rev 12" xfId="4022" xr:uid="{F0742BF0-D5E0-435C-AD4B-6C24E138F410}"/>
    <cellStyle name="l_PM Jornais(eliza)_Jornais Nordeste_Plano RJ -" xfId="939" xr:uid="{1721D6F6-58A8-4FE9-930B-9BB7A0908599}"/>
    <cellStyle name="l_PM Jornais(eliza)_Jornais Nordeste_Plano RJ - AJUSTADO 06.05.08 CONFERÊNCIAS 07.05.08" xfId="940" xr:uid="{45F0BFC2-ECA6-4C99-BA4C-31EFDFE90FED}"/>
    <cellStyle name="l_PM Jornais(eliza)_Jornais Nordeste_Plano RJ - AJUSTADO 06.05.08 CONFERÊNCIAS 07.05.08 2" xfId="11321" xr:uid="{FA625D71-3D28-473C-B531-6AE34153006E}"/>
    <cellStyle name="l_PM Jornais(eliza)_Jornais Nordeste_Plano RJ - AJUSTADO 06.05.08 CONFERÊNCIAS 07.05.08 2 2" xfId="13077" xr:uid="{A30E4D5E-E0E7-48D7-AA03-F7855719D15C}"/>
    <cellStyle name="l_PM Jornais(eliza)_Jornais Nordeste_Plano RJ - AJUSTADO 06.05.08 CONFERÊNCIAS 07.05.08 2 2 2" xfId="16707" xr:uid="{F130186D-1C42-4275-921F-5475B55E7243}"/>
    <cellStyle name="l_PM Jornais(eliza)_Jornais Nordeste_Plano RJ - AJUSTADO 06.05.08 CONFERÊNCIAS 07.05.08 2 2 2 2" xfId="22866" xr:uid="{40F2F2DF-D42A-46FA-A71F-89AF775CEEB0}"/>
    <cellStyle name="l_PM Jornais(eliza)_Jornais Nordeste_Plano RJ - AJUSTADO 06.05.08 CONFERÊNCIAS 07.05.08 2 2 2 2 2" xfId="40133" xr:uid="{A402C2E8-8B71-412A-92E8-CE0308D0ABFD}"/>
    <cellStyle name="l_PM Jornais(eliza)_Jornais Nordeste_Plano RJ - AJUSTADO 06.05.08 CONFERÊNCIAS 07.05.08 2 2 2 3" xfId="27774" xr:uid="{D9E8B5DE-6486-4FED-A10E-450E22D91473}"/>
    <cellStyle name="l_PM Jornais(eliza)_Jornais Nordeste_Plano RJ - AJUSTADO 06.05.08 CONFERÊNCIAS 07.05.08 2 2 3" xfId="30998" xr:uid="{1487824C-F52D-488C-9A99-73CA64CEC6C4}"/>
    <cellStyle name="l_PM Jornais(eliza)_Jornais Nordeste_Plano RJ - AJUSTADO 06.05.08 CONFERÊNCIAS 07.05.08 2 2 3 2" xfId="43222" xr:uid="{A2D308E5-2710-4B67-92E1-767A563D5D5B}"/>
    <cellStyle name="l_PM Jornais(eliza)_Jornais Nordeste_Plano RJ - AJUSTADO 06.05.08 CONFERÊNCIAS 07.05.08 2 2 4" xfId="33990" xr:uid="{B73EF68F-D94A-4796-AA81-68585FEE41B0}"/>
    <cellStyle name="l_PM Jornais(eliza)_Jornais Nordeste_Plano RJ - AJUSTADO 06.05.08 CONFERÊNCIAS 07.05.08 2 2 4 2" xfId="45709" xr:uid="{77015D45-49A4-4FCF-89C4-2267B34276C0}"/>
    <cellStyle name="l_PM Jornais(eliza)_Jornais Nordeste_Plano RJ - AJUSTADO 06.05.08 CONFERÊNCIAS 07.05.08 2 2 5" xfId="36191" xr:uid="{0BCDF266-61B2-416A-898E-284223C1A5DB}"/>
    <cellStyle name="l_PM Jornais(eliza)_Jornais Nordeste_Plano RJ - AJUSTADO 06.05.08 CONFERÊNCIAS 07.05.08 2 2 6" xfId="18519" xr:uid="{3B6E5C59-0E6C-495C-BF5D-B473C6696A88}"/>
    <cellStyle name="l_PM Jornais(eliza)_Jornais Nordeste_Plano RJ - AJUSTADO 06.05.08 CONFERÊNCIAS 07.05.08 2 3" xfId="15004" xr:uid="{754EE14F-8C84-4413-AE11-F975AC5A246D}"/>
    <cellStyle name="l_PM Jornais(eliza)_Jornais Nordeste_Plano RJ - AJUSTADO 06.05.08 CONFERÊNCIAS 07.05.08 2 3 2" xfId="21163" xr:uid="{D9146610-8DBD-4E09-A7D4-D34A8E26A8F3}"/>
    <cellStyle name="l_PM Jornais(eliza)_Jornais Nordeste_Plano RJ - AJUSTADO 06.05.08 CONFERÊNCIAS 07.05.08 2 3 2 2" xfId="38536" xr:uid="{4C7E9EEC-9747-42A8-82DF-F71D1D843698}"/>
    <cellStyle name="l_PM Jornais(eliza)_Jornais Nordeste_Plano RJ - AJUSTADO 06.05.08 CONFERÊNCIAS 07.05.08 2 3 3" xfId="26125" xr:uid="{9694CC12-6087-43BE-A77E-E1A109CC8BA0}"/>
    <cellStyle name="l_PM Jornais(eliza)_Jornais Nordeste_Plano RJ - AJUSTADO 06.05.08 CONFERÊNCIAS 07.05.08 2 4" xfId="29316" xr:uid="{03C3BC61-C146-4E33-8846-C0FF5FA35A9B}"/>
    <cellStyle name="l_PM Jornais(eliza)_Jornais Nordeste_Plano RJ - AJUSTADO 06.05.08 CONFERÊNCIAS 07.05.08 2 4 2" xfId="41626" xr:uid="{B8D2FBF6-3C41-48DC-8109-860539F61CAF}"/>
    <cellStyle name="l_PM Jornais(eliza)_Jornais Nordeste_Plano RJ - AJUSTADO 06.05.08 CONFERÊNCIAS 07.05.08 2 5" xfId="32300" xr:uid="{A220564D-C153-454E-A44A-9E68E2C7A5E6}"/>
    <cellStyle name="l_PM Jornais(eliza)_Jornais Nordeste_Plano RJ - AJUSTADO 06.05.08 CONFERÊNCIAS 07.05.08 2 5 2" xfId="44055" xr:uid="{00D06416-5314-4B1F-B7A0-5CB64E7B500A}"/>
    <cellStyle name="l_PM Jornais(eliza)_Jornais Nordeste_Plano RJ - AJUSTADO 06.05.08 CONFERÊNCIAS 07.05.08 2 6" xfId="34605" xr:uid="{8E41CD46-AE7A-4D01-8B32-61A7A822A7C6}"/>
    <cellStyle name="l_PM Jornais(eliza)_Jornais Nordeste_Plano RJ - AJUSTADO 06.05.08 CONFERÊNCIAS 07.05.08 2 7" xfId="19418" xr:uid="{5DDFDC08-C513-4F73-B153-EFC2115144D0}"/>
    <cellStyle name="l_PM Jornais(eliza)_Jornais Nordeste_Plano RJ - AJUSTADO 06.05.08 CONFERÊNCIAS 07.05.08 3" xfId="12274" xr:uid="{5A4CB605-1F78-4C96-A0A4-CE4965CBF5A3}"/>
    <cellStyle name="l_PM Jornais(eliza)_Jornais Nordeste_Plano RJ - AJUSTADO 06.05.08 CONFERÊNCIAS 07.05.08 3 2" xfId="15904" xr:uid="{710EE0E7-0123-4883-8997-9E65C2033DE9}"/>
    <cellStyle name="l_PM Jornais(eliza)_Jornais Nordeste_Plano RJ - AJUSTADO 06.05.08 CONFERÊNCIAS 07.05.08 3 2 2" xfId="22063" xr:uid="{002F4BEF-1A70-41FA-A1CA-0953FFA3C57C}"/>
    <cellStyle name="l_PM Jornais(eliza)_Jornais Nordeste_Plano RJ - AJUSTADO 06.05.08 CONFERÊNCIAS 07.05.08 3 2 2 2" xfId="39341" xr:uid="{62CC10C5-6735-4D00-8AC2-4C3D77A71D60}"/>
    <cellStyle name="l_PM Jornais(eliza)_Jornais Nordeste_Plano RJ - AJUSTADO 06.05.08 CONFERÊNCIAS 07.05.08 3 2 3" xfId="26982" xr:uid="{4BD8227F-4587-4D1A-94C6-A2CE9652116E}"/>
    <cellStyle name="l_PM Jornais(eliza)_Jornais Nordeste_Plano RJ - AJUSTADO 06.05.08 CONFERÊNCIAS 07.05.08 3 2 4" xfId="48241" xr:uid="{FEB576CA-8AC5-4706-A398-2BD38B054829}"/>
    <cellStyle name="l_PM Jornais(eliza)_Jornais Nordeste_Plano RJ - AJUSTADO 06.05.08 CONFERÊNCIAS 07.05.08 3 3" xfId="17604" xr:uid="{B59FC478-437B-478C-80EA-DF369A253470}"/>
    <cellStyle name="l_PM Jornais(eliza)_Jornais Nordeste_Plano RJ - AJUSTADO 06.05.08 CONFERÊNCIAS 07.05.08 3 3 2" xfId="23763" xr:uid="{B26ECAC6-29A6-47EA-A2A8-8ED8E20EDDDA}"/>
    <cellStyle name="l_PM Jornais(eliza)_Jornais Nordeste_Plano RJ - AJUSTADO 06.05.08 CONFERÊNCIAS 07.05.08 3 3 2 2" xfId="42426" xr:uid="{9819E16A-3132-4C47-A6F2-76D5F9701530}"/>
    <cellStyle name="l_PM Jornais(eliza)_Jornais Nordeste_Plano RJ - AJUSTADO 06.05.08 CONFERÊNCIAS 07.05.08 3 3 3" xfId="30200" xr:uid="{715ADBE7-1C6C-45E4-A28C-2B2694213574}"/>
    <cellStyle name="l_PM Jornais(eliza)_Jornais Nordeste_Plano RJ - AJUSTADO 06.05.08 CONFERÊNCIAS 07.05.08 3 4" xfId="33197" xr:uid="{3F1BAAB1-5746-484E-8D76-C3488E17A1BE}"/>
    <cellStyle name="l_PM Jornais(eliza)_Jornais Nordeste_Plano RJ - AJUSTADO 06.05.08 CONFERÊNCIAS 07.05.08 3 4 2" xfId="44916" xr:uid="{AEFFAC77-478D-45D3-95E8-F4C34FACD059}"/>
    <cellStyle name="l_PM Jornais(eliza)_Jornais Nordeste_Plano RJ - AJUSTADO 06.05.08 CONFERÊNCIAS 07.05.08 3 5" xfId="35399" xr:uid="{1D8BDB05-CCE2-471D-9DD6-2DA6C6E25754}"/>
    <cellStyle name="l_PM Jornais(eliza)_Jornais Nordeste_Plano RJ - AJUSTADO 06.05.08 CONFERÊNCIAS 07.05.08 3 6" xfId="37306" xr:uid="{4DE003B0-5FA0-472B-8420-04B706B8E651}"/>
    <cellStyle name="l_PM Jornais(eliza)_Jornais Nordeste_Plano RJ - AJUSTADO 06.05.08 CONFERÊNCIAS 07.05.08 3 6 2" xfId="46842" xr:uid="{BA994B42-4111-4D32-8D66-9EE8ECEA4526}"/>
    <cellStyle name="l_PM Jornais(eliza)_Jornais Nordeste_Plano RJ - AJUSTADO 06.05.08 CONFERÊNCIAS 07.05.08 4" xfId="14164" xr:uid="{59921350-0FFC-4DD3-967F-B632B4708A9A}"/>
    <cellStyle name="l_PM Jornais(eliza)_Jornais Nordeste_Plano RJ - AJUSTADO 06.05.08 CONFERÊNCIAS 07.05.08 4 2" xfId="20323" xr:uid="{B3793D32-37CB-498B-82BB-2D3CC949EE62}"/>
    <cellStyle name="l_PM Jornais(eliza)_Jornais Nordeste_Plano RJ - AJUSTADO 06.05.08 CONFERÊNCIAS 07.05.08 4 2 2" xfId="37733" xr:uid="{F5442D16-2953-4BD8-B51A-27F534145162}"/>
    <cellStyle name="l_PM Jornais(eliza)_Jornais Nordeste_Plano RJ - AJUSTADO 06.05.08 CONFERÊNCIAS 07.05.08 4 3" xfId="25232" xr:uid="{73BD274E-BDB3-4867-9941-AE8CA7712F5E}"/>
    <cellStyle name="l_PM Jornais(eliza)_Jornais Nordeste_Plano RJ - AJUSTADO 06.05.08 CONFERÊNCIAS 07.05.08 5" xfId="28442" xr:uid="{5DFD6EA7-903D-4694-A778-F4B0BCC88F5F}"/>
    <cellStyle name="l_PM Jornais(eliza)_Jornais Nordeste_Plano RJ - AJUSTADO 06.05.08 CONFERÊNCIAS 07.05.08 5 2" xfId="40798" xr:uid="{9DBFAB69-95A7-4CA7-BB70-CF832803E05E}"/>
    <cellStyle name="l_PM Jornais(eliza)_Jornais Nordeste_Plano RJ - AJUSTADO 06.05.08 CONFERÊNCIAS 07.05.08 6" xfId="31894" xr:uid="{9F937D34-69FE-432D-B156-303D8E029FE8}"/>
    <cellStyle name="l_PM Jornais(eliza)_Jornais Nordeste_Plano RJ - AJUSTADO 06.05.08 CONFERÊNCIAS 07.05.08_JORNAL COMPLEMENTO 24.06 - VERAMIR II - CONSOLIDADO" xfId="941" xr:uid="{0AC70BAD-1645-452A-90F3-6B01C47845BB}"/>
    <cellStyle name="l_PM Jornais(eliza)_Jornais Nordeste_Plano RJ - AJUSTADO 06.05.08 CONFERÊNCIAS 07.05.08_OOH - Rev 12" xfId="4023" xr:uid="{7ED62D01-A90B-4E82-9C24-05B40BF6495F}"/>
    <cellStyle name="l_PM Jornais(eliza)_Jornais Nordeste_Plano RJ - AJUSTADO 06.05.08 CONFERÊNCIAS 07.05.08_TV MATISSE" xfId="942" xr:uid="{45ADF096-50E2-4012-B602-115B254E6C0E}"/>
    <cellStyle name="l_PM Jornais(eliza)_Jornais Nordeste_Plano RJ - AJUSTADO 06.05.08 CONFERÊNCIAS 07.05.08_TV MATISSE 2" xfId="11322" xr:uid="{F0A89793-6E78-4F65-BBB9-501A14E31ED5}"/>
    <cellStyle name="l_PM Jornais(eliza)_Jornais Nordeste_Plano RJ - AJUSTADO 06.05.08 CONFERÊNCIAS 07.05.08_TV MATISSE 2 2" xfId="13078" xr:uid="{044044A2-863C-47DA-B0CC-76C7B1280BC0}"/>
    <cellStyle name="l_PM Jornais(eliza)_Jornais Nordeste_Plano RJ - AJUSTADO 06.05.08 CONFERÊNCIAS 07.05.08_TV MATISSE 2 2 2" xfId="16708" xr:uid="{2262822F-8037-4B8D-BCB3-578313773755}"/>
    <cellStyle name="l_PM Jornais(eliza)_Jornais Nordeste_Plano RJ - AJUSTADO 06.05.08 CONFERÊNCIAS 07.05.08_TV MATISSE 2 2 2 2" xfId="22867" xr:uid="{8D02903E-1BDC-468A-9BCB-95F369C574BE}"/>
    <cellStyle name="l_PM Jornais(eliza)_Jornais Nordeste_Plano RJ - AJUSTADO 06.05.08 CONFERÊNCIAS 07.05.08_TV MATISSE 2 2 2 2 2" xfId="40134" xr:uid="{432FA430-2534-4F66-B0DC-8E189066700C}"/>
    <cellStyle name="l_PM Jornais(eliza)_Jornais Nordeste_Plano RJ - AJUSTADO 06.05.08 CONFERÊNCIAS 07.05.08_TV MATISSE 2 2 2 3" xfId="27775" xr:uid="{22203749-E3AD-4859-B2D2-82227FD3A173}"/>
    <cellStyle name="l_PM Jornais(eliza)_Jornais Nordeste_Plano RJ - AJUSTADO 06.05.08 CONFERÊNCIAS 07.05.08_TV MATISSE 2 2 3" xfId="30999" xr:uid="{293EFA21-3FA0-4BBD-85E6-E1C6756848D7}"/>
    <cellStyle name="l_PM Jornais(eliza)_Jornais Nordeste_Plano RJ - AJUSTADO 06.05.08 CONFERÊNCIAS 07.05.08_TV MATISSE 2 2 3 2" xfId="43223" xr:uid="{29BE8C38-519D-4C1E-8FA8-C2FEB2802B86}"/>
    <cellStyle name="l_PM Jornais(eliza)_Jornais Nordeste_Plano RJ - AJUSTADO 06.05.08 CONFERÊNCIAS 07.05.08_TV MATISSE 2 2 4" xfId="33991" xr:uid="{B29228DF-55E6-43BD-919B-21DE82A8CFCC}"/>
    <cellStyle name="l_PM Jornais(eliza)_Jornais Nordeste_Plano RJ - AJUSTADO 06.05.08 CONFERÊNCIAS 07.05.08_TV MATISSE 2 2 4 2" xfId="45710" xr:uid="{00637238-A5A7-4BFA-B7AF-32352EECAE07}"/>
    <cellStyle name="l_PM Jornais(eliza)_Jornais Nordeste_Plano RJ - AJUSTADO 06.05.08 CONFERÊNCIAS 07.05.08_TV MATISSE 2 2 5" xfId="36192" xr:uid="{041E61F2-1672-45A6-9F96-9B8F51A0FB5E}"/>
    <cellStyle name="l_PM Jornais(eliza)_Jornais Nordeste_Plano RJ - AJUSTADO 06.05.08 CONFERÊNCIAS 07.05.08_TV MATISSE 2 2 6" xfId="19218" xr:uid="{AEDC0254-69DB-4543-B25D-20923DD0FB7F}"/>
    <cellStyle name="l_PM Jornais(eliza)_Jornais Nordeste_Plano RJ - AJUSTADO 06.05.08 CONFERÊNCIAS 07.05.08_TV MATISSE 2 3" xfId="15005" xr:uid="{ABD44283-CB91-4DAA-8ACD-A180AF47B87C}"/>
    <cellStyle name="l_PM Jornais(eliza)_Jornais Nordeste_Plano RJ - AJUSTADO 06.05.08 CONFERÊNCIAS 07.05.08_TV MATISSE 2 3 2" xfId="21164" xr:uid="{0578CE02-96FB-4F06-B9AE-DBFB102DB6AD}"/>
    <cellStyle name="l_PM Jornais(eliza)_Jornais Nordeste_Plano RJ - AJUSTADO 06.05.08 CONFERÊNCIAS 07.05.08_TV MATISSE 2 3 2 2" xfId="38537" xr:uid="{58909B64-6197-468B-822C-A7C8CC7F7DBA}"/>
    <cellStyle name="l_PM Jornais(eliza)_Jornais Nordeste_Plano RJ - AJUSTADO 06.05.08 CONFERÊNCIAS 07.05.08_TV MATISSE 2 3 3" xfId="26126" xr:uid="{7AE4D9F0-432D-4968-B977-1F33E2EE1534}"/>
    <cellStyle name="l_PM Jornais(eliza)_Jornais Nordeste_Plano RJ - AJUSTADO 06.05.08 CONFERÊNCIAS 07.05.08_TV MATISSE 2 4" xfId="29317" xr:uid="{248D3E1A-923D-4CBE-809A-C861C59BF8AE}"/>
    <cellStyle name="l_PM Jornais(eliza)_Jornais Nordeste_Plano RJ - AJUSTADO 06.05.08 CONFERÊNCIAS 07.05.08_TV MATISSE 2 4 2" xfId="41627" xr:uid="{3BD185BC-9C0B-43F6-B99F-0FEAC9CFE430}"/>
    <cellStyle name="l_PM Jornais(eliza)_Jornais Nordeste_Plano RJ - AJUSTADO 06.05.08 CONFERÊNCIAS 07.05.08_TV MATISSE 2 5" xfId="32301" xr:uid="{5CEDAC81-8EB0-4652-9EC3-D3B1B42D2A81}"/>
    <cellStyle name="l_PM Jornais(eliza)_Jornais Nordeste_Plano RJ - AJUSTADO 06.05.08 CONFERÊNCIAS 07.05.08_TV MATISSE 2 5 2" xfId="44056" xr:uid="{805902CA-1E42-4AE4-BA38-FC61728ABA15}"/>
    <cellStyle name="l_PM Jornais(eliza)_Jornais Nordeste_Plano RJ - AJUSTADO 06.05.08 CONFERÊNCIAS 07.05.08_TV MATISSE 2 6" xfId="34606" xr:uid="{788D29D9-E070-4F77-B6DD-942287F2A3CF}"/>
    <cellStyle name="l_PM Jornais(eliza)_Jornais Nordeste_Plano RJ - AJUSTADO 06.05.08 CONFERÊNCIAS 07.05.08_TV MATISSE 2 7" xfId="19712" xr:uid="{88E8EB6F-5671-4B3F-9C62-212BA578264D}"/>
    <cellStyle name="l_PM Jornais(eliza)_Jornais Nordeste_Plano RJ - AJUSTADO 06.05.08 CONFERÊNCIAS 07.05.08_TV MATISSE 3" xfId="12275" xr:uid="{26BB3DE3-86B2-4265-B8A2-332FD4727FF4}"/>
    <cellStyle name="l_PM Jornais(eliza)_Jornais Nordeste_Plano RJ - AJUSTADO 06.05.08 CONFERÊNCIAS 07.05.08_TV MATISSE 3 2" xfId="15905" xr:uid="{03483C49-975F-4910-B5AF-87F45B3A62F1}"/>
    <cellStyle name="l_PM Jornais(eliza)_Jornais Nordeste_Plano RJ - AJUSTADO 06.05.08 CONFERÊNCIAS 07.05.08_TV MATISSE 3 2 2" xfId="22064" xr:uid="{A1847464-EF52-4C1B-A137-3B6007031C56}"/>
    <cellStyle name="l_PM Jornais(eliza)_Jornais Nordeste_Plano RJ - AJUSTADO 06.05.08 CONFERÊNCIAS 07.05.08_TV MATISSE 3 2 2 2" xfId="39342" xr:uid="{92E19753-B179-449E-9CF2-529C94E1F50C}"/>
    <cellStyle name="l_PM Jornais(eliza)_Jornais Nordeste_Plano RJ - AJUSTADO 06.05.08 CONFERÊNCIAS 07.05.08_TV MATISSE 3 2 3" xfId="26983" xr:uid="{118CE11F-93D1-4497-A613-7375CC9B8C2E}"/>
    <cellStyle name="l_PM Jornais(eliza)_Jornais Nordeste_Plano RJ - AJUSTADO 06.05.08 CONFERÊNCIAS 07.05.08_TV MATISSE 3 2 4" xfId="48242" xr:uid="{167725D0-9600-4572-B50B-8418E2549A82}"/>
    <cellStyle name="l_PM Jornais(eliza)_Jornais Nordeste_Plano RJ - AJUSTADO 06.05.08 CONFERÊNCIAS 07.05.08_TV MATISSE 3 3" xfId="17605" xr:uid="{99CB6E19-804E-42A4-B459-898F6886284E}"/>
    <cellStyle name="l_PM Jornais(eliza)_Jornais Nordeste_Plano RJ - AJUSTADO 06.05.08 CONFERÊNCIAS 07.05.08_TV MATISSE 3 3 2" xfId="23764" xr:uid="{0CCC02ED-A3D1-45E8-9961-C6F2135CE00C}"/>
    <cellStyle name="l_PM Jornais(eliza)_Jornais Nordeste_Plano RJ - AJUSTADO 06.05.08 CONFERÊNCIAS 07.05.08_TV MATISSE 3 3 2 2" xfId="42427" xr:uid="{D14D7DF3-947E-4364-AE8C-66423B70E350}"/>
    <cellStyle name="l_PM Jornais(eliza)_Jornais Nordeste_Plano RJ - AJUSTADO 06.05.08 CONFERÊNCIAS 07.05.08_TV MATISSE 3 3 3" xfId="30201" xr:uid="{1E77E6ED-2DC7-4F27-9FDB-87D039B8FCC6}"/>
    <cellStyle name="l_PM Jornais(eliza)_Jornais Nordeste_Plano RJ - AJUSTADO 06.05.08 CONFERÊNCIAS 07.05.08_TV MATISSE 3 4" xfId="33198" xr:uid="{28CEDC7D-4621-40F3-AA28-CDA14429C355}"/>
    <cellStyle name="l_PM Jornais(eliza)_Jornais Nordeste_Plano RJ - AJUSTADO 06.05.08 CONFERÊNCIAS 07.05.08_TV MATISSE 3 4 2" xfId="44917" xr:uid="{F4C5C614-1FCA-4F47-916E-6EBDF7E52527}"/>
    <cellStyle name="l_PM Jornais(eliza)_Jornais Nordeste_Plano RJ - AJUSTADO 06.05.08 CONFERÊNCIAS 07.05.08_TV MATISSE 3 5" xfId="35400" xr:uid="{EBEBB5D7-D41A-46A0-A008-A10E7FCF1F95}"/>
    <cellStyle name="l_PM Jornais(eliza)_Jornais Nordeste_Plano RJ - AJUSTADO 06.05.08 CONFERÊNCIAS 07.05.08_TV MATISSE 3 6" xfId="36906" xr:uid="{55E97530-C4E0-4956-8C94-09858BE807B1}"/>
    <cellStyle name="l_PM Jornais(eliza)_Jornais Nordeste_Plano RJ - AJUSTADO 06.05.08 CONFERÊNCIAS 07.05.08_TV MATISSE 3 6 2" xfId="46442" xr:uid="{D3E2DE8D-8F94-4936-84FC-A60DC4BD77C7}"/>
    <cellStyle name="l_PM Jornais(eliza)_Jornais Nordeste_Plano RJ - AJUSTADO 06.05.08 CONFERÊNCIAS 07.05.08_TV MATISSE 4" xfId="14165" xr:uid="{D88C98F3-BA2A-4C1D-8DFF-5799EC4EE58F}"/>
    <cellStyle name="l_PM Jornais(eliza)_Jornais Nordeste_Plano RJ - AJUSTADO 06.05.08 CONFERÊNCIAS 07.05.08_TV MATISSE 4 2" xfId="20324" xr:uid="{EC172870-39E8-41C7-9C9B-AA886DB3283F}"/>
    <cellStyle name="l_PM Jornais(eliza)_Jornais Nordeste_Plano RJ - AJUSTADO 06.05.08 CONFERÊNCIAS 07.05.08_TV MATISSE 4 2 2" xfId="37734" xr:uid="{B232FD3F-C601-4AB5-94BD-CEDFA489810B}"/>
    <cellStyle name="l_PM Jornais(eliza)_Jornais Nordeste_Plano RJ - AJUSTADO 06.05.08 CONFERÊNCIAS 07.05.08_TV MATISSE 4 3" xfId="25233" xr:uid="{845E6E69-4E28-4918-BF45-F1B08EFC71FF}"/>
    <cellStyle name="l_PM Jornais(eliza)_Jornais Nordeste_Plano RJ - AJUSTADO 06.05.08 CONFERÊNCIAS 07.05.08_TV MATISSE 5" xfId="28443" xr:uid="{5F6319F6-31E2-45D9-8C20-74BD8C5C7942}"/>
    <cellStyle name="l_PM Jornais(eliza)_Jornais Nordeste_Plano RJ - AJUSTADO 06.05.08 CONFERÊNCIAS 07.05.08_TV MATISSE 5 2" xfId="40799" xr:uid="{9A948D59-23FA-4619-856F-7ED6C09F39FD}"/>
    <cellStyle name="l_PM Jornais(eliza)_Jornais Nordeste_Plano RJ - AJUSTADO 06.05.08 CONFERÊNCIAS 07.05.08_TV MATISSE 6" xfId="31893" xr:uid="{DD0FB2B9-6BBB-40E1-BFF2-0C8551BCB025}"/>
    <cellStyle name="l_PM Jornais(eliza)_Jornais Nordeste_Plano RJ - AJUSTADO 06.05.08 CONFERÊNCIAS 07.05.08_TV MATISSE_JORNAL COMPLEMENTO 24.06 - VERAMIR II - CONSOLIDADO" xfId="943" xr:uid="{0DBC515D-ED8D-4CE7-868C-B3EFF45B0ABF}"/>
    <cellStyle name="l_PM Jornais(eliza)_Jornais Nordeste_Plano RJ - AJUSTADO 06.05.08 CONFERÊNCIAS 07.05.08_TV MATISSE_OOH - Rev 12" xfId="4024" xr:uid="{3EAEDA76-BDC4-4942-A93A-79872D47ED14}"/>
    <cellStyle name="l_PM Jornais(eliza)_Jornais Nordeste_Plano RJ - AJUSTADO 06.05.08 CONFERÊNCIAS 15.05.08 - Cíntia" xfId="944" xr:uid="{970BC239-B1FE-43D1-9C77-75AEABD8660C}"/>
    <cellStyle name="l_PM Jornais(eliza)_Jornais Nordeste_Plano RJ - AJUSTADO 06.05.08 CONFERÊNCIAS 15.05.08 - Cíntia 2" xfId="11323" xr:uid="{A52AF290-96FD-4528-841C-FA134B0EDD2D}"/>
    <cellStyle name="l_PM Jornais(eliza)_Jornais Nordeste_Plano RJ - AJUSTADO 06.05.08 CONFERÊNCIAS 15.05.08 - Cíntia 2 2" xfId="13079" xr:uid="{8FDE24FB-8BF6-48CF-B63A-98BC4A45C470}"/>
    <cellStyle name="l_PM Jornais(eliza)_Jornais Nordeste_Plano RJ - AJUSTADO 06.05.08 CONFERÊNCIAS 15.05.08 - Cíntia 2 2 2" xfId="16709" xr:uid="{DE563C0D-628D-49B5-865B-91661DE0BCC8}"/>
    <cellStyle name="l_PM Jornais(eliza)_Jornais Nordeste_Plano RJ - AJUSTADO 06.05.08 CONFERÊNCIAS 15.05.08 - Cíntia 2 2 2 2" xfId="22868" xr:uid="{76A3BEA0-9669-41C4-9A91-5D814C2DC0C9}"/>
    <cellStyle name="l_PM Jornais(eliza)_Jornais Nordeste_Plano RJ - AJUSTADO 06.05.08 CONFERÊNCIAS 15.05.08 - Cíntia 2 2 2 2 2" xfId="40135" xr:uid="{C5C47921-05C2-4D2D-B918-BBE99526F0F2}"/>
    <cellStyle name="l_PM Jornais(eliza)_Jornais Nordeste_Plano RJ - AJUSTADO 06.05.08 CONFERÊNCIAS 15.05.08 - Cíntia 2 2 2 3" xfId="27776" xr:uid="{2150ED43-3CA0-4DC2-8A89-4E92D630C14F}"/>
    <cellStyle name="l_PM Jornais(eliza)_Jornais Nordeste_Plano RJ - AJUSTADO 06.05.08 CONFERÊNCIAS 15.05.08 - Cíntia 2 2 3" xfId="31000" xr:uid="{2D8D42CF-D3A7-408A-BDCB-787241529430}"/>
    <cellStyle name="l_PM Jornais(eliza)_Jornais Nordeste_Plano RJ - AJUSTADO 06.05.08 CONFERÊNCIAS 15.05.08 - Cíntia 2 2 3 2" xfId="43224" xr:uid="{D9EE7637-A9FE-43C8-995D-84DAEE724548}"/>
    <cellStyle name="l_PM Jornais(eliza)_Jornais Nordeste_Plano RJ - AJUSTADO 06.05.08 CONFERÊNCIAS 15.05.08 - Cíntia 2 2 4" xfId="33992" xr:uid="{D16E183D-EEEF-428A-8A06-89E1CDAA9001}"/>
    <cellStyle name="l_PM Jornais(eliza)_Jornais Nordeste_Plano RJ - AJUSTADO 06.05.08 CONFERÊNCIAS 15.05.08 - Cíntia 2 2 4 2" xfId="45711" xr:uid="{E096526B-037A-4AD7-804C-CCA1D6C8526F}"/>
    <cellStyle name="l_PM Jornais(eliza)_Jornais Nordeste_Plano RJ - AJUSTADO 06.05.08 CONFERÊNCIAS 15.05.08 - Cíntia 2 2 5" xfId="36193" xr:uid="{FFEE9193-42EB-4E53-B02C-9BB17643A5C8}"/>
    <cellStyle name="l_PM Jornais(eliza)_Jornais Nordeste_Plano RJ - AJUSTADO 06.05.08 CONFERÊNCIAS 15.05.08 - Cíntia 2 2 6" xfId="19511" xr:uid="{B3730952-3BBB-4EDB-9DB9-E8665FF9693C}"/>
    <cellStyle name="l_PM Jornais(eliza)_Jornais Nordeste_Plano RJ - AJUSTADO 06.05.08 CONFERÊNCIAS 15.05.08 - Cíntia 2 3" xfId="15006" xr:uid="{EFC37625-BC70-4421-AA94-80BF27780961}"/>
    <cellStyle name="l_PM Jornais(eliza)_Jornais Nordeste_Plano RJ - AJUSTADO 06.05.08 CONFERÊNCIAS 15.05.08 - Cíntia 2 3 2" xfId="21165" xr:uid="{064190AB-EF88-4A5B-8A34-E7666B0184E5}"/>
    <cellStyle name="l_PM Jornais(eliza)_Jornais Nordeste_Plano RJ - AJUSTADO 06.05.08 CONFERÊNCIAS 15.05.08 - Cíntia 2 3 2 2" xfId="38538" xr:uid="{3B740CB7-FBC0-4467-9159-D56DDF13DF23}"/>
    <cellStyle name="l_PM Jornais(eliza)_Jornais Nordeste_Plano RJ - AJUSTADO 06.05.08 CONFERÊNCIAS 15.05.08 - Cíntia 2 3 3" xfId="26127" xr:uid="{C8F2C90D-F8FA-468D-8FF3-B3C2DD2F74CD}"/>
    <cellStyle name="l_PM Jornais(eliza)_Jornais Nordeste_Plano RJ - AJUSTADO 06.05.08 CONFERÊNCIAS 15.05.08 - Cíntia 2 4" xfId="29318" xr:uid="{66471E2E-52FB-4B9B-8FB7-991CE9B5F8E5}"/>
    <cellStyle name="l_PM Jornais(eliza)_Jornais Nordeste_Plano RJ - AJUSTADO 06.05.08 CONFERÊNCIAS 15.05.08 - Cíntia 2 4 2" xfId="41628" xr:uid="{E13A83C7-FB0A-4BE4-B0E4-7DC6A50AFC2C}"/>
    <cellStyle name="l_PM Jornais(eliza)_Jornais Nordeste_Plano RJ - AJUSTADO 06.05.08 CONFERÊNCIAS 15.05.08 - Cíntia 2 5" xfId="32302" xr:uid="{27C65658-67B7-4043-930D-F2A5B3BAE4BE}"/>
    <cellStyle name="l_PM Jornais(eliza)_Jornais Nordeste_Plano RJ - AJUSTADO 06.05.08 CONFERÊNCIAS 15.05.08 - Cíntia 2 5 2" xfId="44057" xr:uid="{074BA33D-CED9-45EF-B25D-D2E686D19B89}"/>
    <cellStyle name="l_PM Jornais(eliza)_Jornais Nordeste_Plano RJ - AJUSTADO 06.05.08 CONFERÊNCIAS 15.05.08 - Cíntia 2 6" xfId="34607" xr:uid="{FE2EACD8-306E-49AC-AAC4-DDD633EC480F}"/>
    <cellStyle name="l_PM Jornais(eliza)_Jornais Nordeste_Plano RJ - AJUSTADO 06.05.08 CONFERÊNCIAS 15.05.08 - Cíntia 2 7" xfId="19035" xr:uid="{5C932123-93CD-4528-808C-02A3C0454136}"/>
    <cellStyle name="l_PM Jornais(eliza)_Jornais Nordeste_Plano RJ - AJUSTADO 06.05.08 CONFERÊNCIAS 15.05.08 - Cíntia 3" xfId="12276" xr:uid="{EB6527B9-F1FF-43B3-98DC-8D2787FB3607}"/>
    <cellStyle name="l_PM Jornais(eliza)_Jornais Nordeste_Plano RJ - AJUSTADO 06.05.08 CONFERÊNCIAS 15.05.08 - Cíntia 3 2" xfId="15906" xr:uid="{0DDDF656-9696-4913-8671-BABB11F9ECFE}"/>
    <cellStyle name="l_PM Jornais(eliza)_Jornais Nordeste_Plano RJ - AJUSTADO 06.05.08 CONFERÊNCIAS 15.05.08 - Cíntia 3 2 2" xfId="22065" xr:uid="{9765A170-564C-4A67-94A8-31B7FC6609F2}"/>
    <cellStyle name="l_PM Jornais(eliza)_Jornais Nordeste_Plano RJ - AJUSTADO 06.05.08 CONFERÊNCIAS 15.05.08 - Cíntia 3 2 2 2" xfId="39343" xr:uid="{429E62C0-FFB9-4E93-9EE9-68DBB1A71D05}"/>
    <cellStyle name="l_PM Jornais(eliza)_Jornais Nordeste_Plano RJ - AJUSTADO 06.05.08 CONFERÊNCIAS 15.05.08 - Cíntia 3 2 3" xfId="26984" xr:uid="{B8D2F824-A23A-413F-BE48-7B8F612AE6B3}"/>
    <cellStyle name="l_PM Jornais(eliza)_Jornais Nordeste_Plano RJ - AJUSTADO 06.05.08 CONFERÊNCIAS 15.05.08 - Cíntia 3 2 4" xfId="48243" xr:uid="{73A070B1-32C5-45E1-A489-2D6294533A35}"/>
    <cellStyle name="l_PM Jornais(eliza)_Jornais Nordeste_Plano RJ - AJUSTADO 06.05.08 CONFERÊNCIAS 15.05.08 - Cíntia 3 3" xfId="17606" xr:uid="{DF54BC81-BEE1-4041-85C2-2243D53A0F1D}"/>
    <cellStyle name="l_PM Jornais(eliza)_Jornais Nordeste_Plano RJ - AJUSTADO 06.05.08 CONFERÊNCIAS 15.05.08 - Cíntia 3 3 2" xfId="23765" xr:uid="{260B62B6-CF48-4A6C-A2B7-342FE5404692}"/>
    <cellStyle name="l_PM Jornais(eliza)_Jornais Nordeste_Plano RJ - AJUSTADO 06.05.08 CONFERÊNCIAS 15.05.08 - Cíntia 3 3 2 2" xfId="42428" xr:uid="{84E170CE-4776-46F2-91BF-C25DD2ED43DA}"/>
    <cellStyle name="l_PM Jornais(eliza)_Jornais Nordeste_Plano RJ - AJUSTADO 06.05.08 CONFERÊNCIAS 15.05.08 - Cíntia 3 3 3" xfId="30202" xr:uid="{DEC84332-8D51-4326-A034-F3B84388B93C}"/>
    <cellStyle name="l_PM Jornais(eliza)_Jornais Nordeste_Plano RJ - AJUSTADO 06.05.08 CONFERÊNCIAS 15.05.08 - Cíntia 3 4" xfId="33199" xr:uid="{39EC229C-933E-44BC-B4EC-56B2D105DDD8}"/>
    <cellStyle name="l_PM Jornais(eliza)_Jornais Nordeste_Plano RJ - AJUSTADO 06.05.08 CONFERÊNCIAS 15.05.08 - Cíntia 3 4 2" xfId="44918" xr:uid="{EFB0E48A-E475-417D-B92B-8E7467DC28A7}"/>
    <cellStyle name="l_PM Jornais(eliza)_Jornais Nordeste_Plano RJ - AJUSTADO 06.05.08 CONFERÊNCIAS 15.05.08 - Cíntia 3 5" xfId="35401" xr:uid="{227BE771-FB4A-4AE0-8932-4F25751727C4}"/>
    <cellStyle name="l_PM Jornais(eliza)_Jornais Nordeste_Plano RJ - AJUSTADO 06.05.08 CONFERÊNCIAS 15.05.08 - Cíntia 3 6" xfId="32904" xr:uid="{0DAB2308-03B3-4F1A-A809-DCC1F8230C55}"/>
    <cellStyle name="l_PM Jornais(eliza)_Jornais Nordeste_Plano RJ - AJUSTADO 06.05.08 CONFERÊNCIAS 15.05.08 - Cíntia 3 6 2" xfId="44653" xr:uid="{262A8BF3-73EF-4F72-B7C7-1C086F031783}"/>
    <cellStyle name="l_PM Jornais(eliza)_Jornais Nordeste_Plano RJ - AJUSTADO 06.05.08 CONFERÊNCIAS 15.05.08 - Cíntia 4" xfId="14166" xr:uid="{D3E49209-92EC-4751-9D4A-D47F51EDB200}"/>
    <cellStyle name="l_PM Jornais(eliza)_Jornais Nordeste_Plano RJ - AJUSTADO 06.05.08 CONFERÊNCIAS 15.05.08 - Cíntia 4 2" xfId="20325" xr:uid="{50E8AA00-C4A8-4630-816C-854C9FA0DA98}"/>
    <cellStyle name="l_PM Jornais(eliza)_Jornais Nordeste_Plano RJ - AJUSTADO 06.05.08 CONFERÊNCIAS 15.05.08 - Cíntia 4 2 2" xfId="37735" xr:uid="{FD496D86-1B92-4A68-86AC-1698E1928D62}"/>
    <cellStyle name="l_PM Jornais(eliza)_Jornais Nordeste_Plano RJ - AJUSTADO 06.05.08 CONFERÊNCIAS 15.05.08 - Cíntia 4 3" xfId="25234" xr:uid="{479AD1F6-9AC1-4618-A3FA-5C5AE163B54B}"/>
    <cellStyle name="l_PM Jornais(eliza)_Jornais Nordeste_Plano RJ - AJUSTADO 06.05.08 CONFERÊNCIAS 15.05.08 - Cíntia 5" xfId="28444" xr:uid="{8EC7FFA0-F2E0-4601-9864-0AA1670A3F2F}"/>
    <cellStyle name="l_PM Jornais(eliza)_Jornais Nordeste_Plano RJ - AJUSTADO 06.05.08 CONFERÊNCIAS 15.05.08 - Cíntia 5 2" xfId="40800" xr:uid="{79B8108C-47EC-4CB9-8264-BB531C08FDC8}"/>
    <cellStyle name="l_PM Jornais(eliza)_Jornais Nordeste_Plano RJ - AJUSTADO 06.05.08 CONFERÊNCIAS 15.05.08 - Cíntia 6" xfId="31892" xr:uid="{64A47AF5-4AA6-4C60-8D4C-D16DBC236A7B}"/>
    <cellStyle name="l_PM Jornais(eliza)_Jornais Nordeste_Plano RJ - AJUSTADO 06.05.08 CONFERÊNCIAS 15.05.08 - Cíntia_OOH - Rev 12" xfId="4025" xr:uid="{D8F50FCD-631F-4DA7-B58D-78979906B33D}"/>
    <cellStyle name="l_PM Jornais(eliza)_Jornais Nordeste_Plano RJ -_JORNAL COMPLEMENTO 24.06 - VERAMIR II - CONSOLIDADO" xfId="945" xr:uid="{8C1F717C-CDA8-44FD-A2E8-EA5C9B99C3AB}"/>
    <cellStyle name="l_PM Jornais(eliza)_Jornais Nordeste_Plano RJ -16.05.08" xfId="946" xr:uid="{E9073E88-641E-42B8-9E69-DCEA209D1782}"/>
    <cellStyle name="l_PM Jornais(eliza)_Jornais Nordeste_Plano RJ -16.05.08_JORNAL COMPLEMENTO 24.06 - VERAMIR II - CONSOLIDADO" xfId="947" xr:uid="{A7E4AEB4-E6BF-4BA5-A5D3-98B80604BC3C}"/>
    <cellStyle name="l_PM Jornais(eliza)_Jornais Nordeste_Plano TO - AJUSTADO 06.05.08 CONFERÊNCIA 14.05.08" xfId="948" xr:uid="{644A798A-DB23-4289-9CFF-81C9F18F8508}"/>
    <cellStyle name="l_PM Jornais(eliza)_Jornais Nordeste_Plano TO - AJUSTADO 06.05.08 CONFERÊNCIA 14.05.08 2" xfId="11324" xr:uid="{A45959C0-3885-4BA6-9672-02DD86AAC172}"/>
    <cellStyle name="l_PM Jornais(eliza)_Jornais Nordeste_Plano TO - AJUSTADO 06.05.08 CONFERÊNCIA 14.05.08 2 2" xfId="13080" xr:uid="{667D8F9D-2131-459B-A784-884BF50235F0}"/>
    <cellStyle name="l_PM Jornais(eliza)_Jornais Nordeste_Plano TO - AJUSTADO 06.05.08 CONFERÊNCIA 14.05.08 2 2 2" xfId="16710" xr:uid="{B8FA75CD-6F24-467F-9BF8-6615748F3EBF}"/>
    <cellStyle name="l_PM Jornais(eliza)_Jornais Nordeste_Plano TO - AJUSTADO 06.05.08 CONFERÊNCIA 14.05.08 2 2 2 2" xfId="22869" xr:uid="{B0BAD6A0-5077-42BB-8A16-350EE7A52BB2}"/>
    <cellStyle name="l_PM Jornais(eliza)_Jornais Nordeste_Plano TO - AJUSTADO 06.05.08 CONFERÊNCIA 14.05.08 2 2 2 2 2" xfId="40136" xr:uid="{41A07726-F6BB-4D04-A0CA-B1DD144B6E01}"/>
    <cellStyle name="l_PM Jornais(eliza)_Jornais Nordeste_Plano TO - AJUSTADO 06.05.08 CONFERÊNCIA 14.05.08 2 2 2 3" xfId="27777" xr:uid="{DFFAB483-6078-4CD7-B8EE-19D78DAEED51}"/>
    <cellStyle name="l_PM Jornais(eliza)_Jornais Nordeste_Plano TO - AJUSTADO 06.05.08 CONFERÊNCIA 14.05.08 2 2 3" xfId="31001" xr:uid="{2D82A3CE-194A-4AEB-B3D6-F699BDAA2CBD}"/>
    <cellStyle name="l_PM Jornais(eliza)_Jornais Nordeste_Plano TO - AJUSTADO 06.05.08 CONFERÊNCIA 14.05.08 2 2 3 2" xfId="43225" xr:uid="{5F13FFA4-C8BB-4A7A-BB6A-88943D4312AF}"/>
    <cellStyle name="l_PM Jornais(eliza)_Jornais Nordeste_Plano TO - AJUSTADO 06.05.08 CONFERÊNCIA 14.05.08 2 2 4" xfId="33993" xr:uid="{52B5FE3F-15CA-4B3E-BDCC-119498A76F62}"/>
    <cellStyle name="l_PM Jornais(eliza)_Jornais Nordeste_Plano TO - AJUSTADO 06.05.08 CONFERÊNCIA 14.05.08 2 2 4 2" xfId="45712" xr:uid="{116C7A85-A93B-4903-9263-77384DB2FAFF}"/>
    <cellStyle name="l_PM Jornais(eliza)_Jornais Nordeste_Plano TO - AJUSTADO 06.05.08 CONFERÊNCIA 14.05.08 2 2 5" xfId="36194" xr:uid="{B205C8DD-C750-47F8-A08D-B4776886AEC4}"/>
    <cellStyle name="l_PM Jornais(eliza)_Jornais Nordeste_Plano TO - AJUSTADO 06.05.08 CONFERÊNCIA 14.05.08 2 2 6" xfId="18836" xr:uid="{ABC02739-FC7C-4917-93BA-66E0DAA5C9E1}"/>
    <cellStyle name="l_PM Jornais(eliza)_Jornais Nordeste_Plano TO - AJUSTADO 06.05.08 CONFERÊNCIA 14.05.08 2 3" xfId="15007" xr:uid="{B592D2FB-595C-496F-9F92-BF850CC6145C}"/>
    <cellStyle name="l_PM Jornais(eliza)_Jornais Nordeste_Plano TO - AJUSTADO 06.05.08 CONFERÊNCIA 14.05.08 2 3 2" xfId="21166" xr:uid="{40726ED4-C9E3-431E-986F-E5C41CC0852F}"/>
    <cellStyle name="l_PM Jornais(eliza)_Jornais Nordeste_Plano TO - AJUSTADO 06.05.08 CONFERÊNCIA 14.05.08 2 3 2 2" xfId="38539" xr:uid="{98BA7BE6-DD4B-4FBB-A0D4-3E1555CD983F}"/>
    <cellStyle name="l_PM Jornais(eliza)_Jornais Nordeste_Plano TO - AJUSTADO 06.05.08 CONFERÊNCIA 14.05.08 2 3 3" xfId="26128" xr:uid="{49ED34CB-C60C-4C19-A9B9-2DFEA8C302A7}"/>
    <cellStyle name="l_PM Jornais(eliza)_Jornais Nordeste_Plano TO - AJUSTADO 06.05.08 CONFERÊNCIA 14.05.08 2 4" xfId="29319" xr:uid="{B718CBCA-026C-411D-BEE8-A47487C4C14F}"/>
    <cellStyle name="l_PM Jornais(eliza)_Jornais Nordeste_Plano TO - AJUSTADO 06.05.08 CONFERÊNCIA 14.05.08 2 4 2" xfId="41629" xr:uid="{F0C7FA63-C322-45AB-9B66-96E1C526A419}"/>
    <cellStyle name="l_PM Jornais(eliza)_Jornais Nordeste_Plano TO - AJUSTADO 06.05.08 CONFERÊNCIA 14.05.08 2 5" xfId="32303" xr:uid="{1D1E8D10-AB17-46FD-A914-2CE0B609159E}"/>
    <cellStyle name="l_PM Jornais(eliza)_Jornais Nordeste_Plano TO - AJUSTADO 06.05.08 CONFERÊNCIA 14.05.08 2 5 2" xfId="44058" xr:uid="{BBA37A24-3E37-48D0-BB86-4B0E03A2C141}"/>
    <cellStyle name="l_PM Jornais(eliza)_Jornais Nordeste_Plano TO - AJUSTADO 06.05.08 CONFERÊNCIA 14.05.08 2 6" xfId="34608" xr:uid="{F0F67943-1310-4B2B-B324-B08CE2410EC1}"/>
    <cellStyle name="l_PM Jornais(eliza)_Jornais Nordeste_Plano TO - AJUSTADO 06.05.08 CONFERÊNCIA 14.05.08 2 7" xfId="18719" xr:uid="{78AF52F3-BD0B-4AC6-9E01-64E2DFF8EB8F}"/>
    <cellStyle name="l_PM Jornais(eliza)_Jornais Nordeste_Plano TO - AJUSTADO 06.05.08 CONFERÊNCIA 14.05.08 3" xfId="12277" xr:uid="{7846C5C4-6CA3-4317-A84C-96C00E35726D}"/>
    <cellStyle name="l_PM Jornais(eliza)_Jornais Nordeste_Plano TO - AJUSTADO 06.05.08 CONFERÊNCIA 14.05.08 3 2" xfId="15907" xr:uid="{07AF8000-DCC1-40FE-939B-D5ED6DCCAE59}"/>
    <cellStyle name="l_PM Jornais(eliza)_Jornais Nordeste_Plano TO - AJUSTADO 06.05.08 CONFERÊNCIA 14.05.08 3 2 2" xfId="22066" xr:uid="{B6A28508-AF42-4151-B005-FC5457DE3F3E}"/>
    <cellStyle name="l_PM Jornais(eliza)_Jornais Nordeste_Plano TO - AJUSTADO 06.05.08 CONFERÊNCIA 14.05.08 3 2 2 2" xfId="39344" xr:uid="{BDEB9CE2-2014-4E9C-B317-85E02A680BC4}"/>
    <cellStyle name="l_PM Jornais(eliza)_Jornais Nordeste_Plano TO - AJUSTADO 06.05.08 CONFERÊNCIA 14.05.08 3 2 3" xfId="26985" xr:uid="{5DCDF939-C81F-4425-BAC5-DD74AEA41163}"/>
    <cellStyle name="l_PM Jornais(eliza)_Jornais Nordeste_Plano TO - AJUSTADO 06.05.08 CONFERÊNCIA 14.05.08 3 2 4" xfId="48244" xr:uid="{CC241E31-BA4A-4812-A6F8-36C202DB5964}"/>
    <cellStyle name="l_PM Jornais(eliza)_Jornais Nordeste_Plano TO - AJUSTADO 06.05.08 CONFERÊNCIA 14.05.08 3 3" xfId="17607" xr:uid="{516D8217-FEA4-44E0-BF45-8024CCB3F548}"/>
    <cellStyle name="l_PM Jornais(eliza)_Jornais Nordeste_Plano TO - AJUSTADO 06.05.08 CONFERÊNCIA 14.05.08 3 3 2" xfId="23766" xr:uid="{B413163D-CF70-4FA1-B45E-C9EFD9523ADA}"/>
    <cellStyle name="l_PM Jornais(eliza)_Jornais Nordeste_Plano TO - AJUSTADO 06.05.08 CONFERÊNCIA 14.05.08 3 3 2 2" xfId="42429" xr:uid="{6C569970-9591-4EC7-835F-0F617A23C486}"/>
    <cellStyle name="l_PM Jornais(eliza)_Jornais Nordeste_Plano TO - AJUSTADO 06.05.08 CONFERÊNCIA 14.05.08 3 3 3" xfId="30203" xr:uid="{1EA06B2D-8C53-453B-9572-FA84B06107C2}"/>
    <cellStyle name="l_PM Jornais(eliza)_Jornais Nordeste_Plano TO - AJUSTADO 06.05.08 CONFERÊNCIA 14.05.08 3 4" xfId="33200" xr:uid="{1018EAE0-8E96-415B-BE53-5840CDC38671}"/>
    <cellStyle name="l_PM Jornais(eliza)_Jornais Nordeste_Plano TO - AJUSTADO 06.05.08 CONFERÊNCIA 14.05.08 3 4 2" xfId="44919" xr:uid="{D1059DDB-C256-4F0E-9BAC-C50874FEC59A}"/>
    <cellStyle name="l_PM Jornais(eliza)_Jornais Nordeste_Plano TO - AJUSTADO 06.05.08 CONFERÊNCIA 14.05.08 3 5" xfId="35402" xr:uid="{3790C0DE-3D84-4CA5-B58B-207EDD1D79D8}"/>
    <cellStyle name="l_PM Jornais(eliza)_Jornais Nordeste_Plano TO - AJUSTADO 06.05.08 CONFERÊNCIA 14.05.08 3 6" xfId="37102" xr:uid="{FB201674-744E-4E5F-AC44-56737A2C2422}"/>
    <cellStyle name="l_PM Jornais(eliza)_Jornais Nordeste_Plano TO - AJUSTADO 06.05.08 CONFERÊNCIA 14.05.08 3 6 2" xfId="46638" xr:uid="{45347B42-0278-485B-AF73-0F3D4F77CD56}"/>
    <cellStyle name="l_PM Jornais(eliza)_Jornais Nordeste_Plano TO - AJUSTADO 06.05.08 CONFERÊNCIA 14.05.08 4" xfId="14167" xr:uid="{AA650D05-E1E2-4230-BF06-2AF4491B304B}"/>
    <cellStyle name="l_PM Jornais(eliza)_Jornais Nordeste_Plano TO - AJUSTADO 06.05.08 CONFERÊNCIA 14.05.08 4 2" xfId="20326" xr:uid="{EC2AE38E-36C5-495C-A08A-BBA94BA867F5}"/>
    <cellStyle name="l_PM Jornais(eliza)_Jornais Nordeste_Plano TO - AJUSTADO 06.05.08 CONFERÊNCIA 14.05.08 4 2 2" xfId="37736" xr:uid="{EC53EF0D-D416-45B7-B0FE-6290C002FAA7}"/>
    <cellStyle name="l_PM Jornais(eliza)_Jornais Nordeste_Plano TO - AJUSTADO 06.05.08 CONFERÊNCIA 14.05.08 4 3" xfId="25235" xr:uid="{0A04A929-1D7A-4D97-A8FC-6775F3002A93}"/>
    <cellStyle name="l_PM Jornais(eliza)_Jornais Nordeste_Plano TO - AJUSTADO 06.05.08 CONFERÊNCIA 14.05.08 5" xfId="28445" xr:uid="{E2752413-D213-4368-B9CC-FD5E150D24BE}"/>
    <cellStyle name="l_PM Jornais(eliza)_Jornais Nordeste_Plano TO - AJUSTADO 06.05.08 CONFERÊNCIA 14.05.08 5 2" xfId="40801" xr:uid="{7E85BC50-BCC3-4F37-82AC-AF88F1C671BB}"/>
    <cellStyle name="l_PM Jornais(eliza)_Jornais Nordeste_Plano TO - AJUSTADO 06.05.08 CONFERÊNCIA 14.05.08 6" xfId="31891" xr:uid="{A8E88CEC-EC7E-4BD0-8306-A6D9894FAD98}"/>
    <cellStyle name="l_PM Jornais(eliza)_Jornais Nordeste_Plano TO - AJUSTADO 06.05.08 CONFERÊNCIA 14.05.08_OOH - Rev 12" xfId="4026" xr:uid="{F5E0FA97-6E02-44D5-94ED-C6B6D656A766}"/>
    <cellStyle name="l_PM Jornais(eliza)_Jornais Nordeste_REVISTAS FINAIS SEGMENTADAS" xfId="949" xr:uid="{4076A82C-2E1D-4971-A901-D9A6DE47039C}"/>
    <cellStyle name="l_PM Jornais(eliza)_Jornais Nordeste_REVISTAS FINAIS SEGMENTADAS 2" xfId="11325" xr:uid="{08A2706E-11BD-4215-B8E1-08EC1B71B64C}"/>
    <cellStyle name="l_PM Jornais(eliza)_Jornais Nordeste_REVISTAS FINAIS SEGMENTADAS 2 2" xfId="13081" xr:uid="{FA29A1F7-9AF9-42A2-9511-0C4FD0F0EF79}"/>
    <cellStyle name="l_PM Jornais(eliza)_Jornais Nordeste_REVISTAS FINAIS SEGMENTADAS 2 2 2" xfId="16711" xr:uid="{DA114AFD-F303-43FE-A752-FB7D4B3692AA}"/>
    <cellStyle name="l_PM Jornais(eliza)_Jornais Nordeste_REVISTAS FINAIS SEGMENTADAS 2 2 2 2" xfId="22870" xr:uid="{7CAA5AA4-A528-4024-BEA0-E189D17B24F7}"/>
    <cellStyle name="l_PM Jornais(eliza)_Jornais Nordeste_REVISTAS FINAIS SEGMENTADAS 2 2 2 2 2" xfId="40137" xr:uid="{A4081F72-86B2-4DB9-B1CE-421367DBE1ED}"/>
    <cellStyle name="l_PM Jornais(eliza)_Jornais Nordeste_REVISTAS FINAIS SEGMENTADAS 2 2 2 3" xfId="27778" xr:uid="{5620E138-C395-4108-BFA0-62E37E7ACC2C}"/>
    <cellStyle name="l_PM Jornais(eliza)_Jornais Nordeste_REVISTAS FINAIS SEGMENTADAS 2 2 3" xfId="31002" xr:uid="{E9247445-53CC-42CA-88EC-02628E0E1208}"/>
    <cellStyle name="l_PM Jornais(eliza)_Jornais Nordeste_REVISTAS FINAIS SEGMENTADAS 2 2 3 2" xfId="43226" xr:uid="{4166BE74-F3B2-4166-9153-E886303561D2}"/>
    <cellStyle name="l_PM Jornais(eliza)_Jornais Nordeste_REVISTAS FINAIS SEGMENTADAS 2 2 4" xfId="33994" xr:uid="{1BB2A181-FDD4-4665-BCD6-36D7CD0A3464}"/>
    <cellStyle name="l_PM Jornais(eliza)_Jornais Nordeste_REVISTAS FINAIS SEGMENTADAS 2 2 4 2" xfId="45713" xr:uid="{3CE35D5D-C552-435A-832D-3E29813E85E9}"/>
    <cellStyle name="l_PM Jornais(eliza)_Jornais Nordeste_REVISTAS FINAIS SEGMENTADAS 2 2 5" xfId="36195" xr:uid="{B42E2F97-DBBC-4936-BC67-1DBC1FBF66D8}"/>
    <cellStyle name="l_PM Jornais(eliza)_Jornais Nordeste_REVISTAS FINAIS SEGMENTADAS 2 2 6" xfId="18518" xr:uid="{57D2BE31-0518-470F-B624-93180B1E2894}"/>
    <cellStyle name="l_PM Jornais(eliza)_Jornais Nordeste_REVISTAS FINAIS SEGMENTADAS 2 3" xfId="15008" xr:uid="{067C330D-1E63-495E-94CE-0AA898342C25}"/>
    <cellStyle name="l_PM Jornais(eliza)_Jornais Nordeste_REVISTAS FINAIS SEGMENTADAS 2 3 2" xfId="21167" xr:uid="{CD85F7D9-C2A8-403D-922E-3DD5F32E8B43}"/>
    <cellStyle name="l_PM Jornais(eliza)_Jornais Nordeste_REVISTAS FINAIS SEGMENTADAS 2 3 2 2" xfId="38540" xr:uid="{B4ADCCF0-C422-484C-98FD-EE5BDFF53767}"/>
    <cellStyle name="l_PM Jornais(eliza)_Jornais Nordeste_REVISTAS FINAIS SEGMENTADAS 2 3 3" xfId="26129" xr:uid="{64642441-130A-4C22-A07C-7281A40F557F}"/>
    <cellStyle name="l_PM Jornais(eliza)_Jornais Nordeste_REVISTAS FINAIS SEGMENTADAS 2 4" xfId="29320" xr:uid="{EC00D2B1-DCE1-4039-B02E-DF1B484129F0}"/>
    <cellStyle name="l_PM Jornais(eliza)_Jornais Nordeste_REVISTAS FINAIS SEGMENTADAS 2 4 2" xfId="41630" xr:uid="{A065A6C6-567C-41F8-9ADD-F44376A308F4}"/>
    <cellStyle name="l_PM Jornais(eliza)_Jornais Nordeste_REVISTAS FINAIS SEGMENTADAS 2 5" xfId="32304" xr:uid="{1D060C57-A999-4400-8C62-D5E71DAD3A85}"/>
    <cellStyle name="l_PM Jornais(eliza)_Jornais Nordeste_REVISTAS FINAIS SEGMENTADAS 2 5 2" xfId="44059" xr:uid="{8786D439-851D-4145-9AEC-70883C9A0E84}"/>
    <cellStyle name="l_PM Jornais(eliza)_Jornais Nordeste_REVISTAS FINAIS SEGMENTADAS 2 6" xfId="34609" xr:uid="{35B50C31-EA93-4557-8DE0-DC3611A12D92}"/>
    <cellStyle name="l_PM Jornais(eliza)_Jornais Nordeste_REVISTAS FINAIS SEGMENTADAS 2 7" xfId="19417" xr:uid="{2AB6B336-7513-41D2-92FE-D0FFD1BF18DB}"/>
    <cellStyle name="l_PM Jornais(eliza)_Jornais Nordeste_REVISTAS FINAIS SEGMENTADAS 3" xfId="12278" xr:uid="{BC2111DC-7B4D-47D0-84B0-56722E108521}"/>
    <cellStyle name="l_PM Jornais(eliza)_Jornais Nordeste_REVISTAS FINAIS SEGMENTADAS 3 2" xfId="15908" xr:uid="{420BEB67-C001-4823-97D8-BC6826773E17}"/>
    <cellStyle name="l_PM Jornais(eliza)_Jornais Nordeste_REVISTAS FINAIS SEGMENTADAS 3 2 2" xfId="22067" xr:uid="{A46719D4-5BEE-47D3-80A1-026604B52E25}"/>
    <cellStyle name="l_PM Jornais(eliza)_Jornais Nordeste_REVISTAS FINAIS SEGMENTADAS 3 2 2 2" xfId="39345" xr:uid="{A1E0CE55-7C99-4AEE-AE19-7BCFC5E3AD9B}"/>
    <cellStyle name="l_PM Jornais(eliza)_Jornais Nordeste_REVISTAS FINAIS SEGMENTADAS 3 2 3" xfId="26986" xr:uid="{882A7D6C-1184-49F5-92A7-1884FF42B2C4}"/>
    <cellStyle name="l_PM Jornais(eliza)_Jornais Nordeste_REVISTAS FINAIS SEGMENTADAS 3 2 4" xfId="48245" xr:uid="{A1832296-DACA-4A19-A2AF-91069C634C9A}"/>
    <cellStyle name="l_PM Jornais(eliza)_Jornais Nordeste_REVISTAS FINAIS SEGMENTADAS 3 3" xfId="17608" xr:uid="{A3D739D1-F7E7-485E-86B3-1BA1B8F48767}"/>
    <cellStyle name="l_PM Jornais(eliza)_Jornais Nordeste_REVISTAS FINAIS SEGMENTADAS 3 3 2" xfId="23767" xr:uid="{3360C7F6-68C5-42B8-A8A0-2A7797618648}"/>
    <cellStyle name="l_PM Jornais(eliza)_Jornais Nordeste_REVISTAS FINAIS SEGMENTADAS 3 3 2 2" xfId="42430" xr:uid="{2F898AA2-EFE0-4062-8AD8-5D86E33DA007}"/>
    <cellStyle name="l_PM Jornais(eliza)_Jornais Nordeste_REVISTAS FINAIS SEGMENTADAS 3 3 3" xfId="30204" xr:uid="{81489A57-3C51-453B-8003-7D7B1BD6C971}"/>
    <cellStyle name="l_PM Jornais(eliza)_Jornais Nordeste_REVISTAS FINAIS SEGMENTADAS 3 4" xfId="33201" xr:uid="{84E67E1F-EFD4-4708-95BE-181BDC191E66}"/>
    <cellStyle name="l_PM Jornais(eliza)_Jornais Nordeste_REVISTAS FINAIS SEGMENTADAS 3 4 2" xfId="44920" xr:uid="{4DC60CC3-31B3-4619-95B5-030CF3380631}"/>
    <cellStyle name="l_PM Jornais(eliza)_Jornais Nordeste_REVISTAS FINAIS SEGMENTADAS 3 5" xfId="35403" xr:uid="{B288061B-A022-4937-862B-52AEFF8AB2C1}"/>
    <cellStyle name="l_PM Jornais(eliza)_Jornais Nordeste_REVISTAS FINAIS SEGMENTADAS 3 6" xfId="37305" xr:uid="{6F69EE78-0823-44C2-BF4C-C1EE088F6C42}"/>
    <cellStyle name="l_PM Jornais(eliza)_Jornais Nordeste_REVISTAS FINAIS SEGMENTADAS 3 6 2" xfId="46841" xr:uid="{BF6A4D0E-F508-45CC-8A05-895DD40A70A2}"/>
    <cellStyle name="l_PM Jornais(eliza)_Jornais Nordeste_REVISTAS FINAIS SEGMENTADAS 4" xfId="14168" xr:uid="{EE71EF90-277A-4CA6-B66D-45B159F53866}"/>
    <cellStyle name="l_PM Jornais(eliza)_Jornais Nordeste_REVISTAS FINAIS SEGMENTADAS 4 2" xfId="20327" xr:uid="{A3A46C47-65DB-4A4A-927B-37FDEF7D3239}"/>
    <cellStyle name="l_PM Jornais(eliza)_Jornais Nordeste_REVISTAS FINAIS SEGMENTADAS 4 2 2" xfId="37737" xr:uid="{FAD4036E-CAAA-4926-87D1-44466204370E}"/>
    <cellStyle name="l_PM Jornais(eliza)_Jornais Nordeste_REVISTAS FINAIS SEGMENTADAS 4 3" xfId="25236" xr:uid="{A89AC822-0225-430B-9563-4D42E03D1A7B}"/>
    <cellStyle name="l_PM Jornais(eliza)_Jornais Nordeste_REVISTAS FINAIS SEGMENTADAS 5" xfId="28446" xr:uid="{544DFEAD-FAA1-4491-932D-D42BA7915187}"/>
    <cellStyle name="l_PM Jornais(eliza)_Jornais Nordeste_REVISTAS FINAIS SEGMENTADAS 5 2" xfId="40802" xr:uid="{A3997A62-FBF2-476E-B717-614FF07499F6}"/>
    <cellStyle name="l_PM Jornais(eliza)_Jornais Nordeste_REVISTAS FINAIS SEGMENTADAS 6" xfId="31890" xr:uid="{52C2ADD1-FC77-4899-B0E4-352284CDD261}"/>
    <cellStyle name="l_PM Jornais(eliza)_Jornais Nordeste_REVISTAS FINAIS SEGMENTADAS_OOH - Rev 12" xfId="4027" xr:uid="{AF287CF9-F650-439B-87D0-7408A06E5069}"/>
    <cellStyle name="l_PM Jornais(eliza)_Jornais Nordeste_SECOM PR - DISTRITO FEDERAL - 14-05-08(1)" xfId="950" xr:uid="{06321D86-FE3B-49F3-A7BD-7A1EB52A8F36}"/>
    <cellStyle name="l_PM Jornais(eliza)_Jornais Nordeste_SECOM PR - DISTRITO FEDERAL - 14-05-08(1) 2" xfId="11326" xr:uid="{368D8375-2D8C-4D35-A112-F2DA9CBA92E7}"/>
    <cellStyle name="l_PM Jornais(eliza)_Jornais Nordeste_SECOM PR - DISTRITO FEDERAL - 14-05-08(1) 2 2" xfId="13082" xr:uid="{0AA60E33-5F9C-4CC8-AEF4-0209A3756F7A}"/>
    <cellStyle name="l_PM Jornais(eliza)_Jornais Nordeste_SECOM PR - DISTRITO FEDERAL - 14-05-08(1) 2 2 2" xfId="16712" xr:uid="{336947B8-53DD-48A0-B58B-E077526D0BBF}"/>
    <cellStyle name="l_PM Jornais(eliza)_Jornais Nordeste_SECOM PR - DISTRITO FEDERAL - 14-05-08(1) 2 2 2 2" xfId="22871" xr:uid="{A0092C6C-8254-4D7C-8B6F-00E652FDBE3B}"/>
    <cellStyle name="l_PM Jornais(eliza)_Jornais Nordeste_SECOM PR - DISTRITO FEDERAL - 14-05-08(1) 2 2 2 2 2" xfId="40138" xr:uid="{A7838F64-9E5F-4CA2-912A-11416E45001B}"/>
    <cellStyle name="l_PM Jornais(eliza)_Jornais Nordeste_SECOM PR - DISTRITO FEDERAL - 14-05-08(1) 2 2 2 3" xfId="27779" xr:uid="{2176BD39-14D8-42A4-94CE-FBB62E1BA4BD}"/>
    <cellStyle name="l_PM Jornais(eliza)_Jornais Nordeste_SECOM PR - DISTRITO FEDERAL - 14-05-08(1) 2 2 3" xfId="31003" xr:uid="{EEEBE91F-5A85-44FF-8D39-8D88E26E9C54}"/>
    <cellStyle name="l_PM Jornais(eliza)_Jornais Nordeste_SECOM PR - DISTRITO FEDERAL - 14-05-08(1) 2 2 3 2" xfId="43227" xr:uid="{EE25AE9B-1FD9-4D1D-9CA5-C7849330680B}"/>
    <cellStyle name="l_PM Jornais(eliza)_Jornais Nordeste_SECOM PR - DISTRITO FEDERAL - 14-05-08(1) 2 2 4" xfId="33995" xr:uid="{F0FDD2E6-03C3-498A-B868-AD5DC2768687}"/>
    <cellStyle name="l_PM Jornais(eliza)_Jornais Nordeste_SECOM PR - DISTRITO FEDERAL - 14-05-08(1) 2 2 4 2" xfId="45714" xr:uid="{8F4D5CF3-B8B4-405F-8584-F5483509AED8}"/>
    <cellStyle name="l_PM Jornais(eliza)_Jornais Nordeste_SECOM PR - DISTRITO FEDERAL - 14-05-08(1) 2 2 5" xfId="36196" xr:uid="{8CB3AFA2-7E09-4979-84FE-63F07787D6BA}"/>
    <cellStyle name="l_PM Jornais(eliza)_Jornais Nordeste_SECOM PR - DISTRITO FEDERAL - 14-05-08(1) 2 2 6" xfId="19217" xr:uid="{E3B78D82-3E1A-4A03-8488-7713736EF910}"/>
    <cellStyle name="l_PM Jornais(eliza)_Jornais Nordeste_SECOM PR - DISTRITO FEDERAL - 14-05-08(1) 2 3" xfId="15009" xr:uid="{8EECBF59-C987-4B60-BF3F-72050A01A034}"/>
    <cellStyle name="l_PM Jornais(eliza)_Jornais Nordeste_SECOM PR - DISTRITO FEDERAL - 14-05-08(1) 2 3 2" xfId="21168" xr:uid="{5A6DB6A8-BA2F-43CE-AA16-62D75FC0F970}"/>
    <cellStyle name="l_PM Jornais(eliza)_Jornais Nordeste_SECOM PR - DISTRITO FEDERAL - 14-05-08(1) 2 3 2 2" xfId="38541" xr:uid="{EC580502-724E-49C1-A6F3-5E8127D05216}"/>
    <cellStyle name="l_PM Jornais(eliza)_Jornais Nordeste_SECOM PR - DISTRITO FEDERAL - 14-05-08(1) 2 3 3" xfId="26130" xr:uid="{4683F3CF-D037-4373-8F9A-2C257BCFBAD1}"/>
    <cellStyle name="l_PM Jornais(eliza)_Jornais Nordeste_SECOM PR - DISTRITO FEDERAL - 14-05-08(1) 2 4" xfId="29321" xr:uid="{EB7EC1EE-C19E-47E3-9B9C-824784062E01}"/>
    <cellStyle name="l_PM Jornais(eliza)_Jornais Nordeste_SECOM PR - DISTRITO FEDERAL - 14-05-08(1) 2 4 2" xfId="41631" xr:uid="{7E42BBE6-32AE-45AC-BD3B-3C18E132E95D}"/>
    <cellStyle name="l_PM Jornais(eliza)_Jornais Nordeste_SECOM PR - DISTRITO FEDERAL - 14-05-08(1) 2 5" xfId="32305" xr:uid="{83961DCD-2122-4D9D-89D9-FBBFFADC875A}"/>
    <cellStyle name="l_PM Jornais(eliza)_Jornais Nordeste_SECOM PR - DISTRITO FEDERAL - 14-05-08(1) 2 5 2" xfId="44060" xr:uid="{63BE9A45-9325-4E3D-8285-5DBFFF84F931}"/>
    <cellStyle name="l_PM Jornais(eliza)_Jornais Nordeste_SECOM PR - DISTRITO FEDERAL - 14-05-08(1) 2 6" xfId="34610" xr:uid="{5FBBC0C4-EC88-42CF-9CBE-343D9A2E02B4}"/>
    <cellStyle name="l_PM Jornais(eliza)_Jornais Nordeste_SECOM PR - DISTRITO FEDERAL - 14-05-08(1) 2 7" xfId="19711" xr:uid="{FFF7AFCD-1FD3-4A10-9D81-5371DD88C418}"/>
    <cellStyle name="l_PM Jornais(eliza)_Jornais Nordeste_SECOM PR - DISTRITO FEDERAL - 14-05-08(1) 3" xfId="12279" xr:uid="{FE8C466C-B3F6-4482-9BE9-6E67C9E92326}"/>
    <cellStyle name="l_PM Jornais(eliza)_Jornais Nordeste_SECOM PR - DISTRITO FEDERAL - 14-05-08(1) 3 2" xfId="15909" xr:uid="{7A62591E-F928-48D3-8628-F2BC9204E071}"/>
    <cellStyle name="l_PM Jornais(eliza)_Jornais Nordeste_SECOM PR - DISTRITO FEDERAL - 14-05-08(1) 3 2 2" xfId="22068" xr:uid="{D41349DD-B5B0-49B1-9FAE-FFA26E210A5C}"/>
    <cellStyle name="l_PM Jornais(eliza)_Jornais Nordeste_SECOM PR - DISTRITO FEDERAL - 14-05-08(1) 3 2 2 2" xfId="39346" xr:uid="{70B4C3F6-6FDD-49BF-A99A-8649584BBE34}"/>
    <cellStyle name="l_PM Jornais(eliza)_Jornais Nordeste_SECOM PR - DISTRITO FEDERAL - 14-05-08(1) 3 2 3" xfId="26987" xr:uid="{7111DE6C-789D-4A13-90A7-18AFCA7D4A64}"/>
    <cellStyle name="l_PM Jornais(eliza)_Jornais Nordeste_SECOM PR - DISTRITO FEDERAL - 14-05-08(1) 3 2 4" xfId="48246" xr:uid="{596C498D-4BA5-4FBC-BC7E-2CBE12A5201E}"/>
    <cellStyle name="l_PM Jornais(eliza)_Jornais Nordeste_SECOM PR - DISTRITO FEDERAL - 14-05-08(1) 3 3" xfId="17609" xr:uid="{B0BC1E8D-0D09-413D-8975-FA235FEF7736}"/>
    <cellStyle name="l_PM Jornais(eliza)_Jornais Nordeste_SECOM PR - DISTRITO FEDERAL - 14-05-08(1) 3 3 2" xfId="23768" xr:uid="{7BFE2613-CBE0-48F5-8ADC-616412274DE1}"/>
    <cellStyle name="l_PM Jornais(eliza)_Jornais Nordeste_SECOM PR - DISTRITO FEDERAL - 14-05-08(1) 3 3 2 2" xfId="42431" xr:uid="{C2A048CC-01DA-42AA-B09C-541CB7DD3B8D}"/>
    <cellStyle name="l_PM Jornais(eliza)_Jornais Nordeste_SECOM PR - DISTRITO FEDERAL - 14-05-08(1) 3 3 3" xfId="30205" xr:uid="{0CF9B682-9462-41E4-A19B-3AB6C452E946}"/>
    <cellStyle name="l_PM Jornais(eliza)_Jornais Nordeste_SECOM PR - DISTRITO FEDERAL - 14-05-08(1) 3 4" xfId="33202" xr:uid="{457079B0-4F89-41C4-BDBE-60A594FEBF92}"/>
    <cellStyle name="l_PM Jornais(eliza)_Jornais Nordeste_SECOM PR - DISTRITO FEDERAL - 14-05-08(1) 3 4 2" xfId="44921" xr:uid="{A0EC8E9E-D265-4FE4-851F-1985221687FD}"/>
    <cellStyle name="l_PM Jornais(eliza)_Jornais Nordeste_SECOM PR - DISTRITO FEDERAL - 14-05-08(1) 3 5" xfId="35404" xr:uid="{E198F31B-61DB-4397-A509-81F76A8550A6}"/>
    <cellStyle name="l_PM Jornais(eliza)_Jornais Nordeste_SECOM PR - DISTRITO FEDERAL - 14-05-08(1) 3 6" xfId="36905" xr:uid="{B28AEF2D-BEDB-43F7-8FDD-51CA9C0535F9}"/>
    <cellStyle name="l_PM Jornais(eliza)_Jornais Nordeste_SECOM PR - DISTRITO FEDERAL - 14-05-08(1) 3 6 2" xfId="46441" xr:uid="{58D55F07-0AE1-4A6D-A255-92A8C5AFD10A}"/>
    <cellStyle name="l_PM Jornais(eliza)_Jornais Nordeste_SECOM PR - DISTRITO FEDERAL - 14-05-08(1) 4" xfId="14169" xr:uid="{6BDE3A50-AF99-4343-8391-7CEC15C55EC2}"/>
    <cellStyle name="l_PM Jornais(eliza)_Jornais Nordeste_SECOM PR - DISTRITO FEDERAL - 14-05-08(1) 4 2" xfId="20328" xr:uid="{9D41F8C6-E06C-4CC9-9C47-6AF76C5CA9CF}"/>
    <cellStyle name="l_PM Jornais(eliza)_Jornais Nordeste_SECOM PR - DISTRITO FEDERAL - 14-05-08(1) 4 2 2" xfId="37738" xr:uid="{50245100-57AB-4F9A-87CD-80E78617BC8E}"/>
    <cellStyle name="l_PM Jornais(eliza)_Jornais Nordeste_SECOM PR - DISTRITO FEDERAL - 14-05-08(1) 4 3" xfId="25237" xr:uid="{B8689464-D8CA-4122-960F-D544AC01F450}"/>
    <cellStyle name="l_PM Jornais(eliza)_Jornais Nordeste_SECOM PR - DISTRITO FEDERAL - 14-05-08(1) 5" xfId="28447" xr:uid="{0154EE9B-40F1-472E-BCB3-5D5BE99D95C0}"/>
    <cellStyle name="l_PM Jornais(eliza)_Jornais Nordeste_SECOM PR - DISTRITO FEDERAL - 14-05-08(1) 5 2" xfId="40803" xr:uid="{DC786566-5D48-499D-8202-09059EA46A05}"/>
    <cellStyle name="l_PM Jornais(eliza)_Jornais Nordeste_SECOM PR - DISTRITO FEDERAL - 14-05-08(1) 6" xfId="31889" xr:uid="{77B00295-96EA-4E86-B3B2-916F356D3160}"/>
    <cellStyle name="l_PM Jornais(eliza)_Jornais Nordeste_SECOM PR - DISTRITO FEDERAL - 14-05-08(1)_JORNAL COMPLEMENTO 24.06 - VERAMIR II - CONSOLIDADO" xfId="951" xr:uid="{45D06057-6D6E-4324-85D4-D3E1DC06B1E0}"/>
    <cellStyle name="l_PM Jornais(eliza)_Jornais Nordeste_SECOM PR - DISTRITO FEDERAL - 14-05-08(1)_OOH - Rev 12" xfId="4028" xr:uid="{8C2AE3D6-CFA8-43D7-9080-CDE0DE2E3B3E}"/>
    <cellStyle name="l_PM Jornais(eliza)_Jornais Nordeste_SECOM PR - MAIS BRASIL - 2a  ETAPA - 13-05 CONFERENCIA 10.05.08" xfId="952" xr:uid="{D445FFE9-33FA-4508-A9FC-9B05B73B1EE1}"/>
    <cellStyle name="l_PM Jornais(eliza)_Jornais Nordeste_SECOM PR - MAIS BRASIL - 2a  ETAPA - 13-05 CONFERENCIA 10.05.08 2" xfId="11327" xr:uid="{B9159A4A-E607-46C8-BB39-CB62B56660E3}"/>
    <cellStyle name="l_PM Jornais(eliza)_Jornais Nordeste_SECOM PR - MAIS BRASIL - 2a  ETAPA - 13-05 CONFERENCIA 10.05.08 2 2" xfId="13083" xr:uid="{6F32F0C9-CCBA-473A-9223-83EC544E4C5E}"/>
    <cellStyle name="l_PM Jornais(eliza)_Jornais Nordeste_SECOM PR - MAIS BRASIL - 2a  ETAPA - 13-05 CONFERENCIA 10.05.08 2 2 2" xfId="16713" xr:uid="{3F10DEBE-CCA9-48DB-B6D2-037F9F2A3A13}"/>
    <cellStyle name="l_PM Jornais(eliza)_Jornais Nordeste_SECOM PR - MAIS BRASIL - 2a  ETAPA - 13-05 CONFERENCIA 10.05.08 2 2 2 2" xfId="22872" xr:uid="{B4DD8D96-6B79-4C8C-BE63-F48A7D8879DB}"/>
    <cellStyle name="l_PM Jornais(eliza)_Jornais Nordeste_SECOM PR - MAIS BRASIL - 2a  ETAPA - 13-05 CONFERENCIA 10.05.08 2 2 2 2 2" xfId="40139" xr:uid="{08DDA618-8AE2-4B28-A52D-CCD87B3E4018}"/>
    <cellStyle name="l_PM Jornais(eliza)_Jornais Nordeste_SECOM PR - MAIS BRASIL - 2a  ETAPA - 13-05 CONFERENCIA 10.05.08 2 2 2 3" xfId="27780" xr:uid="{94F31B66-16DA-4C14-91E5-AD1AEE3F1E0D}"/>
    <cellStyle name="l_PM Jornais(eliza)_Jornais Nordeste_SECOM PR - MAIS BRASIL - 2a  ETAPA - 13-05 CONFERENCIA 10.05.08 2 2 3" xfId="31004" xr:uid="{41B6B445-CCFA-47D6-9EF8-6A4EBF7F92FF}"/>
    <cellStyle name="l_PM Jornais(eliza)_Jornais Nordeste_SECOM PR - MAIS BRASIL - 2a  ETAPA - 13-05 CONFERENCIA 10.05.08 2 2 3 2" xfId="43228" xr:uid="{4D9E567A-AD5A-44D3-A458-C6E3D76A0CA9}"/>
    <cellStyle name="l_PM Jornais(eliza)_Jornais Nordeste_SECOM PR - MAIS BRASIL - 2a  ETAPA - 13-05 CONFERENCIA 10.05.08 2 2 4" xfId="33996" xr:uid="{88DEBC51-4214-41C7-9854-93860BD618FF}"/>
    <cellStyle name="l_PM Jornais(eliza)_Jornais Nordeste_SECOM PR - MAIS BRASIL - 2a  ETAPA - 13-05 CONFERENCIA 10.05.08 2 2 4 2" xfId="45715" xr:uid="{5C90B27D-D630-455D-B352-976C63E6338D}"/>
    <cellStyle name="l_PM Jornais(eliza)_Jornais Nordeste_SECOM PR - MAIS BRASIL - 2a  ETAPA - 13-05 CONFERENCIA 10.05.08 2 2 5" xfId="36197" xr:uid="{6C6E31D5-4565-4AC5-9167-5DEFEC66E931}"/>
    <cellStyle name="l_PM Jornais(eliza)_Jornais Nordeste_SECOM PR - MAIS BRASIL - 2a  ETAPA - 13-05 CONFERENCIA 10.05.08 2 2 6" xfId="19510" xr:uid="{8614004D-226E-4063-9ADD-C59ADB9A7B18}"/>
    <cellStyle name="l_PM Jornais(eliza)_Jornais Nordeste_SECOM PR - MAIS BRASIL - 2a  ETAPA - 13-05 CONFERENCIA 10.05.08 2 3" xfId="15010" xr:uid="{35358585-C8A7-4F9C-B930-C37CEB65FC71}"/>
    <cellStyle name="l_PM Jornais(eliza)_Jornais Nordeste_SECOM PR - MAIS BRASIL - 2a  ETAPA - 13-05 CONFERENCIA 10.05.08 2 3 2" xfId="21169" xr:uid="{1485E5BF-00CB-4FE0-8AC8-6A99155DB8CC}"/>
    <cellStyle name="l_PM Jornais(eliza)_Jornais Nordeste_SECOM PR - MAIS BRASIL - 2a  ETAPA - 13-05 CONFERENCIA 10.05.08 2 3 2 2" xfId="38542" xr:uid="{538CB2E2-018E-4436-B5D7-CE31910FA65B}"/>
    <cellStyle name="l_PM Jornais(eliza)_Jornais Nordeste_SECOM PR - MAIS BRASIL - 2a  ETAPA - 13-05 CONFERENCIA 10.05.08 2 3 3" xfId="26131" xr:uid="{8D2CEDFD-8702-49A0-B2F3-52202E0C6629}"/>
    <cellStyle name="l_PM Jornais(eliza)_Jornais Nordeste_SECOM PR - MAIS BRASIL - 2a  ETAPA - 13-05 CONFERENCIA 10.05.08 2 4" xfId="29322" xr:uid="{C26C3DC4-C866-411F-905A-772F2ACD1C45}"/>
    <cellStyle name="l_PM Jornais(eliza)_Jornais Nordeste_SECOM PR - MAIS BRASIL - 2a  ETAPA - 13-05 CONFERENCIA 10.05.08 2 4 2" xfId="41632" xr:uid="{B170F949-0F76-4DBF-90D7-8C6B16CCE4DB}"/>
    <cellStyle name="l_PM Jornais(eliza)_Jornais Nordeste_SECOM PR - MAIS BRASIL - 2a  ETAPA - 13-05 CONFERENCIA 10.05.08 2 5" xfId="32306" xr:uid="{310F0645-C980-440F-AB87-687AD7F9377E}"/>
    <cellStyle name="l_PM Jornais(eliza)_Jornais Nordeste_SECOM PR - MAIS BRASIL - 2a  ETAPA - 13-05 CONFERENCIA 10.05.08 2 5 2" xfId="44061" xr:uid="{AA850473-BB76-4438-B4CA-C41ABFBD5C76}"/>
    <cellStyle name="l_PM Jornais(eliza)_Jornais Nordeste_SECOM PR - MAIS BRASIL - 2a  ETAPA - 13-05 CONFERENCIA 10.05.08 2 6" xfId="34611" xr:uid="{68D31225-BAAC-4BE6-AEFA-73D1DB279ED8}"/>
    <cellStyle name="l_PM Jornais(eliza)_Jornais Nordeste_SECOM PR - MAIS BRASIL - 2a  ETAPA - 13-05 CONFERENCIA 10.05.08 2 7" xfId="19034" xr:uid="{2A1BB538-BE26-4A76-A3D6-B678D3EA9BB5}"/>
    <cellStyle name="l_PM Jornais(eliza)_Jornais Nordeste_SECOM PR - MAIS BRASIL - 2a  ETAPA - 13-05 CONFERENCIA 10.05.08 3" xfId="12280" xr:uid="{40E49F52-02FE-4E9C-9BCC-BC09129EC613}"/>
    <cellStyle name="l_PM Jornais(eliza)_Jornais Nordeste_SECOM PR - MAIS BRASIL - 2a  ETAPA - 13-05 CONFERENCIA 10.05.08 3 2" xfId="15910" xr:uid="{370DF43A-107E-4E59-B123-2237AC2F82F1}"/>
    <cellStyle name="l_PM Jornais(eliza)_Jornais Nordeste_SECOM PR - MAIS BRASIL - 2a  ETAPA - 13-05 CONFERENCIA 10.05.08 3 2 2" xfId="22069" xr:uid="{9EC135F3-2975-46D1-B231-114D560A0BE0}"/>
    <cellStyle name="l_PM Jornais(eliza)_Jornais Nordeste_SECOM PR - MAIS BRASIL - 2a  ETAPA - 13-05 CONFERENCIA 10.05.08 3 2 2 2" xfId="39347" xr:uid="{6B6DAF94-F8EE-4155-9940-F3F505FB9B6E}"/>
    <cellStyle name="l_PM Jornais(eliza)_Jornais Nordeste_SECOM PR - MAIS BRASIL - 2a  ETAPA - 13-05 CONFERENCIA 10.05.08 3 2 3" xfId="26988" xr:uid="{0CC01AD8-E9A4-4EF2-8CC8-6AF627B05608}"/>
    <cellStyle name="l_PM Jornais(eliza)_Jornais Nordeste_SECOM PR - MAIS BRASIL - 2a  ETAPA - 13-05 CONFERENCIA 10.05.08 3 2 4" xfId="48247" xr:uid="{CC6EAFEB-7182-4D24-8EE7-2CF34ED88B97}"/>
    <cellStyle name="l_PM Jornais(eliza)_Jornais Nordeste_SECOM PR - MAIS BRASIL - 2a  ETAPA - 13-05 CONFERENCIA 10.05.08 3 3" xfId="17610" xr:uid="{5E2EFFD6-2877-4447-A326-7BF93945E189}"/>
    <cellStyle name="l_PM Jornais(eliza)_Jornais Nordeste_SECOM PR - MAIS BRASIL - 2a  ETAPA - 13-05 CONFERENCIA 10.05.08 3 3 2" xfId="23769" xr:uid="{B964875B-4ED6-4F6A-8A11-70D7CE897346}"/>
    <cellStyle name="l_PM Jornais(eliza)_Jornais Nordeste_SECOM PR - MAIS BRASIL - 2a  ETAPA - 13-05 CONFERENCIA 10.05.08 3 3 2 2" xfId="42432" xr:uid="{860EF5F7-D241-4B16-9770-1BA657377868}"/>
    <cellStyle name="l_PM Jornais(eliza)_Jornais Nordeste_SECOM PR - MAIS BRASIL - 2a  ETAPA - 13-05 CONFERENCIA 10.05.08 3 3 3" xfId="30206" xr:uid="{7CF63B01-3F0F-4482-9630-39133FDD5E84}"/>
    <cellStyle name="l_PM Jornais(eliza)_Jornais Nordeste_SECOM PR - MAIS BRASIL - 2a  ETAPA - 13-05 CONFERENCIA 10.05.08 3 4" xfId="33203" xr:uid="{A061E41F-0DE6-45F1-9BAF-6282D58B04DA}"/>
    <cellStyle name="l_PM Jornais(eliza)_Jornais Nordeste_SECOM PR - MAIS BRASIL - 2a  ETAPA - 13-05 CONFERENCIA 10.05.08 3 4 2" xfId="44922" xr:uid="{7E0B29BF-3F65-4766-BB1D-431DEC13FC09}"/>
    <cellStyle name="l_PM Jornais(eliza)_Jornais Nordeste_SECOM PR - MAIS BRASIL - 2a  ETAPA - 13-05 CONFERENCIA 10.05.08 3 5" xfId="35405" xr:uid="{F16FEAA0-6535-46B5-B04C-333175BB3A7C}"/>
    <cellStyle name="l_PM Jornais(eliza)_Jornais Nordeste_SECOM PR - MAIS BRASIL - 2a  ETAPA - 13-05 CONFERENCIA 10.05.08 3 6" xfId="26732" xr:uid="{F5087D5E-C9AB-4335-AE70-7EBC6D55DB7A}"/>
    <cellStyle name="l_PM Jornais(eliza)_Jornais Nordeste_SECOM PR - MAIS BRASIL - 2a  ETAPA - 13-05 CONFERENCIA 10.05.08 3 6 2" xfId="39112" xr:uid="{B7A1921B-B3A4-40BF-9CC9-6E35700B6F8C}"/>
    <cellStyle name="l_PM Jornais(eliza)_Jornais Nordeste_SECOM PR - MAIS BRASIL - 2a  ETAPA - 13-05 CONFERENCIA 10.05.08 4" xfId="14170" xr:uid="{4BCB3CBC-F8C6-447D-81A0-57DC0F9CCA34}"/>
    <cellStyle name="l_PM Jornais(eliza)_Jornais Nordeste_SECOM PR - MAIS BRASIL - 2a  ETAPA - 13-05 CONFERENCIA 10.05.08 4 2" xfId="20329" xr:uid="{C99D0CA2-7930-4E34-A8C7-18B3AF6AA45D}"/>
    <cellStyle name="l_PM Jornais(eliza)_Jornais Nordeste_SECOM PR - MAIS BRASIL - 2a  ETAPA - 13-05 CONFERENCIA 10.05.08 4 2 2" xfId="37739" xr:uid="{949C4F78-39D5-4C34-AA40-D0EF6DFB0342}"/>
    <cellStyle name="l_PM Jornais(eliza)_Jornais Nordeste_SECOM PR - MAIS BRASIL - 2a  ETAPA - 13-05 CONFERENCIA 10.05.08 4 3" xfId="25238" xr:uid="{A38C7EEB-BE70-4868-A42D-43CF5A2C1B31}"/>
    <cellStyle name="l_PM Jornais(eliza)_Jornais Nordeste_SECOM PR - MAIS BRASIL - 2a  ETAPA - 13-05 CONFERENCIA 10.05.08 5" xfId="28448" xr:uid="{7F2B3106-5719-4EDC-A813-49E3440150BC}"/>
    <cellStyle name="l_PM Jornais(eliza)_Jornais Nordeste_SECOM PR - MAIS BRASIL - 2a  ETAPA - 13-05 CONFERENCIA 10.05.08 5 2" xfId="40804" xr:uid="{11D47E47-D7AF-41F8-A9AA-5D3DD6C5EDAC}"/>
    <cellStyle name="l_PM Jornais(eliza)_Jornais Nordeste_SECOM PR - MAIS BRASIL - 2a  ETAPA - 13-05 CONFERENCIA 10.05.08 6" xfId="31888" xr:uid="{FAB3941F-AD34-4AA2-8F7A-58E65FBA97F7}"/>
    <cellStyle name="l_PM Jornais(eliza)_Jornais Nordeste_SECOM PR - MAIS BRASIL - 2a  ETAPA - 13-05 CONFERENCIA 10.05.08_JORNAL COMPLEMENTO 24.06 - VERAMIR II - CONSOLIDADO" xfId="953" xr:uid="{0CB0AC68-77C5-46AB-9E6F-7230275BF92C}"/>
    <cellStyle name="l_PM Jornais(eliza)_Jornais Nordeste_SECOM PR - MAIS BRASIL - 2a  ETAPA - 13-05 CONFERENCIA 10.05.08_OOH - Rev 12" xfId="4029" xr:uid="{DD671086-55CE-425F-ACDA-1099CBC0FCAB}"/>
    <cellStyle name="l_PM Jornais(eliza)_Jornais Nordeste_SECOM PR - MAIS BRASIL - 2a  ETAPA - 13-05 CONFERENCIA 10.05.08_SECOM PR - BAHIA -  14-05-08" xfId="954" xr:uid="{B79F3D2E-57FD-4678-BF39-0CD49B69291C}"/>
    <cellStyle name="l_PM Jornais(eliza)_Jornais Nordeste_SECOM PR - MAIS BRASIL - 2a  ETAPA - 13-05 CONFERENCIA 10.05.08_SECOM PR - BAHIA -  14-05-08_JORNAL COMPLEMENTO 24.06 - VERAMIR II - CONSOLIDADO" xfId="955" xr:uid="{FA4C8764-5E8D-4502-8C77-306F75965F47}"/>
    <cellStyle name="l_PM Jornais(eliza)_Jornais Nordeste_SECOM PR - MAIS BRASIL - 2a  ETAPA - 13-05 CONFERENCIA 10.05.08_SECOM PR - DISTRITO FEDERAL - 14-05-08" xfId="956" xr:uid="{DEA42E68-EA76-452B-9C9C-126B1AAEF6FF}"/>
    <cellStyle name="l_PM Jornais(eliza)_Jornais Nordeste_SECOM PR - MAIS BRASIL - 2a  ETAPA - 13-05 CONFERENCIA 10.05.08_SECOM PR - DISTRITO FEDERAL - 14-05-08 2" xfId="11328" xr:uid="{63FAA635-E113-4DB5-BED5-FFEED6906B37}"/>
    <cellStyle name="l_PM Jornais(eliza)_Jornais Nordeste_SECOM PR - MAIS BRASIL - 2a  ETAPA - 13-05 CONFERENCIA 10.05.08_SECOM PR - DISTRITO FEDERAL - 14-05-08 2 2" xfId="13084" xr:uid="{11718958-E3A3-49EB-AD19-09916B916B46}"/>
    <cellStyle name="l_PM Jornais(eliza)_Jornais Nordeste_SECOM PR - MAIS BRASIL - 2a  ETAPA - 13-05 CONFERENCIA 10.05.08_SECOM PR - DISTRITO FEDERAL - 14-05-08 2 2 2" xfId="16714" xr:uid="{C5EAE4DF-372D-49A1-9133-B64FD72662DA}"/>
    <cellStyle name="l_PM Jornais(eliza)_Jornais Nordeste_SECOM PR - MAIS BRASIL - 2a  ETAPA - 13-05 CONFERENCIA 10.05.08_SECOM PR - DISTRITO FEDERAL - 14-05-08 2 2 2 2" xfId="22873" xr:uid="{1E3F61E6-A160-4294-95CC-2ACBD077B6AB}"/>
    <cellStyle name="l_PM Jornais(eliza)_Jornais Nordeste_SECOM PR - MAIS BRASIL - 2a  ETAPA - 13-05 CONFERENCIA 10.05.08_SECOM PR - DISTRITO FEDERAL - 14-05-08 2 2 2 2 2" xfId="40140" xr:uid="{2E3FBE3D-3FCA-475C-9E2D-0700E69166FE}"/>
    <cellStyle name="l_PM Jornais(eliza)_Jornais Nordeste_SECOM PR - MAIS BRASIL - 2a  ETAPA - 13-05 CONFERENCIA 10.05.08_SECOM PR - DISTRITO FEDERAL - 14-05-08 2 2 2 3" xfId="27781" xr:uid="{82BBD0F9-17F2-444B-B955-F6CCB9FAE31D}"/>
    <cellStyle name="l_PM Jornais(eliza)_Jornais Nordeste_SECOM PR - MAIS BRASIL - 2a  ETAPA - 13-05 CONFERENCIA 10.05.08_SECOM PR - DISTRITO FEDERAL - 14-05-08 2 2 3" xfId="31005" xr:uid="{F8A2B13F-5E41-4E84-8AEE-3151CCBDAA3B}"/>
    <cellStyle name="l_PM Jornais(eliza)_Jornais Nordeste_SECOM PR - MAIS BRASIL - 2a  ETAPA - 13-05 CONFERENCIA 10.05.08_SECOM PR - DISTRITO FEDERAL - 14-05-08 2 2 3 2" xfId="43229" xr:uid="{8D154F1E-B074-4EC7-A21B-CF64E8017757}"/>
    <cellStyle name="l_PM Jornais(eliza)_Jornais Nordeste_SECOM PR - MAIS BRASIL - 2a  ETAPA - 13-05 CONFERENCIA 10.05.08_SECOM PR - DISTRITO FEDERAL - 14-05-08 2 2 4" xfId="33997" xr:uid="{E892A31D-6219-4214-A1F5-D7889241A049}"/>
    <cellStyle name="l_PM Jornais(eliza)_Jornais Nordeste_SECOM PR - MAIS BRASIL - 2a  ETAPA - 13-05 CONFERENCIA 10.05.08_SECOM PR - DISTRITO FEDERAL - 14-05-08 2 2 4 2" xfId="45716" xr:uid="{E6C1C512-8AEA-4E42-AF0F-BEC5AC586BB3}"/>
    <cellStyle name="l_PM Jornais(eliza)_Jornais Nordeste_SECOM PR - MAIS BRASIL - 2a  ETAPA - 13-05 CONFERENCIA 10.05.08_SECOM PR - DISTRITO FEDERAL - 14-05-08 2 2 5" xfId="36198" xr:uid="{F31D0877-9313-4D60-852D-20079FFB8A6B}"/>
    <cellStyle name="l_PM Jornais(eliza)_Jornais Nordeste_SECOM PR - MAIS BRASIL - 2a  ETAPA - 13-05 CONFERENCIA 10.05.08_SECOM PR - DISTRITO FEDERAL - 14-05-08 2 2 6" xfId="18835" xr:uid="{074705D2-B373-4C07-8A36-82A83D8B1873}"/>
    <cellStyle name="l_PM Jornais(eliza)_Jornais Nordeste_SECOM PR - MAIS BRASIL - 2a  ETAPA - 13-05 CONFERENCIA 10.05.08_SECOM PR - DISTRITO FEDERAL - 14-05-08 2 3" xfId="15011" xr:uid="{05E11C1B-5C6B-41B5-A575-4899FF80C7BC}"/>
    <cellStyle name="l_PM Jornais(eliza)_Jornais Nordeste_SECOM PR - MAIS BRASIL - 2a  ETAPA - 13-05 CONFERENCIA 10.05.08_SECOM PR - DISTRITO FEDERAL - 14-05-08 2 3 2" xfId="21170" xr:uid="{5C2C7E98-3F55-4B18-828F-9FE3C173675A}"/>
    <cellStyle name="l_PM Jornais(eliza)_Jornais Nordeste_SECOM PR - MAIS BRASIL - 2a  ETAPA - 13-05 CONFERENCIA 10.05.08_SECOM PR - DISTRITO FEDERAL - 14-05-08 2 3 2 2" xfId="38543" xr:uid="{25F14540-985D-4EDB-9B45-CE4C2A758F81}"/>
    <cellStyle name="l_PM Jornais(eliza)_Jornais Nordeste_SECOM PR - MAIS BRASIL - 2a  ETAPA - 13-05 CONFERENCIA 10.05.08_SECOM PR - DISTRITO FEDERAL - 14-05-08 2 3 3" xfId="26132" xr:uid="{C8D3D1D8-B0B5-4908-A150-9FB649F8F025}"/>
    <cellStyle name="l_PM Jornais(eliza)_Jornais Nordeste_SECOM PR - MAIS BRASIL - 2a  ETAPA - 13-05 CONFERENCIA 10.05.08_SECOM PR - DISTRITO FEDERAL - 14-05-08 2 4" xfId="29323" xr:uid="{D094FC20-55FC-42C0-947F-934F13CBEC9A}"/>
    <cellStyle name="l_PM Jornais(eliza)_Jornais Nordeste_SECOM PR - MAIS BRASIL - 2a  ETAPA - 13-05 CONFERENCIA 10.05.08_SECOM PR - DISTRITO FEDERAL - 14-05-08 2 4 2" xfId="41633" xr:uid="{775452E1-F9C5-4F26-93A4-4610DBE69803}"/>
    <cellStyle name="l_PM Jornais(eliza)_Jornais Nordeste_SECOM PR - MAIS BRASIL - 2a  ETAPA - 13-05 CONFERENCIA 10.05.08_SECOM PR - DISTRITO FEDERAL - 14-05-08 2 5" xfId="32307" xr:uid="{AC305AE4-7030-4A87-8011-58FCD1FC03BE}"/>
    <cellStyle name="l_PM Jornais(eliza)_Jornais Nordeste_SECOM PR - MAIS BRASIL - 2a  ETAPA - 13-05 CONFERENCIA 10.05.08_SECOM PR - DISTRITO FEDERAL - 14-05-08 2 5 2" xfId="44062" xr:uid="{931ED915-904F-45CB-9F46-3EDB04B296CA}"/>
    <cellStyle name="l_PM Jornais(eliza)_Jornais Nordeste_SECOM PR - MAIS BRASIL - 2a  ETAPA - 13-05 CONFERENCIA 10.05.08_SECOM PR - DISTRITO FEDERAL - 14-05-08 2 6" xfId="34612" xr:uid="{16636978-39A8-4662-A393-F5CC17F08735}"/>
    <cellStyle name="l_PM Jornais(eliza)_Jornais Nordeste_SECOM PR - MAIS BRASIL - 2a  ETAPA - 13-05 CONFERENCIA 10.05.08_SECOM PR - DISTRITO FEDERAL - 14-05-08 2 7" xfId="18718" xr:uid="{300C2965-FBC9-4D1D-B5F7-B6BD4D484A17}"/>
    <cellStyle name="l_PM Jornais(eliza)_Jornais Nordeste_SECOM PR - MAIS BRASIL - 2a  ETAPA - 13-05 CONFERENCIA 10.05.08_SECOM PR - DISTRITO FEDERAL - 14-05-08 3" xfId="12281" xr:uid="{02774BFC-A045-4469-A0B0-20E82488FB66}"/>
    <cellStyle name="l_PM Jornais(eliza)_Jornais Nordeste_SECOM PR - MAIS BRASIL - 2a  ETAPA - 13-05 CONFERENCIA 10.05.08_SECOM PR - DISTRITO FEDERAL - 14-05-08 3 2" xfId="15911" xr:uid="{31EC3ECD-C063-4247-931F-2711C2905768}"/>
    <cellStyle name="l_PM Jornais(eliza)_Jornais Nordeste_SECOM PR - MAIS BRASIL - 2a  ETAPA - 13-05 CONFERENCIA 10.05.08_SECOM PR - DISTRITO FEDERAL - 14-05-08 3 2 2" xfId="22070" xr:uid="{AC94E060-7AD4-40B4-A418-AD9AAFDF3AEC}"/>
    <cellStyle name="l_PM Jornais(eliza)_Jornais Nordeste_SECOM PR - MAIS BRASIL - 2a  ETAPA - 13-05 CONFERENCIA 10.05.08_SECOM PR - DISTRITO FEDERAL - 14-05-08 3 2 2 2" xfId="39348" xr:uid="{F683B667-40F0-4337-A9A4-7F16A1475618}"/>
    <cellStyle name="l_PM Jornais(eliza)_Jornais Nordeste_SECOM PR - MAIS BRASIL - 2a  ETAPA - 13-05 CONFERENCIA 10.05.08_SECOM PR - DISTRITO FEDERAL - 14-05-08 3 2 3" xfId="26989" xr:uid="{524C1C18-C113-43DD-86CA-88E8F29E5D6D}"/>
    <cellStyle name="l_PM Jornais(eliza)_Jornais Nordeste_SECOM PR - MAIS BRASIL - 2a  ETAPA - 13-05 CONFERENCIA 10.05.08_SECOM PR - DISTRITO FEDERAL - 14-05-08 3 2 4" xfId="48248" xr:uid="{5A50D554-B3E3-4217-AAC2-9577113FF1FA}"/>
    <cellStyle name="l_PM Jornais(eliza)_Jornais Nordeste_SECOM PR - MAIS BRASIL - 2a  ETAPA - 13-05 CONFERENCIA 10.05.08_SECOM PR - DISTRITO FEDERAL - 14-05-08 3 3" xfId="17611" xr:uid="{ACB78F74-1A93-447A-A1A3-1DC7F88B3257}"/>
    <cellStyle name="l_PM Jornais(eliza)_Jornais Nordeste_SECOM PR - MAIS BRASIL - 2a  ETAPA - 13-05 CONFERENCIA 10.05.08_SECOM PR - DISTRITO FEDERAL - 14-05-08 3 3 2" xfId="23770" xr:uid="{C97D3F8D-8903-4408-8C70-0C57DF1CA907}"/>
    <cellStyle name="l_PM Jornais(eliza)_Jornais Nordeste_SECOM PR - MAIS BRASIL - 2a  ETAPA - 13-05 CONFERENCIA 10.05.08_SECOM PR - DISTRITO FEDERAL - 14-05-08 3 3 2 2" xfId="42433" xr:uid="{D5BDD611-B945-4847-8B06-72F2E37F5B39}"/>
    <cellStyle name="l_PM Jornais(eliza)_Jornais Nordeste_SECOM PR - MAIS BRASIL - 2a  ETAPA - 13-05 CONFERENCIA 10.05.08_SECOM PR - DISTRITO FEDERAL - 14-05-08 3 3 3" xfId="30207" xr:uid="{8D68E0A3-2750-4563-A4C6-6C9E171CB397}"/>
    <cellStyle name="l_PM Jornais(eliza)_Jornais Nordeste_SECOM PR - MAIS BRASIL - 2a  ETAPA - 13-05 CONFERENCIA 10.05.08_SECOM PR - DISTRITO FEDERAL - 14-05-08 3 4" xfId="33204" xr:uid="{3D5948F0-F902-42E9-8791-C04DC798BD78}"/>
    <cellStyle name="l_PM Jornais(eliza)_Jornais Nordeste_SECOM PR - MAIS BRASIL - 2a  ETAPA - 13-05 CONFERENCIA 10.05.08_SECOM PR - DISTRITO FEDERAL - 14-05-08 3 4 2" xfId="44923" xr:uid="{0520401B-8A12-468C-ABB2-73358F8DAFA4}"/>
    <cellStyle name="l_PM Jornais(eliza)_Jornais Nordeste_SECOM PR - MAIS BRASIL - 2a  ETAPA - 13-05 CONFERENCIA 10.05.08_SECOM PR - DISTRITO FEDERAL - 14-05-08 3 5" xfId="35406" xr:uid="{CE960D57-F877-4F03-B044-17544A441A47}"/>
    <cellStyle name="l_PM Jornais(eliza)_Jornais Nordeste_SECOM PR - MAIS BRASIL - 2a  ETAPA - 13-05 CONFERENCIA 10.05.08_SECOM PR - DISTRITO FEDERAL - 14-05-08 3 6" xfId="37101" xr:uid="{B178A445-6261-43A5-B31C-B4CAD3DE59F3}"/>
    <cellStyle name="l_PM Jornais(eliza)_Jornais Nordeste_SECOM PR - MAIS BRASIL - 2a  ETAPA - 13-05 CONFERENCIA 10.05.08_SECOM PR - DISTRITO FEDERAL - 14-05-08 3 6 2" xfId="46637" xr:uid="{F0CDEBEA-9E0C-4AAB-9B6A-04272108CF90}"/>
    <cellStyle name="l_PM Jornais(eliza)_Jornais Nordeste_SECOM PR - MAIS BRASIL - 2a  ETAPA - 13-05 CONFERENCIA 10.05.08_SECOM PR - DISTRITO FEDERAL - 14-05-08 4" xfId="14171" xr:uid="{E86680F1-5C5E-442C-9E28-173CE414A1F4}"/>
    <cellStyle name="l_PM Jornais(eliza)_Jornais Nordeste_SECOM PR - MAIS BRASIL - 2a  ETAPA - 13-05 CONFERENCIA 10.05.08_SECOM PR - DISTRITO FEDERAL - 14-05-08 4 2" xfId="20330" xr:uid="{3E5EA0DF-E5EF-4BBD-9B91-F2FC6CBCE9CB}"/>
    <cellStyle name="l_PM Jornais(eliza)_Jornais Nordeste_SECOM PR - MAIS BRASIL - 2a  ETAPA - 13-05 CONFERENCIA 10.05.08_SECOM PR - DISTRITO FEDERAL - 14-05-08 4 2 2" xfId="37740" xr:uid="{30C1275F-2E4A-4E1E-8D28-3E9F53415E32}"/>
    <cellStyle name="l_PM Jornais(eliza)_Jornais Nordeste_SECOM PR - MAIS BRASIL - 2a  ETAPA - 13-05 CONFERENCIA 10.05.08_SECOM PR - DISTRITO FEDERAL - 14-05-08 4 3" xfId="25239" xr:uid="{10070C41-C2D3-42D5-B87E-2E7EE54862E6}"/>
    <cellStyle name="l_PM Jornais(eliza)_Jornais Nordeste_SECOM PR - MAIS BRASIL - 2a  ETAPA - 13-05 CONFERENCIA 10.05.08_SECOM PR - DISTRITO FEDERAL - 14-05-08 5" xfId="28449" xr:uid="{500C2636-A4E5-4211-9FAD-1C260F85B71D}"/>
    <cellStyle name="l_PM Jornais(eliza)_Jornais Nordeste_SECOM PR - MAIS BRASIL - 2a  ETAPA - 13-05 CONFERENCIA 10.05.08_SECOM PR - DISTRITO FEDERAL - 14-05-08 5 2" xfId="40805" xr:uid="{A08C0625-161F-4B87-B092-08CC17401C46}"/>
    <cellStyle name="l_PM Jornais(eliza)_Jornais Nordeste_SECOM PR - MAIS BRASIL - 2a  ETAPA - 13-05 CONFERENCIA 10.05.08_SECOM PR - DISTRITO FEDERAL - 14-05-08 6" xfId="31887" xr:uid="{10362F28-D9E1-4682-B451-ED6E1EF670BD}"/>
    <cellStyle name="l_PM Jornais(eliza)_Jornais Nordeste_SECOM PR - MAIS BRASIL - 2a  ETAPA - 13-05 CONFERENCIA 10.05.08_SECOM PR - DISTRITO FEDERAL - 14-05-08_JORNAL COMPLEMENTO 24.06 - VERAMIR II - CONSOLIDADO" xfId="957" xr:uid="{A14B2EE5-AD50-4B0A-9A63-3A7E463A14B5}"/>
    <cellStyle name="l_PM Jornais(eliza)_Jornais Nordeste_SECOM PR - MAIS BRASIL - 2a  ETAPA - 13-05 CONFERENCIA 10.05.08_SECOM PR - DISTRITO FEDERAL - 14-05-08_OOH - Rev 12" xfId="4030" xr:uid="{9140573B-5F95-44B6-B232-68A290735B29}"/>
    <cellStyle name="l_PM Jornais(eliza)_Jornais Nordeste_SECOM PR - MAIS BRASIL - 2a  ETAPA - 13-05 CONFERENCIA 10.05.08_SECOM PR - MGE E SPE - 13-05" xfId="958" xr:uid="{28C1F662-6159-4C62-A5EA-83E9BC09429A}"/>
    <cellStyle name="l_PM Jornais(eliza)_Jornais Nordeste_SECOM PR - MAIS BRASIL - 2a  ETAPA - 13-05 CONFERENCIA 10.05.08_SECOM PR - MGE E SPE - 13-05 2" xfId="11329" xr:uid="{121213B9-E6EF-4118-8155-C82935F3A1E6}"/>
    <cellStyle name="l_PM Jornais(eliza)_Jornais Nordeste_SECOM PR - MAIS BRASIL - 2a  ETAPA - 13-05 CONFERENCIA 10.05.08_SECOM PR - MGE E SPE - 13-05 2 2" xfId="13085" xr:uid="{81D9CB0E-1C66-4171-9159-30B22CA4ADF1}"/>
    <cellStyle name="l_PM Jornais(eliza)_Jornais Nordeste_SECOM PR - MAIS BRASIL - 2a  ETAPA - 13-05 CONFERENCIA 10.05.08_SECOM PR - MGE E SPE - 13-05 2 2 2" xfId="16715" xr:uid="{214A261B-A7EE-4D60-8838-894ACB60619A}"/>
    <cellStyle name="l_PM Jornais(eliza)_Jornais Nordeste_SECOM PR - MAIS BRASIL - 2a  ETAPA - 13-05 CONFERENCIA 10.05.08_SECOM PR - MGE E SPE - 13-05 2 2 2 2" xfId="22874" xr:uid="{5F5A6382-4AEF-4BFB-A51F-AB81466CD3D0}"/>
    <cellStyle name="l_PM Jornais(eliza)_Jornais Nordeste_SECOM PR - MAIS BRASIL - 2a  ETAPA - 13-05 CONFERENCIA 10.05.08_SECOM PR - MGE E SPE - 13-05 2 2 2 2 2" xfId="40141" xr:uid="{85EA79F3-5CC8-4ACC-B6DC-2A54D08E2E44}"/>
    <cellStyle name="l_PM Jornais(eliza)_Jornais Nordeste_SECOM PR - MAIS BRASIL - 2a  ETAPA - 13-05 CONFERENCIA 10.05.08_SECOM PR - MGE E SPE - 13-05 2 2 2 3" xfId="27782" xr:uid="{673E824C-35EE-407E-8FFC-BB7B548F0125}"/>
    <cellStyle name="l_PM Jornais(eliza)_Jornais Nordeste_SECOM PR - MAIS BRASIL - 2a  ETAPA - 13-05 CONFERENCIA 10.05.08_SECOM PR - MGE E SPE - 13-05 2 2 3" xfId="31006" xr:uid="{2690D789-14DC-4DAD-A66C-895AC69A9D0A}"/>
    <cellStyle name="l_PM Jornais(eliza)_Jornais Nordeste_SECOM PR - MAIS BRASIL - 2a  ETAPA - 13-05 CONFERENCIA 10.05.08_SECOM PR - MGE E SPE - 13-05 2 2 3 2" xfId="43230" xr:uid="{26551E31-27C7-4963-A064-85181EBFABA2}"/>
    <cellStyle name="l_PM Jornais(eliza)_Jornais Nordeste_SECOM PR - MAIS BRASIL - 2a  ETAPA - 13-05 CONFERENCIA 10.05.08_SECOM PR - MGE E SPE - 13-05 2 2 4" xfId="33998" xr:uid="{0D53B2B9-8811-4904-BFE8-A7602B900227}"/>
    <cellStyle name="l_PM Jornais(eliza)_Jornais Nordeste_SECOM PR - MAIS BRASIL - 2a  ETAPA - 13-05 CONFERENCIA 10.05.08_SECOM PR - MGE E SPE - 13-05 2 2 4 2" xfId="45717" xr:uid="{33FC08F7-A5C2-4C1B-B133-054E3B2C6E61}"/>
    <cellStyle name="l_PM Jornais(eliza)_Jornais Nordeste_SECOM PR - MAIS BRASIL - 2a  ETAPA - 13-05 CONFERENCIA 10.05.08_SECOM PR - MGE E SPE - 13-05 2 2 5" xfId="36199" xr:uid="{C485B6ED-0E92-47F9-9457-6521002A19E6}"/>
    <cellStyle name="l_PM Jornais(eliza)_Jornais Nordeste_SECOM PR - MAIS BRASIL - 2a  ETAPA - 13-05 CONFERENCIA 10.05.08_SECOM PR - MGE E SPE - 13-05 2 2 6" xfId="18517" xr:uid="{FF613307-D407-44FB-AE5A-818DD24D8967}"/>
    <cellStyle name="l_PM Jornais(eliza)_Jornais Nordeste_SECOM PR - MAIS BRASIL - 2a  ETAPA - 13-05 CONFERENCIA 10.05.08_SECOM PR - MGE E SPE - 13-05 2 3" xfId="15012" xr:uid="{997C105D-922D-40C1-8260-57D0A2146E22}"/>
    <cellStyle name="l_PM Jornais(eliza)_Jornais Nordeste_SECOM PR - MAIS BRASIL - 2a  ETAPA - 13-05 CONFERENCIA 10.05.08_SECOM PR - MGE E SPE - 13-05 2 3 2" xfId="21171" xr:uid="{9D69ED2D-59EB-41FC-BD37-7DBD7C7344A9}"/>
    <cellStyle name="l_PM Jornais(eliza)_Jornais Nordeste_SECOM PR - MAIS BRASIL - 2a  ETAPA - 13-05 CONFERENCIA 10.05.08_SECOM PR - MGE E SPE - 13-05 2 3 2 2" xfId="38544" xr:uid="{5AC9DC0C-A22B-485A-9430-7554CCD382C2}"/>
    <cellStyle name="l_PM Jornais(eliza)_Jornais Nordeste_SECOM PR - MAIS BRASIL - 2a  ETAPA - 13-05 CONFERENCIA 10.05.08_SECOM PR - MGE E SPE - 13-05 2 3 3" xfId="26133" xr:uid="{4687F625-6527-4171-AD3B-FF49B7F73157}"/>
    <cellStyle name="l_PM Jornais(eliza)_Jornais Nordeste_SECOM PR - MAIS BRASIL - 2a  ETAPA - 13-05 CONFERENCIA 10.05.08_SECOM PR - MGE E SPE - 13-05 2 4" xfId="29324" xr:uid="{1E5981CC-75BA-4E7D-9119-BF4C1B49CC52}"/>
    <cellStyle name="l_PM Jornais(eliza)_Jornais Nordeste_SECOM PR - MAIS BRASIL - 2a  ETAPA - 13-05 CONFERENCIA 10.05.08_SECOM PR - MGE E SPE - 13-05 2 4 2" xfId="41634" xr:uid="{2CACCE4C-42CA-479D-AD0F-AD43EDAFA21D}"/>
    <cellStyle name="l_PM Jornais(eliza)_Jornais Nordeste_SECOM PR - MAIS BRASIL - 2a  ETAPA - 13-05 CONFERENCIA 10.05.08_SECOM PR - MGE E SPE - 13-05 2 5" xfId="32308" xr:uid="{8683D5D3-D3EA-4025-8E1D-E69CA2E60854}"/>
    <cellStyle name="l_PM Jornais(eliza)_Jornais Nordeste_SECOM PR - MAIS BRASIL - 2a  ETAPA - 13-05 CONFERENCIA 10.05.08_SECOM PR - MGE E SPE - 13-05 2 5 2" xfId="44063" xr:uid="{8F8ECA77-74B1-4C7F-B2BC-1102FC14E4A7}"/>
    <cellStyle name="l_PM Jornais(eliza)_Jornais Nordeste_SECOM PR - MAIS BRASIL - 2a  ETAPA - 13-05 CONFERENCIA 10.05.08_SECOM PR - MGE E SPE - 13-05 2 6" xfId="34613" xr:uid="{A9515370-B5D2-435C-BA00-3F7E95B59013}"/>
    <cellStyle name="l_PM Jornais(eliza)_Jornais Nordeste_SECOM PR - MAIS BRASIL - 2a  ETAPA - 13-05 CONFERENCIA 10.05.08_SECOM PR - MGE E SPE - 13-05 2 7" xfId="19416" xr:uid="{D8D6D2A5-BA77-4FEC-89A5-2F100D28C10E}"/>
    <cellStyle name="l_PM Jornais(eliza)_Jornais Nordeste_SECOM PR - MAIS BRASIL - 2a  ETAPA - 13-05 CONFERENCIA 10.05.08_SECOM PR - MGE E SPE - 13-05 3" xfId="12282" xr:uid="{C72A9AD4-75A0-43D6-95F3-E6FF818FE756}"/>
    <cellStyle name="l_PM Jornais(eliza)_Jornais Nordeste_SECOM PR - MAIS BRASIL - 2a  ETAPA - 13-05 CONFERENCIA 10.05.08_SECOM PR - MGE E SPE - 13-05 3 2" xfId="15912" xr:uid="{2BE644E4-48F1-4701-A993-29C1EEB51E2A}"/>
    <cellStyle name="l_PM Jornais(eliza)_Jornais Nordeste_SECOM PR - MAIS BRASIL - 2a  ETAPA - 13-05 CONFERENCIA 10.05.08_SECOM PR - MGE E SPE - 13-05 3 2 2" xfId="22071" xr:uid="{CF3C014A-F5A9-4EB7-8436-86B2B71C67D9}"/>
    <cellStyle name="l_PM Jornais(eliza)_Jornais Nordeste_SECOM PR - MAIS BRASIL - 2a  ETAPA - 13-05 CONFERENCIA 10.05.08_SECOM PR - MGE E SPE - 13-05 3 2 2 2" xfId="39349" xr:uid="{8A2E1DE2-1323-4412-A7F3-1F6D61FA2BCE}"/>
    <cellStyle name="l_PM Jornais(eliza)_Jornais Nordeste_SECOM PR - MAIS BRASIL - 2a  ETAPA - 13-05 CONFERENCIA 10.05.08_SECOM PR - MGE E SPE - 13-05 3 2 3" xfId="26990" xr:uid="{BBD40648-7192-4FE1-BAD4-CFCCF7219D16}"/>
    <cellStyle name="l_PM Jornais(eliza)_Jornais Nordeste_SECOM PR - MAIS BRASIL - 2a  ETAPA - 13-05 CONFERENCIA 10.05.08_SECOM PR - MGE E SPE - 13-05 3 2 4" xfId="48249" xr:uid="{68D167EC-D9EF-4B66-B7C8-170B95027C1C}"/>
    <cellStyle name="l_PM Jornais(eliza)_Jornais Nordeste_SECOM PR - MAIS BRASIL - 2a  ETAPA - 13-05 CONFERENCIA 10.05.08_SECOM PR - MGE E SPE - 13-05 3 3" xfId="17612" xr:uid="{4CDC1402-B773-4AC8-AAAC-32F5594B2CA0}"/>
    <cellStyle name="l_PM Jornais(eliza)_Jornais Nordeste_SECOM PR - MAIS BRASIL - 2a  ETAPA - 13-05 CONFERENCIA 10.05.08_SECOM PR - MGE E SPE - 13-05 3 3 2" xfId="23771" xr:uid="{0A5933C3-F13A-41BD-9DA4-5A6AEE9B7329}"/>
    <cellStyle name="l_PM Jornais(eliza)_Jornais Nordeste_SECOM PR - MAIS BRASIL - 2a  ETAPA - 13-05 CONFERENCIA 10.05.08_SECOM PR - MGE E SPE - 13-05 3 3 2 2" xfId="42434" xr:uid="{D3435412-3D05-4996-A431-6CCCDDCBF55A}"/>
    <cellStyle name="l_PM Jornais(eliza)_Jornais Nordeste_SECOM PR - MAIS BRASIL - 2a  ETAPA - 13-05 CONFERENCIA 10.05.08_SECOM PR - MGE E SPE - 13-05 3 3 3" xfId="30208" xr:uid="{53116664-661C-4035-806E-22B101442E0B}"/>
    <cellStyle name="l_PM Jornais(eliza)_Jornais Nordeste_SECOM PR - MAIS BRASIL - 2a  ETAPA - 13-05 CONFERENCIA 10.05.08_SECOM PR - MGE E SPE - 13-05 3 4" xfId="33205" xr:uid="{09C5FFA7-88E9-4338-98F7-3D25910BA58B}"/>
    <cellStyle name="l_PM Jornais(eliza)_Jornais Nordeste_SECOM PR - MAIS BRASIL - 2a  ETAPA - 13-05 CONFERENCIA 10.05.08_SECOM PR - MGE E SPE - 13-05 3 4 2" xfId="44924" xr:uid="{5839CFCE-5D2F-4F81-A710-FDEA2984E4B7}"/>
    <cellStyle name="l_PM Jornais(eliza)_Jornais Nordeste_SECOM PR - MAIS BRASIL - 2a  ETAPA - 13-05 CONFERENCIA 10.05.08_SECOM PR - MGE E SPE - 13-05 3 5" xfId="35407" xr:uid="{2133B94E-E64D-4F0A-A6F6-7EF9D15F5B10}"/>
    <cellStyle name="l_PM Jornais(eliza)_Jornais Nordeste_SECOM PR - MAIS BRASIL - 2a  ETAPA - 13-05 CONFERENCIA 10.05.08_SECOM PR - MGE E SPE - 13-05 3 6" xfId="37304" xr:uid="{C9ADB674-2747-420D-9622-716FD35A7363}"/>
    <cellStyle name="l_PM Jornais(eliza)_Jornais Nordeste_SECOM PR - MAIS BRASIL - 2a  ETAPA - 13-05 CONFERENCIA 10.05.08_SECOM PR - MGE E SPE - 13-05 3 6 2" xfId="46840" xr:uid="{365691C9-6994-4315-A05A-4E250DC79E16}"/>
    <cellStyle name="l_PM Jornais(eliza)_Jornais Nordeste_SECOM PR - MAIS BRASIL - 2a  ETAPA - 13-05 CONFERENCIA 10.05.08_SECOM PR - MGE E SPE - 13-05 4" xfId="14172" xr:uid="{E013D105-30F3-4501-BB7D-603E47DA4DF8}"/>
    <cellStyle name="l_PM Jornais(eliza)_Jornais Nordeste_SECOM PR - MAIS BRASIL - 2a  ETAPA - 13-05 CONFERENCIA 10.05.08_SECOM PR - MGE E SPE - 13-05 4 2" xfId="20331" xr:uid="{BA467E5A-BBDD-4AC6-A157-0EF030D9ED0D}"/>
    <cellStyle name="l_PM Jornais(eliza)_Jornais Nordeste_SECOM PR - MAIS BRASIL - 2a  ETAPA - 13-05 CONFERENCIA 10.05.08_SECOM PR - MGE E SPE - 13-05 4 2 2" xfId="37741" xr:uid="{8CAC9994-2D40-491B-A10C-5D978283E36C}"/>
    <cellStyle name="l_PM Jornais(eliza)_Jornais Nordeste_SECOM PR - MAIS BRASIL - 2a  ETAPA - 13-05 CONFERENCIA 10.05.08_SECOM PR - MGE E SPE - 13-05 4 3" xfId="25240" xr:uid="{D2CE3843-58F2-4E82-A420-BE2E470A64BD}"/>
    <cellStyle name="l_PM Jornais(eliza)_Jornais Nordeste_SECOM PR - MAIS BRASIL - 2a  ETAPA - 13-05 CONFERENCIA 10.05.08_SECOM PR - MGE E SPE - 13-05 5" xfId="28450" xr:uid="{F3CEC8E8-7F56-4FCB-8518-314F5F6BC8CC}"/>
    <cellStyle name="l_PM Jornais(eliza)_Jornais Nordeste_SECOM PR - MAIS BRASIL - 2a  ETAPA - 13-05 CONFERENCIA 10.05.08_SECOM PR - MGE E SPE - 13-05 5 2" xfId="40806" xr:uid="{6BAD1D94-093F-466F-AD69-B89E5BC0F1A0}"/>
    <cellStyle name="l_PM Jornais(eliza)_Jornais Nordeste_SECOM PR - MAIS BRASIL - 2a  ETAPA - 13-05 CONFERENCIA 10.05.08_SECOM PR - MGE E SPE - 13-05 6" xfId="31886" xr:uid="{AB90E9BB-2BCB-474E-AC36-3EB737521AB3}"/>
    <cellStyle name="l_PM Jornais(eliza)_Jornais Nordeste_SECOM PR - MAIS BRASIL - 2a  ETAPA - 13-05 CONFERENCIA 10.05.08_SECOM PR - MGE E SPE - 13-05_JORNAL COMPLEMENTO 24.06 - VERAMIR II - CONSOLIDADO" xfId="959" xr:uid="{A5D71914-CEDC-4E1B-A635-062C8AFDE18F}"/>
    <cellStyle name="l_PM Jornais(eliza)_Jornais Nordeste_SECOM PR - MAIS BRASIL - 2a  ETAPA - 13-05 CONFERENCIA 10.05.08_SECOM PR - MGE E SPE - 13-05_OOH - Rev 12" xfId="4031" xr:uid="{CCDDBDF5-03D6-4E0F-AFAD-1D6914A13A08}"/>
    <cellStyle name="l_PM Jornais(eliza)_Jornais Nordeste_SECOM PR - MAIS BRASIL - 2a  ETAPA - 13-05 CONFERENCIA 10.05.08_SÉCULO 21" xfId="960" xr:uid="{7A179F71-F23E-4411-ACE5-DA47844BCDB6}"/>
    <cellStyle name="l_PM Jornais(eliza)_Jornais Nordeste_SECOM PR - MAIS BRASIL - 2a  ETAPA - 13-05 CONFERENCIA 10.05.08_SÉCULO 21_JORNAL COMPLEMENTO 24.06 - VERAMIR II - CONSOLIDADO" xfId="961" xr:uid="{BB5067DD-C6DF-4DFC-BEB2-B4496C93A882}"/>
    <cellStyle name="l_PM Jornais(eliza)_Jornais Nordeste_SECOM PR - MAIS BRASIL - 2a  ETAPA - 13-05 CONFERENCIA 10.05.08_SPA - NUCLEO APRES" xfId="962" xr:uid="{9D8433BB-FCAA-4547-B1A4-45F9C884B970}"/>
    <cellStyle name="l_PM Jornais(eliza)_Jornais Nordeste_SECOM PR - MAIS BRASIL - 2a  ETAPA - 13-05 CONFERENCIA 10.05.08_SPA - NUCLEO APRES 2" xfId="11330" xr:uid="{8BBB126B-8BFF-4C63-BF46-20A171509317}"/>
    <cellStyle name="l_PM Jornais(eliza)_Jornais Nordeste_SECOM PR - MAIS BRASIL - 2a  ETAPA - 13-05 CONFERENCIA 10.05.08_SPA - NUCLEO APRES 2 2" xfId="13086" xr:uid="{F9BDF531-8AE6-4EFF-9358-E5A0EE6D53F0}"/>
    <cellStyle name="l_PM Jornais(eliza)_Jornais Nordeste_SECOM PR - MAIS BRASIL - 2a  ETAPA - 13-05 CONFERENCIA 10.05.08_SPA - NUCLEO APRES 2 2 2" xfId="16716" xr:uid="{82432EF4-D31C-4D62-8BEF-9AA3DFA57286}"/>
    <cellStyle name="l_PM Jornais(eliza)_Jornais Nordeste_SECOM PR - MAIS BRASIL - 2a  ETAPA - 13-05 CONFERENCIA 10.05.08_SPA - NUCLEO APRES 2 2 2 2" xfId="22875" xr:uid="{846417C8-D962-4D1D-98C5-1CB995DAC728}"/>
    <cellStyle name="l_PM Jornais(eliza)_Jornais Nordeste_SECOM PR - MAIS BRASIL - 2a  ETAPA - 13-05 CONFERENCIA 10.05.08_SPA - NUCLEO APRES 2 2 2 2 2" xfId="40142" xr:uid="{30DBEF9E-A254-4604-8299-87EE94BEF72E}"/>
    <cellStyle name="l_PM Jornais(eliza)_Jornais Nordeste_SECOM PR - MAIS BRASIL - 2a  ETAPA - 13-05 CONFERENCIA 10.05.08_SPA - NUCLEO APRES 2 2 2 3" xfId="27783" xr:uid="{954210E4-42CA-470D-8198-CA6F598883E5}"/>
    <cellStyle name="l_PM Jornais(eliza)_Jornais Nordeste_SECOM PR - MAIS BRASIL - 2a  ETAPA - 13-05 CONFERENCIA 10.05.08_SPA - NUCLEO APRES 2 2 3" xfId="31007" xr:uid="{0C5023FE-451F-4E1A-A8BC-15005E7B7E00}"/>
    <cellStyle name="l_PM Jornais(eliza)_Jornais Nordeste_SECOM PR - MAIS BRASIL - 2a  ETAPA - 13-05 CONFERENCIA 10.05.08_SPA - NUCLEO APRES 2 2 3 2" xfId="43231" xr:uid="{55ECCF29-E797-4571-9F1C-9A4390D73151}"/>
    <cellStyle name="l_PM Jornais(eliza)_Jornais Nordeste_SECOM PR - MAIS BRASIL - 2a  ETAPA - 13-05 CONFERENCIA 10.05.08_SPA - NUCLEO APRES 2 2 4" xfId="33999" xr:uid="{5C5BC622-7DD2-45CD-940D-B2368CA2D79B}"/>
    <cellStyle name="l_PM Jornais(eliza)_Jornais Nordeste_SECOM PR - MAIS BRASIL - 2a  ETAPA - 13-05 CONFERENCIA 10.05.08_SPA - NUCLEO APRES 2 2 4 2" xfId="45718" xr:uid="{BB910B34-95F5-4B82-9CCD-66326198E6FB}"/>
    <cellStyle name="l_PM Jornais(eliza)_Jornais Nordeste_SECOM PR - MAIS BRASIL - 2a  ETAPA - 13-05 CONFERENCIA 10.05.08_SPA - NUCLEO APRES 2 2 5" xfId="36200" xr:uid="{76DE29A2-95EB-4F05-A055-8D5948D25902}"/>
    <cellStyle name="l_PM Jornais(eliza)_Jornais Nordeste_SECOM PR - MAIS BRASIL - 2a  ETAPA - 13-05 CONFERENCIA 10.05.08_SPA - NUCLEO APRES 2 2 6" xfId="19216" xr:uid="{6BFB162B-0373-45A9-94ED-AD0CAD9ADC76}"/>
    <cellStyle name="l_PM Jornais(eliza)_Jornais Nordeste_SECOM PR - MAIS BRASIL - 2a  ETAPA - 13-05 CONFERENCIA 10.05.08_SPA - NUCLEO APRES 2 3" xfId="15013" xr:uid="{40007505-BF2A-48C0-9E82-2379CCF95012}"/>
    <cellStyle name="l_PM Jornais(eliza)_Jornais Nordeste_SECOM PR - MAIS BRASIL - 2a  ETAPA - 13-05 CONFERENCIA 10.05.08_SPA - NUCLEO APRES 2 3 2" xfId="21172" xr:uid="{9F167985-08F5-482A-B6B7-011334BCD86B}"/>
    <cellStyle name="l_PM Jornais(eliza)_Jornais Nordeste_SECOM PR - MAIS BRASIL - 2a  ETAPA - 13-05 CONFERENCIA 10.05.08_SPA - NUCLEO APRES 2 3 2 2" xfId="38545" xr:uid="{F3D79999-E300-4AA2-9B9E-4C403E09B7FA}"/>
    <cellStyle name="l_PM Jornais(eliza)_Jornais Nordeste_SECOM PR - MAIS BRASIL - 2a  ETAPA - 13-05 CONFERENCIA 10.05.08_SPA - NUCLEO APRES 2 3 3" xfId="26134" xr:uid="{EF1877C6-0C99-4C0F-9F38-5A0D624A706E}"/>
    <cellStyle name="l_PM Jornais(eliza)_Jornais Nordeste_SECOM PR - MAIS BRASIL - 2a  ETAPA - 13-05 CONFERENCIA 10.05.08_SPA - NUCLEO APRES 2 4" xfId="29325" xr:uid="{57E5AC32-31B4-42B3-BEE4-F703D02A339A}"/>
    <cellStyle name="l_PM Jornais(eliza)_Jornais Nordeste_SECOM PR - MAIS BRASIL - 2a  ETAPA - 13-05 CONFERENCIA 10.05.08_SPA - NUCLEO APRES 2 4 2" xfId="41635" xr:uid="{9F683029-BE64-40EA-8B1D-EA84B8F36D8D}"/>
    <cellStyle name="l_PM Jornais(eliza)_Jornais Nordeste_SECOM PR - MAIS BRASIL - 2a  ETAPA - 13-05 CONFERENCIA 10.05.08_SPA - NUCLEO APRES 2 5" xfId="32309" xr:uid="{E3E8D5AF-6F55-4165-94F3-909AB6F5E49B}"/>
    <cellStyle name="l_PM Jornais(eliza)_Jornais Nordeste_SECOM PR - MAIS BRASIL - 2a  ETAPA - 13-05 CONFERENCIA 10.05.08_SPA - NUCLEO APRES 2 5 2" xfId="44064" xr:uid="{4BA7ECD6-DEAB-4ADE-8021-97FBC35FFC89}"/>
    <cellStyle name="l_PM Jornais(eliza)_Jornais Nordeste_SECOM PR - MAIS BRASIL - 2a  ETAPA - 13-05 CONFERENCIA 10.05.08_SPA - NUCLEO APRES 2 6" xfId="34614" xr:uid="{6DF0D29A-EA1B-4A83-BC61-DD4535D5F34E}"/>
    <cellStyle name="l_PM Jornais(eliza)_Jornais Nordeste_SECOM PR - MAIS BRASIL - 2a  ETAPA - 13-05 CONFERENCIA 10.05.08_SPA - NUCLEO APRES 2 7" xfId="19710" xr:uid="{8A93A567-D749-4C0E-9F61-D544270FAB22}"/>
    <cellStyle name="l_PM Jornais(eliza)_Jornais Nordeste_SECOM PR - MAIS BRASIL - 2a  ETAPA - 13-05 CONFERENCIA 10.05.08_SPA - NUCLEO APRES 3" xfId="12283" xr:uid="{AD1F0696-EAF3-416C-B1E8-B45A0DF1FA17}"/>
    <cellStyle name="l_PM Jornais(eliza)_Jornais Nordeste_SECOM PR - MAIS BRASIL - 2a  ETAPA - 13-05 CONFERENCIA 10.05.08_SPA - NUCLEO APRES 3 2" xfId="15913" xr:uid="{C704A4C9-D7D2-4833-964E-25551AB5AED3}"/>
    <cellStyle name="l_PM Jornais(eliza)_Jornais Nordeste_SECOM PR - MAIS BRASIL - 2a  ETAPA - 13-05 CONFERENCIA 10.05.08_SPA - NUCLEO APRES 3 2 2" xfId="22072" xr:uid="{E250B781-DDEE-4EC4-81C6-B3C156160E32}"/>
    <cellStyle name="l_PM Jornais(eliza)_Jornais Nordeste_SECOM PR - MAIS BRASIL - 2a  ETAPA - 13-05 CONFERENCIA 10.05.08_SPA - NUCLEO APRES 3 2 2 2" xfId="39350" xr:uid="{C8A8C908-8B03-4813-BBF5-05A50C22BF74}"/>
    <cellStyle name="l_PM Jornais(eliza)_Jornais Nordeste_SECOM PR - MAIS BRASIL - 2a  ETAPA - 13-05 CONFERENCIA 10.05.08_SPA - NUCLEO APRES 3 2 3" xfId="26991" xr:uid="{D2E27683-57F1-4C84-B942-551034B3C465}"/>
    <cellStyle name="l_PM Jornais(eliza)_Jornais Nordeste_SECOM PR - MAIS BRASIL - 2a  ETAPA - 13-05 CONFERENCIA 10.05.08_SPA - NUCLEO APRES 3 2 4" xfId="48250" xr:uid="{55DA6D80-8E92-485C-8D78-6460C08C3691}"/>
    <cellStyle name="l_PM Jornais(eliza)_Jornais Nordeste_SECOM PR - MAIS BRASIL - 2a  ETAPA - 13-05 CONFERENCIA 10.05.08_SPA - NUCLEO APRES 3 3" xfId="17613" xr:uid="{CE6350F6-65E0-4ED6-995C-4CCABF458FA2}"/>
    <cellStyle name="l_PM Jornais(eliza)_Jornais Nordeste_SECOM PR - MAIS BRASIL - 2a  ETAPA - 13-05 CONFERENCIA 10.05.08_SPA - NUCLEO APRES 3 3 2" xfId="23772" xr:uid="{ABFF42A2-917F-47AA-8275-CB636B7C294F}"/>
    <cellStyle name="l_PM Jornais(eliza)_Jornais Nordeste_SECOM PR - MAIS BRASIL - 2a  ETAPA - 13-05 CONFERENCIA 10.05.08_SPA - NUCLEO APRES 3 3 2 2" xfId="42435" xr:uid="{6C4DF108-3468-4BB3-B4F2-BF4890AB3766}"/>
    <cellStyle name="l_PM Jornais(eliza)_Jornais Nordeste_SECOM PR - MAIS BRASIL - 2a  ETAPA - 13-05 CONFERENCIA 10.05.08_SPA - NUCLEO APRES 3 3 3" xfId="30209" xr:uid="{284CE363-91A0-4ECF-B365-AE5D7B6114D8}"/>
    <cellStyle name="l_PM Jornais(eliza)_Jornais Nordeste_SECOM PR - MAIS BRASIL - 2a  ETAPA - 13-05 CONFERENCIA 10.05.08_SPA - NUCLEO APRES 3 4" xfId="33206" xr:uid="{6F489B30-8687-47E0-A30B-8643A8D51EB9}"/>
    <cellStyle name="l_PM Jornais(eliza)_Jornais Nordeste_SECOM PR - MAIS BRASIL - 2a  ETAPA - 13-05 CONFERENCIA 10.05.08_SPA - NUCLEO APRES 3 4 2" xfId="44925" xr:uid="{92A89900-F781-49CA-9A4D-E44464C999CD}"/>
    <cellStyle name="l_PM Jornais(eliza)_Jornais Nordeste_SECOM PR - MAIS BRASIL - 2a  ETAPA - 13-05 CONFERENCIA 10.05.08_SPA - NUCLEO APRES 3 5" xfId="35408" xr:uid="{63EBD367-F649-4EB8-A118-39E93D90DFCE}"/>
    <cellStyle name="l_PM Jornais(eliza)_Jornais Nordeste_SECOM PR - MAIS BRASIL - 2a  ETAPA - 13-05 CONFERENCIA 10.05.08_SPA - NUCLEO APRES 3 6" xfId="36904" xr:uid="{930A31A6-C644-45C1-A58D-3C4BBC85C29F}"/>
    <cellStyle name="l_PM Jornais(eliza)_Jornais Nordeste_SECOM PR - MAIS BRASIL - 2a  ETAPA - 13-05 CONFERENCIA 10.05.08_SPA - NUCLEO APRES 3 6 2" xfId="46440" xr:uid="{3E7D45EF-BAA0-4C30-A4A3-0BA20FCBA3D0}"/>
    <cellStyle name="l_PM Jornais(eliza)_Jornais Nordeste_SECOM PR - MAIS BRASIL - 2a  ETAPA - 13-05 CONFERENCIA 10.05.08_SPA - NUCLEO APRES 4" xfId="14173" xr:uid="{766B0C87-D41F-4ABB-A8EC-5268358A0029}"/>
    <cellStyle name="l_PM Jornais(eliza)_Jornais Nordeste_SECOM PR - MAIS BRASIL - 2a  ETAPA - 13-05 CONFERENCIA 10.05.08_SPA - NUCLEO APRES 4 2" xfId="20332" xr:uid="{1181F2A4-6464-4C3C-A9B6-697B3DD336E5}"/>
    <cellStyle name="l_PM Jornais(eliza)_Jornais Nordeste_SECOM PR - MAIS BRASIL - 2a  ETAPA - 13-05 CONFERENCIA 10.05.08_SPA - NUCLEO APRES 4 2 2" xfId="37742" xr:uid="{08E02DBF-3247-47E8-A692-E28D9181CAEE}"/>
    <cellStyle name="l_PM Jornais(eliza)_Jornais Nordeste_SECOM PR - MAIS BRASIL - 2a  ETAPA - 13-05 CONFERENCIA 10.05.08_SPA - NUCLEO APRES 4 3" xfId="25241" xr:uid="{992604AD-D735-4031-A7F8-C2293F300E3E}"/>
    <cellStyle name="l_PM Jornais(eliza)_Jornais Nordeste_SECOM PR - MAIS BRASIL - 2a  ETAPA - 13-05 CONFERENCIA 10.05.08_SPA - NUCLEO APRES 5" xfId="28451" xr:uid="{4F717C77-1571-4CA2-8944-CD521BD933A1}"/>
    <cellStyle name="l_PM Jornais(eliza)_Jornais Nordeste_SECOM PR - MAIS BRASIL - 2a  ETAPA - 13-05 CONFERENCIA 10.05.08_SPA - NUCLEO APRES 5 2" xfId="40807" xr:uid="{5AD9020E-10CA-4480-AAB4-9E3723BBCC20}"/>
    <cellStyle name="l_PM Jornais(eliza)_Jornais Nordeste_SECOM PR - MAIS BRASIL - 2a  ETAPA - 13-05 CONFERENCIA 10.05.08_SPA - NUCLEO APRES 6" xfId="31885" xr:uid="{E4CCA949-ADCA-4194-BBCE-01EEC03DB8E3}"/>
    <cellStyle name="l_PM Jornais(eliza)_Jornais Nordeste_SECOM PR - MAIS BRASIL - 2a  ETAPA - 13-05 CONFERENCIA 10.05.08_SPA - NUCLEO APRES_CINEMA - BRASÍLIA - 141" xfId="963" xr:uid="{C4ED5850-63F0-412A-B18F-9A009CD4C97B}"/>
    <cellStyle name="l_PM Jornais(eliza)_Jornais Nordeste_SECOM PR - MAIS BRASIL - 2a  ETAPA - 13-05 CONFERENCIA 10.05.08_SPA - NUCLEO APRES_CINEMA - BRASÍLIA - 141_JORNAL COMPLEMENTO 24.06 - VERAMIR II - CONSOLIDADO" xfId="964" xr:uid="{04AFEB40-BF25-4E9C-A4A4-BD2B63FEC28B}"/>
    <cellStyle name="l_PM Jornais(eliza)_Jornais Nordeste_SECOM PR - MAIS BRASIL - 2a  ETAPA - 13-05 CONFERENCIA 10.05.08_SPA - NUCLEO APRES_CINEMA_-_9_MERCADOS" xfId="965" xr:uid="{BE78D500-BBC4-4C9E-9564-6E5BA37F9315}"/>
    <cellStyle name="l_PM Jornais(eliza)_Jornais Nordeste_SECOM PR - MAIS BRASIL - 2a  ETAPA - 13-05 CONFERENCIA 10.05.08_SPA - NUCLEO APRES_JORNAL COMPLEMENTO 24.06 - VERAMIR II - CONSOLIDADO" xfId="966" xr:uid="{3503F2BB-D5DB-466E-BB7A-3FE211044C33}"/>
    <cellStyle name="l_PM Jornais(eliza)_Jornais Nordeste_SECOM PR - MAIS BRASIL - 2a  ETAPA - 13-05 CONFERENCIA 10.05.08_SPA - NUCLEO APRES_OOH - Rev 12" xfId="4032" xr:uid="{1AED7F1E-9F89-4A4D-97D0-04A57E1D6927}"/>
    <cellStyle name="l_PM Jornais(eliza)_Jornais Nordeste_SECOM PR - MAIS BRASIL - 2a  ETAPA - 13-05 CONFERENCIA 10.05.08_SPA - NUCLEO APRES_Plano  DF - Jornal Meia Pág. Tab. 17.05" xfId="967" xr:uid="{5AA9680D-2D89-4962-81B7-E25F59006B6D}"/>
    <cellStyle name="l_PM Jornais(eliza)_Jornais Nordeste_SECOM PR - MAIS BRASIL - 2a  ETAPA - 13-05 CONFERENCIA 10.05.08_SPA - NUCLEO APRES_Plano  DF - Jornal Meia Pág. Tab. 17.05_JORNAL COMPLEMENTO 24.06 - VERAMIR II - CONSOLIDADO" xfId="968" xr:uid="{8239075E-A5FF-4FC7-9938-A5D4E40F3AC4}"/>
    <cellStyle name="l_PM Jornais(eliza)_Jornais Nordeste_SECOM PR - MAIS BRASIL - 2a  ETAPA - 13-05 CONFERENCIA 10.05.08_SPA - NUCLEO APRES_Plano  PE - Jornal Meia Pág. Tab. 17.05" xfId="969" xr:uid="{FBFFF989-108E-455D-841E-78F4C6CEC369}"/>
    <cellStyle name="l_PM Jornais(eliza)_Jornais Nordeste_SECOM PR - MAIS BRASIL - 2a  ETAPA - 13-05 CONFERENCIA 10.05.08_SPA - NUCLEO APRES_Plano  PE - Jornal Meia Pág. Tab. 17.05_JORNAL COMPLEMENTO 24.06 - VERAMIR II - CONSOLIDADO" xfId="970" xr:uid="{5D70FDDE-19AF-4D83-AA3B-E091EE0B7D77}"/>
    <cellStyle name="l_PM Jornais(eliza)_Jornais Nordeste_SECOM PR - MAIS BRASIL - 2a  ETAPA - 13-05 CONFERENCIA 10.05.08_SPA - NUCLEO APRES_Plano BA - Jornal Meia Pág. Tab. 17.05" xfId="971" xr:uid="{A24D3168-46A5-40B6-9F56-EBB9224262BA}"/>
    <cellStyle name="l_PM Jornais(eliza)_Jornais Nordeste_SECOM PR - MAIS BRASIL - 2a  ETAPA - 13-05 CONFERENCIA 10.05.08_SPA - NUCLEO APRES_Plano BA - Jornal Meia Pág. Tab. 17.05_JORNAL COMPLEMENTO 24.06 - VERAMIR II - CONSOLIDADO" xfId="972" xr:uid="{C2B7B306-9489-4B3F-8A1B-C4B9EDAC3FA7}"/>
    <cellStyle name="l_PM Jornais(eliza)_Jornais Nordeste_SECOM PR - MAIS BRASIL - 2a  ETAPA - 13-05 CONFERENCIA 10.05.08_SPA - NUCLEO APRES_Plano CE - Jornal Meia Pág. Tab. 17.05" xfId="973" xr:uid="{65F1B89C-5682-48D7-B984-D6BD2C34679A}"/>
    <cellStyle name="l_PM Jornais(eliza)_Jornais Nordeste_SECOM PR - MAIS BRASIL - 2a  ETAPA - 13-05 CONFERENCIA 10.05.08_SPA - NUCLEO APRES_Plano CE - Jornal Meia Pág. Tab. 17.05_JORNAL COMPLEMENTO 24.06 - VERAMIR II - CONSOLIDADO" xfId="974" xr:uid="{F4E18F24-B822-4C01-8849-363A353CD96E}"/>
    <cellStyle name="l_PM Jornais(eliza)_Jornais Nordeste_SECOM PR - MAIS BRASIL - 2a  ETAPA - 13-05 CONFERENCIA 10.05.08_SPA - NUCLEO APRES_REV I - PLANO RÁDIO CONSOLIDADO MATISSE 07.07" xfId="975" xr:uid="{6216FB29-5998-4C0F-A7B2-A0CB24DA9744}"/>
    <cellStyle name="l_PM Jornais(eliza)_Jornais Nordeste_SECOM PR - MAIS BRASIL - 2a  ETAPA - 13-05 CONFERENCIA 10.05.08_SPA - NUCLEO APRES_SÉCULO 21" xfId="976" xr:uid="{7AB8333E-6167-49B6-B2D0-A5881D76A821}"/>
    <cellStyle name="l_PM Jornais(eliza)_Jornais Nordeste_SECOM PR - MAIS BRASIL - 2a  ETAPA - 13-05 CONFERENCIA 10.05.08_SPA - NUCLEO APRES_SÉCULO 21_JORNAL COMPLEMENTO 24.06 - VERAMIR II - CONSOLIDADO" xfId="977" xr:uid="{40B8A9D5-C0A0-4537-80A0-31724F7CD705}"/>
    <cellStyle name="l_PM Jornais(eliza)_Jornais Nordeste_SECOM PR (1).." xfId="978" xr:uid="{0FACF9C8-92C0-4799-BBF0-4F8153CBB922}"/>
    <cellStyle name="l_PM Jornais(eliza)_Jornais Nordeste_SECOM PR (1).._JORNAL COMPLEMENTO 24.06 - VERAMIR II - CONSOLIDADO" xfId="979" xr:uid="{5DB8C8CA-56D8-423D-961D-7C25CD14779C}"/>
    <cellStyle name="l_PM Jornais(eliza)_Jornais Nordeste_SECOM PR (2).." xfId="980" xr:uid="{03329647-3527-4B94-9F15-00915905B532}"/>
    <cellStyle name="l_PM Jornais(eliza)_Jornais Nordeste_SECOM PR (2).._JORNAL COMPLEMENTO 24.06 - VERAMIR II - CONSOLIDADO" xfId="981" xr:uid="{9AE3A965-91D3-4082-8761-8F1B6A8CB338}"/>
    <cellStyle name="l_PM Jornais(eliza)_Jornais Nordeste_SECOM PR -PERNAMBUCO -  14-05-08(1)" xfId="982" xr:uid="{DD711C4B-FEBA-41F8-8588-5CD18D22A2B3}"/>
    <cellStyle name="l_PM Jornais(eliza)_Jornais Nordeste_SECOM PR -PERNAMBUCO -  14-05-08(1)_JORNAL COMPLEMENTO 24.06 - VERAMIR II - CONSOLIDADO" xfId="983" xr:uid="{74825EED-93F8-474E-9BA5-F1BB4E7912A0}"/>
    <cellStyle name="l_PM Jornais(eliza)_Jornais Nordeste_SPA - NUCLEO APRES" xfId="984" xr:uid="{995D7C16-6817-433D-BF04-542A887FD9A0}"/>
    <cellStyle name="l_PM Jornais(eliza)_Jornais Nordeste_SPA - NUCLEO APRES 2" xfId="11331" xr:uid="{53A30FCC-0340-4459-AE97-404E4E0B02EC}"/>
    <cellStyle name="l_PM Jornais(eliza)_Jornais Nordeste_SPA - NUCLEO APRES 2 2" xfId="13087" xr:uid="{E7554139-FC59-4645-9722-C69CCDE0F413}"/>
    <cellStyle name="l_PM Jornais(eliza)_Jornais Nordeste_SPA - NUCLEO APRES 2 2 2" xfId="16717" xr:uid="{8409C986-D233-4EA1-BA0A-6F1FC30334A7}"/>
    <cellStyle name="l_PM Jornais(eliza)_Jornais Nordeste_SPA - NUCLEO APRES 2 2 2 2" xfId="22876" xr:uid="{F6B925F6-8ACC-41C8-A0EB-4D2DA6D83FED}"/>
    <cellStyle name="l_PM Jornais(eliza)_Jornais Nordeste_SPA - NUCLEO APRES 2 2 2 2 2" xfId="40143" xr:uid="{9A9D2D65-C109-44C2-A8F0-3D19D9C19134}"/>
    <cellStyle name="l_PM Jornais(eliza)_Jornais Nordeste_SPA - NUCLEO APRES 2 2 2 3" xfId="27784" xr:uid="{5270AC6A-32E0-4BC1-B27F-0F148CF00D3F}"/>
    <cellStyle name="l_PM Jornais(eliza)_Jornais Nordeste_SPA - NUCLEO APRES 2 2 3" xfId="31008" xr:uid="{15C4E4F3-4B6C-451A-83E3-1F4E5ECD6AA2}"/>
    <cellStyle name="l_PM Jornais(eliza)_Jornais Nordeste_SPA - NUCLEO APRES 2 2 3 2" xfId="43232" xr:uid="{A53482D7-A427-4847-B69A-109F95866709}"/>
    <cellStyle name="l_PM Jornais(eliza)_Jornais Nordeste_SPA - NUCLEO APRES 2 2 4" xfId="34000" xr:uid="{136F52D7-17CF-4745-A6AE-E38F942858D2}"/>
    <cellStyle name="l_PM Jornais(eliza)_Jornais Nordeste_SPA - NUCLEO APRES 2 2 4 2" xfId="45719" xr:uid="{029C4ACF-8E75-4926-9EA1-913344403B4C}"/>
    <cellStyle name="l_PM Jornais(eliza)_Jornais Nordeste_SPA - NUCLEO APRES 2 2 5" xfId="36201" xr:uid="{7BC5D03F-68ED-495E-B90F-B2BCABB22D76}"/>
    <cellStyle name="l_PM Jornais(eliza)_Jornais Nordeste_SPA - NUCLEO APRES 2 2 6" xfId="19509" xr:uid="{7A782981-0E99-436C-B862-BA9BAC162F33}"/>
    <cellStyle name="l_PM Jornais(eliza)_Jornais Nordeste_SPA - NUCLEO APRES 2 3" xfId="15014" xr:uid="{AEE2E73E-69D3-46F8-BC45-B76221424AD8}"/>
    <cellStyle name="l_PM Jornais(eliza)_Jornais Nordeste_SPA - NUCLEO APRES 2 3 2" xfId="21173" xr:uid="{6A8AED78-6436-4EAA-8F79-9C9F377B7187}"/>
    <cellStyle name="l_PM Jornais(eliza)_Jornais Nordeste_SPA - NUCLEO APRES 2 3 2 2" xfId="38546" xr:uid="{4FAEA148-B4B6-415A-9B05-CBD9A3F8A88C}"/>
    <cellStyle name="l_PM Jornais(eliza)_Jornais Nordeste_SPA - NUCLEO APRES 2 3 3" xfId="26135" xr:uid="{C00EB577-1BF0-41E6-88A0-FE1FCA9EBFB4}"/>
    <cellStyle name="l_PM Jornais(eliza)_Jornais Nordeste_SPA - NUCLEO APRES 2 4" xfId="29326" xr:uid="{F4A43FC6-55FD-4BEA-A6DF-512998BFA506}"/>
    <cellStyle name="l_PM Jornais(eliza)_Jornais Nordeste_SPA - NUCLEO APRES 2 4 2" xfId="41636" xr:uid="{5F6FEAAB-3A18-4981-B649-1499AAB57486}"/>
    <cellStyle name="l_PM Jornais(eliza)_Jornais Nordeste_SPA - NUCLEO APRES 2 5" xfId="32310" xr:uid="{20FBB7E2-C680-4835-83E8-5A2D470CEBC4}"/>
    <cellStyle name="l_PM Jornais(eliza)_Jornais Nordeste_SPA - NUCLEO APRES 2 5 2" xfId="44065" xr:uid="{0E2692E4-B5D9-458A-8DD5-B0B9DB936080}"/>
    <cellStyle name="l_PM Jornais(eliza)_Jornais Nordeste_SPA - NUCLEO APRES 2 6" xfId="34615" xr:uid="{89EC5FE6-33C9-4FC6-8A2D-C6EEA8A1429C}"/>
    <cellStyle name="l_PM Jornais(eliza)_Jornais Nordeste_SPA - NUCLEO APRES 2 7" xfId="19033" xr:uid="{F02973BA-4164-414E-8A32-89FEABD2AA8B}"/>
    <cellStyle name="l_PM Jornais(eliza)_Jornais Nordeste_SPA - NUCLEO APRES 3" xfId="12284" xr:uid="{C7FE73B1-81BD-415D-907B-3DFDF30FE1A5}"/>
    <cellStyle name="l_PM Jornais(eliza)_Jornais Nordeste_SPA - NUCLEO APRES 3 2" xfId="15914" xr:uid="{5074D880-EC22-4B2E-B992-DE7C14866385}"/>
    <cellStyle name="l_PM Jornais(eliza)_Jornais Nordeste_SPA - NUCLEO APRES 3 2 2" xfId="22073" xr:uid="{5B3A1264-F8A7-4885-8D59-E13C5AC92DEA}"/>
    <cellStyle name="l_PM Jornais(eliza)_Jornais Nordeste_SPA - NUCLEO APRES 3 2 2 2" xfId="39351" xr:uid="{602C749F-A457-407E-9B88-2FCD674BD2FB}"/>
    <cellStyle name="l_PM Jornais(eliza)_Jornais Nordeste_SPA - NUCLEO APRES 3 2 3" xfId="26992" xr:uid="{55E2B425-76C8-4B95-975A-90F62CE657BC}"/>
    <cellStyle name="l_PM Jornais(eliza)_Jornais Nordeste_SPA - NUCLEO APRES 3 2 4" xfId="48251" xr:uid="{DAFC4FD1-2C58-4769-854A-388954A659ED}"/>
    <cellStyle name="l_PM Jornais(eliza)_Jornais Nordeste_SPA - NUCLEO APRES 3 3" xfId="17614" xr:uid="{C2A62640-FCAB-479C-8F77-6D8A66F5826E}"/>
    <cellStyle name="l_PM Jornais(eliza)_Jornais Nordeste_SPA - NUCLEO APRES 3 3 2" xfId="23773" xr:uid="{D670E2D5-62A7-4022-98EE-1373322FEF63}"/>
    <cellStyle name="l_PM Jornais(eliza)_Jornais Nordeste_SPA - NUCLEO APRES 3 3 2 2" xfId="42436" xr:uid="{ECA889D3-444A-42B0-A061-F57C602FB56B}"/>
    <cellStyle name="l_PM Jornais(eliza)_Jornais Nordeste_SPA - NUCLEO APRES 3 3 3" xfId="30210" xr:uid="{527559F9-D0D4-4450-B6CE-80F1AF4DA6F2}"/>
    <cellStyle name="l_PM Jornais(eliza)_Jornais Nordeste_SPA - NUCLEO APRES 3 4" xfId="33207" xr:uid="{8F16464D-9FB3-49C2-B733-9F5741D47CDC}"/>
    <cellStyle name="l_PM Jornais(eliza)_Jornais Nordeste_SPA - NUCLEO APRES 3 4 2" xfId="44926" xr:uid="{04C67D49-B67A-4F45-BF00-F4B113D77DF1}"/>
    <cellStyle name="l_PM Jornais(eliza)_Jornais Nordeste_SPA - NUCLEO APRES 3 5" xfId="35409" xr:uid="{9C114C27-67C5-403E-8B5D-9E788907755C}"/>
    <cellStyle name="l_PM Jornais(eliza)_Jornais Nordeste_SPA - NUCLEO APRES 3 6" xfId="29085" xr:uid="{50284D79-49AC-4E5D-BCE2-DBF511D2AF48}"/>
    <cellStyle name="l_PM Jornais(eliza)_Jornais Nordeste_SPA - NUCLEO APRES 3 6 2" xfId="41399" xr:uid="{C3DF662B-9F6C-434D-9AE1-716C64CCC759}"/>
    <cellStyle name="l_PM Jornais(eliza)_Jornais Nordeste_SPA - NUCLEO APRES 4" xfId="14174" xr:uid="{5C9C9B1B-5D50-4958-A180-1E639E4E2DCF}"/>
    <cellStyle name="l_PM Jornais(eliza)_Jornais Nordeste_SPA - NUCLEO APRES 4 2" xfId="20333" xr:uid="{15782041-53E9-411B-A034-124F5749ECC4}"/>
    <cellStyle name="l_PM Jornais(eliza)_Jornais Nordeste_SPA - NUCLEO APRES 4 2 2" xfId="37743" xr:uid="{8BA9DFBA-07A5-4BDD-B40B-ADB65BAE6AE8}"/>
    <cellStyle name="l_PM Jornais(eliza)_Jornais Nordeste_SPA - NUCLEO APRES 4 3" xfId="25242" xr:uid="{3C9A5BF9-0A89-46A5-B753-A1125DBBEF81}"/>
    <cellStyle name="l_PM Jornais(eliza)_Jornais Nordeste_SPA - NUCLEO APRES 5" xfId="28452" xr:uid="{AC5AE2AA-8CDC-4561-B417-E89C315DF9AC}"/>
    <cellStyle name="l_PM Jornais(eliza)_Jornais Nordeste_SPA - NUCLEO APRES 5 2" xfId="40808" xr:uid="{645E0B15-FFEC-4721-8F0E-23E19F461F5C}"/>
    <cellStyle name="l_PM Jornais(eliza)_Jornais Nordeste_SPA - NUCLEO APRES 6" xfId="31884" xr:uid="{23210CD2-37D7-4DEF-9BA9-B39E177DC340}"/>
    <cellStyle name="l_PM Jornais(eliza)_Jornais Nordeste_SPA - NUCLEO APRES_OOH - Rev 12" xfId="4033" xr:uid="{E4B982DB-0F15-460E-B2C6-6E1EC1220A7A}"/>
    <cellStyle name="l_PM Jornais(eliza)_Jornais Norte" xfId="985" xr:uid="{3559F1F0-0AD1-48C2-A558-903905FFC333}"/>
    <cellStyle name="l_PM Jornais(eliza)_Jornais Norte 2" xfId="11332" xr:uid="{6A3B235F-00D2-4D3A-919D-02DDC282A54C}"/>
    <cellStyle name="l_PM Jornais(eliza)_Jornais Norte 2 2" xfId="13088" xr:uid="{71801F86-CFAE-48C5-AE6F-E099A3307968}"/>
    <cellStyle name="l_PM Jornais(eliza)_Jornais Norte 2 2 2" xfId="16718" xr:uid="{DC692A6A-7176-46FF-BDC2-ED562AA46B55}"/>
    <cellStyle name="l_PM Jornais(eliza)_Jornais Norte 2 2 2 2" xfId="22877" xr:uid="{E86AF80B-267C-43EC-A81F-0A72213752FB}"/>
    <cellStyle name="l_PM Jornais(eliza)_Jornais Norte 2 2 2 2 2" xfId="40144" xr:uid="{5D011806-C7E9-4EF0-981D-E788ADCFCF7A}"/>
    <cellStyle name="l_PM Jornais(eliza)_Jornais Norte 2 2 2 3" xfId="27785" xr:uid="{75FB85FE-F36D-4746-8F2B-FB193184572F}"/>
    <cellStyle name="l_PM Jornais(eliza)_Jornais Norte 2 2 3" xfId="31009" xr:uid="{3861BF0A-4293-4568-B845-8BF1D036E677}"/>
    <cellStyle name="l_PM Jornais(eliza)_Jornais Norte 2 2 3 2" xfId="43233" xr:uid="{3CC41DDB-4320-43C5-AE2A-2D7E4A868E01}"/>
    <cellStyle name="l_PM Jornais(eliza)_Jornais Norte 2 2 4" xfId="34001" xr:uid="{4F32713E-FC72-4C0E-8EF5-D5F15304813F}"/>
    <cellStyle name="l_PM Jornais(eliza)_Jornais Norte 2 2 4 2" xfId="45720" xr:uid="{450E51EE-E287-43D8-A970-73ECB24204C7}"/>
    <cellStyle name="l_PM Jornais(eliza)_Jornais Norte 2 2 5" xfId="36202" xr:uid="{794CB662-F2E3-4CE0-8877-32C95BB0454F}"/>
    <cellStyle name="l_PM Jornais(eliza)_Jornais Norte 2 2 6" xfId="18834" xr:uid="{40462FDA-B9EB-488E-9DD2-63FF28DCEE2F}"/>
    <cellStyle name="l_PM Jornais(eliza)_Jornais Norte 2 3" xfId="15015" xr:uid="{400C8F8C-21E4-461C-88C6-D78CFA6753F4}"/>
    <cellStyle name="l_PM Jornais(eliza)_Jornais Norte 2 3 2" xfId="21174" xr:uid="{63602EF4-1BC0-4B7A-BE75-A4603C89BC4D}"/>
    <cellStyle name="l_PM Jornais(eliza)_Jornais Norte 2 3 2 2" xfId="38547" xr:uid="{36450B5C-8ABB-4330-BA3E-539A4E59E6B2}"/>
    <cellStyle name="l_PM Jornais(eliza)_Jornais Norte 2 3 3" xfId="26136" xr:uid="{A236041A-CB24-4ABA-97DA-E3E174457F23}"/>
    <cellStyle name="l_PM Jornais(eliza)_Jornais Norte 2 4" xfId="29327" xr:uid="{90FBBECD-601D-40F1-8135-7EB9CEC5DD0A}"/>
    <cellStyle name="l_PM Jornais(eliza)_Jornais Norte 2 4 2" xfId="41637" xr:uid="{2DC50A3B-6E98-46C6-BAD2-87ADDE851EFC}"/>
    <cellStyle name="l_PM Jornais(eliza)_Jornais Norte 2 5" xfId="32311" xr:uid="{BEDA6BC1-CF47-4839-8CC7-4B12475B116E}"/>
    <cellStyle name="l_PM Jornais(eliza)_Jornais Norte 2 5 2" xfId="44066" xr:uid="{42608227-8DEF-42EF-B732-268E1E5C1D28}"/>
    <cellStyle name="l_PM Jornais(eliza)_Jornais Norte 2 6" xfId="34616" xr:uid="{8ABBB1DB-ABC4-4FB8-9A16-C33320AE1FD2}"/>
    <cellStyle name="l_PM Jornais(eliza)_Jornais Norte 2 7" xfId="18717" xr:uid="{45512A4F-CAC4-44D0-93E4-76AB1B6B50E0}"/>
    <cellStyle name="l_PM Jornais(eliza)_Jornais Norte 3" xfId="12285" xr:uid="{0F4903FB-3D30-4FCB-9722-15F3C50DDCDD}"/>
    <cellStyle name="l_PM Jornais(eliza)_Jornais Norte 3 2" xfId="15915" xr:uid="{B0C0BED7-7EDC-43A1-BC3E-0D1C61612FDC}"/>
    <cellStyle name="l_PM Jornais(eliza)_Jornais Norte 3 2 2" xfId="22074" xr:uid="{94E84EAF-89BA-483C-AC02-37A1D182A840}"/>
    <cellStyle name="l_PM Jornais(eliza)_Jornais Norte 3 2 2 2" xfId="39352" xr:uid="{6ED4DF2A-D212-4D39-8762-512680A1EE0D}"/>
    <cellStyle name="l_PM Jornais(eliza)_Jornais Norte 3 2 3" xfId="26993" xr:uid="{DCB9A8F8-F71D-40D4-A335-2ED4ECB6E599}"/>
    <cellStyle name="l_PM Jornais(eliza)_Jornais Norte 3 2 4" xfId="48252" xr:uid="{0CD645CF-E504-42A7-AC4C-7BF312B7C40E}"/>
    <cellStyle name="l_PM Jornais(eliza)_Jornais Norte 3 3" xfId="17615" xr:uid="{D7B10C59-66F7-4076-8D20-3F63C00F8C3A}"/>
    <cellStyle name="l_PM Jornais(eliza)_Jornais Norte 3 3 2" xfId="23774" xr:uid="{1D4D9AEA-2E37-4772-8203-A30115BEAC6B}"/>
    <cellStyle name="l_PM Jornais(eliza)_Jornais Norte 3 3 2 2" xfId="42437" xr:uid="{2A9CFDE1-0398-49D9-A6FF-59062457F4DF}"/>
    <cellStyle name="l_PM Jornais(eliza)_Jornais Norte 3 3 3" xfId="30211" xr:uid="{28E3C33A-28EB-41ED-BF8F-D02EC2E05877}"/>
    <cellStyle name="l_PM Jornais(eliza)_Jornais Norte 3 4" xfId="33208" xr:uid="{6A8B655D-DCB3-4AF8-8DA2-F467D927D575}"/>
    <cellStyle name="l_PM Jornais(eliza)_Jornais Norte 3 4 2" xfId="44927" xr:uid="{9ABBCC1C-8844-4A49-9DBB-F0EC56DCB7CE}"/>
    <cellStyle name="l_PM Jornais(eliza)_Jornais Norte 3 5" xfId="35410" xr:uid="{84D929CF-6E6B-451A-8B9A-177649D87AC2}"/>
    <cellStyle name="l_PM Jornais(eliza)_Jornais Norte 3 6" xfId="37100" xr:uid="{DC6879D8-6186-4913-9183-E82A52B5EAC7}"/>
    <cellStyle name="l_PM Jornais(eliza)_Jornais Norte 3 6 2" xfId="46636" xr:uid="{96810A0E-BF5D-4113-9CC3-20ACC0578048}"/>
    <cellStyle name="l_PM Jornais(eliza)_Jornais Norte 4" xfId="14175" xr:uid="{347D9F88-68B5-4FED-B554-FBBCE294125A}"/>
    <cellStyle name="l_PM Jornais(eliza)_Jornais Norte 4 2" xfId="20334" xr:uid="{AAA31974-EC1C-4B82-8591-053398B89146}"/>
    <cellStyle name="l_PM Jornais(eliza)_Jornais Norte 4 2 2" xfId="37744" xr:uid="{84166748-AAB7-4C15-A072-6C7AEA7216E2}"/>
    <cellStyle name="l_PM Jornais(eliza)_Jornais Norte 4 3" xfId="25243" xr:uid="{3F5FDDAE-ACE2-438C-A095-C1B017F0F267}"/>
    <cellStyle name="l_PM Jornais(eliza)_Jornais Norte 5" xfId="28453" xr:uid="{28E36D6A-E0EB-41B9-9991-4075F77607AC}"/>
    <cellStyle name="l_PM Jornais(eliza)_Jornais Norte 5 2" xfId="40809" xr:uid="{B898EC2F-1FC6-48BC-B333-40E471179378}"/>
    <cellStyle name="l_PM Jornais(eliza)_Jornais Norte 6" xfId="31883" xr:uid="{E945A7E8-A6A9-401A-9F50-B36E70D98EF4}"/>
    <cellStyle name="l_PM Jornais(eliza)_Jornais Norte_CINEMA - 9 MERCADOS" xfId="986" xr:uid="{5F10E7A9-EE8C-4B02-9F5E-CF39136FE297}"/>
    <cellStyle name="l_PM Jornais(eliza)_Jornais Norte_JORNAL COMPLEMENTO 24.06 - VERAMIR II - CONSOLIDADO" xfId="987" xr:uid="{4F1B3324-647F-4E5E-9E57-DCF3147CBFA6}"/>
    <cellStyle name="l_PM Jornais(eliza)_Jornais Norte_NEIDE II" xfId="988" xr:uid="{C9366D52-BD4E-48BB-A3EC-55BCA04223F0}"/>
    <cellStyle name="l_PM Jornais(eliza)_Jornais Norte_NEIDE II 2" xfId="11333" xr:uid="{9AAE4FB6-5518-48D4-AEC9-1D585E1C2565}"/>
    <cellStyle name="l_PM Jornais(eliza)_Jornais Norte_NEIDE II 2 2" xfId="13089" xr:uid="{B1B949C5-8FE0-4EA8-AFE2-AEA468F56F6F}"/>
    <cellStyle name="l_PM Jornais(eliza)_Jornais Norte_NEIDE II 2 2 2" xfId="16719" xr:uid="{B73C1AD2-1EA9-4720-A533-554A286F5E30}"/>
    <cellStyle name="l_PM Jornais(eliza)_Jornais Norte_NEIDE II 2 2 2 2" xfId="22878" xr:uid="{21F61F6F-EEFD-44B2-A508-217E748AF1D2}"/>
    <cellStyle name="l_PM Jornais(eliza)_Jornais Norte_NEIDE II 2 2 2 2 2" xfId="40145" xr:uid="{AF8853C8-4708-449F-AFA9-D6E6E6FA663A}"/>
    <cellStyle name="l_PM Jornais(eliza)_Jornais Norte_NEIDE II 2 2 2 3" xfId="27786" xr:uid="{023C7B68-DA81-4717-AA7E-0F7BA1ECD11F}"/>
    <cellStyle name="l_PM Jornais(eliza)_Jornais Norte_NEIDE II 2 2 3" xfId="31010" xr:uid="{E9D35457-EA99-4DDE-8821-A060B915AA03}"/>
    <cellStyle name="l_PM Jornais(eliza)_Jornais Norte_NEIDE II 2 2 3 2" xfId="43234" xr:uid="{9E26B8FB-0CC5-4751-8B5A-5107F22AC32F}"/>
    <cellStyle name="l_PM Jornais(eliza)_Jornais Norte_NEIDE II 2 2 4" xfId="34002" xr:uid="{D5058B1F-B1D9-4D41-8FF6-A911D6D4EF2F}"/>
    <cellStyle name="l_PM Jornais(eliza)_Jornais Norte_NEIDE II 2 2 4 2" xfId="45721" xr:uid="{E42CCFD3-1D50-44E5-A963-C05EE8D16E5B}"/>
    <cellStyle name="l_PM Jornais(eliza)_Jornais Norte_NEIDE II 2 2 5" xfId="36203" xr:uid="{6AC9BF18-D8CD-41C7-BCDA-0A45C4609C8E}"/>
    <cellStyle name="l_PM Jornais(eliza)_Jornais Norte_NEIDE II 2 2 6" xfId="18516" xr:uid="{7AF86F35-2C7E-4D5B-A8F7-103C4FBAA91E}"/>
    <cellStyle name="l_PM Jornais(eliza)_Jornais Norte_NEIDE II 2 3" xfId="15016" xr:uid="{6ACE453C-3AC3-43DA-A538-928E93E6C99E}"/>
    <cellStyle name="l_PM Jornais(eliza)_Jornais Norte_NEIDE II 2 3 2" xfId="21175" xr:uid="{DE4E7AF8-B087-4174-9652-189B443BE72C}"/>
    <cellStyle name="l_PM Jornais(eliza)_Jornais Norte_NEIDE II 2 3 2 2" xfId="38548" xr:uid="{32065B6C-22EA-452E-A51D-5C26099FCD13}"/>
    <cellStyle name="l_PM Jornais(eliza)_Jornais Norte_NEIDE II 2 3 3" xfId="26137" xr:uid="{088BABE7-C9A3-4F8E-BA2D-D025DDD59C16}"/>
    <cellStyle name="l_PM Jornais(eliza)_Jornais Norte_NEIDE II 2 4" xfId="29328" xr:uid="{FF7539B2-4F26-4D30-A61F-A924C467C101}"/>
    <cellStyle name="l_PM Jornais(eliza)_Jornais Norte_NEIDE II 2 4 2" xfId="41638" xr:uid="{07E30D2F-E3DF-45B9-AA0D-1DB6A9739280}"/>
    <cellStyle name="l_PM Jornais(eliza)_Jornais Norte_NEIDE II 2 5" xfId="32312" xr:uid="{5E05FD36-B3C5-46FF-97BD-C4E7D2CC88A6}"/>
    <cellStyle name="l_PM Jornais(eliza)_Jornais Norte_NEIDE II 2 5 2" xfId="44067" xr:uid="{C030DD9A-32D6-407A-B7B5-DF0C59C34BF5}"/>
    <cellStyle name="l_PM Jornais(eliza)_Jornais Norte_NEIDE II 2 6" xfId="34617" xr:uid="{3DA3A1A9-6314-4C0E-A8F2-3CAACE411637}"/>
    <cellStyle name="l_PM Jornais(eliza)_Jornais Norte_NEIDE II 2 7" xfId="19415" xr:uid="{5F7AE755-550A-4848-A365-B5DDB6448A3E}"/>
    <cellStyle name="l_PM Jornais(eliza)_Jornais Norte_NEIDE II 3" xfId="12286" xr:uid="{F26C5255-0AEF-41D2-BB0F-BE69C137B10E}"/>
    <cellStyle name="l_PM Jornais(eliza)_Jornais Norte_NEIDE II 3 2" xfId="15916" xr:uid="{2F6C65E3-723B-458B-BAEB-DCB08BABBF31}"/>
    <cellStyle name="l_PM Jornais(eliza)_Jornais Norte_NEIDE II 3 2 2" xfId="22075" xr:uid="{73FF69B9-9731-41B6-9742-4FE78B6E2964}"/>
    <cellStyle name="l_PM Jornais(eliza)_Jornais Norte_NEIDE II 3 2 2 2" xfId="39353" xr:uid="{73E253A5-BDE7-4BF9-944A-692362FDF98C}"/>
    <cellStyle name="l_PM Jornais(eliza)_Jornais Norte_NEIDE II 3 2 3" xfId="26994" xr:uid="{A83BF3DC-1458-40CF-A041-FF5AE0779920}"/>
    <cellStyle name="l_PM Jornais(eliza)_Jornais Norte_NEIDE II 3 2 4" xfId="48253" xr:uid="{94EA4251-A1D3-4DD9-9660-9620D46944DA}"/>
    <cellStyle name="l_PM Jornais(eliza)_Jornais Norte_NEIDE II 3 3" xfId="17616" xr:uid="{37CAC598-BC37-4F89-878F-3BA8EB9329C8}"/>
    <cellStyle name="l_PM Jornais(eliza)_Jornais Norte_NEIDE II 3 3 2" xfId="23775" xr:uid="{304DDB62-77A0-43F0-92AE-92123E54AA80}"/>
    <cellStyle name="l_PM Jornais(eliza)_Jornais Norte_NEIDE II 3 3 2 2" xfId="42438" xr:uid="{83968AD0-67F9-4FF6-AE66-7BCDB485B4E2}"/>
    <cellStyle name="l_PM Jornais(eliza)_Jornais Norte_NEIDE II 3 3 3" xfId="30212" xr:uid="{858208C5-4A91-4D3C-B6F8-0E43FCCB8632}"/>
    <cellStyle name="l_PM Jornais(eliza)_Jornais Norte_NEIDE II 3 4" xfId="33209" xr:uid="{B757ECDF-13BD-45DC-8152-71DF51A175EA}"/>
    <cellStyle name="l_PM Jornais(eliza)_Jornais Norte_NEIDE II 3 4 2" xfId="44928" xr:uid="{F88B8875-7914-4E34-93E9-83EC1A615DBD}"/>
    <cellStyle name="l_PM Jornais(eliza)_Jornais Norte_NEIDE II 3 5" xfId="35411" xr:uid="{97BACF20-8946-4A7B-89CF-3E7E520ED353}"/>
    <cellStyle name="l_PM Jornais(eliza)_Jornais Norte_NEIDE II 3 6" xfId="37303" xr:uid="{8C232997-C1E9-4995-BFD1-FD60A2513E76}"/>
    <cellStyle name="l_PM Jornais(eliza)_Jornais Norte_NEIDE II 3 6 2" xfId="46839" xr:uid="{85497F24-B84F-450A-A77D-F587A9D71FBE}"/>
    <cellStyle name="l_PM Jornais(eliza)_Jornais Norte_NEIDE II 4" xfId="14176" xr:uid="{497E587B-4BEA-4293-8FCC-1E5B04DCDF84}"/>
    <cellStyle name="l_PM Jornais(eliza)_Jornais Norte_NEIDE II 4 2" xfId="20335" xr:uid="{3891099C-CF21-434A-8C27-DDCA66A78EC8}"/>
    <cellStyle name="l_PM Jornais(eliza)_Jornais Norte_NEIDE II 4 2 2" xfId="37745" xr:uid="{14D7DA29-EE84-48AE-AD9C-A89E62AEA3E8}"/>
    <cellStyle name="l_PM Jornais(eliza)_Jornais Norte_NEIDE II 4 3" xfId="25244" xr:uid="{5B631776-8A8A-4AC7-A579-963B37B3E6BC}"/>
    <cellStyle name="l_PM Jornais(eliza)_Jornais Norte_NEIDE II 5" xfId="28454" xr:uid="{9F1244E2-94EE-43E3-B752-DC40421FBEC9}"/>
    <cellStyle name="l_PM Jornais(eliza)_Jornais Norte_NEIDE II 5 2" xfId="40810" xr:uid="{40F1E489-259F-4D86-979C-ED6C2A670B8D}"/>
    <cellStyle name="l_PM Jornais(eliza)_Jornais Norte_NEIDE II 6" xfId="31882" xr:uid="{64098F28-1621-4C94-BFBB-FF1E4289D06A}"/>
    <cellStyle name="l_PM Jornais(eliza)_Jornais Norte_NEIDE II_OOH - Rev 12" xfId="4034" xr:uid="{E6DAADC8-04FF-4818-B364-1C861EF64540}"/>
    <cellStyle name="l_PM Jornais(eliza)_Jornais Norte_OOH - Rev 12" xfId="4035" xr:uid="{9976B27B-4254-408D-8D97-81FA0B59743E}"/>
    <cellStyle name="l_PM Jornais(eliza)_Jornais Norte_Plano  DF - AJUSTADO" xfId="989" xr:uid="{59E60698-13F0-4817-B2B3-F91562209045}"/>
    <cellStyle name="l_PM Jornais(eliza)_Jornais Norte_Plano  DF - AJUSTADO 2" xfId="11334" xr:uid="{DF6FB204-8A5D-4BF3-88AF-3D0A74DC3798}"/>
    <cellStyle name="l_PM Jornais(eliza)_Jornais Norte_Plano  DF - AJUSTADO 2 2" xfId="13090" xr:uid="{BA044AF7-C290-432A-997B-91C6ED2842D1}"/>
    <cellStyle name="l_PM Jornais(eliza)_Jornais Norte_Plano  DF - AJUSTADO 2 2 2" xfId="16720" xr:uid="{38D1B172-F132-490F-A41E-115364FA9C50}"/>
    <cellStyle name="l_PM Jornais(eliza)_Jornais Norte_Plano  DF - AJUSTADO 2 2 2 2" xfId="22879" xr:uid="{4757189D-CCD7-476E-8CD2-CCDDA8982C5A}"/>
    <cellStyle name="l_PM Jornais(eliza)_Jornais Norte_Plano  DF - AJUSTADO 2 2 2 2 2" xfId="40146" xr:uid="{7DDDDBCD-5853-45D9-A7B2-1D2B16EE0E4F}"/>
    <cellStyle name="l_PM Jornais(eliza)_Jornais Norte_Plano  DF - AJUSTADO 2 2 2 3" xfId="27787" xr:uid="{4FDAC3D3-ADA9-4388-80DC-88AEF9D5C218}"/>
    <cellStyle name="l_PM Jornais(eliza)_Jornais Norte_Plano  DF - AJUSTADO 2 2 3" xfId="31011" xr:uid="{1DC09CC8-1920-46F5-866D-A55486733259}"/>
    <cellStyle name="l_PM Jornais(eliza)_Jornais Norte_Plano  DF - AJUSTADO 2 2 3 2" xfId="43235" xr:uid="{2585BF6E-2438-4E46-AA8E-F9B3878AC857}"/>
    <cellStyle name="l_PM Jornais(eliza)_Jornais Norte_Plano  DF - AJUSTADO 2 2 4" xfId="34003" xr:uid="{530B75E7-F7C6-4065-802C-FE7DF34E78C9}"/>
    <cellStyle name="l_PM Jornais(eliza)_Jornais Norte_Plano  DF - AJUSTADO 2 2 4 2" xfId="45722" xr:uid="{85BCA45D-563F-4EF1-9783-CE8E6ECDAB16}"/>
    <cellStyle name="l_PM Jornais(eliza)_Jornais Norte_Plano  DF - AJUSTADO 2 2 5" xfId="36204" xr:uid="{DE86469E-2C4D-4105-9613-4A47D49D5848}"/>
    <cellStyle name="l_PM Jornais(eliza)_Jornais Norte_Plano  DF - AJUSTADO 2 2 6" xfId="19215" xr:uid="{FDCF0179-8BCD-4CE7-8070-18AD1A316298}"/>
    <cellStyle name="l_PM Jornais(eliza)_Jornais Norte_Plano  DF - AJUSTADO 2 3" xfId="15017" xr:uid="{2623D3EA-3AA4-4AA4-B6C5-A11C334565D8}"/>
    <cellStyle name="l_PM Jornais(eliza)_Jornais Norte_Plano  DF - AJUSTADO 2 3 2" xfId="21176" xr:uid="{A979ECD6-5CCF-4E03-B093-6FCD30AB1219}"/>
    <cellStyle name="l_PM Jornais(eliza)_Jornais Norte_Plano  DF - AJUSTADO 2 3 2 2" xfId="38549" xr:uid="{47576C51-95AF-4041-BD87-61620EC67DBB}"/>
    <cellStyle name="l_PM Jornais(eliza)_Jornais Norte_Plano  DF - AJUSTADO 2 3 3" xfId="26138" xr:uid="{51D97DA4-7745-4112-B277-6747AED69A63}"/>
    <cellStyle name="l_PM Jornais(eliza)_Jornais Norte_Plano  DF - AJUSTADO 2 4" xfId="29329" xr:uid="{70E51BB3-B703-4033-8C58-B7FF01361AA9}"/>
    <cellStyle name="l_PM Jornais(eliza)_Jornais Norte_Plano  DF - AJUSTADO 2 4 2" xfId="41639" xr:uid="{37F5DE00-4EA9-41DA-98F0-E37B412E9275}"/>
    <cellStyle name="l_PM Jornais(eliza)_Jornais Norte_Plano  DF - AJUSTADO 2 5" xfId="32313" xr:uid="{AE40EC7F-57A7-4138-A12E-B6D3120583FD}"/>
    <cellStyle name="l_PM Jornais(eliza)_Jornais Norte_Plano  DF - AJUSTADO 2 5 2" xfId="44068" xr:uid="{AC77FC7A-C16A-4F3C-A289-E54BEB1B00DF}"/>
    <cellStyle name="l_PM Jornais(eliza)_Jornais Norte_Plano  DF - AJUSTADO 2 6" xfId="34618" xr:uid="{D27578C8-D3A3-481A-82CF-8FEDDC8434FD}"/>
    <cellStyle name="l_PM Jornais(eliza)_Jornais Norte_Plano  DF - AJUSTADO 2 7" xfId="19709" xr:uid="{48EDF543-D406-4F50-B55F-53EDF1C67090}"/>
    <cellStyle name="l_PM Jornais(eliza)_Jornais Norte_Plano  DF - AJUSTADO 3" xfId="12287" xr:uid="{F4C37533-77D1-442D-AC8F-6CAE950CF2B6}"/>
    <cellStyle name="l_PM Jornais(eliza)_Jornais Norte_Plano  DF - AJUSTADO 3 2" xfId="15917" xr:uid="{F86BB8D9-0CC7-403B-8675-73B5069B4B77}"/>
    <cellStyle name="l_PM Jornais(eliza)_Jornais Norte_Plano  DF - AJUSTADO 3 2 2" xfId="22076" xr:uid="{6FBABBE6-A374-49B2-99E9-951A5885D7AC}"/>
    <cellStyle name="l_PM Jornais(eliza)_Jornais Norte_Plano  DF - AJUSTADO 3 2 2 2" xfId="39354" xr:uid="{F855A29D-5842-4171-B795-1A881AF44B40}"/>
    <cellStyle name="l_PM Jornais(eliza)_Jornais Norte_Plano  DF - AJUSTADO 3 2 3" xfId="26995" xr:uid="{67A02AC7-4490-4F3A-9F1C-0AFB2F30772D}"/>
    <cellStyle name="l_PM Jornais(eliza)_Jornais Norte_Plano  DF - AJUSTADO 3 2 4" xfId="48254" xr:uid="{08910C60-0803-4AB2-907D-B1BA1946A111}"/>
    <cellStyle name="l_PM Jornais(eliza)_Jornais Norte_Plano  DF - AJUSTADO 3 3" xfId="17617" xr:uid="{E748AA72-B8E8-4A63-B76A-7389728A1802}"/>
    <cellStyle name="l_PM Jornais(eliza)_Jornais Norte_Plano  DF - AJUSTADO 3 3 2" xfId="23776" xr:uid="{E0C301C7-9C43-4662-BD1C-1CA27AEF912E}"/>
    <cellStyle name="l_PM Jornais(eliza)_Jornais Norte_Plano  DF - AJUSTADO 3 3 2 2" xfId="42439" xr:uid="{C30CCF6B-601D-4DD2-AE43-D483E24987B9}"/>
    <cellStyle name="l_PM Jornais(eliza)_Jornais Norte_Plano  DF - AJUSTADO 3 3 3" xfId="30213" xr:uid="{9B332EAF-97F5-48E5-A538-CEFE53342A1A}"/>
    <cellStyle name="l_PM Jornais(eliza)_Jornais Norte_Plano  DF - AJUSTADO 3 4" xfId="33210" xr:uid="{B113B1B7-BE82-435E-8EE6-86B5C4325473}"/>
    <cellStyle name="l_PM Jornais(eliza)_Jornais Norte_Plano  DF - AJUSTADO 3 4 2" xfId="44929" xr:uid="{CE550AD8-0EE0-4360-9745-244871511D6D}"/>
    <cellStyle name="l_PM Jornais(eliza)_Jornais Norte_Plano  DF - AJUSTADO 3 5" xfId="35412" xr:uid="{E9A618E0-E035-4E3B-8595-5D629A125C22}"/>
    <cellStyle name="l_PM Jornais(eliza)_Jornais Norte_Plano  DF - AJUSTADO 3 6" xfId="36903" xr:uid="{DD209697-D0F2-4324-8971-7900DCCD59AC}"/>
    <cellStyle name="l_PM Jornais(eliza)_Jornais Norte_Plano  DF - AJUSTADO 3 6 2" xfId="46439" xr:uid="{67CB7133-31FB-49BA-A3CC-4C7CF425822E}"/>
    <cellStyle name="l_PM Jornais(eliza)_Jornais Norte_Plano  DF - AJUSTADO 4" xfId="14177" xr:uid="{63348493-CFDC-4034-AD64-231F553FE132}"/>
    <cellStyle name="l_PM Jornais(eliza)_Jornais Norte_Plano  DF - AJUSTADO 4 2" xfId="20336" xr:uid="{34E87B2F-FBEC-433D-8B11-02AF2D46D274}"/>
    <cellStyle name="l_PM Jornais(eliza)_Jornais Norte_Plano  DF - AJUSTADO 4 2 2" xfId="37746" xr:uid="{2F38F68D-2FAA-402C-9E52-E9B6A2D88765}"/>
    <cellStyle name="l_PM Jornais(eliza)_Jornais Norte_Plano  DF - AJUSTADO 4 3" xfId="25245" xr:uid="{C5F2CE1E-0454-423C-B4AE-F8034556F223}"/>
    <cellStyle name="l_PM Jornais(eliza)_Jornais Norte_Plano  DF - AJUSTADO 5" xfId="28455" xr:uid="{E5049223-BFC5-4A7F-8F97-811362F14584}"/>
    <cellStyle name="l_PM Jornais(eliza)_Jornais Norte_Plano  DF - AJUSTADO 5 2" xfId="40811" xr:uid="{4BC9FC09-F0C9-42B7-A0F4-1D1BBFACE3E6}"/>
    <cellStyle name="l_PM Jornais(eliza)_Jornais Norte_Plano  DF - AJUSTADO 6" xfId="31881" xr:uid="{25E6188A-8698-46AF-B699-06330CAE2479}"/>
    <cellStyle name="l_PM Jornais(eliza)_Jornais Norte_Plano  DF - AJUSTADO_JORNAL COMPLEMENTO 24.06 - VERAMIR II - CONSOLIDADO" xfId="990" xr:uid="{5D6EAE40-8816-43B1-BE8C-56EA84BBD69C}"/>
    <cellStyle name="l_PM Jornais(eliza)_Jornais Norte_Plano  DF - AJUSTADO_OOH - Rev 12" xfId="4036" xr:uid="{D6BB94B1-BF68-499E-8D04-AD2C6B3BF6E8}"/>
    <cellStyle name="l_PM Jornais(eliza)_Jornais Norte_Plano  GO - AJUSTADO" xfId="991" xr:uid="{FFD07961-6CC3-42CD-80FE-8CC6E2E4F095}"/>
    <cellStyle name="l_PM Jornais(eliza)_Jornais Norte_Plano  GO - AJUSTADO 2" xfId="11335" xr:uid="{96E5FC74-ED81-49A2-84F4-19F26E18BA05}"/>
    <cellStyle name="l_PM Jornais(eliza)_Jornais Norte_Plano  GO - AJUSTADO 2 2" xfId="13091" xr:uid="{1003F31C-9237-4597-980F-016C5094C57A}"/>
    <cellStyle name="l_PM Jornais(eliza)_Jornais Norte_Plano  GO - AJUSTADO 2 2 2" xfId="16721" xr:uid="{FBCFF6D2-DFAF-4328-BC11-8ECDEA95C71B}"/>
    <cellStyle name="l_PM Jornais(eliza)_Jornais Norte_Plano  GO - AJUSTADO 2 2 2 2" xfId="22880" xr:uid="{152B12E5-4489-4473-A62B-E47EC3A9F19E}"/>
    <cellStyle name="l_PM Jornais(eliza)_Jornais Norte_Plano  GO - AJUSTADO 2 2 2 2 2" xfId="40147" xr:uid="{FAFB720F-3F3D-4FB8-A50B-FF6E4DC49745}"/>
    <cellStyle name="l_PM Jornais(eliza)_Jornais Norte_Plano  GO - AJUSTADO 2 2 2 3" xfId="27788" xr:uid="{4BD4CDDC-3E02-42DB-97AE-5638C77F59D0}"/>
    <cellStyle name="l_PM Jornais(eliza)_Jornais Norte_Plano  GO - AJUSTADO 2 2 3" xfId="31012" xr:uid="{C4377256-6CFD-4FCD-8788-14E4D4DC6BEC}"/>
    <cellStyle name="l_PM Jornais(eliza)_Jornais Norte_Plano  GO - AJUSTADO 2 2 3 2" xfId="43236" xr:uid="{F869FA5F-E3A0-4983-8060-9E6BD051F019}"/>
    <cellStyle name="l_PM Jornais(eliza)_Jornais Norte_Plano  GO - AJUSTADO 2 2 4" xfId="34004" xr:uid="{836C60D9-ABA3-4AC0-8DE8-620B4FF6CF9E}"/>
    <cellStyle name="l_PM Jornais(eliza)_Jornais Norte_Plano  GO - AJUSTADO 2 2 4 2" xfId="45723" xr:uid="{AA5D5EC2-F14D-46C9-9773-ABAE47608C55}"/>
    <cellStyle name="l_PM Jornais(eliza)_Jornais Norte_Plano  GO - AJUSTADO 2 2 5" xfId="36205" xr:uid="{5FBEC1F2-40D4-4289-B0E7-FDA9519418F0}"/>
    <cellStyle name="l_PM Jornais(eliza)_Jornais Norte_Plano  GO - AJUSTADO 2 2 6" xfId="19508" xr:uid="{16203887-3C85-432D-9DA1-BA70E8636E1F}"/>
    <cellStyle name="l_PM Jornais(eliza)_Jornais Norte_Plano  GO - AJUSTADO 2 3" xfId="15018" xr:uid="{F16A0262-83AB-4593-AF06-62E425F42316}"/>
    <cellStyle name="l_PM Jornais(eliza)_Jornais Norte_Plano  GO - AJUSTADO 2 3 2" xfId="21177" xr:uid="{9E6B2336-7F82-4126-9804-7348ECF3B0AB}"/>
    <cellStyle name="l_PM Jornais(eliza)_Jornais Norte_Plano  GO - AJUSTADO 2 3 2 2" xfId="38550" xr:uid="{639616A1-725B-4987-8F3F-82D8DA049EF1}"/>
    <cellStyle name="l_PM Jornais(eliza)_Jornais Norte_Plano  GO - AJUSTADO 2 3 3" xfId="26139" xr:uid="{A02D7485-B3E4-4F83-859F-3F41B78D9063}"/>
    <cellStyle name="l_PM Jornais(eliza)_Jornais Norte_Plano  GO - AJUSTADO 2 4" xfId="29330" xr:uid="{6882036A-793C-4658-9633-C097BE665522}"/>
    <cellStyle name="l_PM Jornais(eliza)_Jornais Norte_Plano  GO - AJUSTADO 2 4 2" xfId="41640" xr:uid="{C092F47D-827E-4014-BFAB-3BAB6D654843}"/>
    <cellStyle name="l_PM Jornais(eliza)_Jornais Norte_Plano  GO - AJUSTADO 2 5" xfId="32314" xr:uid="{D04D1870-096C-4884-9F3D-1EBD2D4F455F}"/>
    <cellStyle name="l_PM Jornais(eliza)_Jornais Norte_Plano  GO - AJUSTADO 2 5 2" xfId="44069" xr:uid="{1E7356F6-B8D0-46AC-B562-A567F05EB99D}"/>
    <cellStyle name="l_PM Jornais(eliza)_Jornais Norte_Plano  GO - AJUSTADO 2 6" xfId="34619" xr:uid="{3ED6950F-8E57-43F9-9968-8C6E39661B6B}"/>
    <cellStyle name="l_PM Jornais(eliza)_Jornais Norte_Plano  GO - AJUSTADO 2 7" xfId="19032" xr:uid="{E9FF8BBF-AC2B-435C-9DEE-01FC08CB1AB3}"/>
    <cellStyle name="l_PM Jornais(eliza)_Jornais Norte_Plano  GO - AJUSTADO 3" xfId="12288" xr:uid="{D30A3085-E5DD-4FCA-A4DF-86DB0F5D1392}"/>
    <cellStyle name="l_PM Jornais(eliza)_Jornais Norte_Plano  GO - AJUSTADO 3 2" xfId="15918" xr:uid="{2632E7DC-7291-4548-9D61-ECB91C716414}"/>
    <cellStyle name="l_PM Jornais(eliza)_Jornais Norte_Plano  GO - AJUSTADO 3 2 2" xfId="22077" xr:uid="{3F09B27C-A592-45B9-A49C-8FEA19F0D980}"/>
    <cellStyle name="l_PM Jornais(eliza)_Jornais Norte_Plano  GO - AJUSTADO 3 2 2 2" xfId="39355" xr:uid="{71F78FCA-6DCF-4C6B-9DEA-AD7257A7F66D}"/>
    <cellStyle name="l_PM Jornais(eliza)_Jornais Norte_Plano  GO - AJUSTADO 3 2 3" xfId="26996" xr:uid="{E269CC8E-EC3C-4C71-93EB-51E545F0C108}"/>
    <cellStyle name="l_PM Jornais(eliza)_Jornais Norte_Plano  GO - AJUSTADO 3 2 4" xfId="48255" xr:uid="{BE24A42F-CC0B-4354-8BAA-7365CAEE3479}"/>
    <cellStyle name="l_PM Jornais(eliza)_Jornais Norte_Plano  GO - AJUSTADO 3 3" xfId="17618" xr:uid="{5F092C9A-921B-4540-9FFB-15EEFC9252F8}"/>
    <cellStyle name="l_PM Jornais(eliza)_Jornais Norte_Plano  GO - AJUSTADO 3 3 2" xfId="23777" xr:uid="{8FAE29FF-505B-401B-9412-476E4093C9A7}"/>
    <cellStyle name="l_PM Jornais(eliza)_Jornais Norte_Plano  GO - AJUSTADO 3 3 2 2" xfId="42440" xr:uid="{D6258B55-CA68-4182-8A03-980301003EC8}"/>
    <cellStyle name="l_PM Jornais(eliza)_Jornais Norte_Plano  GO - AJUSTADO 3 3 3" xfId="30214" xr:uid="{551A3D7F-A07F-4E36-BFA2-4C10170694EC}"/>
    <cellStyle name="l_PM Jornais(eliza)_Jornais Norte_Plano  GO - AJUSTADO 3 4" xfId="33211" xr:uid="{9E417A54-D01F-47BB-994B-9B6920EC0B32}"/>
    <cellStyle name="l_PM Jornais(eliza)_Jornais Norte_Plano  GO - AJUSTADO 3 4 2" xfId="44930" xr:uid="{93D41AE4-4ADC-4949-AC49-40237EA88851}"/>
    <cellStyle name="l_PM Jornais(eliza)_Jornais Norte_Plano  GO - AJUSTADO 3 5" xfId="35413" xr:uid="{231A8558-ECCE-4580-B718-9B219DC10C2E}"/>
    <cellStyle name="l_PM Jornais(eliza)_Jornais Norte_Plano  GO - AJUSTADO 3 6" xfId="32063" xr:uid="{E98B38C9-6261-4334-90AB-F81396FC89FD}"/>
    <cellStyle name="l_PM Jornais(eliza)_Jornais Norte_Plano  GO - AJUSTADO 3 6 2" xfId="43818" xr:uid="{C4684F0F-7194-4D7C-AC39-3BB506FECE3C}"/>
    <cellStyle name="l_PM Jornais(eliza)_Jornais Norte_Plano  GO - AJUSTADO 4" xfId="14178" xr:uid="{411DA40F-46D1-4C51-BB28-06057CC48818}"/>
    <cellStyle name="l_PM Jornais(eliza)_Jornais Norte_Plano  GO - AJUSTADO 4 2" xfId="20337" xr:uid="{267D1D1A-A60C-4F02-8D50-380437164FD0}"/>
    <cellStyle name="l_PM Jornais(eliza)_Jornais Norte_Plano  GO - AJUSTADO 4 2 2" xfId="37747" xr:uid="{FD99177B-837B-4113-81C8-7B2E9659BA9B}"/>
    <cellStyle name="l_PM Jornais(eliza)_Jornais Norte_Plano  GO - AJUSTADO 4 3" xfId="25246" xr:uid="{A731CB57-FCDD-4190-8467-6E1B06B662B8}"/>
    <cellStyle name="l_PM Jornais(eliza)_Jornais Norte_Plano  GO - AJUSTADO 5" xfId="28456" xr:uid="{6872253E-D4DB-4C52-BF8F-26E832457932}"/>
    <cellStyle name="l_PM Jornais(eliza)_Jornais Norte_Plano  GO - AJUSTADO 5 2" xfId="40812" xr:uid="{E3CC73A2-30B0-4B64-9571-A4B50CFB7DFF}"/>
    <cellStyle name="l_PM Jornais(eliza)_Jornais Norte_Plano  GO - AJUSTADO 6" xfId="31880" xr:uid="{D5D2C767-FBA2-404F-98DB-2B5262DBCBE5}"/>
    <cellStyle name="l_PM Jornais(eliza)_Jornais Norte_Plano  GO - AJUSTADO_CINEMA_-_9_MERCADOS" xfId="992" xr:uid="{0B0BEE6D-544A-40D5-9AF0-FD96F6CBF0CD}"/>
    <cellStyle name="l_PM Jornais(eliza)_Jornais Norte_Plano  GO - AJUSTADO_JORNAL COMPLEMENTO 24.06 - VERAMIR II - CONSOLIDADO" xfId="993" xr:uid="{64729B9F-6AE7-461E-8971-CF782ABFACEF}"/>
    <cellStyle name="l_PM Jornais(eliza)_Jornais Norte_Plano  GO - AJUSTADO_OOH - Rev 12" xfId="4037" xr:uid="{FDF51910-F817-4580-B977-2D1F6E9796DE}"/>
    <cellStyle name="l_PM Jornais(eliza)_Jornais Norte_Plano  GO - AJUSTADO_Plano  DF - Jornal Meia Pág. Tab. 17.05" xfId="994" xr:uid="{EFFEF40D-4691-4D04-8578-7AAC1A4538AC}"/>
    <cellStyle name="l_PM Jornais(eliza)_Jornais Norte_Plano  GO - AJUSTADO_Plano  DF - Jornal Meia Pág. Tab. 17.05_JORNAL COMPLEMENTO 24.06 - VERAMIR II - CONSOLIDADO" xfId="995" xr:uid="{2788CE5A-E8CE-409F-A409-475393B2A8C1}"/>
    <cellStyle name="l_PM Jornais(eliza)_Jornais Norte_Plano  GO - AJUSTADO_Plano BA - Jornal Meia Pág. Tab. 17.05 - JR NÃO PROG. 19.05" xfId="996" xr:uid="{83DA94ED-BEF8-414A-BE2C-B342C5C9F008}"/>
    <cellStyle name="l_PM Jornais(eliza)_Jornais Norte_Plano  GO - AJUSTADO_Plano GO -  Jornal Meia Pág. Tab. 16.05 - JR NÃO PROG." xfId="997" xr:uid="{94ACF431-CD2B-4549-9FA5-10FEF87593D9}"/>
    <cellStyle name="l_PM Jornais(eliza)_Jornais Norte_Plano  GO - AJUSTADO_Plano GO -  Jornal Meia Pág. Tab. 16.05 - JR NÃO PROG. 2" xfId="11336" xr:uid="{BEBB14E9-EFC0-439E-843F-A0B97BB9E119}"/>
    <cellStyle name="l_PM Jornais(eliza)_Jornais Norte_Plano  GO - AJUSTADO_Plano GO -  Jornal Meia Pág. Tab. 16.05 - JR NÃO PROG. 2 2" xfId="13092" xr:uid="{CCEC959A-FB4C-46E5-B33C-C348DE212D6C}"/>
    <cellStyle name="l_PM Jornais(eliza)_Jornais Norte_Plano  GO - AJUSTADO_Plano GO -  Jornal Meia Pág. Tab. 16.05 - JR NÃO PROG. 2 2 2" xfId="16722" xr:uid="{A4D628B9-6B04-4D04-8CBC-49772A505988}"/>
    <cellStyle name="l_PM Jornais(eliza)_Jornais Norte_Plano  GO - AJUSTADO_Plano GO -  Jornal Meia Pág. Tab. 16.05 - JR NÃO PROG. 2 2 2 2" xfId="22881" xr:uid="{D3D7A525-87AE-4E38-9262-7E863881C019}"/>
    <cellStyle name="l_PM Jornais(eliza)_Jornais Norte_Plano  GO - AJUSTADO_Plano GO -  Jornal Meia Pág. Tab. 16.05 - JR NÃO PROG. 2 2 2 2 2" xfId="40148" xr:uid="{8F95D8D9-2681-43A5-8B68-0157C1D1A3FD}"/>
    <cellStyle name="l_PM Jornais(eliza)_Jornais Norte_Plano  GO - AJUSTADO_Plano GO -  Jornal Meia Pág. Tab. 16.05 - JR NÃO PROG. 2 2 2 3" xfId="27789" xr:uid="{4CBA1103-797C-4300-B5C2-AA70C35DAF65}"/>
    <cellStyle name="l_PM Jornais(eliza)_Jornais Norte_Plano  GO - AJUSTADO_Plano GO -  Jornal Meia Pág. Tab. 16.05 - JR NÃO PROG. 2 2 3" xfId="31013" xr:uid="{6449C132-EB4A-4221-81AF-DA7F7C565A0B}"/>
    <cellStyle name="l_PM Jornais(eliza)_Jornais Norte_Plano  GO - AJUSTADO_Plano GO -  Jornal Meia Pág. Tab. 16.05 - JR NÃO PROG. 2 2 3 2" xfId="43237" xr:uid="{988B741C-61EC-4F4A-A1E7-C589E01E8378}"/>
    <cellStyle name="l_PM Jornais(eliza)_Jornais Norte_Plano  GO - AJUSTADO_Plano GO -  Jornal Meia Pág. Tab. 16.05 - JR NÃO PROG. 2 2 4" xfId="34005" xr:uid="{9587518F-886D-4102-85D7-D41FF98120A0}"/>
    <cellStyle name="l_PM Jornais(eliza)_Jornais Norte_Plano  GO - AJUSTADO_Plano GO -  Jornal Meia Pág. Tab. 16.05 - JR NÃO PROG. 2 2 4 2" xfId="45724" xr:uid="{489E3377-0A1F-4127-8528-A4592961A056}"/>
    <cellStyle name="l_PM Jornais(eliza)_Jornais Norte_Plano  GO - AJUSTADO_Plano GO -  Jornal Meia Pág. Tab. 16.05 - JR NÃO PROG. 2 2 5" xfId="36206" xr:uid="{D0C267F1-664D-4319-8673-B1CEA7A3A6D6}"/>
    <cellStyle name="l_PM Jornais(eliza)_Jornais Norte_Plano  GO - AJUSTADO_Plano GO -  Jornal Meia Pág. Tab. 16.05 - JR NÃO PROG. 2 2 6" xfId="18833" xr:uid="{6D68F80C-F692-4246-882D-8109F2C95F32}"/>
    <cellStyle name="l_PM Jornais(eliza)_Jornais Norte_Plano  GO - AJUSTADO_Plano GO -  Jornal Meia Pág. Tab. 16.05 - JR NÃO PROG. 2 3" xfId="15019" xr:uid="{6C1646B5-82ED-4C1F-8410-239CB5EF017F}"/>
    <cellStyle name="l_PM Jornais(eliza)_Jornais Norte_Plano  GO - AJUSTADO_Plano GO -  Jornal Meia Pág. Tab. 16.05 - JR NÃO PROG. 2 3 2" xfId="21178" xr:uid="{0E2367B0-2109-40FB-BE2C-814664134AC7}"/>
    <cellStyle name="l_PM Jornais(eliza)_Jornais Norte_Plano  GO - AJUSTADO_Plano GO -  Jornal Meia Pág. Tab. 16.05 - JR NÃO PROG. 2 3 2 2" xfId="38551" xr:uid="{67EEBD05-5BCD-4676-8D16-F1AE636FEE09}"/>
    <cellStyle name="l_PM Jornais(eliza)_Jornais Norte_Plano  GO - AJUSTADO_Plano GO -  Jornal Meia Pág. Tab. 16.05 - JR NÃO PROG. 2 3 3" xfId="26140" xr:uid="{E9E21F69-55A9-4A6A-9A01-F3B67C87ABBD}"/>
    <cellStyle name="l_PM Jornais(eliza)_Jornais Norte_Plano  GO - AJUSTADO_Plano GO -  Jornal Meia Pág. Tab. 16.05 - JR NÃO PROG. 2 4" xfId="29331" xr:uid="{61AA9AAC-BA96-436C-BD95-5F71601BB583}"/>
    <cellStyle name="l_PM Jornais(eliza)_Jornais Norte_Plano  GO - AJUSTADO_Plano GO -  Jornal Meia Pág. Tab. 16.05 - JR NÃO PROG. 2 4 2" xfId="41641" xr:uid="{731BE170-91FA-4A13-B2B9-3D90D6172D69}"/>
    <cellStyle name="l_PM Jornais(eliza)_Jornais Norte_Plano  GO - AJUSTADO_Plano GO -  Jornal Meia Pág. Tab. 16.05 - JR NÃO PROG. 2 5" xfId="32315" xr:uid="{E4C3CC47-72A9-46AB-A54C-1D18B8DA33C7}"/>
    <cellStyle name="l_PM Jornais(eliza)_Jornais Norte_Plano  GO - AJUSTADO_Plano GO -  Jornal Meia Pág. Tab. 16.05 - JR NÃO PROG. 2 5 2" xfId="44070" xr:uid="{61AB22BD-934B-4062-86C6-C574C4400CD6}"/>
    <cellStyle name="l_PM Jornais(eliza)_Jornais Norte_Plano  GO - AJUSTADO_Plano GO -  Jornal Meia Pág. Tab. 16.05 - JR NÃO PROG. 2 6" xfId="34620" xr:uid="{447A7DD0-026A-45CF-A96D-0975E8322490}"/>
    <cellStyle name="l_PM Jornais(eliza)_Jornais Norte_Plano  GO - AJUSTADO_Plano GO -  Jornal Meia Pág. Tab. 16.05 - JR NÃO PROG. 2 7" xfId="18716" xr:uid="{30DA07B2-A9EF-4DFC-BAF4-7CC64FE7E614}"/>
    <cellStyle name="l_PM Jornais(eliza)_Jornais Norte_Plano  GO - AJUSTADO_Plano GO -  Jornal Meia Pág. Tab. 16.05 - JR NÃO PROG. 3" xfId="12289" xr:uid="{955AEB2C-BA17-465A-AE8B-6198EC457612}"/>
    <cellStyle name="l_PM Jornais(eliza)_Jornais Norte_Plano  GO - AJUSTADO_Plano GO -  Jornal Meia Pág. Tab. 16.05 - JR NÃO PROG. 3 2" xfId="15919" xr:uid="{FC28C879-5865-45F5-A1E9-537F990A4E7C}"/>
    <cellStyle name="l_PM Jornais(eliza)_Jornais Norte_Plano  GO - AJUSTADO_Plano GO -  Jornal Meia Pág. Tab. 16.05 - JR NÃO PROG. 3 2 2" xfId="22078" xr:uid="{569C6765-FE39-4A08-82E2-025C5A2F676D}"/>
    <cellStyle name="l_PM Jornais(eliza)_Jornais Norte_Plano  GO - AJUSTADO_Plano GO -  Jornal Meia Pág. Tab. 16.05 - JR NÃO PROG. 3 2 2 2" xfId="39356" xr:uid="{D959B6F1-3EC4-4AF5-8474-E339B112005B}"/>
    <cellStyle name="l_PM Jornais(eliza)_Jornais Norte_Plano  GO - AJUSTADO_Plano GO -  Jornal Meia Pág. Tab. 16.05 - JR NÃO PROG. 3 2 3" xfId="26997" xr:uid="{4233F11D-DC5E-470B-A16B-D16637DA0674}"/>
    <cellStyle name="l_PM Jornais(eliza)_Jornais Norte_Plano  GO - AJUSTADO_Plano GO -  Jornal Meia Pág. Tab. 16.05 - JR NÃO PROG. 3 2 4" xfId="48256" xr:uid="{0376A7D4-847C-4EE1-9AB0-C8FE7BCFDF66}"/>
    <cellStyle name="l_PM Jornais(eliza)_Jornais Norte_Plano  GO - AJUSTADO_Plano GO -  Jornal Meia Pág. Tab. 16.05 - JR NÃO PROG. 3 3" xfId="17619" xr:uid="{B5A44745-4D96-4FEB-A080-EC3D855268FC}"/>
    <cellStyle name="l_PM Jornais(eliza)_Jornais Norte_Plano  GO - AJUSTADO_Plano GO -  Jornal Meia Pág. Tab. 16.05 - JR NÃO PROG. 3 3 2" xfId="23778" xr:uid="{262A4C51-9CA1-4470-9330-8DA48770036A}"/>
    <cellStyle name="l_PM Jornais(eliza)_Jornais Norte_Plano  GO - AJUSTADO_Plano GO -  Jornal Meia Pág. Tab. 16.05 - JR NÃO PROG. 3 3 2 2" xfId="42441" xr:uid="{DE417189-AE39-47E2-B2DC-FF5321761FA9}"/>
    <cellStyle name="l_PM Jornais(eliza)_Jornais Norte_Plano  GO - AJUSTADO_Plano GO -  Jornal Meia Pág. Tab. 16.05 - JR NÃO PROG. 3 3 3" xfId="30215" xr:uid="{E1740796-331C-4AA9-964B-A0079D374F3B}"/>
    <cellStyle name="l_PM Jornais(eliza)_Jornais Norte_Plano  GO - AJUSTADO_Plano GO -  Jornal Meia Pág. Tab. 16.05 - JR NÃO PROG. 3 4" xfId="33212" xr:uid="{862378EE-B6E8-4137-B6A7-4E0C9541FE30}"/>
    <cellStyle name="l_PM Jornais(eliza)_Jornais Norte_Plano  GO - AJUSTADO_Plano GO -  Jornal Meia Pág. Tab. 16.05 - JR NÃO PROG. 3 4 2" xfId="44931" xr:uid="{5DBA8325-9693-42D8-A7DC-751BD9462F00}"/>
    <cellStyle name="l_PM Jornais(eliza)_Jornais Norte_Plano  GO - AJUSTADO_Plano GO -  Jornal Meia Pág. Tab. 16.05 - JR NÃO PROG. 3 5" xfId="35414" xr:uid="{D37CD9F4-C71B-4E92-93CD-D14E723F3A44}"/>
    <cellStyle name="l_PM Jornais(eliza)_Jornais Norte_Plano  GO - AJUSTADO_Plano GO -  Jornal Meia Pág. Tab. 16.05 - JR NÃO PROG. 3 6" xfId="37099" xr:uid="{F1C9D0A8-3921-4E5C-9005-F7D765D29D9A}"/>
    <cellStyle name="l_PM Jornais(eliza)_Jornais Norte_Plano  GO - AJUSTADO_Plano GO -  Jornal Meia Pág. Tab. 16.05 - JR NÃO PROG. 3 6 2" xfId="46635" xr:uid="{D5258FEF-DC78-456B-9898-BF8BC3A4B76A}"/>
    <cellStyle name="l_PM Jornais(eliza)_Jornais Norte_Plano  GO - AJUSTADO_Plano GO -  Jornal Meia Pág. Tab. 16.05 - JR NÃO PROG. 4" xfId="14179" xr:uid="{7543DF13-80EF-4AC2-875A-F8E148428ED8}"/>
    <cellStyle name="l_PM Jornais(eliza)_Jornais Norte_Plano  GO - AJUSTADO_Plano GO -  Jornal Meia Pág. Tab. 16.05 - JR NÃO PROG. 4 2" xfId="20338" xr:uid="{1056F266-A0AA-46C2-B6D9-36AD36A7D06F}"/>
    <cellStyle name="l_PM Jornais(eliza)_Jornais Norte_Plano  GO - AJUSTADO_Plano GO -  Jornal Meia Pág. Tab. 16.05 - JR NÃO PROG. 4 2 2" xfId="37748" xr:uid="{70FC61A1-DC9B-4983-8022-3D7A79C35950}"/>
    <cellStyle name="l_PM Jornais(eliza)_Jornais Norte_Plano  GO - AJUSTADO_Plano GO -  Jornal Meia Pág. Tab. 16.05 - JR NÃO PROG. 4 3" xfId="25247" xr:uid="{D6631B41-04E0-4D53-B954-3DA776B1089F}"/>
    <cellStyle name="l_PM Jornais(eliza)_Jornais Norte_Plano  GO - AJUSTADO_Plano GO -  Jornal Meia Pág. Tab. 16.05 - JR NÃO PROG. 5" xfId="28457" xr:uid="{8D1D96C6-27B3-44E5-92AB-B7C0D8252F44}"/>
    <cellStyle name="l_PM Jornais(eliza)_Jornais Norte_Plano  GO - AJUSTADO_Plano GO -  Jornal Meia Pág. Tab. 16.05 - JR NÃO PROG. 5 2" xfId="40813" xr:uid="{7FBCCF93-74F7-4EF7-B985-F4DEB6A07312}"/>
    <cellStyle name="l_PM Jornais(eliza)_Jornais Norte_Plano  GO - AJUSTADO_Plano GO -  Jornal Meia Pág. Tab. 16.05 - JR NÃO PROG. 6" xfId="31879" xr:uid="{05A9F888-C8DD-4B4E-BD3B-862CBCBE64F4}"/>
    <cellStyle name="l_PM Jornais(eliza)_Jornais Norte_Plano  GO - AJUSTADO_Plano GO -  Jornal Meia Pág. Tab. 16.05 - JR NÃO PROG._OOH - Rev 12" xfId="4038" xr:uid="{B99DBC33-EF04-4DF6-B1E2-0452B0B41846}"/>
    <cellStyle name="l_PM Jornais(eliza)_Jornais Norte_Plano  GO - AJUSTADO_SECOM PR - BAHIA -  14-05-08" xfId="998" xr:uid="{F889856F-6947-4E91-B09C-FFC2E0B2028C}"/>
    <cellStyle name="l_PM Jornais(eliza)_Jornais Norte_Plano  GO - AJUSTADO_SECOM PR - BAHIA -  14-05-08_JORNAL COMPLEMENTO 24.06 - VERAMIR II - CONSOLIDADO" xfId="999" xr:uid="{09732F7C-611F-4112-ACA7-8995A9305160}"/>
    <cellStyle name="l_PM Jornais(eliza)_Jornais Norte_Plano  GO - AJUSTADO_SECOM PR - DISTRITO FEDERAL - 14-05-08" xfId="1000" xr:uid="{909E357E-DEB5-43C8-8378-5BB6AB71FA49}"/>
    <cellStyle name="l_PM Jornais(eliza)_Jornais Norte_Plano  GO - AJUSTADO_SECOM PR - DISTRITO FEDERAL - 14-05-08 2" xfId="11337" xr:uid="{CBB1217C-30B7-4014-948A-C3EDEDBA1930}"/>
    <cellStyle name="l_PM Jornais(eliza)_Jornais Norte_Plano  GO - AJUSTADO_SECOM PR - DISTRITO FEDERAL - 14-05-08 2 2" xfId="13093" xr:uid="{687E82E9-DD35-4302-8D66-F124AA8DCE82}"/>
    <cellStyle name="l_PM Jornais(eliza)_Jornais Norte_Plano  GO - AJUSTADO_SECOM PR - DISTRITO FEDERAL - 14-05-08 2 2 2" xfId="16723" xr:uid="{6AD6BF5B-01EB-4C8A-82A7-64CC81CA50F4}"/>
    <cellStyle name="l_PM Jornais(eliza)_Jornais Norte_Plano  GO - AJUSTADO_SECOM PR - DISTRITO FEDERAL - 14-05-08 2 2 2 2" xfId="22882" xr:uid="{5C7406A7-2B93-4FAD-9F4B-84EF5F5C2B84}"/>
    <cellStyle name="l_PM Jornais(eliza)_Jornais Norte_Plano  GO - AJUSTADO_SECOM PR - DISTRITO FEDERAL - 14-05-08 2 2 2 2 2" xfId="40149" xr:uid="{E9AFF214-981A-4486-80B2-38D8DAB2D3DA}"/>
    <cellStyle name="l_PM Jornais(eliza)_Jornais Norte_Plano  GO - AJUSTADO_SECOM PR - DISTRITO FEDERAL - 14-05-08 2 2 2 3" xfId="27790" xr:uid="{647B8942-2ACC-4C7D-A41C-FAFB41E8CFBF}"/>
    <cellStyle name="l_PM Jornais(eliza)_Jornais Norte_Plano  GO - AJUSTADO_SECOM PR - DISTRITO FEDERAL - 14-05-08 2 2 3" xfId="31014" xr:uid="{19C7D019-73B1-4C6F-9D81-440D15AD56DD}"/>
    <cellStyle name="l_PM Jornais(eliza)_Jornais Norte_Plano  GO - AJUSTADO_SECOM PR - DISTRITO FEDERAL - 14-05-08 2 2 3 2" xfId="43238" xr:uid="{BE53A5EB-4B03-4B58-BD5C-914B2E7FA30B}"/>
    <cellStyle name="l_PM Jornais(eliza)_Jornais Norte_Plano  GO - AJUSTADO_SECOM PR - DISTRITO FEDERAL - 14-05-08 2 2 4" xfId="34006" xr:uid="{21BC1B7A-BA9F-4757-B28D-9BA2F7A3B554}"/>
    <cellStyle name="l_PM Jornais(eliza)_Jornais Norte_Plano  GO - AJUSTADO_SECOM PR - DISTRITO FEDERAL - 14-05-08 2 2 4 2" xfId="45725" xr:uid="{B9D00DD2-4329-41CE-999A-278D584ECBC2}"/>
    <cellStyle name="l_PM Jornais(eliza)_Jornais Norte_Plano  GO - AJUSTADO_SECOM PR - DISTRITO FEDERAL - 14-05-08 2 2 5" xfId="36207" xr:uid="{208475E3-BF96-4E9A-B7E2-E48CDA451AAF}"/>
    <cellStyle name="l_PM Jornais(eliza)_Jornais Norte_Plano  GO - AJUSTADO_SECOM PR - DISTRITO FEDERAL - 14-05-08 2 2 6" xfId="18515" xr:uid="{5D6B8321-75A4-49D6-989F-FE062ABDF646}"/>
    <cellStyle name="l_PM Jornais(eliza)_Jornais Norte_Plano  GO - AJUSTADO_SECOM PR - DISTRITO FEDERAL - 14-05-08 2 3" xfId="15020" xr:uid="{1CAB2E05-82DA-4A10-BF05-F17D0A17C476}"/>
    <cellStyle name="l_PM Jornais(eliza)_Jornais Norte_Plano  GO - AJUSTADO_SECOM PR - DISTRITO FEDERAL - 14-05-08 2 3 2" xfId="21179" xr:uid="{D12E8549-E541-40B0-9314-5E25B6C7AA36}"/>
    <cellStyle name="l_PM Jornais(eliza)_Jornais Norte_Plano  GO - AJUSTADO_SECOM PR - DISTRITO FEDERAL - 14-05-08 2 3 2 2" xfId="38552" xr:uid="{7034E7E6-1A28-4BF6-8097-3B133CBAB5C0}"/>
    <cellStyle name="l_PM Jornais(eliza)_Jornais Norte_Plano  GO - AJUSTADO_SECOM PR - DISTRITO FEDERAL - 14-05-08 2 3 3" xfId="26141" xr:uid="{E4954436-1BE2-40CD-9C45-3F1A8723F3FE}"/>
    <cellStyle name="l_PM Jornais(eliza)_Jornais Norte_Plano  GO - AJUSTADO_SECOM PR - DISTRITO FEDERAL - 14-05-08 2 4" xfId="29332" xr:uid="{89010852-96B6-4D84-A17F-C303CDBFC192}"/>
    <cellStyle name="l_PM Jornais(eliza)_Jornais Norte_Plano  GO - AJUSTADO_SECOM PR - DISTRITO FEDERAL - 14-05-08 2 4 2" xfId="41642" xr:uid="{9009600D-18B4-423A-8EAF-99CB906EF545}"/>
    <cellStyle name="l_PM Jornais(eliza)_Jornais Norte_Plano  GO - AJUSTADO_SECOM PR - DISTRITO FEDERAL - 14-05-08 2 5" xfId="32316" xr:uid="{1ECE7B5B-E9DE-4BD4-83E6-DC0BD3E09BA0}"/>
    <cellStyle name="l_PM Jornais(eliza)_Jornais Norte_Plano  GO - AJUSTADO_SECOM PR - DISTRITO FEDERAL - 14-05-08 2 5 2" xfId="44071" xr:uid="{5B0D903C-DC6C-4D61-88C5-80DB95BA5CEB}"/>
    <cellStyle name="l_PM Jornais(eliza)_Jornais Norte_Plano  GO - AJUSTADO_SECOM PR - DISTRITO FEDERAL - 14-05-08 2 6" xfId="34621" xr:uid="{A1FCD5B6-9134-49DC-8640-281BC494C47A}"/>
    <cellStyle name="l_PM Jornais(eliza)_Jornais Norte_Plano  GO - AJUSTADO_SECOM PR - DISTRITO FEDERAL - 14-05-08 2 7" xfId="19414" xr:uid="{B8CD2EB9-B6D5-420B-A1CA-C9E5CF712A56}"/>
    <cellStyle name="l_PM Jornais(eliza)_Jornais Norte_Plano  GO - AJUSTADO_SECOM PR - DISTRITO FEDERAL - 14-05-08 3" xfId="12290" xr:uid="{6794F1D4-2176-4C62-BCEE-78FAA9A763ED}"/>
    <cellStyle name="l_PM Jornais(eliza)_Jornais Norte_Plano  GO - AJUSTADO_SECOM PR - DISTRITO FEDERAL - 14-05-08 3 2" xfId="15920" xr:uid="{874F52C3-55B8-4426-BDEB-FC8ABF93CE46}"/>
    <cellStyle name="l_PM Jornais(eliza)_Jornais Norte_Plano  GO - AJUSTADO_SECOM PR - DISTRITO FEDERAL - 14-05-08 3 2 2" xfId="22079" xr:uid="{93342951-F7DA-4AAD-9064-5B0B4A0D0CBA}"/>
    <cellStyle name="l_PM Jornais(eliza)_Jornais Norte_Plano  GO - AJUSTADO_SECOM PR - DISTRITO FEDERAL - 14-05-08 3 2 2 2" xfId="39357" xr:uid="{DC70A01D-72FF-452A-8940-BE629D4D33A1}"/>
    <cellStyle name="l_PM Jornais(eliza)_Jornais Norte_Plano  GO - AJUSTADO_SECOM PR - DISTRITO FEDERAL - 14-05-08 3 2 3" xfId="26998" xr:uid="{496D3E5A-FD99-4A8A-A626-83C7FE2154C3}"/>
    <cellStyle name="l_PM Jornais(eliza)_Jornais Norte_Plano  GO - AJUSTADO_SECOM PR - DISTRITO FEDERAL - 14-05-08 3 2 4" xfId="48257" xr:uid="{613071B5-1C3E-4C47-A415-15392AE93D3B}"/>
    <cellStyle name="l_PM Jornais(eliza)_Jornais Norte_Plano  GO - AJUSTADO_SECOM PR - DISTRITO FEDERAL - 14-05-08 3 3" xfId="17620" xr:uid="{F4A3BEBD-7FB9-4D74-BC72-2B3317857720}"/>
    <cellStyle name="l_PM Jornais(eliza)_Jornais Norte_Plano  GO - AJUSTADO_SECOM PR - DISTRITO FEDERAL - 14-05-08 3 3 2" xfId="23779" xr:uid="{137F7A36-BAFD-4C9F-89BF-88D5E40D0BA7}"/>
    <cellStyle name="l_PM Jornais(eliza)_Jornais Norte_Plano  GO - AJUSTADO_SECOM PR - DISTRITO FEDERAL - 14-05-08 3 3 2 2" xfId="42442" xr:uid="{2D579F97-2EF8-466D-905F-DA55B4B23564}"/>
    <cellStyle name="l_PM Jornais(eliza)_Jornais Norte_Plano  GO - AJUSTADO_SECOM PR - DISTRITO FEDERAL - 14-05-08 3 3 3" xfId="30216" xr:uid="{9D3F6E18-F3CC-4E57-B5BE-FBE1A41E6FF0}"/>
    <cellStyle name="l_PM Jornais(eliza)_Jornais Norte_Plano  GO - AJUSTADO_SECOM PR - DISTRITO FEDERAL - 14-05-08 3 4" xfId="33213" xr:uid="{DF98C406-F8AF-487C-809F-4A5A00E3141D}"/>
    <cellStyle name="l_PM Jornais(eliza)_Jornais Norte_Plano  GO - AJUSTADO_SECOM PR - DISTRITO FEDERAL - 14-05-08 3 4 2" xfId="44932" xr:uid="{8B22F666-F4D6-45AC-B915-DCF45EA198A7}"/>
    <cellStyle name="l_PM Jornais(eliza)_Jornais Norte_Plano  GO - AJUSTADO_SECOM PR - DISTRITO FEDERAL - 14-05-08 3 5" xfId="35415" xr:uid="{43F61C24-C01E-4876-A404-C1C3D60D68D6}"/>
    <cellStyle name="l_PM Jornais(eliza)_Jornais Norte_Plano  GO - AJUSTADO_SECOM PR - DISTRITO FEDERAL - 14-05-08 3 6" xfId="37302" xr:uid="{10F5E7E3-47F4-4466-83FC-A17F7C922231}"/>
    <cellStyle name="l_PM Jornais(eliza)_Jornais Norte_Plano  GO - AJUSTADO_SECOM PR - DISTRITO FEDERAL - 14-05-08 3 6 2" xfId="46838" xr:uid="{294A414D-7357-4371-87AC-92D652A2C1EA}"/>
    <cellStyle name="l_PM Jornais(eliza)_Jornais Norte_Plano  GO - AJUSTADO_SECOM PR - DISTRITO FEDERAL - 14-05-08 4" xfId="14180" xr:uid="{23577533-268C-485A-BA6D-2CB848F11CAA}"/>
    <cellStyle name="l_PM Jornais(eliza)_Jornais Norte_Plano  GO - AJUSTADO_SECOM PR - DISTRITO FEDERAL - 14-05-08 4 2" xfId="20339" xr:uid="{E4F96196-016E-47B8-B06C-CCB611674272}"/>
    <cellStyle name="l_PM Jornais(eliza)_Jornais Norte_Plano  GO - AJUSTADO_SECOM PR - DISTRITO FEDERAL - 14-05-08 4 2 2" xfId="37749" xr:uid="{E25AFDEF-71AF-41E6-B1FB-C1E8DBEB77BB}"/>
    <cellStyle name="l_PM Jornais(eliza)_Jornais Norte_Plano  GO - AJUSTADO_SECOM PR - DISTRITO FEDERAL - 14-05-08 4 3" xfId="25248" xr:uid="{0A717FFB-5B96-4DA5-9C6D-11BCDCCFFDA3}"/>
    <cellStyle name="l_PM Jornais(eliza)_Jornais Norte_Plano  GO - AJUSTADO_SECOM PR - DISTRITO FEDERAL - 14-05-08 5" xfId="28458" xr:uid="{3D541CA3-7A0C-47F1-AB72-6D9C42444A59}"/>
    <cellStyle name="l_PM Jornais(eliza)_Jornais Norte_Plano  GO - AJUSTADO_SECOM PR - DISTRITO FEDERAL - 14-05-08 5 2" xfId="40814" xr:uid="{B9B1BCC4-6E97-44CF-8EF8-CB5FD23AD5BA}"/>
    <cellStyle name="l_PM Jornais(eliza)_Jornais Norte_Plano  GO - AJUSTADO_SECOM PR - DISTRITO FEDERAL - 14-05-08 6" xfId="31878" xr:uid="{5C12EC9C-0A8F-45BB-A2D1-281F48FA8280}"/>
    <cellStyle name="l_PM Jornais(eliza)_Jornais Norte_Plano  GO - AJUSTADO_SECOM PR - DISTRITO FEDERAL - 14-05-08(1)" xfId="1001" xr:uid="{9C280F5C-8BE5-40F8-BC0C-7F106E25C0E2}"/>
    <cellStyle name="l_PM Jornais(eliza)_Jornais Norte_Plano  GO - AJUSTADO_SECOM PR - DISTRITO FEDERAL - 14-05-08(1) 2" xfId="11338" xr:uid="{4ADAAB38-7C68-4158-9F2D-4D33ACE49460}"/>
    <cellStyle name="l_PM Jornais(eliza)_Jornais Norte_Plano  GO - AJUSTADO_SECOM PR - DISTRITO FEDERAL - 14-05-08(1) 2 2" xfId="13094" xr:uid="{5D1813BF-FA63-4B41-BB68-B926B409B11E}"/>
    <cellStyle name="l_PM Jornais(eliza)_Jornais Norte_Plano  GO - AJUSTADO_SECOM PR - DISTRITO FEDERAL - 14-05-08(1) 2 2 2" xfId="16724" xr:uid="{368BE3B8-C901-44EA-88A4-8928359D1D53}"/>
    <cellStyle name="l_PM Jornais(eliza)_Jornais Norte_Plano  GO - AJUSTADO_SECOM PR - DISTRITO FEDERAL - 14-05-08(1) 2 2 2 2" xfId="22883" xr:uid="{D5E44E07-DDA1-4453-A881-5B5FD84F91CC}"/>
    <cellStyle name="l_PM Jornais(eliza)_Jornais Norte_Plano  GO - AJUSTADO_SECOM PR - DISTRITO FEDERAL - 14-05-08(1) 2 2 2 2 2" xfId="40150" xr:uid="{1374B5ED-8F39-4F9C-8086-583109A93E72}"/>
    <cellStyle name="l_PM Jornais(eliza)_Jornais Norte_Plano  GO - AJUSTADO_SECOM PR - DISTRITO FEDERAL - 14-05-08(1) 2 2 2 3" xfId="27791" xr:uid="{7CCA57C8-0D41-401C-BE38-350FD530FB6D}"/>
    <cellStyle name="l_PM Jornais(eliza)_Jornais Norte_Plano  GO - AJUSTADO_SECOM PR - DISTRITO FEDERAL - 14-05-08(1) 2 2 3" xfId="31015" xr:uid="{B64D62B6-D14E-4FC0-A727-387E4BEAB758}"/>
    <cellStyle name="l_PM Jornais(eliza)_Jornais Norte_Plano  GO - AJUSTADO_SECOM PR - DISTRITO FEDERAL - 14-05-08(1) 2 2 3 2" xfId="43239" xr:uid="{C55DEACD-8946-4077-9CF4-73E25FAB2840}"/>
    <cellStyle name="l_PM Jornais(eliza)_Jornais Norte_Plano  GO - AJUSTADO_SECOM PR - DISTRITO FEDERAL - 14-05-08(1) 2 2 4" xfId="34007" xr:uid="{02FA70E8-5570-4354-86FC-C2424537890B}"/>
    <cellStyle name="l_PM Jornais(eliza)_Jornais Norte_Plano  GO - AJUSTADO_SECOM PR - DISTRITO FEDERAL - 14-05-08(1) 2 2 4 2" xfId="45726" xr:uid="{34A2BA84-A213-4EEB-90F6-0613AD41FCC8}"/>
    <cellStyle name="l_PM Jornais(eliza)_Jornais Norte_Plano  GO - AJUSTADO_SECOM PR - DISTRITO FEDERAL - 14-05-08(1) 2 2 5" xfId="36208" xr:uid="{FB909A69-177B-4541-B243-E1B852C19462}"/>
    <cellStyle name="l_PM Jornais(eliza)_Jornais Norte_Plano  GO - AJUSTADO_SECOM PR - DISTRITO FEDERAL - 14-05-08(1) 2 2 6" xfId="19214" xr:uid="{A285C986-049A-48BE-9F4B-C249FA956D90}"/>
    <cellStyle name="l_PM Jornais(eliza)_Jornais Norte_Plano  GO - AJUSTADO_SECOM PR - DISTRITO FEDERAL - 14-05-08(1) 2 3" xfId="15021" xr:uid="{54F9486E-7064-480B-BB8A-3F5F50A15566}"/>
    <cellStyle name="l_PM Jornais(eliza)_Jornais Norte_Plano  GO - AJUSTADO_SECOM PR - DISTRITO FEDERAL - 14-05-08(1) 2 3 2" xfId="21180" xr:uid="{ED1471CE-DD7C-49FF-8C40-7488D1ABB710}"/>
    <cellStyle name="l_PM Jornais(eliza)_Jornais Norte_Plano  GO - AJUSTADO_SECOM PR - DISTRITO FEDERAL - 14-05-08(1) 2 3 2 2" xfId="38553" xr:uid="{F1BFBE97-44E1-460A-B450-C6D7CB711B78}"/>
    <cellStyle name="l_PM Jornais(eliza)_Jornais Norte_Plano  GO - AJUSTADO_SECOM PR - DISTRITO FEDERAL - 14-05-08(1) 2 3 3" xfId="26142" xr:uid="{962DC455-5C89-4589-915A-4D426CF93B48}"/>
    <cellStyle name="l_PM Jornais(eliza)_Jornais Norte_Plano  GO - AJUSTADO_SECOM PR - DISTRITO FEDERAL - 14-05-08(1) 2 4" xfId="29333" xr:uid="{F0F1FF52-2E55-48D1-92AB-BC711FC84231}"/>
    <cellStyle name="l_PM Jornais(eliza)_Jornais Norte_Plano  GO - AJUSTADO_SECOM PR - DISTRITO FEDERAL - 14-05-08(1) 2 4 2" xfId="41643" xr:uid="{40235CE9-BFDE-472A-A8D7-D9B7EFA29B3D}"/>
    <cellStyle name="l_PM Jornais(eliza)_Jornais Norte_Plano  GO - AJUSTADO_SECOM PR - DISTRITO FEDERAL - 14-05-08(1) 2 5" xfId="32317" xr:uid="{1E2A85B8-6765-4ACD-A6F9-9AF7DAB9F607}"/>
    <cellStyle name="l_PM Jornais(eliza)_Jornais Norte_Plano  GO - AJUSTADO_SECOM PR - DISTRITO FEDERAL - 14-05-08(1) 2 5 2" xfId="44072" xr:uid="{DEEC9D08-067F-479A-9995-F05B0FF98C9B}"/>
    <cellStyle name="l_PM Jornais(eliza)_Jornais Norte_Plano  GO - AJUSTADO_SECOM PR - DISTRITO FEDERAL - 14-05-08(1) 2 6" xfId="34622" xr:uid="{77783D5E-25C1-4501-897D-3DC399BC0B42}"/>
    <cellStyle name="l_PM Jornais(eliza)_Jornais Norte_Plano  GO - AJUSTADO_SECOM PR - DISTRITO FEDERAL - 14-05-08(1) 2 7" xfId="19708" xr:uid="{6CF81B87-1097-4F04-B864-8B669C44AFF0}"/>
    <cellStyle name="l_PM Jornais(eliza)_Jornais Norte_Plano  GO - AJUSTADO_SECOM PR - DISTRITO FEDERAL - 14-05-08(1) 3" xfId="12291" xr:uid="{A94E7DCF-5DF1-4C4A-A0D4-C19DC7408173}"/>
    <cellStyle name="l_PM Jornais(eliza)_Jornais Norte_Plano  GO - AJUSTADO_SECOM PR - DISTRITO FEDERAL - 14-05-08(1) 3 2" xfId="15921" xr:uid="{40601D7C-034A-46E9-8151-D22231269EB6}"/>
    <cellStyle name="l_PM Jornais(eliza)_Jornais Norte_Plano  GO - AJUSTADO_SECOM PR - DISTRITO FEDERAL - 14-05-08(1) 3 2 2" xfId="22080" xr:uid="{5868643F-E911-4819-A572-F935A45C041D}"/>
    <cellStyle name="l_PM Jornais(eliza)_Jornais Norte_Plano  GO - AJUSTADO_SECOM PR - DISTRITO FEDERAL - 14-05-08(1) 3 2 2 2" xfId="39358" xr:uid="{3974D83F-9746-42EC-9766-6747BA2FE37D}"/>
    <cellStyle name="l_PM Jornais(eliza)_Jornais Norte_Plano  GO - AJUSTADO_SECOM PR - DISTRITO FEDERAL - 14-05-08(1) 3 2 3" xfId="26999" xr:uid="{057CFD7E-26EB-4C53-8038-B25CA95B9F81}"/>
    <cellStyle name="l_PM Jornais(eliza)_Jornais Norte_Plano  GO - AJUSTADO_SECOM PR - DISTRITO FEDERAL - 14-05-08(1) 3 2 4" xfId="48258" xr:uid="{B5F17356-28A9-41B4-BD3E-20EFE5459AF8}"/>
    <cellStyle name="l_PM Jornais(eliza)_Jornais Norte_Plano  GO - AJUSTADO_SECOM PR - DISTRITO FEDERAL - 14-05-08(1) 3 3" xfId="17621" xr:uid="{E0FFF128-C6E3-425E-8D11-37BF01DCA314}"/>
    <cellStyle name="l_PM Jornais(eliza)_Jornais Norte_Plano  GO - AJUSTADO_SECOM PR - DISTRITO FEDERAL - 14-05-08(1) 3 3 2" xfId="23780" xr:uid="{2EE9BEEC-ABBC-427E-9B35-640614441EC1}"/>
    <cellStyle name="l_PM Jornais(eliza)_Jornais Norte_Plano  GO - AJUSTADO_SECOM PR - DISTRITO FEDERAL - 14-05-08(1) 3 3 2 2" xfId="42443" xr:uid="{2025C1A3-8DE4-4423-863D-32D460AEF48A}"/>
    <cellStyle name="l_PM Jornais(eliza)_Jornais Norte_Plano  GO - AJUSTADO_SECOM PR - DISTRITO FEDERAL - 14-05-08(1) 3 3 3" xfId="30217" xr:uid="{093C6E86-6006-4D57-AFCD-2990C0C2012C}"/>
    <cellStyle name="l_PM Jornais(eliza)_Jornais Norte_Plano  GO - AJUSTADO_SECOM PR - DISTRITO FEDERAL - 14-05-08(1) 3 4" xfId="33214" xr:uid="{7C7E1915-48EB-47AE-B91A-FC1F75C1B29D}"/>
    <cellStyle name="l_PM Jornais(eliza)_Jornais Norte_Plano  GO - AJUSTADO_SECOM PR - DISTRITO FEDERAL - 14-05-08(1) 3 4 2" xfId="44933" xr:uid="{20B77E04-0FEA-4A5C-8830-A376A293C9C5}"/>
    <cellStyle name="l_PM Jornais(eliza)_Jornais Norte_Plano  GO - AJUSTADO_SECOM PR - DISTRITO FEDERAL - 14-05-08(1) 3 5" xfId="35416" xr:uid="{BF6ADE65-AB61-4191-8E31-83B91BBC36E9}"/>
    <cellStyle name="l_PM Jornais(eliza)_Jornais Norte_Plano  GO - AJUSTADO_SECOM PR - DISTRITO FEDERAL - 14-05-08(1) 3 6" xfId="36902" xr:uid="{6951B6D7-909A-4626-9032-C92C5833BE27}"/>
    <cellStyle name="l_PM Jornais(eliza)_Jornais Norte_Plano  GO - AJUSTADO_SECOM PR - DISTRITO FEDERAL - 14-05-08(1) 3 6 2" xfId="46438" xr:uid="{975E6781-5A95-4A45-9589-AA680E034D0F}"/>
    <cellStyle name="l_PM Jornais(eliza)_Jornais Norte_Plano  GO - AJUSTADO_SECOM PR - DISTRITO FEDERAL - 14-05-08(1) 4" xfId="14181" xr:uid="{ACFA9453-A924-4D97-A0C7-AE9E6E5172E8}"/>
    <cellStyle name="l_PM Jornais(eliza)_Jornais Norte_Plano  GO - AJUSTADO_SECOM PR - DISTRITO FEDERAL - 14-05-08(1) 4 2" xfId="20340" xr:uid="{1901C64C-717E-4EDE-BBFA-803DFE4C662E}"/>
    <cellStyle name="l_PM Jornais(eliza)_Jornais Norte_Plano  GO - AJUSTADO_SECOM PR - DISTRITO FEDERAL - 14-05-08(1) 4 2 2" xfId="37750" xr:uid="{BCC1F8FC-B423-4B60-9CCD-02285B46FC95}"/>
    <cellStyle name="l_PM Jornais(eliza)_Jornais Norte_Plano  GO - AJUSTADO_SECOM PR - DISTRITO FEDERAL - 14-05-08(1) 4 3" xfId="25249" xr:uid="{0CF28B5F-59B1-4D60-8B7B-5DBC666B0263}"/>
    <cellStyle name="l_PM Jornais(eliza)_Jornais Norte_Plano  GO - AJUSTADO_SECOM PR - DISTRITO FEDERAL - 14-05-08(1) 5" xfId="28459" xr:uid="{0F491BC8-5C0D-4591-AB7B-103B973DA441}"/>
    <cellStyle name="l_PM Jornais(eliza)_Jornais Norte_Plano  GO - AJUSTADO_SECOM PR - DISTRITO FEDERAL - 14-05-08(1) 5 2" xfId="40815" xr:uid="{13706E39-0B99-45E4-8A0A-E4BF942B6441}"/>
    <cellStyle name="l_PM Jornais(eliza)_Jornais Norte_Plano  GO - AJUSTADO_SECOM PR - DISTRITO FEDERAL - 14-05-08(1) 6" xfId="31877" xr:uid="{4A341054-B861-4A4F-B6D8-7E3BD401EA69}"/>
    <cellStyle name="l_PM Jornais(eliza)_Jornais Norte_Plano  GO - AJUSTADO_SECOM PR - DISTRITO FEDERAL - 14-05-08(1)_JORNAL COMPLEMENTO 24.06 - VERAMIR II - CONSOLIDADO" xfId="1002" xr:uid="{A5DF8739-4D72-4BF1-8977-403AFA99EFC4}"/>
    <cellStyle name="l_PM Jornais(eliza)_Jornais Norte_Plano  GO - AJUSTADO_SECOM PR - DISTRITO FEDERAL - 14-05-08(1)_OOH - Rev 12" xfId="4039" xr:uid="{95B9B80F-053F-4770-8C8D-2B4D94CBA3E2}"/>
    <cellStyle name="l_PM Jornais(eliza)_Jornais Norte_Plano  GO - AJUSTADO_SECOM PR - DISTRITO FEDERAL - 14-05-08_JORNAL COMPLEMENTO 24.06 - VERAMIR II - CONSOLIDADO" xfId="1003" xr:uid="{10500A9D-0EDF-437B-8A9E-C08084EA458F}"/>
    <cellStyle name="l_PM Jornais(eliza)_Jornais Norte_Plano  GO - AJUSTADO_SECOM PR - DISTRITO FEDERAL - 14-05-08_OOH - Rev 12" xfId="4040" xr:uid="{F3A79BA5-CB94-44F9-82AC-9484010FFDDC}"/>
    <cellStyle name="l_PM Jornais(eliza)_Jornais Norte_Plano  GO - AJUSTADO_SECOM PR - MGE E SPE - 13-05" xfId="1004" xr:uid="{38982910-06B7-4CCC-A954-22E091BACF31}"/>
    <cellStyle name="l_PM Jornais(eliza)_Jornais Norte_Plano  GO - AJUSTADO_SECOM PR - MGE E SPE - 13-05 2" xfId="11339" xr:uid="{5C95DD6A-1AC9-41E5-86DD-24944B062D13}"/>
    <cellStyle name="l_PM Jornais(eliza)_Jornais Norte_Plano  GO - AJUSTADO_SECOM PR - MGE E SPE - 13-05 2 2" xfId="13095" xr:uid="{39D97E49-BE34-4947-AE99-2A58552426D4}"/>
    <cellStyle name="l_PM Jornais(eliza)_Jornais Norte_Plano  GO - AJUSTADO_SECOM PR - MGE E SPE - 13-05 2 2 2" xfId="16725" xr:uid="{A32E77C9-B407-4B3F-B6F7-0550A6291FF4}"/>
    <cellStyle name="l_PM Jornais(eliza)_Jornais Norte_Plano  GO - AJUSTADO_SECOM PR - MGE E SPE - 13-05 2 2 2 2" xfId="22884" xr:uid="{226C014F-9924-480D-B55C-F93479BB5B6E}"/>
    <cellStyle name="l_PM Jornais(eliza)_Jornais Norte_Plano  GO - AJUSTADO_SECOM PR - MGE E SPE - 13-05 2 2 2 2 2" xfId="40151" xr:uid="{E115CE70-A131-4322-8134-4BDC58BD4CAD}"/>
    <cellStyle name="l_PM Jornais(eliza)_Jornais Norte_Plano  GO - AJUSTADO_SECOM PR - MGE E SPE - 13-05 2 2 2 3" xfId="27792" xr:uid="{96AB402E-132D-486D-B704-0E025980F367}"/>
    <cellStyle name="l_PM Jornais(eliza)_Jornais Norte_Plano  GO - AJUSTADO_SECOM PR - MGE E SPE - 13-05 2 2 3" xfId="31016" xr:uid="{8E0FE2BC-6D11-4A31-9249-2794E8BD9228}"/>
    <cellStyle name="l_PM Jornais(eliza)_Jornais Norte_Plano  GO - AJUSTADO_SECOM PR - MGE E SPE - 13-05 2 2 3 2" xfId="43240" xr:uid="{566FD05F-62D3-427C-848E-C6DD65EF7477}"/>
    <cellStyle name="l_PM Jornais(eliza)_Jornais Norte_Plano  GO - AJUSTADO_SECOM PR - MGE E SPE - 13-05 2 2 4" xfId="34008" xr:uid="{8AEE2EA9-93FA-4A51-B860-50E7C5B0830B}"/>
    <cellStyle name="l_PM Jornais(eliza)_Jornais Norte_Plano  GO - AJUSTADO_SECOM PR - MGE E SPE - 13-05 2 2 4 2" xfId="45727" xr:uid="{D3D8388B-9A9F-490F-A302-84C5DF2CE067}"/>
    <cellStyle name="l_PM Jornais(eliza)_Jornais Norte_Plano  GO - AJUSTADO_SECOM PR - MGE E SPE - 13-05 2 2 5" xfId="36209" xr:uid="{2B978001-CD87-4D27-8007-3AEE2420D881}"/>
    <cellStyle name="l_PM Jornais(eliza)_Jornais Norte_Plano  GO - AJUSTADO_SECOM PR - MGE E SPE - 13-05 2 2 6" xfId="19507" xr:uid="{2E30341D-6B57-4781-96BC-5375147FC43A}"/>
    <cellStyle name="l_PM Jornais(eliza)_Jornais Norte_Plano  GO - AJUSTADO_SECOM PR - MGE E SPE - 13-05 2 3" xfId="15022" xr:uid="{E0D66E18-2A19-4B7E-B752-BC93D0F4E38D}"/>
    <cellStyle name="l_PM Jornais(eliza)_Jornais Norte_Plano  GO - AJUSTADO_SECOM PR - MGE E SPE - 13-05 2 3 2" xfId="21181" xr:uid="{FF8188E4-D47E-47D7-B0EC-5B6672BA3EE1}"/>
    <cellStyle name="l_PM Jornais(eliza)_Jornais Norte_Plano  GO - AJUSTADO_SECOM PR - MGE E SPE - 13-05 2 3 2 2" xfId="38554" xr:uid="{2F7D14B4-E67A-4ED6-B69F-8A1CDCC3F200}"/>
    <cellStyle name="l_PM Jornais(eliza)_Jornais Norte_Plano  GO - AJUSTADO_SECOM PR - MGE E SPE - 13-05 2 3 3" xfId="26143" xr:uid="{7E7EDC71-1E47-4800-A42C-C8E1C316A68E}"/>
    <cellStyle name="l_PM Jornais(eliza)_Jornais Norte_Plano  GO - AJUSTADO_SECOM PR - MGE E SPE - 13-05 2 4" xfId="29334" xr:uid="{2531F899-60A0-4757-8B97-31AA5442DC90}"/>
    <cellStyle name="l_PM Jornais(eliza)_Jornais Norte_Plano  GO - AJUSTADO_SECOM PR - MGE E SPE - 13-05 2 4 2" xfId="41644" xr:uid="{C88AAF52-B483-4C9A-8A07-B65429EAA827}"/>
    <cellStyle name="l_PM Jornais(eliza)_Jornais Norte_Plano  GO - AJUSTADO_SECOM PR - MGE E SPE - 13-05 2 5" xfId="32318" xr:uid="{F20BFA98-8ED7-4DB5-8471-0E66406BB20A}"/>
    <cellStyle name="l_PM Jornais(eliza)_Jornais Norte_Plano  GO - AJUSTADO_SECOM PR - MGE E SPE - 13-05 2 5 2" xfId="44073" xr:uid="{B6804A7C-2607-4970-A343-31EAF8A03E99}"/>
    <cellStyle name="l_PM Jornais(eliza)_Jornais Norte_Plano  GO - AJUSTADO_SECOM PR - MGE E SPE - 13-05 2 6" xfId="34623" xr:uid="{38BFA6B4-4B7F-478C-9EAA-2BA232A27C8F}"/>
    <cellStyle name="l_PM Jornais(eliza)_Jornais Norte_Plano  GO - AJUSTADO_SECOM PR - MGE E SPE - 13-05 2 7" xfId="19031" xr:uid="{8BC8FEBA-FD06-4BD6-8CEF-5DF5AA3C6522}"/>
    <cellStyle name="l_PM Jornais(eliza)_Jornais Norte_Plano  GO - AJUSTADO_SECOM PR - MGE E SPE - 13-05 3" xfId="12292" xr:uid="{BB4428B6-29A0-4008-BEEF-B858F0684CD5}"/>
    <cellStyle name="l_PM Jornais(eliza)_Jornais Norte_Plano  GO - AJUSTADO_SECOM PR - MGE E SPE - 13-05 3 2" xfId="15922" xr:uid="{A8212431-6881-44D9-A4AE-4B0CBA86BF62}"/>
    <cellStyle name="l_PM Jornais(eliza)_Jornais Norte_Plano  GO - AJUSTADO_SECOM PR - MGE E SPE - 13-05 3 2 2" xfId="22081" xr:uid="{942A3A36-5144-49B9-B912-479899F246A7}"/>
    <cellStyle name="l_PM Jornais(eliza)_Jornais Norte_Plano  GO - AJUSTADO_SECOM PR - MGE E SPE - 13-05 3 2 2 2" xfId="39359" xr:uid="{2D9DE8EA-A240-42E6-A0E0-B207F88AB5E7}"/>
    <cellStyle name="l_PM Jornais(eliza)_Jornais Norte_Plano  GO - AJUSTADO_SECOM PR - MGE E SPE - 13-05 3 2 3" xfId="27000" xr:uid="{D7C15511-5D52-4F0F-99F9-DD89A57FE384}"/>
    <cellStyle name="l_PM Jornais(eliza)_Jornais Norte_Plano  GO - AJUSTADO_SECOM PR - MGE E SPE - 13-05 3 2 4" xfId="48259" xr:uid="{9E8C5223-EBE2-41DE-9117-5C0C0EF1F928}"/>
    <cellStyle name="l_PM Jornais(eliza)_Jornais Norte_Plano  GO - AJUSTADO_SECOM PR - MGE E SPE - 13-05 3 3" xfId="17622" xr:uid="{8E120DFE-C4C5-4854-A835-F6B90103DC26}"/>
    <cellStyle name="l_PM Jornais(eliza)_Jornais Norte_Plano  GO - AJUSTADO_SECOM PR - MGE E SPE - 13-05 3 3 2" xfId="23781" xr:uid="{0E757359-DE45-4D94-B4BA-63A25155AAC1}"/>
    <cellStyle name="l_PM Jornais(eliza)_Jornais Norte_Plano  GO - AJUSTADO_SECOM PR - MGE E SPE - 13-05 3 3 2 2" xfId="42444" xr:uid="{F391CA0C-0FCC-46F3-ACD4-B2A6F285A96C}"/>
    <cellStyle name="l_PM Jornais(eliza)_Jornais Norte_Plano  GO - AJUSTADO_SECOM PR - MGE E SPE - 13-05 3 3 3" xfId="30218" xr:uid="{FCD1F348-C59E-4CAD-A393-9C191519270F}"/>
    <cellStyle name="l_PM Jornais(eliza)_Jornais Norte_Plano  GO - AJUSTADO_SECOM PR - MGE E SPE - 13-05 3 4" xfId="33215" xr:uid="{26C04047-C3AC-43AD-9752-123C2752EA60}"/>
    <cellStyle name="l_PM Jornais(eliza)_Jornais Norte_Plano  GO - AJUSTADO_SECOM PR - MGE E SPE - 13-05 3 4 2" xfId="44934" xr:uid="{E1D47A7E-D9D5-4917-A7A3-1D130480C68F}"/>
    <cellStyle name="l_PM Jornais(eliza)_Jornais Norte_Plano  GO - AJUSTADO_SECOM PR - MGE E SPE - 13-05 3 5" xfId="35417" xr:uid="{9EFEA660-D6CF-4884-AF22-313B3101B090}"/>
    <cellStyle name="l_PM Jornais(eliza)_Jornais Norte_Plano  GO - AJUSTADO_SECOM PR - MGE E SPE - 13-05 3 6" xfId="30772" xr:uid="{DCE2D878-B563-4BBB-854F-813B1D3F75E3}"/>
    <cellStyle name="l_PM Jornais(eliza)_Jornais Norte_Plano  GO - AJUSTADO_SECOM PR - MGE E SPE - 13-05 3 6 2" xfId="42996" xr:uid="{80820D2D-0607-4810-B1B7-D1ED388DB35F}"/>
    <cellStyle name="l_PM Jornais(eliza)_Jornais Norte_Plano  GO - AJUSTADO_SECOM PR - MGE E SPE - 13-05 4" xfId="14182" xr:uid="{A4B6714C-785E-4C6B-A57D-31540915F807}"/>
    <cellStyle name="l_PM Jornais(eliza)_Jornais Norte_Plano  GO - AJUSTADO_SECOM PR - MGE E SPE - 13-05 4 2" xfId="20341" xr:uid="{D6A598BC-FAB1-4DB2-B915-72BFFD663B6D}"/>
    <cellStyle name="l_PM Jornais(eliza)_Jornais Norte_Plano  GO - AJUSTADO_SECOM PR - MGE E SPE - 13-05 4 2 2" xfId="37751" xr:uid="{2A3DE781-AB8C-4E6C-9EA2-1AA46D9E6BE8}"/>
    <cellStyle name="l_PM Jornais(eliza)_Jornais Norte_Plano  GO - AJUSTADO_SECOM PR - MGE E SPE - 13-05 4 3" xfId="25250" xr:uid="{11681124-E8D5-4C10-B6C5-08113F2BF27B}"/>
    <cellStyle name="l_PM Jornais(eliza)_Jornais Norte_Plano  GO - AJUSTADO_SECOM PR - MGE E SPE - 13-05 5" xfId="28460" xr:uid="{3702D6CD-1433-4F1C-B8FB-8A945156B360}"/>
    <cellStyle name="l_PM Jornais(eliza)_Jornais Norte_Plano  GO - AJUSTADO_SECOM PR - MGE E SPE - 13-05 5 2" xfId="40816" xr:uid="{7E28F9B5-1E7C-4F3A-BA5B-6C73CFAA4F65}"/>
    <cellStyle name="l_PM Jornais(eliza)_Jornais Norte_Plano  GO - AJUSTADO_SECOM PR - MGE E SPE - 13-05 6" xfId="31876" xr:uid="{E7E02437-312C-414D-90AF-C140693DE062}"/>
    <cellStyle name="l_PM Jornais(eliza)_Jornais Norte_Plano  GO - AJUSTADO_SECOM PR - MGE E SPE - 13-05_JORNAL COMPLEMENTO 24.06 - VERAMIR II - CONSOLIDADO" xfId="1005" xr:uid="{3D6433FA-A4E8-4A84-AF0D-956FDEE9F621}"/>
    <cellStyle name="l_PM Jornais(eliza)_Jornais Norte_Plano  GO - AJUSTADO_SECOM PR - MGE E SPE - 13-05_OOH - Rev 12" xfId="4041" xr:uid="{8D20F8D1-A4A9-421E-B8CD-42E036544FFA}"/>
    <cellStyle name="l_PM Jornais(eliza)_Jornais Norte_Plano  GO - AJUSTADO_SÉCULO 21" xfId="1006" xr:uid="{32719417-24B7-44BB-9835-0D4D5FE3C7BF}"/>
    <cellStyle name="l_PM Jornais(eliza)_Jornais Norte_Plano  GO - AJUSTADO_SÉCULO 21_JORNAL COMPLEMENTO 24.06 - VERAMIR II - CONSOLIDADO" xfId="1007" xr:uid="{E824DB63-E8FE-4D2B-BCDF-160B53261A3B}"/>
    <cellStyle name="l_PM Jornais(eliza)_Jornais Norte_Plano  GO - AJUSTADO_SPA - NUCLEO APRES" xfId="1008" xr:uid="{9F41D133-C790-4B46-A622-785BD3E67929}"/>
    <cellStyle name="l_PM Jornais(eliza)_Jornais Norte_Plano  GO - AJUSTADO_SPA - NUCLEO APRES 2" xfId="11340" xr:uid="{12CCFA43-B4A1-4D26-940D-33BBD213A7FD}"/>
    <cellStyle name="l_PM Jornais(eliza)_Jornais Norte_Plano  GO - AJUSTADO_SPA - NUCLEO APRES 2 2" xfId="13096" xr:uid="{A15DF0C2-6DC5-404A-B1CD-269D63E6E139}"/>
    <cellStyle name="l_PM Jornais(eliza)_Jornais Norte_Plano  GO - AJUSTADO_SPA - NUCLEO APRES 2 2 2" xfId="16726" xr:uid="{6B8367AF-BE4C-4C9A-8079-0790D9218CA2}"/>
    <cellStyle name="l_PM Jornais(eliza)_Jornais Norte_Plano  GO - AJUSTADO_SPA - NUCLEO APRES 2 2 2 2" xfId="22885" xr:uid="{FEC760DF-57CD-454C-8C01-8E2A47800374}"/>
    <cellStyle name="l_PM Jornais(eliza)_Jornais Norte_Plano  GO - AJUSTADO_SPA - NUCLEO APRES 2 2 2 2 2" xfId="40152" xr:uid="{D2137BE7-B876-4E89-A82F-40F7BB32586F}"/>
    <cellStyle name="l_PM Jornais(eliza)_Jornais Norte_Plano  GO - AJUSTADO_SPA - NUCLEO APRES 2 2 2 3" xfId="27793" xr:uid="{D1B5BB30-2954-4840-86DC-CFF6BB8BE095}"/>
    <cellStyle name="l_PM Jornais(eliza)_Jornais Norte_Plano  GO - AJUSTADO_SPA - NUCLEO APRES 2 2 3" xfId="31017" xr:uid="{EC433AFC-C09F-4595-88B0-27136E5F311D}"/>
    <cellStyle name="l_PM Jornais(eliza)_Jornais Norte_Plano  GO - AJUSTADO_SPA - NUCLEO APRES 2 2 3 2" xfId="43241" xr:uid="{41A1E410-F6F5-4018-A288-6B27CC1F1592}"/>
    <cellStyle name="l_PM Jornais(eliza)_Jornais Norte_Plano  GO - AJUSTADO_SPA - NUCLEO APRES 2 2 4" xfId="34009" xr:uid="{CF5FECF1-5B3D-450D-A7FC-9ED111709111}"/>
    <cellStyle name="l_PM Jornais(eliza)_Jornais Norte_Plano  GO - AJUSTADO_SPA - NUCLEO APRES 2 2 4 2" xfId="45728" xr:uid="{653BED02-D400-4730-9B33-3CD1FD6CC52D}"/>
    <cellStyle name="l_PM Jornais(eliza)_Jornais Norte_Plano  GO - AJUSTADO_SPA - NUCLEO APRES 2 2 5" xfId="36210" xr:uid="{6B8F0BA0-F1DC-4834-8F40-BE5C4454CD38}"/>
    <cellStyle name="l_PM Jornais(eliza)_Jornais Norte_Plano  GO - AJUSTADO_SPA - NUCLEO APRES 2 2 6" xfId="18832" xr:uid="{BC63EC66-1FC0-4A97-9D39-595117C4075A}"/>
    <cellStyle name="l_PM Jornais(eliza)_Jornais Norte_Plano  GO - AJUSTADO_SPA - NUCLEO APRES 2 3" xfId="15023" xr:uid="{1F4A220F-126C-4CD9-987A-7039F3335C7A}"/>
    <cellStyle name="l_PM Jornais(eliza)_Jornais Norte_Plano  GO - AJUSTADO_SPA - NUCLEO APRES 2 3 2" xfId="21182" xr:uid="{CF13BC14-5E33-4806-8063-CA76A0A64646}"/>
    <cellStyle name="l_PM Jornais(eliza)_Jornais Norte_Plano  GO - AJUSTADO_SPA - NUCLEO APRES 2 3 2 2" xfId="38555" xr:uid="{9EE7BE00-5F46-49BF-8003-A90F1113BC8D}"/>
    <cellStyle name="l_PM Jornais(eliza)_Jornais Norte_Plano  GO - AJUSTADO_SPA - NUCLEO APRES 2 3 3" xfId="26144" xr:uid="{C8820D19-DCE5-4FCF-81D9-F84DE24C23D7}"/>
    <cellStyle name="l_PM Jornais(eliza)_Jornais Norte_Plano  GO - AJUSTADO_SPA - NUCLEO APRES 2 4" xfId="29335" xr:uid="{6D96779E-5C94-431B-96DA-EACCD3C01890}"/>
    <cellStyle name="l_PM Jornais(eliza)_Jornais Norte_Plano  GO - AJUSTADO_SPA - NUCLEO APRES 2 4 2" xfId="41645" xr:uid="{8A03A2D5-5983-4934-B349-2691598D0DF8}"/>
    <cellStyle name="l_PM Jornais(eliza)_Jornais Norte_Plano  GO - AJUSTADO_SPA - NUCLEO APRES 2 5" xfId="32319" xr:uid="{AE3AAB21-F53D-4940-A232-7ACA755500AB}"/>
    <cellStyle name="l_PM Jornais(eliza)_Jornais Norte_Plano  GO - AJUSTADO_SPA - NUCLEO APRES 2 5 2" xfId="44074" xr:uid="{05FC1EEF-4D1F-46E9-A157-F3291017F0F8}"/>
    <cellStyle name="l_PM Jornais(eliza)_Jornais Norte_Plano  GO - AJUSTADO_SPA - NUCLEO APRES 2 6" xfId="34624" xr:uid="{9989CE77-D273-4721-8C34-452989A1B5CC}"/>
    <cellStyle name="l_PM Jornais(eliza)_Jornais Norte_Plano  GO - AJUSTADO_SPA - NUCLEO APRES 2 7" xfId="18715" xr:uid="{5CD23BA6-C8EF-419A-848C-4C87BBFFC825}"/>
    <cellStyle name="l_PM Jornais(eliza)_Jornais Norte_Plano  GO - AJUSTADO_SPA - NUCLEO APRES 3" xfId="12293" xr:uid="{1684C214-67EF-4B0D-9B7D-48949AA77178}"/>
    <cellStyle name="l_PM Jornais(eliza)_Jornais Norte_Plano  GO - AJUSTADO_SPA - NUCLEO APRES 3 2" xfId="15923" xr:uid="{B39F2A2D-0EA3-48F1-A717-3952B080B530}"/>
    <cellStyle name="l_PM Jornais(eliza)_Jornais Norte_Plano  GO - AJUSTADO_SPA - NUCLEO APRES 3 2 2" xfId="22082" xr:uid="{E6A99FB9-6731-4100-B6BA-9360E229157E}"/>
    <cellStyle name="l_PM Jornais(eliza)_Jornais Norte_Plano  GO - AJUSTADO_SPA - NUCLEO APRES 3 2 2 2" xfId="39360" xr:uid="{DBAD34C6-9160-421C-BBDC-9F6BA40392DF}"/>
    <cellStyle name="l_PM Jornais(eliza)_Jornais Norte_Plano  GO - AJUSTADO_SPA - NUCLEO APRES 3 2 3" xfId="27001" xr:uid="{8ABDB621-0E03-415C-B439-06D1F531E90B}"/>
    <cellStyle name="l_PM Jornais(eliza)_Jornais Norte_Plano  GO - AJUSTADO_SPA - NUCLEO APRES 3 2 4" xfId="48260" xr:uid="{46FD1C4D-DBB4-4890-A883-9A479A1F4809}"/>
    <cellStyle name="l_PM Jornais(eliza)_Jornais Norte_Plano  GO - AJUSTADO_SPA - NUCLEO APRES 3 3" xfId="17623" xr:uid="{DC80464A-274D-464D-8F11-EAE02E0E491A}"/>
    <cellStyle name="l_PM Jornais(eliza)_Jornais Norte_Plano  GO - AJUSTADO_SPA - NUCLEO APRES 3 3 2" xfId="23782" xr:uid="{22C66B7A-6D70-4BBF-A592-9151FE00AAAD}"/>
    <cellStyle name="l_PM Jornais(eliza)_Jornais Norte_Plano  GO - AJUSTADO_SPA - NUCLEO APRES 3 3 2 2" xfId="42445" xr:uid="{9519674A-78C2-4897-B3ED-372A59EC7ED8}"/>
    <cellStyle name="l_PM Jornais(eliza)_Jornais Norte_Plano  GO - AJUSTADO_SPA - NUCLEO APRES 3 3 3" xfId="30219" xr:uid="{930C138A-BF91-48D9-9D95-81925396A9A3}"/>
    <cellStyle name="l_PM Jornais(eliza)_Jornais Norte_Plano  GO - AJUSTADO_SPA - NUCLEO APRES 3 4" xfId="33216" xr:uid="{6F7E5BE9-54D4-41B7-A925-00D74607F798}"/>
    <cellStyle name="l_PM Jornais(eliza)_Jornais Norte_Plano  GO - AJUSTADO_SPA - NUCLEO APRES 3 4 2" xfId="44935" xr:uid="{402C00BA-0FEC-4763-ACBB-933AB3FF5A80}"/>
    <cellStyle name="l_PM Jornais(eliza)_Jornais Norte_Plano  GO - AJUSTADO_SPA - NUCLEO APRES 3 5" xfId="35418" xr:uid="{FB923375-2A8F-462F-B73E-979EB9DA474D}"/>
    <cellStyle name="l_PM Jornais(eliza)_Jornais Norte_Plano  GO - AJUSTADO_SPA - NUCLEO APRES 3 6" xfId="37098" xr:uid="{E6EDD398-7B70-46E5-BB3B-D08D34BD0AF3}"/>
    <cellStyle name="l_PM Jornais(eliza)_Jornais Norte_Plano  GO - AJUSTADO_SPA - NUCLEO APRES 3 6 2" xfId="46634" xr:uid="{FC456886-FB27-47A5-822B-4A5F9C4BF371}"/>
    <cellStyle name="l_PM Jornais(eliza)_Jornais Norte_Plano  GO - AJUSTADO_SPA - NUCLEO APRES 4" xfId="14183" xr:uid="{F725068F-966E-4D4B-8876-D27CF42CA209}"/>
    <cellStyle name="l_PM Jornais(eliza)_Jornais Norte_Plano  GO - AJUSTADO_SPA - NUCLEO APRES 4 2" xfId="20342" xr:uid="{AFC39F83-C1A7-4353-8C9A-289200EF65F1}"/>
    <cellStyle name="l_PM Jornais(eliza)_Jornais Norte_Plano  GO - AJUSTADO_SPA - NUCLEO APRES 4 2 2" xfId="37752" xr:uid="{06B44581-5697-44F4-8802-7FF437693B00}"/>
    <cellStyle name="l_PM Jornais(eliza)_Jornais Norte_Plano  GO - AJUSTADO_SPA - NUCLEO APRES 4 3" xfId="25251" xr:uid="{657B9B4B-3F18-40F2-97CE-93455FACC331}"/>
    <cellStyle name="l_PM Jornais(eliza)_Jornais Norte_Plano  GO - AJUSTADO_SPA - NUCLEO APRES 5" xfId="28461" xr:uid="{41615FA6-0A10-424B-9A1E-13B990FCFC40}"/>
    <cellStyle name="l_PM Jornais(eliza)_Jornais Norte_Plano  GO - AJUSTADO_SPA - NUCLEO APRES 5 2" xfId="40817" xr:uid="{A413F61A-6415-4BE9-8D03-B4E9C3BD9A49}"/>
    <cellStyle name="l_PM Jornais(eliza)_Jornais Norte_Plano  GO - AJUSTADO_SPA - NUCLEO APRES 6" xfId="31875" xr:uid="{0672897D-3C7A-4641-865D-C23AD22F3151}"/>
    <cellStyle name="l_PM Jornais(eliza)_Jornais Norte_Plano  GO - AJUSTADO_SPA - NUCLEO APRES_CINEMA - BRASÍLIA - 141" xfId="1009" xr:uid="{85C47905-4E0C-4A28-8AF9-24936492E9D8}"/>
    <cellStyle name="l_PM Jornais(eliza)_Jornais Norte_Plano  GO - AJUSTADO_SPA - NUCLEO APRES_CINEMA - BRASÍLIA - 141_JORNAL COMPLEMENTO 24.06 - VERAMIR II - CONSOLIDADO" xfId="1010" xr:uid="{077B0C94-6648-4C08-8F72-BE3F41034442}"/>
    <cellStyle name="l_PM Jornais(eliza)_Jornais Norte_Plano  GO - AJUSTADO_SPA - NUCLEO APRES_CINEMA_-_9_MERCADOS" xfId="1011" xr:uid="{77BF5B7B-8F5A-43DE-B7D3-5F2C37DC581E}"/>
    <cellStyle name="l_PM Jornais(eliza)_Jornais Norte_Plano  GO - AJUSTADO_SPA - NUCLEO APRES_JORNAL COMPLEMENTO 24.06 - VERAMIR II - CONSOLIDADO" xfId="1012" xr:uid="{AC1C5628-1A87-4E6C-B9BF-16E0DE109507}"/>
    <cellStyle name="l_PM Jornais(eliza)_Jornais Norte_Plano  GO - AJUSTADO_SPA - NUCLEO APRES_OOH - Rev 12" xfId="4042" xr:uid="{DE46F1AF-A0B0-41CD-BD3E-1B3D8B263D0B}"/>
    <cellStyle name="l_PM Jornais(eliza)_Jornais Norte_Plano  GO - AJUSTADO_SPA - NUCLEO APRES_Plano  DF - Jornal Meia Pág. Tab. 17.05" xfId="1013" xr:uid="{BD1CD16E-193C-4022-84DA-B844FB1DB44C}"/>
    <cellStyle name="l_PM Jornais(eliza)_Jornais Norte_Plano  GO - AJUSTADO_SPA - NUCLEO APRES_Plano  DF - Jornal Meia Pág. Tab. 17.05_JORNAL COMPLEMENTO 24.06 - VERAMIR II - CONSOLIDADO" xfId="1014" xr:uid="{63EFF094-F8F0-4DE0-BA93-8123B8DE4295}"/>
    <cellStyle name="l_PM Jornais(eliza)_Jornais Norte_Plano  GO - AJUSTADO_SPA - NUCLEO APRES_Plano  PE - Jornal Meia Pág. Tab. 17.05" xfId="1015" xr:uid="{4B12CAC2-4630-40DD-9E37-B13BA7CF85C0}"/>
    <cellStyle name="l_PM Jornais(eliza)_Jornais Norte_Plano  GO - AJUSTADO_SPA - NUCLEO APRES_Plano  PE - Jornal Meia Pág. Tab. 17.05_JORNAL COMPLEMENTO 24.06 - VERAMIR II - CONSOLIDADO" xfId="1016" xr:uid="{2BAC240A-AFF1-4F09-BF1E-BBDC5C19ECE5}"/>
    <cellStyle name="l_PM Jornais(eliza)_Jornais Norte_Plano  GO - AJUSTADO_SPA - NUCLEO APRES_Plano BA - Jornal Meia Pág. Tab. 17.05" xfId="1017" xr:uid="{B5367470-C55D-47D1-9EB5-12748B15829F}"/>
    <cellStyle name="l_PM Jornais(eliza)_Jornais Norte_Plano  GO - AJUSTADO_SPA - NUCLEO APRES_Plano BA - Jornal Meia Pág. Tab. 17.05_JORNAL COMPLEMENTO 24.06 - VERAMIR II - CONSOLIDADO" xfId="1018" xr:uid="{1AADD820-CCF2-4910-AFB8-008A3DF6D23E}"/>
    <cellStyle name="l_PM Jornais(eliza)_Jornais Norte_Plano  GO - AJUSTADO_SPA - NUCLEO APRES_Plano CE - Jornal Meia Pág. Tab. 17.05" xfId="1019" xr:uid="{170572A9-0E90-4ACF-BF09-A1CD941C2B08}"/>
    <cellStyle name="l_PM Jornais(eliza)_Jornais Norte_Plano  GO - AJUSTADO_SPA - NUCLEO APRES_Plano CE - Jornal Meia Pág. Tab. 17.05_JORNAL COMPLEMENTO 24.06 - VERAMIR II - CONSOLIDADO" xfId="1020" xr:uid="{5864F162-9359-4A06-84A1-E381F86ED485}"/>
    <cellStyle name="l_PM Jornais(eliza)_Jornais Norte_Plano  GO - AJUSTADO_SPA - NUCLEO APRES_REV I - PLANO RÁDIO CONSOLIDADO MATISSE 07.07" xfId="1021" xr:uid="{3DCF982B-140E-4D0E-B44A-6DE950076ABA}"/>
    <cellStyle name="l_PM Jornais(eliza)_Jornais Norte_Plano  GO - AJUSTADO_SPA - NUCLEO APRES_SÉCULO 21" xfId="1022" xr:uid="{908C63C9-C2E0-4575-AF43-20DD4F85EA13}"/>
    <cellStyle name="l_PM Jornais(eliza)_Jornais Norte_Plano  GO - AJUSTADO_SPA - NUCLEO APRES_SÉCULO 21_JORNAL COMPLEMENTO 24.06 - VERAMIR II - CONSOLIDADO" xfId="1023" xr:uid="{8FE26CE3-1FE8-40AA-ACA2-8FF669177BC1}"/>
    <cellStyle name="l_PM Jornais(eliza)_Jornais Norte_Plano  PE - Conferido 14.05" xfId="1024" xr:uid="{9A2A6094-0EC2-4EF4-B61E-9B0D3EF171BD}"/>
    <cellStyle name="l_PM Jornais(eliza)_Jornais Norte_Plano  PE - Conferido 14.05 2" xfId="11341" xr:uid="{A1A36342-43A4-4083-A04D-E3D6DCC0AFDD}"/>
    <cellStyle name="l_PM Jornais(eliza)_Jornais Norte_Plano  PE - Conferido 14.05 2 2" xfId="13097" xr:uid="{0DD1F647-4945-48AC-981F-80ABDD9FAE1A}"/>
    <cellStyle name="l_PM Jornais(eliza)_Jornais Norte_Plano  PE - Conferido 14.05 2 2 2" xfId="16727" xr:uid="{C38B0242-D043-4FEC-A486-065E1C9804FD}"/>
    <cellStyle name="l_PM Jornais(eliza)_Jornais Norte_Plano  PE - Conferido 14.05 2 2 2 2" xfId="22886" xr:uid="{50C46AD3-B413-4290-B6DC-82AF943F66FB}"/>
    <cellStyle name="l_PM Jornais(eliza)_Jornais Norte_Plano  PE - Conferido 14.05 2 2 2 2 2" xfId="40153" xr:uid="{ECD9989D-346C-4966-BA8E-71C0F45F669D}"/>
    <cellStyle name="l_PM Jornais(eliza)_Jornais Norte_Plano  PE - Conferido 14.05 2 2 2 3" xfId="27794" xr:uid="{58D10179-FB28-4D7D-A07A-071B93A4DA26}"/>
    <cellStyle name="l_PM Jornais(eliza)_Jornais Norte_Plano  PE - Conferido 14.05 2 2 3" xfId="31018" xr:uid="{13939427-624E-4879-8815-1614B1CCA80E}"/>
    <cellStyle name="l_PM Jornais(eliza)_Jornais Norte_Plano  PE - Conferido 14.05 2 2 3 2" xfId="43242" xr:uid="{8DC4499F-A687-431E-8705-AC1983FE03DA}"/>
    <cellStyle name="l_PM Jornais(eliza)_Jornais Norte_Plano  PE - Conferido 14.05 2 2 4" xfId="34010" xr:uid="{17622EC6-DCC8-4DE9-98C3-5C95C39403AD}"/>
    <cellStyle name="l_PM Jornais(eliza)_Jornais Norte_Plano  PE - Conferido 14.05 2 2 4 2" xfId="45729" xr:uid="{EEB1F5FE-C649-4AC9-8B0D-7C5B520B484E}"/>
    <cellStyle name="l_PM Jornais(eliza)_Jornais Norte_Plano  PE - Conferido 14.05 2 2 5" xfId="36211" xr:uid="{CC602615-31DC-48E3-9A59-8AB97C109DFA}"/>
    <cellStyle name="l_PM Jornais(eliza)_Jornais Norte_Plano  PE - Conferido 14.05 2 2 6" xfId="18514" xr:uid="{DF08D851-7248-417A-8B44-F8B2B7FEF625}"/>
    <cellStyle name="l_PM Jornais(eliza)_Jornais Norte_Plano  PE - Conferido 14.05 2 3" xfId="15024" xr:uid="{105147D3-B330-4DA2-88CD-7DFC1BF20F0D}"/>
    <cellStyle name="l_PM Jornais(eliza)_Jornais Norte_Plano  PE - Conferido 14.05 2 3 2" xfId="21183" xr:uid="{DFCA5B20-F69C-4388-A7DD-C18B4BFC93AA}"/>
    <cellStyle name="l_PM Jornais(eliza)_Jornais Norte_Plano  PE - Conferido 14.05 2 3 2 2" xfId="38556" xr:uid="{D2F2AE74-D5A8-41DE-BEB6-CF4693406A11}"/>
    <cellStyle name="l_PM Jornais(eliza)_Jornais Norte_Plano  PE - Conferido 14.05 2 3 3" xfId="26145" xr:uid="{2DEACFB7-3294-4F73-A172-9131D7CBC771}"/>
    <cellStyle name="l_PM Jornais(eliza)_Jornais Norte_Plano  PE - Conferido 14.05 2 4" xfId="29336" xr:uid="{00DB43CF-3F71-4EC1-8FC6-AA7671C01F72}"/>
    <cellStyle name="l_PM Jornais(eliza)_Jornais Norte_Plano  PE - Conferido 14.05 2 4 2" xfId="41646" xr:uid="{27F34709-69F2-4169-BB90-83C6F74A30F8}"/>
    <cellStyle name="l_PM Jornais(eliza)_Jornais Norte_Plano  PE - Conferido 14.05 2 5" xfId="32320" xr:uid="{EA715520-59DA-44BE-A09D-2E2BC67C38B2}"/>
    <cellStyle name="l_PM Jornais(eliza)_Jornais Norte_Plano  PE - Conferido 14.05 2 5 2" xfId="44075" xr:uid="{998C7BB3-F329-446A-95B1-F89797269B01}"/>
    <cellStyle name="l_PM Jornais(eliza)_Jornais Norte_Plano  PE - Conferido 14.05 2 6" xfId="34625" xr:uid="{0621D99E-7C54-497E-81ED-C90AD3E08844}"/>
    <cellStyle name="l_PM Jornais(eliza)_Jornais Norte_Plano  PE - Conferido 14.05 2 7" xfId="19413" xr:uid="{B20CD825-DB7C-4E9B-832B-D66B3B49C43E}"/>
    <cellStyle name="l_PM Jornais(eliza)_Jornais Norte_Plano  PE - Conferido 14.05 3" xfId="12294" xr:uid="{8637B1F2-802C-4729-9C23-92172F840EB2}"/>
    <cellStyle name="l_PM Jornais(eliza)_Jornais Norte_Plano  PE - Conferido 14.05 3 2" xfId="15924" xr:uid="{3397EC97-8FA4-46AB-9D6D-9B409167DFA7}"/>
    <cellStyle name="l_PM Jornais(eliza)_Jornais Norte_Plano  PE - Conferido 14.05 3 2 2" xfId="22083" xr:uid="{8C994F4A-EE66-4C88-92FF-CB51BE808866}"/>
    <cellStyle name="l_PM Jornais(eliza)_Jornais Norte_Plano  PE - Conferido 14.05 3 2 2 2" xfId="39361" xr:uid="{2C7491C6-67E4-4071-BB7A-C9B2AFFA311F}"/>
    <cellStyle name="l_PM Jornais(eliza)_Jornais Norte_Plano  PE - Conferido 14.05 3 2 3" xfId="27002" xr:uid="{AA404FD3-26A7-4FAE-A9F9-7F4E8E785BE3}"/>
    <cellStyle name="l_PM Jornais(eliza)_Jornais Norte_Plano  PE - Conferido 14.05 3 2 4" xfId="48261" xr:uid="{3C11CFC0-8B8B-4A54-9AA7-7404939CAB6C}"/>
    <cellStyle name="l_PM Jornais(eliza)_Jornais Norte_Plano  PE - Conferido 14.05 3 3" xfId="17624" xr:uid="{AD0EDA9D-34DF-486D-BA08-15E927D32C19}"/>
    <cellStyle name="l_PM Jornais(eliza)_Jornais Norte_Plano  PE - Conferido 14.05 3 3 2" xfId="23783" xr:uid="{C559E030-D2FE-4130-8A67-A3EFE1B3A5B7}"/>
    <cellStyle name="l_PM Jornais(eliza)_Jornais Norte_Plano  PE - Conferido 14.05 3 3 2 2" xfId="42446" xr:uid="{B6A70910-0E7C-4BF0-A627-D8A432FB1519}"/>
    <cellStyle name="l_PM Jornais(eliza)_Jornais Norte_Plano  PE - Conferido 14.05 3 3 3" xfId="30220" xr:uid="{284729C6-1CAD-4D1D-900D-DAB084CA1C0D}"/>
    <cellStyle name="l_PM Jornais(eliza)_Jornais Norte_Plano  PE - Conferido 14.05 3 4" xfId="33217" xr:uid="{D8171FBB-E3D7-4CA8-816A-8AE5AEF47E0D}"/>
    <cellStyle name="l_PM Jornais(eliza)_Jornais Norte_Plano  PE - Conferido 14.05 3 4 2" xfId="44936" xr:uid="{B0331E36-9E3E-4CB1-9754-ED289F09D396}"/>
    <cellStyle name="l_PM Jornais(eliza)_Jornais Norte_Plano  PE - Conferido 14.05 3 5" xfId="35419" xr:uid="{04649F4D-6EE1-4DD2-978E-831E5B168CBA}"/>
    <cellStyle name="l_PM Jornais(eliza)_Jornais Norte_Plano  PE - Conferido 14.05 3 6" xfId="37301" xr:uid="{DCA6F31E-ACCB-4D41-A6D8-68B5EAA04766}"/>
    <cellStyle name="l_PM Jornais(eliza)_Jornais Norte_Plano  PE - Conferido 14.05 3 6 2" xfId="46837" xr:uid="{DFB2238F-EA7E-4929-A686-AC27ACC6AAED}"/>
    <cellStyle name="l_PM Jornais(eliza)_Jornais Norte_Plano  PE - Conferido 14.05 4" xfId="14184" xr:uid="{63841B3D-A357-4578-83DD-63E42773A7BD}"/>
    <cellStyle name="l_PM Jornais(eliza)_Jornais Norte_Plano  PE - Conferido 14.05 4 2" xfId="20343" xr:uid="{53C5A51E-E799-4409-9C3C-2F761C7CE77B}"/>
    <cellStyle name="l_PM Jornais(eliza)_Jornais Norte_Plano  PE - Conferido 14.05 4 2 2" xfId="37753" xr:uid="{C45D4552-969F-432F-9D53-C21AD5D025E1}"/>
    <cellStyle name="l_PM Jornais(eliza)_Jornais Norte_Plano  PE - Conferido 14.05 4 3" xfId="25252" xr:uid="{FE32899F-4569-48C5-8DC4-B0966C09A1BE}"/>
    <cellStyle name="l_PM Jornais(eliza)_Jornais Norte_Plano  PE - Conferido 14.05 5" xfId="28462" xr:uid="{FD75DA99-C038-4D4C-B6C3-194725AD9799}"/>
    <cellStyle name="l_PM Jornais(eliza)_Jornais Norte_Plano  PE - Conferido 14.05 5 2" xfId="40818" xr:uid="{274B9ED7-BF86-481C-A67C-0F03B1E71B87}"/>
    <cellStyle name="l_PM Jornais(eliza)_Jornais Norte_Plano  PE - Conferido 14.05 6" xfId="31874" xr:uid="{6B5F3EF9-78C8-4289-9771-D47802C2B7A1}"/>
    <cellStyle name="l_PM Jornais(eliza)_Jornais Norte_Plano  PE - Conferido 14.05_JORNAL COMPLEMENTO 24.06 - VERAMIR II - CONSOLIDADO" xfId="1025" xr:uid="{B4182766-4E1A-4BFC-A55C-A8AEA1D329EB}"/>
    <cellStyle name="l_PM Jornais(eliza)_Jornais Norte_Plano  PE - Conferido 14.05_OOH - Rev 12" xfId="4043" xr:uid="{05F66041-0385-4DD3-88AA-1696D0151615}"/>
    <cellStyle name="l_PM Jornais(eliza)_Jornais Norte_Plano  PE - Jornal Meia Pág. Tab. 17.05" xfId="1026" xr:uid="{E55392CA-7B2C-4F1F-B917-462D2C7AED1A}"/>
    <cellStyle name="l_PM Jornais(eliza)_Jornais Norte_Plano  PE - Jornal Meia Pág. Tab. 17.05_JORNAL COMPLEMENTO 24.06 - VERAMIR II - CONSOLIDADO" xfId="1027" xr:uid="{4CD97445-F9FF-4A20-B51D-3A5AA0FD2903}"/>
    <cellStyle name="l_PM Jornais(eliza)_Jornais Norte_Plano AC - 06-05 CONFERÊNCIA 07.05.08" xfId="1028" xr:uid="{D342EC3C-EF12-4C27-9252-01F552D8D2E6}"/>
    <cellStyle name="l_PM Jornais(eliza)_Jornais Norte_Plano AC - 06-05 CONFERÊNCIA 07.05.08 2" xfId="11342" xr:uid="{35F02298-BF49-4553-820B-68B4F534F643}"/>
    <cellStyle name="l_PM Jornais(eliza)_Jornais Norte_Plano AC - 06-05 CONFERÊNCIA 07.05.08 2 2" xfId="13098" xr:uid="{1620FE99-0986-4D3F-8F7A-BB715B267B1B}"/>
    <cellStyle name="l_PM Jornais(eliza)_Jornais Norte_Plano AC - 06-05 CONFERÊNCIA 07.05.08 2 2 2" xfId="16728" xr:uid="{D2321E66-0072-4D02-ACFE-9A4007EB82AB}"/>
    <cellStyle name="l_PM Jornais(eliza)_Jornais Norte_Plano AC - 06-05 CONFERÊNCIA 07.05.08 2 2 2 2" xfId="22887" xr:uid="{579BD334-BD79-4B6E-8407-618B0DD619E7}"/>
    <cellStyle name="l_PM Jornais(eliza)_Jornais Norte_Plano AC - 06-05 CONFERÊNCIA 07.05.08 2 2 2 2 2" xfId="40154" xr:uid="{5ED52DB4-19D4-4AF2-848D-60B913DD057E}"/>
    <cellStyle name="l_PM Jornais(eliza)_Jornais Norte_Plano AC - 06-05 CONFERÊNCIA 07.05.08 2 2 2 3" xfId="27795" xr:uid="{84865502-6AA7-4B2F-93DD-B114BBB50CC5}"/>
    <cellStyle name="l_PM Jornais(eliza)_Jornais Norte_Plano AC - 06-05 CONFERÊNCIA 07.05.08 2 2 3" xfId="31019" xr:uid="{4B07AF97-D64A-4C49-AA88-648E719790C4}"/>
    <cellStyle name="l_PM Jornais(eliza)_Jornais Norte_Plano AC - 06-05 CONFERÊNCIA 07.05.08 2 2 3 2" xfId="43243" xr:uid="{55C2856D-2206-4E62-93B0-FA607CC690D2}"/>
    <cellStyle name="l_PM Jornais(eliza)_Jornais Norte_Plano AC - 06-05 CONFERÊNCIA 07.05.08 2 2 4" xfId="34011" xr:uid="{4C02D655-DD94-4538-84E3-4A870802BC6C}"/>
    <cellStyle name="l_PM Jornais(eliza)_Jornais Norte_Plano AC - 06-05 CONFERÊNCIA 07.05.08 2 2 4 2" xfId="45730" xr:uid="{FD19A417-769D-4592-B5EE-B059BEA173B7}"/>
    <cellStyle name="l_PM Jornais(eliza)_Jornais Norte_Plano AC - 06-05 CONFERÊNCIA 07.05.08 2 2 5" xfId="36212" xr:uid="{BD279816-C6D6-44B1-B518-515983EE96C3}"/>
    <cellStyle name="l_PM Jornais(eliza)_Jornais Norte_Plano AC - 06-05 CONFERÊNCIA 07.05.08 2 2 6" xfId="18513" xr:uid="{A1879774-5526-4FFE-9F01-84253FE35C08}"/>
    <cellStyle name="l_PM Jornais(eliza)_Jornais Norte_Plano AC - 06-05 CONFERÊNCIA 07.05.08 2 3" xfId="15025" xr:uid="{79220008-E5C3-4ED2-B068-524B1E49B532}"/>
    <cellStyle name="l_PM Jornais(eliza)_Jornais Norte_Plano AC - 06-05 CONFERÊNCIA 07.05.08 2 3 2" xfId="21184" xr:uid="{43699B08-44F8-45EE-A3D2-F726A8374014}"/>
    <cellStyle name="l_PM Jornais(eliza)_Jornais Norte_Plano AC - 06-05 CONFERÊNCIA 07.05.08 2 3 2 2" xfId="38557" xr:uid="{2866A5F2-3D70-4B7E-BB18-E101CC1C392E}"/>
    <cellStyle name="l_PM Jornais(eliza)_Jornais Norte_Plano AC - 06-05 CONFERÊNCIA 07.05.08 2 3 3" xfId="26146" xr:uid="{F56D0018-B4DD-4F43-BE99-94E1F785B2A0}"/>
    <cellStyle name="l_PM Jornais(eliza)_Jornais Norte_Plano AC - 06-05 CONFERÊNCIA 07.05.08 2 4" xfId="29337" xr:uid="{2AF18869-18A2-40B9-8718-35E319A9D2CE}"/>
    <cellStyle name="l_PM Jornais(eliza)_Jornais Norte_Plano AC - 06-05 CONFERÊNCIA 07.05.08 2 4 2" xfId="41647" xr:uid="{6F016EA1-75A7-44FB-B8F7-40E72E823487}"/>
    <cellStyle name="l_PM Jornais(eliza)_Jornais Norte_Plano AC - 06-05 CONFERÊNCIA 07.05.08 2 5" xfId="32321" xr:uid="{BE9F7DA7-0E76-4F3F-93A6-CB3171070E41}"/>
    <cellStyle name="l_PM Jornais(eliza)_Jornais Norte_Plano AC - 06-05 CONFERÊNCIA 07.05.08 2 5 2" xfId="44076" xr:uid="{287E8366-8EBD-4CB6-A3CF-2582E252B84C}"/>
    <cellStyle name="l_PM Jornais(eliza)_Jornais Norte_Plano AC - 06-05 CONFERÊNCIA 07.05.08 2 6" xfId="34626" xr:uid="{0BA4B584-09C5-4F45-9ED4-958C2A654D5B}"/>
    <cellStyle name="l_PM Jornais(eliza)_Jornais Norte_Plano AC - 06-05 CONFERÊNCIA 07.05.08 2 7" xfId="19707" xr:uid="{6920B86D-1B14-4A12-B65C-F1A41631F6BC}"/>
    <cellStyle name="l_PM Jornais(eliza)_Jornais Norte_Plano AC - 06-05 CONFERÊNCIA 07.05.08 3" xfId="12295" xr:uid="{27F67BA5-FC0F-41ED-8247-42CA30DEF14C}"/>
    <cellStyle name="l_PM Jornais(eliza)_Jornais Norte_Plano AC - 06-05 CONFERÊNCIA 07.05.08 3 2" xfId="15925" xr:uid="{401A7B7E-546D-473A-ADED-9B5733689AB5}"/>
    <cellStyle name="l_PM Jornais(eliza)_Jornais Norte_Plano AC - 06-05 CONFERÊNCIA 07.05.08 3 2 2" xfId="22084" xr:uid="{AB0CC830-BBEF-42BA-9DD4-6A0EE1608962}"/>
    <cellStyle name="l_PM Jornais(eliza)_Jornais Norte_Plano AC - 06-05 CONFERÊNCIA 07.05.08 3 2 2 2" xfId="39362" xr:uid="{B030F016-7721-4692-84C1-525972FCE320}"/>
    <cellStyle name="l_PM Jornais(eliza)_Jornais Norte_Plano AC - 06-05 CONFERÊNCIA 07.05.08 3 2 3" xfId="27003" xr:uid="{74DA1449-9934-4415-9463-4AE3379435B9}"/>
    <cellStyle name="l_PM Jornais(eliza)_Jornais Norte_Plano AC - 06-05 CONFERÊNCIA 07.05.08 3 2 4" xfId="48262" xr:uid="{364DB0AB-2FE7-4BAB-94B2-2FD77456E362}"/>
    <cellStyle name="l_PM Jornais(eliza)_Jornais Norte_Plano AC - 06-05 CONFERÊNCIA 07.05.08 3 3" xfId="17625" xr:uid="{BD4A31DC-7241-4A4B-9ECC-ECFE7870928A}"/>
    <cellStyle name="l_PM Jornais(eliza)_Jornais Norte_Plano AC - 06-05 CONFERÊNCIA 07.05.08 3 3 2" xfId="23784" xr:uid="{30777FD4-B168-40AD-A23F-88CC37540E30}"/>
    <cellStyle name="l_PM Jornais(eliza)_Jornais Norte_Plano AC - 06-05 CONFERÊNCIA 07.05.08 3 3 2 2" xfId="42447" xr:uid="{FAED1BFF-7D03-4627-B251-A249A1E023D7}"/>
    <cellStyle name="l_PM Jornais(eliza)_Jornais Norte_Plano AC - 06-05 CONFERÊNCIA 07.05.08 3 3 3" xfId="30221" xr:uid="{BADD37C8-FF46-404F-9BD2-E1D1E918AFE0}"/>
    <cellStyle name="l_PM Jornais(eliza)_Jornais Norte_Plano AC - 06-05 CONFERÊNCIA 07.05.08 3 4" xfId="33218" xr:uid="{84DF53A4-5FD4-4D72-BAEF-C7D0CEE8A4A0}"/>
    <cellStyle name="l_PM Jornais(eliza)_Jornais Norte_Plano AC - 06-05 CONFERÊNCIA 07.05.08 3 4 2" xfId="44937" xr:uid="{B896090A-E33A-457B-8ECF-A61F3A1A8B85}"/>
    <cellStyle name="l_PM Jornais(eliza)_Jornais Norte_Plano AC - 06-05 CONFERÊNCIA 07.05.08 3 5" xfId="35420" xr:uid="{2570A942-E2C4-4CEC-AE5B-932D51BC105E}"/>
    <cellStyle name="l_PM Jornais(eliza)_Jornais Norte_Plano AC - 06-05 CONFERÊNCIA 07.05.08 3 6" xfId="36901" xr:uid="{2522B044-AE58-48AC-AC07-88041030B1D8}"/>
    <cellStyle name="l_PM Jornais(eliza)_Jornais Norte_Plano AC - 06-05 CONFERÊNCIA 07.05.08 3 6 2" xfId="46437" xr:uid="{765F2832-CC3B-4277-B550-962AE14C49E4}"/>
    <cellStyle name="l_PM Jornais(eliza)_Jornais Norte_Plano AC - 06-05 CONFERÊNCIA 07.05.08 4" xfId="14185" xr:uid="{99CC4E4E-0FB8-494E-B429-665C69D99B10}"/>
    <cellStyle name="l_PM Jornais(eliza)_Jornais Norte_Plano AC - 06-05 CONFERÊNCIA 07.05.08 4 2" xfId="20344" xr:uid="{FD9C6D09-7DD3-43A2-AB6F-470CA0DDC51A}"/>
    <cellStyle name="l_PM Jornais(eliza)_Jornais Norte_Plano AC - 06-05 CONFERÊNCIA 07.05.08 4 2 2" xfId="37754" xr:uid="{64DB4A7C-FBC1-4B3C-B834-2AFC68FCB1FE}"/>
    <cellStyle name="l_PM Jornais(eliza)_Jornais Norte_Plano AC - 06-05 CONFERÊNCIA 07.05.08 4 3" xfId="25253" xr:uid="{0F8B83E7-F6A7-404F-B124-E4226AC0F130}"/>
    <cellStyle name="l_PM Jornais(eliza)_Jornais Norte_Plano AC - 06-05 CONFERÊNCIA 07.05.08 5" xfId="28463" xr:uid="{F04B0502-3FF1-45C6-AAA1-74EA604E0B07}"/>
    <cellStyle name="l_PM Jornais(eliza)_Jornais Norte_Plano AC - 06-05 CONFERÊNCIA 07.05.08 5 2" xfId="40819" xr:uid="{8311262C-C277-42A9-BD9E-B80B59F4F27E}"/>
    <cellStyle name="l_PM Jornais(eliza)_Jornais Norte_Plano AC - 06-05 CONFERÊNCIA 07.05.08 6" xfId="31873" xr:uid="{32929CA0-02C5-45B0-AFA8-6A5B202D2C60}"/>
    <cellStyle name="l_PM Jornais(eliza)_Jornais Norte_Plano AC - 06-05 CONFERÊNCIA 07.05.08_JORNAL COMPLEMENTO 24.06 - VERAMIR II - CONSOLIDADO" xfId="1029" xr:uid="{5E5762DB-3B18-432E-BA9A-B4FFB23EF9D1}"/>
    <cellStyle name="l_PM Jornais(eliza)_Jornais Norte_Plano AC - 06-05 CONFERÊNCIA 07.05.08_OOH - Rev 12" xfId="4044" xr:uid="{E66C5EC4-5A4F-4985-9522-EED168E49B2A}"/>
    <cellStyle name="l_PM Jornais(eliza)_Jornais Norte_Plano AC - AJUSTADO -" xfId="1030" xr:uid="{DFFCA9A1-DB27-4460-AFAC-6ECF3D74254B}"/>
    <cellStyle name="l_PM Jornais(eliza)_Jornais Norte_Plano AC - AJUSTADO - 2" xfId="11343" xr:uid="{9ECD5C17-E873-4756-85C4-833A5AA899EE}"/>
    <cellStyle name="l_PM Jornais(eliza)_Jornais Norte_Plano AC - AJUSTADO - 2 2" xfId="13099" xr:uid="{68EEA22C-5145-4A79-BE20-6194F15E4248}"/>
    <cellStyle name="l_PM Jornais(eliza)_Jornais Norte_Plano AC - AJUSTADO - 2 2 2" xfId="16729" xr:uid="{5E17C6A0-2FEF-4640-8754-B6E2830BF205}"/>
    <cellStyle name="l_PM Jornais(eliza)_Jornais Norte_Plano AC - AJUSTADO - 2 2 2 2" xfId="22888" xr:uid="{69C5EBB9-8B4B-4E4D-BADC-3F55DDBAB3D9}"/>
    <cellStyle name="l_PM Jornais(eliza)_Jornais Norte_Plano AC - AJUSTADO - 2 2 2 2 2" xfId="40155" xr:uid="{FC2BAAF8-AD8C-45CB-9A76-AD7EE34DC93E}"/>
    <cellStyle name="l_PM Jornais(eliza)_Jornais Norte_Plano AC - AJUSTADO - 2 2 2 3" xfId="27796" xr:uid="{60928629-E6B9-4019-9A9F-C634AA6C8298}"/>
    <cellStyle name="l_PM Jornais(eliza)_Jornais Norte_Plano AC - AJUSTADO - 2 2 3" xfId="31020" xr:uid="{144A62CA-D77D-447E-AE28-A1F40001839E}"/>
    <cellStyle name="l_PM Jornais(eliza)_Jornais Norte_Plano AC - AJUSTADO - 2 2 3 2" xfId="43244" xr:uid="{D3AF9F7E-DD8C-4BAB-9472-7D93CEDAF287}"/>
    <cellStyle name="l_PM Jornais(eliza)_Jornais Norte_Plano AC - AJUSTADO - 2 2 4" xfId="34012" xr:uid="{5092E535-A03F-400E-9F2F-77E740670836}"/>
    <cellStyle name="l_PM Jornais(eliza)_Jornais Norte_Plano AC - AJUSTADO - 2 2 4 2" xfId="45731" xr:uid="{B3F63D92-09EE-4419-AE99-96CAE755676E}"/>
    <cellStyle name="l_PM Jornais(eliza)_Jornais Norte_Plano AC - AJUSTADO - 2 2 5" xfId="36213" xr:uid="{91C4CBDD-563A-45CE-8817-20384703BCCF}"/>
    <cellStyle name="l_PM Jornais(eliza)_Jornais Norte_Plano AC - AJUSTADO - 2 2 6" xfId="18512" xr:uid="{C43E88A6-F844-4AA0-AF1A-997475A973F5}"/>
    <cellStyle name="l_PM Jornais(eliza)_Jornais Norte_Plano AC - AJUSTADO - 2 3" xfId="15026" xr:uid="{0DF56FC7-1016-4253-8763-8166A516E0CD}"/>
    <cellStyle name="l_PM Jornais(eliza)_Jornais Norte_Plano AC - AJUSTADO - 2 3 2" xfId="21185" xr:uid="{E342FEEE-FD97-46E4-9E02-7737031A6E51}"/>
    <cellStyle name="l_PM Jornais(eliza)_Jornais Norte_Plano AC - AJUSTADO - 2 3 2 2" xfId="38558" xr:uid="{E326ACF2-F9F7-4CDE-979F-6505395BFCE3}"/>
    <cellStyle name="l_PM Jornais(eliza)_Jornais Norte_Plano AC - AJUSTADO - 2 3 3" xfId="26147" xr:uid="{0A153B67-8D7B-47A0-BCB5-7343731EFC67}"/>
    <cellStyle name="l_PM Jornais(eliza)_Jornais Norte_Plano AC - AJUSTADO - 2 4" xfId="29338" xr:uid="{34625F16-A065-47F1-833A-6AE657B55497}"/>
    <cellStyle name="l_PM Jornais(eliza)_Jornais Norte_Plano AC - AJUSTADO - 2 4 2" xfId="41648" xr:uid="{1A87A304-D0C6-463D-BBCC-81631348591B}"/>
    <cellStyle name="l_PM Jornais(eliza)_Jornais Norte_Plano AC - AJUSTADO - 2 5" xfId="32322" xr:uid="{99F8BAFC-CA68-4C0D-A411-DB6777DAAC97}"/>
    <cellStyle name="l_PM Jornais(eliza)_Jornais Norte_Plano AC - AJUSTADO - 2 5 2" xfId="44077" xr:uid="{64C60A95-E244-4AC4-AA28-E80EF8A108E7}"/>
    <cellStyle name="l_PM Jornais(eliza)_Jornais Norte_Plano AC - AJUSTADO - 2 6" xfId="34627" xr:uid="{8B5C2F86-D727-4CEA-80D2-336AE471DB9F}"/>
    <cellStyle name="l_PM Jornais(eliza)_Jornais Norte_Plano AC - AJUSTADO - 2 7" xfId="19030" xr:uid="{B8F5A73B-19F1-4435-9993-A42DE3F275A2}"/>
    <cellStyle name="l_PM Jornais(eliza)_Jornais Norte_Plano AC - AJUSTADO - 3" xfId="12296" xr:uid="{B12712EE-6CD1-4858-AE5A-53E455CFAAC4}"/>
    <cellStyle name="l_PM Jornais(eliza)_Jornais Norte_Plano AC - AJUSTADO - 3 2" xfId="15926" xr:uid="{2EF4CC18-0AD1-4ADE-BFDB-CF903123C370}"/>
    <cellStyle name="l_PM Jornais(eliza)_Jornais Norte_Plano AC - AJUSTADO - 3 2 2" xfId="22085" xr:uid="{8417EAC0-26B3-4577-A3F2-A25909B06276}"/>
    <cellStyle name="l_PM Jornais(eliza)_Jornais Norte_Plano AC - AJUSTADO - 3 2 2 2" xfId="39363" xr:uid="{5ECE13A1-9673-4D2A-BB87-BBF93A29C1AA}"/>
    <cellStyle name="l_PM Jornais(eliza)_Jornais Norte_Plano AC - AJUSTADO - 3 2 3" xfId="27004" xr:uid="{D5A6E71C-589C-492D-A0DB-9A60FAA230C0}"/>
    <cellStyle name="l_PM Jornais(eliza)_Jornais Norte_Plano AC - AJUSTADO - 3 2 4" xfId="48263" xr:uid="{C258D8E6-12FF-49E2-85DC-D6A9A514E065}"/>
    <cellStyle name="l_PM Jornais(eliza)_Jornais Norte_Plano AC - AJUSTADO - 3 3" xfId="17626" xr:uid="{D6AF279D-0DA3-48B5-8E03-B3E6F8F60087}"/>
    <cellStyle name="l_PM Jornais(eliza)_Jornais Norte_Plano AC - AJUSTADO - 3 3 2" xfId="23785" xr:uid="{E78235BA-B242-46EE-8625-2DDE8E3ACFF4}"/>
    <cellStyle name="l_PM Jornais(eliza)_Jornais Norte_Plano AC - AJUSTADO - 3 3 2 2" xfId="42448" xr:uid="{43D7BB87-4D2D-4157-A9FC-E675D9A1F313}"/>
    <cellStyle name="l_PM Jornais(eliza)_Jornais Norte_Plano AC - AJUSTADO - 3 3 3" xfId="30222" xr:uid="{5DE24DE6-C24F-49A8-B840-05B70E855785}"/>
    <cellStyle name="l_PM Jornais(eliza)_Jornais Norte_Plano AC - AJUSTADO - 3 4" xfId="33219" xr:uid="{7FD2E35C-3973-457A-AF47-A6928A309CCC}"/>
    <cellStyle name="l_PM Jornais(eliza)_Jornais Norte_Plano AC - AJUSTADO - 3 4 2" xfId="44938" xr:uid="{41AFE2A5-B170-4963-923D-F13E7A391687}"/>
    <cellStyle name="l_PM Jornais(eliza)_Jornais Norte_Plano AC - AJUSTADO - 3 5" xfId="35421" xr:uid="{94A3CE94-40FF-4D20-8F9D-3341DE31FEAD}"/>
    <cellStyle name="l_PM Jornais(eliza)_Jornais Norte_Plano AC - AJUSTADO - 3 6" xfId="31583" xr:uid="{773F6EAE-B43E-451D-8836-468A66D6C364}"/>
    <cellStyle name="l_PM Jornais(eliza)_Jornais Norte_Plano AC - AJUSTADO - 3 6 2" xfId="43797" xr:uid="{9B653820-37A8-43EA-ABA3-DC6498C66512}"/>
    <cellStyle name="l_PM Jornais(eliza)_Jornais Norte_Plano AC - AJUSTADO - 4" xfId="14186" xr:uid="{133A9BE4-79BE-479E-8798-B4FF92CD9F0E}"/>
    <cellStyle name="l_PM Jornais(eliza)_Jornais Norte_Plano AC - AJUSTADO - 4 2" xfId="20345" xr:uid="{2D9DF0F6-2DEC-4BF1-AA79-B9149CF8F268}"/>
    <cellStyle name="l_PM Jornais(eliza)_Jornais Norte_Plano AC - AJUSTADO - 4 2 2" xfId="37755" xr:uid="{34F6F06F-4BF5-4946-A043-A7BE8D7AAE23}"/>
    <cellStyle name="l_PM Jornais(eliza)_Jornais Norte_Plano AC - AJUSTADO - 4 3" xfId="25254" xr:uid="{EADA9EC2-17E4-4E8F-862F-1D6707D63F4A}"/>
    <cellStyle name="l_PM Jornais(eliza)_Jornais Norte_Plano AC - AJUSTADO - 5" xfId="28464" xr:uid="{F6B37EE2-ABAC-4B1F-9D94-F0B9FC6621EB}"/>
    <cellStyle name="l_PM Jornais(eliza)_Jornais Norte_Plano AC - AJUSTADO - 5 2" xfId="40820" xr:uid="{CA67E519-DA1B-465B-8D2D-1043B195B29E}"/>
    <cellStyle name="l_PM Jornais(eliza)_Jornais Norte_Plano AC - AJUSTADO - 6" xfId="31872" xr:uid="{CC8DAC3D-CEB7-46AD-8618-519F9AD2AE4A}"/>
    <cellStyle name="l_PM Jornais(eliza)_Jornais Norte_Plano AC - AJUSTADO -_CINEMA - 9 MERCADOS" xfId="1031" xr:uid="{EFDB1A08-540D-4823-8716-E41FA45412ED}"/>
    <cellStyle name="l_PM Jornais(eliza)_Jornais Norte_Plano AC - AJUSTADO -_JORNAL COMPLEMENTO 24.06 - VERAMIR II - CONSOLIDADO" xfId="1032" xr:uid="{49DC59C0-AC2A-4F9D-8604-175613241086}"/>
    <cellStyle name="l_PM Jornais(eliza)_Jornais Norte_Plano AC - AJUSTADO -_OOH - Rev 12" xfId="4045" xr:uid="{BC359ADA-C4DF-47D9-860A-5D70BA2AD587}"/>
    <cellStyle name="l_PM Jornais(eliza)_Jornais Norte_Plano AC - AJUSTADO -_Plano BA - Jornal Meia Pág. Tab. 17.05" xfId="1033" xr:uid="{9F942600-1278-4825-BBF8-29EB38135A86}"/>
    <cellStyle name="l_PM Jornais(eliza)_Jornais Norte_Plano AC - AJUSTADO -_Plano BA - Jornal Meia Pág. Tab. 17.05 - JR NÃO PROG. 19.05" xfId="1034" xr:uid="{71577E29-C8CA-45C8-9916-D8A945B09D37}"/>
    <cellStyle name="l_PM Jornais(eliza)_Jornais Norte_Plano AC - AJUSTADO -_Plano BA - Jornal Meia Pág. Tab. 17.05_JORNAL COMPLEMENTO 24.06 - VERAMIR II - CONSOLIDADO" xfId="1035" xr:uid="{901200A9-7AC0-43B9-978A-26913276F4F2}"/>
    <cellStyle name="l_PM Jornais(eliza)_Jornais Norte_Plano AC - AJUSTADO -_Plano ES - 12.05.08 CONFERÊNCIA14-05-08 " xfId="1036" xr:uid="{A8372390-E8A0-486E-9E6A-59FC97ACA0B7}"/>
    <cellStyle name="l_PM Jornais(eliza)_Jornais Norte_Plano AC - AJUSTADO -_Plano ES - 12.05.08 CONFERÊNCIA14-05-08  2" xfId="11344" xr:uid="{D879735C-C612-41D2-B8F4-9AC5517490C5}"/>
    <cellStyle name="l_PM Jornais(eliza)_Jornais Norte_Plano AC - AJUSTADO -_Plano ES - 12.05.08 CONFERÊNCIA14-05-08  2 2" xfId="13100" xr:uid="{C1C4328F-8704-4A06-B7EA-3E569FA337C6}"/>
    <cellStyle name="l_PM Jornais(eliza)_Jornais Norte_Plano AC - AJUSTADO -_Plano ES - 12.05.08 CONFERÊNCIA14-05-08  2 2 2" xfId="16730" xr:uid="{C6D2BF92-A186-448B-8E50-E350601324DC}"/>
    <cellStyle name="l_PM Jornais(eliza)_Jornais Norte_Plano AC - AJUSTADO -_Plano ES - 12.05.08 CONFERÊNCIA14-05-08  2 2 2 2" xfId="22889" xr:uid="{D9A94D5E-FA56-4F1F-B087-84E75B9846AD}"/>
    <cellStyle name="l_PM Jornais(eliza)_Jornais Norte_Plano AC - AJUSTADO -_Plano ES - 12.05.08 CONFERÊNCIA14-05-08  2 2 2 2 2" xfId="40156" xr:uid="{6447B09D-4D10-4505-B631-589829768A7A}"/>
    <cellStyle name="l_PM Jornais(eliza)_Jornais Norte_Plano AC - AJUSTADO -_Plano ES - 12.05.08 CONFERÊNCIA14-05-08  2 2 2 3" xfId="27797" xr:uid="{3F6E27EB-003E-4210-BC62-73668092E43A}"/>
    <cellStyle name="l_PM Jornais(eliza)_Jornais Norte_Plano AC - AJUSTADO -_Plano ES - 12.05.08 CONFERÊNCIA14-05-08  2 2 3" xfId="31021" xr:uid="{91679776-FA1E-4FE7-83F7-C4C9D9151EFF}"/>
    <cellStyle name="l_PM Jornais(eliza)_Jornais Norte_Plano AC - AJUSTADO -_Plano ES - 12.05.08 CONFERÊNCIA14-05-08  2 2 3 2" xfId="43245" xr:uid="{DFAA519D-DB5A-48E1-BD19-69BFE4E9AA43}"/>
    <cellStyle name="l_PM Jornais(eliza)_Jornais Norte_Plano AC - AJUSTADO -_Plano ES - 12.05.08 CONFERÊNCIA14-05-08  2 2 4" xfId="34013" xr:uid="{957D2ECC-4D3F-4B6B-959E-401D8459ADE3}"/>
    <cellStyle name="l_PM Jornais(eliza)_Jornais Norte_Plano AC - AJUSTADO -_Plano ES - 12.05.08 CONFERÊNCIA14-05-08  2 2 4 2" xfId="45732" xr:uid="{E1908AF7-3008-4831-A1F3-BC142F683EFE}"/>
    <cellStyle name="l_PM Jornais(eliza)_Jornais Norte_Plano AC - AJUSTADO -_Plano ES - 12.05.08 CONFERÊNCIA14-05-08  2 2 5" xfId="36214" xr:uid="{88430F86-C569-4E6B-86F1-04431CDAC563}"/>
    <cellStyle name="l_PM Jornais(eliza)_Jornais Norte_Plano AC - AJUSTADO -_Plano ES - 12.05.08 CONFERÊNCIA14-05-08  2 2 6" xfId="18510" xr:uid="{3D67EE5D-AAEE-461C-A9C2-4D361AC65475}"/>
    <cellStyle name="l_PM Jornais(eliza)_Jornais Norte_Plano AC - AJUSTADO -_Plano ES - 12.05.08 CONFERÊNCIA14-05-08  2 3" xfId="15027" xr:uid="{521F36BC-8435-405C-BD53-3E40C55D8C46}"/>
    <cellStyle name="l_PM Jornais(eliza)_Jornais Norte_Plano AC - AJUSTADO -_Plano ES - 12.05.08 CONFERÊNCIA14-05-08  2 3 2" xfId="21186" xr:uid="{EE4B43D0-BE7B-4A9F-B068-5B64D76269D4}"/>
    <cellStyle name="l_PM Jornais(eliza)_Jornais Norte_Plano AC - AJUSTADO -_Plano ES - 12.05.08 CONFERÊNCIA14-05-08  2 3 2 2" xfId="38559" xr:uid="{03D56E56-AEC8-4AD7-90CE-20B1F1D77986}"/>
    <cellStyle name="l_PM Jornais(eliza)_Jornais Norte_Plano AC - AJUSTADO -_Plano ES - 12.05.08 CONFERÊNCIA14-05-08  2 3 3" xfId="26148" xr:uid="{7D284166-A265-4933-9475-6815A9323E8E}"/>
    <cellStyle name="l_PM Jornais(eliza)_Jornais Norte_Plano AC - AJUSTADO -_Plano ES - 12.05.08 CONFERÊNCIA14-05-08  2 4" xfId="29339" xr:uid="{6F5140FA-1D92-445E-9205-A6C80FD914F1}"/>
    <cellStyle name="l_PM Jornais(eliza)_Jornais Norte_Plano AC - AJUSTADO -_Plano ES - 12.05.08 CONFERÊNCIA14-05-08  2 4 2" xfId="41649" xr:uid="{861F453D-DEA6-4475-9723-E1364CD0121A}"/>
    <cellStyle name="l_PM Jornais(eliza)_Jornais Norte_Plano AC - AJUSTADO -_Plano ES - 12.05.08 CONFERÊNCIA14-05-08  2 5" xfId="32323" xr:uid="{CC04A529-5465-4DDF-B7F8-3E1E57C6FB8E}"/>
    <cellStyle name="l_PM Jornais(eliza)_Jornais Norte_Plano AC - AJUSTADO -_Plano ES - 12.05.08 CONFERÊNCIA14-05-08  2 5 2" xfId="44078" xr:uid="{40143F48-A1A4-4502-B277-CA80D5F897E4}"/>
    <cellStyle name="l_PM Jornais(eliza)_Jornais Norte_Plano AC - AJUSTADO -_Plano ES - 12.05.08 CONFERÊNCIA14-05-08  2 6" xfId="34628" xr:uid="{22FBD7FD-D0DD-4716-8988-2C1A30C26E73}"/>
    <cellStyle name="l_PM Jornais(eliza)_Jornais Norte_Plano AC - AJUSTADO -_Plano ES - 12.05.08 CONFERÊNCIA14-05-08  2 7" xfId="18714" xr:uid="{A52B22AB-9201-4E72-82C9-DA20B027CCDF}"/>
    <cellStyle name="l_PM Jornais(eliza)_Jornais Norte_Plano AC - AJUSTADO -_Plano ES - 12.05.08 CONFERÊNCIA14-05-08  3" xfId="12297" xr:uid="{6B59AF44-1E8E-4A18-A224-F161AD2CFE86}"/>
    <cellStyle name="l_PM Jornais(eliza)_Jornais Norte_Plano AC - AJUSTADO -_Plano ES - 12.05.08 CONFERÊNCIA14-05-08  3 2" xfId="15927" xr:uid="{414044D4-B98A-49F2-8FEE-056755FEB00A}"/>
    <cellStyle name="l_PM Jornais(eliza)_Jornais Norte_Plano AC - AJUSTADO -_Plano ES - 12.05.08 CONFERÊNCIA14-05-08  3 2 2" xfId="22086" xr:uid="{75FC305F-1FBB-4118-8908-50E8FE660A95}"/>
    <cellStyle name="l_PM Jornais(eliza)_Jornais Norte_Plano AC - AJUSTADO -_Plano ES - 12.05.08 CONFERÊNCIA14-05-08  3 2 2 2" xfId="39364" xr:uid="{F929F7AE-431C-4A15-B48A-7E41BA555AC3}"/>
    <cellStyle name="l_PM Jornais(eliza)_Jornais Norte_Plano AC - AJUSTADO -_Plano ES - 12.05.08 CONFERÊNCIA14-05-08  3 2 3" xfId="27005" xr:uid="{82262363-5829-4DEA-85A7-6AB50A77E868}"/>
    <cellStyle name="l_PM Jornais(eliza)_Jornais Norte_Plano AC - AJUSTADO -_Plano ES - 12.05.08 CONFERÊNCIA14-05-08  3 2 4" xfId="48264" xr:uid="{7E4BFBA3-44D5-4BB8-84DD-1A69EF84B256}"/>
    <cellStyle name="l_PM Jornais(eliza)_Jornais Norte_Plano AC - AJUSTADO -_Plano ES - 12.05.08 CONFERÊNCIA14-05-08  3 3" xfId="17627" xr:uid="{D77ABF9C-6087-43BA-825B-676179CF64DB}"/>
    <cellStyle name="l_PM Jornais(eliza)_Jornais Norte_Plano AC - AJUSTADO -_Plano ES - 12.05.08 CONFERÊNCIA14-05-08  3 3 2" xfId="23786" xr:uid="{72C749A7-DE27-4855-8980-981A5D652B3F}"/>
    <cellStyle name="l_PM Jornais(eliza)_Jornais Norte_Plano AC - AJUSTADO -_Plano ES - 12.05.08 CONFERÊNCIA14-05-08  3 3 2 2" xfId="42449" xr:uid="{2066E9FA-5B82-4F97-8D31-D018945C1206}"/>
    <cellStyle name="l_PM Jornais(eliza)_Jornais Norte_Plano AC - AJUSTADO -_Plano ES - 12.05.08 CONFERÊNCIA14-05-08  3 3 3" xfId="30223" xr:uid="{FF6DB46F-D349-4E0C-B29F-BA908C5FF869}"/>
    <cellStyle name="l_PM Jornais(eliza)_Jornais Norte_Plano AC - AJUSTADO -_Plano ES - 12.05.08 CONFERÊNCIA14-05-08  3 4" xfId="33220" xr:uid="{C929B24B-B9D1-4A78-AFD1-458F9370FCFC}"/>
    <cellStyle name="l_PM Jornais(eliza)_Jornais Norte_Plano AC - AJUSTADO -_Plano ES - 12.05.08 CONFERÊNCIA14-05-08  3 4 2" xfId="44939" xr:uid="{B9FDF228-A8BB-400B-AAB6-7713C18DA8A1}"/>
    <cellStyle name="l_PM Jornais(eliza)_Jornais Norte_Plano AC - AJUSTADO -_Plano ES - 12.05.08 CONFERÊNCIA14-05-08  3 5" xfId="35422" xr:uid="{C2D5D9C8-265F-4E95-B1F0-995068FE69C4}"/>
    <cellStyle name="l_PM Jornais(eliza)_Jornais Norte_Plano AC - AJUSTADO -_Plano ES - 12.05.08 CONFERÊNCIA14-05-08  3 6" xfId="37097" xr:uid="{4CF72359-1B16-448E-A652-11A467908137}"/>
    <cellStyle name="l_PM Jornais(eliza)_Jornais Norte_Plano AC - AJUSTADO -_Plano ES - 12.05.08 CONFERÊNCIA14-05-08  3 6 2" xfId="46633" xr:uid="{83C86C03-D8BE-4F3C-B1CA-00C32894180E}"/>
    <cellStyle name="l_PM Jornais(eliza)_Jornais Norte_Plano AC - AJUSTADO -_Plano ES - 12.05.08 CONFERÊNCIA14-05-08  4" xfId="14187" xr:uid="{ABF0AA29-4246-4C10-BC6F-B367125F4810}"/>
    <cellStyle name="l_PM Jornais(eliza)_Jornais Norte_Plano AC - AJUSTADO -_Plano ES - 12.05.08 CONFERÊNCIA14-05-08  4 2" xfId="20346" xr:uid="{3E152C1F-667A-40FA-B658-CC36FE707975}"/>
    <cellStyle name="l_PM Jornais(eliza)_Jornais Norte_Plano AC - AJUSTADO -_Plano ES - 12.05.08 CONFERÊNCIA14-05-08  4 2 2" xfId="37756" xr:uid="{FEB2B69C-AC6F-4F2E-AF6D-9B8B10789E81}"/>
    <cellStyle name="l_PM Jornais(eliza)_Jornais Norte_Plano AC - AJUSTADO -_Plano ES - 12.05.08 CONFERÊNCIA14-05-08  4 3" xfId="25255" xr:uid="{F85C693B-D400-4D45-8767-2F70D2A456C2}"/>
    <cellStyle name="l_PM Jornais(eliza)_Jornais Norte_Plano AC - AJUSTADO -_Plano ES - 12.05.08 CONFERÊNCIA14-05-08  5" xfId="28465" xr:uid="{FF65CF36-1C90-4F55-B50F-B9B1990BD738}"/>
    <cellStyle name="l_PM Jornais(eliza)_Jornais Norte_Plano AC - AJUSTADO -_Plano ES - 12.05.08 CONFERÊNCIA14-05-08  5 2" xfId="40821" xr:uid="{27A6E4DB-06BC-45C6-9101-6ECEFD7DCB57}"/>
    <cellStyle name="l_PM Jornais(eliza)_Jornais Norte_Plano AC - AJUSTADO -_Plano ES - 12.05.08 CONFERÊNCIA14-05-08  6" xfId="31871" xr:uid="{3796B0A7-C6EC-40D6-AA15-D01D708DB24A}"/>
    <cellStyle name="l_PM Jornais(eliza)_Jornais Norte_Plano AC - AJUSTADO -_Plano ES - 12.05.08 CONFERÊNCIA14-05-08 _OOH - Rev 12" xfId="4046" xr:uid="{2FEA56DA-3992-4481-A514-C5E32EC61012}"/>
    <cellStyle name="l_PM Jornais(eliza)_Jornais Norte_Plano AC - AJUSTADO -_Plano MA - 06-05 CONFERÊNCIA 10-05" xfId="1037" xr:uid="{519336A2-8C7E-4D5C-9325-2773860F527C}"/>
    <cellStyle name="l_PM Jornais(eliza)_Jornais Norte_Plano AC - AJUSTADO -_Plano MA - 06-05 CONFERÊNCIA 10-05 2" xfId="11345" xr:uid="{95E8F6CC-6F61-472D-886A-A84F3D5811FD}"/>
    <cellStyle name="l_PM Jornais(eliza)_Jornais Norte_Plano AC - AJUSTADO -_Plano MA - 06-05 CONFERÊNCIA 10-05 2 2" xfId="13101" xr:uid="{AC911F35-4946-48E8-A4F0-D41B0D6C5531}"/>
    <cellStyle name="l_PM Jornais(eliza)_Jornais Norte_Plano AC - AJUSTADO -_Plano MA - 06-05 CONFERÊNCIA 10-05 2 2 2" xfId="16731" xr:uid="{2C3693E5-67D2-4B74-8C45-96A159C78D4A}"/>
    <cellStyle name="l_PM Jornais(eliza)_Jornais Norte_Plano AC - AJUSTADO -_Plano MA - 06-05 CONFERÊNCIA 10-05 2 2 2 2" xfId="22890" xr:uid="{9F929566-4A3F-42E6-BFF6-20558F587B1F}"/>
    <cellStyle name="l_PM Jornais(eliza)_Jornais Norte_Plano AC - AJUSTADO -_Plano MA - 06-05 CONFERÊNCIA 10-05 2 2 2 2 2" xfId="40157" xr:uid="{A4FA35F0-EA74-4D63-BBE3-EC5BAFE719BF}"/>
    <cellStyle name="l_PM Jornais(eliza)_Jornais Norte_Plano AC - AJUSTADO -_Plano MA - 06-05 CONFERÊNCIA 10-05 2 2 2 3" xfId="27798" xr:uid="{26CC4747-16DF-4DA4-A447-025F71986F84}"/>
    <cellStyle name="l_PM Jornais(eliza)_Jornais Norte_Plano AC - AJUSTADO -_Plano MA - 06-05 CONFERÊNCIA 10-05 2 2 3" xfId="31022" xr:uid="{DEF15AC4-C3E5-40DC-A120-6F009DAF9559}"/>
    <cellStyle name="l_PM Jornais(eliza)_Jornais Norte_Plano AC - AJUSTADO -_Plano MA - 06-05 CONFERÊNCIA 10-05 2 2 3 2" xfId="43246" xr:uid="{463A8C4C-27E0-430B-80F6-C27432A67CEE}"/>
    <cellStyle name="l_PM Jornais(eliza)_Jornais Norte_Plano AC - AJUSTADO -_Plano MA - 06-05 CONFERÊNCIA 10-05 2 2 4" xfId="34014" xr:uid="{978B723E-25F8-4154-895C-A8F3BFA74FB2}"/>
    <cellStyle name="l_PM Jornais(eliza)_Jornais Norte_Plano AC - AJUSTADO -_Plano MA - 06-05 CONFERÊNCIA 10-05 2 2 4 2" xfId="45733" xr:uid="{B7E8C3BE-6157-4D96-9591-F012F57E6EF1}"/>
    <cellStyle name="l_PM Jornais(eliza)_Jornais Norte_Plano AC - AJUSTADO -_Plano MA - 06-05 CONFERÊNCIA 10-05 2 2 5" xfId="36215" xr:uid="{B2691596-759C-4796-AD1F-302BCC6CA2AA}"/>
    <cellStyle name="l_PM Jornais(eliza)_Jornais Norte_Plano AC - AJUSTADO -_Plano MA - 06-05 CONFERÊNCIA 10-05 2 2 6" xfId="18509" xr:uid="{0E9B0AFC-3DE6-4079-ABB7-99A985ECB454}"/>
    <cellStyle name="l_PM Jornais(eliza)_Jornais Norte_Plano AC - AJUSTADO -_Plano MA - 06-05 CONFERÊNCIA 10-05 2 3" xfId="15028" xr:uid="{9988E4C1-4F06-4B05-8691-D1DEF7987AA3}"/>
    <cellStyle name="l_PM Jornais(eliza)_Jornais Norte_Plano AC - AJUSTADO -_Plano MA - 06-05 CONFERÊNCIA 10-05 2 3 2" xfId="21187" xr:uid="{EFAD71B5-124B-47A4-9F10-457B99CF3A17}"/>
    <cellStyle name="l_PM Jornais(eliza)_Jornais Norte_Plano AC - AJUSTADO -_Plano MA - 06-05 CONFERÊNCIA 10-05 2 3 2 2" xfId="38560" xr:uid="{705F7336-689C-49F0-909F-03B0B7A17DC5}"/>
    <cellStyle name="l_PM Jornais(eliza)_Jornais Norte_Plano AC - AJUSTADO -_Plano MA - 06-05 CONFERÊNCIA 10-05 2 3 3" xfId="26149" xr:uid="{642AC829-7E81-4DB9-949C-3A436B4E6D19}"/>
    <cellStyle name="l_PM Jornais(eliza)_Jornais Norte_Plano AC - AJUSTADO -_Plano MA - 06-05 CONFERÊNCIA 10-05 2 4" xfId="29340" xr:uid="{F4CA2D73-BCF1-4367-A929-9B50BC5D1B0B}"/>
    <cellStyle name="l_PM Jornais(eliza)_Jornais Norte_Plano AC - AJUSTADO -_Plano MA - 06-05 CONFERÊNCIA 10-05 2 4 2" xfId="41650" xr:uid="{B4A9E9F0-6575-4614-9CC5-7AF1E4A0CE1B}"/>
    <cellStyle name="l_PM Jornais(eliza)_Jornais Norte_Plano AC - AJUSTADO -_Plano MA - 06-05 CONFERÊNCIA 10-05 2 5" xfId="32324" xr:uid="{9E54B8F7-38AB-4825-8436-A0B8921D7A62}"/>
    <cellStyle name="l_PM Jornais(eliza)_Jornais Norte_Plano AC - AJUSTADO -_Plano MA - 06-05 CONFERÊNCIA 10-05 2 5 2" xfId="44079" xr:uid="{BA283A19-44D4-41FD-A325-7226630C632C}"/>
    <cellStyle name="l_PM Jornais(eliza)_Jornais Norte_Plano AC - AJUSTADO -_Plano MA - 06-05 CONFERÊNCIA 10-05 2 6" xfId="34629" xr:uid="{4FE9F845-98E7-439A-9D76-E61CBE02565F}"/>
    <cellStyle name="l_PM Jornais(eliza)_Jornais Norte_Plano AC - AJUSTADO -_Plano MA - 06-05 CONFERÊNCIA 10-05 2 7" xfId="19412" xr:uid="{BA28C172-FA16-449C-B12B-EA4ED68DA4DC}"/>
    <cellStyle name="l_PM Jornais(eliza)_Jornais Norte_Plano AC - AJUSTADO -_Plano MA - 06-05 CONFERÊNCIA 10-05 3" xfId="12298" xr:uid="{710E5C05-E4A8-4E66-B428-77F09426B0F1}"/>
    <cellStyle name="l_PM Jornais(eliza)_Jornais Norte_Plano AC - AJUSTADO -_Plano MA - 06-05 CONFERÊNCIA 10-05 3 2" xfId="15928" xr:uid="{3FEB8ABD-6FA4-488F-AF3B-4A005BEE758A}"/>
    <cellStyle name="l_PM Jornais(eliza)_Jornais Norte_Plano AC - AJUSTADO -_Plano MA - 06-05 CONFERÊNCIA 10-05 3 2 2" xfId="22087" xr:uid="{2F864AAA-EBE5-4884-B908-48BA37A57595}"/>
    <cellStyle name="l_PM Jornais(eliza)_Jornais Norte_Plano AC - AJUSTADO -_Plano MA - 06-05 CONFERÊNCIA 10-05 3 2 2 2" xfId="39365" xr:uid="{29F1D6D2-4FAA-47D5-B36E-BAED07116712}"/>
    <cellStyle name="l_PM Jornais(eliza)_Jornais Norte_Plano AC - AJUSTADO -_Plano MA - 06-05 CONFERÊNCIA 10-05 3 2 3" xfId="27006" xr:uid="{3B935719-270D-4726-AB55-D999DFA8C4EF}"/>
    <cellStyle name="l_PM Jornais(eliza)_Jornais Norte_Plano AC - AJUSTADO -_Plano MA - 06-05 CONFERÊNCIA 10-05 3 2 4" xfId="48265" xr:uid="{63D7B9AF-24CA-428E-9425-2BEB38AA7F19}"/>
    <cellStyle name="l_PM Jornais(eliza)_Jornais Norte_Plano AC - AJUSTADO -_Plano MA - 06-05 CONFERÊNCIA 10-05 3 3" xfId="17628" xr:uid="{F55B6EA9-F809-4323-BDD9-055D2028420C}"/>
    <cellStyle name="l_PM Jornais(eliza)_Jornais Norte_Plano AC - AJUSTADO -_Plano MA - 06-05 CONFERÊNCIA 10-05 3 3 2" xfId="23787" xr:uid="{5060B0EE-EDEC-4385-BFA2-6F32746AF1E6}"/>
    <cellStyle name="l_PM Jornais(eliza)_Jornais Norte_Plano AC - AJUSTADO -_Plano MA - 06-05 CONFERÊNCIA 10-05 3 3 2 2" xfId="42450" xr:uid="{94B6F466-46FA-4C3B-A75E-872CCCACA4BA}"/>
    <cellStyle name="l_PM Jornais(eliza)_Jornais Norte_Plano AC - AJUSTADO -_Plano MA - 06-05 CONFERÊNCIA 10-05 3 3 3" xfId="30224" xr:uid="{76B5282D-5D51-48BA-9F06-2678A69C7A93}"/>
    <cellStyle name="l_PM Jornais(eliza)_Jornais Norte_Plano AC - AJUSTADO -_Plano MA - 06-05 CONFERÊNCIA 10-05 3 4" xfId="33221" xr:uid="{75B20251-D24E-40DE-BDB0-FCDCAC0B7210}"/>
    <cellStyle name="l_PM Jornais(eliza)_Jornais Norte_Plano AC - AJUSTADO -_Plano MA - 06-05 CONFERÊNCIA 10-05 3 4 2" xfId="44940" xr:uid="{C9E3CFE2-DDEE-408E-9AA1-E8D50C19AC77}"/>
    <cellStyle name="l_PM Jornais(eliza)_Jornais Norte_Plano AC - AJUSTADO -_Plano MA - 06-05 CONFERÊNCIA 10-05 3 5" xfId="35423" xr:uid="{7E49009F-49A9-4D79-861D-FB0C82003F37}"/>
    <cellStyle name="l_PM Jornais(eliza)_Jornais Norte_Plano AC - AJUSTADO -_Plano MA - 06-05 CONFERÊNCIA 10-05 3 6" xfId="37300" xr:uid="{2BA54721-DC60-4635-8B6E-11888C614A24}"/>
    <cellStyle name="l_PM Jornais(eliza)_Jornais Norte_Plano AC - AJUSTADO -_Plano MA - 06-05 CONFERÊNCIA 10-05 3 6 2" xfId="46836" xr:uid="{DE9F748B-B0C7-48F1-87AE-978308198FB0}"/>
    <cellStyle name="l_PM Jornais(eliza)_Jornais Norte_Plano AC - AJUSTADO -_Plano MA - 06-05 CONFERÊNCIA 10-05 4" xfId="14188" xr:uid="{ABCB5469-CBE7-4860-B712-B9F9D9D37B68}"/>
    <cellStyle name="l_PM Jornais(eliza)_Jornais Norte_Plano AC - AJUSTADO -_Plano MA - 06-05 CONFERÊNCIA 10-05 4 2" xfId="20347" xr:uid="{64B93883-60C8-4C96-8DD2-EE7245843414}"/>
    <cellStyle name="l_PM Jornais(eliza)_Jornais Norte_Plano AC - AJUSTADO -_Plano MA - 06-05 CONFERÊNCIA 10-05 4 2 2" xfId="37757" xr:uid="{3D30E2D4-6FF8-4A06-9AA4-8E58E7F15760}"/>
    <cellStyle name="l_PM Jornais(eliza)_Jornais Norte_Plano AC - AJUSTADO -_Plano MA - 06-05 CONFERÊNCIA 10-05 4 3" xfId="25256" xr:uid="{D12ED6DF-8575-4EEB-95FE-1231347D653E}"/>
    <cellStyle name="l_PM Jornais(eliza)_Jornais Norte_Plano AC - AJUSTADO -_Plano MA - 06-05 CONFERÊNCIA 10-05 5" xfId="28466" xr:uid="{C94D6C53-9307-4575-A467-316B22B4600A}"/>
    <cellStyle name="l_PM Jornais(eliza)_Jornais Norte_Plano AC - AJUSTADO -_Plano MA - 06-05 CONFERÊNCIA 10-05 5 2" xfId="40822" xr:uid="{ECF64A2F-F2A6-41F4-863A-5135DD708BDE}"/>
    <cellStyle name="l_PM Jornais(eliza)_Jornais Norte_Plano AC - AJUSTADO -_Plano MA - 06-05 CONFERÊNCIA 10-05 6" xfId="31870" xr:uid="{BFDAE8BA-0B41-416B-AF49-B77C03B9874C}"/>
    <cellStyle name="l_PM Jornais(eliza)_Jornais Norte_Plano AC - AJUSTADO -_Plano MA - 06-05 CONFERÊNCIA 10-05_JORNAL COMPLEMENTO 24.06 - VERAMIR II - CONSOLIDADO" xfId="1038" xr:uid="{204BDB59-3E25-404C-ADCD-EB76B69EA950}"/>
    <cellStyle name="l_PM Jornais(eliza)_Jornais Norte_Plano AC - AJUSTADO -_Plano MA - 06-05 CONFERÊNCIA 10-05_OOH - Rev 12" xfId="4047" xr:uid="{D03D340C-04C8-4D67-9639-ACF596963793}"/>
    <cellStyle name="l_PM Jornais(eliza)_Jornais Norte_Plano AC - AJUSTADO -_Plano MA - 06-05 CONFERÊNCIA 10-05_TV MATISSE" xfId="1039" xr:uid="{E96FD4D7-7AF0-4276-84E0-962B76FCB7FC}"/>
    <cellStyle name="l_PM Jornais(eliza)_Jornais Norte_Plano AC - AJUSTADO -_Plano MA - 06-05 CONFERÊNCIA 10-05_TV MATISSE 2" xfId="11346" xr:uid="{A7226826-A693-4B9E-A9E9-B06FA39B00B0}"/>
    <cellStyle name="l_PM Jornais(eliza)_Jornais Norte_Plano AC - AJUSTADO -_Plano MA - 06-05 CONFERÊNCIA 10-05_TV MATISSE 2 2" xfId="13102" xr:uid="{95240D52-4A47-419F-9A46-92E9DBDF9E4A}"/>
    <cellStyle name="l_PM Jornais(eliza)_Jornais Norte_Plano AC - AJUSTADO -_Plano MA - 06-05 CONFERÊNCIA 10-05_TV MATISSE 2 2 2" xfId="16732" xr:uid="{59284286-28B9-4337-BF2A-26E4A7EC9345}"/>
    <cellStyle name="l_PM Jornais(eliza)_Jornais Norte_Plano AC - AJUSTADO -_Plano MA - 06-05 CONFERÊNCIA 10-05_TV MATISSE 2 2 2 2" xfId="22891" xr:uid="{C1B77003-F9E6-481E-872A-13E0C6F2683E}"/>
    <cellStyle name="l_PM Jornais(eliza)_Jornais Norte_Plano AC - AJUSTADO -_Plano MA - 06-05 CONFERÊNCIA 10-05_TV MATISSE 2 2 2 2 2" xfId="40158" xr:uid="{9E54DB3E-A499-4C2B-9F66-17B43726E66E}"/>
    <cellStyle name="l_PM Jornais(eliza)_Jornais Norte_Plano AC - AJUSTADO -_Plano MA - 06-05 CONFERÊNCIA 10-05_TV MATISSE 2 2 2 3" xfId="27799" xr:uid="{F0AE97A4-AFC4-410F-A5B0-E1C1D0873370}"/>
    <cellStyle name="l_PM Jornais(eliza)_Jornais Norte_Plano AC - AJUSTADO -_Plano MA - 06-05 CONFERÊNCIA 10-05_TV MATISSE 2 2 3" xfId="31023" xr:uid="{B5C84FC2-E554-4CA6-8B3E-FB20D5DA91DD}"/>
    <cellStyle name="l_PM Jornais(eliza)_Jornais Norte_Plano AC - AJUSTADO -_Plano MA - 06-05 CONFERÊNCIA 10-05_TV MATISSE 2 2 3 2" xfId="43247" xr:uid="{D4546175-5E98-4361-834E-14C093C11E06}"/>
    <cellStyle name="l_PM Jornais(eliza)_Jornais Norte_Plano AC - AJUSTADO -_Plano MA - 06-05 CONFERÊNCIA 10-05_TV MATISSE 2 2 4" xfId="34015" xr:uid="{6CFB84B7-B2D5-4BB3-B041-9E8ECBB64461}"/>
    <cellStyle name="l_PM Jornais(eliza)_Jornais Norte_Plano AC - AJUSTADO -_Plano MA - 06-05 CONFERÊNCIA 10-05_TV MATISSE 2 2 4 2" xfId="45734" xr:uid="{1FDEC10E-B6CB-4180-991C-3C858F935976}"/>
    <cellStyle name="l_PM Jornais(eliza)_Jornais Norte_Plano AC - AJUSTADO -_Plano MA - 06-05 CONFERÊNCIA 10-05_TV MATISSE 2 2 5" xfId="36216" xr:uid="{88FC9350-6DD9-4EFE-AFAD-3883B1084E76}"/>
    <cellStyle name="l_PM Jornais(eliza)_Jornais Norte_Plano AC - AJUSTADO -_Plano MA - 06-05 CONFERÊNCIA 10-05_TV MATISSE 2 2 6" xfId="18508" xr:uid="{4F8CD94B-AF10-4910-890D-0A60B62B55B6}"/>
    <cellStyle name="l_PM Jornais(eliza)_Jornais Norte_Plano AC - AJUSTADO -_Plano MA - 06-05 CONFERÊNCIA 10-05_TV MATISSE 2 3" xfId="15029" xr:uid="{3AD824BF-6974-4FFA-B402-D5E22FDCA28A}"/>
    <cellStyle name="l_PM Jornais(eliza)_Jornais Norte_Plano AC - AJUSTADO -_Plano MA - 06-05 CONFERÊNCIA 10-05_TV MATISSE 2 3 2" xfId="21188" xr:uid="{67B330DF-A6E6-498B-A61E-787696DF1753}"/>
    <cellStyle name="l_PM Jornais(eliza)_Jornais Norte_Plano AC - AJUSTADO -_Plano MA - 06-05 CONFERÊNCIA 10-05_TV MATISSE 2 3 2 2" xfId="38561" xr:uid="{99E2F9B3-A9CF-4A38-92E9-0B6E1B0E2A3A}"/>
    <cellStyle name="l_PM Jornais(eliza)_Jornais Norte_Plano AC - AJUSTADO -_Plano MA - 06-05 CONFERÊNCIA 10-05_TV MATISSE 2 3 3" xfId="26150" xr:uid="{EB3EC230-23B3-46B5-B92C-441BDB698F57}"/>
    <cellStyle name="l_PM Jornais(eliza)_Jornais Norte_Plano AC - AJUSTADO -_Plano MA - 06-05 CONFERÊNCIA 10-05_TV MATISSE 2 4" xfId="29341" xr:uid="{221CC13E-6B5D-485D-AB98-0999D64EE836}"/>
    <cellStyle name="l_PM Jornais(eliza)_Jornais Norte_Plano AC - AJUSTADO -_Plano MA - 06-05 CONFERÊNCIA 10-05_TV MATISSE 2 4 2" xfId="41651" xr:uid="{98C5FA13-099F-4315-868A-BCC1BFFE6CCC}"/>
    <cellStyle name="l_PM Jornais(eliza)_Jornais Norte_Plano AC - AJUSTADO -_Plano MA - 06-05 CONFERÊNCIA 10-05_TV MATISSE 2 5" xfId="32325" xr:uid="{B5A1AE36-3FEF-4F85-8CF9-A16DB8D53091}"/>
    <cellStyle name="l_PM Jornais(eliza)_Jornais Norte_Plano AC - AJUSTADO -_Plano MA - 06-05 CONFERÊNCIA 10-05_TV MATISSE 2 5 2" xfId="44080" xr:uid="{4903082C-F2E1-44CD-A19D-435B33623913}"/>
    <cellStyle name="l_PM Jornais(eliza)_Jornais Norte_Plano AC - AJUSTADO -_Plano MA - 06-05 CONFERÊNCIA 10-05_TV MATISSE 2 6" xfId="34630" xr:uid="{A63061DF-7475-42ED-A166-B3E137A3BF23}"/>
    <cellStyle name="l_PM Jornais(eliza)_Jornais Norte_Plano AC - AJUSTADO -_Plano MA - 06-05 CONFERÊNCIA 10-05_TV MATISSE 2 7" xfId="19706" xr:uid="{E038479C-8EA2-4B8F-8C27-B73CE4BF6A2D}"/>
    <cellStyle name="l_PM Jornais(eliza)_Jornais Norte_Plano AC - AJUSTADO -_Plano MA - 06-05 CONFERÊNCIA 10-05_TV MATISSE 3" xfId="12299" xr:uid="{F956942F-12E9-424A-B20B-E3EE1C048417}"/>
    <cellStyle name="l_PM Jornais(eliza)_Jornais Norte_Plano AC - AJUSTADO -_Plano MA - 06-05 CONFERÊNCIA 10-05_TV MATISSE 3 2" xfId="15929" xr:uid="{E668A791-E7D6-4794-AD90-03FAB570C1C1}"/>
    <cellStyle name="l_PM Jornais(eliza)_Jornais Norte_Plano AC - AJUSTADO -_Plano MA - 06-05 CONFERÊNCIA 10-05_TV MATISSE 3 2 2" xfId="22088" xr:uid="{DEEBAC0D-DD7E-436C-BEB9-623665B44F55}"/>
    <cellStyle name="l_PM Jornais(eliza)_Jornais Norte_Plano AC - AJUSTADO -_Plano MA - 06-05 CONFERÊNCIA 10-05_TV MATISSE 3 2 2 2" xfId="39366" xr:uid="{3E9D5974-501F-49C9-997E-5019DE3A5037}"/>
    <cellStyle name="l_PM Jornais(eliza)_Jornais Norte_Plano AC - AJUSTADO -_Plano MA - 06-05 CONFERÊNCIA 10-05_TV MATISSE 3 2 3" xfId="27007" xr:uid="{E8355B69-EAFF-44B3-8497-E4CE8F4AF02C}"/>
    <cellStyle name="l_PM Jornais(eliza)_Jornais Norte_Plano AC - AJUSTADO -_Plano MA - 06-05 CONFERÊNCIA 10-05_TV MATISSE 3 2 4" xfId="48266" xr:uid="{11E54DB5-DEC3-408D-A768-157DEC9FF65E}"/>
    <cellStyle name="l_PM Jornais(eliza)_Jornais Norte_Plano AC - AJUSTADO -_Plano MA - 06-05 CONFERÊNCIA 10-05_TV MATISSE 3 3" xfId="17629" xr:uid="{98FDC6A4-4834-4F45-8018-EE5AB5A2910B}"/>
    <cellStyle name="l_PM Jornais(eliza)_Jornais Norte_Plano AC - AJUSTADO -_Plano MA - 06-05 CONFERÊNCIA 10-05_TV MATISSE 3 3 2" xfId="23788" xr:uid="{F8B6AB49-5BA8-43ED-A1CD-72EAA4DD6D66}"/>
    <cellStyle name="l_PM Jornais(eliza)_Jornais Norte_Plano AC - AJUSTADO -_Plano MA - 06-05 CONFERÊNCIA 10-05_TV MATISSE 3 3 2 2" xfId="42451" xr:uid="{FE52C569-8E05-4F54-9CDA-11342BA0F6F5}"/>
    <cellStyle name="l_PM Jornais(eliza)_Jornais Norte_Plano AC - AJUSTADO -_Plano MA - 06-05 CONFERÊNCIA 10-05_TV MATISSE 3 3 3" xfId="30225" xr:uid="{A69B0EA9-520C-4250-8818-139CCFB26AC4}"/>
    <cellStyle name="l_PM Jornais(eliza)_Jornais Norte_Plano AC - AJUSTADO -_Plano MA - 06-05 CONFERÊNCIA 10-05_TV MATISSE 3 4" xfId="33222" xr:uid="{65F6E4B7-9877-471B-86F9-262AA51CCA35}"/>
    <cellStyle name="l_PM Jornais(eliza)_Jornais Norte_Plano AC - AJUSTADO -_Plano MA - 06-05 CONFERÊNCIA 10-05_TV MATISSE 3 4 2" xfId="44941" xr:uid="{3A6D79AD-B08A-4424-AC81-B4DBEC99F658}"/>
    <cellStyle name="l_PM Jornais(eliza)_Jornais Norte_Plano AC - AJUSTADO -_Plano MA - 06-05 CONFERÊNCIA 10-05_TV MATISSE 3 5" xfId="35424" xr:uid="{3DC067B1-6625-49DC-80AA-139747A87506}"/>
    <cellStyle name="l_PM Jornais(eliza)_Jornais Norte_Plano AC - AJUSTADO -_Plano MA - 06-05 CONFERÊNCIA 10-05_TV MATISSE 3 6" xfId="36900" xr:uid="{124CDCE2-23A9-4EBB-B3A7-028308D738BC}"/>
    <cellStyle name="l_PM Jornais(eliza)_Jornais Norte_Plano AC - AJUSTADO -_Plano MA - 06-05 CONFERÊNCIA 10-05_TV MATISSE 3 6 2" xfId="46436" xr:uid="{53949799-F233-4081-A917-038422CD73DD}"/>
    <cellStyle name="l_PM Jornais(eliza)_Jornais Norte_Plano AC - AJUSTADO -_Plano MA - 06-05 CONFERÊNCIA 10-05_TV MATISSE 4" xfId="14189" xr:uid="{B89599F2-A6BE-4284-8716-26758FF092E1}"/>
    <cellStyle name="l_PM Jornais(eliza)_Jornais Norte_Plano AC - AJUSTADO -_Plano MA - 06-05 CONFERÊNCIA 10-05_TV MATISSE 4 2" xfId="20348" xr:uid="{696991AC-1BD7-4736-A407-4D4E3ADDBA74}"/>
    <cellStyle name="l_PM Jornais(eliza)_Jornais Norte_Plano AC - AJUSTADO -_Plano MA - 06-05 CONFERÊNCIA 10-05_TV MATISSE 4 2 2" xfId="37758" xr:uid="{4DD04FBF-86AB-4C79-9500-3A7C44F5EEAF}"/>
    <cellStyle name="l_PM Jornais(eliza)_Jornais Norte_Plano AC - AJUSTADO -_Plano MA - 06-05 CONFERÊNCIA 10-05_TV MATISSE 4 3" xfId="25257" xr:uid="{9A9A6717-801E-49EC-923B-5BBFAC997016}"/>
    <cellStyle name="l_PM Jornais(eliza)_Jornais Norte_Plano AC - AJUSTADO -_Plano MA - 06-05 CONFERÊNCIA 10-05_TV MATISSE 5" xfId="28467" xr:uid="{F769708C-4AB9-4204-AB19-4864383BA0D7}"/>
    <cellStyle name="l_PM Jornais(eliza)_Jornais Norte_Plano AC - AJUSTADO -_Plano MA - 06-05 CONFERÊNCIA 10-05_TV MATISSE 5 2" xfId="40823" xr:uid="{10B49754-6FFB-4D1C-BBB0-6B300A66B47D}"/>
    <cellStyle name="l_PM Jornais(eliza)_Jornais Norte_Plano AC - AJUSTADO -_Plano MA - 06-05 CONFERÊNCIA 10-05_TV MATISSE 6" xfId="31869" xr:uid="{E5DFE7C5-CC15-4F52-896A-B4D95CE2A244}"/>
    <cellStyle name="l_PM Jornais(eliza)_Jornais Norte_Plano AC - AJUSTADO -_Plano MA - 06-05 CONFERÊNCIA 10-05_TV MATISSE_JORNAL COMPLEMENTO 24.06 - VERAMIR II - CONSOLIDADO" xfId="1040" xr:uid="{36EABB66-BD71-41AD-9BF2-BEB947A64D21}"/>
    <cellStyle name="l_PM Jornais(eliza)_Jornais Norte_Plano AC - AJUSTADO -_Plano MA - 06-05 CONFERÊNCIA 10-05_TV MATISSE_OOH - Rev 12" xfId="4048" xr:uid="{995735EF-7D00-4AE3-A9F9-A5972F19F4B7}"/>
    <cellStyle name="l_PM Jornais(eliza)_Jornais Norte_Plano AC - AJUSTADO -_Plano MA - REV II - 16.05" xfId="1041" xr:uid="{513EAFCF-F73F-4063-BB42-89D35E8F47F9}"/>
    <cellStyle name="l_PM Jornais(eliza)_Jornais Norte_Plano AC - AJUSTADO -_Plano MA - REV II - 16.05 2" xfId="11347" xr:uid="{2DF51E76-978F-4946-8967-2AE6D99BFF17}"/>
    <cellStyle name="l_PM Jornais(eliza)_Jornais Norte_Plano AC - AJUSTADO -_Plano MA - REV II - 16.05 2 2" xfId="13103" xr:uid="{956945B3-1F73-4046-992D-9D800F19C897}"/>
    <cellStyle name="l_PM Jornais(eliza)_Jornais Norte_Plano AC - AJUSTADO -_Plano MA - REV II - 16.05 2 2 2" xfId="16733" xr:uid="{9B68112E-2F8E-43C3-BDF9-EA7D26D97B64}"/>
    <cellStyle name="l_PM Jornais(eliza)_Jornais Norte_Plano AC - AJUSTADO -_Plano MA - REV II - 16.05 2 2 2 2" xfId="22892" xr:uid="{1BA35396-1B09-4023-8DC5-0221D7ED7912}"/>
    <cellStyle name="l_PM Jornais(eliza)_Jornais Norte_Plano AC - AJUSTADO -_Plano MA - REV II - 16.05 2 2 2 2 2" xfId="40159" xr:uid="{912D4825-B18E-4B27-9DFC-52768B9C9F5B}"/>
    <cellStyle name="l_PM Jornais(eliza)_Jornais Norte_Plano AC - AJUSTADO -_Plano MA - REV II - 16.05 2 2 2 3" xfId="27800" xr:uid="{AC774B85-3361-427D-B3B6-E7714F52E9D2}"/>
    <cellStyle name="l_PM Jornais(eliza)_Jornais Norte_Plano AC - AJUSTADO -_Plano MA - REV II - 16.05 2 2 3" xfId="31024" xr:uid="{CFB8F6A5-A851-496A-A519-6C92A51C6197}"/>
    <cellStyle name="l_PM Jornais(eliza)_Jornais Norte_Plano AC - AJUSTADO -_Plano MA - REV II - 16.05 2 2 3 2" xfId="43248" xr:uid="{04044E73-B7D4-429F-B983-BFEF067DE205}"/>
    <cellStyle name="l_PM Jornais(eliza)_Jornais Norte_Plano AC - AJUSTADO -_Plano MA - REV II - 16.05 2 2 4" xfId="34016" xr:uid="{787C8F43-6712-42B1-804B-E154C0641CF7}"/>
    <cellStyle name="l_PM Jornais(eliza)_Jornais Norte_Plano AC - AJUSTADO -_Plano MA - REV II - 16.05 2 2 4 2" xfId="45735" xr:uid="{6DF78F4B-82DD-4ADA-B319-73BD7D14C29C}"/>
    <cellStyle name="l_PM Jornais(eliza)_Jornais Norte_Plano AC - AJUSTADO -_Plano MA - REV II - 16.05 2 2 5" xfId="36217" xr:uid="{8E3CA9E0-4D82-453D-9B60-17D95EF303D4}"/>
    <cellStyle name="l_PM Jornais(eliza)_Jornais Norte_Plano AC - AJUSTADO -_Plano MA - REV II - 16.05 2 2 6" xfId="18507" xr:uid="{7A8BE78C-524F-4B19-AC38-0E2CC3A111B8}"/>
    <cellStyle name="l_PM Jornais(eliza)_Jornais Norte_Plano AC - AJUSTADO -_Plano MA - REV II - 16.05 2 3" xfId="15030" xr:uid="{48FF80AA-3F5E-4993-A2C2-770A017DFEB4}"/>
    <cellStyle name="l_PM Jornais(eliza)_Jornais Norte_Plano AC - AJUSTADO -_Plano MA - REV II - 16.05 2 3 2" xfId="21189" xr:uid="{F555B0FF-8957-4509-9B80-50525A71236E}"/>
    <cellStyle name="l_PM Jornais(eliza)_Jornais Norte_Plano AC - AJUSTADO -_Plano MA - REV II - 16.05 2 3 2 2" xfId="38562" xr:uid="{466AEB09-AD0C-4DA3-BFB2-51937762A164}"/>
    <cellStyle name="l_PM Jornais(eliza)_Jornais Norte_Plano AC - AJUSTADO -_Plano MA - REV II - 16.05 2 3 3" xfId="26151" xr:uid="{39ECE9AF-55FD-45A1-B8DC-A29B02F2D169}"/>
    <cellStyle name="l_PM Jornais(eliza)_Jornais Norte_Plano AC - AJUSTADO -_Plano MA - REV II - 16.05 2 4" xfId="29342" xr:uid="{0D552951-4B7A-4A48-89E8-A0FBA96880BE}"/>
    <cellStyle name="l_PM Jornais(eliza)_Jornais Norte_Plano AC - AJUSTADO -_Plano MA - REV II - 16.05 2 4 2" xfId="41652" xr:uid="{820614CE-C29C-48E4-B7D4-409BC8CC722A}"/>
    <cellStyle name="l_PM Jornais(eliza)_Jornais Norte_Plano AC - AJUSTADO -_Plano MA - REV II - 16.05 2 5" xfId="32326" xr:uid="{C8C969FE-49A7-46E9-A1D7-F183F5E22ED7}"/>
    <cellStyle name="l_PM Jornais(eliza)_Jornais Norte_Plano AC - AJUSTADO -_Plano MA - REV II - 16.05 2 5 2" xfId="44081" xr:uid="{004DDD59-8078-4C15-8D7D-E73D4223E76E}"/>
    <cellStyle name="l_PM Jornais(eliza)_Jornais Norte_Plano AC - AJUSTADO -_Plano MA - REV II - 16.05 2 6" xfId="34631" xr:uid="{6C38CA30-EC08-4030-B5EE-EC5733F553EA}"/>
    <cellStyle name="l_PM Jornais(eliza)_Jornais Norte_Plano AC - AJUSTADO -_Plano MA - REV II - 16.05 2 7" xfId="19029" xr:uid="{744039AC-891E-41B6-89F3-98371DCA88F8}"/>
    <cellStyle name="l_PM Jornais(eliza)_Jornais Norte_Plano AC - AJUSTADO -_Plano MA - REV II - 16.05 3" xfId="12300" xr:uid="{B4EFA852-56A1-4FBD-B740-85E2C07FA109}"/>
    <cellStyle name="l_PM Jornais(eliza)_Jornais Norte_Plano AC - AJUSTADO -_Plano MA - REV II - 16.05 3 2" xfId="15930" xr:uid="{891DF8B9-A7DA-46A5-BBA3-9FB1F9251BEB}"/>
    <cellStyle name="l_PM Jornais(eliza)_Jornais Norte_Plano AC - AJUSTADO -_Plano MA - REV II - 16.05 3 2 2" xfId="22089" xr:uid="{80D11EDB-7A34-4819-9D0B-3205E26557CB}"/>
    <cellStyle name="l_PM Jornais(eliza)_Jornais Norte_Plano AC - AJUSTADO -_Plano MA - REV II - 16.05 3 2 2 2" xfId="39367" xr:uid="{965D141E-4950-448D-9DE4-521CD94C1B77}"/>
    <cellStyle name="l_PM Jornais(eliza)_Jornais Norte_Plano AC - AJUSTADO -_Plano MA - REV II - 16.05 3 2 3" xfId="27008" xr:uid="{8B1D7A7F-D087-44CB-9810-C1DF62BBDF28}"/>
    <cellStyle name="l_PM Jornais(eliza)_Jornais Norte_Plano AC - AJUSTADO -_Plano MA - REV II - 16.05 3 2 4" xfId="48267" xr:uid="{519E8CF1-BF09-422B-B519-CD640BC7A5DB}"/>
    <cellStyle name="l_PM Jornais(eliza)_Jornais Norte_Plano AC - AJUSTADO -_Plano MA - REV II - 16.05 3 3" xfId="17630" xr:uid="{2D731469-8695-4050-A42C-22A049ED7148}"/>
    <cellStyle name="l_PM Jornais(eliza)_Jornais Norte_Plano AC - AJUSTADO -_Plano MA - REV II - 16.05 3 3 2" xfId="23789" xr:uid="{4A7B9F9C-8DA3-4423-8CFF-838E892301CE}"/>
    <cellStyle name="l_PM Jornais(eliza)_Jornais Norte_Plano AC - AJUSTADO -_Plano MA - REV II - 16.05 3 3 2 2" xfId="42452" xr:uid="{ACFF2E12-5805-4233-9FB6-94BA1D4FA4B0}"/>
    <cellStyle name="l_PM Jornais(eliza)_Jornais Norte_Plano AC - AJUSTADO -_Plano MA - REV II - 16.05 3 3 3" xfId="30226" xr:uid="{C631B8B5-E751-4D7A-896F-59CA6C99223C}"/>
    <cellStyle name="l_PM Jornais(eliza)_Jornais Norte_Plano AC - AJUSTADO -_Plano MA - REV II - 16.05 3 4" xfId="33223" xr:uid="{63A86DB4-03FA-4AC3-A816-AACAE4FD6A6B}"/>
    <cellStyle name="l_PM Jornais(eliza)_Jornais Norte_Plano AC - AJUSTADO -_Plano MA - REV II - 16.05 3 4 2" xfId="44942" xr:uid="{0DC0B2F4-1107-4567-83BD-A7AD02A93810}"/>
    <cellStyle name="l_PM Jornais(eliza)_Jornais Norte_Plano AC - AJUSTADO -_Plano MA - REV II - 16.05 3 5" xfId="35425" xr:uid="{755ED5D4-AD80-447F-9071-7DE9177FABF5}"/>
    <cellStyle name="l_PM Jornais(eliza)_Jornais Norte_Plano AC - AJUSTADO -_Plano MA - REV II - 16.05 3 6" xfId="32891" xr:uid="{EA43286C-7C66-4BE8-B3B7-2B832A43E684}"/>
    <cellStyle name="l_PM Jornais(eliza)_Jornais Norte_Plano AC - AJUSTADO -_Plano MA - REV II - 16.05 3 6 2" xfId="44643" xr:uid="{4BEF82D3-3762-4FE8-B9A3-1669EAE2C032}"/>
    <cellStyle name="l_PM Jornais(eliza)_Jornais Norte_Plano AC - AJUSTADO -_Plano MA - REV II - 16.05 4" xfId="14190" xr:uid="{85240F23-AC4A-46F5-AEA4-11C859E1FE81}"/>
    <cellStyle name="l_PM Jornais(eliza)_Jornais Norte_Plano AC - AJUSTADO -_Plano MA - REV II - 16.05 4 2" xfId="20349" xr:uid="{CE2585B6-7BCC-4E1C-9986-952299C775D4}"/>
    <cellStyle name="l_PM Jornais(eliza)_Jornais Norte_Plano AC - AJUSTADO -_Plano MA - REV II - 16.05 4 2 2" xfId="37759" xr:uid="{49312C6E-1BAE-4172-8D63-959ECD2721AF}"/>
    <cellStyle name="l_PM Jornais(eliza)_Jornais Norte_Plano AC - AJUSTADO -_Plano MA - REV II - 16.05 4 3" xfId="25258" xr:uid="{5E41F095-D1ED-48F6-8998-1348BC554C99}"/>
    <cellStyle name="l_PM Jornais(eliza)_Jornais Norte_Plano AC - AJUSTADO -_Plano MA - REV II - 16.05 5" xfId="28468" xr:uid="{4C626CE8-33EB-42A1-A35C-5B26F8451587}"/>
    <cellStyle name="l_PM Jornais(eliza)_Jornais Norte_Plano AC - AJUSTADO -_Plano MA - REV II - 16.05 5 2" xfId="40824" xr:uid="{4240E801-9280-4CCA-A43F-03319AB945DA}"/>
    <cellStyle name="l_PM Jornais(eliza)_Jornais Norte_Plano AC - AJUSTADO -_Plano MA - REV II - 16.05 6" xfId="31868" xr:uid="{EE67B278-A5F0-4463-A120-6175F4C05400}"/>
    <cellStyle name="l_PM Jornais(eliza)_Jornais Norte_Plano AC - AJUSTADO -_Plano MA - REV II - 16.05_OOH - Rev 12" xfId="4049" xr:uid="{77B7F8E1-3E33-4B8B-9E6B-216322D8DA95}"/>
    <cellStyle name="l_PM Jornais(eliza)_Jornais Norte_Plano AC - AJUSTADO -_Plano MG - 06.05.08 CONFERÊNCIA 15.05.08" xfId="1042" xr:uid="{78A7BFDE-F341-4436-BCC7-445B46830213}"/>
    <cellStyle name="l_PM Jornais(eliza)_Jornais Norte_Plano AC - AJUSTADO -_Plano MG - 06.05.08 CONFERÊNCIA 15.05.08 2" xfId="11348" xr:uid="{C4A0E53F-93C1-430A-9CA4-99E0C2F7C799}"/>
    <cellStyle name="l_PM Jornais(eliza)_Jornais Norte_Plano AC - AJUSTADO -_Plano MG - 06.05.08 CONFERÊNCIA 15.05.08 2 2" xfId="13104" xr:uid="{19C910B1-B93F-4FA3-915B-B9244D3CDB26}"/>
    <cellStyle name="l_PM Jornais(eliza)_Jornais Norte_Plano AC - AJUSTADO -_Plano MG - 06.05.08 CONFERÊNCIA 15.05.08 2 2 2" xfId="16734" xr:uid="{5CCEFF92-A8A3-4636-8C03-5CDAD24717FF}"/>
    <cellStyle name="l_PM Jornais(eliza)_Jornais Norte_Plano AC - AJUSTADO -_Plano MG - 06.05.08 CONFERÊNCIA 15.05.08 2 2 2 2" xfId="22893" xr:uid="{B509B30E-0E1B-49B0-A535-7FEB6769541E}"/>
    <cellStyle name="l_PM Jornais(eliza)_Jornais Norte_Plano AC - AJUSTADO -_Plano MG - 06.05.08 CONFERÊNCIA 15.05.08 2 2 2 2 2" xfId="40160" xr:uid="{32B23B98-C841-44F0-9E80-2AA0CCE7A428}"/>
    <cellStyle name="l_PM Jornais(eliza)_Jornais Norte_Plano AC - AJUSTADO -_Plano MG - 06.05.08 CONFERÊNCIA 15.05.08 2 2 2 3" xfId="27801" xr:uid="{9D88ED25-4860-453A-8CB7-F2FA9DF239D0}"/>
    <cellStyle name="l_PM Jornais(eliza)_Jornais Norte_Plano AC - AJUSTADO -_Plano MG - 06.05.08 CONFERÊNCIA 15.05.08 2 2 3" xfId="31025" xr:uid="{24833BF1-7118-4396-829F-7AA3F988D0EB}"/>
    <cellStyle name="l_PM Jornais(eliza)_Jornais Norte_Plano AC - AJUSTADO -_Plano MG - 06.05.08 CONFERÊNCIA 15.05.08 2 2 3 2" xfId="43249" xr:uid="{A2822F3E-A494-413B-9028-8EB771B69E7E}"/>
    <cellStyle name="l_PM Jornais(eliza)_Jornais Norte_Plano AC - AJUSTADO -_Plano MG - 06.05.08 CONFERÊNCIA 15.05.08 2 2 4" xfId="34017" xr:uid="{F787FD39-5CC1-4FAA-BB4A-6F5E0D4AFD77}"/>
    <cellStyle name="l_PM Jornais(eliza)_Jornais Norte_Plano AC - AJUSTADO -_Plano MG - 06.05.08 CONFERÊNCIA 15.05.08 2 2 4 2" xfId="45736" xr:uid="{D92DEC2A-0912-4D99-B9EE-DE02BFD716DC}"/>
    <cellStyle name="l_PM Jornais(eliza)_Jornais Norte_Plano AC - AJUSTADO -_Plano MG - 06.05.08 CONFERÊNCIA 15.05.08 2 2 5" xfId="36218" xr:uid="{009D614E-19CE-45DE-9E61-4186295337AD}"/>
    <cellStyle name="l_PM Jornais(eliza)_Jornais Norte_Plano AC - AJUSTADO -_Plano MG - 06.05.08 CONFERÊNCIA 15.05.08 2 2 6" xfId="18506" xr:uid="{0C7724E0-4652-44DC-89F6-F725BD445E55}"/>
    <cellStyle name="l_PM Jornais(eliza)_Jornais Norte_Plano AC - AJUSTADO -_Plano MG - 06.05.08 CONFERÊNCIA 15.05.08 2 3" xfId="15031" xr:uid="{D94DB022-A28B-4D20-9664-12C870BC6D20}"/>
    <cellStyle name="l_PM Jornais(eliza)_Jornais Norte_Plano AC - AJUSTADO -_Plano MG - 06.05.08 CONFERÊNCIA 15.05.08 2 3 2" xfId="21190" xr:uid="{0B28B9D4-DCC0-473D-8C28-A60A860F721E}"/>
    <cellStyle name="l_PM Jornais(eliza)_Jornais Norte_Plano AC - AJUSTADO -_Plano MG - 06.05.08 CONFERÊNCIA 15.05.08 2 3 2 2" xfId="38563" xr:uid="{7E48C731-B149-49F6-95F3-A517D1D22F09}"/>
    <cellStyle name="l_PM Jornais(eliza)_Jornais Norte_Plano AC - AJUSTADO -_Plano MG - 06.05.08 CONFERÊNCIA 15.05.08 2 3 3" xfId="26152" xr:uid="{DCFA9719-297D-4F91-8FC4-E9D295E26D3C}"/>
    <cellStyle name="l_PM Jornais(eliza)_Jornais Norte_Plano AC - AJUSTADO -_Plano MG - 06.05.08 CONFERÊNCIA 15.05.08 2 4" xfId="29343" xr:uid="{76E0537F-A791-4E6C-A12B-4DF8073A8375}"/>
    <cellStyle name="l_PM Jornais(eliza)_Jornais Norte_Plano AC - AJUSTADO -_Plano MG - 06.05.08 CONFERÊNCIA 15.05.08 2 4 2" xfId="41653" xr:uid="{24A1E6B5-2C8E-4C21-A763-D9D9CA7740E6}"/>
    <cellStyle name="l_PM Jornais(eliza)_Jornais Norte_Plano AC - AJUSTADO -_Plano MG - 06.05.08 CONFERÊNCIA 15.05.08 2 5" xfId="32327" xr:uid="{89EC2EF8-8AF4-488F-88F2-B453E0559B29}"/>
    <cellStyle name="l_PM Jornais(eliza)_Jornais Norte_Plano AC - AJUSTADO -_Plano MG - 06.05.08 CONFERÊNCIA 15.05.08 2 5 2" xfId="44082" xr:uid="{77185F60-26CF-4ECE-ADAB-946E8CA27914}"/>
    <cellStyle name="l_PM Jornais(eliza)_Jornais Norte_Plano AC - AJUSTADO -_Plano MG - 06.05.08 CONFERÊNCIA 15.05.08 2 6" xfId="34632" xr:uid="{5ED07755-E2F9-4381-B277-57E2F41BB050}"/>
    <cellStyle name="l_PM Jornais(eliza)_Jornais Norte_Plano AC - AJUSTADO -_Plano MG - 06.05.08 CONFERÊNCIA 15.05.08 2 7" xfId="18713" xr:uid="{EAA9EB63-E68F-49C5-AFD5-F06636350729}"/>
    <cellStyle name="l_PM Jornais(eliza)_Jornais Norte_Plano AC - AJUSTADO -_Plano MG - 06.05.08 CONFERÊNCIA 15.05.08 3" xfId="12301" xr:uid="{DD4B5B7D-D1AF-4AA8-AF81-D9173F8D9722}"/>
    <cellStyle name="l_PM Jornais(eliza)_Jornais Norte_Plano AC - AJUSTADO -_Plano MG - 06.05.08 CONFERÊNCIA 15.05.08 3 2" xfId="15931" xr:uid="{5E0CC82B-AEDF-4E37-B68E-EBF6B0BD0B12}"/>
    <cellStyle name="l_PM Jornais(eliza)_Jornais Norte_Plano AC - AJUSTADO -_Plano MG - 06.05.08 CONFERÊNCIA 15.05.08 3 2 2" xfId="22090" xr:uid="{F71863FE-75AD-4F9E-AC65-49566BE35F27}"/>
    <cellStyle name="l_PM Jornais(eliza)_Jornais Norte_Plano AC - AJUSTADO -_Plano MG - 06.05.08 CONFERÊNCIA 15.05.08 3 2 2 2" xfId="39368" xr:uid="{534E0F46-49D7-4BA9-A155-8E9CD07CD44F}"/>
    <cellStyle name="l_PM Jornais(eliza)_Jornais Norte_Plano AC - AJUSTADO -_Plano MG - 06.05.08 CONFERÊNCIA 15.05.08 3 2 3" xfId="27009" xr:uid="{69BB978B-6099-43EB-9B02-C003A7B1F2E0}"/>
    <cellStyle name="l_PM Jornais(eliza)_Jornais Norte_Plano AC - AJUSTADO -_Plano MG - 06.05.08 CONFERÊNCIA 15.05.08 3 2 4" xfId="48268" xr:uid="{CB62B915-05CD-449B-87C8-AE7752D61FE7}"/>
    <cellStyle name="l_PM Jornais(eliza)_Jornais Norte_Plano AC - AJUSTADO -_Plano MG - 06.05.08 CONFERÊNCIA 15.05.08 3 3" xfId="17631" xr:uid="{049DF237-E36C-4D1E-93D1-73566A55D070}"/>
    <cellStyle name="l_PM Jornais(eliza)_Jornais Norte_Plano AC - AJUSTADO -_Plano MG - 06.05.08 CONFERÊNCIA 15.05.08 3 3 2" xfId="23790" xr:uid="{93FFD738-780B-4002-9B1D-B573782A4E32}"/>
    <cellStyle name="l_PM Jornais(eliza)_Jornais Norte_Plano AC - AJUSTADO -_Plano MG - 06.05.08 CONFERÊNCIA 15.05.08 3 3 2 2" xfId="42453" xr:uid="{6D1686E9-9FB5-4D8C-95B7-4D59508D64B7}"/>
    <cellStyle name="l_PM Jornais(eliza)_Jornais Norte_Plano AC - AJUSTADO -_Plano MG - 06.05.08 CONFERÊNCIA 15.05.08 3 3 3" xfId="30227" xr:uid="{621E9B7B-3260-428E-B70B-CBE9541C9916}"/>
    <cellStyle name="l_PM Jornais(eliza)_Jornais Norte_Plano AC - AJUSTADO -_Plano MG - 06.05.08 CONFERÊNCIA 15.05.08 3 4" xfId="33224" xr:uid="{301B676D-7DD1-40E5-A303-54D63BBC58A8}"/>
    <cellStyle name="l_PM Jornais(eliza)_Jornais Norte_Plano AC - AJUSTADO -_Plano MG - 06.05.08 CONFERÊNCIA 15.05.08 3 4 2" xfId="44943" xr:uid="{E7841A28-F465-4171-BE61-4B9143993E79}"/>
    <cellStyle name="l_PM Jornais(eliza)_Jornais Norte_Plano AC - AJUSTADO -_Plano MG - 06.05.08 CONFERÊNCIA 15.05.08 3 5" xfId="35426" xr:uid="{7893F5DB-B095-48F0-A62F-74C3D3AF7270}"/>
    <cellStyle name="l_PM Jornais(eliza)_Jornais Norte_Plano AC - AJUSTADO -_Plano MG - 06.05.08 CONFERÊNCIA 15.05.08 3 6" xfId="37096" xr:uid="{3E77DFB1-40E6-4780-A4F5-558C4833C311}"/>
    <cellStyle name="l_PM Jornais(eliza)_Jornais Norte_Plano AC - AJUSTADO -_Plano MG - 06.05.08 CONFERÊNCIA 15.05.08 3 6 2" xfId="46632" xr:uid="{DA94559A-A6FA-4B8B-A00C-B962046D12A8}"/>
    <cellStyle name="l_PM Jornais(eliza)_Jornais Norte_Plano AC - AJUSTADO -_Plano MG - 06.05.08 CONFERÊNCIA 15.05.08 4" xfId="14191" xr:uid="{01240E62-E080-467F-A347-FBC4CE9F4F9D}"/>
    <cellStyle name="l_PM Jornais(eliza)_Jornais Norte_Plano AC - AJUSTADO -_Plano MG - 06.05.08 CONFERÊNCIA 15.05.08 4 2" xfId="20350" xr:uid="{BDDD1EEE-255A-4B97-B7B2-B76E564CB4EF}"/>
    <cellStyle name="l_PM Jornais(eliza)_Jornais Norte_Plano AC - AJUSTADO -_Plano MG - 06.05.08 CONFERÊNCIA 15.05.08 4 2 2" xfId="37760" xr:uid="{DB18D257-DE19-4BA5-9242-F688633290EA}"/>
    <cellStyle name="l_PM Jornais(eliza)_Jornais Norte_Plano AC - AJUSTADO -_Plano MG - 06.05.08 CONFERÊNCIA 15.05.08 4 3" xfId="25259" xr:uid="{C5D27C01-08E2-46A7-B1E0-DBE7FCCACB2E}"/>
    <cellStyle name="l_PM Jornais(eliza)_Jornais Norte_Plano AC - AJUSTADO -_Plano MG - 06.05.08 CONFERÊNCIA 15.05.08 5" xfId="28469" xr:uid="{09B80146-3B55-4CAC-8E6B-9D967E4106B7}"/>
    <cellStyle name="l_PM Jornais(eliza)_Jornais Norte_Plano AC - AJUSTADO -_Plano MG - 06.05.08 CONFERÊNCIA 15.05.08 5 2" xfId="40825" xr:uid="{281BCC10-101C-4596-9566-7E9AB7BB3A80}"/>
    <cellStyle name="l_PM Jornais(eliza)_Jornais Norte_Plano AC - AJUSTADO -_Plano MG - 06.05.08 CONFERÊNCIA 15.05.08 6" xfId="31867" xr:uid="{500721EB-977B-48A8-A00F-D70586F01457}"/>
    <cellStyle name="l_PM Jornais(eliza)_Jornais Norte_Plano AC - AJUSTADO -_Plano MG - 06.05.08 CONFERÊNCIA 15.05.08_OOH - Rev 12" xfId="4050" xr:uid="{742475E7-E173-449B-8960-F2DCFB9AAB56}"/>
    <cellStyle name="l_PM Jornais(eliza)_Jornais Norte_Plano AC - AJUSTADO -_Plano PA - REV I - 13.05" xfId="1043" xr:uid="{0727984A-3C45-4F80-9E27-3B39738CAE9B}"/>
    <cellStyle name="l_PM Jornais(eliza)_Jornais Norte_Plano AC - AJUSTADO -_Plano PA - REV I - 13.05 2" xfId="11349" xr:uid="{2F473B27-9C87-4BA2-8E63-A958373F9EF0}"/>
    <cellStyle name="l_PM Jornais(eliza)_Jornais Norte_Plano AC - AJUSTADO -_Plano PA - REV I - 13.05 2 2" xfId="13105" xr:uid="{631C512A-24E9-432A-9ECA-6D17AE387575}"/>
    <cellStyle name="l_PM Jornais(eliza)_Jornais Norte_Plano AC - AJUSTADO -_Plano PA - REV I - 13.05 2 2 2" xfId="16735" xr:uid="{DD35F9F1-92B1-4408-8B6B-BFAC891184D4}"/>
    <cellStyle name="l_PM Jornais(eliza)_Jornais Norte_Plano AC - AJUSTADO -_Plano PA - REV I - 13.05 2 2 2 2" xfId="22894" xr:uid="{0FEAA393-ACB7-44F4-98B3-E7054745AC50}"/>
    <cellStyle name="l_PM Jornais(eliza)_Jornais Norte_Plano AC - AJUSTADO -_Plano PA - REV I - 13.05 2 2 2 2 2" xfId="40161" xr:uid="{DD2E56E7-8BDB-498C-A183-DA7D8E4216C1}"/>
    <cellStyle name="l_PM Jornais(eliza)_Jornais Norte_Plano AC - AJUSTADO -_Plano PA - REV I - 13.05 2 2 2 3" xfId="27802" xr:uid="{8E5017AE-BC96-47EC-A308-E21BE994BF5A}"/>
    <cellStyle name="l_PM Jornais(eliza)_Jornais Norte_Plano AC - AJUSTADO -_Plano PA - REV I - 13.05 2 2 3" xfId="31026" xr:uid="{EA406C53-EB6E-415E-B70B-24D0E81C1CC8}"/>
    <cellStyle name="l_PM Jornais(eliza)_Jornais Norte_Plano AC - AJUSTADO -_Plano PA - REV I - 13.05 2 2 3 2" xfId="43250" xr:uid="{3A580FD0-9A4F-4863-A49E-5764573A0BBE}"/>
    <cellStyle name="l_PM Jornais(eliza)_Jornais Norte_Plano AC - AJUSTADO -_Plano PA - REV I - 13.05 2 2 4" xfId="34018" xr:uid="{B1350CE6-FF4D-43A3-AD45-8EFCED3E4FC8}"/>
    <cellStyle name="l_PM Jornais(eliza)_Jornais Norte_Plano AC - AJUSTADO -_Plano PA - REV I - 13.05 2 2 4 2" xfId="45737" xr:uid="{AFA5C6B4-64D3-4ECA-85BB-251CA985F60C}"/>
    <cellStyle name="l_PM Jornais(eliza)_Jornais Norte_Plano AC - AJUSTADO -_Plano PA - REV I - 13.05 2 2 5" xfId="36219" xr:uid="{178668E8-10EE-4DE8-917E-4873D9AB2783}"/>
    <cellStyle name="l_PM Jornais(eliza)_Jornais Norte_Plano AC - AJUSTADO -_Plano PA - REV I - 13.05 2 2 6" xfId="19134" xr:uid="{0F87795D-93B8-43B5-B0B6-408E54CAD49C}"/>
    <cellStyle name="l_PM Jornais(eliza)_Jornais Norte_Plano AC - AJUSTADO -_Plano PA - REV I - 13.05 2 3" xfId="15032" xr:uid="{78178617-27C8-4CA8-8B20-45CBF9623D4D}"/>
    <cellStyle name="l_PM Jornais(eliza)_Jornais Norte_Plano AC - AJUSTADO -_Plano PA - REV I - 13.05 2 3 2" xfId="21191" xr:uid="{6C604042-F18B-4FA6-AEAF-4E6F6513247B}"/>
    <cellStyle name="l_PM Jornais(eliza)_Jornais Norte_Plano AC - AJUSTADO -_Plano PA - REV I - 13.05 2 3 2 2" xfId="38564" xr:uid="{BD58A046-FD06-4DEA-89FB-D08779C3F8FE}"/>
    <cellStyle name="l_PM Jornais(eliza)_Jornais Norte_Plano AC - AJUSTADO -_Plano PA - REV I - 13.05 2 3 3" xfId="26153" xr:uid="{67C786B0-FF8D-45E9-B167-0FA8B4A1AB5B}"/>
    <cellStyle name="l_PM Jornais(eliza)_Jornais Norte_Plano AC - AJUSTADO -_Plano PA - REV I - 13.05 2 4" xfId="29344" xr:uid="{AC84A12C-C864-41ED-A07F-9BAEAB7BFF9D}"/>
    <cellStyle name="l_PM Jornais(eliza)_Jornais Norte_Plano AC - AJUSTADO -_Plano PA - REV I - 13.05 2 4 2" xfId="41654" xr:uid="{4D7560A4-4E84-48AB-9A31-3096BEA59703}"/>
    <cellStyle name="l_PM Jornais(eliza)_Jornais Norte_Plano AC - AJUSTADO -_Plano PA - REV I - 13.05 2 5" xfId="32328" xr:uid="{3CCAB8C0-8042-41A5-AAEC-BD9C82E86AED}"/>
    <cellStyle name="l_PM Jornais(eliza)_Jornais Norte_Plano AC - AJUSTADO -_Plano PA - REV I - 13.05 2 5 2" xfId="44083" xr:uid="{B23BA94C-C2D3-4D47-826E-484AE42EDE9E}"/>
    <cellStyle name="l_PM Jornais(eliza)_Jornais Norte_Plano AC - AJUSTADO -_Plano PA - REV I - 13.05 2 6" xfId="34633" xr:uid="{493215AB-8FD4-4107-89F2-66F85B96F4FF}"/>
    <cellStyle name="l_PM Jornais(eliza)_Jornais Norte_Plano AC - AJUSTADO -_Plano PA - REV I - 13.05 2 7" xfId="19411" xr:uid="{B2B1E2CB-1527-49C8-BEB8-C16DBFEC3179}"/>
    <cellStyle name="l_PM Jornais(eliza)_Jornais Norte_Plano AC - AJUSTADO -_Plano PA - REV I - 13.05 3" xfId="12302" xr:uid="{42ADA05D-15D0-4C4D-84E0-2AC0DB67EC0D}"/>
    <cellStyle name="l_PM Jornais(eliza)_Jornais Norte_Plano AC - AJUSTADO -_Plano PA - REV I - 13.05 3 2" xfId="15932" xr:uid="{D7BCB587-0207-4DCB-A8B3-1F3D41989CE2}"/>
    <cellStyle name="l_PM Jornais(eliza)_Jornais Norte_Plano AC - AJUSTADO -_Plano PA - REV I - 13.05 3 2 2" xfId="22091" xr:uid="{87289F9C-CC0C-45FF-B15E-C3628714ACE2}"/>
    <cellStyle name="l_PM Jornais(eliza)_Jornais Norte_Plano AC - AJUSTADO -_Plano PA - REV I - 13.05 3 2 2 2" xfId="39369" xr:uid="{D611EB33-FAEF-4A8A-82CA-CA13DB94429F}"/>
    <cellStyle name="l_PM Jornais(eliza)_Jornais Norte_Plano AC - AJUSTADO -_Plano PA - REV I - 13.05 3 2 3" xfId="27010" xr:uid="{14256164-EDB3-4F53-A7E8-B64CF65214E0}"/>
    <cellStyle name="l_PM Jornais(eliza)_Jornais Norte_Plano AC - AJUSTADO -_Plano PA - REV I - 13.05 3 2 4" xfId="48269" xr:uid="{243F42D6-A291-4ACA-AFC5-5459B82342FE}"/>
    <cellStyle name="l_PM Jornais(eliza)_Jornais Norte_Plano AC - AJUSTADO -_Plano PA - REV I - 13.05 3 3" xfId="17632" xr:uid="{90D0073C-CA5D-4682-9C8F-559478284C68}"/>
    <cellStyle name="l_PM Jornais(eliza)_Jornais Norte_Plano AC - AJUSTADO -_Plano PA - REV I - 13.05 3 3 2" xfId="23791" xr:uid="{9C941883-BF9F-49BC-B6E7-3EDC70F55B0A}"/>
    <cellStyle name="l_PM Jornais(eliza)_Jornais Norte_Plano AC - AJUSTADO -_Plano PA - REV I - 13.05 3 3 2 2" xfId="42454" xr:uid="{30A7599A-88F9-46EA-8423-DBDC83F7C4F6}"/>
    <cellStyle name="l_PM Jornais(eliza)_Jornais Norte_Plano AC - AJUSTADO -_Plano PA - REV I - 13.05 3 3 3" xfId="30228" xr:uid="{0D91FDB1-1E53-43B7-B1FB-8E455085F8EE}"/>
    <cellStyle name="l_PM Jornais(eliza)_Jornais Norte_Plano AC - AJUSTADO -_Plano PA - REV I - 13.05 3 4" xfId="33225" xr:uid="{79375755-33AF-4E4B-8F45-B2AA67CCC21C}"/>
    <cellStyle name="l_PM Jornais(eliza)_Jornais Norte_Plano AC - AJUSTADO -_Plano PA - REV I - 13.05 3 4 2" xfId="44944" xr:uid="{207A2B6E-7EC7-4DBD-BC7B-1B7CAE83279B}"/>
    <cellStyle name="l_PM Jornais(eliza)_Jornais Norte_Plano AC - AJUSTADO -_Plano PA - REV I - 13.05 3 5" xfId="35427" xr:uid="{D7636550-FD7C-4F68-9C54-EC22781059DD}"/>
    <cellStyle name="l_PM Jornais(eliza)_Jornais Norte_Plano AC - AJUSTADO -_Plano PA - REV I - 13.05 3 6" xfId="37299" xr:uid="{D97793C9-B7B0-45A5-9EF4-69610F6C7A92}"/>
    <cellStyle name="l_PM Jornais(eliza)_Jornais Norte_Plano AC - AJUSTADO -_Plano PA - REV I - 13.05 3 6 2" xfId="46835" xr:uid="{D873F3E5-F2B6-4C42-9E26-DCBA28323FCA}"/>
    <cellStyle name="l_PM Jornais(eliza)_Jornais Norte_Plano AC - AJUSTADO -_Plano PA - REV I - 13.05 4" xfId="14192" xr:uid="{5A21B2E2-7739-4EC9-9164-58F3AE4A0429}"/>
    <cellStyle name="l_PM Jornais(eliza)_Jornais Norte_Plano AC - AJUSTADO -_Plano PA - REV I - 13.05 4 2" xfId="20351" xr:uid="{31EAF293-7609-45BF-B3F5-D1D161FFD691}"/>
    <cellStyle name="l_PM Jornais(eliza)_Jornais Norte_Plano AC - AJUSTADO -_Plano PA - REV I - 13.05 4 2 2" xfId="37761" xr:uid="{0ED9160A-49B1-45FC-8907-F3A72A0D4245}"/>
    <cellStyle name="l_PM Jornais(eliza)_Jornais Norte_Plano AC - AJUSTADO -_Plano PA - REV I - 13.05 4 3" xfId="25260" xr:uid="{263A7D06-255B-40E5-A4BC-F21E900CD6BF}"/>
    <cellStyle name="l_PM Jornais(eliza)_Jornais Norte_Plano AC - AJUSTADO -_Plano PA - REV I - 13.05 5" xfId="28470" xr:uid="{8A51C2D6-F4CB-4926-BBB5-589220E774B4}"/>
    <cellStyle name="l_PM Jornais(eliza)_Jornais Norte_Plano AC - AJUSTADO -_Plano PA - REV I - 13.05 5 2" xfId="40826" xr:uid="{B2640F27-1460-47CA-9BC7-EA77DAFAC712}"/>
    <cellStyle name="l_PM Jornais(eliza)_Jornais Norte_Plano AC - AJUSTADO -_Plano PA - REV I - 13.05 6" xfId="31866" xr:uid="{EF2FDAC8-3380-4061-A973-E8D42E966580}"/>
    <cellStyle name="l_PM Jornais(eliza)_Jornais Norte_Plano AC - AJUSTADO -_Plano PA - REV I - 13.05_JORNAL COMPLEMENTO 24.06 - VERAMIR II - CONSOLIDADO" xfId="1044" xr:uid="{35A466CE-22FB-43C7-B551-B6404E1BC45F}"/>
    <cellStyle name="l_PM Jornais(eliza)_Jornais Norte_Plano AC - AJUSTADO -_Plano PA - REV I - 13.05_OOH - Rev 12" xfId="4051" xr:uid="{0188F30E-24DE-4DF9-865A-8EF912E46FB8}"/>
    <cellStyle name="l_PM Jornais(eliza)_Jornais Norte_Plano AC - AJUSTADO -_Plano RJ -" xfId="1045" xr:uid="{927062B5-7321-42F4-906F-2BF834493F8F}"/>
    <cellStyle name="l_PM Jornais(eliza)_Jornais Norte_Plano AC - AJUSTADO -_Plano RJ - AJUSTADO 06.05.08 CONFERÊNCIAS 15.05.08 - Cíntia" xfId="1046" xr:uid="{7609BDA1-AF7D-4BA7-BDD5-1101423CE89C}"/>
    <cellStyle name="l_PM Jornais(eliza)_Jornais Norte_Plano AC - AJUSTADO -_Plano RJ - AJUSTADO 06.05.08 CONFERÊNCIAS 15.05.08 - Cíntia 2" xfId="11350" xr:uid="{B18DB030-1570-40C9-B277-C1C0B1505A76}"/>
    <cellStyle name="l_PM Jornais(eliza)_Jornais Norte_Plano AC - AJUSTADO -_Plano RJ - AJUSTADO 06.05.08 CONFERÊNCIAS 15.05.08 - Cíntia 2 2" xfId="13106" xr:uid="{18EBACE8-D0D0-41FC-B05A-9130904A2DA7}"/>
    <cellStyle name="l_PM Jornais(eliza)_Jornais Norte_Plano AC - AJUSTADO -_Plano RJ - AJUSTADO 06.05.08 CONFERÊNCIAS 15.05.08 - Cíntia 2 2 2" xfId="16736" xr:uid="{095592AE-1A7A-4F7A-88F4-120CC45CEAA8}"/>
    <cellStyle name="l_PM Jornais(eliza)_Jornais Norte_Plano AC - AJUSTADO -_Plano RJ - AJUSTADO 06.05.08 CONFERÊNCIAS 15.05.08 - Cíntia 2 2 2 2" xfId="22895" xr:uid="{979011FF-D2D8-408F-AA67-59AF8877E1FB}"/>
    <cellStyle name="l_PM Jornais(eliza)_Jornais Norte_Plano AC - AJUSTADO -_Plano RJ - AJUSTADO 06.05.08 CONFERÊNCIAS 15.05.08 - Cíntia 2 2 2 2 2" xfId="40162" xr:uid="{35CBB55F-D1C0-408F-B34C-192FEE57B562}"/>
    <cellStyle name="l_PM Jornais(eliza)_Jornais Norte_Plano AC - AJUSTADO -_Plano RJ - AJUSTADO 06.05.08 CONFERÊNCIAS 15.05.08 - Cíntia 2 2 2 3" xfId="27803" xr:uid="{93133D1D-948F-46A7-8F75-A4F8B165BEBF}"/>
    <cellStyle name="l_PM Jornais(eliza)_Jornais Norte_Plano AC - AJUSTADO -_Plano RJ - AJUSTADO 06.05.08 CONFERÊNCIAS 15.05.08 - Cíntia 2 2 3" xfId="31027" xr:uid="{B1BDBC18-65C2-49E5-A51A-DF3B99AADC11}"/>
    <cellStyle name="l_PM Jornais(eliza)_Jornais Norte_Plano AC - AJUSTADO -_Plano RJ - AJUSTADO 06.05.08 CONFERÊNCIAS 15.05.08 - Cíntia 2 2 3 2" xfId="43251" xr:uid="{6C12E827-E894-4B37-8002-331ED69ACB83}"/>
    <cellStyle name="l_PM Jornais(eliza)_Jornais Norte_Plano AC - AJUSTADO -_Plano RJ - AJUSTADO 06.05.08 CONFERÊNCIAS 15.05.08 - Cíntia 2 2 4" xfId="34019" xr:uid="{47224D75-EBC7-47A9-9286-C54CCCF4B680}"/>
    <cellStyle name="l_PM Jornais(eliza)_Jornais Norte_Plano AC - AJUSTADO -_Plano RJ - AJUSTADO 06.05.08 CONFERÊNCIAS 15.05.08 - Cíntia 2 2 4 2" xfId="45738" xr:uid="{3A743880-724C-40ED-A648-D1BCA4F831A0}"/>
    <cellStyle name="l_PM Jornais(eliza)_Jornais Norte_Plano AC - AJUSTADO -_Plano RJ - AJUSTADO 06.05.08 CONFERÊNCIAS 15.05.08 - Cíntia 2 2 5" xfId="36220" xr:uid="{60BE41EB-57AE-4593-9010-A732AD937859}"/>
    <cellStyle name="l_PM Jornais(eliza)_Jornais Norte_Plano AC - AJUSTADO -_Plano RJ - AJUSTADO 06.05.08 CONFERÊNCIAS 15.05.08 - Cíntia 2 2 6" xfId="19135" xr:uid="{B3C614ED-5559-48CD-A902-282791816E54}"/>
    <cellStyle name="l_PM Jornais(eliza)_Jornais Norte_Plano AC - AJUSTADO -_Plano RJ - AJUSTADO 06.05.08 CONFERÊNCIAS 15.05.08 - Cíntia 2 3" xfId="15033" xr:uid="{568DD022-FFF3-473E-A2D0-98F26BA7A77B}"/>
    <cellStyle name="l_PM Jornais(eliza)_Jornais Norte_Plano AC - AJUSTADO -_Plano RJ - AJUSTADO 06.05.08 CONFERÊNCIAS 15.05.08 - Cíntia 2 3 2" xfId="21192" xr:uid="{43605D42-F38C-49FA-91FC-990CE5A1BE4A}"/>
    <cellStyle name="l_PM Jornais(eliza)_Jornais Norte_Plano AC - AJUSTADO -_Plano RJ - AJUSTADO 06.05.08 CONFERÊNCIAS 15.05.08 - Cíntia 2 3 2 2" xfId="38565" xr:uid="{5F81EF72-285B-465E-8B02-9D8051035B4B}"/>
    <cellStyle name="l_PM Jornais(eliza)_Jornais Norte_Plano AC - AJUSTADO -_Plano RJ - AJUSTADO 06.05.08 CONFERÊNCIAS 15.05.08 - Cíntia 2 3 3" xfId="26154" xr:uid="{550CD9F9-3E93-4537-A795-AA3BDA4C073F}"/>
    <cellStyle name="l_PM Jornais(eliza)_Jornais Norte_Plano AC - AJUSTADO -_Plano RJ - AJUSTADO 06.05.08 CONFERÊNCIAS 15.05.08 - Cíntia 2 4" xfId="29345" xr:uid="{37094581-8BAE-4206-87B0-71C9725CF0E0}"/>
    <cellStyle name="l_PM Jornais(eliza)_Jornais Norte_Plano AC - AJUSTADO -_Plano RJ - AJUSTADO 06.05.08 CONFERÊNCIAS 15.05.08 - Cíntia 2 4 2" xfId="41655" xr:uid="{1D742F43-7D80-4C73-8984-490C8E0A6CB6}"/>
    <cellStyle name="l_PM Jornais(eliza)_Jornais Norte_Plano AC - AJUSTADO -_Plano RJ - AJUSTADO 06.05.08 CONFERÊNCIAS 15.05.08 - Cíntia 2 5" xfId="32329" xr:uid="{B0AC7931-4F40-448B-BF33-853D3E112C14}"/>
    <cellStyle name="l_PM Jornais(eliza)_Jornais Norte_Plano AC - AJUSTADO -_Plano RJ - AJUSTADO 06.05.08 CONFERÊNCIAS 15.05.08 - Cíntia 2 5 2" xfId="44084" xr:uid="{546A1A60-687D-42F1-B3BF-63D526651AD5}"/>
    <cellStyle name="l_PM Jornais(eliza)_Jornais Norte_Plano AC - AJUSTADO -_Plano RJ - AJUSTADO 06.05.08 CONFERÊNCIAS 15.05.08 - Cíntia 2 6" xfId="34634" xr:uid="{7B85EC74-217E-47E9-B517-09F7005F3F74}"/>
    <cellStyle name="l_PM Jornais(eliza)_Jornais Norte_Plano AC - AJUSTADO -_Plano RJ - AJUSTADO 06.05.08 CONFERÊNCIAS 15.05.08 - Cíntia 2 7" xfId="19705" xr:uid="{BA14D6F6-8B61-4AAE-B52E-BCE199DA74DC}"/>
    <cellStyle name="l_PM Jornais(eliza)_Jornais Norte_Plano AC - AJUSTADO -_Plano RJ - AJUSTADO 06.05.08 CONFERÊNCIAS 15.05.08 - Cíntia 3" xfId="12303" xr:uid="{49486FDD-782D-46B6-ABC7-2A6C7BF8FA4B}"/>
    <cellStyle name="l_PM Jornais(eliza)_Jornais Norte_Plano AC - AJUSTADO -_Plano RJ - AJUSTADO 06.05.08 CONFERÊNCIAS 15.05.08 - Cíntia 3 2" xfId="15933" xr:uid="{46AD8BC1-C738-44D3-AE00-DB6618487DC8}"/>
    <cellStyle name="l_PM Jornais(eliza)_Jornais Norte_Plano AC - AJUSTADO -_Plano RJ - AJUSTADO 06.05.08 CONFERÊNCIAS 15.05.08 - Cíntia 3 2 2" xfId="22092" xr:uid="{D8003D1A-89F7-4AB2-88FD-411B3428FBA0}"/>
    <cellStyle name="l_PM Jornais(eliza)_Jornais Norte_Plano AC - AJUSTADO -_Plano RJ - AJUSTADO 06.05.08 CONFERÊNCIAS 15.05.08 - Cíntia 3 2 2 2" xfId="39370" xr:uid="{F0998CDB-73B4-497A-9064-EE80410463AE}"/>
    <cellStyle name="l_PM Jornais(eliza)_Jornais Norte_Plano AC - AJUSTADO -_Plano RJ - AJUSTADO 06.05.08 CONFERÊNCIAS 15.05.08 - Cíntia 3 2 3" xfId="27011" xr:uid="{CC438CC4-87A5-460F-8480-4024DF0C0F7F}"/>
    <cellStyle name="l_PM Jornais(eliza)_Jornais Norte_Plano AC - AJUSTADO -_Plano RJ - AJUSTADO 06.05.08 CONFERÊNCIAS 15.05.08 - Cíntia 3 2 4" xfId="48270" xr:uid="{5AB15BE7-2685-47C9-8109-F12F15C40E12}"/>
    <cellStyle name="l_PM Jornais(eliza)_Jornais Norte_Plano AC - AJUSTADO -_Plano RJ - AJUSTADO 06.05.08 CONFERÊNCIAS 15.05.08 - Cíntia 3 3" xfId="17633" xr:uid="{87BFA26C-6BF9-4754-A7B5-B8C8450EF717}"/>
    <cellStyle name="l_PM Jornais(eliza)_Jornais Norte_Plano AC - AJUSTADO -_Plano RJ - AJUSTADO 06.05.08 CONFERÊNCIAS 15.05.08 - Cíntia 3 3 2" xfId="23792" xr:uid="{C2D26921-604D-4109-97E6-83396B20BC7B}"/>
    <cellStyle name="l_PM Jornais(eliza)_Jornais Norte_Plano AC - AJUSTADO -_Plano RJ - AJUSTADO 06.05.08 CONFERÊNCIAS 15.05.08 - Cíntia 3 3 2 2" xfId="42455" xr:uid="{EF65FFD0-C39A-4C5B-A041-B6423D275CCB}"/>
    <cellStyle name="l_PM Jornais(eliza)_Jornais Norte_Plano AC - AJUSTADO -_Plano RJ - AJUSTADO 06.05.08 CONFERÊNCIAS 15.05.08 - Cíntia 3 3 3" xfId="30229" xr:uid="{338C89D8-159A-406A-B7BC-D0D8AAAC5CF6}"/>
    <cellStyle name="l_PM Jornais(eliza)_Jornais Norte_Plano AC - AJUSTADO -_Plano RJ - AJUSTADO 06.05.08 CONFERÊNCIAS 15.05.08 - Cíntia 3 4" xfId="33226" xr:uid="{4B83C435-6173-4BE3-BF41-4F357ED72E3A}"/>
    <cellStyle name="l_PM Jornais(eliza)_Jornais Norte_Plano AC - AJUSTADO -_Plano RJ - AJUSTADO 06.05.08 CONFERÊNCIAS 15.05.08 - Cíntia 3 4 2" xfId="44945" xr:uid="{515F43C3-A221-47F9-95DF-D5A2DE5ADFBA}"/>
    <cellStyle name="l_PM Jornais(eliza)_Jornais Norte_Plano AC - AJUSTADO -_Plano RJ - AJUSTADO 06.05.08 CONFERÊNCIAS 15.05.08 - Cíntia 3 5" xfId="35428" xr:uid="{2A6E9914-BFA5-42CA-BDC6-47956DBEE019}"/>
    <cellStyle name="l_PM Jornais(eliza)_Jornais Norte_Plano AC - AJUSTADO -_Plano RJ - AJUSTADO 06.05.08 CONFERÊNCIAS 15.05.08 - Cíntia 3 6" xfId="36899" xr:uid="{47A2AF68-6D47-4E0B-BB2C-7B01D62C6B96}"/>
    <cellStyle name="l_PM Jornais(eliza)_Jornais Norte_Plano AC - AJUSTADO -_Plano RJ - AJUSTADO 06.05.08 CONFERÊNCIAS 15.05.08 - Cíntia 3 6 2" xfId="46435" xr:uid="{931D942F-91FC-4FFD-85BC-0F911AEF9CA8}"/>
    <cellStyle name="l_PM Jornais(eliza)_Jornais Norte_Plano AC - AJUSTADO -_Plano RJ - AJUSTADO 06.05.08 CONFERÊNCIAS 15.05.08 - Cíntia 4" xfId="14193" xr:uid="{43CE3E02-88B0-46CD-B50D-5E704E5745BF}"/>
    <cellStyle name="l_PM Jornais(eliza)_Jornais Norte_Plano AC - AJUSTADO -_Plano RJ - AJUSTADO 06.05.08 CONFERÊNCIAS 15.05.08 - Cíntia 4 2" xfId="20352" xr:uid="{A1EA4C69-7900-4D41-928B-4881E4228777}"/>
    <cellStyle name="l_PM Jornais(eliza)_Jornais Norte_Plano AC - AJUSTADO -_Plano RJ - AJUSTADO 06.05.08 CONFERÊNCIAS 15.05.08 - Cíntia 4 2 2" xfId="37762" xr:uid="{159A75C4-BCEB-4DAA-A230-13CF70979CA7}"/>
    <cellStyle name="l_PM Jornais(eliza)_Jornais Norte_Plano AC - AJUSTADO -_Plano RJ - AJUSTADO 06.05.08 CONFERÊNCIAS 15.05.08 - Cíntia 4 3" xfId="25261" xr:uid="{130F7932-9A4F-4E7A-A7A5-14658744E9AC}"/>
    <cellStyle name="l_PM Jornais(eliza)_Jornais Norte_Plano AC - AJUSTADO -_Plano RJ - AJUSTADO 06.05.08 CONFERÊNCIAS 15.05.08 - Cíntia 5" xfId="28471" xr:uid="{3F975CE9-F21B-4775-B903-4CAED81BA04E}"/>
    <cellStyle name="l_PM Jornais(eliza)_Jornais Norte_Plano AC - AJUSTADO -_Plano RJ - AJUSTADO 06.05.08 CONFERÊNCIAS 15.05.08 - Cíntia 5 2" xfId="40827" xr:uid="{F953FF37-210F-48D8-9D93-571402A2C42B}"/>
    <cellStyle name="l_PM Jornais(eliza)_Jornais Norte_Plano AC - AJUSTADO -_Plano RJ - AJUSTADO 06.05.08 CONFERÊNCIAS 15.05.08 - Cíntia 6" xfId="31865" xr:uid="{543FB16D-77B6-4F77-B578-987DC4D0EA3C}"/>
    <cellStyle name="l_PM Jornais(eliza)_Jornais Norte_Plano AC - AJUSTADO -_Plano RJ - AJUSTADO 06.05.08 CONFERÊNCIAS 15.05.08 - Cíntia_OOH - Rev 12" xfId="4052" xr:uid="{7116CC34-DD5D-4379-97DC-A20FE7DA27F3}"/>
    <cellStyle name="l_PM Jornais(eliza)_Jornais Norte_Plano AC - AJUSTADO -_Plano RJ -_JORNAL COMPLEMENTO 24.06 - VERAMIR II - CONSOLIDADO" xfId="1047" xr:uid="{561E9A20-B5DA-4424-AB47-1E2F2E278DC3}"/>
    <cellStyle name="l_PM Jornais(eliza)_Jornais Norte_Plano AC - AJUSTADO -_Plano RJ -16.05.08" xfId="1048" xr:uid="{838F884C-5AD6-4B6A-AE0E-1251C62F5E33}"/>
    <cellStyle name="l_PM Jornais(eliza)_Jornais Norte_Plano AC - AJUSTADO -_Plano RJ -16.05.08_JORNAL COMPLEMENTO 24.06 - VERAMIR II - CONSOLIDADO" xfId="1049" xr:uid="{A026EAE1-32E2-49CE-A12B-DD68AC877CFE}"/>
    <cellStyle name="l_PM Jornais(eliza)_Jornais Norte_Plano AC - AJUSTADO -_Plano RR - REV I - 13.05" xfId="1050" xr:uid="{4D245EEE-B110-4210-BA76-67B54E8DEEA7}"/>
    <cellStyle name="l_PM Jornais(eliza)_Jornais Norte_Plano AC - AJUSTADO -_Plano RR - REV I - 13.05 2" xfId="11351" xr:uid="{306D6B84-993A-4E49-A25C-AFCD492FEC3A}"/>
    <cellStyle name="l_PM Jornais(eliza)_Jornais Norte_Plano AC - AJUSTADO -_Plano RR - REV I - 13.05 2 2" xfId="13107" xr:uid="{169D11DC-2852-4241-B9E6-0E205627D589}"/>
    <cellStyle name="l_PM Jornais(eliza)_Jornais Norte_Plano AC - AJUSTADO -_Plano RR - REV I - 13.05 2 2 2" xfId="16737" xr:uid="{596A2DBB-01F9-4F49-AC85-D3A63242E99B}"/>
    <cellStyle name="l_PM Jornais(eliza)_Jornais Norte_Plano AC - AJUSTADO -_Plano RR - REV I - 13.05 2 2 2 2" xfId="22896" xr:uid="{66FFF5FD-1C64-4BFB-B509-43934C4F552F}"/>
    <cellStyle name="l_PM Jornais(eliza)_Jornais Norte_Plano AC - AJUSTADO -_Plano RR - REV I - 13.05 2 2 2 2 2" xfId="40163" xr:uid="{0441CFCF-26B8-4827-84B0-596ED2E3F9E3}"/>
    <cellStyle name="l_PM Jornais(eliza)_Jornais Norte_Plano AC - AJUSTADO -_Plano RR - REV I - 13.05 2 2 2 3" xfId="27804" xr:uid="{7EF99C0E-8219-4C4B-9CEE-109917B61467}"/>
    <cellStyle name="l_PM Jornais(eliza)_Jornais Norte_Plano AC - AJUSTADO -_Plano RR - REV I - 13.05 2 2 3" xfId="31028" xr:uid="{05F8D51A-3272-4096-9F41-574049C06423}"/>
    <cellStyle name="l_PM Jornais(eliza)_Jornais Norte_Plano AC - AJUSTADO -_Plano RR - REV I - 13.05 2 2 3 2" xfId="43252" xr:uid="{E5770AE7-008F-482C-97C5-C03AB057418A}"/>
    <cellStyle name="l_PM Jornais(eliza)_Jornais Norte_Plano AC - AJUSTADO -_Plano RR - REV I - 13.05 2 2 4" xfId="34020" xr:uid="{ECD6A787-9848-49BF-9FDF-D5D3563B9942}"/>
    <cellStyle name="l_PM Jornais(eliza)_Jornais Norte_Plano AC - AJUSTADO -_Plano RR - REV I - 13.05 2 2 4 2" xfId="45739" xr:uid="{3487F3AE-E515-4CE4-A04C-0A3C2968465B}"/>
    <cellStyle name="l_PM Jornais(eliza)_Jornais Norte_Plano AC - AJUSTADO -_Plano RR - REV I - 13.05 2 2 5" xfId="36221" xr:uid="{5A480A9C-048F-4023-9DDE-27B412FCFC19}"/>
    <cellStyle name="l_PM Jornais(eliza)_Jornais Norte_Plano AC - AJUSTADO -_Plano RR - REV I - 13.05 2 2 6" xfId="18505" xr:uid="{5CA3C2FA-ABD6-418E-B7CB-CD9CACD8AF9D}"/>
    <cellStyle name="l_PM Jornais(eliza)_Jornais Norte_Plano AC - AJUSTADO -_Plano RR - REV I - 13.05 2 3" xfId="15034" xr:uid="{877F4F5F-61D7-4084-8BDA-0D8FE56873C2}"/>
    <cellStyle name="l_PM Jornais(eliza)_Jornais Norte_Plano AC - AJUSTADO -_Plano RR - REV I - 13.05 2 3 2" xfId="21193" xr:uid="{20BA38BB-021A-4DB3-9B7A-70688450FAED}"/>
    <cellStyle name="l_PM Jornais(eliza)_Jornais Norte_Plano AC - AJUSTADO -_Plano RR - REV I - 13.05 2 3 2 2" xfId="38566" xr:uid="{F87D7DF7-9E8B-415C-82F2-6B2F6D354425}"/>
    <cellStyle name="l_PM Jornais(eliza)_Jornais Norte_Plano AC - AJUSTADO -_Plano RR - REV I - 13.05 2 3 3" xfId="26155" xr:uid="{831F73AC-524E-4F6E-B25A-846AE65B178C}"/>
    <cellStyle name="l_PM Jornais(eliza)_Jornais Norte_Plano AC - AJUSTADO -_Plano RR - REV I - 13.05 2 4" xfId="29346" xr:uid="{6801C8FC-B5C9-4E4A-BF9E-4F4E317DAC84}"/>
    <cellStyle name="l_PM Jornais(eliza)_Jornais Norte_Plano AC - AJUSTADO -_Plano RR - REV I - 13.05 2 4 2" xfId="41656" xr:uid="{26D51046-38BF-4356-A102-D5C1763BF90A}"/>
    <cellStyle name="l_PM Jornais(eliza)_Jornais Norte_Plano AC - AJUSTADO -_Plano RR - REV I - 13.05 2 5" xfId="32330" xr:uid="{AB7E7DDA-4133-4FC4-BCB6-9AD3FD5055D7}"/>
    <cellStyle name="l_PM Jornais(eliza)_Jornais Norte_Plano AC - AJUSTADO -_Plano RR - REV I - 13.05 2 5 2" xfId="44085" xr:uid="{6D05DCEF-24D0-404C-BA57-AAEDDF1952AA}"/>
    <cellStyle name="l_PM Jornais(eliza)_Jornais Norte_Plano AC - AJUSTADO -_Plano RR - REV I - 13.05 2 6" xfId="34635" xr:uid="{58513599-32E8-466E-B24D-8CA12157BB51}"/>
    <cellStyle name="l_PM Jornais(eliza)_Jornais Norte_Plano AC - AJUSTADO -_Plano RR - REV I - 13.05 2 7" xfId="19028" xr:uid="{11963E0F-8F17-491F-AFF9-0CFE389A7484}"/>
    <cellStyle name="l_PM Jornais(eliza)_Jornais Norte_Plano AC - AJUSTADO -_Plano RR - REV I - 13.05 3" xfId="12304" xr:uid="{F1DD7911-B0CA-447C-8BA0-F6EEFC711ACA}"/>
    <cellStyle name="l_PM Jornais(eliza)_Jornais Norte_Plano AC - AJUSTADO -_Plano RR - REV I - 13.05 3 2" xfId="15934" xr:uid="{46B0B0FE-D838-4F33-8CCA-991411A87FAD}"/>
    <cellStyle name="l_PM Jornais(eliza)_Jornais Norte_Plano AC - AJUSTADO -_Plano RR - REV I - 13.05 3 2 2" xfId="22093" xr:uid="{2CA65E2E-AD9D-45CE-A44F-AC4C1B2EAC52}"/>
    <cellStyle name="l_PM Jornais(eliza)_Jornais Norte_Plano AC - AJUSTADO -_Plano RR - REV I - 13.05 3 2 2 2" xfId="39371" xr:uid="{3272FC56-B69C-489B-A6B7-14DD7966CFD4}"/>
    <cellStyle name="l_PM Jornais(eliza)_Jornais Norte_Plano AC - AJUSTADO -_Plano RR - REV I - 13.05 3 2 3" xfId="27012" xr:uid="{5DB3A465-340C-421B-BD47-96B58B0E4A17}"/>
    <cellStyle name="l_PM Jornais(eliza)_Jornais Norte_Plano AC - AJUSTADO -_Plano RR - REV I - 13.05 3 2 4" xfId="48271" xr:uid="{030728FF-F187-473B-B008-1E12D359AD17}"/>
    <cellStyle name="l_PM Jornais(eliza)_Jornais Norte_Plano AC - AJUSTADO -_Plano RR - REV I - 13.05 3 3" xfId="17634" xr:uid="{EE0765E8-1B54-47CA-8909-03F2915A935C}"/>
    <cellStyle name="l_PM Jornais(eliza)_Jornais Norte_Plano AC - AJUSTADO -_Plano RR - REV I - 13.05 3 3 2" xfId="23793" xr:uid="{F63D4DEB-3309-4411-B255-6A5CDFAB4548}"/>
    <cellStyle name="l_PM Jornais(eliza)_Jornais Norte_Plano AC - AJUSTADO -_Plano RR - REV I - 13.05 3 3 2 2" xfId="42456" xr:uid="{42E811F0-ECD7-4C8B-84A5-1A424CD205BF}"/>
    <cellStyle name="l_PM Jornais(eliza)_Jornais Norte_Plano AC - AJUSTADO -_Plano RR - REV I - 13.05 3 3 3" xfId="30230" xr:uid="{7172985B-7626-4E63-A5B8-AF14599AC6C0}"/>
    <cellStyle name="l_PM Jornais(eliza)_Jornais Norte_Plano AC - AJUSTADO -_Plano RR - REV I - 13.05 3 4" xfId="33227" xr:uid="{CAF009C8-3465-463F-8DB3-31FCE7ADDC77}"/>
    <cellStyle name="l_PM Jornais(eliza)_Jornais Norte_Plano AC - AJUSTADO -_Plano RR - REV I - 13.05 3 4 2" xfId="44946" xr:uid="{0FCB1E1E-08C3-40B2-826C-8EED023D3A48}"/>
    <cellStyle name="l_PM Jornais(eliza)_Jornais Norte_Plano AC - AJUSTADO -_Plano RR - REV I - 13.05 3 5" xfId="35429" xr:uid="{8DD44DF0-0C94-4EF9-83AF-ED0E36F50F0D}"/>
    <cellStyle name="l_PM Jornais(eliza)_Jornais Norte_Plano AC - AJUSTADO -_Plano RR - REV I - 13.05 3 6" xfId="24800" xr:uid="{4C54CD4F-0D61-4619-9933-BF4A68984BDB}"/>
    <cellStyle name="l_PM Jornais(eliza)_Jornais Norte_Plano AC - AJUSTADO -_Plano RR - REV I - 13.05 3 6 2" xfId="37399" xr:uid="{A0F0A90D-11AA-440D-9492-836495D1838E}"/>
    <cellStyle name="l_PM Jornais(eliza)_Jornais Norte_Plano AC - AJUSTADO -_Plano RR - REV I - 13.05 4" xfId="14194" xr:uid="{FDEC9BE5-D692-4F0B-B91C-98ADBC2663CE}"/>
    <cellStyle name="l_PM Jornais(eliza)_Jornais Norte_Plano AC - AJUSTADO -_Plano RR - REV I - 13.05 4 2" xfId="20353" xr:uid="{A41517BB-72D1-4EE3-A6D1-D810FA290B55}"/>
    <cellStyle name="l_PM Jornais(eliza)_Jornais Norte_Plano AC - AJUSTADO -_Plano RR - REV I - 13.05 4 2 2" xfId="37763" xr:uid="{B3868323-11DC-4ED1-8C91-67DB2A8EA474}"/>
    <cellStyle name="l_PM Jornais(eliza)_Jornais Norte_Plano AC - AJUSTADO -_Plano RR - REV I - 13.05 4 3" xfId="25262" xr:uid="{A0528CFE-53AA-4445-A7E3-58FF9C39B4BF}"/>
    <cellStyle name="l_PM Jornais(eliza)_Jornais Norte_Plano AC - AJUSTADO -_Plano RR - REV I - 13.05 5" xfId="28472" xr:uid="{9DABECA8-6A7A-4C06-8869-24E2B79BA374}"/>
    <cellStyle name="l_PM Jornais(eliza)_Jornais Norte_Plano AC - AJUSTADO -_Plano RR - REV I - 13.05 5 2" xfId="40828" xr:uid="{097FCBD0-72B7-4181-AD2B-C1CB91A31201}"/>
    <cellStyle name="l_PM Jornais(eliza)_Jornais Norte_Plano AC - AJUSTADO -_Plano RR - REV I - 13.05 6" xfId="31864" xr:uid="{C319A0EE-3C6A-440D-B3A4-2BF932F43DAC}"/>
    <cellStyle name="l_PM Jornais(eliza)_Jornais Norte_Plano AC - AJUSTADO -_Plano RR - REV I - 13.05_CINEMA - BRASÍLIA - 141" xfId="1051" xr:uid="{CCC8F881-FB59-4F07-AC6B-12E8C8C90241}"/>
    <cellStyle name="l_PM Jornais(eliza)_Jornais Norte_Plano AC - AJUSTADO -_Plano RR - REV I - 13.05_CINEMA - BRASÍLIA - 141_JORNAL COMPLEMENTO 24.06 - VERAMIR II - CONSOLIDADO" xfId="1052" xr:uid="{00EEE4F0-36DE-4F8B-A4DD-2E614CFB4D76}"/>
    <cellStyle name="l_PM Jornais(eliza)_Jornais Norte_Plano AC - AJUSTADO -_Plano RR - REV I - 13.05_JORNAL COMPLEMENTO 24.06 - VERAMIR II - CONSOLIDADO" xfId="1053" xr:uid="{5478A467-1E2D-4C05-8454-CA17C53ACBD0}"/>
    <cellStyle name="l_PM Jornais(eliza)_Jornais Norte_Plano AC - AJUSTADO -_Plano RR - REV I - 13.05_OOH - Rev 12" xfId="4053" xr:uid="{498F37FD-7B58-49BD-BEB7-02AB0CBE17D0}"/>
    <cellStyle name="l_PM Jornais(eliza)_Jornais Norte_Plano AC - AJUSTADO -_Plano RR - REV I - 13.05_REV I - PLANO RÁDIO CONSOLIDADO MATISSE 07.07" xfId="1054" xr:uid="{72C0317C-D1E3-468C-9281-7CE4C1200A2E}"/>
    <cellStyle name="l_PM Jornais(eliza)_Jornais Norte_Plano AC - AJUSTADO -_Plano RS - 14.05.08 CONFERÊNCIA 12-05-08 - Cíntia" xfId="1055" xr:uid="{CA4B4BFB-5911-4BE8-815F-E5F217083F03}"/>
    <cellStyle name="l_PM Jornais(eliza)_Jornais Norte_Plano AC - AJUSTADO -_Plano RS - 14.05.08 CONFERÊNCIA 12-05-08 - Cíntia 2" xfId="11352" xr:uid="{1DC8A07C-8D79-43BE-9F8D-1B501121D1CC}"/>
    <cellStyle name="l_PM Jornais(eliza)_Jornais Norte_Plano AC - AJUSTADO -_Plano RS - 14.05.08 CONFERÊNCIA 12-05-08 - Cíntia 2 2" xfId="13108" xr:uid="{AFC3723F-2B47-4A25-A7D6-18D17077442C}"/>
    <cellStyle name="l_PM Jornais(eliza)_Jornais Norte_Plano AC - AJUSTADO -_Plano RS - 14.05.08 CONFERÊNCIA 12-05-08 - Cíntia 2 2 2" xfId="16738" xr:uid="{0F5BE866-8F63-4E33-9120-DB629BC586D8}"/>
    <cellStyle name="l_PM Jornais(eliza)_Jornais Norte_Plano AC - AJUSTADO -_Plano RS - 14.05.08 CONFERÊNCIA 12-05-08 - Cíntia 2 2 2 2" xfId="22897" xr:uid="{266C1B29-6EDC-466B-B458-905CF5E5F196}"/>
    <cellStyle name="l_PM Jornais(eliza)_Jornais Norte_Plano AC - AJUSTADO -_Plano RS - 14.05.08 CONFERÊNCIA 12-05-08 - Cíntia 2 2 2 2 2" xfId="40164" xr:uid="{483D2E5B-4F0A-44BD-98B9-D12478441D72}"/>
    <cellStyle name="l_PM Jornais(eliza)_Jornais Norte_Plano AC - AJUSTADO -_Plano RS - 14.05.08 CONFERÊNCIA 12-05-08 - Cíntia 2 2 2 3" xfId="27805" xr:uid="{30706CA2-663E-4121-9ED7-78F2C62963D7}"/>
    <cellStyle name="l_PM Jornais(eliza)_Jornais Norte_Plano AC - AJUSTADO -_Plano RS - 14.05.08 CONFERÊNCIA 12-05-08 - Cíntia 2 2 3" xfId="31029" xr:uid="{9101D245-4ABA-494B-91A6-9E45C6E96627}"/>
    <cellStyle name="l_PM Jornais(eliza)_Jornais Norte_Plano AC - AJUSTADO -_Plano RS - 14.05.08 CONFERÊNCIA 12-05-08 - Cíntia 2 2 3 2" xfId="43253" xr:uid="{2567EE01-AC1E-4A34-A91A-460D81157935}"/>
    <cellStyle name="l_PM Jornais(eliza)_Jornais Norte_Plano AC - AJUSTADO -_Plano RS - 14.05.08 CONFERÊNCIA 12-05-08 - Cíntia 2 2 4" xfId="34021" xr:uid="{2287417D-116E-4D33-96D1-7DA4C82B4262}"/>
    <cellStyle name="l_PM Jornais(eliza)_Jornais Norte_Plano AC - AJUSTADO -_Plano RS - 14.05.08 CONFERÊNCIA 12-05-08 - Cíntia 2 2 4 2" xfId="45740" xr:uid="{E1125AA3-1836-4543-923B-B7EC995476BA}"/>
    <cellStyle name="l_PM Jornais(eliza)_Jornais Norte_Plano AC - AJUSTADO -_Plano RS - 14.05.08 CONFERÊNCIA 12-05-08 - Cíntia 2 2 5" xfId="36222" xr:uid="{DEC10A79-0DA2-454B-9BD2-15AFF46A1675}"/>
    <cellStyle name="l_PM Jornais(eliza)_Jornais Norte_Plano AC - AJUSTADO -_Plano RS - 14.05.08 CONFERÊNCIA 12-05-08 - Cíntia 2 2 6" xfId="18503" xr:uid="{46A01888-7746-4693-AF00-A4CAA8297FD9}"/>
    <cellStyle name="l_PM Jornais(eliza)_Jornais Norte_Plano AC - AJUSTADO -_Plano RS - 14.05.08 CONFERÊNCIA 12-05-08 - Cíntia 2 3" xfId="15035" xr:uid="{060767E0-37CE-446F-92CC-FEA19BF26603}"/>
    <cellStyle name="l_PM Jornais(eliza)_Jornais Norte_Plano AC - AJUSTADO -_Plano RS - 14.05.08 CONFERÊNCIA 12-05-08 - Cíntia 2 3 2" xfId="21194" xr:uid="{3850592B-2C82-4C81-A4AC-B638CF3023C3}"/>
    <cellStyle name="l_PM Jornais(eliza)_Jornais Norte_Plano AC - AJUSTADO -_Plano RS - 14.05.08 CONFERÊNCIA 12-05-08 - Cíntia 2 3 2 2" xfId="38567" xr:uid="{CB00244D-A7FD-4424-BC6D-877BE83671D2}"/>
    <cellStyle name="l_PM Jornais(eliza)_Jornais Norte_Plano AC - AJUSTADO -_Plano RS - 14.05.08 CONFERÊNCIA 12-05-08 - Cíntia 2 3 3" xfId="26156" xr:uid="{1E3706A2-BCA8-41C8-8F21-D72AC674D22E}"/>
    <cellStyle name="l_PM Jornais(eliza)_Jornais Norte_Plano AC - AJUSTADO -_Plano RS - 14.05.08 CONFERÊNCIA 12-05-08 - Cíntia 2 4" xfId="29347" xr:uid="{7AB816AA-B5F6-4391-ABF6-B8335B188F3D}"/>
    <cellStyle name="l_PM Jornais(eliza)_Jornais Norte_Plano AC - AJUSTADO -_Plano RS - 14.05.08 CONFERÊNCIA 12-05-08 - Cíntia 2 4 2" xfId="41657" xr:uid="{B3D5A669-2056-4879-86FF-8AC3BD226134}"/>
    <cellStyle name="l_PM Jornais(eliza)_Jornais Norte_Plano AC - AJUSTADO -_Plano RS - 14.05.08 CONFERÊNCIA 12-05-08 - Cíntia 2 5" xfId="32331" xr:uid="{B0805AF1-BA07-426A-A5ED-324A188C7BAC}"/>
    <cellStyle name="l_PM Jornais(eliza)_Jornais Norte_Plano AC - AJUSTADO -_Plano RS - 14.05.08 CONFERÊNCIA 12-05-08 - Cíntia 2 5 2" xfId="44086" xr:uid="{E582D06F-F23A-4235-9D3B-E44C7514E57C}"/>
    <cellStyle name="l_PM Jornais(eliza)_Jornais Norte_Plano AC - AJUSTADO -_Plano RS - 14.05.08 CONFERÊNCIA 12-05-08 - Cíntia 2 6" xfId="34636" xr:uid="{AB6FA476-C36F-425D-8B2E-E8B223BFCF89}"/>
    <cellStyle name="l_PM Jornais(eliza)_Jornais Norte_Plano AC - AJUSTADO -_Plano RS - 14.05.08 CONFERÊNCIA 12-05-08 - Cíntia 2 7" xfId="18712" xr:uid="{41065B9A-642E-4535-B693-25CE75C3A1CA}"/>
    <cellStyle name="l_PM Jornais(eliza)_Jornais Norte_Plano AC - AJUSTADO -_Plano RS - 14.05.08 CONFERÊNCIA 12-05-08 - Cíntia 3" xfId="12305" xr:uid="{E1B101FE-090A-4BBD-AD64-BB21BB6F6004}"/>
    <cellStyle name="l_PM Jornais(eliza)_Jornais Norte_Plano AC - AJUSTADO -_Plano RS - 14.05.08 CONFERÊNCIA 12-05-08 - Cíntia 3 2" xfId="15935" xr:uid="{B040EED4-C178-42B3-A1F9-1607B5F9D8B7}"/>
    <cellStyle name="l_PM Jornais(eliza)_Jornais Norte_Plano AC - AJUSTADO -_Plano RS - 14.05.08 CONFERÊNCIA 12-05-08 - Cíntia 3 2 2" xfId="22094" xr:uid="{B9B08178-D50E-41BA-9651-C772E3765670}"/>
    <cellStyle name="l_PM Jornais(eliza)_Jornais Norte_Plano AC - AJUSTADO -_Plano RS - 14.05.08 CONFERÊNCIA 12-05-08 - Cíntia 3 2 2 2" xfId="39372" xr:uid="{043C931C-6606-427C-BCD1-B2D21C5FA2CF}"/>
    <cellStyle name="l_PM Jornais(eliza)_Jornais Norte_Plano AC - AJUSTADO -_Plano RS - 14.05.08 CONFERÊNCIA 12-05-08 - Cíntia 3 2 3" xfId="27013" xr:uid="{B77FE2E1-7991-4809-A7FF-15A68F747081}"/>
    <cellStyle name="l_PM Jornais(eliza)_Jornais Norte_Plano AC - AJUSTADO -_Plano RS - 14.05.08 CONFERÊNCIA 12-05-08 - Cíntia 3 2 4" xfId="48272" xr:uid="{BF4C6202-2DF4-4A55-A518-4F9F7EC07269}"/>
    <cellStyle name="l_PM Jornais(eliza)_Jornais Norte_Plano AC - AJUSTADO -_Plano RS - 14.05.08 CONFERÊNCIA 12-05-08 - Cíntia 3 3" xfId="17635" xr:uid="{7508E895-6E0E-427D-96CF-FADF691E140C}"/>
    <cellStyle name="l_PM Jornais(eliza)_Jornais Norte_Plano AC - AJUSTADO -_Plano RS - 14.05.08 CONFERÊNCIA 12-05-08 - Cíntia 3 3 2" xfId="23794" xr:uid="{9E6A162D-FDCC-4D99-A19B-A2DDA22F6F70}"/>
    <cellStyle name="l_PM Jornais(eliza)_Jornais Norte_Plano AC - AJUSTADO -_Plano RS - 14.05.08 CONFERÊNCIA 12-05-08 - Cíntia 3 3 2 2" xfId="42457" xr:uid="{330A847B-D8A9-4E9D-8D96-D5B5132C6D94}"/>
    <cellStyle name="l_PM Jornais(eliza)_Jornais Norte_Plano AC - AJUSTADO -_Plano RS - 14.05.08 CONFERÊNCIA 12-05-08 - Cíntia 3 3 3" xfId="30231" xr:uid="{3569834A-8B4D-4843-BAF3-E0BE78CA057A}"/>
    <cellStyle name="l_PM Jornais(eliza)_Jornais Norte_Plano AC - AJUSTADO -_Plano RS - 14.05.08 CONFERÊNCIA 12-05-08 - Cíntia 3 4" xfId="33228" xr:uid="{149331C4-39E5-471A-A408-075263AF4A64}"/>
    <cellStyle name="l_PM Jornais(eliza)_Jornais Norte_Plano AC - AJUSTADO -_Plano RS - 14.05.08 CONFERÊNCIA 12-05-08 - Cíntia 3 4 2" xfId="44947" xr:uid="{7C92B52F-AE91-454B-BB91-45135182D119}"/>
    <cellStyle name="l_PM Jornais(eliza)_Jornais Norte_Plano AC - AJUSTADO -_Plano RS - 14.05.08 CONFERÊNCIA 12-05-08 - Cíntia 3 5" xfId="35430" xr:uid="{5CE731B1-8D25-4C52-B1EB-6EC7DFB9AD8C}"/>
    <cellStyle name="l_PM Jornais(eliza)_Jornais Norte_Plano AC - AJUSTADO -_Plano RS - 14.05.08 CONFERÊNCIA 12-05-08 - Cíntia 3 6" xfId="37095" xr:uid="{67508EFE-4D98-40D2-9B29-FA49C40FC3E6}"/>
    <cellStyle name="l_PM Jornais(eliza)_Jornais Norte_Plano AC - AJUSTADO -_Plano RS - 14.05.08 CONFERÊNCIA 12-05-08 - Cíntia 3 6 2" xfId="46631" xr:uid="{B5576538-16FE-4842-B889-4DB50619D0BC}"/>
    <cellStyle name="l_PM Jornais(eliza)_Jornais Norte_Plano AC - AJUSTADO -_Plano RS - 14.05.08 CONFERÊNCIA 12-05-08 - Cíntia 4" xfId="14195" xr:uid="{4C543BDF-4795-4385-8477-4AD6DCDCAD80}"/>
    <cellStyle name="l_PM Jornais(eliza)_Jornais Norte_Plano AC - AJUSTADO -_Plano RS - 14.05.08 CONFERÊNCIA 12-05-08 - Cíntia 4 2" xfId="20354" xr:uid="{E2908B66-1EE6-4C2E-830C-8A0661335B84}"/>
    <cellStyle name="l_PM Jornais(eliza)_Jornais Norte_Plano AC - AJUSTADO -_Plano RS - 14.05.08 CONFERÊNCIA 12-05-08 - Cíntia 4 2 2" xfId="37764" xr:uid="{2E157A50-1F20-4828-BF75-222056686836}"/>
    <cellStyle name="l_PM Jornais(eliza)_Jornais Norte_Plano AC - AJUSTADO -_Plano RS - 14.05.08 CONFERÊNCIA 12-05-08 - Cíntia 4 3" xfId="25263" xr:uid="{295CC47D-D99E-49F1-B1FD-E884DF9CC037}"/>
    <cellStyle name="l_PM Jornais(eliza)_Jornais Norte_Plano AC - AJUSTADO -_Plano RS - 14.05.08 CONFERÊNCIA 12-05-08 - Cíntia 5" xfId="28473" xr:uid="{D4D500B9-817C-4452-8299-7A268EBAF9C1}"/>
    <cellStyle name="l_PM Jornais(eliza)_Jornais Norte_Plano AC - AJUSTADO -_Plano RS - 14.05.08 CONFERÊNCIA 12-05-08 - Cíntia 5 2" xfId="40829" xr:uid="{22DC5155-0628-4D18-8F55-00A9154C471B}"/>
    <cellStyle name="l_PM Jornais(eliza)_Jornais Norte_Plano AC - AJUSTADO -_Plano RS - 14.05.08 CONFERÊNCIA 12-05-08 - Cíntia 6" xfId="31863" xr:uid="{5A239A88-408F-478A-ABB1-320F548629D2}"/>
    <cellStyle name="l_PM Jornais(eliza)_Jornais Norte_Plano AC - AJUSTADO -_Plano RS - 14.05.08 CONFERÊNCIA 12-05-08 - Cíntia_OOH - Rev 12" xfId="4054" xr:uid="{6324D310-63A9-40DC-A4D4-764FB1E3C199}"/>
    <cellStyle name="l_PM Jornais(eliza)_Jornais Norte_Plano AC - AJUSTADO -_SECOM PR - BAHIA -  14-05-08" xfId="1056" xr:uid="{11EBC58C-5707-4DCC-973D-01BC8A3F3776}"/>
    <cellStyle name="l_PM Jornais(eliza)_Jornais Norte_Plano AC - AJUSTADO -_SECOM PR - BAHIA -  14-05-08(1)" xfId="1057" xr:uid="{A71D864A-319F-4EA8-A7DF-ABA5688DB9E0}"/>
    <cellStyle name="l_PM Jornais(eliza)_Jornais Norte_Plano AC - AJUSTADO -_SECOM PR - BAHIA -  14-05-08(1)_JORNAL COMPLEMENTO 24.06 - VERAMIR II - CONSOLIDADO" xfId="1058" xr:uid="{30DE7862-570A-432C-8962-E05A4C8B0CF9}"/>
    <cellStyle name="l_PM Jornais(eliza)_Jornais Norte_Plano AC - AJUSTADO -_SECOM PR - BAHIA -  14-05-08_JORNAL COMPLEMENTO 24.06 - VERAMIR II - CONSOLIDADO" xfId="1059" xr:uid="{98F61A7E-091B-4C28-AA83-49720570E6B8}"/>
    <cellStyle name="l_PM Jornais(eliza)_Jornais Norte_Plano AC - AJUSTADO -_SECOM PR - DISTRITO FEDERAL - 14-05-08" xfId="1060" xr:uid="{EFF4AC57-E12F-46F3-9971-BB8A9C4AB729}"/>
    <cellStyle name="l_PM Jornais(eliza)_Jornais Norte_Plano AC - AJUSTADO -_SECOM PR - DISTRITO FEDERAL - 14-05-08 2" xfId="11353" xr:uid="{3162C4FC-0793-41C2-AB7F-E2A02A669E51}"/>
    <cellStyle name="l_PM Jornais(eliza)_Jornais Norte_Plano AC - AJUSTADO -_SECOM PR - DISTRITO FEDERAL - 14-05-08 2 2" xfId="13109" xr:uid="{1858A377-F957-4EFC-BFD2-CD98D1BBD545}"/>
    <cellStyle name="l_PM Jornais(eliza)_Jornais Norte_Plano AC - AJUSTADO -_SECOM PR - DISTRITO FEDERAL - 14-05-08 2 2 2" xfId="16739" xr:uid="{CF0C532B-5BB1-4039-BC14-79B9BF7F8FFC}"/>
    <cellStyle name="l_PM Jornais(eliza)_Jornais Norte_Plano AC - AJUSTADO -_SECOM PR - DISTRITO FEDERAL - 14-05-08 2 2 2 2" xfId="22898" xr:uid="{8582954E-3FF5-485D-810C-7FF7382FBFAB}"/>
    <cellStyle name="l_PM Jornais(eliza)_Jornais Norte_Plano AC - AJUSTADO -_SECOM PR - DISTRITO FEDERAL - 14-05-08 2 2 2 2 2" xfId="40165" xr:uid="{E5BE0115-48B4-4DCD-9097-F6FEF7DB6F0E}"/>
    <cellStyle name="l_PM Jornais(eliza)_Jornais Norte_Plano AC - AJUSTADO -_SECOM PR - DISTRITO FEDERAL - 14-05-08 2 2 2 3" xfId="27806" xr:uid="{9A87F9B8-99A0-49AF-8998-FEE7492FB94C}"/>
    <cellStyle name="l_PM Jornais(eliza)_Jornais Norte_Plano AC - AJUSTADO -_SECOM PR - DISTRITO FEDERAL - 14-05-08 2 2 3" xfId="31030" xr:uid="{1A004957-ABDF-4D97-BCD4-63CEFCA729C0}"/>
    <cellStyle name="l_PM Jornais(eliza)_Jornais Norte_Plano AC - AJUSTADO -_SECOM PR - DISTRITO FEDERAL - 14-05-08 2 2 3 2" xfId="43254" xr:uid="{810E81CB-639E-4063-9F56-FA028835CE6D}"/>
    <cellStyle name="l_PM Jornais(eliza)_Jornais Norte_Plano AC - AJUSTADO -_SECOM PR - DISTRITO FEDERAL - 14-05-08 2 2 4" xfId="34022" xr:uid="{5D13D945-17F9-440D-8FB9-50BD4F1B3182}"/>
    <cellStyle name="l_PM Jornais(eliza)_Jornais Norte_Plano AC - AJUSTADO -_SECOM PR - DISTRITO FEDERAL - 14-05-08 2 2 4 2" xfId="45741" xr:uid="{516C821D-8F8B-4BF2-BA3E-178F2FA7C874}"/>
    <cellStyle name="l_PM Jornais(eliza)_Jornais Norte_Plano AC - AJUSTADO -_SECOM PR - DISTRITO FEDERAL - 14-05-08 2 2 5" xfId="36223" xr:uid="{13289DAE-637C-449B-ACF5-CEE77D7F93E6}"/>
    <cellStyle name="l_PM Jornais(eliza)_Jornais Norte_Plano AC - AJUSTADO -_SECOM PR - DISTRITO FEDERAL - 14-05-08 2 2 6" xfId="18502" xr:uid="{81B626F7-859C-4E0B-9382-5379B09422BC}"/>
    <cellStyle name="l_PM Jornais(eliza)_Jornais Norte_Plano AC - AJUSTADO -_SECOM PR - DISTRITO FEDERAL - 14-05-08 2 3" xfId="15036" xr:uid="{A31A2CCA-A7E0-4ED2-8455-5F5552FCB2EA}"/>
    <cellStyle name="l_PM Jornais(eliza)_Jornais Norte_Plano AC - AJUSTADO -_SECOM PR - DISTRITO FEDERAL - 14-05-08 2 3 2" xfId="21195" xr:uid="{2BF41527-F3EB-4918-9AEC-DF79C261E16C}"/>
    <cellStyle name="l_PM Jornais(eliza)_Jornais Norte_Plano AC - AJUSTADO -_SECOM PR - DISTRITO FEDERAL - 14-05-08 2 3 2 2" xfId="38568" xr:uid="{35127C59-39A5-4EB6-900C-1822A1773648}"/>
    <cellStyle name="l_PM Jornais(eliza)_Jornais Norte_Plano AC - AJUSTADO -_SECOM PR - DISTRITO FEDERAL - 14-05-08 2 3 3" xfId="26157" xr:uid="{A481FA4B-B3A3-49FD-BD06-C1EA2C998C04}"/>
    <cellStyle name="l_PM Jornais(eliza)_Jornais Norte_Plano AC - AJUSTADO -_SECOM PR - DISTRITO FEDERAL - 14-05-08 2 4" xfId="29348" xr:uid="{2601E704-240B-4797-A32C-DFCFF037E736}"/>
    <cellStyle name="l_PM Jornais(eliza)_Jornais Norte_Plano AC - AJUSTADO -_SECOM PR - DISTRITO FEDERAL - 14-05-08 2 4 2" xfId="41658" xr:uid="{02308D4F-AB5B-437F-811B-3D6D0F31E056}"/>
    <cellStyle name="l_PM Jornais(eliza)_Jornais Norte_Plano AC - AJUSTADO -_SECOM PR - DISTRITO FEDERAL - 14-05-08 2 5" xfId="32332" xr:uid="{02ACBF79-DA3C-4887-A7FD-3B679EAF7F05}"/>
    <cellStyle name="l_PM Jornais(eliza)_Jornais Norte_Plano AC - AJUSTADO -_SECOM PR - DISTRITO FEDERAL - 14-05-08 2 5 2" xfId="44087" xr:uid="{BB1B4544-CD92-4B95-85A4-574490D05924}"/>
    <cellStyle name="l_PM Jornais(eliza)_Jornais Norte_Plano AC - AJUSTADO -_SECOM PR - DISTRITO FEDERAL - 14-05-08 2 6" xfId="34637" xr:uid="{01B1C764-778C-4B1D-AD8D-4FD486333B4E}"/>
    <cellStyle name="l_PM Jornais(eliza)_Jornais Norte_Plano AC - AJUSTADO -_SECOM PR - DISTRITO FEDERAL - 14-05-08 2 7" xfId="19410" xr:uid="{11089E6F-1D22-4545-99A6-3899841E4AFB}"/>
    <cellStyle name="l_PM Jornais(eliza)_Jornais Norte_Plano AC - AJUSTADO -_SECOM PR - DISTRITO FEDERAL - 14-05-08 3" xfId="12306" xr:uid="{BAC21E74-2EB6-4F6E-AC00-A2DF2EF64914}"/>
    <cellStyle name="l_PM Jornais(eliza)_Jornais Norte_Plano AC - AJUSTADO -_SECOM PR - DISTRITO FEDERAL - 14-05-08 3 2" xfId="15936" xr:uid="{2D720068-1DCF-4E58-B667-F9B061559CC7}"/>
    <cellStyle name="l_PM Jornais(eliza)_Jornais Norte_Plano AC - AJUSTADO -_SECOM PR - DISTRITO FEDERAL - 14-05-08 3 2 2" xfId="22095" xr:uid="{C126985B-2069-4D31-8336-65C47E22A388}"/>
    <cellStyle name="l_PM Jornais(eliza)_Jornais Norte_Plano AC - AJUSTADO -_SECOM PR - DISTRITO FEDERAL - 14-05-08 3 2 2 2" xfId="39373" xr:uid="{C8290D27-5538-40C5-92A1-A80A4B7D2F94}"/>
    <cellStyle name="l_PM Jornais(eliza)_Jornais Norte_Plano AC - AJUSTADO -_SECOM PR - DISTRITO FEDERAL - 14-05-08 3 2 3" xfId="27014" xr:uid="{DEE88790-5A64-4104-B63D-8D00006CA690}"/>
    <cellStyle name="l_PM Jornais(eliza)_Jornais Norte_Plano AC - AJUSTADO -_SECOM PR - DISTRITO FEDERAL - 14-05-08 3 2 4" xfId="48273" xr:uid="{4BBA52BA-14BC-4505-A592-805ACEA901D4}"/>
    <cellStyle name="l_PM Jornais(eliza)_Jornais Norte_Plano AC - AJUSTADO -_SECOM PR - DISTRITO FEDERAL - 14-05-08 3 3" xfId="17636" xr:uid="{6FB4EDC7-C5AF-46B4-B846-707C9029ADCC}"/>
    <cellStyle name="l_PM Jornais(eliza)_Jornais Norte_Plano AC - AJUSTADO -_SECOM PR - DISTRITO FEDERAL - 14-05-08 3 3 2" xfId="23795" xr:uid="{E4C3F1A2-20C0-444D-92D2-36707C4DDB6F}"/>
    <cellStyle name="l_PM Jornais(eliza)_Jornais Norte_Plano AC - AJUSTADO -_SECOM PR - DISTRITO FEDERAL - 14-05-08 3 3 2 2" xfId="42458" xr:uid="{514E9ED0-6119-4701-B619-1AB4A068DCA4}"/>
    <cellStyle name="l_PM Jornais(eliza)_Jornais Norte_Plano AC - AJUSTADO -_SECOM PR - DISTRITO FEDERAL - 14-05-08 3 3 3" xfId="30232" xr:uid="{1688CE3D-9C51-4992-9AC5-9A9F6366A3A4}"/>
    <cellStyle name="l_PM Jornais(eliza)_Jornais Norte_Plano AC - AJUSTADO -_SECOM PR - DISTRITO FEDERAL - 14-05-08 3 4" xfId="33229" xr:uid="{E4CDC183-93E1-48CA-BE73-F07FA4F0EC2E}"/>
    <cellStyle name="l_PM Jornais(eliza)_Jornais Norte_Plano AC - AJUSTADO -_SECOM PR - DISTRITO FEDERAL - 14-05-08 3 4 2" xfId="44948" xr:uid="{E804AAFF-1D50-44C5-B401-409F8E1F2065}"/>
    <cellStyle name="l_PM Jornais(eliza)_Jornais Norte_Plano AC - AJUSTADO -_SECOM PR - DISTRITO FEDERAL - 14-05-08 3 5" xfId="35431" xr:uid="{C3BBA020-A4EE-4AB2-96D0-7C431B3311C7}"/>
    <cellStyle name="l_PM Jornais(eliza)_Jornais Norte_Plano AC - AJUSTADO -_SECOM PR - DISTRITO FEDERAL - 14-05-08 3 6" xfId="37298" xr:uid="{4E0D1A54-4103-4706-BF0A-0FBCB2D13022}"/>
    <cellStyle name="l_PM Jornais(eliza)_Jornais Norte_Plano AC - AJUSTADO -_SECOM PR - DISTRITO FEDERAL - 14-05-08 3 6 2" xfId="46834" xr:uid="{037D3678-664E-45CE-8395-726C0BB79B17}"/>
    <cellStyle name="l_PM Jornais(eliza)_Jornais Norte_Plano AC - AJUSTADO -_SECOM PR - DISTRITO FEDERAL - 14-05-08 4" xfId="14196" xr:uid="{5A0A4E71-E1E4-4293-9C66-0DF7FE6FF03D}"/>
    <cellStyle name="l_PM Jornais(eliza)_Jornais Norte_Plano AC - AJUSTADO -_SECOM PR - DISTRITO FEDERAL - 14-05-08 4 2" xfId="20355" xr:uid="{54C3DF05-FE90-43AD-B14B-D8BF20D4512B}"/>
    <cellStyle name="l_PM Jornais(eliza)_Jornais Norte_Plano AC - AJUSTADO -_SECOM PR - DISTRITO FEDERAL - 14-05-08 4 2 2" xfId="37765" xr:uid="{75CA3C6B-BC07-478D-BAF8-FF3801327219}"/>
    <cellStyle name="l_PM Jornais(eliza)_Jornais Norte_Plano AC - AJUSTADO -_SECOM PR - DISTRITO FEDERAL - 14-05-08 4 3" xfId="25264" xr:uid="{B526B8A9-307D-4CBC-B58A-85A7C144DC8E}"/>
    <cellStyle name="l_PM Jornais(eliza)_Jornais Norte_Plano AC - AJUSTADO -_SECOM PR - DISTRITO FEDERAL - 14-05-08 5" xfId="28474" xr:uid="{A1E3862C-8DFD-4518-951C-EA1645D3AB12}"/>
    <cellStyle name="l_PM Jornais(eliza)_Jornais Norte_Plano AC - AJUSTADO -_SECOM PR - DISTRITO FEDERAL - 14-05-08 5 2" xfId="40830" xr:uid="{8E1FE977-F7E0-4DD1-A51E-3A62338E7FB3}"/>
    <cellStyle name="l_PM Jornais(eliza)_Jornais Norte_Plano AC - AJUSTADO -_SECOM PR - DISTRITO FEDERAL - 14-05-08 6" xfId="31862" xr:uid="{BAC3BCD4-76D5-46D4-8992-F96980AC5ACE}"/>
    <cellStyle name="l_PM Jornais(eliza)_Jornais Norte_Plano AC - AJUSTADO -_SECOM PR - DISTRITO FEDERAL - 14-05-08_JORNAL COMPLEMENTO 24.06 - VERAMIR II - CONSOLIDADO" xfId="1061" xr:uid="{5C427930-AE7B-475C-9A02-01B8C24B5B6D}"/>
    <cellStyle name="l_PM Jornais(eliza)_Jornais Norte_Plano AC - AJUSTADO -_SECOM PR - DISTRITO FEDERAL - 14-05-08_OOH - Rev 12" xfId="4055" xr:uid="{66F05A8A-BC05-497C-B032-CD16DD126A41}"/>
    <cellStyle name="l_PM Jornais(eliza)_Jornais Norte_Plano AC - AJUSTADO -_SECOM PR - MARANHÃO -  14-05-08" xfId="1062" xr:uid="{1C0391BA-D269-43A9-8BFB-6B11A5EBA59D}"/>
    <cellStyle name="l_PM Jornais(eliza)_Jornais Norte_Plano AC - AJUSTADO -_SECOM PR - MARANHÃO -  14-05-08 2" xfId="11354" xr:uid="{FE3E2EC3-FAC4-4290-8951-A2A451B4926D}"/>
    <cellStyle name="l_PM Jornais(eliza)_Jornais Norte_Plano AC - AJUSTADO -_SECOM PR - MARANHÃO -  14-05-08 2 2" xfId="13110" xr:uid="{5B75FE90-B380-4109-8463-D4A73CAA3703}"/>
    <cellStyle name="l_PM Jornais(eliza)_Jornais Norte_Plano AC - AJUSTADO -_SECOM PR - MARANHÃO -  14-05-08 2 2 2" xfId="16740" xr:uid="{E79FB1E7-F9A2-4658-B10B-C16F712A2D1D}"/>
    <cellStyle name="l_PM Jornais(eliza)_Jornais Norte_Plano AC - AJUSTADO -_SECOM PR - MARANHÃO -  14-05-08 2 2 2 2" xfId="22899" xr:uid="{01796312-55C4-4D8F-8D1F-1072DC5D8728}"/>
    <cellStyle name="l_PM Jornais(eliza)_Jornais Norte_Plano AC - AJUSTADO -_SECOM PR - MARANHÃO -  14-05-08 2 2 2 2 2" xfId="40166" xr:uid="{F34B2B90-D3D3-483F-ADFB-582BE24850D0}"/>
    <cellStyle name="l_PM Jornais(eliza)_Jornais Norte_Plano AC - AJUSTADO -_SECOM PR - MARANHÃO -  14-05-08 2 2 2 3" xfId="27807" xr:uid="{15219689-FC2D-40C9-A3F1-11071BE40CB8}"/>
    <cellStyle name="l_PM Jornais(eliza)_Jornais Norte_Plano AC - AJUSTADO -_SECOM PR - MARANHÃO -  14-05-08 2 2 3" xfId="31031" xr:uid="{871191C3-C73E-4D86-A5ED-EECDE085F0C5}"/>
    <cellStyle name="l_PM Jornais(eliza)_Jornais Norte_Plano AC - AJUSTADO -_SECOM PR - MARANHÃO -  14-05-08 2 2 3 2" xfId="43255" xr:uid="{238EE115-02EB-4584-B1C7-B99BFBDC1F89}"/>
    <cellStyle name="l_PM Jornais(eliza)_Jornais Norte_Plano AC - AJUSTADO -_SECOM PR - MARANHÃO -  14-05-08 2 2 4" xfId="34023" xr:uid="{A8600723-C320-4759-93A2-F5ED21271EBC}"/>
    <cellStyle name="l_PM Jornais(eliza)_Jornais Norte_Plano AC - AJUSTADO -_SECOM PR - MARANHÃO -  14-05-08 2 2 4 2" xfId="45742" xr:uid="{1EDF1DF6-CFDB-4AC5-84B0-0DFACB05FFC8}"/>
    <cellStyle name="l_PM Jornais(eliza)_Jornais Norte_Plano AC - AJUSTADO -_SECOM PR - MARANHÃO -  14-05-08 2 2 5" xfId="36224" xr:uid="{34C303EA-CF69-480D-8C80-99441124FA31}"/>
    <cellStyle name="l_PM Jornais(eliza)_Jornais Norte_Plano AC - AJUSTADO -_SECOM PR - MARANHÃO -  14-05-08 2 2 6" xfId="18501" xr:uid="{D89920A3-D6B2-4AF8-99F7-E4D3291758F0}"/>
    <cellStyle name="l_PM Jornais(eliza)_Jornais Norte_Plano AC - AJUSTADO -_SECOM PR - MARANHÃO -  14-05-08 2 3" xfId="15037" xr:uid="{8AAD4BBB-7AA3-48E7-A7EA-FA9F369F2CEB}"/>
    <cellStyle name="l_PM Jornais(eliza)_Jornais Norte_Plano AC - AJUSTADO -_SECOM PR - MARANHÃO -  14-05-08 2 3 2" xfId="21196" xr:uid="{3A8945CA-F981-4F11-800D-B55DACA7AD73}"/>
    <cellStyle name="l_PM Jornais(eliza)_Jornais Norte_Plano AC - AJUSTADO -_SECOM PR - MARANHÃO -  14-05-08 2 3 2 2" xfId="38569" xr:uid="{B5BA7E5F-C204-41FB-A496-2AC7A3A33072}"/>
    <cellStyle name="l_PM Jornais(eliza)_Jornais Norte_Plano AC - AJUSTADO -_SECOM PR - MARANHÃO -  14-05-08 2 3 3" xfId="26158" xr:uid="{CCF46E0F-4CA1-40DD-BF25-9FEFB2FF2AAD}"/>
    <cellStyle name="l_PM Jornais(eliza)_Jornais Norte_Plano AC - AJUSTADO -_SECOM PR - MARANHÃO -  14-05-08 2 4" xfId="29349" xr:uid="{3F65BF48-8FB1-493E-B7DF-C763BB9FC544}"/>
    <cellStyle name="l_PM Jornais(eliza)_Jornais Norte_Plano AC - AJUSTADO -_SECOM PR - MARANHÃO -  14-05-08 2 4 2" xfId="41659" xr:uid="{091175E4-48EA-4B4E-BBBE-7AA714EB0E28}"/>
    <cellStyle name="l_PM Jornais(eliza)_Jornais Norte_Plano AC - AJUSTADO -_SECOM PR - MARANHÃO -  14-05-08 2 5" xfId="32333" xr:uid="{0461ECF5-C1EE-4F96-87FF-D756E2938E61}"/>
    <cellStyle name="l_PM Jornais(eliza)_Jornais Norte_Plano AC - AJUSTADO -_SECOM PR - MARANHÃO -  14-05-08 2 5 2" xfId="44088" xr:uid="{F1E11CB8-5232-4E25-9EC3-41E56EFA3401}"/>
    <cellStyle name="l_PM Jornais(eliza)_Jornais Norte_Plano AC - AJUSTADO -_SECOM PR - MARANHÃO -  14-05-08 2 6" xfId="34638" xr:uid="{364EB245-33DB-44B4-B206-632623077B64}"/>
    <cellStyle name="l_PM Jornais(eliza)_Jornais Norte_Plano AC - AJUSTADO -_SECOM PR - MARANHÃO -  14-05-08 2 7" xfId="19704" xr:uid="{9CC3EECA-4CBA-4A26-92AF-647A85DF02BF}"/>
    <cellStyle name="l_PM Jornais(eliza)_Jornais Norte_Plano AC - AJUSTADO -_SECOM PR - MARANHÃO -  14-05-08 3" xfId="12307" xr:uid="{8C32FBC2-A090-48FE-8E75-E65498AFE966}"/>
    <cellStyle name="l_PM Jornais(eliza)_Jornais Norte_Plano AC - AJUSTADO -_SECOM PR - MARANHÃO -  14-05-08 3 2" xfId="15937" xr:uid="{2887477C-FDD0-4950-B9EF-B279CFD523F3}"/>
    <cellStyle name="l_PM Jornais(eliza)_Jornais Norte_Plano AC - AJUSTADO -_SECOM PR - MARANHÃO -  14-05-08 3 2 2" xfId="22096" xr:uid="{42B68026-DB30-4CAA-9D66-D90E258B6A93}"/>
    <cellStyle name="l_PM Jornais(eliza)_Jornais Norte_Plano AC - AJUSTADO -_SECOM PR - MARANHÃO -  14-05-08 3 2 2 2" xfId="39374" xr:uid="{C36D5067-F1E4-487F-85A7-96DA46B669D6}"/>
    <cellStyle name="l_PM Jornais(eliza)_Jornais Norte_Plano AC - AJUSTADO -_SECOM PR - MARANHÃO -  14-05-08 3 2 3" xfId="27015" xr:uid="{047BF8F5-C1F6-4530-9896-C9FF93B40EB4}"/>
    <cellStyle name="l_PM Jornais(eliza)_Jornais Norte_Plano AC - AJUSTADO -_SECOM PR - MARANHÃO -  14-05-08 3 2 4" xfId="48274" xr:uid="{AB0FC640-2973-487B-B623-CB65AD58CAC5}"/>
    <cellStyle name="l_PM Jornais(eliza)_Jornais Norte_Plano AC - AJUSTADO -_SECOM PR - MARANHÃO -  14-05-08 3 3" xfId="17637" xr:uid="{A14D71A1-A5DA-4203-9A4F-5A25C2CFC019}"/>
    <cellStyle name="l_PM Jornais(eliza)_Jornais Norte_Plano AC - AJUSTADO -_SECOM PR - MARANHÃO -  14-05-08 3 3 2" xfId="23796" xr:uid="{2567DE91-E080-40EB-86D2-3EE20241D583}"/>
    <cellStyle name="l_PM Jornais(eliza)_Jornais Norte_Plano AC - AJUSTADO -_SECOM PR - MARANHÃO -  14-05-08 3 3 2 2" xfId="42459" xr:uid="{466C3483-5EF7-402D-A16F-4266A31F6248}"/>
    <cellStyle name="l_PM Jornais(eliza)_Jornais Norte_Plano AC - AJUSTADO -_SECOM PR - MARANHÃO -  14-05-08 3 3 3" xfId="30233" xr:uid="{975328BB-3FF5-4D0B-93FC-B61BE6908ED2}"/>
    <cellStyle name="l_PM Jornais(eliza)_Jornais Norte_Plano AC - AJUSTADO -_SECOM PR - MARANHÃO -  14-05-08 3 4" xfId="33230" xr:uid="{4172AD81-EF58-4DCD-99A4-295E82C4169C}"/>
    <cellStyle name="l_PM Jornais(eliza)_Jornais Norte_Plano AC - AJUSTADO -_SECOM PR - MARANHÃO -  14-05-08 3 4 2" xfId="44949" xr:uid="{5EB190E6-0C93-4B16-95CA-5DED363BFAC1}"/>
    <cellStyle name="l_PM Jornais(eliza)_Jornais Norte_Plano AC - AJUSTADO -_SECOM PR - MARANHÃO -  14-05-08 3 5" xfId="35432" xr:uid="{1895E495-0CE7-4412-930B-B59BF500B5EA}"/>
    <cellStyle name="l_PM Jornais(eliza)_Jornais Norte_Plano AC - AJUSTADO -_SECOM PR - MARANHÃO -  14-05-08 3 6" xfId="36898" xr:uid="{A7B4C6B9-FE8A-4DA1-8DB5-733DA8D2E935}"/>
    <cellStyle name="l_PM Jornais(eliza)_Jornais Norte_Plano AC - AJUSTADO -_SECOM PR - MARANHÃO -  14-05-08 3 6 2" xfId="46434" xr:uid="{21BF1A99-2B97-4B3E-926D-64F38540058B}"/>
    <cellStyle name="l_PM Jornais(eliza)_Jornais Norte_Plano AC - AJUSTADO -_SECOM PR - MARANHÃO -  14-05-08 4" xfId="14197" xr:uid="{10D38043-45E2-41B1-B6A4-684B28551341}"/>
    <cellStyle name="l_PM Jornais(eliza)_Jornais Norte_Plano AC - AJUSTADO -_SECOM PR - MARANHÃO -  14-05-08 4 2" xfId="20356" xr:uid="{C27D90AD-D83F-430D-B4B4-0D3EB6544A88}"/>
    <cellStyle name="l_PM Jornais(eliza)_Jornais Norte_Plano AC - AJUSTADO -_SECOM PR - MARANHÃO -  14-05-08 4 2 2" xfId="37766" xr:uid="{AC0BC23D-FC76-456A-B88E-F4E76655E3F6}"/>
    <cellStyle name="l_PM Jornais(eliza)_Jornais Norte_Plano AC - AJUSTADO -_SECOM PR - MARANHÃO -  14-05-08 4 3" xfId="25265" xr:uid="{C66F9E55-F9B9-415C-A22C-C23E45E80BBE}"/>
    <cellStyle name="l_PM Jornais(eliza)_Jornais Norte_Plano AC - AJUSTADO -_SECOM PR - MARANHÃO -  14-05-08 5" xfId="28475" xr:uid="{38F57A3D-37B0-4B92-AE05-BFFCA29D151A}"/>
    <cellStyle name="l_PM Jornais(eliza)_Jornais Norte_Plano AC - AJUSTADO -_SECOM PR - MARANHÃO -  14-05-08 5 2" xfId="40831" xr:uid="{B5CCF7FE-63E1-4F0A-B21A-745C73F7E19F}"/>
    <cellStyle name="l_PM Jornais(eliza)_Jornais Norte_Plano AC - AJUSTADO -_SECOM PR - MARANHÃO -  14-05-08 6" xfId="31861" xr:uid="{3674AEC6-FE7B-48B9-8177-F31831F5492B}"/>
    <cellStyle name="l_PM Jornais(eliza)_Jornais Norte_Plano AC - AJUSTADO -_SECOM PR - MARANHÃO -  14-05-08_JORNAL COMPLEMENTO 24.06 - VERAMIR II - CONSOLIDADO" xfId="1063" xr:uid="{AEB119A0-81B8-4381-812E-45F3E4ACB93B}"/>
    <cellStyle name="l_PM Jornais(eliza)_Jornais Norte_Plano AC - AJUSTADO -_SECOM PR - MARANHÃO -  14-05-08_OOH - Rev 12" xfId="4056" xr:uid="{CB2752AF-AAFD-4B9D-B16C-99DAC4A57071}"/>
    <cellStyle name="l_PM Jornais(eliza)_Jornais Norte_Plano AC - AJUSTADO -_SECOM PR - MGE E SPE - 13-05" xfId="1064" xr:uid="{93D68DEB-F4DE-45FA-A23B-562DDDD9690B}"/>
    <cellStyle name="l_PM Jornais(eliza)_Jornais Norte_Plano AC - AJUSTADO -_SECOM PR - MGE E SPE - 13-05 2" xfId="11355" xr:uid="{AA35C8E2-0879-405B-977F-62200380CDB3}"/>
    <cellStyle name="l_PM Jornais(eliza)_Jornais Norte_Plano AC - AJUSTADO -_SECOM PR - MGE E SPE - 13-05 2 2" xfId="13111" xr:uid="{A3BC52F4-EF6D-48DC-A31A-79306A4C16E5}"/>
    <cellStyle name="l_PM Jornais(eliza)_Jornais Norte_Plano AC - AJUSTADO -_SECOM PR - MGE E SPE - 13-05 2 2 2" xfId="16741" xr:uid="{D4982187-3ABB-446B-9B1D-6AE8A8372BDA}"/>
    <cellStyle name="l_PM Jornais(eliza)_Jornais Norte_Plano AC - AJUSTADO -_SECOM PR - MGE E SPE - 13-05 2 2 2 2" xfId="22900" xr:uid="{5DB71AAA-0971-4BBA-A9EB-81F693919952}"/>
    <cellStyle name="l_PM Jornais(eliza)_Jornais Norte_Plano AC - AJUSTADO -_SECOM PR - MGE E SPE - 13-05 2 2 2 2 2" xfId="40167" xr:uid="{E7678743-E487-4A8A-B04E-6ECE7B424238}"/>
    <cellStyle name="l_PM Jornais(eliza)_Jornais Norte_Plano AC - AJUSTADO -_SECOM PR - MGE E SPE - 13-05 2 2 2 3" xfId="27808" xr:uid="{C9642651-DE8A-490D-805C-FFC7B340625E}"/>
    <cellStyle name="l_PM Jornais(eliza)_Jornais Norte_Plano AC - AJUSTADO -_SECOM PR - MGE E SPE - 13-05 2 2 3" xfId="31032" xr:uid="{F8607DE2-83D1-4FCA-86CA-8FF8A08B0EF8}"/>
    <cellStyle name="l_PM Jornais(eliza)_Jornais Norte_Plano AC - AJUSTADO -_SECOM PR - MGE E SPE - 13-05 2 2 3 2" xfId="43256" xr:uid="{9C170BE8-733F-44C4-B13E-A8B2E6E4CF00}"/>
    <cellStyle name="l_PM Jornais(eliza)_Jornais Norte_Plano AC - AJUSTADO -_SECOM PR - MGE E SPE - 13-05 2 2 4" xfId="34024" xr:uid="{1B006A60-2E40-4AE5-95C8-CBE6BD398E50}"/>
    <cellStyle name="l_PM Jornais(eliza)_Jornais Norte_Plano AC - AJUSTADO -_SECOM PR - MGE E SPE - 13-05 2 2 4 2" xfId="45743" xr:uid="{C886543C-8541-4934-A7F1-66FBBDB5739B}"/>
    <cellStyle name="l_PM Jornais(eliza)_Jornais Norte_Plano AC - AJUSTADO -_SECOM PR - MGE E SPE - 13-05 2 2 5" xfId="36225" xr:uid="{EC499FE8-BCDC-4ECC-AE4F-42DA68965CE4}"/>
    <cellStyle name="l_PM Jornais(eliza)_Jornais Norte_Plano AC - AJUSTADO -_SECOM PR - MGE E SPE - 13-05 2 2 6" xfId="18500" xr:uid="{F45D6BDF-306D-4F6C-AD65-C7FA40817E79}"/>
    <cellStyle name="l_PM Jornais(eliza)_Jornais Norte_Plano AC - AJUSTADO -_SECOM PR - MGE E SPE - 13-05 2 3" xfId="15038" xr:uid="{F0D1FE6A-5042-43F9-8724-A039FF41365A}"/>
    <cellStyle name="l_PM Jornais(eliza)_Jornais Norte_Plano AC - AJUSTADO -_SECOM PR - MGE E SPE - 13-05 2 3 2" xfId="21197" xr:uid="{499C1570-094D-4B4A-94F8-0001D433F7C4}"/>
    <cellStyle name="l_PM Jornais(eliza)_Jornais Norte_Plano AC - AJUSTADO -_SECOM PR - MGE E SPE - 13-05 2 3 2 2" xfId="38570" xr:uid="{A68542D0-7FFE-4C54-AD12-B59630B02562}"/>
    <cellStyle name="l_PM Jornais(eliza)_Jornais Norte_Plano AC - AJUSTADO -_SECOM PR - MGE E SPE - 13-05 2 3 3" xfId="26159" xr:uid="{AD80DC45-B87A-41EE-89FF-1658C4A2F825}"/>
    <cellStyle name="l_PM Jornais(eliza)_Jornais Norte_Plano AC - AJUSTADO -_SECOM PR - MGE E SPE - 13-05 2 4" xfId="29350" xr:uid="{9CE682E8-5DDD-43C2-B5F1-4F13C518077C}"/>
    <cellStyle name="l_PM Jornais(eliza)_Jornais Norte_Plano AC - AJUSTADO -_SECOM PR - MGE E SPE - 13-05 2 4 2" xfId="41660" xr:uid="{2DD433A0-2E75-4A21-BB98-02D78E1D1867}"/>
    <cellStyle name="l_PM Jornais(eliza)_Jornais Norte_Plano AC - AJUSTADO -_SECOM PR - MGE E SPE - 13-05 2 5" xfId="32334" xr:uid="{25A60CEA-C679-4961-B614-018088DEF5D9}"/>
    <cellStyle name="l_PM Jornais(eliza)_Jornais Norte_Plano AC - AJUSTADO -_SECOM PR - MGE E SPE - 13-05 2 5 2" xfId="44089" xr:uid="{93B6F51C-414D-44FD-A896-6626A2672023}"/>
    <cellStyle name="l_PM Jornais(eliza)_Jornais Norte_Plano AC - AJUSTADO -_SECOM PR - MGE E SPE - 13-05 2 6" xfId="34639" xr:uid="{8670F87F-E742-4689-8A72-BA611E99FA02}"/>
    <cellStyle name="l_PM Jornais(eliza)_Jornais Norte_Plano AC - AJUSTADO -_SECOM PR - MGE E SPE - 13-05 2 7" xfId="19027" xr:uid="{E3E287CF-44C7-49D8-BAA9-BD5AFCD2A713}"/>
    <cellStyle name="l_PM Jornais(eliza)_Jornais Norte_Plano AC - AJUSTADO -_SECOM PR - MGE E SPE - 13-05 3" xfId="12308" xr:uid="{9ACEB8F9-F539-4C0B-B904-8A408186BAAD}"/>
    <cellStyle name="l_PM Jornais(eliza)_Jornais Norte_Plano AC - AJUSTADO -_SECOM PR - MGE E SPE - 13-05 3 2" xfId="15938" xr:uid="{5B7BED7A-BDD0-49CF-8246-A5FBB028A011}"/>
    <cellStyle name="l_PM Jornais(eliza)_Jornais Norte_Plano AC - AJUSTADO -_SECOM PR - MGE E SPE - 13-05 3 2 2" xfId="22097" xr:uid="{DE600A92-A4CF-423C-B80E-C111E0E14767}"/>
    <cellStyle name="l_PM Jornais(eliza)_Jornais Norte_Plano AC - AJUSTADO -_SECOM PR - MGE E SPE - 13-05 3 2 2 2" xfId="39375" xr:uid="{F230A83D-C4B5-4374-8EE7-B322279CE405}"/>
    <cellStyle name="l_PM Jornais(eliza)_Jornais Norte_Plano AC - AJUSTADO -_SECOM PR - MGE E SPE - 13-05 3 2 3" xfId="27016" xr:uid="{790709CF-A2C5-42FB-89D4-99CE1E50E47C}"/>
    <cellStyle name="l_PM Jornais(eliza)_Jornais Norte_Plano AC - AJUSTADO -_SECOM PR - MGE E SPE - 13-05 3 2 4" xfId="48275" xr:uid="{7F333175-A6C6-4480-BB9F-2B3EFBBEC35D}"/>
    <cellStyle name="l_PM Jornais(eliza)_Jornais Norte_Plano AC - AJUSTADO -_SECOM PR - MGE E SPE - 13-05 3 3" xfId="17638" xr:uid="{9573F408-17A6-4931-80BE-D2054C4CA3A0}"/>
    <cellStyle name="l_PM Jornais(eliza)_Jornais Norte_Plano AC - AJUSTADO -_SECOM PR - MGE E SPE - 13-05 3 3 2" xfId="23797" xr:uid="{A994B01E-3101-4BFD-B181-6553695AD12B}"/>
    <cellStyle name="l_PM Jornais(eliza)_Jornais Norte_Plano AC - AJUSTADO -_SECOM PR - MGE E SPE - 13-05 3 3 2 2" xfId="42460" xr:uid="{B60D582E-CF23-45F4-8B2F-329F657EBC7F}"/>
    <cellStyle name="l_PM Jornais(eliza)_Jornais Norte_Plano AC - AJUSTADO -_SECOM PR - MGE E SPE - 13-05 3 3 3" xfId="30234" xr:uid="{9FFC60B7-0269-44A9-8631-3ED0AD231EB6}"/>
    <cellStyle name="l_PM Jornais(eliza)_Jornais Norte_Plano AC - AJUSTADO -_SECOM PR - MGE E SPE - 13-05 3 4" xfId="33231" xr:uid="{684A2657-5E4C-4B56-A084-19A6C93D0A92}"/>
    <cellStyle name="l_PM Jornais(eliza)_Jornais Norte_Plano AC - AJUSTADO -_SECOM PR - MGE E SPE - 13-05 3 4 2" xfId="44950" xr:uid="{63FC1B75-A3F1-41E1-8586-BB589A8ED538}"/>
    <cellStyle name="l_PM Jornais(eliza)_Jornais Norte_Plano AC - AJUSTADO -_SECOM PR - MGE E SPE - 13-05 3 5" xfId="35433" xr:uid="{12735121-4B57-4900-841F-6A4B46306FE8}"/>
    <cellStyle name="l_PM Jornais(eliza)_Jornais Norte_Plano AC - AJUSTADO -_SECOM PR - MGE E SPE - 13-05 3 6" xfId="32941" xr:uid="{CAC2C544-648E-4F77-947B-18D4ABF0D695}"/>
    <cellStyle name="l_PM Jornais(eliza)_Jornais Norte_Plano AC - AJUSTADO -_SECOM PR - MGE E SPE - 13-05 3 6 2" xfId="44678" xr:uid="{6C5464DA-C6A7-4A81-A8D6-58E23DC54F37}"/>
    <cellStyle name="l_PM Jornais(eliza)_Jornais Norte_Plano AC - AJUSTADO -_SECOM PR - MGE E SPE - 13-05 4" xfId="14198" xr:uid="{C3C6326B-0B84-4E52-9580-A2F02392718C}"/>
    <cellStyle name="l_PM Jornais(eliza)_Jornais Norte_Plano AC - AJUSTADO -_SECOM PR - MGE E SPE - 13-05 4 2" xfId="20357" xr:uid="{F339A71E-DC59-45C8-B033-058399123D75}"/>
    <cellStyle name="l_PM Jornais(eliza)_Jornais Norte_Plano AC - AJUSTADO -_SECOM PR - MGE E SPE - 13-05 4 2 2" xfId="37767" xr:uid="{50DA5FDC-074E-435C-B3FF-75C0C50D5A4B}"/>
    <cellStyle name="l_PM Jornais(eliza)_Jornais Norte_Plano AC - AJUSTADO -_SECOM PR - MGE E SPE - 13-05 4 3" xfId="25266" xr:uid="{F3962975-7F6F-4758-97DF-449610EF313A}"/>
    <cellStyle name="l_PM Jornais(eliza)_Jornais Norte_Plano AC - AJUSTADO -_SECOM PR - MGE E SPE - 13-05 5" xfId="28476" xr:uid="{074EDC73-F635-431C-A529-2736CF667DE0}"/>
    <cellStyle name="l_PM Jornais(eliza)_Jornais Norte_Plano AC - AJUSTADO -_SECOM PR - MGE E SPE - 13-05 5 2" xfId="40832" xr:uid="{42463213-490E-42E0-96F5-1F15C7E70518}"/>
    <cellStyle name="l_PM Jornais(eliza)_Jornais Norte_Plano AC - AJUSTADO -_SECOM PR - MGE E SPE - 13-05 6" xfId="31860" xr:uid="{2DEDEB6F-2FBD-49D0-B1A0-6054C6315CC8}"/>
    <cellStyle name="l_PM Jornais(eliza)_Jornais Norte_Plano AC - AJUSTADO -_SECOM PR - MGE E SPE - 13-05_JORNAL COMPLEMENTO 24.06 - VERAMIR II - CONSOLIDADO" xfId="1065" xr:uid="{AB0C9C15-78E9-4C4C-8193-40BF3D3E3F57}"/>
    <cellStyle name="l_PM Jornais(eliza)_Jornais Norte_Plano AC - AJUSTADO -_SECOM PR - MGE E SPE - 13-05_OOH - Rev 12" xfId="4057" xr:uid="{EB217931-033D-46DC-A028-56E6E1E6EDE5}"/>
    <cellStyle name="l_PM Jornais(eliza)_Jornais Norte_Plano AC - AJUSTADO -_SECOM PR - MGE E SPE - 14-05" xfId="1066" xr:uid="{587F23D2-8613-4701-ADE3-E627216F5CB1}"/>
    <cellStyle name="l_PM Jornais(eliza)_Jornais Norte_Plano AC - AJUSTADO -_SECOM PR - MGE E SPE - 14-05 2" xfId="11356" xr:uid="{69DCA6B6-744A-44CD-992E-A169443FB61A}"/>
    <cellStyle name="l_PM Jornais(eliza)_Jornais Norte_Plano AC - AJUSTADO -_SECOM PR - MGE E SPE - 14-05 2 2" xfId="13112" xr:uid="{26D73313-B007-4670-8DF9-C97DA67B7840}"/>
    <cellStyle name="l_PM Jornais(eliza)_Jornais Norte_Plano AC - AJUSTADO -_SECOM PR - MGE E SPE - 14-05 2 2 2" xfId="16742" xr:uid="{B60BD50C-5F10-4453-91C8-D0F60E7E0353}"/>
    <cellStyle name="l_PM Jornais(eliza)_Jornais Norte_Plano AC - AJUSTADO -_SECOM PR - MGE E SPE - 14-05 2 2 2 2" xfId="22901" xr:uid="{EF2BFEE0-F909-48FE-B5BF-8B33C5A297EF}"/>
    <cellStyle name="l_PM Jornais(eliza)_Jornais Norte_Plano AC - AJUSTADO -_SECOM PR - MGE E SPE - 14-05 2 2 2 2 2" xfId="40168" xr:uid="{BDDE9737-9E4B-4559-AB83-307C10517992}"/>
    <cellStyle name="l_PM Jornais(eliza)_Jornais Norte_Plano AC - AJUSTADO -_SECOM PR - MGE E SPE - 14-05 2 2 2 3" xfId="27809" xr:uid="{E1E776A9-B242-48C5-B15A-39190A78DEF3}"/>
    <cellStyle name="l_PM Jornais(eliza)_Jornais Norte_Plano AC - AJUSTADO -_SECOM PR - MGE E SPE - 14-05 2 2 3" xfId="31033" xr:uid="{914CA5FB-4CD2-45DC-936F-4A348CE7248F}"/>
    <cellStyle name="l_PM Jornais(eliza)_Jornais Norte_Plano AC - AJUSTADO -_SECOM PR - MGE E SPE - 14-05 2 2 3 2" xfId="43257" xr:uid="{83EE4E1C-7514-4C94-BA81-7ECCE97EC08E}"/>
    <cellStyle name="l_PM Jornais(eliza)_Jornais Norte_Plano AC - AJUSTADO -_SECOM PR - MGE E SPE - 14-05 2 2 4" xfId="34025" xr:uid="{BA42278B-EE2A-43C2-9689-156655ECF692}"/>
    <cellStyle name="l_PM Jornais(eliza)_Jornais Norte_Plano AC - AJUSTADO -_SECOM PR - MGE E SPE - 14-05 2 2 4 2" xfId="45744" xr:uid="{4DC99196-758C-4685-AECF-C9BD71F44345}"/>
    <cellStyle name="l_PM Jornais(eliza)_Jornais Norte_Plano AC - AJUSTADO -_SECOM PR - MGE E SPE - 14-05 2 2 5" xfId="36226" xr:uid="{658C4753-7E15-4E0A-B7BF-E57B321EEE6B}"/>
    <cellStyle name="l_PM Jornais(eliza)_Jornais Norte_Plano AC - AJUSTADO -_SECOM PR - MGE E SPE - 14-05 2 2 6" xfId="18499" xr:uid="{AEE747C4-658A-4BBC-9545-714DFF0D5D4E}"/>
    <cellStyle name="l_PM Jornais(eliza)_Jornais Norte_Plano AC - AJUSTADO -_SECOM PR - MGE E SPE - 14-05 2 3" xfId="15039" xr:uid="{6F3E8387-7BA9-4691-AF2B-3703FCA2C73F}"/>
    <cellStyle name="l_PM Jornais(eliza)_Jornais Norte_Plano AC - AJUSTADO -_SECOM PR - MGE E SPE - 14-05 2 3 2" xfId="21198" xr:uid="{8E5E6322-8197-47A4-98A4-85EBABB967A8}"/>
    <cellStyle name="l_PM Jornais(eliza)_Jornais Norte_Plano AC - AJUSTADO -_SECOM PR - MGE E SPE - 14-05 2 3 2 2" xfId="38571" xr:uid="{EA5B89DC-D11B-4DB8-9AA5-5B15649D8145}"/>
    <cellStyle name="l_PM Jornais(eliza)_Jornais Norte_Plano AC - AJUSTADO -_SECOM PR - MGE E SPE - 14-05 2 3 3" xfId="26160" xr:uid="{74F28F34-8403-4195-BA1E-D9EE537BD4F1}"/>
    <cellStyle name="l_PM Jornais(eliza)_Jornais Norte_Plano AC - AJUSTADO -_SECOM PR - MGE E SPE - 14-05 2 4" xfId="29351" xr:uid="{88B91C75-8E8A-4551-B9E4-FCE95A300E63}"/>
    <cellStyle name="l_PM Jornais(eliza)_Jornais Norte_Plano AC - AJUSTADO -_SECOM PR - MGE E SPE - 14-05 2 4 2" xfId="41661" xr:uid="{E0FD2183-6DDD-4D09-B4BF-551BBEEFA862}"/>
    <cellStyle name="l_PM Jornais(eliza)_Jornais Norte_Plano AC - AJUSTADO -_SECOM PR - MGE E SPE - 14-05 2 5" xfId="32335" xr:uid="{A2958C85-F082-4D4E-8A0F-8F3DCA99825D}"/>
    <cellStyle name="l_PM Jornais(eliza)_Jornais Norte_Plano AC - AJUSTADO -_SECOM PR - MGE E SPE - 14-05 2 5 2" xfId="44090" xr:uid="{180B86A5-0563-4971-BE5F-495E90877F94}"/>
    <cellStyle name="l_PM Jornais(eliza)_Jornais Norte_Plano AC - AJUSTADO -_SECOM PR - MGE E SPE - 14-05 2 6" xfId="34640" xr:uid="{BE5EEF31-29AA-45ED-AC15-D8D6522398AF}"/>
    <cellStyle name="l_PM Jornais(eliza)_Jornais Norte_Plano AC - AJUSTADO -_SECOM PR - MGE E SPE - 14-05 2 7" xfId="18711" xr:uid="{FC7DF3CA-D834-47A3-8B46-128709C418BD}"/>
    <cellStyle name="l_PM Jornais(eliza)_Jornais Norte_Plano AC - AJUSTADO -_SECOM PR - MGE E SPE - 14-05 3" xfId="12309" xr:uid="{6518BB80-EABB-46A0-85BB-EEC37B29F8B2}"/>
    <cellStyle name="l_PM Jornais(eliza)_Jornais Norte_Plano AC - AJUSTADO -_SECOM PR - MGE E SPE - 14-05 3 2" xfId="15939" xr:uid="{B39E6EBE-C872-4737-97E7-F26C5CF7DECD}"/>
    <cellStyle name="l_PM Jornais(eliza)_Jornais Norte_Plano AC - AJUSTADO -_SECOM PR - MGE E SPE - 14-05 3 2 2" xfId="22098" xr:uid="{1FC1A23A-3B88-48B1-A965-7E7DF552B3C7}"/>
    <cellStyle name="l_PM Jornais(eliza)_Jornais Norte_Plano AC - AJUSTADO -_SECOM PR - MGE E SPE - 14-05 3 2 2 2" xfId="39376" xr:uid="{4F65FD1D-D7DF-4F78-9082-683443735F12}"/>
    <cellStyle name="l_PM Jornais(eliza)_Jornais Norte_Plano AC - AJUSTADO -_SECOM PR - MGE E SPE - 14-05 3 2 3" xfId="27017" xr:uid="{3945FD28-CD36-45C9-A396-93ABF7EA47B9}"/>
    <cellStyle name="l_PM Jornais(eliza)_Jornais Norte_Plano AC - AJUSTADO -_SECOM PR - MGE E SPE - 14-05 3 2 4" xfId="48276" xr:uid="{0F5BBC35-2075-4676-A3F7-7E072E00C95B}"/>
    <cellStyle name="l_PM Jornais(eliza)_Jornais Norte_Plano AC - AJUSTADO -_SECOM PR - MGE E SPE - 14-05 3 3" xfId="17639" xr:uid="{80A29F7C-20B1-4973-AF13-4845F08E8BA3}"/>
    <cellStyle name="l_PM Jornais(eliza)_Jornais Norte_Plano AC - AJUSTADO -_SECOM PR - MGE E SPE - 14-05 3 3 2" xfId="23798" xr:uid="{66D79E43-BD0D-4BAD-AA6B-0135A0EEFD95}"/>
    <cellStyle name="l_PM Jornais(eliza)_Jornais Norte_Plano AC - AJUSTADO -_SECOM PR - MGE E SPE - 14-05 3 3 2 2" xfId="42461" xr:uid="{060F22F0-FC39-4A4A-979C-44731D56AE26}"/>
    <cellStyle name="l_PM Jornais(eliza)_Jornais Norte_Plano AC - AJUSTADO -_SECOM PR - MGE E SPE - 14-05 3 3 3" xfId="30235" xr:uid="{93E0892F-B4BE-4578-8510-0B8A911BC356}"/>
    <cellStyle name="l_PM Jornais(eliza)_Jornais Norte_Plano AC - AJUSTADO -_SECOM PR - MGE E SPE - 14-05 3 4" xfId="33232" xr:uid="{B88D15B1-FAEB-4D2C-B410-DA7BDFCB7E3F}"/>
    <cellStyle name="l_PM Jornais(eliza)_Jornais Norte_Plano AC - AJUSTADO -_SECOM PR - MGE E SPE - 14-05 3 4 2" xfId="44951" xr:uid="{9BA66FCD-11E4-44E1-86B9-C86F31A70CDB}"/>
    <cellStyle name="l_PM Jornais(eliza)_Jornais Norte_Plano AC - AJUSTADO -_SECOM PR - MGE E SPE - 14-05 3 5" xfId="35434" xr:uid="{CB395D11-73B4-4BFF-BE08-6FC19E42C4A5}"/>
    <cellStyle name="l_PM Jornais(eliza)_Jornais Norte_Plano AC - AJUSTADO -_SECOM PR - MGE E SPE - 14-05 3 6" xfId="37094" xr:uid="{9B529DB8-CAFA-4299-82E8-A3A37CA8C98D}"/>
    <cellStyle name="l_PM Jornais(eliza)_Jornais Norte_Plano AC - AJUSTADO -_SECOM PR - MGE E SPE - 14-05 3 6 2" xfId="46630" xr:uid="{0F7B10D4-2005-4A3B-98C3-E60197C6B68F}"/>
    <cellStyle name="l_PM Jornais(eliza)_Jornais Norte_Plano AC - AJUSTADO -_SECOM PR - MGE E SPE - 14-05 4" xfId="14199" xr:uid="{445212C0-468A-4696-9C20-24B56BAD6058}"/>
    <cellStyle name="l_PM Jornais(eliza)_Jornais Norte_Plano AC - AJUSTADO -_SECOM PR - MGE E SPE - 14-05 4 2" xfId="20358" xr:uid="{59ECE92A-084F-43D3-BE35-EDCD163A0C66}"/>
    <cellStyle name="l_PM Jornais(eliza)_Jornais Norte_Plano AC - AJUSTADO -_SECOM PR - MGE E SPE - 14-05 4 2 2" xfId="37768" xr:uid="{6639E1DB-D7CC-4D5C-BD69-9D227E9E5005}"/>
    <cellStyle name="l_PM Jornais(eliza)_Jornais Norte_Plano AC - AJUSTADO -_SECOM PR - MGE E SPE - 14-05 4 3" xfId="25267" xr:uid="{FC15CDCE-200F-433A-9949-BD97E2CEDD25}"/>
    <cellStyle name="l_PM Jornais(eliza)_Jornais Norte_Plano AC - AJUSTADO -_SECOM PR - MGE E SPE - 14-05 5" xfId="28477" xr:uid="{2C881C04-EE5A-46BD-93B3-BE97D4364972}"/>
    <cellStyle name="l_PM Jornais(eliza)_Jornais Norte_Plano AC - AJUSTADO -_SECOM PR - MGE E SPE - 14-05 5 2" xfId="40833" xr:uid="{E00F4AE2-5732-48C0-9ABB-50A3C1AF4F44}"/>
    <cellStyle name="l_PM Jornais(eliza)_Jornais Norte_Plano AC - AJUSTADO -_SECOM PR - MGE E SPE - 14-05 6" xfId="31859" xr:uid="{77E8F4EC-0919-46AD-92F4-8673BDF6DECE}"/>
    <cellStyle name="l_PM Jornais(eliza)_Jornais Norte_Plano AC - AJUSTADO -_SECOM PR - MGE E SPE - 14-05_JORNAL COMPLEMENTO 24.06 - VERAMIR II - CONSOLIDADO" xfId="1067" xr:uid="{516F7641-BF9F-448C-834E-3A5CCEB5736F}"/>
    <cellStyle name="l_PM Jornais(eliza)_Jornais Norte_Plano AC - AJUSTADO -_SECOM PR - MGE E SPE - 14-05_OOH - Rev 12" xfId="4058" xr:uid="{5587DE70-67A2-4A11-89DA-5ACF04318074}"/>
    <cellStyle name="l_PM Jornais(eliza)_Jornais Norte_Plano AC - AJUSTADO -_SECOM PR (1).." xfId="1068" xr:uid="{2D074C02-9986-44B7-9463-00E921E7CEDD}"/>
    <cellStyle name="l_PM Jornais(eliza)_Jornais Norte_Plano AC - AJUSTADO -_SECOM PR (1).._JORNAL COMPLEMENTO 24.06 - VERAMIR II - CONSOLIDADO" xfId="1069" xr:uid="{71D6948A-609B-41D0-A8C1-C821FFE4FCC8}"/>
    <cellStyle name="l_PM Jornais(eliza)_Jornais Norte_Plano AC - AJUSTADO -_SECOM PR (2).." xfId="1070" xr:uid="{CB944D4F-D924-45B0-BE2D-5780233F3439}"/>
    <cellStyle name="l_PM Jornais(eliza)_Jornais Norte_Plano AC - AJUSTADO -_SECOM PR (2).._JORNAL COMPLEMENTO 24.06 - VERAMIR II - CONSOLIDADO" xfId="1071" xr:uid="{2E026D7E-A6D7-49C1-8100-0A4D8CF9E38E}"/>
    <cellStyle name="l_PM Jornais(eliza)_Jornais Norte_Plano AC - AJUSTADO -_SÉCULO 21" xfId="1072" xr:uid="{E90681D7-B284-495D-A9D4-771949D6A8A1}"/>
    <cellStyle name="l_PM Jornais(eliza)_Jornais Norte_Plano AC - AJUSTADO -_SÉCULO 21_JORNAL COMPLEMENTO 24.06 - VERAMIR II - CONSOLIDADO" xfId="1073" xr:uid="{B3FCAD2C-8BE4-4130-BEB3-C2A705AA2DFF}"/>
    <cellStyle name="l_PM Jornais(eliza)_Jornais Norte_Plano AC - AJUSTADO -_SPA - NUCLEO APRES" xfId="1074" xr:uid="{378083EF-6AB7-4709-A5CC-AE018C06B80F}"/>
    <cellStyle name="l_PM Jornais(eliza)_Jornais Norte_Plano AC - AJUSTADO -_SPA - NUCLEO APRES 2" xfId="11357" xr:uid="{DC9D08BE-18D9-4C9C-AD44-4F82E763563A}"/>
    <cellStyle name="l_PM Jornais(eliza)_Jornais Norte_Plano AC - AJUSTADO -_SPA - NUCLEO APRES 2 2" xfId="13113" xr:uid="{A5B54D33-9CD8-4703-A410-61884F838723}"/>
    <cellStyle name="l_PM Jornais(eliza)_Jornais Norte_Plano AC - AJUSTADO -_SPA - NUCLEO APRES 2 2 2" xfId="16743" xr:uid="{BE679E44-7297-4285-A468-88DCE0C40DCE}"/>
    <cellStyle name="l_PM Jornais(eliza)_Jornais Norte_Plano AC - AJUSTADO -_SPA - NUCLEO APRES 2 2 2 2" xfId="22902" xr:uid="{A467F089-67F1-4356-9DFC-4A6A5DA3A3FE}"/>
    <cellStyle name="l_PM Jornais(eliza)_Jornais Norte_Plano AC - AJUSTADO -_SPA - NUCLEO APRES 2 2 2 2 2" xfId="40169" xr:uid="{AF08A4DB-CBF9-4B62-AD72-E368F51A96B3}"/>
    <cellStyle name="l_PM Jornais(eliza)_Jornais Norte_Plano AC - AJUSTADO -_SPA - NUCLEO APRES 2 2 2 3" xfId="27810" xr:uid="{6B6C3D8B-74A2-4520-8169-DBA399ECAEFB}"/>
    <cellStyle name="l_PM Jornais(eliza)_Jornais Norte_Plano AC - AJUSTADO -_SPA - NUCLEO APRES 2 2 3" xfId="31034" xr:uid="{2AEACD17-4A27-4CBD-A89A-3A02990B82E3}"/>
    <cellStyle name="l_PM Jornais(eliza)_Jornais Norte_Plano AC - AJUSTADO -_SPA - NUCLEO APRES 2 2 3 2" xfId="43258" xr:uid="{ABB8A240-5495-4771-972D-64AD53DB91C8}"/>
    <cellStyle name="l_PM Jornais(eliza)_Jornais Norte_Plano AC - AJUSTADO -_SPA - NUCLEO APRES 2 2 4" xfId="34026" xr:uid="{3EEBC484-E29B-4838-B227-6B745715A8A0}"/>
    <cellStyle name="l_PM Jornais(eliza)_Jornais Norte_Plano AC - AJUSTADO -_SPA - NUCLEO APRES 2 2 4 2" xfId="45745" xr:uid="{3394215D-5B4D-48A3-8226-F9D972E96D8A}"/>
    <cellStyle name="l_PM Jornais(eliza)_Jornais Norte_Plano AC - AJUSTADO -_SPA - NUCLEO APRES 2 2 5" xfId="36227" xr:uid="{DB97E6F1-7B4F-4AA8-B81F-CF13A5F31E58}"/>
    <cellStyle name="l_PM Jornais(eliza)_Jornais Norte_Plano AC - AJUSTADO -_SPA - NUCLEO APRES 2 2 6" xfId="18498" xr:uid="{84AFD5BF-5CCA-4825-B1C0-412FA826CF60}"/>
    <cellStyle name="l_PM Jornais(eliza)_Jornais Norte_Plano AC - AJUSTADO -_SPA - NUCLEO APRES 2 3" xfId="15040" xr:uid="{2C5E3940-879E-4AD2-B773-D275A7E57AD8}"/>
    <cellStyle name="l_PM Jornais(eliza)_Jornais Norte_Plano AC - AJUSTADO -_SPA - NUCLEO APRES 2 3 2" xfId="21199" xr:uid="{2558D510-DB36-4953-9D5C-5D7E3754DF30}"/>
    <cellStyle name="l_PM Jornais(eliza)_Jornais Norte_Plano AC - AJUSTADO -_SPA - NUCLEO APRES 2 3 2 2" xfId="38572" xr:uid="{08388932-5C8F-4D48-BB6B-1D0B3777F1C3}"/>
    <cellStyle name="l_PM Jornais(eliza)_Jornais Norte_Plano AC - AJUSTADO -_SPA - NUCLEO APRES 2 3 3" xfId="26161" xr:uid="{CC197245-D705-4736-8EA8-7081C719E2F8}"/>
    <cellStyle name="l_PM Jornais(eliza)_Jornais Norte_Plano AC - AJUSTADO -_SPA - NUCLEO APRES 2 4" xfId="29352" xr:uid="{6269D822-E12F-4CAE-ACF3-ADA358565BB0}"/>
    <cellStyle name="l_PM Jornais(eliza)_Jornais Norte_Plano AC - AJUSTADO -_SPA - NUCLEO APRES 2 4 2" xfId="41662" xr:uid="{8605F2E0-3BA7-4153-A5B7-0D73188F2E03}"/>
    <cellStyle name="l_PM Jornais(eliza)_Jornais Norte_Plano AC - AJUSTADO -_SPA - NUCLEO APRES 2 5" xfId="32336" xr:uid="{EBFCBF6F-2A44-40EE-A4FE-5EEA5491AEC6}"/>
    <cellStyle name="l_PM Jornais(eliza)_Jornais Norte_Plano AC - AJUSTADO -_SPA - NUCLEO APRES 2 5 2" xfId="44091" xr:uid="{7DEFA584-9FEF-4CD4-BFD7-078F9B8C1F35}"/>
    <cellStyle name="l_PM Jornais(eliza)_Jornais Norte_Plano AC - AJUSTADO -_SPA - NUCLEO APRES 2 6" xfId="34641" xr:uid="{B1C4687E-E60C-4E39-9EFB-EE224B111D58}"/>
    <cellStyle name="l_PM Jornais(eliza)_Jornais Norte_Plano AC - AJUSTADO -_SPA - NUCLEO APRES 2 7" xfId="19409" xr:uid="{67E0A375-C38B-48DA-AF7A-BE833C4FA019}"/>
    <cellStyle name="l_PM Jornais(eliza)_Jornais Norte_Plano AC - AJUSTADO -_SPA - NUCLEO APRES 3" xfId="12310" xr:uid="{C27CAC6D-ABFF-4C51-A0E6-73D39268C477}"/>
    <cellStyle name="l_PM Jornais(eliza)_Jornais Norte_Plano AC - AJUSTADO -_SPA - NUCLEO APRES 3 2" xfId="15940" xr:uid="{B69B1FB8-4D71-4603-8FDB-E39315574477}"/>
    <cellStyle name="l_PM Jornais(eliza)_Jornais Norte_Plano AC - AJUSTADO -_SPA - NUCLEO APRES 3 2 2" xfId="22099" xr:uid="{7DDD34A7-E00D-49A5-B6EC-CCAB28C731AA}"/>
    <cellStyle name="l_PM Jornais(eliza)_Jornais Norte_Plano AC - AJUSTADO -_SPA - NUCLEO APRES 3 2 2 2" xfId="39377" xr:uid="{291D55D0-5E87-47F2-98DB-12B4E90FCB02}"/>
    <cellStyle name="l_PM Jornais(eliza)_Jornais Norte_Plano AC - AJUSTADO -_SPA - NUCLEO APRES 3 2 3" xfId="27018" xr:uid="{5D6AF248-B281-4F7B-B906-3CDA3369D324}"/>
    <cellStyle name="l_PM Jornais(eliza)_Jornais Norte_Plano AC - AJUSTADO -_SPA - NUCLEO APRES 3 2 4" xfId="48277" xr:uid="{4DDE5137-03A6-4628-B261-DA0FBD190D74}"/>
    <cellStyle name="l_PM Jornais(eliza)_Jornais Norte_Plano AC - AJUSTADO -_SPA - NUCLEO APRES 3 3" xfId="17640" xr:uid="{B171F27F-EC65-48BE-9D75-7D0045E55B91}"/>
    <cellStyle name="l_PM Jornais(eliza)_Jornais Norte_Plano AC - AJUSTADO -_SPA - NUCLEO APRES 3 3 2" xfId="23799" xr:uid="{379D6F55-FDBF-43B9-AB3E-2A32A3E4C289}"/>
    <cellStyle name="l_PM Jornais(eliza)_Jornais Norte_Plano AC - AJUSTADO -_SPA - NUCLEO APRES 3 3 2 2" xfId="42462" xr:uid="{AA581B66-40F9-4455-B96B-3EF64B186F4B}"/>
    <cellStyle name="l_PM Jornais(eliza)_Jornais Norte_Plano AC - AJUSTADO -_SPA - NUCLEO APRES 3 3 3" xfId="30236" xr:uid="{5A106156-8DA1-47D9-A9BB-EAAAFF187C79}"/>
    <cellStyle name="l_PM Jornais(eliza)_Jornais Norte_Plano AC - AJUSTADO -_SPA - NUCLEO APRES 3 4" xfId="33233" xr:uid="{8D0DC3D7-112C-4D00-A784-F01881801364}"/>
    <cellStyle name="l_PM Jornais(eliza)_Jornais Norte_Plano AC - AJUSTADO -_SPA - NUCLEO APRES 3 4 2" xfId="44952" xr:uid="{C039578C-CED8-4D6A-98B9-C9200C064A03}"/>
    <cellStyle name="l_PM Jornais(eliza)_Jornais Norte_Plano AC - AJUSTADO -_SPA - NUCLEO APRES 3 5" xfId="35435" xr:uid="{AFB70F62-71BE-4FDC-8342-4E4CFA31C0C9}"/>
    <cellStyle name="l_PM Jornais(eliza)_Jornais Norte_Plano AC - AJUSTADO -_SPA - NUCLEO APRES 3 6" xfId="37297" xr:uid="{57CEBE3C-701B-44E2-8761-2D30AFCF068E}"/>
    <cellStyle name="l_PM Jornais(eliza)_Jornais Norte_Plano AC - AJUSTADO -_SPA - NUCLEO APRES 3 6 2" xfId="46833" xr:uid="{E7315E60-5256-4A28-AF49-663843AC62B4}"/>
    <cellStyle name="l_PM Jornais(eliza)_Jornais Norte_Plano AC - AJUSTADO -_SPA - NUCLEO APRES 4" xfId="14200" xr:uid="{B01FF5E3-9187-4C36-B2C4-83AA6A3F7537}"/>
    <cellStyle name="l_PM Jornais(eliza)_Jornais Norte_Plano AC - AJUSTADO -_SPA - NUCLEO APRES 4 2" xfId="20359" xr:uid="{D400AE3A-4FFA-410B-94DA-4488AE5553CA}"/>
    <cellStyle name="l_PM Jornais(eliza)_Jornais Norte_Plano AC - AJUSTADO -_SPA - NUCLEO APRES 4 2 2" xfId="37769" xr:uid="{931B29DE-864F-4E3B-8815-DDDF16339117}"/>
    <cellStyle name="l_PM Jornais(eliza)_Jornais Norte_Plano AC - AJUSTADO -_SPA - NUCLEO APRES 4 3" xfId="25268" xr:uid="{63CE3298-CE81-4623-9A84-EF3C5284CBF8}"/>
    <cellStyle name="l_PM Jornais(eliza)_Jornais Norte_Plano AC - AJUSTADO -_SPA - NUCLEO APRES 5" xfId="28478" xr:uid="{0CA02230-475F-4644-AE06-6DE7A2ACDA27}"/>
    <cellStyle name="l_PM Jornais(eliza)_Jornais Norte_Plano AC - AJUSTADO -_SPA - NUCLEO APRES 5 2" xfId="40834" xr:uid="{CD808040-449C-48FD-937B-0EAB122AAA14}"/>
    <cellStyle name="l_PM Jornais(eliza)_Jornais Norte_Plano AC - AJUSTADO -_SPA - NUCLEO APRES 6" xfId="31858" xr:uid="{D4121AF1-8A39-4546-B99F-3D3507620F20}"/>
    <cellStyle name="l_PM Jornais(eliza)_Jornais Norte_Plano AC - AJUSTADO -_SPA - NUCLEO APRES_CINEMA - BRASÍLIA - 141" xfId="1075" xr:uid="{E8E54B85-FFEF-4B84-9ED5-C96D437566BE}"/>
    <cellStyle name="l_PM Jornais(eliza)_Jornais Norte_Plano AC - AJUSTADO -_SPA - NUCLEO APRES_CINEMA - BRASÍLIA - 141_JORNAL COMPLEMENTO 24.06 - VERAMIR II - CONSOLIDADO" xfId="1076" xr:uid="{76E81D43-2694-4A82-986F-900062761129}"/>
    <cellStyle name="l_PM Jornais(eliza)_Jornais Norte_Plano AC - AJUSTADO -_SPA - NUCLEO APRES_CINEMA_-_9_MERCADOS" xfId="1077" xr:uid="{7EFB68E8-14DB-4CC6-9FD6-04F80E811E53}"/>
    <cellStyle name="l_PM Jornais(eliza)_Jornais Norte_Plano AC - AJUSTADO -_SPA - NUCLEO APRES_JORNAL COMPLEMENTO 24.06 - VERAMIR II - CONSOLIDADO" xfId="1078" xr:uid="{867A50A0-A240-46E5-A6B9-2923B15ED77E}"/>
    <cellStyle name="l_PM Jornais(eliza)_Jornais Norte_Plano AC - AJUSTADO -_SPA - NUCLEO APRES_OOH - Rev 12" xfId="4059" xr:uid="{D839CE65-8E34-4B22-81F5-A14CBE4C61CB}"/>
    <cellStyle name="l_PM Jornais(eliza)_Jornais Norte_Plano AC - AJUSTADO -_SPA - NUCLEO APRES_Plano  DF - Jornal Meia Pág. Tab. 17.05" xfId="1079" xr:uid="{E558607C-644C-4DD5-95DF-6CEFEEF3241A}"/>
    <cellStyle name="l_PM Jornais(eliza)_Jornais Norte_Plano AC - AJUSTADO -_SPA - NUCLEO APRES_Plano  DF - Jornal Meia Pág. Tab. 17.05_JORNAL COMPLEMENTO 24.06 - VERAMIR II - CONSOLIDADO" xfId="1080" xr:uid="{21CDD094-F237-4820-A217-B4EC2FE489E1}"/>
    <cellStyle name="l_PM Jornais(eliza)_Jornais Norte_Plano AC - AJUSTADO -_SPA - NUCLEO APRES_Plano  PE - Jornal Meia Pág. Tab. 17.05" xfId="1081" xr:uid="{1BCA3D5E-182C-4816-9429-D27AA3076998}"/>
    <cellStyle name="l_PM Jornais(eliza)_Jornais Norte_Plano AC - AJUSTADO -_SPA - NUCLEO APRES_Plano  PE - Jornal Meia Pág. Tab. 17.05_JORNAL COMPLEMENTO 24.06 - VERAMIR II - CONSOLIDADO" xfId="1082" xr:uid="{B8C2A5E6-6F9D-4C5E-B290-FFC2C7EB83F5}"/>
    <cellStyle name="l_PM Jornais(eliza)_Jornais Norte_Plano AC - AJUSTADO -_SPA - NUCLEO APRES_Plano BA - Jornal Meia Pág. Tab. 17.05" xfId="1083" xr:uid="{8426E913-2110-4260-BFC0-8F9A53AD848C}"/>
    <cellStyle name="l_PM Jornais(eliza)_Jornais Norte_Plano AC - AJUSTADO -_SPA - NUCLEO APRES_Plano BA - Jornal Meia Pág. Tab. 17.05_JORNAL COMPLEMENTO 24.06 - VERAMIR II - CONSOLIDADO" xfId="1084" xr:uid="{41FE435A-D82D-48AD-8A21-598314B9601F}"/>
    <cellStyle name="l_PM Jornais(eliza)_Jornais Norte_Plano AC - AJUSTADO -_SPA - NUCLEO APRES_Plano CE - Jornal Meia Pág. Tab. 17.05" xfId="1085" xr:uid="{AD8145D4-C531-413A-8224-B6483DBB07A8}"/>
    <cellStyle name="l_PM Jornais(eliza)_Jornais Norte_Plano AC - AJUSTADO -_SPA - NUCLEO APRES_Plano CE - Jornal Meia Pág. Tab. 17.05_JORNAL COMPLEMENTO 24.06 - VERAMIR II - CONSOLIDADO" xfId="1086" xr:uid="{9A66CCD9-7C11-48A3-AD0F-5B014C7C22EE}"/>
    <cellStyle name="l_PM Jornais(eliza)_Jornais Norte_Plano AC - AJUSTADO -_SPA - NUCLEO APRES_REV I - PLANO RÁDIO CONSOLIDADO MATISSE 07.07" xfId="1087" xr:uid="{E955C0AE-AB8D-4884-AC77-41DB9DE8B785}"/>
    <cellStyle name="l_PM Jornais(eliza)_Jornais Norte_Plano AC - AJUSTADO -_SPA - NUCLEO APRES_SÉCULO 21" xfId="1088" xr:uid="{7A625ED7-0AE4-4D3D-B580-40A34C13EC3E}"/>
    <cellStyle name="l_PM Jornais(eliza)_Jornais Norte_Plano AC - AJUSTADO -_SPA - NUCLEO APRES_SÉCULO 21_JORNAL COMPLEMENTO 24.06 - VERAMIR II - CONSOLIDADO" xfId="1089" xr:uid="{18E9B240-1917-4EE1-A974-15C290905D30}"/>
    <cellStyle name="l_PM Jornais(eliza)_Jornais Norte_Plano AC - AJUSTADO -_TV MATISSE" xfId="1090" xr:uid="{1876EA0B-37FB-4EC8-A715-B7F93114C174}"/>
    <cellStyle name="l_PM Jornais(eliza)_Jornais Norte_Plano AC - AJUSTADO -_TV MATISSE 2" xfId="11358" xr:uid="{42ADE1DE-A508-479E-B244-021169E4B45F}"/>
    <cellStyle name="l_PM Jornais(eliza)_Jornais Norte_Plano AC - AJUSTADO -_TV MATISSE 2 2" xfId="13114" xr:uid="{17C92BEF-3B57-42AC-9279-F3DAE5EA23BA}"/>
    <cellStyle name="l_PM Jornais(eliza)_Jornais Norte_Plano AC - AJUSTADO -_TV MATISSE 2 2 2" xfId="16744" xr:uid="{EDF3065B-DF6E-4AA6-88A6-F7283DADC805}"/>
    <cellStyle name="l_PM Jornais(eliza)_Jornais Norte_Plano AC - AJUSTADO -_TV MATISSE 2 2 2 2" xfId="22903" xr:uid="{3D945FBC-293D-49D3-BB0A-2BA9D4895CD3}"/>
    <cellStyle name="l_PM Jornais(eliza)_Jornais Norte_Plano AC - AJUSTADO -_TV MATISSE 2 2 2 2 2" xfId="40170" xr:uid="{5BC3B178-618F-4328-B5E5-0336F67A6386}"/>
    <cellStyle name="l_PM Jornais(eliza)_Jornais Norte_Plano AC - AJUSTADO -_TV MATISSE 2 2 2 3" xfId="27811" xr:uid="{9549B3C0-01FA-46F6-8A51-D1A851FF7E0A}"/>
    <cellStyle name="l_PM Jornais(eliza)_Jornais Norte_Plano AC - AJUSTADO -_TV MATISSE 2 2 3" xfId="31035" xr:uid="{48C97D2E-C1B9-459D-BD1C-BE4F11890536}"/>
    <cellStyle name="l_PM Jornais(eliza)_Jornais Norte_Plano AC - AJUSTADO -_TV MATISSE 2 2 3 2" xfId="43259" xr:uid="{981038DC-30A3-4404-940F-6122BF5BB9C7}"/>
    <cellStyle name="l_PM Jornais(eliza)_Jornais Norte_Plano AC - AJUSTADO -_TV MATISSE 2 2 4" xfId="34027" xr:uid="{8120FC71-B9F0-4256-B169-FA0FA066E4D0}"/>
    <cellStyle name="l_PM Jornais(eliza)_Jornais Norte_Plano AC - AJUSTADO -_TV MATISSE 2 2 4 2" xfId="45746" xr:uid="{48F20013-6FF6-4F0A-B22F-829F22C2BEB7}"/>
    <cellStyle name="l_PM Jornais(eliza)_Jornais Norte_Plano AC - AJUSTADO -_TV MATISSE 2 2 5" xfId="36228" xr:uid="{D8B9993D-FE15-450E-9E83-E208A937E093}"/>
    <cellStyle name="l_PM Jornais(eliza)_Jornais Norte_Plano AC - AJUSTADO -_TV MATISSE 2 2 6" xfId="18198" xr:uid="{657E8644-D59D-4D86-BE69-055F1EDF1DAB}"/>
    <cellStyle name="l_PM Jornais(eliza)_Jornais Norte_Plano AC - AJUSTADO -_TV MATISSE 2 3" xfId="15041" xr:uid="{20CBCAAA-79B3-4513-9251-786F90CA0B09}"/>
    <cellStyle name="l_PM Jornais(eliza)_Jornais Norte_Plano AC - AJUSTADO -_TV MATISSE 2 3 2" xfId="21200" xr:uid="{C1059B02-C363-4B2F-8A4C-199F0816A5BB}"/>
    <cellStyle name="l_PM Jornais(eliza)_Jornais Norte_Plano AC - AJUSTADO -_TV MATISSE 2 3 2 2" xfId="38573" xr:uid="{BD8055B7-C035-49FE-9788-6673A1AA3870}"/>
    <cellStyle name="l_PM Jornais(eliza)_Jornais Norte_Plano AC - AJUSTADO -_TV MATISSE 2 3 3" xfId="26162" xr:uid="{A78B8F15-9C90-4229-B7A8-061D104CA4E4}"/>
    <cellStyle name="l_PM Jornais(eliza)_Jornais Norte_Plano AC - AJUSTADO -_TV MATISSE 2 4" xfId="29353" xr:uid="{472E083C-7ABF-4AF9-A9E1-5CE79C417645}"/>
    <cellStyle name="l_PM Jornais(eliza)_Jornais Norte_Plano AC - AJUSTADO -_TV MATISSE 2 4 2" xfId="41663" xr:uid="{D760AF03-ABCD-47E7-8A3A-C628229EB280}"/>
    <cellStyle name="l_PM Jornais(eliza)_Jornais Norte_Plano AC - AJUSTADO -_TV MATISSE 2 5" xfId="32337" xr:uid="{42D25748-C1BD-4BF3-96A0-7F9E42CB0C06}"/>
    <cellStyle name="l_PM Jornais(eliza)_Jornais Norte_Plano AC - AJUSTADO -_TV MATISSE 2 5 2" xfId="44092" xr:uid="{A9F1D8FD-DF1C-4ACA-9FA7-4D39A6AA0781}"/>
    <cellStyle name="l_PM Jornais(eliza)_Jornais Norte_Plano AC - AJUSTADO -_TV MATISSE 2 6" xfId="34642" xr:uid="{2353ADB9-6EC8-4FE0-A8F0-4AA91ECC648F}"/>
    <cellStyle name="l_PM Jornais(eliza)_Jornais Norte_Plano AC - AJUSTADO -_TV MATISSE 2 7" xfId="19703" xr:uid="{05CC8BF7-5959-4C04-8053-06A16B4C894C}"/>
    <cellStyle name="l_PM Jornais(eliza)_Jornais Norte_Plano AC - AJUSTADO -_TV MATISSE 3" xfId="12311" xr:uid="{233BC0FB-B80B-420E-B8AC-B82BC0C3421B}"/>
    <cellStyle name="l_PM Jornais(eliza)_Jornais Norte_Plano AC - AJUSTADO -_TV MATISSE 3 2" xfId="15941" xr:uid="{175C2297-5485-44EC-BC0E-F9AAD106117B}"/>
    <cellStyle name="l_PM Jornais(eliza)_Jornais Norte_Plano AC - AJUSTADO -_TV MATISSE 3 2 2" xfId="22100" xr:uid="{20C2E381-9C1F-4E47-B95D-0D6458D0AFA3}"/>
    <cellStyle name="l_PM Jornais(eliza)_Jornais Norte_Plano AC - AJUSTADO -_TV MATISSE 3 2 2 2" xfId="39378" xr:uid="{A46CEFBA-5D80-41DA-9272-95C6C97459B0}"/>
    <cellStyle name="l_PM Jornais(eliza)_Jornais Norte_Plano AC - AJUSTADO -_TV MATISSE 3 2 3" xfId="27019" xr:uid="{92AEA638-07E0-4E03-B4BC-56062C374AE1}"/>
    <cellStyle name="l_PM Jornais(eliza)_Jornais Norte_Plano AC - AJUSTADO -_TV MATISSE 3 2 4" xfId="48278" xr:uid="{BC50643C-F9FB-407B-A20E-ED259FF4EC87}"/>
    <cellStyle name="l_PM Jornais(eliza)_Jornais Norte_Plano AC - AJUSTADO -_TV MATISSE 3 3" xfId="17641" xr:uid="{F8211EA6-E88C-4CD7-9DA9-02E3A8B35B83}"/>
    <cellStyle name="l_PM Jornais(eliza)_Jornais Norte_Plano AC - AJUSTADO -_TV MATISSE 3 3 2" xfId="23800" xr:uid="{612E6199-072A-4562-8C8E-875137BFF827}"/>
    <cellStyle name="l_PM Jornais(eliza)_Jornais Norte_Plano AC - AJUSTADO -_TV MATISSE 3 3 2 2" xfId="42463" xr:uid="{2439AE90-B487-4335-AB91-B527829ADC81}"/>
    <cellStyle name="l_PM Jornais(eliza)_Jornais Norte_Plano AC - AJUSTADO -_TV MATISSE 3 3 3" xfId="30237" xr:uid="{7D51204C-F480-4B7B-A6AD-7868AE118576}"/>
    <cellStyle name="l_PM Jornais(eliza)_Jornais Norte_Plano AC - AJUSTADO -_TV MATISSE 3 4" xfId="33234" xr:uid="{E6FDF70D-CBC1-498D-8210-C78337D50462}"/>
    <cellStyle name="l_PM Jornais(eliza)_Jornais Norte_Plano AC - AJUSTADO -_TV MATISSE 3 4 2" xfId="44953" xr:uid="{03E8A66A-AE8B-4E24-B574-111F4D325EBA}"/>
    <cellStyle name="l_PM Jornais(eliza)_Jornais Norte_Plano AC - AJUSTADO -_TV MATISSE 3 5" xfId="35436" xr:uid="{EB78AB3A-FAB5-4978-AE5B-5D272F88999D}"/>
    <cellStyle name="l_PM Jornais(eliza)_Jornais Norte_Plano AC - AJUSTADO -_TV MATISSE 3 6" xfId="36897" xr:uid="{5C93A7B6-CF8D-45F3-A0C6-93CED160671F}"/>
    <cellStyle name="l_PM Jornais(eliza)_Jornais Norte_Plano AC - AJUSTADO -_TV MATISSE 3 6 2" xfId="46433" xr:uid="{47141BBB-AA33-461F-BC61-8BC7F8F30E13}"/>
    <cellStyle name="l_PM Jornais(eliza)_Jornais Norte_Plano AC - AJUSTADO -_TV MATISSE 4" xfId="14201" xr:uid="{CFDB6876-D5D9-43D3-A446-FC4D114A9EF0}"/>
    <cellStyle name="l_PM Jornais(eliza)_Jornais Norte_Plano AC - AJUSTADO -_TV MATISSE 4 2" xfId="20360" xr:uid="{7B85AF99-A9BB-45A5-8C97-662CC0944FD9}"/>
    <cellStyle name="l_PM Jornais(eliza)_Jornais Norte_Plano AC - AJUSTADO -_TV MATISSE 4 2 2" xfId="37770" xr:uid="{699A09DD-4162-4F72-8EA9-6754B0A5EE27}"/>
    <cellStyle name="l_PM Jornais(eliza)_Jornais Norte_Plano AC - AJUSTADO -_TV MATISSE 4 3" xfId="25269" xr:uid="{3D044569-F169-4993-9155-D6BACF40AFEA}"/>
    <cellStyle name="l_PM Jornais(eliza)_Jornais Norte_Plano AC - AJUSTADO -_TV MATISSE 5" xfId="28479" xr:uid="{B7CB88A3-D924-4C01-9F15-26E3DE7B4C9A}"/>
    <cellStyle name="l_PM Jornais(eliza)_Jornais Norte_Plano AC - AJUSTADO -_TV MATISSE 5 2" xfId="40835" xr:uid="{1974A333-BD80-413A-AC50-2522C56203CA}"/>
    <cellStyle name="l_PM Jornais(eliza)_Jornais Norte_Plano AC - AJUSTADO -_TV MATISSE 6" xfId="31857" xr:uid="{9A807B3B-E897-415A-9E12-8F4180E9EC38}"/>
    <cellStyle name="l_PM Jornais(eliza)_Jornais Norte_Plano AC - AJUSTADO -_TV MATISSE_JORNAL COMPLEMENTO 24.06 - VERAMIR II - CONSOLIDADO" xfId="1091" xr:uid="{02BDEE6B-1DEC-4BAA-B936-8357C9679538}"/>
    <cellStyle name="l_PM Jornais(eliza)_Jornais Norte_Plano AC - AJUSTADO -_TV MATISSE_OOH - Rev 12" xfId="4060" xr:uid="{67AA38C7-BA23-484E-A121-3AA885DC022B}"/>
    <cellStyle name="l_PM Jornais(eliza)_Jornais Norte_Plano BA - Jornal Meia Pág. Tab. 17.05 - JR NÃO PROG. 19.05" xfId="1092" xr:uid="{27CE9554-3037-4E31-A4EF-309A8F053ACD}"/>
    <cellStyle name="l_PM Jornais(eliza)_Jornais Norte_Plano ES - 12.05.08 CONFERÊNCIA14-05-08 " xfId="1093" xr:uid="{021B57B8-CD93-4343-AE1C-C30FF5F0A234}"/>
    <cellStyle name="l_PM Jornais(eliza)_Jornais Norte_Plano ES - 12.05.08 CONFERÊNCIA14-05-08  2" xfId="11359" xr:uid="{44DDC792-230C-478A-930A-AE9D1B661220}"/>
    <cellStyle name="l_PM Jornais(eliza)_Jornais Norte_Plano ES - 12.05.08 CONFERÊNCIA14-05-08  2 2" xfId="13115" xr:uid="{71E74A5F-CEE4-4C17-BB88-EA418B47563B}"/>
    <cellStyle name="l_PM Jornais(eliza)_Jornais Norte_Plano ES - 12.05.08 CONFERÊNCIA14-05-08  2 2 2" xfId="16745" xr:uid="{A46F4CDB-4B4F-4A29-B838-6E8636AC1C4C}"/>
    <cellStyle name="l_PM Jornais(eliza)_Jornais Norte_Plano ES - 12.05.08 CONFERÊNCIA14-05-08  2 2 2 2" xfId="22904" xr:uid="{042E60DB-7120-41CD-AF07-F3A9FBDD0215}"/>
    <cellStyle name="l_PM Jornais(eliza)_Jornais Norte_Plano ES - 12.05.08 CONFERÊNCIA14-05-08  2 2 2 2 2" xfId="40171" xr:uid="{C1A573BE-3EBC-4405-9BDC-86B6A8D4BF89}"/>
    <cellStyle name="l_PM Jornais(eliza)_Jornais Norte_Plano ES - 12.05.08 CONFERÊNCIA14-05-08  2 2 2 3" xfId="27812" xr:uid="{A1685150-526A-4084-AF82-166EBDFF4824}"/>
    <cellStyle name="l_PM Jornais(eliza)_Jornais Norte_Plano ES - 12.05.08 CONFERÊNCIA14-05-08  2 2 3" xfId="31036" xr:uid="{213E4BB6-A285-4741-9F04-E2860C88D8EA}"/>
    <cellStyle name="l_PM Jornais(eliza)_Jornais Norte_Plano ES - 12.05.08 CONFERÊNCIA14-05-08  2 2 3 2" xfId="43260" xr:uid="{7E9F3C2C-E33D-474D-9E18-05373E0388B9}"/>
    <cellStyle name="l_PM Jornais(eliza)_Jornais Norte_Plano ES - 12.05.08 CONFERÊNCIA14-05-08  2 2 4" xfId="34028" xr:uid="{1B55A53F-52EE-482F-9FB8-5CA8C62CD888}"/>
    <cellStyle name="l_PM Jornais(eliza)_Jornais Norte_Plano ES - 12.05.08 CONFERÊNCIA14-05-08  2 2 4 2" xfId="45747" xr:uid="{C2964AF5-3430-4AEF-B796-2AD525147B0E}"/>
    <cellStyle name="l_PM Jornais(eliza)_Jornais Norte_Plano ES - 12.05.08 CONFERÊNCIA14-05-08  2 2 5" xfId="36229" xr:uid="{D19A1D18-F707-4C3D-B076-0A0FEA9C28A8}"/>
    <cellStyle name="l_PM Jornais(eliza)_Jornais Norte_Plano ES - 12.05.08 CONFERÊNCIA14-05-08  2 2 6" xfId="18497" xr:uid="{16545C0A-90AC-40AD-BA93-733709BE9AE7}"/>
    <cellStyle name="l_PM Jornais(eliza)_Jornais Norte_Plano ES - 12.05.08 CONFERÊNCIA14-05-08  2 3" xfId="15042" xr:uid="{9ED42284-893F-44CB-8A8B-81AD3346650C}"/>
    <cellStyle name="l_PM Jornais(eliza)_Jornais Norte_Plano ES - 12.05.08 CONFERÊNCIA14-05-08  2 3 2" xfId="21201" xr:uid="{EACBB0A9-C254-405F-862B-6E57BE0BB988}"/>
    <cellStyle name="l_PM Jornais(eliza)_Jornais Norte_Plano ES - 12.05.08 CONFERÊNCIA14-05-08  2 3 2 2" xfId="38574" xr:uid="{33C33041-B3FF-42F3-9A68-4356597F8324}"/>
    <cellStyle name="l_PM Jornais(eliza)_Jornais Norte_Plano ES - 12.05.08 CONFERÊNCIA14-05-08  2 3 3" xfId="26163" xr:uid="{A31CC56E-C37A-4384-AB6F-442964B3C436}"/>
    <cellStyle name="l_PM Jornais(eliza)_Jornais Norte_Plano ES - 12.05.08 CONFERÊNCIA14-05-08  2 4" xfId="29354" xr:uid="{C9CAF1C5-07B7-4B5D-BA84-236CE4F70CB8}"/>
    <cellStyle name="l_PM Jornais(eliza)_Jornais Norte_Plano ES - 12.05.08 CONFERÊNCIA14-05-08  2 4 2" xfId="41664" xr:uid="{349B09B9-D07B-4BC6-AF7A-82B888A80553}"/>
    <cellStyle name="l_PM Jornais(eliza)_Jornais Norte_Plano ES - 12.05.08 CONFERÊNCIA14-05-08  2 5" xfId="32338" xr:uid="{BCC61372-24B6-471B-8A25-BB2EBF6CA3B5}"/>
    <cellStyle name="l_PM Jornais(eliza)_Jornais Norte_Plano ES - 12.05.08 CONFERÊNCIA14-05-08  2 5 2" xfId="44093" xr:uid="{5F75DE2F-3EA7-4A7E-A502-40AA40F66438}"/>
    <cellStyle name="l_PM Jornais(eliza)_Jornais Norte_Plano ES - 12.05.08 CONFERÊNCIA14-05-08  2 6" xfId="34643" xr:uid="{375D6A7C-B46B-442B-936D-D67F3C07F476}"/>
    <cellStyle name="l_PM Jornais(eliza)_Jornais Norte_Plano ES - 12.05.08 CONFERÊNCIA14-05-08  2 7" xfId="19026" xr:uid="{2A03168A-5F3A-4285-B945-4BB341E72E6B}"/>
    <cellStyle name="l_PM Jornais(eliza)_Jornais Norte_Plano ES - 12.05.08 CONFERÊNCIA14-05-08  3" xfId="12312" xr:uid="{63EAE5D4-2764-4FDB-B448-3AF3135BB75E}"/>
    <cellStyle name="l_PM Jornais(eliza)_Jornais Norte_Plano ES - 12.05.08 CONFERÊNCIA14-05-08  3 2" xfId="15942" xr:uid="{F3DEF626-F6CD-486B-AE3F-277AA2357F58}"/>
    <cellStyle name="l_PM Jornais(eliza)_Jornais Norte_Plano ES - 12.05.08 CONFERÊNCIA14-05-08  3 2 2" xfId="22101" xr:uid="{1B679AE5-85AF-4E54-A193-B5B06EA3B082}"/>
    <cellStyle name="l_PM Jornais(eliza)_Jornais Norte_Plano ES - 12.05.08 CONFERÊNCIA14-05-08  3 2 2 2" xfId="39379" xr:uid="{29178E77-5DC7-4764-82AC-7E29D4699277}"/>
    <cellStyle name="l_PM Jornais(eliza)_Jornais Norte_Plano ES - 12.05.08 CONFERÊNCIA14-05-08  3 2 3" xfId="27020" xr:uid="{864351D9-A243-432A-9097-6036C242DA45}"/>
    <cellStyle name="l_PM Jornais(eliza)_Jornais Norte_Plano ES - 12.05.08 CONFERÊNCIA14-05-08  3 2 4" xfId="48279" xr:uid="{32529AED-AEDF-4644-B5ED-C099237FA68F}"/>
    <cellStyle name="l_PM Jornais(eliza)_Jornais Norte_Plano ES - 12.05.08 CONFERÊNCIA14-05-08  3 3" xfId="17642" xr:uid="{020D23E8-6E2C-4001-975D-116F9580AA33}"/>
    <cellStyle name="l_PM Jornais(eliza)_Jornais Norte_Plano ES - 12.05.08 CONFERÊNCIA14-05-08  3 3 2" xfId="23801" xr:uid="{7C2B5E36-E307-4085-8717-BF7690EC7D2D}"/>
    <cellStyle name="l_PM Jornais(eliza)_Jornais Norte_Plano ES - 12.05.08 CONFERÊNCIA14-05-08  3 3 2 2" xfId="42464" xr:uid="{B1708D7B-249C-4D9A-85FB-3B4201C548AF}"/>
    <cellStyle name="l_PM Jornais(eliza)_Jornais Norte_Plano ES - 12.05.08 CONFERÊNCIA14-05-08  3 3 3" xfId="30238" xr:uid="{00904249-CD94-4F7D-BE41-7F853A50B6BE}"/>
    <cellStyle name="l_PM Jornais(eliza)_Jornais Norte_Plano ES - 12.05.08 CONFERÊNCIA14-05-08  3 4" xfId="33235" xr:uid="{5ECF4131-391E-44BB-81D9-931955797656}"/>
    <cellStyle name="l_PM Jornais(eliza)_Jornais Norte_Plano ES - 12.05.08 CONFERÊNCIA14-05-08  3 4 2" xfId="44954" xr:uid="{8410F00E-AF52-4151-8935-7FCDAFBFC373}"/>
    <cellStyle name="l_PM Jornais(eliza)_Jornais Norte_Plano ES - 12.05.08 CONFERÊNCIA14-05-08  3 5" xfId="35437" xr:uid="{98E46D03-8D9A-4182-8B3B-CA79B044BE11}"/>
    <cellStyle name="l_PM Jornais(eliza)_Jornais Norte_Plano ES - 12.05.08 CONFERÊNCIA14-05-08  3 6" xfId="32081" xr:uid="{01E9965C-EB0E-45CD-85E9-45B589A4C021}"/>
    <cellStyle name="l_PM Jornais(eliza)_Jornais Norte_Plano ES - 12.05.08 CONFERÊNCIA14-05-08  3 6 2" xfId="43836" xr:uid="{4D910553-6015-489A-A18F-9C471901B193}"/>
    <cellStyle name="l_PM Jornais(eliza)_Jornais Norte_Plano ES - 12.05.08 CONFERÊNCIA14-05-08  4" xfId="14202" xr:uid="{2A4DC9B4-1EC6-4C85-B4EE-CE13350252FF}"/>
    <cellStyle name="l_PM Jornais(eliza)_Jornais Norte_Plano ES - 12.05.08 CONFERÊNCIA14-05-08  4 2" xfId="20361" xr:uid="{1F073A9F-D40A-4127-B81D-3F8DC73C49CB}"/>
    <cellStyle name="l_PM Jornais(eliza)_Jornais Norte_Plano ES - 12.05.08 CONFERÊNCIA14-05-08  4 2 2" xfId="37771" xr:uid="{D2A0635C-4FDC-49E3-AECE-EA39C2AD5058}"/>
    <cellStyle name="l_PM Jornais(eliza)_Jornais Norte_Plano ES - 12.05.08 CONFERÊNCIA14-05-08  4 3" xfId="25270" xr:uid="{348303E3-0772-417C-BD83-CA619FE14D4A}"/>
    <cellStyle name="l_PM Jornais(eliza)_Jornais Norte_Plano ES - 12.05.08 CONFERÊNCIA14-05-08  5" xfId="28480" xr:uid="{4D6E685C-1BEA-4A5D-B042-12158CF70105}"/>
    <cellStyle name="l_PM Jornais(eliza)_Jornais Norte_Plano ES - 12.05.08 CONFERÊNCIA14-05-08  5 2" xfId="40836" xr:uid="{79B1D265-9AD6-42CE-BF66-D4AAA6AA2532}"/>
    <cellStyle name="l_PM Jornais(eliza)_Jornais Norte_Plano ES - 12.05.08 CONFERÊNCIA14-05-08  6" xfId="31856" xr:uid="{08AB76C7-72F8-4FC9-89E5-D29A3585A738}"/>
    <cellStyle name="l_PM Jornais(eliza)_Jornais Norte_Plano ES - 12.05.08 CONFERÊNCIA14-05-08 _OOH - Rev 12" xfId="4061" xr:uid="{5FA7566E-F271-42AA-9946-A965E48C43AD}"/>
    <cellStyle name="l_PM Jornais(eliza)_Jornais Norte_Plano GO -  Jornal Meia Pág. Tab. 16.05 - JR NÃO PROG." xfId="1094" xr:uid="{5B8B7B71-C662-4AB4-8367-A10284A9F6D8}"/>
    <cellStyle name="l_PM Jornais(eliza)_Jornais Norte_Plano GO -  Jornal Meia Pág. Tab. 16.05 - JR NÃO PROG. 2" xfId="11360" xr:uid="{387AF201-CEDF-4282-8022-84CE0B7B7F89}"/>
    <cellStyle name="l_PM Jornais(eliza)_Jornais Norte_Plano GO -  Jornal Meia Pág. Tab. 16.05 - JR NÃO PROG. 2 2" xfId="13116" xr:uid="{8C5416AC-312E-4704-9A42-1FFF67683D73}"/>
    <cellStyle name="l_PM Jornais(eliza)_Jornais Norte_Plano GO -  Jornal Meia Pág. Tab. 16.05 - JR NÃO PROG. 2 2 2" xfId="16746" xr:uid="{DE7531BA-BF85-4DFB-896E-8C2C92E62F60}"/>
    <cellStyle name="l_PM Jornais(eliza)_Jornais Norte_Plano GO -  Jornal Meia Pág. Tab. 16.05 - JR NÃO PROG. 2 2 2 2" xfId="22905" xr:uid="{92EF1F49-FC5E-46B5-87D8-6827063ED5CC}"/>
    <cellStyle name="l_PM Jornais(eliza)_Jornais Norte_Plano GO -  Jornal Meia Pág. Tab. 16.05 - JR NÃO PROG. 2 2 2 2 2" xfId="40172" xr:uid="{A4DF285B-BEBB-43B2-8F08-1EA779706A04}"/>
    <cellStyle name="l_PM Jornais(eliza)_Jornais Norte_Plano GO -  Jornal Meia Pág. Tab. 16.05 - JR NÃO PROG. 2 2 2 3" xfId="27813" xr:uid="{87FB2224-BCE9-4337-9AD4-059CFC0D898C}"/>
    <cellStyle name="l_PM Jornais(eliza)_Jornais Norte_Plano GO -  Jornal Meia Pág. Tab. 16.05 - JR NÃO PROG. 2 2 3" xfId="31037" xr:uid="{379B2217-9947-4DC9-898C-2CFA45A5E191}"/>
    <cellStyle name="l_PM Jornais(eliza)_Jornais Norte_Plano GO -  Jornal Meia Pág. Tab. 16.05 - JR NÃO PROG. 2 2 3 2" xfId="43261" xr:uid="{33813B78-EC29-4963-8EE3-7B04D9DDC7BB}"/>
    <cellStyle name="l_PM Jornais(eliza)_Jornais Norte_Plano GO -  Jornal Meia Pág. Tab. 16.05 - JR NÃO PROG. 2 2 4" xfId="34029" xr:uid="{950F5275-9290-40B3-B04B-E1AC6D648765}"/>
    <cellStyle name="l_PM Jornais(eliza)_Jornais Norte_Plano GO -  Jornal Meia Pág. Tab. 16.05 - JR NÃO PROG. 2 2 4 2" xfId="45748" xr:uid="{E2218BB1-4DCB-4D56-81B4-2F99A23F8EFE}"/>
    <cellStyle name="l_PM Jornais(eliza)_Jornais Norte_Plano GO -  Jornal Meia Pág. Tab. 16.05 - JR NÃO PROG. 2 2 5" xfId="36230" xr:uid="{EAA88B56-8CDA-439D-B91A-A1FD31E87EE7}"/>
    <cellStyle name="l_PM Jornais(eliza)_Jornais Norte_Plano GO -  Jornal Meia Pág. Tab. 16.05 - JR NÃO PROG. 2 2 6" xfId="18496" xr:uid="{C01FAE34-BBEF-4ECC-B8F8-F535FD553D05}"/>
    <cellStyle name="l_PM Jornais(eliza)_Jornais Norte_Plano GO -  Jornal Meia Pág. Tab. 16.05 - JR NÃO PROG. 2 3" xfId="15043" xr:uid="{C7697362-DD30-403D-AC82-6B75260AA240}"/>
    <cellStyle name="l_PM Jornais(eliza)_Jornais Norte_Plano GO -  Jornal Meia Pág. Tab. 16.05 - JR NÃO PROG. 2 3 2" xfId="21202" xr:uid="{BC628738-8749-4EEE-BB68-20BB254911E0}"/>
    <cellStyle name="l_PM Jornais(eliza)_Jornais Norte_Plano GO -  Jornal Meia Pág. Tab. 16.05 - JR NÃO PROG. 2 3 2 2" xfId="38575" xr:uid="{9F41B218-DDA1-4C3C-AB7D-890E010F99CA}"/>
    <cellStyle name="l_PM Jornais(eliza)_Jornais Norte_Plano GO -  Jornal Meia Pág. Tab. 16.05 - JR NÃO PROG. 2 3 3" xfId="26164" xr:uid="{6C1FB254-1A2F-4205-A3B4-FD8FB5D56F31}"/>
    <cellStyle name="l_PM Jornais(eliza)_Jornais Norte_Plano GO -  Jornal Meia Pág. Tab. 16.05 - JR NÃO PROG. 2 4" xfId="29355" xr:uid="{2E0E5876-B618-4110-ACAF-45B0E1CB4739}"/>
    <cellStyle name="l_PM Jornais(eliza)_Jornais Norte_Plano GO -  Jornal Meia Pág. Tab. 16.05 - JR NÃO PROG. 2 4 2" xfId="41665" xr:uid="{04FBB5DB-2E17-4430-9BA7-F4921ADC9C9E}"/>
    <cellStyle name="l_PM Jornais(eliza)_Jornais Norte_Plano GO -  Jornal Meia Pág. Tab. 16.05 - JR NÃO PROG. 2 5" xfId="32339" xr:uid="{84D43375-C527-4597-A779-8D1A2DF95887}"/>
    <cellStyle name="l_PM Jornais(eliza)_Jornais Norte_Plano GO -  Jornal Meia Pág. Tab. 16.05 - JR NÃO PROG. 2 5 2" xfId="44094" xr:uid="{A3924CE2-B42F-488C-8929-1DE75AF98330}"/>
    <cellStyle name="l_PM Jornais(eliza)_Jornais Norte_Plano GO -  Jornal Meia Pág. Tab. 16.05 - JR NÃO PROG. 2 6" xfId="34644" xr:uid="{D7B47E53-F86A-4F34-B1FE-BE278A763670}"/>
    <cellStyle name="l_PM Jornais(eliza)_Jornais Norte_Plano GO -  Jornal Meia Pág. Tab. 16.05 - JR NÃO PROG. 2 7" xfId="18710" xr:uid="{4273C733-3463-4ED9-A998-52856C3DFE35}"/>
    <cellStyle name="l_PM Jornais(eliza)_Jornais Norte_Plano GO -  Jornal Meia Pág. Tab. 16.05 - JR NÃO PROG. 3" xfId="12313" xr:uid="{187C6E6D-65F4-493D-8AAB-F04EBA42A723}"/>
    <cellStyle name="l_PM Jornais(eliza)_Jornais Norte_Plano GO -  Jornal Meia Pág. Tab. 16.05 - JR NÃO PROG. 3 2" xfId="15943" xr:uid="{1D513C2F-A041-48F6-B9D0-A255DEA7B6C5}"/>
    <cellStyle name="l_PM Jornais(eliza)_Jornais Norte_Plano GO -  Jornal Meia Pág. Tab. 16.05 - JR NÃO PROG. 3 2 2" xfId="22102" xr:uid="{932EBB89-A11A-4043-8599-4C3B9B9EEA51}"/>
    <cellStyle name="l_PM Jornais(eliza)_Jornais Norte_Plano GO -  Jornal Meia Pág. Tab. 16.05 - JR NÃO PROG. 3 2 2 2" xfId="39380" xr:uid="{05EFD013-703D-4CAE-A7B0-4916EE8DB869}"/>
    <cellStyle name="l_PM Jornais(eliza)_Jornais Norte_Plano GO -  Jornal Meia Pág. Tab. 16.05 - JR NÃO PROG. 3 2 3" xfId="27021" xr:uid="{00A5D57F-765E-44F0-A4FF-83F347BA2465}"/>
    <cellStyle name="l_PM Jornais(eliza)_Jornais Norte_Plano GO -  Jornal Meia Pág. Tab. 16.05 - JR NÃO PROG. 3 2 4" xfId="48280" xr:uid="{8501BFF9-8704-4405-8C46-EDCFA9F8729D}"/>
    <cellStyle name="l_PM Jornais(eliza)_Jornais Norte_Plano GO -  Jornal Meia Pág. Tab. 16.05 - JR NÃO PROG. 3 3" xfId="17643" xr:uid="{FAC7E17B-549B-469A-BC9D-7467AD958498}"/>
    <cellStyle name="l_PM Jornais(eliza)_Jornais Norte_Plano GO -  Jornal Meia Pág. Tab. 16.05 - JR NÃO PROG. 3 3 2" xfId="23802" xr:uid="{070C1C3C-5A05-4D0F-BB25-C922F7E9C082}"/>
    <cellStyle name="l_PM Jornais(eliza)_Jornais Norte_Plano GO -  Jornal Meia Pág. Tab. 16.05 - JR NÃO PROG. 3 3 2 2" xfId="42465" xr:uid="{6177D972-589F-4141-BA64-9DE159F69771}"/>
    <cellStyle name="l_PM Jornais(eliza)_Jornais Norte_Plano GO -  Jornal Meia Pág. Tab. 16.05 - JR NÃO PROG. 3 3 3" xfId="30239" xr:uid="{79247131-65E8-4D77-9B01-F5D4530CCCA1}"/>
    <cellStyle name="l_PM Jornais(eliza)_Jornais Norte_Plano GO -  Jornal Meia Pág. Tab. 16.05 - JR NÃO PROG. 3 4" xfId="33236" xr:uid="{23563236-8F60-4BFD-B416-BF9F21BA63E4}"/>
    <cellStyle name="l_PM Jornais(eliza)_Jornais Norte_Plano GO -  Jornal Meia Pág. Tab. 16.05 - JR NÃO PROG. 3 4 2" xfId="44955" xr:uid="{42C499F8-D164-472C-8369-0F889D9F86FB}"/>
    <cellStyle name="l_PM Jornais(eliza)_Jornais Norte_Plano GO -  Jornal Meia Pág. Tab. 16.05 - JR NÃO PROG. 3 5" xfId="35438" xr:uid="{0C610C97-8550-4AB3-AFE8-7FB0DEB8C4C0}"/>
    <cellStyle name="l_PM Jornais(eliza)_Jornais Norte_Plano GO -  Jornal Meia Pág. Tab. 16.05 - JR NÃO PROG. 3 6" xfId="37093" xr:uid="{18CBFB10-D7AD-44B6-8418-8C20F9716400}"/>
    <cellStyle name="l_PM Jornais(eliza)_Jornais Norte_Plano GO -  Jornal Meia Pág. Tab. 16.05 - JR NÃO PROG. 3 6 2" xfId="46629" xr:uid="{F6F5E209-0F95-4F4C-817C-F73466342D28}"/>
    <cellStyle name="l_PM Jornais(eliza)_Jornais Norte_Plano GO -  Jornal Meia Pág. Tab. 16.05 - JR NÃO PROG. 4" xfId="14203" xr:uid="{57E332E1-3E80-4888-87B8-2442F621BC1B}"/>
    <cellStyle name="l_PM Jornais(eliza)_Jornais Norte_Plano GO -  Jornal Meia Pág. Tab. 16.05 - JR NÃO PROG. 4 2" xfId="20362" xr:uid="{63FDBFEF-683A-43B3-93B8-02BD7BFC97B1}"/>
    <cellStyle name="l_PM Jornais(eliza)_Jornais Norte_Plano GO -  Jornal Meia Pág. Tab. 16.05 - JR NÃO PROG. 4 2 2" xfId="37772" xr:uid="{DA407227-34B9-420A-B72B-0D85B16650F7}"/>
    <cellStyle name="l_PM Jornais(eliza)_Jornais Norte_Plano GO -  Jornal Meia Pág. Tab. 16.05 - JR NÃO PROG. 4 3" xfId="25271" xr:uid="{2562D24C-E9C4-4CC7-B06D-1643F5A04765}"/>
    <cellStyle name="l_PM Jornais(eliza)_Jornais Norte_Plano GO -  Jornal Meia Pág. Tab. 16.05 - JR NÃO PROG. 5" xfId="28481" xr:uid="{E9F2577C-9C7C-4CEA-BB3C-708A62F5D3A5}"/>
    <cellStyle name="l_PM Jornais(eliza)_Jornais Norte_Plano GO -  Jornal Meia Pág. Tab. 16.05 - JR NÃO PROG. 5 2" xfId="40837" xr:uid="{220F0F52-84AA-44B0-8A59-86D4FD40F7D6}"/>
    <cellStyle name="l_PM Jornais(eliza)_Jornais Norte_Plano GO -  Jornal Meia Pág. Tab. 16.05 - JR NÃO PROG. 6" xfId="31855" xr:uid="{CB0CC776-031D-4BCB-B8C5-505361999E61}"/>
    <cellStyle name="l_PM Jornais(eliza)_Jornais Norte_Plano GO -  Jornal Meia Pág. Tab. 16.05 - JR NÃO PROG._OOH - Rev 12" xfId="4062" xr:uid="{D9EE6C8B-7487-497E-804A-0F73D3ACD8C5}"/>
    <cellStyle name="l_PM Jornais(eliza)_Jornais Norte_Plano MS - AJUSTADO 12.05.08 CONFERÊNCIAS 14.05.08" xfId="1095" xr:uid="{38F7854B-E3D4-46E3-8279-CB12DEFB6901}"/>
    <cellStyle name="l_PM Jornais(eliza)_Jornais Norte_Plano MS - AJUSTADO 12.05.08 CONFERÊNCIAS 14.05.08 2" xfId="11361" xr:uid="{A62E56A8-5A9E-43FE-B8B0-B9DBDAB16445}"/>
    <cellStyle name="l_PM Jornais(eliza)_Jornais Norte_Plano MS - AJUSTADO 12.05.08 CONFERÊNCIAS 14.05.08 2 2" xfId="13117" xr:uid="{70A3E614-D73D-4581-B217-944AD9499253}"/>
    <cellStyle name="l_PM Jornais(eliza)_Jornais Norte_Plano MS - AJUSTADO 12.05.08 CONFERÊNCIAS 14.05.08 2 2 2" xfId="16747" xr:uid="{A3AE9FDD-9A83-451B-A2B1-3646BFF1A53E}"/>
    <cellStyle name="l_PM Jornais(eliza)_Jornais Norte_Plano MS - AJUSTADO 12.05.08 CONFERÊNCIAS 14.05.08 2 2 2 2" xfId="22906" xr:uid="{CABF5D17-9A33-4AAD-AB71-375E731785DA}"/>
    <cellStyle name="l_PM Jornais(eliza)_Jornais Norte_Plano MS - AJUSTADO 12.05.08 CONFERÊNCIAS 14.05.08 2 2 2 2 2" xfId="40173" xr:uid="{5AC76522-9FCB-4B25-B2D6-F0C60E3323D7}"/>
    <cellStyle name="l_PM Jornais(eliza)_Jornais Norte_Plano MS - AJUSTADO 12.05.08 CONFERÊNCIAS 14.05.08 2 2 2 3" xfId="27814" xr:uid="{31B8FEB2-DD75-4B4A-9F88-E51DF913B16A}"/>
    <cellStyle name="l_PM Jornais(eliza)_Jornais Norte_Plano MS - AJUSTADO 12.05.08 CONFERÊNCIAS 14.05.08 2 2 3" xfId="31038" xr:uid="{6E005124-F0AE-483C-B253-A87B535D7F64}"/>
    <cellStyle name="l_PM Jornais(eliza)_Jornais Norte_Plano MS - AJUSTADO 12.05.08 CONFERÊNCIAS 14.05.08 2 2 3 2" xfId="43262" xr:uid="{2036625F-0306-47F0-AAA2-A980BA772776}"/>
    <cellStyle name="l_PM Jornais(eliza)_Jornais Norte_Plano MS - AJUSTADO 12.05.08 CONFERÊNCIAS 14.05.08 2 2 4" xfId="34030" xr:uid="{4D7C718E-1B33-468B-9B2E-07356EECB51B}"/>
    <cellStyle name="l_PM Jornais(eliza)_Jornais Norte_Plano MS - AJUSTADO 12.05.08 CONFERÊNCIAS 14.05.08 2 2 4 2" xfId="45749" xr:uid="{3409036F-9E1A-460B-8A9C-AEA69D513566}"/>
    <cellStyle name="l_PM Jornais(eliza)_Jornais Norte_Plano MS - AJUSTADO 12.05.08 CONFERÊNCIAS 14.05.08 2 2 5" xfId="36231" xr:uid="{5643D474-CD37-4109-BA8C-3B088B01CF43}"/>
    <cellStyle name="l_PM Jornais(eliza)_Jornais Norte_Plano MS - AJUSTADO 12.05.08 CONFERÊNCIAS 14.05.08 2 2 6" xfId="18495" xr:uid="{8867FC1E-4E77-49A1-8C53-5F0C6F086942}"/>
    <cellStyle name="l_PM Jornais(eliza)_Jornais Norte_Plano MS - AJUSTADO 12.05.08 CONFERÊNCIAS 14.05.08 2 3" xfId="15044" xr:uid="{182A45B9-9009-438A-ABEB-52730FBAE18A}"/>
    <cellStyle name="l_PM Jornais(eliza)_Jornais Norte_Plano MS - AJUSTADO 12.05.08 CONFERÊNCIAS 14.05.08 2 3 2" xfId="21203" xr:uid="{B2A3ABA6-7456-45CD-90F5-2D31CE737199}"/>
    <cellStyle name="l_PM Jornais(eliza)_Jornais Norte_Plano MS - AJUSTADO 12.05.08 CONFERÊNCIAS 14.05.08 2 3 2 2" xfId="38576" xr:uid="{6D53332E-4690-4A95-990F-302234978B5C}"/>
    <cellStyle name="l_PM Jornais(eliza)_Jornais Norte_Plano MS - AJUSTADO 12.05.08 CONFERÊNCIAS 14.05.08 2 3 3" xfId="26165" xr:uid="{4FCF5836-AF34-4370-A86F-5520B7092353}"/>
    <cellStyle name="l_PM Jornais(eliza)_Jornais Norte_Plano MS - AJUSTADO 12.05.08 CONFERÊNCIAS 14.05.08 2 4" xfId="29356" xr:uid="{06329417-6E78-4E4B-8311-C168A610BF2B}"/>
    <cellStyle name="l_PM Jornais(eliza)_Jornais Norte_Plano MS - AJUSTADO 12.05.08 CONFERÊNCIAS 14.05.08 2 4 2" xfId="41666" xr:uid="{59808076-7462-4434-92A9-1FE831E3FCD8}"/>
    <cellStyle name="l_PM Jornais(eliza)_Jornais Norte_Plano MS - AJUSTADO 12.05.08 CONFERÊNCIAS 14.05.08 2 5" xfId="32340" xr:uid="{3B4E2135-DBD6-4E16-98E0-A9C963DB3C11}"/>
    <cellStyle name="l_PM Jornais(eliza)_Jornais Norte_Plano MS - AJUSTADO 12.05.08 CONFERÊNCIAS 14.05.08 2 5 2" xfId="44095" xr:uid="{7D9E70ED-7CA2-4072-9936-0EDC0BC69919}"/>
    <cellStyle name="l_PM Jornais(eliza)_Jornais Norte_Plano MS - AJUSTADO 12.05.08 CONFERÊNCIAS 14.05.08 2 6" xfId="34645" xr:uid="{2124C06A-63FA-4651-A586-95E62B35A419}"/>
    <cellStyle name="l_PM Jornais(eliza)_Jornais Norte_Plano MS - AJUSTADO 12.05.08 CONFERÊNCIAS 14.05.08 2 7" xfId="19408" xr:uid="{E9534D01-B0F0-41CF-898A-9604BC19AA5F}"/>
    <cellStyle name="l_PM Jornais(eliza)_Jornais Norte_Plano MS - AJUSTADO 12.05.08 CONFERÊNCIAS 14.05.08 3" xfId="12314" xr:uid="{E233CA07-40EE-495F-A5E3-00720B8B2D1A}"/>
    <cellStyle name="l_PM Jornais(eliza)_Jornais Norte_Plano MS - AJUSTADO 12.05.08 CONFERÊNCIAS 14.05.08 3 2" xfId="15944" xr:uid="{EA0EA321-7026-4CCF-AFB8-89048236545D}"/>
    <cellStyle name="l_PM Jornais(eliza)_Jornais Norte_Plano MS - AJUSTADO 12.05.08 CONFERÊNCIAS 14.05.08 3 2 2" xfId="22103" xr:uid="{072A13EF-6FE9-483B-9047-B554738D21D8}"/>
    <cellStyle name="l_PM Jornais(eliza)_Jornais Norte_Plano MS - AJUSTADO 12.05.08 CONFERÊNCIAS 14.05.08 3 2 2 2" xfId="39381" xr:uid="{E890A6F0-DD22-41ED-A62E-C62A979C9CDF}"/>
    <cellStyle name="l_PM Jornais(eliza)_Jornais Norte_Plano MS - AJUSTADO 12.05.08 CONFERÊNCIAS 14.05.08 3 2 3" xfId="27022" xr:uid="{BFCDB0C7-08E7-494A-AF0F-CC83CBA605E2}"/>
    <cellStyle name="l_PM Jornais(eliza)_Jornais Norte_Plano MS - AJUSTADO 12.05.08 CONFERÊNCIAS 14.05.08 3 2 4" xfId="48281" xr:uid="{90B95F68-D3E2-4F1E-A2CC-27B5BF53E259}"/>
    <cellStyle name="l_PM Jornais(eliza)_Jornais Norte_Plano MS - AJUSTADO 12.05.08 CONFERÊNCIAS 14.05.08 3 3" xfId="17644" xr:uid="{92B504A3-2B29-4C55-B9F1-81F263B9B4DA}"/>
    <cellStyle name="l_PM Jornais(eliza)_Jornais Norte_Plano MS - AJUSTADO 12.05.08 CONFERÊNCIAS 14.05.08 3 3 2" xfId="23803" xr:uid="{4AFFA521-B258-4099-80D1-817CC8CE907E}"/>
    <cellStyle name="l_PM Jornais(eliza)_Jornais Norte_Plano MS - AJUSTADO 12.05.08 CONFERÊNCIAS 14.05.08 3 3 2 2" xfId="42466" xr:uid="{DC47CE8B-864E-4DC4-BBB6-CA0EFE9F5FC8}"/>
    <cellStyle name="l_PM Jornais(eliza)_Jornais Norte_Plano MS - AJUSTADO 12.05.08 CONFERÊNCIAS 14.05.08 3 3 3" xfId="30240" xr:uid="{92A29DD0-F5E8-40BD-9591-3A2A333E4E34}"/>
    <cellStyle name="l_PM Jornais(eliza)_Jornais Norte_Plano MS - AJUSTADO 12.05.08 CONFERÊNCIAS 14.05.08 3 4" xfId="33237" xr:uid="{10D979B2-827A-4E84-8653-3302E1D401A4}"/>
    <cellStyle name="l_PM Jornais(eliza)_Jornais Norte_Plano MS - AJUSTADO 12.05.08 CONFERÊNCIAS 14.05.08 3 4 2" xfId="44956" xr:uid="{CA89EFB8-5DB9-434A-9EE9-54521AA19815}"/>
    <cellStyle name="l_PM Jornais(eliza)_Jornais Norte_Plano MS - AJUSTADO 12.05.08 CONFERÊNCIAS 14.05.08 3 5" xfId="35439" xr:uid="{2251C59A-A588-4D35-97B1-27A9ECAB34AA}"/>
    <cellStyle name="l_PM Jornais(eliza)_Jornais Norte_Plano MS - AJUSTADO 12.05.08 CONFERÊNCIAS 14.05.08 3 6" xfId="37296" xr:uid="{A5C3FCD1-EDDE-461D-9C63-8C5D6564E7C8}"/>
    <cellStyle name="l_PM Jornais(eliza)_Jornais Norte_Plano MS - AJUSTADO 12.05.08 CONFERÊNCIAS 14.05.08 3 6 2" xfId="46832" xr:uid="{ADABEB72-D22F-49BD-8603-DB66AEAAB53F}"/>
    <cellStyle name="l_PM Jornais(eliza)_Jornais Norte_Plano MS - AJUSTADO 12.05.08 CONFERÊNCIAS 14.05.08 4" xfId="14204" xr:uid="{525BFC01-3A18-4996-90C3-8392AC382AFE}"/>
    <cellStyle name="l_PM Jornais(eliza)_Jornais Norte_Plano MS - AJUSTADO 12.05.08 CONFERÊNCIAS 14.05.08 4 2" xfId="20363" xr:uid="{1F771FC5-8523-48F4-84A5-71950EDFCB51}"/>
    <cellStyle name="l_PM Jornais(eliza)_Jornais Norte_Plano MS - AJUSTADO 12.05.08 CONFERÊNCIAS 14.05.08 4 2 2" xfId="37773" xr:uid="{3E7E35F5-2DBA-45AE-97FC-F6A8783D0C92}"/>
    <cellStyle name="l_PM Jornais(eliza)_Jornais Norte_Plano MS - AJUSTADO 12.05.08 CONFERÊNCIAS 14.05.08 4 3" xfId="25272" xr:uid="{95D2895D-87F8-4708-A07C-08F89929171A}"/>
    <cellStyle name="l_PM Jornais(eliza)_Jornais Norte_Plano MS - AJUSTADO 12.05.08 CONFERÊNCIAS 14.05.08 5" xfId="28482" xr:uid="{9E00EF42-AFD6-44F0-840B-42B16F02439D}"/>
    <cellStyle name="l_PM Jornais(eliza)_Jornais Norte_Plano MS - AJUSTADO 12.05.08 CONFERÊNCIAS 14.05.08 5 2" xfId="40838" xr:uid="{4235E5D5-E406-4A97-ACED-3692247EA3A2}"/>
    <cellStyle name="l_PM Jornais(eliza)_Jornais Norte_Plano MS - AJUSTADO 12.05.08 CONFERÊNCIAS 14.05.08 6" xfId="31854" xr:uid="{3B88A6AD-6947-40F4-8D89-907F5C90C6FC}"/>
    <cellStyle name="l_PM Jornais(eliza)_Jornais Norte_Plano MS - AJUSTADO 12.05.08 CONFERÊNCIAS 14.05.08_JORNAL COMPLEMENTO 24.06 - VERAMIR II - CONSOLIDADO" xfId="1096" xr:uid="{184A5CC1-A666-4E68-B8B1-BAD651CB62B5}"/>
    <cellStyle name="l_PM Jornais(eliza)_Jornais Norte_Plano MS - AJUSTADO 12.05.08 CONFERÊNCIAS 14.05.08_OOH - Rev 12" xfId="4063" xr:uid="{E2A92D63-9052-4810-AF8F-741035677B97}"/>
    <cellStyle name="l_PM Jornais(eliza)_Jornais Norte_Plano MS - AJUSTADO 12.05.08 CONFERÊNCIAS 14.05.08_Plano RJ -" xfId="1097" xr:uid="{AA6BF7CE-7C74-4674-A369-F3A345E37D9A}"/>
    <cellStyle name="l_PM Jornais(eliza)_Jornais Norte_Plano MS - AJUSTADO 12.05.08 CONFERÊNCIAS 14.05.08_Plano RJ -_JORNAL COMPLEMENTO 24.06 - VERAMIR II - CONSOLIDADO" xfId="1098" xr:uid="{65E159AF-3A08-4E8B-84BD-7563FB403525}"/>
    <cellStyle name="l_PM Jornais(eliza)_Jornais Norte_Plano RJ -" xfId="1099" xr:uid="{D0312872-A8B5-43A8-8BF8-24A0DA076494}"/>
    <cellStyle name="l_PM Jornais(eliza)_Jornais Norte_Plano RJ - AJUSTADO 06.05.08 CONFERÊNCIAS 07.05.08" xfId="1100" xr:uid="{0632F719-4F20-4A5E-9B7F-25FB17DB1E56}"/>
    <cellStyle name="l_PM Jornais(eliza)_Jornais Norte_Plano RJ - AJUSTADO 06.05.08 CONFERÊNCIAS 07.05.08 2" xfId="11362" xr:uid="{747C4B7D-B658-4533-A777-CE21515EF673}"/>
    <cellStyle name="l_PM Jornais(eliza)_Jornais Norte_Plano RJ - AJUSTADO 06.05.08 CONFERÊNCIAS 07.05.08 2 2" xfId="13118" xr:uid="{F6D0000D-87CB-4DCC-96E0-204004679197}"/>
    <cellStyle name="l_PM Jornais(eliza)_Jornais Norte_Plano RJ - AJUSTADO 06.05.08 CONFERÊNCIAS 07.05.08 2 2 2" xfId="16748" xr:uid="{1552CA8E-4A34-4A6C-B014-C0F5A0DD2DF8}"/>
    <cellStyle name="l_PM Jornais(eliza)_Jornais Norte_Plano RJ - AJUSTADO 06.05.08 CONFERÊNCIAS 07.05.08 2 2 2 2" xfId="22907" xr:uid="{94A88BCA-EC99-4E00-B1A1-7B9B57CBCA45}"/>
    <cellStyle name="l_PM Jornais(eliza)_Jornais Norte_Plano RJ - AJUSTADO 06.05.08 CONFERÊNCIAS 07.05.08 2 2 2 2 2" xfId="40174" xr:uid="{18BFB680-09C2-40C8-92D0-CD929802DF81}"/>
    <cellStyle name="l_PM Jornais(eliza)_Jornais Norte_Plano RJ - AJUSTADO 06.05.08 CONFERÊNCIAS 07.05.08 2 2 2 3" xfId="27815" xr:uid="{0109768C-ACC2-4D05-BB57-CBFE1A6BD6CD}"/>
    <cellStyle name="l_PM Jornais(eliza)_Jornais Norte_Plano RJ - AJUSTADO 06.05.08 CONFERÊNCIAS 07.05.08 2 2 3" xfId="31039" xr:uid="{B3175BCF-A2DC-473A-BE97-E1F7F1296C3B}"/>
    <cellStyle name="l_PM Jornais(eliza)_Jornais Norte_Plano RJ - AJUSTADO 06.05.08 CONFERÊNCIAS 07.05.08 2 2 3 2" xfId="43263" xr:uid="{6F326092-512C-4E9E-B5F8-6E36FE268D59}"/>
    <cellStyle name="l_PM Jornais(eliza)_Jornais Norte_Plano RJ - AJUSTADO 06.05.08 CONFERÊNCIAS 07.05.08 2 2 4" xfId="34031" xr:uid="{95485D0D-0E5F-4CE8-B67F-870BB8B3DDDB}"/>
    <cellStyle name="l_PM Jornais(eliza)_Jornais Norte_Plano RJ - AJUSTADO 06.05.08 CONFERÊNCIAS 07.05.08 2 2 4 2" xfId="45750" xr:uid="{EA470DBE-8792-4384-809F-9203CC93FC76}"/>
    <cellStyle name="l_PM Jornais(eliza)_Jornais Norte_Plano RJ - AJUSTADO 06.05.08 CONFERÊNCIAS 07.05.08 2 2 5" xfId="36232" xr:uid="{328A63CE-0F75-45B3-9CEE-703DFEF063C9}"/>
    <cellStyle name="l_PM Jornais(eliza)_Jornais Norte_Plano RJ - AJUSTADO 06.05.08 CONFERÊNCIAS 07.05.08 2 2 6" xfId="18494" xr:uid="{68C9BB72-9E7D-4788-8D42-AE5DE21159CB}"/>
    <cellStyle name="l_PM Jornais(eliza)_Jornais Norte_Plano RJ - AJUSTADO 06.05.08 CONFERÊNCIAS 07.05.08 2 3" xfId="15045" xr:uid="{20A747C0-E6CC-4F8D-B0AE-1C984602EEC0}"/>
    <cellStyle name="l_PM Jornais(eliza)_Jornais Norte_Plano RJ - AJUSTADO 06.05.08 CONFERÊNCIAS 07.05.08 2 3 2" xfId="21204" xr:uid="{8286450E-7F91-4A48-A862-1E1D40BBF197}"/>
    <cellStyle name="l_PM Jornais(eliza)_Jornais Norte_Plano RJ - AJUSTADO 06.05.08 CONFERÊNCIAS 07.05.08 2 3 2 2" xfId="38577" xr:uid="{4028CA92-FCCC-49B0-BC95-ED90C8E86C76}"/>
    <cellStyle name="l_PM Jornais(eliza)_Jornais Norte_Plano RJ - AJUSTADO 06.05.08 CONFERÊNCIAS 07.05.08 2 3 3" xfId="26166" xr:uid="{A12F1635-C22F-45AE-BDA1-1CB815CE5A26}"/>
    <cellStyle name="l_PM Jornais(eliza)_Jornais Norte_Plano RJ - AJUSTADO 06.05.08 CONFERÊNCIAS 07.05.08 2 4" xfId="29357" xr:uid="{719231DB-44CF-48BB-BEA6-0AD28BFF767E}"/>
    <cellStyle name="l_PM Jornais(eliza)_Jornais Norte_Plano RJ - AJUSTADO 06.05.08 CONFERÊNCIAS 07.05.08 2 4 2" xfId="41667" xr:uid="{2138E25B-E444-468C-B7A3-3A95E12BA309}"/>
    <cellStyle name="l_PM Jornais(eliza)_Jornais Norte_Plano RJ - AJUSTADO 06.05.08 CONFERÊNCIAS 07.05.08 2 5" xfId="32341" xr:uid="{AE9AE10C-C800-4212-A1FB-415D280B5A6F}"/>
    <cellStyle name="l_PM Jornais(eliza)_Jornais Norte_Plano RJ - AJUSTADO 06.05.08 CONFERÊNCIAS 07.05.08 2 5 2" xfId="44096" xr:uid="{585D64DC-6315-4394-99D8-96503BE7334B}"/>
    <cellStyle name="l_PM Jornais(eliza)_Jornais Norte_Plano RJ - AJUSTADO 06.05.08 CONFERÊNCIAS 07.05.08 2 6" xfId="34646" xr:uid="{D5B9130B-3225-4D41-A913-B43B69100F2E}"/>
    <cellStyle name="l_PM Jornais(eliza)_Jornais Norte_Plano RJ - AJUSTADO 06.05.08 CONFERÊNCIAS 07.05.08 2 7" xfId="19702" xr:uid="{DBE5E21F-A6C9-4542-ABA3-7481D9ED59E8}"/>
    <cellStyle name="l_PM Jornais(eliza)_Jornais Norte_Plano RJ - AJUSTADO 06.05.08 CONFERÊNCIAS 07.05.08 3" xfId="12315" xr:uid="{F7841D84-E6B7-4605-B4EF-A20C0524DA2E}"/>
    <cellStyle name="l_PM Jornais(eliza)_Jornais Norte_Plano RJ - AJUSTADO 06.05.08 CONFERÊNCIAS 07.05.08 3 2" xfId="15945" xr:uid="{9A507043-CDB0-4347-A2F1-8C35980F254D}"/>
    <cellStyle name="l_PM Jornais(eliza)_Jornais Norte_Plano RJ - AJUSTADO 06.05.08 CONFERÊNCIAS 07.05.08 3 2 2" xfId="22104" xr:uid="{427F34F8-E470-4149-B0B8-14A55BA10699}"/>
    <cellStyle name="l_PM Jornais(eliza)_Jornais Norte_Plano RJ - AJUSTADO 06.05.08 CONFERÊNCIAS 07.05.08 3 2 2 2" xfId="39382" xr:uid="{47265719-08A9-4607-A804-653D4639B19D}"/>
    <cellStyle name="l_PM Jornais(eliza)_Jornais Norte_Plano RJ - AJUSTADO 06.05.08 CONFERÊNCIAS 07.05.08 3 2 3" xfId="27023" xr:uid="{ECC6CB88-393D-4760-A95C-362B539AB84D}"/>
    <cellStyle name="l_PM Jornais(eliza)_Jornais Norte_Plano RJ - AJUSTADO 06.05.08 CONFERÊNCIAS 07.05.08 3 2 4" xfId="48282" xr:uid="{2DE23BAA-0155-43F1-835D-D16244B3047B}"/>
    <cellStyle name="l_PM Jornais(eliza)_Jornais Norte_Plano RJ - AJUSTADO 06.05.08 CONFERÊNCIAS 07.05.08 3 3" xfId="17645" xr:uid="{13FBC775-A769-49A3-B054-7300E0E5A6F5}"/>
    <cellStyle name="l_PM Jornais(eliza)_Jornais Norte_Plano RJ - AJUSTADO 06.05.08 CONFERÊNCIAS 07.05.08 3 3 2" xfId="23804" xr:uid="{B8BFE6EF-7B9F-4872-AFE1-A076A1B5EF93}"/>
    <cellStyle name="l_PM Jornais(eliza)_Jornais Norte_Plano RJ - AJUSTADO 06.05.08 CONFERÊNCIAS 07.05.08 3 3 2 2" xfId="42467" xr:uid="{7DC79A1F-9385-4B7D-81AC-7DDDC20A5BE4}"/>
    <cellStyle name="l_PM Jornais(eliza)_Jornais Norte_Plano RJ - AJUSTADO 06.05.08 CONFERÊNCIAS 07.05.08 3 3 3" xfId="30241" xr:uid="{51A0CBC5-3A65-43A3-BCF6-B171298F241F}"/>
    <cellStyle name="l_PM Jornais(eliza)_Jornais Norte_Plano RJ - AJUSTADO 06.05.08 CONFERÊNCIAS 07.05.08 3 4" xfId="33238" xr:uid="{1E4BA3EB-274F-4642-BB1F-C22A6D39246E}"/>
    <cellStyle name="l_PM Jornais(eliza)_Jornais Norte_Plano RJ - AJUSTADO 06.05.08 CONFERÊNCIAS 07.05.08 3 4 2" xfId="44957" xr:uid="{DF31055F-32CC-4206-9E75-DAC91B34801B}"/>
    <cellStyle name="l_PM Jornais(eliza)_Jornais Norte_Plano RJ - AJUSTADO 06.05.08 CONFERÊNCIAS 07.05.08 3 5" xfId="35440" xr:uid="{83051EDC-7595-451E-9A5C-BC45F8E66D33}"/>
    <cellStyle name="l_PM Jornais(eliza)_Jornais Norte_Plano RJ - AJUSTADO 06.05.08 CONFERÊNCIAS 07.05.08 3 6" xfId="36896" xr:uid="{D73F8312-1D6A-4CAA-97C9-7AB3B6799F73}"/>
    <cellStyle name="l_PM Jornais(eliza)_Jornais Norte_Plano RJ - AJUSTADO 06.05.08 CONFERÊNCIAS 07.05.08 3 6 2" xfId="46432" xr:uid="{6389D731-2EC2-48E6-8EF5-80829EBA853D}"/>
    <cellStyle name="l_PM Jornais(eliza)_Jornais Norte_Plano RJ - AJUSTADO 06.05.08 CONFERÊNCIAS 07.05.08 4" xfId="14205" xr:uid="{F2997ABE-883D-4806-9B8F-B0AF0CC2EF2B}"/>
    <cellStyle name="l_PM Jornais(eliza)_Jornais Norte_Plano RJ - AJUSTADO 06.05.08 CONFERÊNCIAS 07.05.08 4 2" xfId="20364" xr:uid="{2D35DF04-F1CE-4507-BDBE-78DCF4A72BA0}"/>
    <cellStyle name="l_PM Jornais(eliza)_Jornais Norte_Plano RJ - AJUSTADO 06.05.08 CONFERÊNCIAS 07.05.08 4 2 2" xfId="37774" xr:uid="{69B23DFF-209E-4A3B-9A83-A241DAE79F2D}"/>
    <cellStyle name="l_PM Jornais(eliza)_Jornais Norte_Plano RJ - AJUSTADO 06.05.08 CONFERÊNCIAS 07.05.08 4 3" xfId="25273" xr:uid="{31AC9A29-1ADC-4376-BDC8-5FA8C9C3CD51}"/>
    <cellStyle name="l_PM Jornais(eliza)_Jornais Norte_Plano RJ - AJUSTADO 06.05.08 CONFERÊNCIAS 07.05.08 5" xfId="28483" xr:uid="{BF9D8409-AC45-49F6-A6CD-213AEB336DBE}"/>
    <cellStyle name="l_PM Jornais(eliza)_Jornais Norte_Plano RJ - AJUSTADO 06.05.08 CONFERÊNCIAS 07.05.08 5 2" xfId="40839" xr:uid="{836C9859-D66E-4B6B-BCFD-B316A51F05FD}"/>
    <cellStyle name="l_PM Jornais(eliza)_Jornais Norte_Plano RJ - AJUSTADO 06.05.08 CONFERÊNCIAS 07.05.08 6" xfId="31853" xr:uid="{35B01297-41BA-4D94-B247-1DA65C438E75}"/>
    <cellStyle name="l_PM Jornais(eliza)_Jornais Norte_Plano RJ - AJUSTADO 06.05.08 CONFERÊNCIAS 07.05.08_JORNAL COMPLEMENTO 24.06 - VERAMIR II - CONSOLIDADO" xfId="1101" xr:uid="{6DA743E4-62F2-442B-8B6B-BBCDE00872A0}"/>
    <cellStyle name="l_PM Jornais(eliza)_Jornais Norte_Plano RJ - AJUSTADO 06.05.08 CONFERÊNCIAS 07.05.08_OOH - Rev 12" xfId="4064" xr:uid="{2FDDE993-3B7E-4492-96E8-C729B5EF7602}"/>
    <cellStyle name="l_PM Jornais(eliza)_Jornais Norte_Plano RJ - AJUSTADO 06.05.08 CONFERÊNCIAS 07.05.08_TV MATISSE" xfId="1102" xr:uid="{526FA366-C047-4625-B236-D87667EC7C39}"/>
    <cellStyle name="l_PM Jornais(eliza)_Jornais Norte_Plano RJ - AJUSTADO 06.05.08 CONFERÊNCIAS 07.05.08_TV MATISSE 2" xfId="11363" xr:uid="{03BBA022-09FB-4628-8572-45534F7D7DD3}"/>
    <cellStyle name="l_PM Jornais(eliza)_Jornais Norte_Plano RJ - AJUSTADO 06.05.08 CONFERÊNCIAS 07.05.08_TV MATISSE 2 2" xfId="13119" xr:uid="{E8700205-2F9A-4968-97ED-A0A7D1B64D61}"/>
    <cellStyle name="l_PM Jornais(eliza)_Jornais Norte_Plano RJ - AJUSTADO 06.05.08 CONFERÊNCIAS 07.05.08_TV MATISSE 2 2 2" xfId="16749" xr:uid="{F63B196C-1D92-48F8-9FAE-B339EA9FF17B}"/>
    <cellStyle name="l_PM Jornais(eliza)_Jornais Norte_Plano RJ - AJUSTADO 06.05.08 CONFERÊNCIAS 07.05.08_TV MATISSE 2 2 2 2" xfId="22908" xr:uid="{B3A8CDFA-25D1-434E-B941-9C45BB36FBCF}"/>
    <cellStyle name="l_PM Jornais(eliza)_Jornais Norte_Plano RJ - AJUSTADO 06.05.08 CONFERÊNCIAS 07.05.08_TV MATISSE 2 2 2 2 2" xfId="40175" xr:uid="{38CC07A6-FAD6-4259-BEE4-67B4CCF2A00A}"/>
    <cellStyle name="l_PM Jornais(eliza)_Jornais Norte_Plano RJ - AJUSTADO 06.05.08 CONFERÊNCIAS 07.05.08_TV MATISSE 2 2 2 3" xfId="27816" xr:uid="{E225D1C5-14CB-4D61-BC77-2CF94E1D2C01}"/>
    <cellStyle name="l_PM Jornais(eliza)_Jornais Norte_Plano RJ - AJUSTADO 06.05.08 CONFERÊNCIAS 07.05.08_TV MATISSE 2 2 3" xfId="31040" xr:uid="{0012EF44-D01D-4E88-997C-667FAE86239E}"/>
    <cellStyle name="l_PM Jornais(eliza)_Jornais Norte_Plano RJ - AJUSTADO 06.05.08 CONFERÊNCIAS 07.05.08_TV MATISSE 2 2 3 2" xfId="43264" xr:uid="{56C3ACDD-2065-4738-81FF-9456546A2DBD}"/>
    <cellStyle name="l_PM Jornais(eliza)_Jornais Norte_Plano RJ - AJUSTADO 06.05.08 CONFERÊNCIAS 07.05.08_TV MATISSE 2 2 4" xfId="34032" xr:uid="{66D281C6-FCBE-4D35-9F54-F9FFEFE54B91}"/>
    <cellStyle name="l_PM Jornais(eliza)_Jornais Norte_Plano RJ - AJUSTADO 06.05.08 CONFERÊNCIAS 07.05.08_TV MATISSE 2 2 4 2" xfId="45751" xr:uid="{FFBA9A6B-E3B8-475E-A69A-BA42054EA789}"/>
    <cellStyle name="l_PM Jornais(eliza)_Jornais Norte_Plano RJ - AJUSTADO 06.05.08 CONFERÊNCIAS 07.05.08_TV MATISSE 2 2 5" xfId="36233" xr:uid="{BF80D5F9-EAC0-46AC-9762-51F0B57FFF61}"/>
    <cellStyle name="l_PM Jornais(eliza)_Jornais Norte_Plano RJ - AJUSTADO 06.05.08 CONFERÊNCIAS 07.05.08_TV MATISSE 2 2 6" xfId="18493" xr:uid="{2D74AAFC-72AD-4697-9DC4-FC4DCBE05916}"/>
    <cellStyle name="l_PM Jornais(eliza)_Jornais Norte_Plano RJ - AJUSTADO 06.05.08 CONFERÊNCIAS 07.05.08_TV MATISSE 2 3" xfId="15046" xr:uid="{81E48365-F376-4AAC-BCB4-FD1C55F61FC9}"/>
    <cellStyle name="l_PM Jornais(eliza)_Jornais Norte_Plano RJ - AJUSTADO 06.05.08 CONFERÊNCIAS 07.05.08_TV MATISSE 2 3 2" xfId="21205" xr:uid="{F081A874-3906-488A-860B-8F694F4374A3}"/>
    <cellStyle name="l_PM Jornais(eliza)_Jornais Norte_Plano RJ - AJUSTADO 06.05.08 CONFERÊNCIAS 07.05.08_TV MATISSE 2 3 2 2" xfId="38578" xr:uid="{FF18E44F-F54E-446B-9513-D28E948E5FCD}"/>
    <cellStyle name="l_PM Jornais(eliza)_Jornais Norte_Plano RJ - AJUSTADO 06.05.08 CONFERÊNCIAS 07.05.08_TV MATISSE 2 3 3" xfId="26167" xr:uid="{ED116DBC-06D3-4C50-A526-E6CAF0AC4505}"/>
    <cellStyle name="l_PM Jornais(eliza)_Jornais Norte_Plano RJ - AJUSTADO 06.05.08 CONFERÊNCIAS 07.05.08_TV MATISSE 2 4" xfId="29358" xr:uid="{89814ADA-66FD-473B-B6ED-62E4141D1BFD}"/>
    <cellStyle name="l_PM Jornais(eliza)_Jornais Norte_Plano RJ - AJUSTADO 06.05.08 CONFERÊNCIAS 07.05.08_TV MATISSE 2 4 2" xfId="41668" xr:uid="{A70080CD-E17C-4F75-8A12-0C547955B469}"/>
    <cellStyle name="l_PM Jornais(eliza)_Jornais Norte_Plano RJ - AJUSTADO 06.05.08 CONFERÊNCIAS 07.05.08_TV MATISSE 2 5" xfId="32342" xr:uid="{A9BECF2C-E1CD-4840-89AB-9600CDD51237}"/>
    <cellStyle name="l_PM Jornais(eliza)_Jornais Norte_Plano RJ - AJUSTADO 06.05.08 CONFERÊNCIAS 07.05.08_TV MATISSE 2 5 2" xfId="44097" xr:uid="{A9A4E641-A3BE-4F39-8DE1-64CDEF7EF454}"/>
    <cellStyle name="l_PM Jornais(eliza)_Jornais Norte_Plano RJ - AJUSTADO 06.05.08 CONFERÊNCIAS 07.05.08_TV MATISSE 2 6" xfId="34647" xr:uid="{5482E123-A3DE-49E8-A23A-FA35A6B11000}"/>
    <cellStyle name="l_PM Jornais(eliza)_Jornais Norte_Plano RJ - AJUSTADO 06.05.08 CONFERÊNCIAS 07.05.08_TV MATISSE 2 7" xfId="19025" xr:uid="{3043CF33-0FFF-48FD-BC25-6D07DCB13E63}"/>
    <cellStyle name="l_PM Jornais(eliza)_Jornais Norte_Plano RJ - AJUSTADO 06.05.08 CONFERÊNCIAS 07.05.08_TV MATISSE 3" xfId="12316" xr:uid="{301A5B31-C675-4D78-B6D7-44D32ACB5ED0}"/>
    <cellStyle name="l_PM Jornais(eliza)_Jornais Norte_Plano RJ - AJUSTADO 06.05.08 CONFERÊNCIAS 07.05.08_TV MATISSE 3 2" xfId="15946" xr:uid="{FECB9083-FF67-4FA0-9D47-0306833199C6}"/>
    <cellStyle name="l_PM Jornais(eliza)_Jornais Norte_Plano RJ - AJUSTADO 06.05.08 CONFERÊNCIAS 07.05.08_TV MATISSE 3 2 2" xfId="22105" xr:uid="{DF6181E5-04A1-4CE2-82F9-B09455AA9F36}"/>
    <cellStyle name="l_PM Jornais(eliza)_Jornais Norte_Plano RJ - AJUSTADO 06.05.08 CONFERÊNCIAS 07.05.08_TV MATISSE 3 2 2 2" xfId="39383" xr:uid="{2C2D1BF7-09C7-40B0-AFC9-FBFC434217C9}"/>
    <cellStyle name="l_PM Jornais(eliza)_Jornais Norte_Plano RJ - AJUSTADO 06.05.08 CONFERÊNCIAS 07.05.08_TV MATISSE 3 2 3" xfId="27024" xr:uid="{3CA80762-866B-4D88-8A8D-4232EB85D159}"/>
    <cellStyle name="l_PM Jornais(eliza)_Jornais Norte_Plano RJ - AJUSTADO 06.05.08 CONFERÊNCIAS 07.05.08_TV MATISSE 3 2 4" xfId="48283" xr:uid="{3114D373-D6F6-4D5C-8D65-713C5E2153CB}"/>
    <cellStyle name="l_PM Jornais(eliza)_Jornais Norte_Plano RJ - AJUSTADO 06.05.08 CONFERÊNCIAS 07.05.08_TV MATISSE 3 3" xfId="17646" xr:uid="{9FA63E53-45A5-4FD0-9D1A-A291F4CBCB28}"/>
    <cellStyle name="l_PM Jornais(eliza)_Jornais Norte_Plano RJ - AJUSTADO 06.05.08 CONFERÊNCIAS 07.05.08_TV MATISSE 3 3 2" xfId="23805" xr:uid="{D655F512-0F8A-474E-A6F0-C79F960637E5}"/>
    <cellStyle name="l_PM Jornais(eliza)_Jornais Norte_Plano RJ - AJUSTADO 06.05.08 CONFERÊNCIAS 07.05.08_TV MATISSE 3 3 2 2" xfId="42468" xr:uid="{D2204ECE-1844-4F8C-96FE-BB706D30EAAA}"/>
    <cellStyle name="l_PM Jornais(eliza)_Jornais Norte_Plano RJ - AJUSTADO 06.05.08 CONFERÊNCIAS 07.05.08_TV MATISSE 3 3 3" xfId="30242" xr:uid="{73100749-8FF2-4008-A515-02DBDDE5681F}"/>
    <cellStyle name="l_PM Jornais(eliza)_Jornais Norte_Plano RJ - AJUSTADO 06.05.08 CONFERÊNCIAS 07.05.08_TV MATISSE 3 4" xfId="33239" xr:uid="{44E3CAB9-D638-4A2F-A33B-53D65D80F8CE}"/>
    <cellStyle name="l_PM Jornais(eliza)_Jornais Norte_Plano RJ - AJUSTADO 06.05.08 CONFERÊNCIAS 07.05.08_TV MATISSE 3 4 2" xfId="44958" xr:uid="{B4455373-0FBD-4B39-85E1-E17BCAE35F8F}"/>
    <cellStyle name="l_PM Jornais(eliza)_Jornais Norte_Plano RJ - AJUSTADO 06.05.08 CONFERÊNCIAS 07.05.08_TV MATISSE 3 5" xfId="35441" xr:uid="{4650C2B1-05C5-40FC-B354-A846F779E0CA}"/>
    <cellStyle name="l_PM Jornais(eliza)_Jornais Norte_Plano RJ - AJUSTADO 06.05.08 CONFERÊNCIAS 07.05.08_TV MATISSE 3 6" xfId="32881" xr:uid="{7FAED7CC-50F7-4675-A224-F365424C550B}"/>
    <cellStyle name="l_PM Jornais(eliza)_Jornais Norte_Plano RJ - AJUSTADO 06.05.08 CONFERÊNCIAS 07.05.08_TV MATISSE 3 6 2" xfId="44636" xr:uid="{01B83EBE-FFFB-4176-B785-4240ED5C5BCB}"/>
    <cellStyle name="l_PM Jornais(eliza)_Jornais Norte_Plano RJ - AJUSTADO 06.05.08 CONFERÊNCIAS 07.05.08_TV MATISSE 4" xfId="14206" xr:uid="{240E328E-D039-4F98-BA35-9504FA37DBAD}"/>
    <cellStyle name="l_PM Jornais(eliza)_Jornais Norte_Plano RJ - AJUSTADO 06.05.08 CONFERÊNCIAS 07.05.08_TV MATISSE 4 2" xfId="20365" xr:uid="{11DEB639-F43D-454C-A8CD-559CB785AAD6}"/>
    <cellStyle name="l_PM Jornais(eliza)_Jornais Norte_Plano RJ - AJUSTADO 06.05.08 CONFERÊNCIAS 07.05.08_TV MATISSE 4 2 2" xfId="37775" xr:uid="{743ECAD0-D88D-44AF-B1BA-6CE0982C110C}"/>
    <cellStyle name="l_PM Jornais(eliza)_Jornais Norte_Plano RJ - AJUSTADO 06.05.08 CONFERÊNCIAS 07.05.08_TV MATISSE 4 3" xfId="25274" xr:uid="{CEDA563B-FC0F-4C21-B66E-51EBC495E916}"/>
    <cellStyle name="l_PM Jornais(eliza)_Jornais Norte_Plano RJ - AJUSTADO 06.05.08 CONFERÊNCIAS 07.05.08_TV MATISSE 5" xfId="28484" xr:uid="{583617B2-0C85-4598-87F8-0C66EA60DACE}"/>
    <cellStyle name="l_PM Jornais(eliza)_Jornais Norte_Plano RJ - AJUSTADO 06.05.08 CONFERÊNCIAS 07.05.08_TV MATISSE 5 2" xfId="40840" xr:uid="{F4FBBEEE-52FF-4DCF-BA5E-BE82D267E4D1}"/>
    <cellStyle name="l_PM Jornais(eliza)_Jornais Norte_Plano RJ - AJUSTADO 06.05.08 CONFERÊNCIAS 07.05.08_TV MATISSE 6" xfId="31852" xr:uid="{78510E5D-722D-4D38-9D45-DF205B2D1B0F}"/>
    <cellStyle name="l_PM Jornais(eliza)_Jornais Norte_Plano RJ - AJUSTADO 06.05.08 CONFERÊNCIAS 07.05.08_TV MATISSE_JORNAL COMPLEMENTO 24.06 - VERAMIR II - CONSOLIDADO" xfId="1103" xr:uid="{FF0DD9C3-3187-4E60-A67A-4DF872312473}"/>
    <cellStyle name="l_PM Jornais(eliza)_Jornais Norte_Plano RJ - AJUSTADO 06.05.08 CONFERÊNCIAS 07.05.08_TV MATISSE_OOH - Rev 12" xfId="4065" xr:uid="{89435286-A949-46AB-A34E-B04B008948A7}"/>
    <cellStyle name="l_PM Jornais(eliza)_Jornais Norte_Plano RJ - AJUSTADO 06.05.08 CONFERÊNCIAS 15.05.08 - Cíntia" xfId="1104" xr:uid="{C67E0E38-7DCC-4BEC-BABD-C8AC46A800C0}"/>
    <cellStyle name="l_PM Jornais(eliza)_Jornais Norte_Plano RJ - AJUSTADO 06.05.08 CONFERÊNCIAS 15.05.08 - Cíntia 2" xfId="11364" xr:uid="{C98B3251-4D7F-41BE-AEA6-BED16AF82B1A}"/>
    <cellStyle name="l_PM Jornais(eliza)_Jornais Norte_Plano RJ - AJUSTADO 06.05.08 CONFERÊNCIAS 15.05.08 - Cíntia 2 2" xfId="13120" xr:uid="{F67455EB-9077-4672-AAAD-8B8E45E277F1}"/>
    <cellStyle name="l_PM Jornais(eliza)_Jornais Norte_Plano RJ - AJUSTADO 06.05.08 CONFERÊNCIAS 15.05.08 - Cíntia 2 2 2" xfId="16750" xr:uid="{8E97171A-195A-4881-8223-428EDD639EB5}"/>
    <cellStyle name="l_PM Jornais(eliza)_Jornais Norte_Plano RJ - AJUSTADO 06.05.08 CONFERÊNCIAS 15.05.08 - Cíntia 2 2 2 2" xfId="22909" xr:uid="{7D14D774-F48E-4810-BB0A-13985FE77497}"/>
    <cellStyle name="l_PM Jornais(eliza)_Jornais Norte_Plano RJ - AJUSTADO 06.05.08 CONFERÊNCIAS 15.05.08 - Cíntia 2 2 2 2 2" xfId="40176" xr:uid="{99FE639E-33E2-476D-BC90-11F965C06012}"/>
    <cellStyle name="l_PM Jornais(eliza)_Jornais Norte_Plano RJ - AJUSTADO 06.05.08 CONFERÊNCIAS 15.05.08 - Cíntia 2 2 2 3" xfId="27817" xr:uid="{F26E69AA-2323-4A32-ABA9-A431F259EE63}"/>
    <cellStyle name="l_PM Jornais(eliza)_Jornais Norte_Plano RJ - AJUSTADO 06.05.08 CONFERÊNCIAS 15.05.08 - Cíntia 2 2 3" xfId="31041" xr:uid="{5DC632A7-5272-4A3F-A9C1-A500BC5BDB6D}"/>
    <cellStyle name="l_PM Jornais(eliza)_Jornais Norte_Plano RJ - AJUSTADO 06.05.08 CONFERÊNCIAS 15.05.08 - Cíntia 2 2 3 2" xfId="43265" xr:uid="{A067713C-A6E5-4D8D-A972-42B566D3D7DE}"/>
    <cellStyle name="l_PM Jornais(eliza)_Jornais Norte_Plano RJ - AJUSTADO 06.05.08 CONFERÊNCIAS 15.05.08 - Cíntia 2 2 4" xfId="34033" xr:uid="{3C98A574-6C30-470C-A7C3-4CEF3387F650}"/>
    <cellStyle name="l_PM Jornais(eliza)_Jornais Norte_Plano RJ - AJUSTADO 06.05.08 CONFERÊNCIAS 15.05.08 - Cíntia 2 2 4 2" xfId="45752" xr:uid="{D40A8942-68DD-44F9-945A-9E8A3917B67E}"/>
    <cellStyle name="l_PM Jornais(eliza)_Jornais Norte_Plano RJ - AJUSTADO 06.05.08 CONFERÊNCIAS 15.05.08 - Cíntia 2 2 5" xfId="36234" xr:uid="{FFB215EA-CE86-4C37-9A9C-0A832A9D4330}"/>
    <cellStyle name="l_PM Jornais(eliza)_Jornais Norte_Plano RJ - AJUSTADO 06.05.08 CONFERÊNCIAS 15.05.08 - Cíntia 2 2 6" xfId="18492" xr:uid="{9CC81876-A792-40D0-B286-C6673CC60475}"/>
    <cellStyle name="l_PM Jornais(eliza)_Jornais Norte_Plano RJ - AJUSTADO 06.05.08 CONFERÊNCIAS 15.05.08 - Cíntia 2 3" xfId="15047" xr:uid="{3ECFEF41-B284-4DAC-825A-378CA99E60F2}"/>
    <cellStyle name="l_PM Jornais(eliza)_Jornais Norte_Plano RJ - AJUSTADO 06.05.08 CONFERÊNCIAS 15.05.08 - Cíntia 2 3 2" xfId="21206" xr:uid="{041F006E-5172-4C43-A677-8D690DF86543}"/>
    <cellStyle name="l_PM Jornais(eliza)_Jornais Norte_Plano RJ - AJUSTADO 06.05.08 CONFERÊNCIAS 15.05.08 - Cíntia 2 3 2 2" xfId="38579" xr:uid="{93116859-454A-45DB-93C2-1F4B538D1077}"/>
    <cellStyle name="l_PM Jornais(eliza)_Jornais Norte_Plano RJ - AJUSTADO 06.05.08 CONFERÊNCIAS 15.05.08 - Cíntia 2 3 3" xfId="26168" xr:uid="{DC51D97C-D7A7-4A25-8FA0-C92329A88353}"/>
    <cellStyle name="l_PM Jornais(eliza)_Jornais Norte_Plano RJ - AJUSTADO 06.05.08 CONFERÊNCIAS 15.05.08 - Cíntia 2 4" xfId="29359" xr:uid="{AFA7C162-0480-401D-A769-B93FA8BF7DDF}"/>
    <cellStyle name="l_PM Jornais(eliza)_Jornais Norte_Plano RJ - AJUSTADO 06.05.08 CONFERÊNCIAS 15.05.08 - Cíntia 2 4 2" xfId="41669" xr:uid="{67465DAC-C7C2-4485-8AC2-BF6F03E54EC5}"/>
    <cellStyle name="l_PM Jornais(eliza)_Jornais Norte_Plano RJ - AJUSTADO 06.05.08 CONFERÊNCIAS 15.05.08 - Cíntia 2 5" xfId="32343" xr:uid="{E6C44ACF-CF80-4662-A17A-FC9ECE5E9C68}"/>
    <cellStyle name="l_PM Jornais(eliza)_Jornais Norte_Plano RJ - AJUSTADO 06.05.08 CONFERÊNCIAS 15.05.08 - Cíntia 2 5 2" xfId="44098" xr:uid="{A20E8C47-C7D3-49F6-87AB-25D1F4875C69}"/>
    <cellStyle name="l_PM Jornais(eliza)_Jornais Norte_Plano RJ - AJUSTADO 06.05.08 CONFERÊNCIAS 15.05.08 - Cíntia 2 6" xfId="34648" xr:uid="{355EFDE5-83F0-4313-AB63-D0521CC14FB5}"/>
    <cellStyle name="l_PM Jornais(eliza)_Jornais Norte_Plano RJ - AJUSTADO 06.05.08 CONFERÊNCIAS 15.05.08 - Cíntia 2 7" xfId="18709" xr:uid="{2A9AB895-9646-4419-8607-E3B183E0FC31}"/>
    <cellStyle name="l_PM Jornais(eliza)_Jornais Norte_Plano RJ - AJUSTADO 06.05.08 CONFERÊNCIAS 15.05.08 - Cíntia 3" xfId="12317" xr:uid="{D6B7FF4F-FA8C-4368-90BD-6D215D8130AD}"/>
    <cellStyle name="l_PM Jornais(eliza)_Jornais Norte_Plano RJ - AJUSTADO 06.05.08 CONFERÊNCIAS 15.05.08 - Cíntia 3 2" xfId="15947" xr:uid="{A8F4D082-6398-4193-8C2A-787F60A20E16}"/>
    <cellStyle name="l_PM Jornais(eliza)_Jornais Norte_Plano RJ - AJUSTADO 06.05.08 CONFERÊNCIAS 15.05.08 - Cíntia 3 2 2" xfId="22106" xr:uid="{CA91B5F2-E2E8-40A3-98FA-2EFEF283A4B4}"/>
    <cellStyle name="l_PM Jornais(eliza)_Jornais Norte_Plano RJ - AJUSTADO 06.05.08 CONFERÊNCIAS 15.05.08 - Cíntia 3 2 2 2" xfId="39384" xr:uid="{7A1B4C58-F4FE-441A-B07B-FE6670D3F56C}"/>
    <cellStyle name="l_PM Jornais(eliza)_Jornais Norte_Plano RJ - AJUSTADO 06.05.08 CONFERÊNCIAS 15.05.08 - Cíntia 3 2 3" xfId="27025" xr:uid="{C2809152-5D10-4554-BC85-28E7A30AAA17}"/>
    <cellStyle name="l_PM Jornais(eliza)_Jornais Norte_Plano RJ - AJUSTADO 06.05.08 CONFERÊNCIAS 15.05.08 - Cíntia 3 2 4" xfId="48284" xr:uid="{DB3FA0F5-C4A5-4E31-9F01-B028F7FD577A}"/>
    <cellStyle name="l_PM Jornais(eliza)_Jornais Norte_Plano RJ - AJUSTADO 06.05.08 CONFERÊNCIAS 15.05.08 - Cíntia 3 3" xfId="17647" xr:uid="{A68C899F-B035-40FF-AB87-3D4258E138FB}"/>
    <cellStyle name="l_PM Jornais(eliza)_Jornais Norte_Plano RJ - AJUSTADO 06.05.08 CONFERÊNCIAS 15.05.08 - Cíntia 3 3 2" xfId="23806" xr:uid="{88DCA934-4E44-465D-86A1-EEB78D6BBF4A}"/>
    <cellStyle name="l_PM Jornais(eliza)_Jornais Norte_Plano RJ - AJUSTADO 06.05.08 CONFERÊNCIAS 15.05.08 - Cíntia 3 3 2 2" xfId="42469" xr:uid="{64205BFC-EC93-4245-9A68-926A251C8D50}"/>
    <cellStyle name="l_PM Jornais(eliza)_Jornais Norte_Plano RJ - AJUSTADO 06.05.08 CONFERÊNCIAS 15.05.08 - Cíntia 3 3 3" xfId="30243" xr:uid="{58A3EE11-2009-43DF-B9EE-E01E9DFCBBF5}"/>
    <cellStyle name="l_PM Jornais(eliza)_Jornais Norte_Plano RJ - AJUSTADO 06.05.08 CONFERÊNCIAS 15.05.08 - Cíntia 3 4" xfId="33240" xr:uid="{28D2FFF4-252D-4E44-A197-3B4E21B01444}"/>
    <cellStyle name="l_PM Jornais(eliza)_Jornais Norte_Plano RJ - AJUSTADO 06.05.08 CONFERÊNCIAS 15.05.08 - Cíntia 3 4 2" xfId="44959" xr:uid="{42EF35FA-58AA-4DEA-ACD3-333E30AFF055}"/>
    <cellStyle name="l_PM Jornais(eliza)_Jornais Norte_Plano RJ - AJUSTADO 06.05.08 CONFERÊNCIAS 15.05.08 - Cíntia 3 5" xfId="35442" xr:uid="{9EB0D2B4-C9AB-4EB7-90D2-372D4B282B3E}"/>
    <cellStyle name="l_PM Jornais(eliza)_Jornais Norte_Plano RJ - AJUSTADO 06.05.08 CONFERÊNCIAS 15.05.08 - Cíntia 3 6" xfId="37092" xr:uid="{8E349B5A-AFD2-4C4A-A1F2-C772947D82FA}"/>
    <cellStyle name="l_PM Jornais(eliza)_Jornais Norte_Plano RJ - AJUSTADO 06.05.08 CONFERÊNCIAS 15.05.08 - Cíntia 3 6 2" xfId="46628" xr:uid="{C5C8B157-D5BC-4D18-A4E0-9251D41232F7}"/>
    <cellStyle name="l_PM Jornais(eliza)_Jornais Norte_Plano RJ - AJUSTADO 06.05.08 CONFERÊNCIAS 15.05.08 - Cíntia 4" xfId="14207" xr:uid="{FD33EDFD-4F47-4437-8B08-8EA568CB0FE8}"/>
    <cellStyle name="l_PM Jornais(eliza)_Jornais Norte_Plano RJ - AJUSTADO 06.05.08 CONFERÊNCIAS 15.05.08 - Cíntia 4 2" xfId="20366" xr:uid="{C1F6FDB4-958E-4E34-B8C0-E98E1E4554BB}"/>
    <cellStyle name="l_PM Jornais(eliza)_Jornais Norte_Plano RJ - AJUSTADO 06.05.08 CONFERÊNCIAS 15.05.08 - Cíntia 4 2 2" xfId="37776" xr:uid="{C085F3D9-04A1-4A7E-90F6-2F00A010BDC8}"/>
    <cellStyle name="l_PM Jornais(eliza)_Jornais Norte_Plano RJ - AJUSTADO 06.05.08 CONFERÊNCIAS 15.05.08 - Cíntia 4 3" xfId="25275" xr:uid="{47CC0DA1-067C-4420-856B-266886D91132}"/>
    <cellStyle name="l_PM Jornais(eliza)_Jornais Norte_Plano RJ - AJUSTADO 06.05.08 CONFERÊNCIAS 15.05.08 - Cíntia 5" xfId="28485" xr:uid="{42B54722-8227-4D63-B019-8AA57AB862E6}"/>
    <cellStyle name="l_PM Jornais(eliza)_Jornais Norte_Plano RJ - AJUSTADO 06.05.08 CONFERÊNCIAS 15.05.08 - Cíntia 5 2" xfId="40841" xr:uid="{CB643977-9E6D-44FF-B86A-D10E09EA8164}"/>
    <cellStyle name="l_PM Jornais(eliza)_Jornais Norte_Plano RJ - AJUSTADO 06.05.08 CONFERÊNCIAS 15.05.08 - Cíntia 6" xfId="31851" xr:uid="{A3F9E28D-7E79-4ED2-BE16-1712D3B16666}"/>
    <cellStyle name="l_PM Jornais(eliza)_Jornais Norte_Plano RJ - AJUSTADO 06.05.08 CONFERÊNCIAS 15.05.08 - Cíntia_OOH - Rev 12" xfId="4066" xr:uid="{F8EC1A2D-9447-4083-9CBB-561DE9418304}"/>
    <cellStyle name="l_PM Jornais(eliza)_Jornais Norte_Plano RJ -_JORNAL COMPLEMENTO 24.06 - VERAMIR II - CONSOLIDADO" xfId="1105" xr:uid="{256D4BCB-746E-42CC-ABB6-86BF6DB9D796}"/>
    <cellStyle name="l_PM Jornais(eliza)_Jornais Norte_Plano RJ -16.05.08" xfId="1106" xr:uid="{CD08EC1F-3AFC-4A0A-9E28-8EF26E37ABA0}"/>
    <cellStyle name="l_PM Jornais(eliza)_Jornais Norte_Plano RJ -16.05.08_JORNAL COMPLEMENTO 24.06 - VERAMIR II - CONSOLIDADO" xfId="1107" xr:uid="{C9C9865D-77CA-4B8F-945B-9505B4C40BD8}"/>
    <cellStyle name="l_PM Jornais(eliza)_Jornais Norte_Plano TO - AJUSTADO 06.05.08 CONFERÊNCIA 14.05.08" xfId="1108" xr:uid="{7D7FE585-EF0B-48B8-B879-54631B228F24}"/>
    <cellStyle name="l_PM Jornais(eliza)_Jornais Norte_Plano TO - AJUSTADO 06.05.08 CONFERÊNCIA 14.05.08 2" xfId="11365" xr:uid="{B5B5B66D-A000-443A-A893-6891C1A670BD}"/>
    <cellStyle name="l_PM Jornais(eliza)_Jornais Norte_Plano TO - AJUSTADO 06.05.08 CONFERÊNCIA 14.05.08 2 2" xfId="13121" xr:uid="{3E201068-25F1-4D76-98A4-EE7B0A45DA7F}"/>
    <cellStyle name="l_PM Jornais(eliza)_Jornais Norte_Plano TO - AJUSTADO 06.05.08 CONFERÊNCIA 14.05.08 2 2 2" xfId="16751" xr:uid="{8B07F006-B881-455E-B06F-0503041B8FB5}"/>
    <cellStyle name="l_PM Jornais(eliza)_Jornais Norte_Plano TO - AJUSTADO 06.05.08 CONFERÊNCIA 14.05.08 2 2 2 2" xfId="22910" xr:uid="{5AF0958A-3287-4644-81EC-5492E9E320B4}"/>
    <cellStyle name="l_PM Jornais(eliza)_Jornais Norte_Plano TO - AJUSTADO 06.05.08 CONFERÊNCIA 14.05.08 2 2 2 2 2" xfId="40177" xr:uid="{23FAB21B-1F5D-4A16-8315-55433A80536F}"/>
    <cellStyle name="l_PM Jornais(eliza)_Jornais Norte_Plano TO - AJUSTADO 06.05.08 CONFERÊNCIA 14.05.08 2 2 2 3" xfId="27818" xr:uid="{D4A8AEA3-C193-41CC-A230-3959C670D849}"/>
    <cellStyle name="l_PM Jornais(eliza)_Jornais Norte_Plano TO - AJUSTADO 06.05.08 CONFERÊNCIA 14.05.08 2 2 3" xfId="31042" xr:uid="{D8B6479E-F308-4377-9C10-C56990FEED59}"/>
    <cellStyle name="l_PM Jornais(eliza)_Jornais Norte_Plano TO - AJUSTADO 06.05.08 CONFERÊNCIA 14.05.08 2 2 3 2" xfId="43266" xr:uid="{32447B1F-A04B-4FB4-B651-44961F0B83E5}"/>
    <cellStyle name="l_PM Jornais(eliza)_Jornais Norte_Plano TO - AJUSTADO 06.05.08 CONFERÊNCIA 14.05.08 2 2 4" xfId="34034" xr:uid="{F5881908-EBC3-4044-B13C-58D90B8F167C}"/>
    <cellStyle name="l_PM Jornais(eliza)_Jornais Norte_Plano TO - AJUSTADO 06.05.08 CONFERÊNCIA 14.05.08 2 2 4 2" xfId="45753" xr:uid="{7F9217FE-58E1-43B2-9DBB-4B09CAAF9EED}"/>
    <cellStyle name="l_PM Jornais(eliza)_Jornais Norte_Plano TO - AJUSTADO 06.05.08 CONFERÊNCIA 14.05.08 2 2 5" xfId="36235" xr:uid="{50FD7590-F13B-4F1D-A336-228423A52FBF}"/>
    <cellStyle name="l_PM Jornais(eliza)_Jornais Norte_Plano TO - AJUSTADO 06.05.08 CONFERÊNCIA 14.05.08 2 2 6" xfId="19908" xr:uid="{B55967FC-4F5B-4F3A-B983-B8D9BA875614}"/>
    <cellStyle name="l_PM Jornais(eliza)_Jornais Norte_Plano TO - AJUSTADO 06.05.08 CONFERÊNCIA 14.05.08 2 3" xfId="15048" xr:uid="{92D126C6-4C2F-4119-8C09-74BF70C54B05}"/>
    <cellStyle name="l_PM Jornais(eliza)_Jornais Norte_Plano TO - AJUSTADO 06.05.08 CONFERÊNCIA 14.05.08 2 3 2" xfId="21207" xr:uid="{C2B709F8-8904-4C03-B55C-66D235AB6C0C}"/>
    <cellStyle name="l_PM Jornais(eliza)_Jornais Norte_Plano TO - AJUSTADO 06.05.08 CONFERÊNCIA 14.05.08 2 3 2 2" xfId="38580" xr:uid="{F16F8271-7F9E-45FD-91E3-CD96169FBC28}"/>
    <cellStyle name="l_PM Jornais(eliza)_Jornais Norte_Plano TO - AJUSTADO 06.05.08 CONFERÊNCIA 14.05.08 2 3 3" xfId="26169" xr:uid="{AE096709-F131-4965-AC52-084A0192FDDF}"/>
    <cellStyle name="l_PM Jornais(eliza)_Jornais Norte_Plano TO - AJUSTADO 06.05.08 CONFERÊNCIA 14.05.08 2 4" xfId="29360" xr:uid="{F3876B4A-163B-42CF-88C3-D82FA77A6194}"/>
    <cellStyle name="l_PM Jornais(eliza)_Jornais Norte_Plano TO - AJUSTADO 06.05.08 CONFERÊNCIA 14.05.08 2 4 2" xfId="41670" xr:uid="{F1950DFA-20C7-466F-84B4-506373CACCAC}"/>
    <cellStyle name="l_PM Jornais(eliza)_Jornais Norte_Plano TO - AJUSTADO 06.05.08 CONFERÊNCIA 14.05.08 2 5" xfId="32344" xr:uid="{CF0D995A-49D5-493E-8EC6-7BF5F055DD32}"/>
    <cellStyle name="l_PM Jornais(eliza)_Jornais Norte_Plano TO - AJUSTADO 06.05.08 CONFERÊNCIA 14.05.08 2 5 2" xfId="44099" xr:uid="{1DE65E7F-8B6E-489A-852A-EBE55C3FFA66}"/>
    <cellStyle name="l_PM Jornais(eliza)_Jornais Norte_Plano TO - AJUSTADO 06.05.08 CONFERÊNCIA 14.05.08 2 6" xfId="34649" xr:uid="{B20A6D23-F431-41D4-9430-A7DA4A98B234}"/>
    <cellStyle name="l_PM Jornais(eliza)_Jornais Norte_Plano TO - AJUSTADO 06.05.08 CONFERÊNCIA 14.05.08 2 7" xfId="19407" xr:uid="{BB81AB1E-318C-4C0C-849F-8C59118D548F}"/>
    <cellStyle name="l_PM Jornais(eliza)_Jornais Norte_Plano TO - AJUSTADO 06.05.08 CONFERÊNCIA 14.05.08 3" xfId="12318" xr:uid="{134335C1-6D90-4959-AF55-6A290B47D42B}"/>
    <cellStyle name="l_PM Jornais(eliza)_Jornais Norte_Plano TO - AJUSTADO 06.05.08 CONFERÊNCIA 14.05.08 3 2" xfId="15948" xr:uid="{9CBD1E73-BC2A-4609-B2DF-A37AF22D3D87}"/>
    <cellStyle name="l_PM Jornais(eliza)_Jornais Norte_Plano TO - AJUSTADO 06.05.08 CONFERÊNCIA 14.05.08 3 2 2" xfId="22107" xr:uid="{4E05CA04-B816-40E3-A5C9-3AB9DAB1D684}"/>
    <cellStyle name="l_PM Jornais(eliza)_Jornais Norte_Plano TO - AJUSTADO 06.05.08 CONFERÊNCIA 14.05.08 3 2 2 2" xfId="39385" xr:uid="{62103346-4934-4F46-B8BD-588A78BCB31F}"/>
    <cellStyle name="l_PM Jornais(eliza)_Jornais Norte_Plano TO - AJUSTADO 06.05.08 CONFERÊNCIA 14.05.08 3 2 3" xfId="27026" xr:uid="{C0A944A0-CC3F-4066-8599-1DAC2B3F0E81}"/>
    <cellStyle name="l_PM Jornais(eliza)_Jornais Norte_Plano TO - AJUSTADO 06.05.08 CONFERÊNCIA 14.05.08 3 2 4" xfId="48285" xr:uid="{50FDC1B9-38E6-4DF8-9626-58C92216EF04}"/>
    <cellStyle name="l_PM Jornais(eliza)_Jornais Norte_Plano TO - AJUSTADO 06.05.08 CONFERÊNCIA 14.05.08 3 3" xfId="17648" xr:uid="{A80D170C-B65F-4E72-B2D2-EE3F2D063269}"/>
    <cellStyle name="l_PM Jornais(eliza)_Jornais Norte_Plano TO - AJUSTADO 06.05.08 CONFERÊNCIA 14.05.08 3 3 2" xfId="23807" xr:uid="{D7FFB09A-0FFE-4E77-AF98-F7A6DF8C4536}"/>
    <cellStyle name="l_PM Jornais(eliza)_Jornais Norte_Plano TO - AJUSTADO 06.05.08 CONFERÊNCIA 14.05.08 3 3 2 2" xfId="42470" xr:uid="{4F467347-6806-4D22-84FB-49C29F5D41D5}"/>
    <cellStyle name="l_PM Jornais(eliza)_Jornais Norte_Plano TO - AJUSTADO 06.05.08 CONFERÊNCIA 14.05.08 3 3 3" xfId="30244" xr:uid="{F41C6263-185C-48D5-8CB2-338965B09CED}"/>
    <cellStyle name="l_PM Jornais(eliza)_Jornais Norte_Plano TO - AJUSTADO 06.05.08 CONFERÊNCIA 14.05.08 3 4" xfId="33241" xr:uid="{F285D484-371E-4426-8D7A-CE4BB18C3C49}"/>
    <cellStyle name="l_PM Jornais(eliza)_Jornais Norte_Plano TO - AJUSTADO 06.05.08 CONFERÊNCIA 14.05.08 3 4 2" xfId="44960" xr:uid="{277F9FB8-A601-417C-8046-8A6FBF5D49FE}"/>
    <cellStyle name="l_PM Jornais(eliza)_Jornais Norte_Plano TO - AJUSTADO 06.05.08 CONFERÊNCIA 14.05.08 3 5" xfId="35443" xr:uid="{962FAF4D-2553-4C9C-91EB-17038E387F53}"/>
    <cellStyle name="l_PM Jornais(eliza)_Jornais Norte_Plano TO - AJUSTADO 06.05.08 CONFERÊNCIA 14.05.08 3 6" xfId="37295" xr:uid="{B368879F-229F-46CD-8831-E7D49B06669E}"/>
    <cellStyle name="l_PM Jornais(eliza)_Jornais Norte_Plano TO - AJUSTADO 06.05.08 CONFERÊNCIA 14.05.08 3 6 2" xfId="46831" xr:uid="{D3E2ADC4-6D3D-448B-8A31-3245CE720699}"/>
    <cellStyle name="l_PM Jornais(eliza)_Jornais Norte_Plano TO - AJUSTADO 06.05.08 CONFERÊNCIA 14.05.08 4" xfId="14208" xr:uid="{A759C2F0-B09E-4651-98E3-76F3484E39C1}"/>
    <cellStyle name="l_PM Jornais(eliza)_Jornais Norte_Plano TO - AJUSTADO 06.05.08 CONFERÊNCIA 14.05.08 4 2" xfId="20367" xr:uid="{58CFEBBE-4B50-4B83-A1C0-32D727E553D6}"/>
    <cellStyle name="l_PM Jornais(eliza)_Jornais Norte_Plano TO - AJUSTADO 06.05.08 CONFERÊNCIA 14.05.08 4 2 2" xfId="37777" xr:uid="{03D00287-C19D-475C-A6A1-7DE892002BB9}"/>
    <cellStyle name="l_PM Jornais(eliza)_Jornais Norte_Plano TO - AJUSTADO 06.05.08 CONFERÊNCIA 14.05.08 4 3" xfId="25276" xr:uid="{0413AEC7-DF66-4A41-9B46-24B8B55AA2B7}"/>
    <cellStyle name="l_PM Jornais(eliza)_Jornais Norte_Plano TO - AJUSTADO 06.05.08 CONFERÊNCIA 14.05.08 5" xfId="28486" xr:uid="{E5E81D2F-D67C-477C-8E6F-022B46C7DC6F}"/>
    <cellStyle name="l_PM Jornais(eliza)_Jornais Norte_Plano TO - AJUSTADO 06.05.08 CONFERÊNCIA 14.05.08 5 2" xfId="40842" xr:uid="{9AFEF52C-8AF5-4035-8C00-669F872A11EB}"/>
    <cellStyle name="l_PM Jornais(eliza)_Jornais Norte_Plano TO - AJUSTADO 06.05.08 CONFERÊNCIA 14.05.08 6" xfId="31850" xr:uid="{B5D51700-10B3-4D99-905E-7B5A075DD823}"/>
    <cellStyle name="l_PM Jornais(eliza)_Jornais Norte_Plano TO - AJUSTADO 06.05.08 CONFERÊNCIA 14.05.08_OOH - Rev 12" xfId="4067" xr:uid="{A9095CE5-D690-4EA2-AD12-494A98EBC381}"/>
    <cellStyle name="l_PM Jornais(eliza)_Jornais Norte_Plano_SC_-_06.05.08_CONFERÊNCIA_16.05.08a" xfId="1109" xr:uid="{04B41FA0-0CB2-4AE2-8A56-3A9E9AC63360}"/>
    <cellStyle name="l_PM Jornais(eliza)_Jornais Norte_Plano_SC_-_06.05.08_CONFERÊNCIA_16.05.08a 2" xfId="11366" xr:uid="{5C237FC1-75A8-4ADC-8E72-401347164982}"/>
    <cellStyle name="l_PM Jornais(eliza)_Jornais Norte_Plano_SC_-_06.05.08_CONFERÊNCIA_16.05.08a 2 2" xfId="13122" xr:uid="{C5C52624-E839-4669-81AA-F168E61F89C1}"/>
    <cellStyle name="l_PM Jornais(eliza)_Jornais Norte_Plano_SC_-_06.05.08_CONFERÊNCIA_16.05.08a 2 2 2" xfId="16752" xr:uid="{746822B2-5C7B-4711-83AD-6F0A613D3586}"/>
    <cellStyle name="l_PM Jornais(eliza)_Jornais Norte_Plano_SC_-_06.05.08_CONFERÊNCIA_16.05.08a 2 2 2 2" xfId="22911" xr:uid="{46A7C547-5F03-4DE9-935E-E10A569A91AB}"/>
    <cellStyle name="l_PM Jornais(eliza)_Jornais Norte_Plano_SC_-_06.05.08_CONFERÊNCIA_16.05.08a 2 2 2 2 2" xfId="40178" xr:uid="{C1888920-36AA-4E7B-9F42-572ED85BD81C}"/>
    <cellStyle name="l_PM Jornais(eliza)_Jornais Norte_Plano_SC_-_06.05.08_CONFERÊNCIA_16.05.08a 2 2 2 3" xfId="27819" xr:uid="{7D42F3E0-08EE-4717-B2F6-0661681AC033}"/>
    <cellStyle name="l_PM Jornais(eliza)_Jornais Norte_Plano_SC_-_06.05.08_CONFERÊNCIA_16.05.08a 2 2 3" xfId="31043" xr:uid="{6110EC5B-F6D2-465F-81FE-54B8535074E0}"/>
    <cellStyle name="l_PM Jornais(eliza)_Jornais Norte_Plano_SC_-_06.05.08_CONFERÊNCIA_16.05.08a 2 2 3 2" xfId="43267" xr:uid="{5C9630F4-AE6E-46B4-8DB6-AC8B4DF842F6}"/>
    <cellStyle name="l_PM Jornais(eliza)_Jornais Norte_Plano_SC_-_06.05.08_CONFERÊNCIA_16.05.08a 2 2 4" xfId="34035" xr:uid="{A74D8B93-75F2-4116-B649-1CC1854866A1}"/>
    <cellStyle name="l_PM Jornais(eliza)_Jornais Norte_Plano_SC_-_06.05.08_CONFERÊNCIA_16.05.08a 2 2 4 2" xfId="45754" xr:uid="{D40B548C-ABB9-4DB5-8627-7907229A80AB}"/>
    <cellStyle name="l_PM Jornais(eliza)_Jornais Norte_Plano_SC_-_06.05.08_CONFERÊNCIA_16.05.08a 2 2 5" xfId="36236" xr:uid="{803105C6-8D39-490C-83DA-856688460DC5}"/>
    <cellStyle name="l_PM Jornais(eliza)_Jornais Norte_Plano_SC_-_06.05.08_CONFERÊNCIA_16.05.08a 2 2 6" xfId="18217" xr:uid="{37B42E2B-C1F2-4216-8C21-C8041BCCD799}"/>
    <cellStyle name="l_PM Jornais(eliza)_Jornais Norte_Plano_SC_-_06.05.08_CONFERÊNCIA_16.05.08a 2 3" xfId="15049" xr:uid="{479BA402-EFF6-4DB1-A1E0-E3812B73D24B}"/>
    <cellStyle name="l_PM Jornais(eliza)_Jornais Norte_Plano_SC_-_06.05.08_CONFERÊNCIA_16.05.08a 2 3 2" xfId="21208" xr:uid="{005BC1FC-1819-4299-B8EB-464425C46DDB}"/>
    <cellStyle name="l_PM Jornais(eliza)_Jornais Norte_Plano_SC_-_06.05.08_CONFERÊNCIA_16.05.08a 2 3 2 2" xfId="38581" xr:uid="{9482720C-737F-475C-8526-CDA43BD39D94}"/>
    <cellStyle name="l_PM Jornais(eliza)_Jornais Norte_Plano_SC_-_06.05.08_CONFERÊNCIA_16.05.08a 2 3 3" xfId="26170" xr:uid="{02287B75-27ED-4DE4-AA21-806C7438B791}"/>
    <cellStyle name="l_PM Jornais(eliza)_Jornais Norte_Plano_SC_-_06.05.08_CONFERÊNCIA_16.05.08a 2 4" xfId="29361" xr:uid="{FA83F51C-69A7-48AC-85C0-C97EDE772A24}"/>
    <cellStyle name="l_PM Jornais(eliza)_Jornais Norte_Plano_SC_-_06.05.08_CONFERÊNCIA_16.05.08a 2 4 2" xfId="41671" xr:uid="{929D763F-7F5B-4743-80B5-C2602774296E}"/>
    <cellStyle name="l_PM Jornais(eliza)_Jornais Norte_Plano_SC_-_06.05.08_CONFERÊNCIA_16.05.08a 2 5" xfId="32345" xr:uid="{9AFF7C27-0678-4710-AC7E-8D6C191A4839}"/>
    <cellStyle name="l_PM Jornais(eliza)_Jornais Norte_Plano_SC_-_06.05.08_CONFERÊNCIA_16.05.08a 2 5 2" xfId="44100" xr:uid="{C9D68497-732C-4415-A18E-C9A2568C5B57}"/>
    <cellStyle name="l_PM Jornais(eliza)_Jornais Norte_Plano_SC_-_06.05.08_CONFERÊNCIA_16.05.08a 2 6" xfId="34650" xr:uid="{1A575027-04F6-4FA3-822D-4F5B0B3FD0D3}"/>
    <cellStyle name="l_PM Jornais(eliza)_Jornais Norte_Plano_SC_-_06.05.08_CONFERÊNCIA_16.05.08a 2 7" xfId="19701" xr:uid="{465B3A43-D7A2-4CCE-8D18-3F19E2A2D3E7}"/>
    <cellStyle name="l_PM Jornais(eliza)_Jornais Norte_Plano_SC_-_06.05.08_CONFERÊNCIA_16.05.08a 3" xfId="12319" xr:uid="{EB6FE6F8-9FC7-4E9D-AE9E-B851F3FCBE5F}"/>
    <cellStyle name="l_PM Jornais(eliza)_Jornais Norte_Plano_SC_-_06.05.08_CONFERÊNCIA_16.05.08a 3 2" xfId="15949" xr:uid="{A4918EEF-A93F-427E-8F07-0A138D90E5A9}"/>
    <cellStyle name="l_PM Jornais(eliza)_Jornais Norte_Plano_SC_-_06.05.08_CONFERÊNCIA_16.05.08a 3 2 2" xfId="22108" xr:uid="{CEAA8F9C-23A5-4C9A-A6DE-9CCD91BB5A5F}"/>
    <cellStyle name="l_PM Jornais(eliza)_Jornais Norte_Plano_SC_-_06.05.08_CONFERÊNCIA_16.05.08a 3 2 2 2" xfId="39386" xr:uid="{EF778375-CA67-421E-9657-6600477EC794}"/>
    <cellStyle name="l_PM Jornais(eliza)_Jornais Norte_Plano_SC_-_06.05.08_CONFERÊNCIA_16.05.08a 3 2 3" xfId="27027" xr:uid="{8C406116-CB8F-4CE5-9DD9-92AE0B630A19}"/>
    <cellStyle name="l_PM Jornais(eliza)_Jornais Norte_Plano_SC_-_06.05.08_CONFERÊNCIA_16.05.08a 3 2 4" xfId="48286" xr:uid="{09539D57-4E93-4761-A72A-85C43BD5D369}"/>
    <cellStyle name="l_PM Jornais(eliza)_Jornais Norte_Plano_SC_-_06.05.08_CONFERÊNCIA_16.05.08a 3 3" xfId="17649" xr:uid="{ACA72467-2E86-436C-B415-99926111B8AB}"/>
    <cellStyle name="l_PM Jornais(eliza)_Jornais Norte_Plano_SC_-_06.05.08_CONFERÊNCIA_16.05.08a 3 3 2" xfId="23808" xr:uid="{E07DDAE2-2966-4457-82F6-6B08527DC580}"/>
    <cellStyle name="l_PM Jornais(eliza)_Jornais Norte_Plano_SC_-_06.05.08_CONFERÊNCIA_16.05.08a 3 3 2 2" xfId="42471" xr:uid="{A07906C6-F4A8-4CB8-93D8-47E672F91821}"/>
    <cellStyle name="l_PM Jornais(eliza)_Jornais Norte_Plano_SC_-_06.05.08_CONFERÊNCIA_16.05.08a 3 3 3" xfId="30245" xr:uid="{D62F03FE-34F3-46CD-B336-4EE7AB538BE2}"/>
    <cellStyle name="l_PM Jornais(eliza)_Jornais Norte_Plano_SC_-_06.05.08_CONFERÊNCIA_16.05.08a 3 4" xfId="33242" xr:uid="{AC1EBC0D-145C-4205-B361-8114A51541B0}"/>
    <cellStyle name="l_PM Jornais(eliza)_Jornais Norte_Plano_SC_-_06.05.08_CONFERÊNCIA_16.05.08a 3 4 2" xfId="44961" xr:uid="{3843247A-4DEB-4F53-A828-BBDC1333E800}"/>
    <cellStyle name="l_PM Jornais(eliza)_Jornais Norte_Plano_SC_-_06.05.08_CONFERÊNCIA_16.05.08a 3 5" xfId="35444" xr:uid="{6B3430DE-6E1B-4ACD-B332-363671283F01}"/>
    <cellStyle name="l_PM Jornais(eliza)_Jornais Norte_Plano_SC_-_06.05.08_CONFERÊNCIA_16.05.08a 3 6" xfId="36895" xr:uid="{1B0FBC66-1F7D-439D-AA4C-9E550EAB0E05}"/>
    <cellStyle name="l_PM Jornais(eliza)_Jornais Norte_Plano_SC_-_06.05.08_CONFERÊNCIA_16.05.08a 3 6 2" xfId="46431" xr:uid="{064498F2-A446-4409-A0A4-1C7D6D1B399B}"/>
    <cellStyle name="l_PM Jornais(eliza)_Jornais Norte_Plano_SC_-_06.05.08_CONFERÊNCIA_16.05.08a 4" xfId="14209" xr:uid="{DECBDE14-33A1-4CB2-A1B2-0AB502E83B4C}"/>
    <cellStyle name="l_PM Jornais(eliza)_Jornais Norte_Plano_SC_-_06.05.08_CONFERÊNCIA_16.05.08a 4 2" xfId="20368" xr:uid="{49FA4B4C-D479-4FED-8570-E4EEE67FF5BE}"/>
    <cellStyle name="l_PM Jornais(eliza)_Jornais Norte_Plano_SC_-_06.05.08_CONFERÊNCIA_16.05.08a 4 2 2" xfId="37778" xr:uid="{9C11A217-C30E-40C0-8D6E-780A76BEDC7D}"/>
    <cellStyle name="l_PM Jornais(eliza)_Jornais Norte_Plano_SC_-_06.05.08_CONFERÊNCIA_16.05.08a 4 3" xfId="25277" xr:uid="{00801E7E-CA62-444A-BE7A-75BF2421104D}"/>
    <cellStyle name="l_PM Jornais(eliza)_Jornais Norte_Plano_SC_-_06.05.08_CONFERÊNCIA_16.05.08a 5" xfId="28487" xr:uid="{7C56D8B3-E0FB-4D4B-B649-DEBD29AE2B5B}"/>
    <cellStyle name="l_PM Jornais(eliza)_Jornais Norte_Plano_SC_-_06.05.08_CONFERÊNCIA_16.05.08a 5 2" xfId="40843" xr:uid="{37787158-62C1-4F7D-A1FC-C828CFB688EF}"/>
    <cellStyle name="l_PM Jornais(eliza)_Jornais Norte_Plano_SC_-_06.05.08_CONFERÊNCIA_16.05.08a 6" xfId="31849" xr:uid="{C964882F-211A-4190-97BA-62AB4F57213D}"/>
    <cellStyle name="l_PM Jornais(eliza)_Jornais Norte_Plano_SC_-_06.05.08_CONFERÊNCIA_16.05.08a_OOH - Rev 12" xfId="4068" xr:uid="{F320CF87-A428-4361-82C3-5EC6D1191102}"/>
    <cellStyle name="l_PM Jornais(eliza)_Jornais Norte_REVISTAS FINAIS SEGMENTADAS" xfId="1110" xr:uid="{0F7FBD6F-A852-42B6-B118-B5FFF8360426}"/>
    <cellStyle name="l_PM Jornais(eliza)_Jornais Norte_REVISTAS FINAIS SEGMENTADAS 2" xfId="11367" xr:uid="{3EFC5924-B080-4A6D-B328-655489425C63}"/>
    <cellStyle name="l_PM Jornais(eliza)_Jornais Norte_REVISTAS FINAIS SEGMENTADAS 2 2" xfId="13123" xr:uid="{F7B7695A-2C36-4545-A9EE-75483CDA3DB9}"/>
    <cellStyle name="l_PM Jornais(eliza)_Jornais Norte_REVISTAS FINAIS SEGMENTADAS 2 2 2" xfId="16753" xr:uid="{EEE62F89-385F-411F-B2F0-81513C4A42A8}"/>
    <cellStyle name="l_PM Jornais(eliza)_Jornais Norte_REVISTAS FINAIS SEGMENTADAS 2 2 2 2" xfId="22912" xr:uid="{41C9AFFA-3658-4DFB-8E34-BC4ECA960628}"/>
    <cellStyle name="l_PM Jornais(eliza)_Jornais Norte_REVISTAS FINAIS SEGMENTADAS 2 2 2 2 2" xfId="40179" xr:uid="{B830E807-6E46-42F7-9B7E-BC60DBB66F47}"/>
    <cellStyle name="l_PM Jornais(eliza)_Jornais Norte_REVISTAS FINAIS SEGMENTADAS 2 2 2 3" xfId="27820" xr:uid="{717406ED-6378-481A-898A-C6FAA21D1D0A}"/>
    <cellStyle name="l_PM Jornais(eliza)_Jornais Norte_REVISTAS FINAIS SEGMENTADAS 2 2 3" xfId="31044" xr:uid="{B41753A3-45CF-48FD-B142-28C913A74673}"/>
    <cellStyle name="l_PM Jornais(eliza)_Jornais Norte_REVISTAS FINAIS SEGMENTADAS 2 2 3 2" xfId="43268" xr:uid="{425576DC-B4D5-4B27-A4C5-48863532B512}"/>
    <cellStyle name="l_PM Jornais(eliza)_Jornais Norte_REVISTAS FINAIS SEGMENTADAS 2 2 4" xfId="34036" xr:uid="{ED59A6F0-B020-4827-8D39-71A3EA1A89F6}"/>
    <cellStyle name="l_PM Jornais(eliza)_Jornais Norte_REVISTAS FINAIS SEGMENTADAS 2 2 4 2" xfId="45755" xr:uid="{DBAA0CBF-F3BE-4373-84BE-AC17D283C26B}"/>
    <cellStyle name="l_PM Jornais(eliza)_Jornais Norte_REVISTAS FINAIS SEGMENTADAS 2 2 5" xfId="36237" xr:uid="{0A329763-E919-424D-BA5C-BFDCE922FACB}"/>
    <cellStyle name="l_PM Jornais(eliza)_Jornais Norte_REVISTAS FINAIS SEGMENTADAS 2 2 6" xfId="19907" xr:uid="{427908CC-E142-4CAA-9FEC-4F268B15D372}"/>
    <cellStyle name="l_PM Jornais(eliza)_Jornais Norte_REVISTAS FINAIS SEGMENTADAS 2 3" xfId="15050" xr:uid="{FF460855-F13B-4382-905F-5591364CB1E8}"/>
    <cellStyle name="l_PM Jornais(eliza)_Jornais Norte_REVISTAS FINAIS SEGMENTADAS 2 3 2" xfId="21209" xr:uid="{90EADCD6-1209-4886-9659-B3E4418D2B21}"/>
    <cellStyle name="l_PM Jornais(eliza)_Jornais Norte_REVISTAS FINAIS SEGMENTADAS 2 3 2 2" xfId="38582" xr:uid="{7F5E2E18-7E98-4DF0-A7F4-B35592705BEB}"/>
    <cellStyle name="l_PM Jornais(eliza)_Jornais Norte_REVISTAS FINAIS SEGMENTADAS 2 3 3" xfId="26171" xr:uid="{2507F416-8BF8-46D6-BDEC-D450396E4C38}"/>
    <cellStyle name="l_PM Jornais(eliza)_Jornais Norte_REVISTAS FINAIS SEGMENTADAS 2 4" xfId="29362" xr:uid="{A93DC95D-A304-41AF-8103-1E836CADD3C2}"/>
    <cellStyle name="l_PM Jornais(eliza)_Jornais Norte_REVISTAS FINAIS SEGMENTADAS 2 4 2" xfId="41672" xr:uid="{9FCE0947-F51E-465E-AC5D-417AED23A18D}"/>
    <cellStyle name="l_PM Jornais(eliza)_Jornais Norte_REVISTAS FINAIS SEGMENTADAS 2 5" xfId="32346" xr:uid="{DFC981EE-FA10-4DDC-8220-1B36E85145EA}"/>
    <cellStyle name="l_PM Jornais(eliza)_Jornais Norte_REVISTAS FINAIS SEGMENTADAS 2 5 2" xfId="44101" xr:uid="{F1074627-1046-43A6-A3F7-A0B2EFF5C2C6}"/>
    <cellStyle name="l_PM Jornais(eliza)_Jornais Norte_REVISTAS FINAIS SEGMENTADAS 2 6" xfId="34651" xr:uid="{C43D285E-235A-48DD-BE9A-73767A17BC0C}"/>
    <cellStyle name="l_PM Jornais(eliza)_Jornais Norte_REVISTAS FINAIS SEGMENTADAS 2 7" xfId="19024" xr:uid="{8E0A6851-0639-4114-863B-76BF18401119}"/>
    <cellStyle name="l_PM Jornais(eliza)_Jornais Norte_REVISTAS FINAIS SEGMENTADAS 3" xfId="12320" xr:uid="{E2C135CD-F780-4645-B8FE-C6EE8B2BE855}"/>
    <cellStyle name="l_PM Jornais(eliza)_Jornais Norte_REVISTAS FINAIS SEGMENTADAS 3 2" xfId="15950" xr:uid="{3AE013EA-6D9E-4059-9E21-7CFFE1FC1750}"/>
    <cellStyle name="l_PM Jornais(eliza)_Jornais Norte_REVISTAS FINAIS SEGMENTADAS 3 2 2" xfId="22109" xr:uid="{AF625733-F988-4246-8622-54340D26A988}"/>
    <cellStyle name="l_PM Jornais(eliza)_Jornais Norte_REVISTAS FINAIS SEGMENTADAS 3 2 2 2" xfId="39387" xr:uid="{6D62FCA2-C830-4A99-9CAF-F0C5D6248C24}"/>
    <cellStyle name="l_PM Jornais(eliza)_Jornais Norte_REVISTAS FINAIS SEGMENTADAS 3 2 3" xfId="27028" xr:uid="{77FACFC6-1F74-4876-BF05-B51153942014}"/>
    <cellStyle name="l_PM Jornais(eliza)_Jornais Norte_REVISTAS FINAIS SEGMENTADAS 3 2 4" xfId="48287" xr:uid="{5927EFB9-5EF4-4E34-A8B2-93BC0CBF4D49}"/>
    <cellStyle name="l_PM Jornais(eliza)_Jornais Norte_REVISTAS FINAIS SEGMENTADAS 3 3" xfId="17650" xr:uid="{9A9B5013-375A-4189-84A9-34E534F70D52}"/>
    <cellStyle name="l_PM Jornais(eliza)_Jornais Norte_REVISTAS FINAIS SEGMENTADAS 3 3 2" xfId="23809" xr:uid="{69132F8F-F0EA-4658-9A1E-715C30C903F7}"/>
    <cellStyle name="l_PM Jornais(eliza)_Jornais Norte_REVISTAS FINAIS SEGMENTADAS 3 3 2 2" xfId="42472" xr:uid="{88191B3E-B2C8-4EAA-AC4B-A839323FFE03}"/>
    <cellStyle name="l_PM Jornais(eliza)_Jornais Norte_REVISTAS FINAIS SEGMENTADAS 3 3 3" xfId="30246" xr:uid="{462E6B90-525B-4E44-B595-B749F8BC9CCC}"/>
    <cellStyle name="l_PM Jornais(eliza)_Jornais Norte_REVISTAS FINAIS SEGMENTADAS 3 4" xfId="33243" xr:uid="{8D527FD7-9118-403F-9BDC-6D7812C6EDD1}"/>
    <cellStyle name="l_PM Jornais(eliza)_Jornais Norte_REVISTAS FINAIS SEGMENTADAS 3 4 2" xfId="44962" xr:uid="{F39C1088-02CB-47FC-8295-83DE9FC84ED2}"/>
    <cellStyle name="l_PM Jornais(eliza)_Jornais Norte_REVISTAS FINAIS SEGMENTADAS 3 5" xfId="35445" xr:uid="{1036401B-DEC0-476E-9462-57CFCC9CF753}"/>
    <cellStyle name="l_PM Jornais(eliza)_Jornais Norte_REVISTAS FINAIS SEGMENTADAS 3 6" xfId="32909" xr:uid="{7152030F-23F2-494F-A2F8-3413915437E0}"/>
    <cellStyle name="l_PM Jornais(eliza)_Jornais Norte_REVISTAS FINAIS SEGMENTADAS 3 6 2" xfId="44658" xr:uid="{90F83622-EF4A-4867-B6D7-C9308684E842}"/>
    <cellStyle name="l_PM Jornais(eliza)_Jornais Norte_REVISTAS FINAIS SEGMENTADAS 4" xfId="14210" xr:uid="{59232C9B-F62B-41B4-BBA1-0BC61E90F159}"/>
    <cellStyle name="l_PM Jornais(eliza)_Jornais Norte_REVISTAS FINAIS SEGMENTADAS 4 2" xfId="20369" xr:uid="{41E818AA-A417-4B47-B324-D87C2D42FDC3}"/>
    <cellStyle name="l_PM Jornais(eliza)_Jornais Norte_REVISTAS FINAIS SEGMENTADAS 4 2 2" xfId="37779" xr:uid="{45F3E219-9F81-4475-9C4F-72EFE829B5C6}"/>
    <cellStyle name="l_PM Jornais(eliza)_Jornais Norte_REVISTAS FINAIS SEGMENTADAS 4 3" xfId="25278" xr:uid="{BC6A4074-868B-46C4-911A-7FCD8DC56FEE}"/>
    <cellStyle name="l_PM Jornais(eliza)_Jornais Norte_REVISTAS FINAIS SEGMENTADAS 5" xfId="28488" xr:uid="{E94CD58A-7A36-4E3C-89DF-D464DC78C4D5}"/>
    <cellStyle name="l_PM Jornais(eliza)_Jornais Norte_REVISTAS FINAIS SEGMENTADAS 5 2" xfId="40844" xr:uid="{FC8B7D62-A67D-4176-81A6-D3F01A0C9490}"/>
    <cellStyle name="l_PM Jornais(eliza)_Jornais Norte_REVISTAS FINAIS SEGMENTADAS 6" xfId="31848" xr:uid="{F67525C0-B4EA-4F22-AEBF-B57C17DD334D}"/>
    <cellStyle name="l_PM Jornais(eliza)_Jornais Norte_REVISTAS FINAIS SEGMENTADAS_OOH - Rev 12" xfId="4069" xr:uid="{DF27F274-BF41-4226-953A-1087AACA71A3}"/>
    <cellStyle name="l_PM Jornais(eliza)_Jornais Norte_SECOM PR - MAIS BRASIL - 2a  ETAPA - 13-05 CONFERENCIA 10.05.08" xfId="1111" xr:uid="{581E3D86-010F-44DE-A9E3-A1A2598F747D}"/>
    <cellStyle name="l_PM Jornais(eliza)_Jornais Norte_SECOM PR - MAIS BRASIL - 2a  ETAPA - 13-05 CONFERENCIA 10.05.08 2" xfId="11368" xr:uid="{6D9948D9-F3C7-4F58-ABBC-FAB6EFC4D6C0}"/>
    <cellStyle name="l_PM Jornais(eliza)_Jornais Norte_SECOM PR - MAIS BRASIL - 2a  ETAPA - 13-05 CONFERENCIA 10.05.08 2 2" xfId="13124" xr:uid="{AF5916E2-AB5A-40F7-A139-58BCAEDCF83B}"/>
    <cellStyle name="l_PM Jornais(eliza)_Jornais Norte_SECOM PR - MAIS BRASIL - 2a  ETAPA - 13-05 CONFERENCIA 10.05.08 2 2 2" xfId="16754" xr:uid="{CA1AB7CE-E52F-4EF9-86E5-67B7D8D5A5D5}"/>
    <cellStyle name="l_PM Jornais(eliza)_Jornais Norte_SECOM PR - MAIS BRASIL - 2a  ETAPA - 13-05 CONFERENCIA 10.05.08 2 2 2 2" xfId="22913" xr:uid="{D13B2A3B-FFA8-4487-AB54-0A7E420B72C8}"/>
    <cellStyle name="l_PM Jornais(eliza)_Jornais Norte_SECOM PR - MAIS BRASIL - 2a  ETAPA - 13-05 CONFERENCIA 10.05.08 2 2 2 2 2" xfId="40180" xr:uid="{EFEA70DB-3B64-4AE3-8945-66AD0BC4832F}"/>
    <cellStyle name="l_PM Jornais(eliza)_Jornais Norte_SECOM PR - MAIS BRASIL - 2a  ETAPA - 13-05 CONFERENCIA 10.05.08 2 2 2 3" xfId="27821" xr:uid="{2F58CCD9-2C96-4C07-9E19-99E859D9FDE1}"/>
    <cellStyle name="l_PM Jornais(eliza)_Jornais Norte_SECOM PR - MAIS BRASIL - 2a  ETAPA - 13-05 CONFERENCIA 10.05.08 2 2 3" xfId="31045" xr:uid="{83661272-12BD-4E37-A355-971F7F8EFA83}"/>
    <cellStyle name="l_PM Jornais(eliza)_Jornais Norte_SECOM PR - MAIS BRASIL - 2a  ETAPA - 13-05 CONFERENCIA 10.05.08 2 2 3 2" xfId="43269" xr:uid="{8FF3C54B-E7DA-4F81-815C-82A082130206}"/>
    <cellStyle name="l_PM Jornais(eliza)_Jornais Norte_SECOM PR - MAIS BRASIL - 2a  ETAPA - 13-05 CONFERENCIA 10.05.08 2 2 4" xfId="34037" xr:uid="{090F6C9A-0DAA-414A-A1D5-6FEEF59F04E1}"/>
    <cellStyle name="l_PM Jornais(eliza)_Jornais Norte_SECOM PR - MAIS BRASIL - 2a  ETAPA - 13-05 CONFERENCIA 10.05.08 2 2 4 2" xfId="45756" xr:uid="{29BE6754-75D2-4604-96D5-B979794DD3D6}"/>
    <cellStyle name="l_PM Jornais(eliza)_Jornais Norte_SECOM PR - MAIS BRASIL - 2a  ETAPA - 13-05 CONFERENCIA 10.05.08 2 2 5" xfId="36238" xr:uid="{D85F38BD-E5A2-4D5B-832E-E6BB936B9F2F}"/>
    <cellStyle name="l_PM Jornais(eliza)_Jornais Norte_SECOM PR - MAIS BRASIL - 2a  ETAPA - 13-05 CONFERENCIA 10.05.08 2 2 6" xfId="18214" xr:uid="{8ECEE6E6-5FC8-413E-A026-07CC1E6CB9AC}"/>
    <cellStyle name="l_PM Jornais(eliza)_Jornais Norte_SECOM PR - MAIS BRASIL - 2a  ETAPA - 13-05 CONFERENCIA 10.05.08 2 3" xfId="15051" xr:uid="{A92670D6-0A04-4AFF-9DD5-C8D77D95A865}"/>
    <cellStyle name="l_PM Jornais(eliza)_Jornais Norte_SECOM PR - MAIS BRASIL - 2a  ETAPA - 13-05 CONFERENCIA 10.05.08 2 3 2" xfId="21210" xr:uid="{E0B56950-7682-4B26-B9AD-23AB93451663}"/>
    <cellStyle name="l_PM Jornais(eliza)_Jornais Norte_SECOM PR - MAIS BRASIL - 2a  ETAPA - 13-05 CONFERENCIA 10.05.08 2 3 2 2" xfId="38583" xr:uid="{3C00842E-9C1C-4170-8842-B3E84B364E9E}"/>
    <cellStyle name="l_PM Jornais(eliza)_Jornais Norte_SECOM PR - MAIS BRASIL - 2a  ETAPA - 13-05 CONFERENCIA 10.05.08 2 3 3" xfId="26172" xr:uid="{47821FF3-8E6C-4085-B195-7FF41F646730}"/>
    <cellStyle name="l_PM Jornais(eliza)_Jornais Norte_SECOM PR - MAIS BRASIL - 2a  ETAPA - 13-05 CONFERENCIA 10.05.08 2 4" xfId="29363" xr:uid="{5768177C-BC18-420C-8E73-0460913F3DDC}"/>
    <cellStyle name="l_PM Jornais(eliza)_Jornais Norte_SECOM PR - MAIS BRASIL - 2a  ETAPA - 13-05 CONFERENCIA 10.05.08 2 4 2" xfId="41673" xr:uid="{E9F2ED52-AE34-4891-A3CE-A4DF801409C3}"/>
    <cellStyle name="l_PM Jornais(eliza)_Jornais Norte_SECOM PR - MAIS BRASIL - 2a  ETAPA - 13-05 CONFERENCIA 10.05.08 2 5" xfId="32347" xr:uid="{3EB4E64C-BDD9-4E09-93E4-F4C7D251109B}"/>
    <cellStyle name="l_PM Jornais(eliza)_Jornais Norte_SECOM PR - MAIS BRASIL - 2a  ETAPA - 13-05 CONFERENCIA 10.05.08 2 5 2" xfId="44102" xr:uid="{84DE7528-25B6-4252-AED5-1AC9FA040DDB}"/>
    <cellStyle name="l_PM Jornais(eliza)_Jornais Norte_SECOM PR - MAIS BRASIL - 2a  ETAPA - 13-05 CONFERENCIA 10.05.08 2 6" xfId="34652" xr:uid="{7D4726BB-0422-4B88-AA9A-FF08F0CEF23C}"/>
    <cellStyle name="l_PM Jornais(eliza)_Jornais Norte_SECOM PR - MAIS BRASIL - 2a  ETAPA - 13-05 CONFERENCIA 10.05.08 2 7" xfId="18708" xr:uid="{501D1DC6-40BC-41C2-BAF2-DEE0054BC8AD}"/>
    <cellStyle name="l_PM Jornais(eliza)_Jornais Norte_SECOM PR - MAIS BRASIL - 2a  ETAPA - 13-05 CONFERENCIA 10.05.08 3" xfId="12321" xr:uid="{F022D1D7-C442-44D7-8881-5B85F5098C91}"/>
    <cellStyle name="l_PM Jornais(eliza)_Jornais Norte_SECOM PR - MAIS BRASIL - 2a  ETAPA - 13-05 CONFERENCIA 10.05.08 3 2" xfId="15951" xr:uid="{4415DFFE-525C-4966-A618-34D91D29B2AC}"/>
    <cellStyle name="l_PM Jornais(eliza)_Jornais Norte_SECOM PR - MAIS BRASIL - 2a  ETAPA - 13-05 CONFERENCIA 10.05.08 3 2 2" xfId="22110" xr:uid="{074EE090-3EC4-4EF3-A71C-B26A8E13F8C8}"/>
    <cellStyle name="l_PM Jornais(eliza)_Jornais Norte_SECOM PR - MAIS BRASIL - 2a  ETAPA - 13-05 CONFERENCIA 10.05.08 3 2 2 2" xfId="39388" xr:uid="{BAD9C831-2C3B-444C-A5FA-9432508A3705}"/>
    <cellStyle name="l_PM Jornais(eliza)_Jornais Norte_SECOM PR - MAIS BRASIL - 2a  ETAPA - 13-05 CONFERENCIA 10.05.08 3 2 3" xfId="27029" xr:uid="{54E94AF3-441D-4E92-AEF9-161C023A722E}"/>
    <cellStyle name="l_PM Jornais(eliza)_Jornais Norte_SECOM PR - MAIS BRASIL - 2a  ETAPA - 13-05 CONFERENCIA 10.05.08 3 2 4" xfId="48288" xr:uid="{FDE48579-891A-475F-9C29-6951C2BA3BE8}"/>
    <cellStyle name="l_PM Jornais(eliza)_Jornais Norte_SECOM PR - MAIS BRASIL - 2a  ETAPA - 13-05 CONFERENCIA 10.05.08 3 3" xfId="17651" xr:uid="{0100498B-539E-4A0F-8E5E-F836FE85E907}"/>
    <cellStyle name="l_PM Jornais(eliza)_Jornais Norte_SECOM PR - MAIS BRASIL - 2a  ETAPA - 13-05 CONFERENCIA 10.05.08 3 3 2" xfId="23810" xr:uid="{146B17AE-4EF2-40FD-B071-10B4DBF67D2D}"/>
    <cellStyle name="l_PM Jornais(eliza)_Jornais Norte_SECOM PR - MAIS BRASIL - 2a  ETAPA - 13-05 CONFERENCIA 10.05.08 3 3 2 2" xfId="42473" xr:uid="{1B5AC05C-4E68-4047-B229-B3DCB0B43B1F}"/>
    <cellStyle name="l_PM Jornais(eliza)_Jornais Norte_SECOM PR - MAIS BRASIL - 2a  ETAPA - 13-05 CONFERENCIA 10.05.08 3 3 3" xfId="30247" xr:uid="{86E44C1D-776F-4D71-BF66-D1A83E5E01B2}"/>
    <cellStyle name="l_PM Jornais(eliza)_Jornais Norte_SECOM PR - MAIS BRASIL - 2a  ETAPA - 13-05 CONFERENCIA 10.05.08 3 4" xfId="33244" xr:uid="{D07A5920-F5C9-459E-B561-94D260F6EEFF}"/>
    <cellStyle name="l_PM Jornais(eliza)_Jornais Norte_SECOM PR - MAIS BRASIL - 2a  ETAPA - 13-05 CONFERENCIA 10.05.08 3 4 2" xfId="44963" xr:uid="{A6FC290B-7C14-4C4A-BCD2-D405EF58BE37}"/>
    <cellStyle name="l_PM Jornais(eliza)_Jornais Norte_SECOM PR - MAIS BRASIL - 2a  ETAPA - 13-05 CONFERENCIA 10.05.08 3 5" xfId="35446" xr:uid="{22AA2079-F9B0-4BC0-B808-3C7A2999F3DB}"/>
    <cellStyle name="l_PM Jornais(eliza)_Jornais Norte_SECOM PR - MAIS BRASIL - 2a  ETAPA - 13-05 CONFERENCIA 10.05.08 3 6" xfId="37091" xr:uid="{01A11D11-6074-4592-8945-9F22D813508E}"/>
    <cellStyle name="l_PM Jornais(eliza)_Jornais Norte_SECOM PR - MAIS BRASIL - 2a  ETAPA - 13-05 CONFERENCIA 10.05.08 3 6 2" xfId="46627" xr:uid="{79ED7FED-978A-413F-8C94-DD70DA060FB4}"/>
    <cellStyle name="l_PM Jornais(eliza)_Jornais Norte_SECOM PR - MAIS BRASIL - 2a  ETAPA - 13-05 CONFERENCIA 10.05.08 4" xfId="14211" xr:uid="{2D4FF6F6-C351-4B40-941D-91CABDB50237}"/>
    <cellStyle name="l_PM Jornais(eliza)_Jornais Norte_SECOM PR - MAIS BRASIL - 2a  ETAPA - 13-05 CONFERENCIA 10.05.08 4 2" xfId="20370" xr:uid="{E74D0CF9-8960-465E-9ACA-2DEF50197608}"/>
    <cellStyle name="l_PM Jornais(eliza)_Jornais Norte_SECOM PR - MAIS BRASIL - 2a  ETAPA - 13-05 CONFERENCIA 10.05.08 4 2 2" xfId="37780" xr:uid="{8AB86ECC-88FE-4E37-90AA-27870ADA212C}"/>
    <cellStyle name="l_PM Jornais(eliza)_Jornais Norte_SECOM PR - MAIS BRASIL - 2a  ETAPA - 13-05 CONFERENCIA 10.05.08 4 3" xfId="25279" xr:uid="{5BFC907B-C1BB-4F46-A7EB-A85A6E15F9EE}"/>
    <cellStyle name="l_PM Jornais(eliza)_Jornais Norte_SECOM PR - MAIS BRASIL - 2a  ETAPA - 13-05 CONFERENCIA 10.05.08 5" xfId="28489" xr:uid="{B3FC0C15-8DD8-4FC5-BBF6-5078E09019FC}"/>
    <cellStyle name="l_PM Jornais(eliza)_Jornais Norte_SECOM PR - MAIS BRASIL - 2a  ETAPA - 13-05 CONFERENCIA 10.05.08 5 2" xfId="40845" xr:uid="{7A761BFB-FB86-4C79-9668-DD8D387A36B3}"/>
    <cellStyle name="l_PM Jornais(eliza)_Jornais Norte_SECOM PR - MAIS BRASIL - 2a  ETAPA - 13-05 CONFERENCIA 10.05.08 6" xfId="31847" xr:uid="{636886B9-2FCE-4CF0-AA5D-79DDB148AC7E}"/>
    <cellStyle name="l_PM Jornais(eliza)_Jornais Norte_SECOM PR - MAIS BRASIL - 2a  ETAPA - 13-05 CONFERENCIA 10.05.08_JORNAL COMPLEMENTO 24.06 - VERAMIR II - CONSOLIDADO" xfId="1112" xr:uid="{AB5DEC9E-D967-4F72-BBFB-D05BEF0AEFBB}"/>
    <cellStyle name="l_PM Jornais(eliza)_Jornais Norte_SECOM PR - MAIS BRASIL - 2a  ETAPA - 13-05 CONFERENCIA 10.05.08_OOH - Rev 12" xfId="4070" xr:uid="{86A1CB04-A103-4357-96A7-2A476E131A01}"/>
    <cellStyle name="l_PM Jornais(eliza)_Jornais Norte_SECOM PR - MAIS BRASIL - 2a  ETAPA - 13-05 CONFERENCIA 10.05.08_SECOM PR - BAHIA -  14-05-08" xfId="1113" xr:uid="{F5DD42EF-2B8B-4ED3-840E-9E419BCB7C9E}"/>
    <cellStyle name="l_PM Jornais(eliza)_Jornais Norte_SECOM PR - MAIS BRASIL - 2a  ETAPA - 13-05 CONFERENCIA 10.05.08_SECOM PR - BAHIA -  14-05-08_JORNAL COMPLEMENTO 24.06 - VERAMIR II - CONSOLIDADO" xfId="1114" xr:uid="{514A4EF9-36D1-4692-8BDC-CFD9F2748D52}"/>
    <cellStyle name="l_PM Jornais(eliza)_Jornais Norte_SECOM PR - MAIS BRASIL - 2a  ETAPA - 13-05 CONFERENCIA 10.05.08_SECOM PR - DISTRITO FEDERAL - 14-05-08" xfId="1115" xr:uid="{9A414C48-02C0-4D96-8885-7BB4BCD2083D}"/>
    <cellStyle name="l_PM Jornais(eliza)_Jornais Norte_SECOM PR - MAIS BRASIL - 2a  ETAPA - 13-05 CONFERENCIA 10.05.08_SECOM PR - DISTRITO FEDERAL - 14-05-08 2" xfId="11369" xr:uid="{840F0230-158D-4539-914E-DA5316241ACF}"/>
    <cellStyle name="l_PM Jornais(eliza)_Jornais Norte_SECOM PR - MAIS BRASIL - 2a  ETAPA - 13-05 CONFERENCIA 10.05.08_SECOM PR - DISTRITO FEDERAL - 14-05-08 2 2" xfId="13125" xr:uid="{3D03C71F-4883-487A-9776-C9E846078C53}"/>
    <cellStyle name="l_PM Jornais(eliza)_Jornais Norte_SECOM PR - MAIS BRASIL - 2a  ETAPA - 13-05 CONFERENCIA 10.05.08_SECOM PR - DISTRITO FEDERAL - 14-05-08 2 2 2" xfId="16755" xr:uid="{E601CE9E-29B1-49F7-926A-762BE5D9C735}"/>
    <cellStyle name="l_PM Jornais(eliza)_Jornais Norte_SECOM PR - MAIS BRASIL - 2a  ETAPA - 13-05 CONFERENCIA 10.05.08_SECOM PR - DISTRITO FEDERAL - 14-05-08 2 2 2 2" xfId="22914" xr:uid="{DC4E9E0A-EC0E-4EC4-8AD3-A4F0246528DC}"/>
    <cellStyle name="l_PM Jornais(eliza)_Jornais Norte_SECOM PR - MAIS BRASIL - 2a  ETAPA - 13-05 CONFERENCIA 10.05.08_SECOM PR - DISTRITO FEDERAL - 14-05-08 2 2 2 2 2" xfId="40181" xr:uid="{D5E6AF73-A922-47A4-B251-B08D9DA98FC6}"/>
    <cellStyle name="l_PM Jornais(eliza)_Jornais Norte_SECOM PR - MAIS BRASIL - 2a  ETAPA - 13-05 CONFERENCIA 10.05.08_SECOM PR - DISTRITO FEDERAL - 14-05-08 2 2 2 3" xfId="27822" xr:uid="{1EDE797B-5AA1-4E7A-B4A7-53953271F0E2}"/>
    <cellStyle name="l_PM Jornais(eliza)_Jornais Norte_SECOM PR - MAIS BRASIL - 2a  ETAPA - 13-05 CONFERENCIA 10.05.08_SECOM PR - DISTRITO FEDERAL - 14-05-08 2 2 3" xfId="31046" xr:uid="{B462D30E-CD7A-4F82-9601-845645AD4151}"/>
    <cellStyle name="l_PM Jornais(eliza)_Jornais Norte_SECOM PR - MAIS BRASIL - 2a  ETAPA - 13-05 CONFERENCIA 10.05.08_SECOM PR - DISTRITO FEDERAL - 14-05-08 2 2 3 2" xfId="43270" xr:uid="{EC8894BA-7752-48A4-9C41-8D841D155FD8}"/>
    <cellStyle name="l_PM Jornais(eliza)_Jornais Norte_SECOM PR - MAIS BRASIL - 2a  ETAPA - 13-05 CONFERENCIA 10.05.08_SECOM PR - DISTRITO FEDERAL - 14-05-08 2 2 4" xfId="34038" xr:uid="{391277CA-496F-4D75-BA04-088C8F50F2ED}"/>
    <cellStyle name="l_PM Jornais(eliza)_Jornais Norte_SECOM PR - MAIS BRASIL - 2a  ETAPA - 13-05 CONFERENCIA 10.05.08_SECOM PR - DISTRITO FEDERAL - 14-05-08 2 2 4 2" xfId="45757" xr:uid="{347BFC52-013B-4D0C-BBDD-291CDAFB09EB}"/>
    <cellStyle name="l_PM Jornais(eliza)_Jornais Norte_SECOM PR - MAIS BRASIL - 2a  ETAPA - 13-05 CONFERENCIA 10.05.08_SECOM PR - DISTRITO FEDERAL - 14-05-08 2 2 5" xfId="36239" xr:uid="{1BB9DEE9-D386-493B-8ADB-C68F0CD6DFEF}"/>
    <cellStyle name="l_PM Jornais(eliza)_Jornais Norte_SECOM PR - MAIS BRASIL - 2a  ETAPA - 13-05 CONFERENCIA 10.05.08_SECOM PR - DISTRITO FEDERAL - 14-05-08 2 2 6" xfId="19906" xr:uid="{606D7781-E322-4858-8AC4-D90E570D9767}"/>
    <cellStyle name="l_PM Jornais(eliza)_Jornais Norte_SECOM PR - MAIS BRASIL - 2a  ETAPA - 13-05 CONFERENCIA 10.05.08_SECOM PR - DISTRITO FEDERAL - 14-05-08 2 3" xfId="15052" xr:uid="{EAA7E8EB-F6B0-4846-A52E-24BC94E4A99B}"/>
    <cellStyle name="l_PM Jornais(eliza)_Jornais Norte_SECOM PR - MAIS BRASIL - 2a  ETAPA - 13-05 CONFERENCIA 10.05.08_SECOM PR - DISTRITO FEDERAL - 14-05-08 2 3 2" xfId="21211" xr:uid="{8A36BCC4-774A-4DB4-BAAE-E5E476B439A9}"/>
    <cellStyle name="l_PM Jornais(eliza)_Jornais Norte_SECOM PR - MAIS BRASIL - 2a  ETAPA - 13-05 CONFERENCIA 10.05.08_SECOM PR - DISTRITO FEDERAL - 14-05-08 2 3 2 2" xfId="38584" xr:uid="{42732F5F-3B97-4F29-A5B4-213474D928F7}"/>
    <cellStyle name="l_PM Jornais(eliza)_Jornais Norte_SECOM PR - MAIS BRASIL - 2a  ETAPA - 13-05 CONFERENCIA 10.05.08_SECOM PR - DISTRITO FEDERAL - 14-05-08 2 3 3" xfId="26173" xr:uid="{EA386BFC-215A-496D-811D-BC8A1E9A9FA0}"/>
    <cellStyle name="l_PM Jornais(eliza)_Jornais Norte_SECOM PR - MAIS BRASIL - 2a  ETAPA - 13-05 CONFERENCIA 10.05.08_SECOM PR - DISTRITO FEDERAL - 14-05-08 2 4" xfId="29364" xr:uid="{4FD669D4-34F4-40BC-9B12-A75FB4FD6EE2}"/>
    <cellStyle name="l_PM Jornais(eliza)_Jornais Norte_SECOM PR - MAIS BRASIL - 2a  ETAPA - 13-05 CONFERENCIA 10.05.08_SECOM PR - DISTRITO FEDERAL - 14-05-08 2 4 2" xfId="41674" xr:uid="{B8EE1614-9713-4AAD-B3C7-CF3BB5C3EE97}"/>
    <cellStyle name="l_PM Jornais(eliza)_Jornais Norte_SECOM PR - MAIS BRASIL - 2a  ETAPA - 13-05 CONFERENCIA 10.05.08_SECOM PR - DISTRITO FEDERAL - 14-05-08 2 5" xfId="32348" xr:uid="{7B07FC35-C94C-48F5-9EF6-324026657CBF}"/>
    <cellStyle name="l_PM Jornais(eliza)_Jornais Norte_SECOM PR - MAIS BRASIL - 2a  ETAPA - 13-05 CONFERENCIA 10.05.08_SECOM PR - DISTRITO FEDERAL - 14-05-08 2 5 2" xfId="44103" xr:uid="{38D00F25-DB03-4229-B12C-681397CDDFC2}"/>
    <cellStyle name="l_PM Jornais(eliza)_Jornais Norte_SECOM PR - MAIS BRASIL - 2a  ETAPA - 13-05 CONFERENCIA 10.05.08_SECOM PR - DISTRITO FEDERAL - 14-05-08 2 6" xfId="34653" xr:uid="{19143145-BF2E-4508-892B-E9C80DC47997}"/>
    <cellStyle name="l_PM Jornais(eliza)_Jornais Norte_SECOM PR - MAIS BRASIL - 2a  ETAPA - 13-05 CONFERENCIA 10.05.08_SECOM PR - DISTRITO FEDERAL - 14-05-08 2 7" xfId="19406" xr:uid="{FE8182D3-AAAB-47D8-B66A-2A86D288952B}"/>
    <cellStyle name="l_PM Jornais(eliza)_Jornais Norte_SECOM PR - MAIS BRASIL - 2a  ETAPA - 13-05 CONFERENCIA 10.05.08_SECOM PR - DISTRITO FEDERAL - 14-05-08 3" xfId="12322" xr:uid="{E2D5D051-01FA-4B84-B2AB-DF30BE0D128D}"/>
    <cellStyle name="l_PM Jornais(eliza)_Jornais Norte_SECOM PR - MAIS BRASIL - 2a  ETAPA - 13-05 CONFERENCIA 10.05.08_SECOM PR - DISTRITO FEDERAL - 14-05-08 3 2" xfId="15952" xr:uid="{A256D0BA-34D0-47C2-B5A3-1E55CE88CF3C}"/>
    <cellStyle name="l_PM Jornais(eliza)_Jornais Norte_SECOM PR - MAIS BRASIL - 2a  ETAPA - 13-05 CONFERENCIA 10.05.08_SECOM PR - DISTRITO FEDERAL - 14-05-08 3 2 2" xfId="22111" xr:uid="{B393B3FB-33CA-46CB-B67F-EA5E34730E9A}"/>
    <cellStyle name="l_PM Jornais(eliza)_Jornais Norte_SECOM PR - MAIS BRASIL - 2a  ETAPA - 13-05 CONFERENCIA 10.05.08_SECOM PR - DISTRITO FEDERAL - 14-05-08 3 2 2 2" xfId="39389" xr:uid="{4ACD5069-01F6-489E-A93B-5A6EE558418A}"/>
    <cellStyle name="l_PM Jornais(eliza)_Jornais Norte_SECOM PR - MAIS BRASIL - 2a  ETAPA - 13-05 CONFERENCIA 10.05.08_SECOM PR - DISTRITO FEDERAL - 14-05-08 3 2 3" xfId="27030" xr:uid="{5E8B28EB-AE2F-45F4-9D6E-53C96CED6F07}"/>
    <cellStyle name="l_PM Jornais(eliza)_Jornais Norte_SECOM PR - MAIS BRASIL - 2a  ETAPA - 13-05 CONFERENCIA 10.05.08_SECOM PR - DISTRITO FEDERAL - 14-05-08 3 2 4" xfId="48289" xr:uid="{96EB64EF-7CD7-4462-A3B3-E911E2E6ECB7}"/>
    <cellStyle name="l_PM Jornais(eliza)_Jornais Norte_SECOM PR - MAIS BRASIL - 2a  ETAPA - 13-05 CONFERENCIA 10.05.08_SECOM PR - DISTRITO FEDERAL - 14-05-08 3 3" xfId="17652" xr:uid="{99B7E5A2-9BAA-4A75-A6BA-9E7D48BF1D12}"/>
    <cellStyle name="l_PM Jornais(eliza)_Jornais Norte_SECOM PR - MAIS BRASIL - 2a  ETAPA - 13-05 CONFERENCIA 10.05.08_SECOM PR - DISTRITO FEDERAL - 14-05-08 3 3 2" xfId="23811" xr:uid="{8F33B9B9-0549-4D10-9639-DADB0CFB7FA7}"/>
    <cellStyle name="l_PM Jornais(eliza)_Jornais Norte_SECOM PR - MAIS BRASIL - 2a  ETAPA - 13-05 CONFERENCIA 10.05.08_SECOM PR - DISTRITO FEDERAL - 14-05-08 3 3 2 2" xfId="42474" xr:uid="{2EBA3920-0469-41D0-B57D-A038CC4FF4F1}"/>
    <cellStyle name="l_PM Jornais(eliza)_Jornais Norte_SECOM PR - MAIS BRASIL - 2a  ETAPA - 13-05 CONFERENCIA 10.05.08_SECOM PR - DISTRITO FEDERAL - 14-05-08 3 3 3" xfId="30248" xr:uid="{D28F3981-6A7C-4F51-9F76-B62A4E243B7B}"/>
    <cellStyle name="l_PM Jornais(eliza)_Jornais Norte_SECOM PR - MAIS BRASIL - 2a  ETAPA - 13-05 CONFERENCIA 10.05.08_SECOM PR - DISTRITO FEDERAL - 14-05-08 3 4" xfId="33245" xr:uid="{ED0F8F33-2A43-49A7-AFE8-0C923B8F3612}"/>
    <cellStyle name="l_PM Jornais(eliza)_Jornais Norte_SECOM PR - MAIS BRASIL - 2a  ETAPA - 13-05 CONFERENCIA 10.05.08_SECOM PR - DISTRITO FEDERAL - 14-05-08 3 4 2" xfId="44964" xr:uid="{68D35541-F698-49F0-A62C-C584255D2D45}"/>
    <cellStyle name="l_PM Jornais(eliza)_Jornais Norte_SECOM PR - MAIS BRASIL - 2a  ETAPA - 13-05 CONFERENCIA 10.05.08_SECOM PR - DISTRITO FEDERAL - 14-05-08 3 5" xfId="35447" xr:uid="{AF91F74A-403B-4D66-B179-133B60CB0539}"/>
    <cellStyle name="l_PM Jornais(eliza)_Jornais Norte_SECOM PR - MAIS BRASIL - 2a  ETAPA - 13-05 CONFERENCIA 10.05.08_SECOM PR - DISTRITO FEDERAL - 14-05-08 3 6" xfId="37294" xr:uid="{C56C18E8-3391-49F4-8CB3-ABC31E335ADD}"/>
    <cellStyle name="l_PM Jornais(eliza)_Jornais Norte_SECOM PR - MAIS BRASIL - 2a  ETAPA - 13-05 CONFERENCIA 10.05.08_SECOM PR - DISTRITO FEDERAL - 14-05-08 3 6 2" xfId="46830" xr:uid="{74080699-6D86-4A78-A239-CF7115B9F3AD}"/>
    <cellStyle name="l_PM Jornais(eliza)_Jornais Norte_SECOM PR - MAIS BRASIL - 2a  ETAPA - 13-05 CONFERENCIA 10.05.08_SECOM PR - DISTRITO FEDERAL - 14-05-08 4" xfId="14212" xr:uid="{E7A61B33-5D21-4704-87A4-84C8493C5A14}"/>
    <cellStyle name="l_PM Jornais(eliza)_Jornais Norte_SECOM PR - MAIS BRASIL - 2a  ETAPA - 13-05 CONFERENCIA 10.05.08_SECOM PR - DISTRITO FEDERAL - 14-05-08 4 2" xfId="20371" xr:uid="{4E64C445-2208-4746-96A8-9E0AE6CECBF5}"/>
    <cellStyle name="l_PM Jornais(eliza)_Jornais Norte_SECOM PR - MAIS BRASIL - 2a  ETAPA - 13-05 CONFERENCIA 10.05.08_SECOM PR - DISTRITO FEDERAL - 14-05-08 4 2 2" xfId="37781" xr:uid="{24DCC24E-71BA-4268-BA06-08E9113EDA7A}"/>
    <cellStyle name="l_PM Jornais(eliza)_Jornais Norte_SECOM PR - MAIS BRASIL - 2a  ETAPA - 13-05 CONFERENCIA 10.05.08_SECOM PR - DISTRITO FEDERAL - 14-05-08 4 3" xfId="25280" xr:uid="{5C6C9EFF-F14F-4B69-8CFD-984CCC8E1CFC}"/>
    <cellStyle name="l_PM Jornais(eliza)_Jornais Norte_SECOM PR - MAIS BRASIL - 2a  ETAPA - 13-05 CONFERENCIA 10.05.08_SECOM PR - DISTRITO FEDERAL - 14-05-08 5" xfId="28490" xr:uid="{D4ACD5C7-110A-4F14-A7FF-71070EE5C938}"/>
    <cellStyle name="l_PM Jornais(eliza)_Jornais Norte_SECOM PR - MAIS BRASIL - 2a  ETAPA - 13-05 CONFERENCIA 10.05.08_SECOM PR - DISTRITO FEDERAL - 14-05-08 5 2" xfId="40846" xr:uid="{4374CC51-C4EA-4A3D-B124-1D0D7DF607A9}"/>
    <cellStyle name="l_PM Jornais(eliza)_Jornais Norte_SECOM PR - MAIS BRASIL - 2a  ETAPA - 13-05 CONFERENCIA 10.05.08_SECOM PR - DISTRITO FEDERAL - 14-05-08 6" xfId="31846" xr:uid="{7C182E41-68CB-4439-B8F0-7A8BA9870AF1}"/>
    <cellStyle name="l_PM Jornais(eliza)_Jornais Norte_SECOM PR - MAIS BRASIL - 2a  ETAPA - 13-05 CONFERENCIA 10.05.08_SECOM PR - DISTRITO FEDERAL - 14-05-08_JORNAL COMPLEMENTO 24.06 - VERAMIR II - CONSOLIDADO" xfId="1116" xr:uid="{7DE8E1AE-FEFF-4283-8DBD-0B271F55D65E}"/>
    <cellStyle name="l_PM Jornais(eliza)_Jornais Norte_SECOM PR - MAIS BRASIL - 2a  ETAPA - 13-05 CONFERENCIA 10.05.08_SECOM PR - DISTRITO FEDERAL - 14-05-08_OOH - Rev 12" xfId="4071" xr:uid="{B044D1B8-CA97-4373-9E6A-B3BE9CD6D66B}"/>
    <cellStyle name="l_PM Jornais(eliza)_Jornais Norte_SECOM PR - MAIS BRASIL - 2a  ETAPA - 13-05 CONFERENCIA 10.05.08_SECOM PR - MGE E SPE - 13-05" xfId="1117" xr:uid="{01EC1768-D295-43CD-A1B5-23DAB6665733}"/>
    <cellStyle name="l_PM Jornais(eliza)_Jornais Norte_SECOM PR - MAIS BRASIL - 2a  ETAPA - 13-05 CONFERENCIA 10.05.08_SECOM PR - MGE E SPE - 13-05 2" xfId="11370" xr:uid="{DAE06374-BDF3-4A1B-9E24-BE88DA72EE82}"/>
    <cellStyle name="l_PM Jornais(eliza)_Jornais Norte_SECOM PR - MAIS BRASIL - 2a  ETAPA - 13-05 CONFERENCIA 10.05.08_SECOM PR - MGE E SPE - 13-05 2 2" xfId="13126" xr:uid="{D04C198C-246D-4658-A132-1C1C37FB402A}"/>
    <cellStyle name="l_PM Jornais(eliza)_Jornais Norte_SECOM PR - MAIS BRASIL - 2a  ETAPA - 13-05 CONFERENCIA 10.05.08_SECOM PR - MGE E SPE - 13-05 2 2 2" xfId="16756" xr:uid="{6B2E80D4-B814-420A-8CC2-ECA9B3D5CB68}"/>
    <cellStyle name="l_PM Jornais(eliza)_Jornais Norte_SECOM PR - MAIS BRASIL - 2a  ETAPA - 13-05 CONFERENCIA 10.05.08_SECOM PR - MGE E SPE - 13-05 2 2 2 2" xfId="22915" xr:uid="{09EEED56-E016-4714-A6F2-B44A9D87FE2B}"/>
    <cellStyle name="l_PM Jornais(eliza)_Jornais Norte_SECOM PR - MAIS BRASIL - 2a  ETAPA - 13-05 CONFERENCIA 10.05.08_SECOM PR - MGE E SPE - 13-05 2 2 2 2 2" xfId="40182" xr:uid="{629ED283-6868-45CB-9898-49DD24375564}"/>
    <cellStyle name="l_PM Jornais(eliza)_Jornais Norte_SECOM PR - MAIS BRASIL - 2a  ETAPA - 13-05 CONFERENCIA 10.05.08_SECOM PR - MGE E SPE - 13-05 2 2 2 3" xfId="27823" xr:uid="{EB3D615F-C906-4645-9BC7-15BE478B5C80}"/>
    <cellStyle name="l_PM Jornais(eliza)_Jornais Norte_SECOM PR - MAIS BRASIL - 2a  ETAPA - 13-05 CONFERENCIA 10.05.08_SECOM PR - MGE E SPE - 13-05 2 2 3" xfId="31047" xr:uid="{58AE09BB-F83B-4E50-A48D-0D498B7982D1}"/>
    <cellStyle name="l_PM Jornais(eliza)_Jornais Norte_SECOM PR - MAIS BRASIL - 2a  ETAPA - 13-05 CONFERENCIA 10.05.08_SECOM PR - MGE E SPE - 13-05 2 2 3 2" xfId="43271" xr:uid="{F9210D7A-3DE6-4919-8AFC-0DDF9017AA2A}"/>
    <cellStyle name="l_PM Jornais(eliza)_Jornais Norte_SECOM PR - MAIS BRASIL - 2a  ETAPA - 13-05 CONFERENCIA 10.05.08_SECOM PR - MGE E SPE - 13-05 2 2 4" xfId="34039" xr:uid="{52E11A9E-3D13-4FB9-B6A1-7C4AD751E1CE}"/>
    <cellStyle name="l_PM Jornais(eliza)_Jornais Norte_SECOM PR - MAIS BRASIL - 2a  ETAPA - 13-05 CONFERENCIA 10.05.08_SECOM PR - MGE E SPE - 13-05 2 2 4 2" xfId="45758" xr:uid="{F0F98FD1-FB3B-4CB5-A0E5-A024FDFF7E6B}"/>
    <cellStyle name="l_PM Jornais(eliza)_Jornais Norte_SECOM PR - MAIS BRASIL - 2a  ETAPA - 13-05 CONFERENCIA 10.05.08_SECOM PR - MGE E SPE - 13-05 2 2 5" xfId="36240" xr:uid="{705374A1-47C3-403E-BF39-868F6E434B9D}"/>
    <cellStyle name="l_PM Jornais(eliza)_Jornais Norte_SECOM PR - MAIS BRASIL - 2a  ETAPA - 13-05 CONFERENCIA 10.05.08_SECOM PR - MGE E SPE - 13-05 2 2 6" xfId="18211" xr:uid="{1FAC2BB2-5EE1-43BA-B17C-7EDBB33E49F3}"/>
    <cellStyle name="l_PM Jornais(eliza)_Jornais Norte_SECOM PR - MAIS BRASIL - 2a  ETAPA - 13-05 CONFERENCIA 10.05.08_SECOM PR - MGE E SPE - 13-05 2 3" xfId="15053" xr:uid="{BD916F7A-6C4A-41E3-B363-C3000ACA57AB}"/>
    <cellStyle name="l_PM Jornais(eliza)_Jornais Norte_SECOM PR - MAIS BRASIL - 2a  ETAPA - 13-05 CONFERENCIA 10.05.08_SECOM PR - MGE E SPE - 13-05 2 3 2" xfId="21212" xr:uid="{243ABB8D-545C-4199-A7BA-7CB9BA9E1163}"/>
    <cellStyle name="l_PM Jornais(eliza)_Jornais Norte_SECOM PR - MAIS BRASIL - 2a  ETAPA - 13-05 CONFERENCIA 10.05.08_SECOM PR - MGE E SPE - 13-05 2 3 2 2" xfId="38585" xr:uid="{218963B4-69B9-4EBA-A203-82C046B73B1C}"/>
    <cellStyle name="l_PM Jornais(eliza)_Jornais Norte_SECOM PR - MAIS BRASIL - 2a  ETAPA - 13-05 CONFERENCIA 10.05.08_SECOM PR - MGE E SPE - 13-05 2 3 3" xfId="26174" xr:uid="{075B600A-708A-4E62-BCDC-DDA2B8673B02}"/>
    <cellStyle name="l_PM Jornais(eliza)_Jornais Norte_SECOM PR - MAIS BRASIL - 2a  ETAPA - 13-05 CONFERENCIA 10.05.08_SECOM PR - MGE E SPE - 13-05 2 4" xfId="29365" xr:uid="{6DF3A7B3-DFB3-4E71-BF77-20A4DAEF056C}"/>
    <cellStyle name="l_PM Jornais(eliza)_Jornais Norte_SECOM PR - MAIS BRASIL - 2a  ETAPA - 13-05 CONFERENCIA 10.05.08_SECOM PR - MGE E SPE - 13-05 2 4 2" xfId="41675" xr:uid="{0BB205F7-9BC0-43A9-8377-67F34BB36EE5}"/>
    <cellStyle name="l_PM Jornais(eliza)_Jornais Norte_SECOM PR - MAIS BRASIL - 2a  ETAPA - 13-05 CONFERENCIA 10.05.08_SECOM PR - MGE E SPE - 13-05 2 5" xfId="32349" xr:uid="{A4292876-236F-497C-A047-356A3409BCFF}"/>
    <cellStyle name="l_PM Jornais(eliza)_Jornais Norte_SECOM PR - MAIS BRASIL - 2a  ETAPA - 13-05 CONFERENCIA 10.05.08_SECOM PR - MGE E SPE - 13-05 2 5 2" xfId="44104" xr:uid="{580497E8-D364-412E-8523-08357826160E}"/>
    <cellStyle name="l_PM Jornais(eliza)_Jornais Norte_SECOM PR - MAIS BRASIL - 2a  ETAPA - 13-05 CONFERENCIA 10.05.08_SECOM PR - MGE E SPE - 13-05 2 6" xfId="34654" xr:uid="{6D721858-EF10-4B40-961E-A9044C67F205}"/>
    <cellStyle name="l_PM Jornais(eliza)_Jornais Norte_SECOM PR - MAIS BRASIL - 2a  ETAPA - 13-05 CONFERENCIA 10.05.08_SECOM PR - MGE E SPE - 13-05 2 7" xfId="19700" xr:uid="{D86D7DD3-8479-41AD-8A1B-1927B502B405}"/>
    <cellStyle name="l_PM Jornais(eliza)_Jornais Norte_SECOM PR - MAIS BRASIL - 2a  ETAPA - 13-05 CONFERENCIA 10.05.08_SECOM PR - MGE E SPE - 13-05 3" xfId="12323" xr:uid="{AC0BA57F-F083-494F-9692-D24C3C8DCAF4}"/>
    <cellStyle name="l_PM Jornais(eliza)_Jornais Norte_SECOM PR - MAIS BRASIL - 2a  ETAPA - 13-05 CONFERENCIA 10.05.08_SECOM PR - MGE E SPE - 13-05 3 2" xfId="15953" xr:uid="{F3964D70-63B6-48B9-8060-B46553ED9D98}"/>
    <cellStyle name="l_PM Jornais(eliza)_Jornais Norte_SECOM PR - MAIS BRASIL - 2a  ETAPA - 13-05 CONFERENCIA 10.05.08_SECOM PR - MGE E SPE - 13-05 3 2 2" xfId="22112" xr:uid="{D6AF870A-0163-48F9-9C9B-C79A4AF1CFE8}"/>
    <cellStyle name="l_PM Jornais(eliza)_Jornais Norte_SECOM PR - MAIS BRASIL - 2a  ETAPA - 13-05 CONFERENCIA 10.05.08_SECOM PR - MGE E SPE - 13-05 3 2 2 2" xfId="39390" xr:uid="{615CC97A-DCA4-400C-A341-280784DEE08D}"/>
    <cellStyle name="l_PM Jornais(eliza)_Jornais Norte_SECOM PR - MAIS BRASIL - 2a  ETAPA - 13-05 CONFERENCIA 10.05.08_SECOM PR - MGE E SPE - 13-05 3 2 3" xfId="27031" xr:uid="{81567F2F-7BF6-47A2-B641-7FE721F32886}"/>
    <cellStyle name="l_PM Jornais(eliza)_Jornais Norte_SECOM PR - MAIS BRASIL - 2a  ETAPA - 13-05 CONFERENCIA 10.05.08_SECOM PR - MGE E SPE - 13-05 3 2 4" xfId="48290" xr:uid="{14CBA683-B717-40BE-AAF2-8ED6EE142DD4}"/>
    <cellStyle name="l_PM Jornais(eliza)_Jornais Norte_SECOM PR - MAIS BRASIL - 2a  ETAPA - 13-05 CONFERENCIA 10.05.08_SECOM PR - MGE E SPE - 13-05 3 3" xfId="17653" xr:uid="{DBE0D004-984E-4ABD-B3C6-37605A0B5855}"/>
    <cellStyle name="l_PM Jornais(eliza)_Jornais Norte_SECOM PR - MAIS BRASIL - 2a  ETAPA - 13-05 CONFERENCIA 10.05.08_SECOM PR - MGE E SPE - 13-05 3 3 2" xfId="23812" xr:uid="{0863676A-B085-4F44-A16C-1784C10DBCEE}"/>
    <cellStyle name="l_PM Jornais(eliza)_Jornais Norte_SECOM PR - MAIS BRASIL - 2a  ETAPA - 13-05 CONFERENCIA 10.05.08_SECOM PR - MGE E SPE - 13-05 3 3 2 2" xfId="42475" xr:uid="{42BC30F1-A6C1-449F-9907-AB0FF50FBB13}"/>
    <cellStyle name="l_PM Jornais(eliza)_Jornais Norte_SECOM PR - MAIS BRASIL - 2a  ETAPA - 13-05 CONFERENCIA 10.05.08_SECOM PR - MGE E SPE - 13-05 3 3 3" xfId="30249" xr:uid="{A0D1B4BD-135E-4186-A41E-BE61F61DF369}"/>
    <cellStyle name="l_PM Jornais(eliza)_Jornais Norte_SECOM PR - MAIS BRASIL - 2a  ETAPA - 13-05 CONFERENCIA 10.05.08_SECOM PR - MGE E SPE - 13-05 3 4" xfId="33246" xr:uid="{1523B1B7-5B7B-42A1-A184-05CA1120E1E3}"/>
    <cellStyle name="l_PM Jornais(eliza)_Jornais Norte_SECOM PR - MAIS BRASIL - 2a  ETAPA - 13-05 CONFERENCIA 10.05.08_SECOM PR - MGE E SPE - 13-05 3 4 2" xfId="44965" xr:uid="{810F4183-D3E9-4F0A-8B81-CC0AA9492C4A}"/>
    <cellStyle name="l_PM Jornais(eliza)_Jornais Norte_SECOM PR - MAIS BRASIL - 2a  ETAPA - 13-05 CONFERENCIA 10.05.08_SECOM PR - MGE E SPE - 13-05 3 5" xfId="35448" xr:uid="{D96D4D95-61CF-47F6-8882-820CB3FDCFE5}"/>
    <cellStyle name="l_PM Jornais(eliza)_Jornais Norte_SECOM PR - MAIS BRASIL - 2a  ETAPA - 13-05 CONFERENCIA 10.05.08_SECOM PR - MGE E SPE - 13-05 3 6" xfId="36894" xr:uid="{D64AE779-4537-4FF2-BA57-DA1530EB8306}"/>
    <cellStyle name="l_PM Jornais(eliza)_Jornais Norte_SECOM PR - MAIS BRASIL - 2a  ETAPA - 13-05 CONFERENCIA 10.05.08_SECOM PR - MGE E SPE - 13-05 3 6 2" xfId="46430" xr:uid="{64288BF4-C652-4F9A-8CD7-9C0CF76DE786}"/>
    <cellStyle name="l_PM Jornais(eliza)_Jornais Norte_SECOM PR - MAIS BRASIL - 2a  ETAPA - 13-05 CONFERENCIA 10.05.08_SECOM PR - MGE E SPE - 13-05 4" xfId="14213" xr:uid="{DD48C9BE-CF9D-42B1-B17B-0CE332F1744E}"/>
    <cellStyle name="l_PM Jornais(eliza)_Jornais Norte_SECOM PR - MAIS BRASIL - 2a  ETAPA - 13-05 CONFERENCIA 10.05.08_SECOM PR - MGE E SPE - 13-05 4 2" xfId="20372" xr:uid="{C0DFE23F-9F06-4747-9569-89F8FAC9E346}"/>
    <cellStyle name="l_PM Jornais(eliza)_Jornais Norte_SECOM PR - MAIS BRASIL - 2a  ETAPA - 13-05 CONFERENCIA 10.05.08_SECOM PR - MGE E SPE - 13-05 4 2 2" xfId="37782" xr:uid="{D4469C1C-F136-44C3-9630-BA2D9F411422}"/>
    <cellStyle name="l_PM Jornais(eliza)_Jornais Norte_SECOM PR - MAIS BRASIL - 2a  ETAPA - 13-05 CONFERENCIA 10.05.08_SECOM PR - MGE E SPE - 13-05 4 3" xfId="25281" xr:uid="{EBA69512-BE5B-477E-AF7C-FB13AD4B03D6}"/>
    <cellStyle name="l_PM Jornais(eliza)_Jornais Norte_SECOM PR - MAIS BRASIL - 2a  ETAPA - 13-05 CONFERENCIA 10.05.08_SECOM PR - MGE E SPE - 13-05 5" xfId="28491" xr:uid="{983F620A-521E-4D8B-95E8-56231522B4D7}"/>
    <cellStyle name="l_PM Jornais(eliza)_Jornais Norte_SECOM PR - MAIS BRASIL - 2a  ETAPA - 13-05 CONFERENCIA 10.05.08_SECOM PR - MGE E SPE - 13-05 5 2" xfId="40847" xr:uid="{CE3763B9-76D2-41D5-875C-605A98D2782D}"/>
    <cellStyle name="l_PM Jornais(eliza)_Jornais Norte_SECOM PR - MAIS BRASIL - 2a  ETAPA - 13-05 CONFERENCIA 10.05.08_SECOM PR - MGE E SPE - 13-05 6" xfId="31845" xr:uid="{5A78282C-E3B8-47F6-8040-4AC8100C1726}"/>
    <cellStyle name="l_PM Jornais(eliza)_Jornais Norte_SECOM PR - MAIS BRASIL - 2a  ETAPA - 13-05 CONFERENCIA 10.05.08_SECOM PR - MGE E SPE - 13-05_JORNAL COMPLEMENTO 24.06 - VERAMIR II - CONSOLIDADO" xfId="1118" xr:uid="{71281BA3-47AF-4A6C-8B03-D30D2E201605}"/>
    <cellStyle name="l_PM Jornais(eliza)_Jornais Norte_SECOM PR - MAIS BRASIL - 2a  ETAPA - 13-05 CONFERENCIA 10.05.08_SECOM PR - MGE E SPE - 13-05_OOH - Rev 12" xfId="4072" xr:uid="{62ED8AD3-29FB-405C-B217-2970CD7D21A9}"/>
    <cellStyle name="l_PM Jornais(eliza)_Jornais Norte_SECOM PR - MAIS BRASIL - 2a  ETAPA - 13-05 CONFERENCIA 10.05.08_SÉCULO 21" xfId="1119" xr:uid="{5DE4253E-BF8F-4E95-A122-8B747EFA7D88}"/>
    <cellStyle name="l_PM Jornais(eliza)_Jornais Norte_SECOM PR - MAIS BRASIL - 2a  ETAPA - 13-05 CONFERENCIA 10.05.08_SÉCULO 21_JORNAL COMPLEMENTO 24.06 - VERAMIR II - CONSOLIDADO" xfId="1120" xr:uid="{E1BBC37C-E9FA-469E-872E-C2B39BCB8E7F}"/>
    <cellStyle name="l_PM Jornais(eliza)_Jornais Norte_SECOM PR - MAIS BRASIL - 2a  ETAPA - 13-05 CONFERENCIA 10.05.08_SPA - NUCLEO APRES" xfId="1121" xr:uid="{DF76B8B6-7BE5-44A2-A009-42300F603D13}"/>
    <cellStyle name="l_PM Jornais(eliza)_Jornais Norte_SECOM PR - MAIS BRASIL - 2a  ETAPA - 13-05 CONFERENCIA 10.05.08_SPA - NUCLEO APRES 2" xfId="11371" xr:uid="{A237CB54-AA0A-48F0-87B7-C8A15603C800}"/>
    <cellStyle name="l_PM Jornais(eliza)_Jornais Norte_SECOM PR - MAIS BRASIL - 2a  ETAPA - 13-05 CONFERENCIA 10.05.08_SPA - NUCLEO APRES 2 2" xfId="13127" xr:uid="{D1A3EE26-AE4C-4E26-8047-A464732D97BA}"/>
    <cellStyle name="l_PM Jornais(eliza)_Jornais Norte_SECOM PR - MAIS BRASIL - 2a  ETAPA - 13-05 CONFERENCIA 10.05.08_SPA - NUCLEO APRES 2 2 2" xfId="16757" xr:uid="{ECCBFF82-68A6-417E-9920-46C9A721FA4D}"/>
    <cellStyle name="l_PM Jornais(eliza)_Jornais Norte_SECOM PR - MAIS BRASIL - 2a  ETAPA - 13-05 CONFERENCIA 10.05.08_SPA - NUCLEO APRES 2 2 2 2" xfId="22916" xr:uid="{5EE94BAE-EFC1-4624-AFAC-166AA4503B51}"/>
    <cellStyle name="l_PM Jornais(eliza)_Jornais Norte_SECOM PR - MAIS BRASIL - 2a  ETAPA - 13-05 CONFERENCIA 10.05.08_SPA - NUCLEO APRES 2 2 2 2 2" xfId="40183" xr:uid="{9D84D76D-6FF9-49B7-BD3A-72CCF1E800B5}"/>
    <cellStyle name="l_PM Jornais(eliza)_Jornais Norte_SECOM PR - MAIS BRASIL - 2a  ETAPA - 13-05 CONFERENCIA 10.05.08_SPA - NUCLEO APRES 2 2 2 3" xfId="27824" xr:uid="{DC58902A-FBF1-49B4-8817-BE3100F48CFB}"/>
    <cellStyle name="l_PM Jornais(eliza)_Jornais Norte_SECOM PR - MAIS BRASIL - 2a  ETAPA - 13-05 CONFERENCIA 10.05.08_SPA - NUCLEO APRES 2 2 3" xfId="31048" xr:uid="{8FB1246B-34A9-4264-BA9D-C5D6125289D3}"/>
    <cellStyle name="l_PM Jornais(eliza)_Jornais Norte_SECOM PR - MAIS BRASIL - 2a  ETAPA - 13-05 CONFERENCIA 10.05.08_SPA - NUCLEO APRES 2 2 3 2" xfId="43272" xr:uid="{52BDD754-E981-444C-A9F1-43008D902F1B}"/>
    <cellStyle name="l_PM Jornais(eliza)_Jornais Norte_SECOM PR - MAIS BRASIL - 2a  ETAPA - 13-05 CONFERENCIA 10.05.08_SPA - NUCLEO APRES 2 2 4" xfId="34040" xr:uid="{023AD185-E54B-42DE-8E07-61BEE2CF3494}"/>
    <cellStyle name="l_PM Jornais(eliza)_Jornais Norte_SECOM PR - MAIS BRASIL - 2a  ETAPA - 13-05 CONFERENCIA 10.05.08_SPA - NUCLEO APRES 2 2 4 2" xfId="45759" xr:uid="{58A65844-6933-4C7E-9EE2-0F45032D78E3}"/>
    <cellStyle name="l_PM Jornais(eliza)_Jornais Norte_SECOM PR - MAIS BRASIL - 2a  ETAPA - 13-05 CONFERENCIA 10.05.08_SPA - NUCLEO APRES 2 2 5" xfId="36241" xr:uid="{23E75418-DA15-4B45-A49D-22D0B0B24F51}"/>
    <cellStyle name="l_PM Jornais(eliza)_Jornais Norte_SECOM PR - MAIS BRASIL - 2a  ETAPA - 13-05 CONFERENCIA 10.05.08_SPA - NUCLEO APRES 2 2 6" xfId="19905" xr:uid="{1D989147-64D9-4D1B-9DE5-7340EBF44758}"/>
    <cellStyle name="l_PM Jornais(eliza)_Jornais Norte_SECOM PR - MAIS BRASIL - 2a  ETAPA - 13-05 CONFERENCIA 10.05.08_SPA - NUCLEO APRES 2 3" xfId="15054" xr:uid="{7D0F1417-49AD-4378-9ACF-5DBC9181063B}"/>
    <cellStyle name="l_PM Jornais(eliza)_Jornais Norte_SECOM PR - MAIS BRASIL - 2a  ETAPA - 13-05 CONFERENCIA 10.05.08_SPA - NUCLEO APRES 2 3 2" xfId="21213" xr:uid="{C20CF8F9-AFF6-43CF-87F5-F990C4CA1F1C}"/>
    <cellStyle name="l_PM Jornais(eliza)_Jornais Norte_SECOM PR - MAIS BRASIL - 2a  ETAPA - 13-05 CONFERENCIA 10.05.08_SPA - NUCLEO APRES 2 3 2 2" xfId="38586" xr:uid="{9B89E89C-0574-44CD-A4CE-C56CB2BC89DA}"/>
    <cellStyle name="l_PM Jornais(eliza)_Jornais Norte_SECOM PR - MAIS BRASIL - 2a  ETAPA - 13-05 CONFERENCIA 10.05.08_SPA - NUCLEO APRES 2 3 3" xfId="26175" xr:uid="{46658EFF-7CC2-4C6C-956D-F5A8A463DD4F}"/>
    <cellStyle name="l_PM Jornais(eliza)_Jornais Norte_SECOM PR - MAIS BRASIL - 2a  ETAPA - 13-05 CONFERENCIA 10.05.08_SPA - NUCLEO APRES 2 4" xfId="29366" xr:uid="{DE2ED1F6-EBFC-48D2-B79E-9738E8B6CE43}"/>
    <cellStyle name="l_PM Jornais(eliza)_Jornais Norte_SECOM PR - MAIS BRASIL - 2a  ETAPA - 13-05 CONFERENCIA 10.05.08_SPA - NUCLEO APRES 2 4 2" xfId="41676" xr:uid="{E6BEBC0E-1578-4889-AFC2-EBD3F000457F}"/>
    <cellStyle name="l_PM Jornais(eliza)_Jornais Norte_SECOM PR - MAIS BRASIL - 2a  ETAPA - 13-05 CONFERENCIA 10.05.08_SPA - NUCLEO APRES 2 5" xfId="32350" xr:uid="{46B19587-AFA5-4DC2-8553-14176C735815}"/>
    <cellStyle name="l_PM Jornais(eliza)_Jornais Norte_SECOM PR - MAIS BRASIL - 2a  ETAPA - 13-05 CONFERENCIA 10.05.08_SPA - NUCLEO APRES 2 5 2" xfId="44105" xr:uid="{14B992C8-AC0C-4482-B7C9-2F6034D6C664}"/>
    <cellStyle name="l_PM Jornais(eliza)_Jornais Norte_SECOM PR - MAIS BRASIL - 2a  ETAPA - 13-05 CONFERENCIA 10.05.08_SPA - NUCLEO APRES 2 6" xfId="34655" xr:uid="{2CF5F044-1EBC-452A-9BEF-383B6BF19F64}"/>
    <cellStyle name="l_PM Jornais(eliza)_Jornais Norte_SECOM PR - MAIS BRASIL - 2a  ETAPA - 13-05 CONFERENCIA 10.05.08_SPA - NUCLEO APRES 2 7" xfId="19023" xr:uid="{DF7554DE-00E0-4737-AB60-1E801CCEBC51}"/>
    <cellStyle name="l_PM Jornais(eliza)_Jornais Norte_SECOM PR - MAIS BRASIL - 2a  ETAPA - 13-05 CONFERENCIA 10.05.08_SPA - NUCLEO APRES 3" xfId="12324" xr:uid="{3124A429-09C8-473B-986A-2D06D9ABFB31}"/>
    <cellStyle name="l_PM Jornais(eliza)_Jornais Norte_SECOM PR - MAIS BRASIL - 2a  ETAPA - 13-05 CONFERENCIA 10.05.08_SPA - NUCLEO APRES 3 2" xfId="15954" xr:uid="{BF0F29C9-71E0-4345-B6DF-B933CB937111}"/>
    <cellStyle name="l_PM Jornais(eliza)_Jornais Norte_SECOM PR - MAIS BRASIL - 2a  ETAPA - 13-05 CONFERENCIA 10.05.08_SPA - NUCLEO APRES 3 2 2" xfId="22113" xr:uid="{19DD4B1B-A941-4960-8558-5B134BBD52F7}"/>
    <cellStyle name="l_PM Jornais(eliza)_Jornais Norte_SECOM PR - MAIS BRASIL - 2a  ETAPA - 13-05 CONFERENCIA 10.05.08_SPA - NUCLEO APRES 3 2 2 2" xfId="39391" xr:uid="{5446BB46-571B-45C8-871E-8F45D75F1C83}"/>
    <cellStyle name="l_PM Jornais(eliza)_Jornais Norte_SECOM PR - MAIS BRASIL - 2a  ETAPA - 13-05 CONFERENCIA 10.05.08_SPA - NUCLEO APRES 3 2 3" xfId="27032" xr:uid="{8C2FBB21-B818-4B2F-BFAE-CCB145A3228F}"/>
    <cellStyle name="l_PM Jornais(eliza)_Jornais Norte_SECOM PR - MAIS BRASIL - 2a  ETAPA - 13-05 CONFERENCIA 10.05.08_SPA - NUCLEO APRES 3 2 4" xfId="48291" xr:uid="{F790F407-A8B5-433F-B269-CB24BF63FB8E}"/>
    <cellStyle name="l_PM Jornais(eliza)_Jornais Norte_SECOM PR - MAIS BRASIL - 2a  ETAPA - 13-05 CONFERENCIA 10.05.08_SPA - NUCLEO APRES 3 3" xfId="17654" xr:uid="{2D88057B-0480-474F-A0AB-38C833AAD416}"/>
    <cellStyle name="l_PM Jornais(eliza)_Jornais Norte_SECOM PR - MAIS BRASIL - 2a  ETAPA - 13-05 CONFERENCIA 10.05.08_SPA - NUCLEO APRES 3 3 2" xfId="23813" xr:uid="{2AE16464-3EC4-4449-9579-01A512E3D1E1}"/>
    <cellStyle name="l_PM Jornais(eliza)_Jornais Norte_SECOM PR - MAIS BRASIL - 2a  ETAPA - 13-05 CONFERENCIA 10.05.08_SPA - NUCLEO APRES 3 3 2 2" xfId="42476" xr:uid="{44F3DBD3-391F-4A13-BF22-07342F52A4F9}"/>
    <cellStyle name="l_PM Jornais(eliza)_Jornais Norte_SECOM PR - MAIS BRASIL - 2a  ETAPA - 13-05 CONFERENCIA 10.05.08_SPA - NUCLEO APRES 3 3 3" xfId="30250" xr:uid="{C00519EB-1028-4B9D-876D-2760268EB2E0}"/>
    <cellStyle name="l_PM Jornais(eliza)_Jornais Norte_SECOM PR - MAIS BRASIL - 2a  ETAPA - 13-05 CONFERENCIA 10.05.08_SPA - NUCLEO APRES 3 4" xfId="33247" xr:uid="{92F11203-6E7A-48BC-879F-E0CF76DD9C08}"/>
    <cellStyle name="l_PM Jornais(eliza)_Jornais Norte_SECOM PR - MAIS BRASIL - 2a  ETAPA - 13-05 CONFERENCIA 10.05.08_SPA - NUCLEO APRES 3 4 2" xfId="44966" xr:uid="{B4C06702-792A-4000-B572-A2A735508691}"/>
    <cellStyle name="l_PM Jornais(eliza)_Jornais Norte_SECOM PR - MAIS BRASIL - 2a  ETAPA - 13-05 CONFERENCIA 10.05.08_SPA - NUCLEO APRES 3 5" xfId="35449" xr:uid="{D903D3A7-1530-41AC-AA1D-FA40B622D414}"/>
    <cellStyle name="l_PM Jornais(eliza)_Jornais Norte_SECOM PR - MAIS BRASIL - 2a  ETAPA - 13-05 CONFERENCIA 10.05.08_SPA - NUCLEO APRES 3 6" xfId="29064" xr:uid="{716B8131-4835-421B-9965-D2D9ABC9BCA4}"/>
    <cellStyle name="l_PM Jornais(eliza)_Jornais Norte_SECOM PR - MAIS BRASIL - 2a  ETAPA - 13-05 CONFERENCIA 10.05.08_SPA - NUCLEO APRES 3 6 2" xfId="41387" xr:uid="{DAA38476-4F74-4211-9729-D1F990615F95}"/>
    <cellStyle name="l_PM Jornais(eliza)_Jornais Norte_SECOM PR - MAIS BRASIL - 2a  ETAPA - 13-05 CONFERENCIA 10.05.08_SPA - NUCLEO APRES 4" xfId="14214" xr:uid="{E0F8BB23-1F7C-4054-B087-C08B88F539B6}"/>
    <cellStyle name="l_PM Jornais(eliza)_Jornais Norte_SECOM PR - MAIS BRASIL - 2a  ETAPA - 13-05 CONFERENCIA 10.05.08_SPA - NUCLEO APRES 4 2" xfId="20373" xr:uid="{9F4D21FE-81B6-4395-81F3-317E92924481}"/>
    <cellStyle name="l_PM Jornais(eliza)_Jornais Norte_SECOM PR - MAIS BRASIL - 2a  ETAPA - 13-05 CONFERENCIA 10.05.08_SPA - NUCLEO APRES 4 2 2" xfId="37783" xr:uid="{C7BE25D7-A030-4C99-8631-12A6521269F3}"/>
    <cellStyle name="l_PM Jornais(eliza)_Jornais Norte_SECOM PR - MAIS BRASIL - 2a  ETAPA - 13-05 CONFERENCIA 10.05.08_SPA - NUCLEO APRES 4 3" xfId="25282" xr:uid="{5DC64629-3DB1-4D74-8C7F-39B62AB771FD}"/>
    <cellStyle name="l_PM Jornais(eliza)_Jornais Norte_SECOM PR - MAIS BRASIL - 2a  ETAPA - 13-05 CONFERENCIA 10.05.08_SPA - NUCLEO APRES 5" xfId="28492" xr:uid="{15317FC2-6D80-4164-91F6-F9FEE5143B7A}"/>
    <cellStyle name="l_PM Jornais(eliza)_Jornais Norte_SECOM PR - MAIS BRASIL - 2a  ETAPA - 13-05 CONFERENCIA 10.05.08_SPA - NUCLEO APRES 5 2" xfId="40848" xr:uid="{051293B4-103C-48CF-A85F-9CFBACB66B59}"/>
    <cellStyle name="l_PM Jornais(eliza)_Jornais Norte_SECOM PR - MAIS BRASIL - 2a  ETAPA - 13-05 CONFERENCIA 10.05.08_SPA - NUCLEO APRES 6" xfId="31844" xr:uid="{D4756C4F-D57E-40F9-8B53-95F06F154481}"/>
    <cellStyle name="l_PM Jornais(eliza)_Jornais Norte_SECOM PR - MAIS BRASIL - 2a  ETAPA - 13-05 CONFERENCIA 10.05.08_SPA - NUCLEO APRES_CINEMA - BRASÍLIA - 141" xfId="1122" xr:uid="{23D34618-8C06-4262-A1C6-D4BEF9C11EF4}"/>
    <cellStyle name="l_PM Jornais(eliza)_Jornais Norte_SECOM PR - MAIS BRASIL - 2a  ETAPA - 13-05 CONFERENCIA 10.05.08_SPA - NUCLEO APRES_CINEMA - BRASÍLIA - 141_JORNAL COMPLEMENTO 24.06 - VERAMIR II - CONSOLIDADO" xfId="1123" xr:uid="{5E426C9E-B87C-41E8-A8FA-952A972A23EA}"/>
    <cellStyle name="l_PM Jornais(eliza)_Jornais Norte_SECOM PR - MAIS BRASIL - 2a  ETAPA - 13-05 CONFERENCIA 10.05.08_SPA - NUCLEO APRES_CINEMA_-_9_MERCADOS" xfId="1124" xr:uid="{58CF99C5-AA60-44D8-9E3F-01400AA881A2}"/>
    <cellStyle name="l_PM Jornais(eliza)_Jornais Norte_SECOM PR - MAIS BRASIL - 2a  ETAPA - 13-05 CONFERENCIA 10.05.08_SPA - NUCLEO APRES_JORNAL COMPLEMENTO 24.06 - VERAMIR II - CONSOLIDADO" xfId="1125" xr:uid="{E5AF9DA7-7314-47C1-8BE8-6C6513FB779B}"/>
    <cellStyle name="l_PM Jornais(eliza)_Jornais Norte_SECOM PR - MAIS BRASIL - 2a  ETAPA - 13-05 CONFERENCIA 10.05.08_SPA - NUCLEO APRES_OOH - Rev 12" xfId="4073" xr:uid="{D45A8AED-214E-47A7-B5EF-52C2F242613D}"/>
    <cellStyle name="l_PM Jornais(eliza)_Jornais Norte_SECOM PR - MAIS BRASIL - 2a  ETAPA - 13-05 CONFERENCIA 10.05.08_SPA - NUCLEO APRES_Plano  DF - Jornal Meia Pág. Tab. 17.05" xfId="1126" xr:uid="{412F9D68-7E65-4A80-A82A-6EEDCA2D96CB}"/>
    <cellStyle name="l_PM Jornais(eliza)_Jornais Norte_SECOM PR - MAIS BRASIL - 2a  ETAPA - 13-05 CONFERENCIA 10.05.08_SPA - NUCLEO APRES_Plano  DF - Jornal Meia Pág. Tab. 17.05_JORNAL COMPLEMENTO 24.06 - VERAMIR II - CONSOLIDADO" xfId="1127" xr:uid="{C8EF60F1-865D-444D-B67B-825A518205A8}"/>
    <cellStyle name="l_PM Jornais(eliza)_Jornais Norte_SECOM PR - MAIS BRASIL - 2a  ETAPA - 13-05 CONFERENCIA 10.05.08_SPA - NUCLEO APRES_Plano  PE - Jornal Meia Pág. Tab. 17.05" xfId="1128" xr:uid="{A071434F-BED8-484F-B604-3A7267A9F68D}"/>
    <cellStyle name="l_PM Jornais(eliza)_Jornais Norte_SECOM PR - MAIS BRASIL - 2a  ETAPA - 13-05 CONFERENCIA 10.05.08_SPA - NUCLEO APRES_Plano  PE - Jornal Meia Pág. Tab. 17.05_JORNAL COMPLEMENTO 24.06 - VERAMIR II - CONSOLIDADO" xfId="1129" xr:uid="{EA492BBC-51D1-483B-B54C-75BDCEBAA45D}"/>
    <cellStyle name="l_PM Jornais(eliza)_Jornais Norte_SECOM PR - MAIS BRASIL - 2a  ETAPA - 13-05 CONFERENCIA 10.05.08_SPA - NUCLEO APRES_Plano BA - Jornal Meia Pág. Tab. 17.05" xfId="1130" xr:uid="{D46C2982-5C8D-4464-8F1C-1655F5FCFB98}"/>
    <cellStyle name="l_PM Jornais(eliza)_Jornais Norte_SECOM PR - MAIS BRASIL - 2a  ETAPA - 13-05 CONFERENCIA 10.05.08_SPA - NUCLEO APRES_Plano BA - Jornal Meia Pág. Tab. 17.05_JORNAL COMPLEMENTO 24.06 - VERAMIR II - CONSOLIDADO" xfId="1131" xr:uid="{6BC00B8A-35CC-4E68-89CB-68B5260C00E4}"/>
    <cellStyle name="l_PM Jornais(eliza)_Jornais Norte_SECOM PR - MAIS BRASIL - 2a  ETAPA - 13-05 CONFERENCIA 10.05.08_SPA - NUCLEO APRES_Plano CE - Jornal Meia Pág. Tab. 17.05" xfId="1132" xr:uid="{FDE38B5E-53B9-4291-8078-8552D57501DB}"/>
    <cellStyle name="l_PM Jornais(eliza)_Jornais Norte_SECOM PR - MAIS BRASIL - 2a  ETAPA - 13-05 CONFERENCIA 10.05.08_SPA - NUCLEO APRES_Plano CE - Jornal Meia Pág. Tab. 17.05_JORNAL COMPLEMENTO 24.06 - VERAMIR II - CONSOLIDADO" xfId="1133" xr:uid="{A55BB06F-42C8-49D7-9CC9-DD7706E55CF9}"/>
    <cellStyle name="l_PM Jornais(eliza)_Jornais Norte_SECOM PR - MAIS BRASIL - 2a  ETAPA - 13-05 CONFERENCIA 10.05.08_SPA - NUCLEO APRES_REV I - PLANO RÁDIO CONSOLIDADO MATISSE 07.07" xfId="1134" xr:uid="{30A9C89C-A6B7-459B-920C-73002FCF5759}"/>
    <cellStyle name="l_PM Jornais(eliza)_Jornais Norte_SECOM PR - MAIS BRASIL - 2a  ETAPA - 13-05 CONFERENCIA 10.05.08_SPA - NUCLEO APRES_SÉCULO 21" xfId="1135" xr:uid="{6A438D1B-4A0E-4ECD-B556-0012524A9C4F}"/>
    <cellStyle name="l_PM Jornais(eliza)_Jornais Norte_SECOM PR - MAIS BRASIL - 2a  ETAPA - 13-05 CONFERENCIA 10.05.08_SPA - NUCLEO APRES_SÉCULO 21_JORNAL COMPLEMENTO 24.06 - VERAMIR II - CONSOLIDADO" xfId="1136" xr:uid="{4818BF7F-9650-4F8D-A48E-3C5D632C1B22}"/>
    <cellStyle name="l_PM Jornais(eliza)_Jornais Norte_SECOM PR (1).." xfId="1137" xr:uid="{EA9FCFFE-EDD2-4B45-A6B4-8DEA9FE8E813}"/>
    <cellStyle name="l_PM Jornais(eliza)_Jornais Norte_SECOM PR (1).. 2" xfId="11372" xr:uid="{FC369803-090D-4895-8B4C-F41D30BE0B61}"/>
    <cellStyle name="l_PM Jornais(eliza)_Jornais Norte_SECOM PR (1).. 2 2" xfId="13128" xr:uid="{86CC835D-604E-4CCC-9D78-1CB1B0C6DCFC}"/>
    <cellStyle name="l_PM Jornais(eliza)_Jornais Norte_SECOM PR (1).. 2 2 2" xfId="16758" xr:uid="{41366E45-FC65-4206-846A-DAF554C794BF}"/>
    <cellStyle name="l_PM Jornais(eliza)_Jornais Norte_SECOM PR (1).. 2 2 2 2" xfId="22917" xr:uid="{34CA52EA-65C7-4CF0-B2BE-DB86E7517497}"/>
    <cellStyle name="l_PM Jornais(eliza)_Jornais Norte_SECOM PR (1).. 2 2 2 2 2" xfId="40184" xr:uid="{0782896B-C73D-4667-AB7C-AAF228621C42}"/>
    <cellStyle name="l_PM Jornais(eliza)_Jornais Norte_SECOM PR (1).. 2 2 2 3" xfId="27825" xr:uid="{3652D7BD-9546-4B54-9779-004F088E2A73}"/>
    <cellStyle name="l_PM Jornais(eliza)_Jornais Norte_SECOM PR (1).. 2 2 3" xfId="31049" xr:uid="{F5C019CD-C75C-4794-967E-CDF7BAD0E487}"/>
    <cellStyle name="l_PM Jornais(eliza)_Jornais Norte_SECOM PR (1).. 2 2 3 2" xfId="43273" xr:uid="{418C0E94-B7D0-4947-AA64-DCA285664ECA}"/>
    <cellStyle name="l_PM Jornais(eliza)_Jornais Norte_SECOM PR (1).. 2 2 4" xfId="34041" xr:uid="{EAD9F6B3-133B-4110-A5CF-488735CB1723}"/>
    <cellStyle name="l_PM Jornais(eliza)_Jornais Norte_SECOM PR (1).. 2 2 4 2" xfId="45760" xr:uid="{65CA640A-FC1D-456C-904F-44397769E25E}"/>
    <cellStyle name="l_PM Jornais(eliza)_Jornais Norte_SECOM PR (1).. 2 2 5" xfId="36242" xr:uid="{4DD4DC56-BBB0-4518-B299-33B42E0DDD49}"/>
    <cellStyle name="l_PM Jornais(eliza)_Jornais Norte_SECOM PR (1).. 2 2 6" xfId="18208" xr:uid="{293BE2D7-C4C7-4F6C-87CC-0AD2E5040ABB}"/>
    <cellStyle name="l_PM Jornais(eliza)_Jornais Norte_SECOM PR (1).. 2 3" xfId="15055" xr:uid="{655F6043-FC30-47EE-ADA2-3099DE620C5D}"/>
    <cellStyle name="l_PM Jornais(eliza)_Jornais Norte_SECOM PR (1).. 2 3 2" xfId="21214" xr:uid="{08876AF7-3671-4392-AC4E-F78939F7B84E}"/>
    <cellStyle name="l_PM Jornais(eliza)_Jornais Norte_SECOM PR (1).. 2 3 2 2" xfId="38587" xr:uid="{58D71D44-2315-4483-9A53-AD0E0EBBF4BD}"/>
    <cellStyle name="l_PM Jornais(eliza)_Jornais Norte_SECOM PR (1).. 2 3 3" xfId="26176" xr:uid="{5AFCF126-8EFF-4B6E-8156-E11E4E0B41E5}"/>
    <cellStyle name="l_PM Jornais(eliza)_Jornais Norte_SECOM PR (1).. 2 4" xfId="29367" xr:uid="{0A6EEDB2-8A41-4F7B-BE72-1BA86556FBD8}"/>
    <cellStyle name="l_PM Jornais(eliza)_Jornais Norte_SECOM PR (1).. 2 4 2" xfId="41677" xr:uid="{085438C0-C7EA-4F44-8D46-D55A2A1C3BC2}"/>
    <cellStyle name="l_PM Jornais(eliza)_Jornais Norte_SECOM PR (1).. 2 5" xfId="32351" xr:uid="{84A7B20B-AC6A-4430-8C3B-48EFC8117FDC}"/>
    <cellStyle name="l_PM Jornais(eliza)_Jornais Norte_SECOM PR (1).. 2 5 2" xfId="44106" xr:uid="{41F2E176-A04A-4501-B7E3-6A82B4967EE7}"/>
    <cellStyle name="l_PM Jornais(eliza)_Jornais Norte_SECOM PR (1).. 2 6" xfId="34656" xr:uid="{C4A9C1FE-1933-4568-A23E-ED8307596D3E}"/>
    <cellStyle name="l_PM Jornais(eliza)_Jornais Norte_SECOM PR (1).. 2 7" xfId="18707" xr:uid="{689FE14A-45D9-4E10-A9CB-8ABC90642CFF}"/>
    <cellStyle name="l_PM Jornais(eliza)_Jornais Norte_SECOM PR (1).. 3" xfId="12325" xr:uid="{1671715B-7891-4D86-972A-CFDA8F191271}"/>
    <cellStyle name="l_PM Jornais(eliza)_Jornais Norte_SECOM PR (1).. 3 2" xfId="15955" xr:uid="{508BABFC-B463-4BE6-BA33-9DCE269B7B08}"/>
    <cellStyle name="l_PM Jornais(eliza)_Jornais Norte_SECOM PR (1).. 3 2 2" xfId="22114" xr:uid="{FAFA496B-ADB4-4768-896E-AADC25910AF2}"/>
    <cellStyle name="l_PM Jornais(eliza)_Jornais Norte_SECOM PR (1).. 3 2 2 2" xfId="39392" xr:uid="{B070AF1B-5398-4824-B5AF-ED312BC00A74}"/>
    <cellStyle name="l_PM Jornais(eliza)_Jornais Norte_SECOM PR (1).. 3 2 3" xfId="27033" xr:uid="{77CE29F6-C7A4-4287-8E73-D750EE0CEBF8}"/>
    <cellStyle name="l_PM Jornais(eliza)_Jornais Norte_SECOM PR (1).. 3 2 4" xfId="48292" xr:uid="{2D9D2207-7552-4DA9-9B0C-693BF8A569EA}"/>
    <cellStyle name="l_PM Jornais(eliza)_Jornais Norte_SECOM PR (1).. 3 3" xfId="17655" xr:uid="{2C13A454-F61A-4E75-80FF-21E45A1DBC17}"/>
    <cellStyle name="l_PM Jornais(eliza)_Jornais Norte_SECOM PR (1).. 3 3 2" xfId="23814" xr:uid="{7C6F5AEA-0694-45C2-A8C9-3B028C2C4685}"/>
    <cellStyle name="l_PM Jornais(eliza)_Jornais Norte_SECOM PR (1).. 3 3 2 2" xfId="42477" xr:uid="{0AAD533F-CDB1-4454-8751-627E3DB6DB31}"/>
    <cellStyle name="l_PM Jornais(eliza)_Jornais Norte_SECOM PR (1).. 3 3 3" xfId="30251" xr:uid="{5FCB46A5-5968-4C50-BC0F-A95D280E62EB}"/>
    <cellStyle name="l_PM Jornais(eliza)_Jornais Norte_SECOM PR (1).. 3 4" xfId="33248" xr:uid="{3875E8A9-0A2A-426B-9905-4B18820C7DAB}"/>
    <cellStyle name="l_PM Jornais(eliza)_Jornais Norte_SECOM PR (1).. 3 4 2" xfId="44967" xr:uid="{FDAD41E8-8FA4-40FA-BA19-5654F489E61D}"/>
    <cellStyle name="l_PM Jornais(eliza)_Jornais Norte_SECOM PR (1).. 3 5" xfId="35450" xr:uid="{484C8492-952E-4B55-A8E9-ADDC18E7AD68}"/>
    <cellStyle name="l_PM Jornais(eliza)_Jornais Norte_SECOM PR (1).. 3 6" xfId="37090" xr:uid="{D315C6A8-C337-44A5-9079-7F46B3BEB6C7}"/>
    <cellStyle name="l_PM Jornais(eliza)_Jornais Norte_SECOM PR (1).. 3 6 2" xfId="46626" xr:uid="{3475C45B-7C9D-4E35-BDA4-47A3F184A116}"/>
    <cellStyle name="l_PM Jornais(eliza)_Jornais Norte_SECOM PR (1).. 4" xfId="14215" xr:uid="{3F89BA3E-C435-4CE4-9AC1-182B080A37A9}"/>
    <cellStyle name="l_PM Jornais(eliza)_Jornais Norte_SECOM PR (1).. 4 2" xfId="20374" xr:uid="{14D17916-1103-45CA-9620-AFFB3A05F79D}"/>
    <cellStyle name="l_PM Jornais(eliza)_Jornais Norte_SECOM PR (1).. 4 2 2" xfId="37784" xr:uid="{10ACB897-3C32-42E1-831A-A24A4C84E987}"/>
    <cellStyle name="l_PM Jornais(eliza)_Jornais Norte_SECOM PR (1).. 4 3" xfId="25283" xr:uid="{312D788B-E5D3-48FB-A736-B2E5A3BB9ADE}"/>
    <cellStyle name="l_PM Jornais(eliza)_Jornais Norte_SECOM PR (1).. 5" xfId="28493" xr:uid="{B0B823CF-0F1C-4E14-AAC9-C5EEC5B4F1EB}"/>
    <cellStyle name="l_PM Jornais(eliza)_Jornais Norte_SECOM PR (1).. 5 2" xfId="40849" xr:uid="{6DD23335-DD17-4708-826F-04D92F734EBE}"/>
    <cellStyle name="l_PM Jornais(eliza)_Jornais Norte_SECOM PR (1).. 6" xfId="31843" xr:uid="{8C018F27-2AC5-432C-9682-3B6A10D4B991}"/>
    <cellStyle name="l_PM Jornais(eliza)_Jornais Norte_SECOM PR (1).._JORNAL COMPLEMENTO 24.06 - VERAMIR II - CONSOLIDADO" xfId="1138" xr:uid="{22552DFB-AC50-4E07-8894-831DF529D184}"/>
    <cellStyle name="l_PM Jornais(eliza)_Jornais Norte_SECOM PR (1).._OOH - Rev 12" xfId="4074" xr:uid="{B161B60F-CC61-437F-99CE-AC89D089931A}"/>
    <cellStyle name="l_PM Jornais(eliza)_Jornais Norte_SECOM PR (2).." xfId="1139" xr:uid="{E30D91F4-B33D-47B8-AE8F-FF669A22EC60}"/>
    <cellStyle name="l_PM Jornais(eliza)_Jornais Norte_SECOM PR (2).._JORNAL COMPLEMENTO 24.06 - VERAMIR II - CONSOLIDADO" xfId="1140" xr:uid="{8D5AC16B-AD8A-4914-80F2-5F8ECA2CFABE}"/>
    <cellStyle name="l_PM Jornais(eliza)_Jornais Norte_SECOM PR -PERNAMBUCO -  14-05-08(1)" xfId="1141" xr:uid="{49F28F23-5011-4BF5-977E-68F4DE911077}"/>
    <cellStyle name="l_PM Jornais(eliza)_Jornais Norte_SECOM PR -PERNAMBUCO -  14-05-08(1)_JORNAL COMPLEMENTO 24.06 - VERAMIR II - CONSOLIDADO" xfId="1142" xr:uid="{C57DF809-608F-4CE0-A008-83286765A927}"/>
    <cellStyle name="l_PM Jornais(eliza)_Jornais Norte_SPA - NUCLEO APRES" xfId="1143" xr:uid="{A441DEA7-4E18-4730-9854-91395EF9E47E}"/>
    <cellStyle name="l_PM Jornais(eliza)_Jornais Norte_SPA - NUCLEO APRES 2" xfId="11373" xr:uid="{B07CAF5D-475A-42A5-A39E-5AE008F1E85C}"/>
    <cellStyle name="l_PM Jornais(eliza)_Jornais Norte_SPA - NUCLEO APRES 2 2" xfId="13129" xr:uid="{2CD6AE2B-34B2-411B-B880-4778FE9AD58A}"/>
    <cellStyle name="l_PM Jornais(eliza)_Jornais Norte_SPA - NUCLEO APRES 2 2 2" xfId="16759" xr:uid="{F057A3D7-0885-4B30-BD9E-4E5404D390F2}"/>
    <cellStyle name="l_PM Jornais(eliza)_Jornais Norte_SPA - NUCLEO APRES 2 2 2 2" xfId="22918" xr:uid="{468D0D0F-F46B-4264-BE5D-67AC058FC5D3}"/>
    <cellStyle name="l_PM Jornais(eliza)_Jornais Norte_SPA - NUCLEO APRES 2 2 2 2 2" xfId="40185" xr:uid="{DB7232E6-CFF9-43B4-88DB-93FA808F7BE6}"/>
    <cellStyle name="l_PM Jornais(eliza)_Jornais Norte_SPA - NUCLEO APRES 2 2 2 3" xfId="27826" xr:uid="{7521755C-B3E2-4DA4-A808-1274D30C2D11}"/>
    <cellStyle name="l_PM Jornais(eliza)_Jornais Norte_SPA - NUCLEO APRES 2 2 3" xfId="31050" xr:uid="{CCED8367-AED6-4B37-8186-0E4FCC4CCBEB}"/>
    <cellStyle name="l_PM Jornais(eliza)_Jornais Norte_SPA - NUCLEO APRES 2 2 3 2" xfId="43274" xr:uid="{A3B459E7-F12F-411C-97FA-EA8200829C74}"/>
    <cellStyle name="l_PM Jornais(eliza)_Jornais Norte_SPA - NUCLEO APRES 2 2 4" xfId="34042" xr:uid="{F9AE6D51-76EA-448D-BBAA-2D378650F103}"/>
    <cellStyle name="l_PM Jornais(eliza)_Jornais Norte_SPA - NUCLEO APRES 2 2 4 2" xfId="45761" xr:uid="{7A88AF4F-9764-4E40-8317-81C69C884FE5}"/>
    <cellStyle name="l_PM Jornais(eliza)_Jornais Norte_SPA - NUCLEO APRES 2 2 5" xfId="36243" xr:uid="{1A5BCC57-0BE3-454E-AC50-015798195BC0}"/>
    <cellStyle name="l_PM Jornais(eliza)_Jornais Norte_SPA - NUCLEO APRES 2 2 6" xfId="19904" xr:uid="{C9036280-763B-44D4-AEB6-D681A672C255}"/>
    <cellStyle name="l_PM Jornais(eliza)_Jornais Norte_SPA - NUCLEO APRES 2 3" xfId="15056" xr:uid="{A8C1BC37-FA5C-4D56-8821-DF84831B728F}"/>
    <cellStyle name="l_PM Jornais(eliza)_Jornais Norte_SPA - NUCLEO APRES 2 3 2" xfId="21215" xr:uid="{9FF6C037-B9CC-4B47-B285-58891CD66D69}"/>
    <cellStyle name="l_PM Jornais(eliza)_Jornais Norte_SPA - NUCLEO APRES 2 3 2 2" xfId="38588" xr:uid="{86AB5D8A-E130-44CB-9602-07FF493EFD6C}"/>
    <cellStyle name="l_PM Jornais(eliza)_Jornais Norte_SPA - NUCLEO APRES 2 3 3" xfId="26177" xr:uid="{D468682B-6B40-46FE-8B2A-B011412178DF}"/>
    <cellStyle name="l_PM Jornais(eliza)_Jornais Norte_SPA - NUCLEO APRES 2 4" xfId="29368" xr:uid="{A1900B7C-6E07-46D4-A2AA-A729729A552C}"/>
    <cellStyle name="l_PM Jornais(eliza)_Jornais Norte_SPA - NUCLEO APRES 2 4 2" xfId="41678" xr:uid="{7490BF27-E739-49DF-ACB9-4E1C4E3319B2}"/>
    <cellStyle name="l_PM Jornais(eliza)_Jornais Norte_SPA - NUCLEO APRES 2 5" xfId="32352" xr:uid="{4F4270C3-B8F3-45D1-85A8-99298804861A}"/>
    <cellStyle name="l_PM Jornais(eliza)_Jornais Norte_SPA - NUCLEO APRES 2 5 2" xfId="44107" xr:uid="{631B6646-38D5-44D3-A53F-275E91A8DE89}"/>
    <cellStyle name="l_PM Jornais(eliza)_Jornais Norte_SPA - NUCLEO APRES 2 6" xfId="34657" xr:uid="{C2D5FEC1-1CCD-40DA-91E4-1F3F35290B21}"/>
    <cellStyle name="l_PM Jornais(eliza)_Jornais Norte_SPA - NUCLEO APRES 2 7" xfId="19405" xr:uid="{B338AA2A-160C-4A09-B889-DC2D849B5A14}"/>
    <cellStyle name="l_PM Jornais(eliza)_Jornais Norte_SPA - NUCLEO APRES 3" xfId="12326" xr:uid="{E982091E-43C2-4041-B3E1-42A1FF068A88}"/>
    <cellStyle name="l_PM Jornais(eliza)_Jornais Norte_SPA - NUCLEO APRES 3 2" xfId="15956" xr:uid="{B175E169-BB96-4C24-AE6A-9F888DFD8EE5}"/>
    <cellStyle name="l_PM Jornais(eliza)_Jornais Norte_SPA - NUCLEO APRES 3 2 2" xfId="22115" xr:uid="{778E5D9F-0C96-42C7-BB83-0A0EC475BE1B}"/>
    <cellStyle name="l_PM Jornais(eliza)_Jornais Norte_SPA - NUCLEO APRES 3 2 2 2" xfId="39393" xr:uid="{A1BD334B-C316-40FA-A776-811F62A73225}"/>
    <cellStyle name="l_PM Jornais(eliza)_Jornais Norte_SPA - NUCLEO APRES 3 2 3" xfId="27034" xr:uid="{2DE796A9-DB1E-4275-9DA0-FB915F35B546}"/>
    <cellStyle name="l_PM Jornais(eliza)_Jornais Norte_SPA - NUCLEO APRES 3 2 4" xfId="48293" xr:uid="{931D34EA-37C7-4F1E-8185-884A6AC827FD}"/>
    <cellStyle name="l_PM Jornais(eliza)_Jornais Norte_SPA - NUCLEO APRES 3 3" xfId="17656" xr:uid="{5EDE6DF0-DE9B-4571-8C8D-835D955B5EB2}"/>
    <cellStyle name="l_PM Jornais(eliza)_Jornais Norte_SPA - NUCLEO APRES 3 3 2" xfId="23815" xr:uid="{4B586AEB-F29C-4D4D-A8B6-8565A298F4E3}"/>
    <cellStyle name="l_PM Jornais(eliza)_Jornais Norte_SPA - NUCLEO APRES 3 3 2 2" xfId="42478" xr:uid="{06B91CEE-4628-4F6A-A062-2CE4FBC86A1E}"/>
    <cellStyle name="l_PM Jornais(eliza)_Jornais Norte_SPA - NUCLEO APRES 3 3 3" xfId="30252" xr:uid="{CF6565BD-841D-4AC3-9BE0-32FD6C8F101D}"/>
    <cellStyle name="l_PM Jornais(eliza)_Jornais Norte_SPA - NUCLEO APRES 3 4" xfId="33249" xr:uid="{5C1F18E5-2BC8-47A8-9FE1-21F1943D5DDE}"/>
    <cellStyle name="l_PM Jornais(eliza)_Jornais Norte_SPA - NUCLEO APRES 3 4 2" xfId="44968" xr:uid="{45493E1B-0FA7-48F3-B528-CBE836D7ED8A}"/>
    <cellStyle name="l_PM Jornais(eliza)_Jornais Norte_SPA - NUCLEO APRES 3 5" xfId="35451" xr:uid="{DFD54251-2CA5-4E79-9E43-F17F8590E7FB}"/>
    <cellStyle name="l_PM Jornais(eliza)_Jornais Norte_SPA - NUCLEO APRES 3 6" xfId="37293" xr:uid="{0A72B454-12CF-45E6-A07F-0D0DE51DBAEE}"/>
    <cellStyle name="l_PM Jornais(eliza)_Jornais Norte_SPA - NUCLEO APRES 3 6 2" xfId="46829" xr:uid="{9879B443-5690-4C6E-B3C5-5C0B652CED8D}"/>
    <cellStyle name="l_PM Jornais(eliza)_Jornais Norte_SPA - NUCLEO APRES 4" xfId="14216" xr:uid="{030FB6AA-846F-4969-953F-001C7B4CE934}"/>
    <cellStyle name="l_PM Jornais(eliza)_Jornais Norte_SPA - NUCLEO APRES 4 2" xfId="20375" xr:uid="{762F6B09-3658-4A4F-B39A-9B2ED746922B}"/>
    <cellStyle name="l_PM Jornais(eliza)_Jornais Norte_SPA - NUCLEO APRES 4 2 2" xfId="37785" xr:uid="{470CB653-E7AF-4C10-B717-3B2A07920603}"/>
    <cellStyle name="l_PM Jornais(eliza)_Jornais Norte_SPA - NUCLEO APRES 4 3" xfId="25284" xr:uid="{FA822C57-B6B6-4CF1-A514-95C0076DAD84}"/>
    <cellStyle name="l_PM Jornais(eliza)_Jornais Norte_SPA - NUCLEO APRES 5" xfId="28494" xr:uid="{C5A5642F-348B-40B1-A009-9A736EFF6119}"/>
    <cellStyle name="l_PM Jornais(eliza)_Jornais Norte_SPA - NUCLEO APRES 5 2" xfId="40850" xr:uid="{F634866A-1024-4AF3-AB5A-D6CB0618C59A}"/>
    <cellStyle name="l_PM Jornais(eliza)_Jornais Norte_SPA - NUCLEO APRES 6" xfId="31842" xr:uid="{3011CE26-ED18-43C7-AED3-008585AEAB95}"/>
    <cellStyle name="l_PM Jornais(eliza)_Jornais Norte_SPA - NUCLEO APRES_OOH - Rev 12" xfId="4075" xr:uid="{7C2CC34E-6783-4990-A1FC-61B597A0EE4D}"/>
    <cellStyle name="l_PM Jornais(eliza)_Jornais Sudeste" xfId="1144" xr:uid="{574B5A03-C1C7-4E67-80F5-786AAE8660DF}"/>
    <cellStyle name="l_PM Jornais(eliza)_Jornais Sudeste 2" xfId="11374" xr:uid="{C8920EB7-B70E-46E0-9B3C-397360FCBC80}"/>
    <cellStyle name="l_PM Jornais(eliza)_Jornais Sudeste 2 2" xfId="13130" xr:uid="{A3ABF573-5ACF-4123-81F2-3873CEE62706}"/>
    <cellStyle name="l_PM Jornais(eliza)_Jornais Sudeste 2 2 2" xfId="16760" xr:uid="{CCC568D9-C7D9-442B-8525-155664C6A0BB}"/>
    <cellStyle name="l_PM Jornais(eliza)_Jornais Sudeste 2 2 2 2" xfId="22919" xr:uid="{60FA2877-1D36-4F83-B32E-7B0679CCC521}"/>
    <cellStyle name="l_PM Jornais(eliza)_Jornais Sudeste 2 2 2 2 2" xfId="40186" xr:uid="{7C776A23-1EE3-4BAE-9F60-D3E23596254E}"/>
    <cellStyle name="l_PM Jornais(eliza)_Jornais Sudeste 2 2 2 3" xfId="27827" xr:uid="{70AEA003-12C9-4E9F-AAE2-460B60906A7A}"/>
    <cellStyle name="l_PM Jornais(eliza)_Jornais Sudeste 2 2 3" xfId="31051" xr:uid="{527F460C-AE59-42EE-8F16-24D6F0DFF7B5}"/>
    <cellStyle name="l_PM Jornais(eliza)_Jornais Sudeste 2 2 3 2" xfId="43275" xr:uid="{BAAAB341-A16F-4031-A6F5-7EF91363369C}"/>
    <cellStyle name="l_PM Jornais(eliza)_Jornais Sudeste 2 2 4" xfId="34043" xr:uid="{26183ADE-7EED-44AA-AF55-7ADE324C02A8}"/>
    <cellStyle name="l_PM Jornais(eliza)_Jornais Sudeste 2 2 4 2" xfId="45762" xr:uid="{639ABC8C-5344-4973-96B2-BD137181050F}"/>
    <cellStyle name="l_PM Jornais(eliza)_Jornais Sudeste 2 2 5" xfId="36244" xr:uid="{F4C52E2F-D5E2-46D1-8DE3-16AA2F84347C}"/>
    <cellStyle name="l_PM Jornais(eliza)_Jornais Sudeste 2 2 6" xfId="18205" xr:uid="{786E7420-FBA4-420F-9488-F7B47CF48020}"/>
    <cellStyle name="l_PM Jornais(eliza)_Jornais Sudeste 2 3" xfId="15057" xr:uid="{3E5255D7-CC98-4254-A836-C3DDC3507554}"/>
    <cellStyle name="l_PM Jornais(eliza)_Jornais Sudeste 2 3 2" xfId="21216" xr:uid="{46D24C92-4AD7-44FB-9DEB-98F2AFD1F25F}"/>
    <cellStyle name="l_PM Jornais(eliza)_Jornais Sudeste 2 3 2 2" xfId="38589" xr:uid="{4DEC90E2-17DD-4AD8-881E-80CB220AD7B7}"/>
    <cellStyle name="l_PM Jornais(eliza)_Jornais Sudeste 2 3 3" xfId="26178" xr:uid="{4FD53C4F-B12C-4102-8280-D492EB7EE3C1}"/>
    <cellStyle name="l_PM Jornais(eliza)_Jornais Sudeste 2 4" xfId="29369" xr:uid="{DA50491D-68DD-458B-88E3-EC12D37356C4}"/>
    <cellStyle name="l_PM Jornais(eliza)_Jornais Sudeste 2 4 2" xfId="41679" xr:uid="{A376D30D-B8C0-4C8F-B4C9-93F72C9FC1C8}"/>
    <cellStyle name="l_PM Jornais(eliza)_Jornais Sudeste 2 5" xfId="32353" xr:uid="{0A27104C-06CE-4ABB-B6A5-5874BC5F55F9}"/>
    <cellStyle name="l_PM Jornais(eliza)_Jornais Sudeste 2 5 2" xfId="44108" xr:uid="{0B96C2F3-BDFC-4553-A03D-E9C23A698FC7}"/>
    <cellStyle name="l_PM Jornais(eliza)_Jornais Sudeste 2 6" xfId="34658" xr:uid="{256A2C26-6B14-4629-9EA4-03F9E945BFD2}"/>
    <cellStyle name="l_PM Jornais(eliza)_Jornais Sudeste 2 7" xfId="19699" xr:uid="{6E7C9481-F631-41C5-A87F-A5FECB239789}"/>
    <cellStyle name="l_PM Jornais(eliza)_Jornais Sudeste 3" xfId="12327" xr:uid="{21360427-CF53-45A3-99E3-F438A7B934B7}"/>
    <cellStyle name="l_PM Jornais(eliza)_Jornais Sudeste 3 2" xfId="15957" xr:uid="{47BE3EA2-D542-4CC9-AF5A-DB5B1CCF8FE5}"/>
    <cellStyle name="l_PM Jornais(eliza)_Jornais Sudeste 3 2 2" xfId="22116" xr:uid="{0F6A9A0D-88A1-4CA9-B1DA-79FC6ADF58C9}"/>
    <cellStyle name="l_PM Jornais(eliza)_Jornais Sudeste 3 2 2 2" xfId="39394" xr:uid="{F805A87B-4C34-44B3-A3DD-0C1C490984F9}"/>
    <cellStyle name="l_PM Jornais(eliza)_Jornais Sudeste 3 2 3" xfId="27035" xr:uid="{B93568EC-A5DF-4112-BD53-27ABE4207878}"/>
    <cellStyle name="l_PM Jornais(eliza)_Jornais Sudeste 3 2 4" xfId="48294" xr:uid="{16056384-CBFC-426A-8DD5-68377AC5FEEA}"/>
    <cellStyle name="l_PM Jornais(eliza)_Jornais Sudeste 3 3" xfId="17657" xr:uid="{F5D92D88-5BF8-4B3D-984E-9197BA687DDA}"/>
    <cellStyle name="l_PM Jornais(eliza)_Jornais Sudeste 3 3 2" xfId="23816" xr:uid="{A18168EB-C673-4B05-998B-9EA52D103B44}"/>
    <cellStyle name="l_PM Jornais(eliza)_Jornais Sudeste 3 3 2 2" xfId="42479" xr:uid="{626F8456-2946-4246-B73A-04256F2B35DD}"/>
    <cellStyle name="l_PM Jornais(eliza)_Jornais Sudeste 3 3 3" xfId="30253" xr:uid="{B8FBD52F-F9D6-436E-AD30-C7B192EA56B5}"/>
    <cellStyle name="l_PM Jornais(eliza)_Jornais Sudeste 3 4" xfId="33250" xr:uid="{D43C81BB-78E3-4F81-9910-49BCDD76D738}"/>
    <cellStyle name="l_PM Jornais(eliza)_Jornais Sudeste 3 4 2" xfId="44969" xr:uid="{04397FEB-904C-4238-B630-7141959EA819}"/>
    <cellStyle name="l_PM Jornais(eliza)_Jornais Sudeste 3 5" xfId="35452" xr:uid="{37E5AA67-94CC-47E3-AA7B-74DE76C0DAAC}"/>
    <cellStyle name="l_PM Jornais(eliza)_Jornais Sudeste 3 6" xfId="36893" xr:uid="{3B4E6E97-2C1D-487E-B53A-9FFAAF94FD86}"/>
    <cellStyle name="l_PM Jornais(eliza)_Jornais Sudeste 3 6 2" xfId="46429" xr:uid="{30BB83E7-1F6D-40D1-ACC9-43F5B0F9B936}"/>
    <cellStyle name="l_PM Jornais(eliza)_Jornais Sudeste 4" xfId="14217" xr:uid="{77092CE2-4421-422B-8E34-778585FE2698}"/>
    <cellStyle name="l_PM Jornais(eliza)_Jornais Sudeste 4 2" xfId="20376" xr:uid="{1EE8E45B-3DEA-456E-802A-9AFCB0D2C484}"/>
    <cellStyle name="l_PM Jornais(eliza)_Jornais Sudeste 4 2 2" xfId="37786" xr:uid="{26614118-D809-49CE-A1B0-5CB626BEBEBE}"/>
    <cellStyle name="l_PM Jornais(eliza)_Jornais Sudeste 4 3" xfId="25285" xr:uid="{F1A4687F-3DAC-4C07-BF56-BBF3422D3670}"/>
    <cellStyle name="l_PM Jornais(eliza)_Jornais Sudeste 5" xfId="28495" xr:uid="{A1F95495-5FD6-4A19-A44E-32EE702A60C6}"/>
    <cellStyle name="l_PM Jornais(eliza)_Jornais Sudeste 5 2" xfId="40851" xr:uid="{5C7C8E4D-1780-4A7B-A87B-18020E4B4A97}"/>
    <cellStyle name="l_PM Jornais(eliza)_Jornais Sudeste 6" xfId="31841" xr:uid="{D9AC1788-F1A0-4415-9C9D-EE6BFFC9C1CB}"/>
    <cellStyle name="l_PM Jornais(eliza)_Jornais Sudeste_CINEMA - 9 MERCADOS" xfId="1145" xr:uid="{AAD9CFEF-7888-4A5F-9533-D693CE1D917A}"/>
    <cellStyle name="l_PM Jornais(eliza)_Jornais Sudeste_CINEMA - BRASÍLIA - 141" xfId="1146" xr:uid="{A1913FE6-1B86-4AA3-BD93-C5F94CE45023}"/>
    <cellStyle name="l_PM Jornais(eliza)_Jornais Sudeste_CINEMA - BRASÍLIA - 141_JORNAL COMPLEMENTO 24.06 - VERAMIR II - CONSOLIDADO" xfId="1147" xr:uid="{BF7D7FBC-0846-4C5F-B740-F4F12CB78FB3}"/>
    <cellStyle name="l_PM Jornais(eliza)_Jornais Sudeste_JORNAL COMPLEMENTO 24.06 - VERAMIR II - CONSOLIDADO" xfId="1148" xr:uid="{2940A0A3-77A3-4752-8079-86FF2BA36744}"/>
    <cellStyle name="l_PM Jornais(eliza)_Jornais Sudeste_OOH - Rev 12" xfId="4076" xr:uid="{5CFE8924-F152-4DF1-A07A-37D2D37DC241}"/>
    <cellStyle name="l_PM Jornais(eliza)_Jornais Sudeste_Plano  DF - Jornal Meia Pág. Tab. 17.05" xfId="1149" xr:uid="{0358B517-7F13-4D93-A3F1-18D36E4E3FD7}"/>
    <cellStyle name="l_PM Jornais(eliza)_Jornais Sudeste_Plano  DF - Jornal Meia Pág. Tab. 17.05_JORNAL COMPLEMENTO 24.06 - VERAMIR II - CONSOLIDADO" xfId="1150" xr:uid="{B8011070-D05C-4141-845F-F8516B734973}"/>
    <cellStyle name="l_PM Jornais(eliza)_Jornais Sudeste_Plano  PE - Jornal Meia Pág. Tab. 17.05" xfId="1151" xr:uid="{702655E4-533B-43F0-91E6-3A260DAD98B2}"/>
    <cellStyle name="l_PM Jornais(eliza)_Jornais Sudeste_Plano  PE - Jornal Meia Pág. Tab. 17.05_JORNAL COMPLEMENTO 24.06 - VERAMIR II - CONSOLIDADO" xfId="1152" xr:uid="{0BF8CA90-BFA1-4F04-90C5-824C2CA4A352}"/>
    <cellStyle name="l_PM Jornais(eliza)_Jornais Sudeste_Plano AM - REV I - 13.05" xfId="1153" xr:uid="{FAEB554A-716D-4C52-A2FE-2C2CBD66AFDA}"/>
    <cellStyle name="l_PM Jornais(eliza)_Jornais Sudeste_Plano AM - REV I - 13.05 2" xfId="11375" xr:uid="{B285D02D-B3D8-477B-AA21-7A4C25B53659}"/>
    <cellStyle name="l_PM Jornais(eliza)_Jornais Sudeste_Plano AM - REV I - 13.05 2 2" xfId="13131" xr:uid="{30D4D15D-CAC7-4825-92CD-49669989B001}"/>
    <cellStyle name="l_PM Jornais(eliza)_Jornais Sudeste_Plano AM - REV I - 13.05 2 2 2" xfId="16761" xr:uid="{4CBD0321-1E5D-4A02-962C-E6CBFC35927B}"/>
    <cellStyle name="l_PM Jornais(eliza)_Jornais Sudeste_Plano AM - REV I - 13.05 2 2 2 2" xfId="22920" xr:uid="{80504EA8-1A10-4D0E-B91C-685D192E28DD}"/>
    <cellStyle name="l_PM Jornais(eliza)_Jornais Sudeste_Plano AM - REV I - 13.05 2 2 2 2 2" xfId="40187" xr:uid="{5D9FFA4A-81FD-4627-83F0-33A22092D17E}"/>
    <cellStyle name="l_PM Jornais(eliza)_Jornais Sudeste_Plano AM - REV I - 13.05 2 2 2 3" xfId="27828" xr:uid="{3B520E0B-9B94-440D-8183-01C53AD9A67C}"/>
    <cellStyle name="l_PM Jornais(eliza)_Jornais Sudeste_Plano AM - REV I - 13.05 2 2 3" xfId="31052" xr:uid="{900F1920-9603-4F3F-A6D1-F60FC3E4A79C}"/>
    <cellStyle name="l_PM Jornais(eliza)_Jornais Sudeste_Plano AM - REV I - 13.05 2 2 3 2" xfId="43276" xr:uid="{13336EE7-51EB-4835-BABF-C1F96BFE05E7}"/>
    <cellStyle name="l_PM Jornais(eliza)_Jornais Sudeste_Plano AM - REV I - 13.05 2 2 4" xfId="34044" xr:uid="{806584B0-5408-4370-9604-7CB308C58D79}"/>
    <cellStyle name="l_PM Jornais(eliza)_Jornais Sudeste_Plano AM - REV I - 13.05 2 2 4 2" xfId="45763" xr:uid="{C4CDD96D-E44D-4E45-8585-881DB43DD83C}"/>
    <cellStyle name="l_PM Jornais(eliza)_Jornais Sudeste_Plano AM - REV I - 13.05 2 2 5" xfId="36245" xr:uid="{96A43FEC-EE23-4151-AF4F-3152ED6BC726}"/>
    <cellStyle name="l_PM Jornais(eliza)_Jornais Sudeste_Plano AM - REV I - 13.05 2 2 6" xfId="19903" xr:uid="{7F442EC1-BA0B-4521-A286-71DAE07E8814}"/>
    <cellStyle name="l_PM Jornais(eliza)_Jornais Sudeste_Plano AM - REV I - 13.05 2 3" xfId="15058" xr:uid="{2FB18777-3C6D-41B7-AE72-51493A8FDC26}"/>
    <cellStyle name="l_PM Jornais(eliza)_Jornais Sudeste_Plano AM - REV I - 13.05 2 3 2" xfId="21217" xr:uid="{4C53AE97-F9E0-4349-9D48-B2BD988073BC}"/>
    <cellStyle name="l_PM Jornais(eliza)_Jornais Sudeste_Plano AM - REV I - 13.05 2 3 2 2" xfId="38590" xr:uid="{B091F05E-1935-4646-BAA2-F9412C5167F7}"/>
    <cellStyle name="l_PM Jornais(eliza)_Jornais Sudeste_Plano AM - REV I - 13.05 2 3 3" xfId="26179" xr:uid="{6C209299-F477-46E7-8F62-BACEE8FDBA72}"/>
    <cellStyle name="l_PM Jornais(eliza)_Jornais Sudeste_Plano AM - REV I - 13.05 2 4" xfId="29370" xr:uid="{204FEB5E-FA0B-4D97-858E-51B429FEDC0C}"/>
    <cellStyle name="l_PM Jornais(eliza)_Jornais Sudeste_Plano AM - REV I - 13.05 2 4 2" xfId="41680" xr:uid="{71B1B7B1-076F-40A5-BD91-EB473434E5C1}"/>
    <cellStyle name="l_PM Jornais(eliza)_Jornais Sudeste_Plano AM - REV I - 13.05 2 5" xfId="32354" xr:uid="{DF03D782-DD8C-4937-8821-AFF9140D3B62}"/>
    <cellStyle name="l_PM Jornais(eliza)_Jornais Sudeste_Plano AM - REV I - 13.05 2 5 2" xfId="44109" xr:uid="{00DA61EF-6093-441A-BC9C-44C8A3F879BA}"/>
    <cellStyle name="l_PM Jornais(eliza)_Jornais Sudeste_Plano AM - REV I - 13.05 2 6" xfId="34659" xr:uid="{A04FF452-F61F-4856-864E-EE6DA2F12A69}"/>
    <cellStyle name="l_PM Jornais(eliza)_Jornais Sudeste_Plano AM - REV I - 13.05 2 7" xfId="19022" xr:uid="{536E3277-1602-4609-9F7A-37E7C2558A8D}"/>
    <cellStyle name="l_PM Jornais(eliza)_Jornais Sudeste_Plano AM - REV I - 13.05 3" xfId="12328" xr:uid="{6CAE9830-FD77-42F1-B790-22B28B747D43}"/>
    <cellStyle name="l_PM Jornais(eliza)_Jornais Sudeste_Plano AM - REV I - 13.05 3 2" xfId="15958" xr:uid="{327D7F41-88EF-42BB-8C6F-01671A14B5EA}"/>
    <cellStyle name="l_PM Jornais(eliza)_Jornais Sudeste_Plano AM - REV I - 13.05 3 2 2" xfId="22117" xr:uid="{7900EDD7-D63C-4E62-A84F-04EA9529452E}"/>
    <cellStyle name="l_PM Jornais(eliza)_Jornais Sudeste_Plano AM - REV I - 13.05 3 2 2 2" xfId="39395" xr:uid="{8CDEFD67-C0C8-40A1-A3AB-F6C5CFC68BE9}"/>
    <cellStyle name="l_PM Jornais(eliza)_Jornais Sudeste_Plano AM - REV I - 13.05 3 2 3" xfId="27036" xr:uid="{1F358B51-AF40-4579-8E86-64F5DFFB4EA0}"/>
    <cellStyle name="l_PM Jornais(eliza)_Jornais Sudeste_Plano AM - REV I - 13.05 3 2 4" xfId="48295" xr:uid="{53FCD588-16AF-4069-AF30-8A57C80FC25C}"/>
    <cellStyle name="l_PM Jornais(eliza)_Jornais Sudeste_Plano AM - REV I - 13.05 3 3" xfId="17658" xr:uid="{3DFAA836-D905-4BE5-8A15-E871D5292790}"/>
    <cellStyle name="l_PM Jornais(eliza)_Jornais Sudeste_Plano AM - REV I - 13.05 3 3 2" xfId="23817" xr:uid="{1E751513-8160-4C6B-A1CA-8BC8380FE9B1}"/>
    <cellStyle name="l_PM Jornais(eliza)_Jornais Sudeste_Plano AM - REV I - 13.05 3 3 2 2" xfId="42480" xr:uid="{59E7D8E2-B78C-40F5-B667-FB4763A27292}"/>
    <cellStyle name="l_PM Jornais(eliza)_Jornais Sudeste_Plano AM - REV I - 13.05 3 3 3" xfId="30254" xr:uid="{FCB0A98C-8DD3-481F-ABE9-B05A51915C5D}"/>
    <cellStyle name="l_PM Jornais(eliza)_Jornais Sudeste_Plano AM - REV I - 13.05 3 4" xfId="33251" xr:uid="{568A7E9A-584C-4F4D-AF2F-CBDC4F967E84}"/>
    <cellStyle name="l_PM Jornais(eliza)_Jornais Sudeste_Plano AM - REV I - 13.05 3 4 2" xfId="44970" xr:uid="{77D405D7-8E44-41B0-939A-59181471DB73}"/>
    <cellStyle name="l_PM Jornais(eliza)_Jornais Sudeste_Plano AM - REV I - 13.05 3 5" xfId="35453" xr:uid="{EB377325-CC97-47F5-BBD9-A51EB072D6B6}"/>
    <cellStyle name="l_PM Jornais(eliza)_Jornais Sudeste_Plano AM - REV I - 13.05 3 6" xfId="29069" xr:uid="{176E84BB-19EE-4759-B2DC-B5B25F4A46F4}"/>
    <cellStyle name="l_PM Jornais(eliza)_Jornais Sudeste_Plano AM - REV I - 13.05 3 6 2" xfId="41390" xr:uid="{6BCA976A-2544-469C-BA58-A2EBF76873E2}"/>
    <cellStyle name="l_PM Jornais(eliza)_Jornais Sudeste_Plano AM - REV I - 13.05 4" xfId="14218" xr:uid="{CE1E12CF-9987-47D2-93C0-CE71B10188CE}"/>
    <cellStyle name="l_PM Jornais(eliza)_Jornais Sudeste_Plano AM - REV I - 13.05 4 2" xfId="20377" xr:uid="{19BD699E-B1CA-4382-AD9E-33969C200C6A}"/>
    <cellStyle name="l_PM Jornais(eliza)_Jornais Sudeste_Plano AM - REV I - 13.05 4 2 2" xfId="37787" xr:uid="{3AD8815E-CF62-48DB-AB77-4990F038179B}"/>
    <cellStyle name="l_PM Jornais(eliza)_Jornais Sudeste_Plano AM - REV I - 13.05 4 3" xfId="25286" xr:uid="{F1772B05-8925-4242-82FF-FBC4CE65255A}"/>
    <cellStyle name="l_PM Jornais(eliza)_Jornais Sudeste_Plano AM - REV I - 13.05 5" xfId="28496" xr:uid="{E5CB4A42-10D6-4E00-9804-CF80ADB3F7CB}"/>
    <cellStyle name="l_PM Jornais(eliza)_Jornais Sudeste_Plano AM - REV I - 13.05 5 2" xfId="40852" xr:uid="{A47F5D1C-40A7-4207-A0DB-C2AEF18FE954}"/>
    <cellStyle name="l_PM Jornais(eliza)_Jornais Sudeste_Plano AM - REV I - 13.05 6" xfId="31840" xr:uid="{69DE2698-21EE-4AC1-8120-69D9A316BCFD}"/>
    <cellStyle name="l_PM Jornais(eliza)_Jornais Sudeste_Plano AM - REV I - 13.05_JORNAL COMPLEMENTO 24.06 - VERAMIR II - CONSOLIDADO" xfId="1154" xr:uid="{984FFEF3-30CB-4B6C-89B3-0727699DC116}"/>
    <cellStyle name="l_PM Jornais(eliza)_Jornais Sudeste_Plano AM - REV I - 13.05_OOH - Rev 12" xfId="4077" xr:uid="{6971481C-2679-43B8-B2D4-7B5E8E6B1AB5}"/>
    <cellStyle name="l_PM Jornais(eliza)_Jornais Sudeste_Plano BA - Jornal Meia Pág. Tab. 17.05" xfId="1155" xr:uid="{EF714FCF-8371-4E14-9A14-677A32C32698}"/>
    <cellStyle name="l_PM Jornais(eliza)_Jornais Sudeste_Plano BA - Jornal Meia Pág. Tab. 17.05_JORNAL COMPLEMENTO 24.06 - VERAMIR II - CONSOLIDADO" xfId="1156" xr:uid="{85E76FE1-1229-4DD4-BB89-1666A021FDE3}"/>
    <cellStyle name="l_PM Jornais(eliza)_Jornais Sudeste_Plano CE - Jornal Meia Pág. Tab. 17.05" xfId="1157" xr:uid="{B3FD3CA4-D5D7-4136-AC52-DD51BCA5443D}"/>
    <cellStyle name="l_PM Jornais(eliza)_Jornais Sudeste_Plano CE - Jornal Meia Pág. Tab. 17.05_JORNAL COMPLEMENTO 24.06 - VERAMIR II - CONSOLIDADO" xfId="1158" xr:uid="{E794DA00-24BF-49C1-803B-AE3B5A332024}"/>
    <cellStyle name="l_PM Jornais(eliza)_Jornais Sudeste_Plano ES - 06 05 08 CONFERÊNCIA 08-05-08 " xfId="1159" xr:uid="{BA03CA2F-52C2-4223-9A6B-351BE307BF5D}"/>
    <cellStyle name="l_PM Jornais(eliza)_Jornais Sudeste_Plano ES - 06 05 08 CONFERÊNCIA 08-05-08  2" xfId="11376" xr:uid="{7C711FB0-BD22-4EF7-94CC-05294BCD5976}"/>
    <cellStyle name="l_PM Jornais(eliza)_Jornais Sudeste_Plano ES - 06 05 08 CONFERÊNCIA 08-05-08  2 2" xfId="13132" xr:uid="{9293B856-3315-43BA-BB65-2B72641B2B64}"/>
    <cellStyle name="l_PM Jornais(eliza)_Jornais Sudeste_Plano ES - 06 05 08 CONFERÊNCIA 08-05-08  2 2 2" xfId="16762" xr:uid="{59A322F1-4E7D-4588-9129-8011D80FD0C7}"/>
    <cellStyle name="l_PM Jornais(eliza)_Jornais Sudeste_Plano ES - 06 05 08 CONFERÊNCIA 08-05-08  2 2 2 2" xfId="22921" xr:uid="{5C187F35-ED7A-40EF-BAD1-487A70D3EC39}"/>
    <cellStyle name="l_PM Jornais(eliza)_Jornais Sudeste_Plano ES - 06 05 08 CONFERÊNCIA 08-05-08  2 2 2 2 2" xfId="40188" xr:uid="{4AF17398-34C4-4BD7-B8F8-92C351B70F5C}"/>
    <cellStyle name="l_PM Jornais(eliza)_Jornais Sudeste_Plano ES - 06 05 08 CONFERÊNCIA 08-05-08  2 2 2 3" xfId="27829" xr:uid="{4F01599E-8CCE-4B36-944B-03B2FD0A0264}"/>
    <cellStyle name="l_PM Jornais(eliza)_Jornais Sudeste_Plano ES - 06 05 08 CONFERÊNCIA 08-05-08  2 2 3" xfId="31053" xr:uid="{B1D92C99-8942-4A15-BCE6-22FCCCAE6A91}"/>
    <cellStyle name="l_PM Jornais(eliza)_Jornais Sudeste_Plano ES - 06 05 08 CONFERÊNCIA 08-05-08  2 2 3 2" xfId="43277" xr:uid="{BF9D56F9-6614-4173-825E-A8B1F943EC86}"/>
    <cellStyle name="l_PM Jornais(eliza)_Jornais Sudeste_Plano ES - 06 05 08 CONFERÊNCIA 08-05-08  2 2 4" xfId="34045" xr:uid="{0EEF400E-D2B3-4FE3-9BCE-4F6789B8765B}"/>
    <cellStyle name="l_PM Jornais(eliza)_Jornais Sudeste_Plano ES - 06 05 08 CONFERÊNCIA 08-05-08  2 2 4 2" xfId="45764" xr:uid="{2A676B71-D2D9-43E3-B341-434CFA2BF864}"/>
    <cellStyle name="l_PM Jornais(eliza)_Jornais Sudeste_Plano ES - 06 05 08 CONFERÊNCIA 08-05-08  2 2 5" xfId="36246" xr:uid="{A195E903-AC27-476E-B466-F455D603025F}"/>
    <cellStyle name="l_PM Jornais(eliza)_Jornais Sudeste_Plano ES - 06 05 08 CONFERÊNCIA 08-05-08  2 2 6" xfId="18491" xr:uid="{E8DB0FFF-6487-4A8F-8E64-AF0B9D56BF5F}"/>
    <cellStyle name="l_PM Jornais(eliza)_Jornais Sudeste_Plano ES - 06 05 08 CONFERÊNCIA 08-05-08  2 3" xfId="15059" xr:uid="{57F920B6-6CE8-44C2-BC1B-7A4D2079D179}"/>
    <cellStyle name="l_PM Jornais(eliza)_Jornais Sudeste_Plano ES - 06 05 08 CONFERÊNCIA 08-05-08  2 3 2" xfId="21218" xr:uid="{21A0DBC0-5D9E-4A4F-9B3A-2F31448F714F}"/>
    <cellStyle name="l_PM Jornais(eliza)_Jornais Sudeste_Plano ES - 06 05 08 CONFERÊNCIA 08-05-08  2 3 2 2" xfId="38591" xr:uid="{8404CF74-774B-4FEA-AA8E-4C7C2522BCA9}"/>
    <cellStyle name="l_PM Jornais(eliza)_Jornais Sudeste_Plano ES - 06 05 08 CONFERÊNCIA 08-05-08  2 3 3" xfId="26180" xr:uid="{332B4CE2-489F-4948-8F32-3428AE383CA0}"/>
    <cellStyle name="l_PM Jornais(eliza)_Jornais Sudeste_Plano ES - 06 05 08 CONFERÊNCIA 08-05-08  2 4" xfId="29371" xr:uid="{E84C96F4-82B2-4754-9079-D259B35D3E9F}"/>
    <cellStyle name="l_PM Jornais(eliza)_Jornais Sudeste_Plano ES - 06 05 08 CONFERÊNCIA 08-05-08  2 4 2" xfId="41681" xr:uid="{35C03775-6C3F-4F4C-A0F0-F1E95242E5BB}"/>
    <cellStyle name="l_PM Jornais(eliza)_Jornais Sudeste_Plano ES - 06 05 08 CONFERÊNCIA 08-05-08  2 5" xfId="32355" xr:uid="{FAF65B4A-4E23-4711-8E18-134616DA9532}"/>
    <cellStyle name="l_PM Jornais(eliza)_Jornais Sudeste_Plano ES - 06 05 08 CONFERÊNCIA 08-05-08  2 5 2" xfId="44110" xr:uid="{076265FE-7E09-4E97-97A0-8DD34640BA66}"/>
    <cellStyle name="l_PM Jornais(eliza)_Jornais Sudeste_Plano ES - 06 05 08 CONFERÊNCIA 08-05-08  2 6" xfId="34660" xr:uid="{FADDCAE1-5487-4AD9-BB15-B5A98A4FEA3C}"/>
    <cellStyle name="l_PM Jornais(eliza)_Jornais Sudeste_Plano ES - 06 05 08 CONFERÊNCIA 08-05-08  2 7" xfId="18706" xr:uid="{C4404849-52B6-4AEC-84D2-6DB0D77CBF4C}"/>
    <cellStyle name="l_PM Jornais(eliza)_Jornais Sudeste_Plano ES - 06 05 08 CONFERÊNCIA 08-05-08  3" xfId="12329" xr:uid="{0A91F1A1-3966-4710-AFF5-BD51A6F3E17E}"/>
    <cellStyle name="l_PM Jornais(eliza)_Jornais Sudeste_Plano ES - 06 05 08 CONFERÊNCIA 08-05-08  3 2" xfId="15959" xr:uid="{B4338B04-3BB9-468E-9EFB-E79C55A8DB08}"/>
    <cellStyle name="l_PM Jornais(eliza)_Jornais Sudeste_Plano ES - 06 05 08 CONFERÊNCIA 08-05-08  3 2 2" xfId="22118" xr:uid="{27DB8BAB-3397-4750-A897-1ACA650B5FE8}"/>
    <cellStyle name="l_PM Jornais(eliza)_Jornais Sudeste_Plano ES - 06 05 08 CONFERÊNCIA 08-05-08  3 2 2 2" xfId="39396" xr:uid="{640C4B50-1AC1-4928-B905-59238C0A6DCB}"/>
    <cellStyle name="l_PM Jornais(eliza)_Jornais Sudeste_Plano ES - 06 05 08 CONFERÊNCIA 08-05-08  3 2 3" xfId="27037" xr:uid="{9C7D0677-A0E1-4B24-AC2E-E572E2F1E2EF}"/>
    <cellStyle name="l_PM Jornais(eliza)_Jornais Sudeste_Plano ES - 06 05 08 CONFERÊNCIA 08-05-08  3 2 4" xfId="48296" xr:uid="{7EA23BB2-2DD3-484B-9615-675045F1EDDC}"/>
    <cellStyle name="l_PM Jornais(eliza)_Jornais Sudeste_Plano ES - 06 05 08 CONFERÊNCIA 08-05-08  3 3" xfId="17659" xr:uid="{87DF144B-7EE3-4669-9D8F-62D79B3D75BF}"/>
    <cellStyle name="l_PM Jornais(eliza)_Jornais Sudeste_Plano ES - 06 05 08 CONFERÊNCIA 08-05-08  3 3 2" xfId="23818" xr:uid="{F64C626F-FF6B-47EC-BC0C-B8D9BE81A058}"/>
    <cellStyle name="l_PM Jornais(eliza)_Jornais Sudeste_Plano ES - 06 05 08 CONFERÊNCIA 08-05-08  3 3 2 2" xfId="42481" xr:uid="{33A822AC-7622-4D55-85A1-AFB08AC3E976}"/>
    <cellStyle name="l_PM Jornais(eliza)_Jornais Sudeste_Plano ES - 06 05 08 CONFERÊNCIA 08-05-08  3 3 3" xfId="30255" xr:uid="{23AAA693-EA72-4EA2-B3E1-73F05F444320}"/>
    <cellStyle name="l_PM Jornais(eliza)_Jornais Sudeste_Plano ES - 06 05 08 CONFERÊNCIA 08-05-08  3 4" xfId="33252" xr:uid="{5D7BF826-D2E6-47D0-A146-F7B62CDA0BC7}"/>
    <cellStyle name="l_PM Jornais(eliza)_Jornais Sudeste_Plano ES - 06 05 08 CONFERÊNCIA 08-05-08  3 4 2" xfId="44971" xr:uid="{CF257FB3-10A3-4B2F-9AE7-352123D0E43B}"/>
    <cellStyle name="l_PM Jornais(eliza)_Jornais Sudeste_Plano ES - 06 05 08 CONFERÊNCIA 08-05-08  3 5" xfId="35454" xr:uid="{843C88CF-D5BF-4D1E-AD4F-29EB14E0AB32}"/>
    <cellStyle name="l_PM Jornais(eliza)_Jornais Sudeste_Plano ES - 06 05 08 CONFERÊNCIA 08-05-08  3 6" xfId="37089" xr:uid="{BDD5B09A-A4E7-40FA-867D-8927E570B246}"/>
    <cellStyle name="l_PM Jornais(eliza)_Jornais Sudeste_Plano ES - 06 05 08 CONFERÊNCIA 08-05-08  3 6 2" xfId="46625" xr:uid="{4C546030-BDED-4B38-BF93-9DD8C6B69B6B}"/>
    <cellStyle name="l_PM Jornais(eliza)_Jornais Sudeste_Plano ES - 06 05 08 CONFERÊNCIA 08-05-08  4" xfId="14219" xr:uid="{17207DC9-BC25-4DD4-A3F7-FDA843216E73}"/>
    <cellStyle name="l_PM Jornais(eliza)_Jornais Sudeste_Plano ES - 06 05 08 CONFERÊNCIA 08-05-08  4 2" xfId="20378" xr:uid="{127B6914-0A7A-4A4B-B872-F109B2FF8E69}"/>
    <cellStyle name="l_PM Jornais(eliza)_Jornais Sudeste_Plano ES - 06 05 08 CONFERÊNCIA 08-05-08  4 2 2" xfId="37788" xr:uid="{ED10147E-9469-479C-8F84-9DF3D7B042D2}"/>
    <cellStyle name="l_PM Jornais(eliza)_Jornais Sudeste_Plano ES - 06 05 08 CONFERÊNCIA 08-05-08  4 3" xfId="25287" xr:uid="{2237B7CA-C707-494C-B4C3-5A9F19BA8C17}"/>
    <cellStyle name="l_PM Jornais(eliza)_Jornais Sudeste_Plano ES - 06 05 08 CONFERÊNCIA 08-05-08  5" xfId="28497" xr:uid="{93DACE16-FDF7-46C1-885E-EBEC0D7FC594}"/>
    <cellStyle name="l_PM Jornais(eliza)_Jornais Sudeste_Plano ES - 06 05 08 CONFERÊNCIA 08-05-08  5 2" xfId="40853" xr:uid="{1F53D7A6-B933-4034-9AD0-38349E15D941}"/>
    <cellStyle name="l_PM Jornais(eliza)_Jornais Sudeste_Plano ES - 06 05 08 CONFERÊNCIA 08-05-08  6" xfId="31839" xr:uid="{11F2929E-700A-4B31-BC1A-11F6D307FAD8}"/>
    <cellStyle name="l_PM Jornais(eliza)_Jornais Sudeste_Plano ES - 06 05 08 CONFERÊNCIA 08-05-08 _OOH - Rev 12" xfId="4078" xr:uid="{A63CFB3B-BF54-4BBF-9CDC-3E063A23F514}"/>
    <cellStyle name="l_PM Jornais(eliza)_Jornais Sudeste_Plano MG - 16.05.08" xfId="1160" xr:uid="{F71A6D4B-63C1-4949-82A4-609024DE12DC}"/>
    <cellStyle name="l_PM Jornais(eliza)_Jornais Sudeste_Plano MG - 16.05.08_JORNAL COMPLEMENTO 24.06 - VERAMIR II - CONSOLIDADO" xfId="1161" xr:uid="{C3E477AB-1E72-4EA7-B023-BB1A881F4F06}"/>
    <cellStyle name="l_PM Jornais(eliza)_Jornais Sudeste_Plano PA - REV I - 13.05" xfId="1162" xr:uid="{47419655-A435-4E6B-9D3A-4B9538942E5C}"/>
    <cellStyle name="l_PM Jornais(eliza)_Jornais Sudeste_Plano PA - REV I - 13.05 2" xfId="11377" xr:uid="{4221EA9C-8CE6-42D2-94EB-682EDCA1A6DD}"/>
    <cellStyle name="l_PM Jornais(eliza)_Jornais Sudeste_Plano PA - REV I - 13.05 2 2" xfId="13133" xr:uid="{33CDA73C-5B36-459F-9431-25D7850070EE}"/>
    <cellStyle name="l_PM Jornais(eliza)_Jornais Sudeste_Plano PA - REV I - 13.05 2 2 2" xfId="16763" xr:uid="{9774626C-DC28-4583-9C05-2D5F82EEF124}"/>
    <cellStyle name="l_PM Jornais(eliza)_Jornais Sudeste_Plano PA - REV I - 13.05 2 2 2 2" xfId="22922" xr:uid="{9BDC90BA-7941-44F9-8350-D0DAC1F6A616}"/>
    <cellStyle name="l_PM Jornais(eliza)_Jornais Sudeste_Plano PA - REV I - 13.05 2 2 2 2 2" xfId="40189" xr:uid="{9197DBA3-DAD3-4C0B-B7F4-B8281F0D78B0}"/>
    <cellStyle name="l_PM Jornais(eliza)_Jornais Sudeste_Plano PA - REV I - 13.05 2 2 2 3" xfId="27830" xr:uid="{E9D8209B-69AC-439D-A198-7EFB876030CF}"/>
    <cellStyle name="l_PM Jornais(eliza)_Jornais Sudeste_Plano PA - REV I - 13.05 2 2 3" xfId="31054" xr:uid="{95D677B9-D824-4553-92ED-01FCB5F235D5}"/>
    <cellStyle name="l_PM Jornais(eliza)_Jornais Sudeste_Plano PA - REV I - 13.05 2 2 3 2" xfId="43278" xr:uid="{58D62D27-F563-481A-A0DC-2056463088C6}"/>
    <cellStyle name="l_PM Jornais(eliza)_Jornais Sudeste_Plano PA - REV I - 13.05 2 2 4" xfId="34046" xr:uid="{D000BD9F-1A03-4432-8F4A-572C0804DFC7}"/>
    <cellStyle name="l_PM Jornais(eliza)_Jornais Sudeste_Plano PA - REV I - 13.05 2 2 4 2" xfId="45765" xr:uid="{EC42B2B3-5FA5-423F-A566-25006E81938F}"/>
    <cellStyle name="l_PM Jornais(eliza)_Jornais Sudeste_Plano PA - REV I - 13.05 2 2 5" xfId="36247" xr:uid="{D51CDB23-4913-40BC-8642-D5E576B4D911}"/>
    <cellStyle name="l_PM Jornais(eliza)_Jornais Sudeste_Plano PA - REV I - 13.05 2 2 6" xfId="18202" xr:uid="{DB1C6EA8-65B5-4AB1-B77A-3FB2124F0F7F}"/>
    <cellStyle name="l_PM Jornais(eliza)_Jornais Sudeste_Plano PA - REV I - 13.05 2 3" xfId="15060" xr:uid="{7B68415B-A27C-496A-ADA4-CD4ADB522BB0}"/>
    <cellStyle name="l_PM Jornais(eliza)_Jornais Sudeste_Plano PA - REV I - 13.05 2 3 2" xfId="21219" xr:uid="{4F996598-85E7-4551-AFF3-92D4882055AE}"/>
    <cellStyle name="l_PM Jornais(eliza)_Jornais Sudeste_Plano PA - REV I - 13.05 2 3 2 2" xfId="38592" xr:uid="{2AD6CF98-CDF9-4E84-BD97-512BA8379A76}"/>
    <cellStyle name="l_PM Jornais(eliza)_Jornais Sudeste_Plano PA - REV I - 13.05 2 3 3" xfId="26181" xr:uid="{A5C89A93-1530-455E-8878-D9647EA3240E}"/>
    <cellStyle name="l_PM Jornais(eliza)_Jornais Sudeste_Plano PA - REV I - 13.05 2 4" xfId="29372" xr:uid="{ED1065F6-A941-4075-A975-6FF22055BD88}"/>
    <cellStyle name="l_PM Jornais(eliza)_Jornais Sudeste_Plano PA - REV I - 13.05 2 4 2" xfId="41682" xr:uid="{59371FFF-163D-4E2E-85DA-141C5B882637}"/>
    <cellStyle name="l_PM Jornais(eliza)_Jornais Sudeste_Plano PA - REV I - 13.05 2 5" xfId="32356" xr:uid="{CD9412EB-734C-4E82-BCED-FB4BE57D6CFB}"/>
    <cellStyle name="l_PM Jornais(eliza)_Jornais Sudeste_Plano PA - REV I - 13.05 2 5 2" xfId="44111" xr:uid="{0B397365-4977-471C-BF2B-51F538231C5B}"/>
    <cellStyle name="l_PM Jornais(eliza)_Jornais Sudeste_Plano PA - REV I - 13.05 2 6" xfId="34661" xr:uid="{D5ECA21F-F27A-4156-9B90-59F3EF9A391D}"/>
    <cellStyle name="l_PM Jornais(eliza)_Jornais Sudeste_Plano PA - REV I - 13.05 2 7" xfId="19404" xr:uid="{D9D37FE2-D26B-4148-96A8-08A482948008}"/>
    <cellStyle name="l_PM Jornais(eliza)_Jornais Sudeste_Plano PA - REV I - 13.05 3" xfId="12330" xr:uid="{D603D0EB-7312-4E6A-A186-CDCEEBA12456}"/>
    <cellStyle name="l_PM Jornais(eliza)_Jornais Sudeste_Plano PA - REV I - 13.05 3 2" xfId="15960" xr:uid="{5DB2ABA6-7B8C-47C6-8535-556B9CF43A76}"/>
    <cellStyle name="l_PM Jornais(eliza)_Jornais Sudeste_Plano PA - REV I - 13.05 3 2 2" xfId="22119" xr:uid="{BCE397BA-60F0-4CBC-B4DB-0B5D04A8CE0A}"/>
    <cellStyle name="l_PM Jornais(eliza)_Jornais Sudeste_Plano PA - REV I - 13.05 3 2 2 2" xfId="39397" xr:uid="{D29C8568-0201-4790-A150-A949C0D1E0F5}"/>
    <cellStyle name="l_PM Jornais(eliza)_Jornais Sudeste_Plano PA - REV I - 13.05 3 2 3" xfId="27038" xr:uid="{A95396F8-FF4A-45AA-AF33-2A7C8606AC2E}"/>
    <cellStyle name="l_PM Jornais(eliza)_Jornais Sudeste_Plano PA - REV I - 13.05 3 2 4" xfId="48297" xr:uid="{C63A8174-6B2F-4C92-AEEE-B51D0451B63F}"/>
    <cellStyle name="l_PM Jornais(eliza)_Jornais Sudeste_Plano PA - REV I - 13.05 3 3" xfId="17660" xr:uid="{82444FCB-A7A9-4523-A0B9-AA739EF677B6}"/>
    <cellStyle name="l_PM Jornais(eliza)_Jornais Sudeste_Plano PA - REV I - 13.05 3 3 2" xfId="23819" xr:uid="{F57E96B8-9656-4302-A120-CCDE24D02A14}"/>
    <cellStyle name="l_PM Jornais(eliza)_Jornais Sudeste_Plano PA - REV I - 13.05 3 3 2 2" xfId="42482" xr:uid="{78A731A1-E404-4B0D-A6D6-140D10832AED}"/>
    <cellStyle name="l_PM Jornais(eliza)_Jornais Sudeste_Plano PA - REV I - 13.05 3 3 3" xfId="30256" xr:uid="{0473BE4B-352D-4777-AC2C-26B79C8733EF}"/>
    <cellStyle name="l_PM Jornais(eliza)_Jornais Sudeste_Plano PA - REV I - 13.05 3 4" xfId="33253" xr:uid="{F9C6031E-BBC0-4727-BF59-E4F8A899F8D0}"/>
    <cellStyle name="l_PM Jornais(eliza)_Jornais Sudeste_Plano PA - REV I - 13.05 3 4 2" xfId="44972" xr:uid="{EC57FE72-7ED7-49EF-880B-420A0B9828EE}"/>
    <cellStyle name="l_PM Jornais(eliza)_Jornais Sudeste_Plano PA - REV I - 13.05 3 5" xfId="35455" xr:uid="{E19E1332-F0BA-457F-BD83-1E41EB12B3EA}"/>
    <cellStyle name="l_PM Jornais(eliza)_Jornais Sudeste_Plano PA - REV I - 13.05 3 6" xfId="37292" xr:uid="{873868FC-6CBF-43F2-B4F9-C47DC0E17848}"/>
    <cellStyle name="l_PM Jornais(eliza)_Jornais Sudeste_Plano PA - REV I - 13.05 3 6 2" xfId="46828" xr:uid="{AA78FABD-4891-4DF7-8199-5E1B0541CAB7}"/>
    <cellStyle name="l_PM Jornais(eliza)_Jornais Sudeste_Plano PA - REV I - 13.05 4" xfId="14220" xr:uid="{78565A07-770D-4176-8E65-45B83DB430BB}"/>
    <cellStyle name="l_PM Jornais(eliza)_Jornais Sudeste_Plano PA - REV I - 13.05 4 2" xfId="20379" xr:uid="{EF04F57C-75E6-417B-8592-7783F8BBE2AD}"/>
    <cellStyle name="l_PM Jornais(eliza)_Jornais Sudeste_Plano PA - REV I - 13.05 4 2 2" xfId="37789" xr:uid="{21BB4690-D271-4350-A1CA-6757028B021A}"/>
    <cellStyle name="l_PM Jornais(eliza)_Jornais Sudeste_Plano PA - REV I - 13.05 4 3" xfId="25288" xr:uid="{E29DBB5B-13DC-486C-85A8-A914EC8D38CB}"/>
    <cellStyle name="l_PM Jornais(eliza)_Jornais Sudeste_Plano PA - REV I - 13.05 5" xfId="28498" xr:uid="{6B0B4931-0102-4995-8885-C3F94038FEFC}"/>
    <cellStyle name="l_PM Jornais(eliza)_Jornais Sudeste_Plano PA - REV I - 13.05 5 2" xfId="40854" xr:uid="{D5992B30-996F-4B67-9ACD-50D995C90213}"/>
    <cellStyle name="l_PM Jornais(eliza)_Jornais Sudeste_Plano PA - REV I - 13.05 6" xfId="31838" xr:uid="{F3D1B891-AA45-44D6-B8C4-A6F26852EBE6}"/>
    <cellStyle name="l_PM Jornais(eliza)_Jornais Sudeste_Plano PA - REV I - 13.05_JORNAL COMPLEMENTO 24.06 - VERAMIR II - CONSOLIDADO" xfId="1163" xr:uid="{FE728B26-47A0-433B-B179-7F2625700F97}"/>
    <cellStyle name="l_PM Jornais(eliza)_Jornais Sudeste_Plano PA - REV I - 13.05_OOH - Rev 12" xfId="4079" xr:uid="{7CA74793-8DCD-4D3E-A372-38E7F1DF0E8F}"/>
    <cellStyle name="l_PM Jornais(eliza)_Jornais Sudeste_Plano RJ - AJUSTADO 06.05.08 CONFERÊNCIAS 07.05.08" xfId="1164" xr:uid="{52F86439-D663-40BE-AB9B-3BB31AF4FD10}"/>
    <cellStyle name="l_PM Jornais(eliza)_Jornais Sudeste_Plano RJ - AJUSTADO 06.05.08 CONFERÊNCIAS 07.05.08 2" xfId="11378" xr:uid="{453FA60A-52DE-439D-A7A1-27BFC6A72EDC}"/>
    <cellStyle name="l_PM Jornais(eliza)_Jornais Sudeste_Plano RJ - AJUSTADO 06.05.08 CONFERÊNCIAS 07.05.08 2 2" xfId="13134" xr:uid="{9317446B-80B6-4B3A-B8F7-B84D32EC30A5}"/>
    <cellStyle name="l_PM Jornais(eliza)_Jornais Sudeste_Plano RJ - AJUSTADO 06.05.08 CONFERÊNCIAS 07.05.08 2 2 2" xfId="16764" xr:uid="{671D4CFE-110F-4F3A-A33A-2FB50C1C2F12}"/>
    <cellStyle name="l_PM Jornais(eliza)_Jornais Sudeste_Plano RJ - AJUSTADO 06.05.08 CONFERÊNCIAS 07.05.08 2 2 2 2" xfId="22923" xr:uid="{C97E067A-FB3D-4804-9B6C-CC5436EA67C6}"/>
    <cellStyle name="l_PM Jornais(eliza)_Jornais Sudeste_Plano RJ - AJUSTADO 06.05.08 CONFERÊNCIAS 07.05.08 2 2 2 2 2" xfId="40190" xr:uid="{B23757B0-558D-4B1E-8F7D-B572A4A022EE}"/>
    <cellStyle name="l_PM Jornais(eliza)_Jornais Sudeste_Plano RJ - AJUSTADO 06.05.08 CONFERÊNCIAS 07.05.08 2 2 2 3" xfId="27831" xr:uid="{EA9594D6-A813-4047-BBB3-347FD3474EC1}"/>
    <cellStyle name="l_PM Jornais(eliza)_Jornais Sudeste_Plano RJ - AJUSTADO 06.05.08 CONFERÊNCIAS 07.05.08 2 2 3" xfId="31055" xr:uid="{D116007D-E8DD-47F4-8F84-A493B23EB7F3}"/>
    <cellStyle name="l_PM Jornais(eliza)_Jornais Sudeste_Plano RJ - AJUSTADO 06.05.08 CONFERÊNCIAS 07.05.08 2 2 3 2" xfId="43279" xr:uid="{FCE18287-3B04-4239-ADDB-D13C56DD85FB}"/>
    <cellStyle name="l_PM Jornais(eliza)_Jornais Sudeste_Plano RJ - AJUSTADO 06.05.08 CONFERÊNCIAS 07.05.08 2 2 4" xfId="34047" xr:uid="{D4219610-010F-4FE5-A547-AB022EC9B908}"/>
    <cellStyle name="l_PM Jornais(eliza)_Jornais Sudeste_Plano RJ - AJUSTADO 06.05.08 CONFERÊNCIAS 07.05.08 2 2 4 2" xfId="45766" xr:uid="{1960850E-25F5-4A85-8FC9-E600555D01D0}"/>
    <cellStyle name="l_PM Jornais(eliza)_Jornais Sudeste_Plano RJ - AJUSTADO 06.05.08 CONFERÊNCIAS 07.05.08 2 2 5" xfId="36248" xr:uid="{04BD2C28-6AD7-4716-BAC3-5E43973511AC}"/>
    <cellStyle name="l_PM Jornais(eliza)_Jornais Sudeste_Plano RJ - AJUSTADO 06.05.08 CONFERÊNCIAS 07.05.08 2 2 6" xfId="18490" xr:uid="{96280941-E935-4405-BE05-34AB46CD4050}"/>
    <cellStyle name="l_PM Jornais(eliza)_Jornais Sudeste_Plano RJ - AJUSTADO 06.05.08 CONFERÊNCIAS 07.05.08 2 3" xfId="15061" xr:uid="{43D2F293-CD40-4BE4-A440-142B60CABB97}"/>
    <cellStyle name="l_PM Jornais(eliza)_Jornais Sudeste_Plano RJ - AJUSTADO 06.05.08 CONFERÊNCIAS 07.05.08 2 3 2" xfId="21220" xr:uid="{481AAE10-C2DD-4702-BE53-04FD5434E72C}"/>
    <cellStyle name="l_PM Jornais(eliza)_Jornais Sudeste_Plano RJ - AJUSTADO 06.05.08 CONFERÊNCIAS 07.05.08 2 3 2 2" xfId="38593" xr:uid="{B013FC2B-C104-44F3-A290-2013123176EE}"/>
    <cellStyle name="l_PM Jornais(eliza)_Jornais Sudeste_Plano RJ - AJUSTADO 06.05.08 CONFERÊNCIAS 07.05.08 2 3 3" xfId="26182" xr:uid="{761824A7-7C35-459C-A0D7-A980F8F33CC4}"/>
    <cellStyle name="l_PM Jornais(eliza)_Jornais Sudeste_Plano RJ - AJUSTADO 06.05.08 CONFERÊNCIAS 07.05.08 2 4" xfId="29373" xr:uid="{5E1C61DF-3622-4EB3-80E3-B16C6CADF325}"/>
    <cellStyle name="l_PM Jornais(eliza)_Jornais Sudeste_Plano RJ - AJUSTADO 06.05.08 CONFERÊNCIAS 07.05.08 2 4 2" xfId="41683" xr:uid="{A4141BA6-5D2B-44C8-B7A1-401AE1B7E228}"/>
    <cellStyle name="l_PM Jornais(eliza)_Jornais Sudeste_Plano RJ - AJUSTADO 06.05.08 CONFERÊNCIAS 07.05.08 2 5" xfId="32357" xr:uid="{45F05F24-3874-4CE2-9D49-A8DD7546B2EF}"/>
    <cellStyle name="l_PM Jornais(eliza)_Jornais Sudeste_Plano RJ - AJUSTADO 06.05.08 CONFERÊNCIAS 07.05.08 2 5 2" xfId="44112" xr:uid="{5A132164-2B9B-43D9-9218-510520018920}"/>
    <cellStyle name="l_PM Jornais(eliza)_Jornais Sudeste_Plano RJ - AJUSTADO 06.05.08 CONFERÊNCIAS 07.05.08 2 6" xfId="34662" xr:uid="{D393FDC0-EBD6-4C4D-A354-5CD61BB0ED2D}"/>
    <cellStyle name="l_PM Jornais(eliza)_Jornais Sudeste_Plano RJ - AJUSTADO 06.05.08 CONFERÊNCIAS 07.05.08 2 7" xfId="19698" xr:uid="{EDA50C54-BDE7-4E2F-B588-B8133836F980}"/>
    <cellStyle name="l_PM Jornais(eliza)_Jornais Sudeste_Plano RJ - AJUSTADO 06.05.08 CONFERÊNCIAS 07.05.08 3" xfId="12331" xr:uid="{400603CD-C6C3-4A7F-9E48-D33A38F6526F}"/>
    <cellStyle name="l_PM Jornais(eliza)_Jornais Sudeste_Plano RJ - AJUSTADO 06.05.08 CONFERÊNCIAS 07.05.08 3 2" xfId="15961" xr:uid="{9D10AE55-CCB4-4933-B84E-B26CE7F15ACC}"/>
    <cellStyle name="l_PM Jornais(eliza)_Jornais Sudeste_Plano RJ - AJUSTADO 06.05.08 CONFERÊNCIAS 07.05.08 3 2 2" xfId="22120" xr:uid="{FBF8EDC9-EE3D-4802-A0FA-FE3ED7EC264A}"/>
    <cellStyle name="l_PM Jornais(eliza)_Jornais Sudeste_Plano RJ - AJUSTADO 06.05.08 CONFERÊNCIAS 07.05.08 3 2 2 2" xfId="39398" xr:uid="{78D2721E-2DF8-4485-BF60-B215F5F05FB7}"/>
    <cellStyle name="l_PM Jornais(eliza)_Jornais Sudeste_Plano RJ - AJUSTADO 06.05.08 CONFERÊNCIAS 07.05.08 3 2 3" xfId="27039" xr:uid="{C5979338-682B-4519-B476-2232EDD05778}"/>
    <cellStyle name="l_PM Jornais(eliza)_Jornais Sudeste_Plano RJ - AJUSTADO 06.05.08 CONFERÊNCIAS 07.05.08 3 2 4" xfId="48298" xr:uid="{125AA89B-3918-4FA2-91FE-461652CC79F7}"/>
    <cellStyle name="l_PM Jornais(eliza)_Jornais Sudeste_Plano RJ - AJUSTADO 06.05.08 CONFERÊNCIAS 07.05.08 3 3" xfId="17661" xr:uid="{1A890E7E-EC6C-4C96-8A66-C031210DC647}"/>
    <cellStyle name="l_PM Jornais(eliza)_Jornais Sudeste_Plano RJ - AJUSTADO 06.05.08 CONFERÊNCIAS 07.05.08 3 3 2" xfId="23820" xr:uid="{1C571C91-34A0-4C51-A1B8-E97F29C40141}"/>
    <cellStyle name="l_PM Jornais(eliza)_Jornais Sudeste_Plano RJ - AJUSTADO 06.05.08 CONFERÊNCIAS 07.05.08 3 3 2 2" xfId="42483" xr:uid="{552C7A38-6407-4C47-9406-B20A1B87E8C5}"/>
    <cellStyle name="l_PM Jornais(eliza)_Jornais Sudeste_Plano RJ - AJUSTADO 06.05.08 CONFERÊNCIAS 07.05.08 3 3 3" xfId="30257" xr:uid="{040F0D44-4350-46A9-A117-7C04B2294F14}"/>
    <cellStyle name="l_PM Jornais(eliza)_Jornais Sudeste_Plano RJ - AJUSTADO 06.05.08 CONFERÊNCIAS 07.05.08 3 4" xfId="33254" xr:uid="{7EB5F478-4C97-4F13-9681-2062C8155714}"/>
    <cellStyle name="l_PM Jornais(eliza)_Jornais Sudeste_Plano RJ - AJUSTADO 06.05.08 CONFERÊNCIAS 07.05.08 3 4 2" xfId="44973" xr:uid="{5BCD9DD4-E0E2-4FF6-BC8D-6B09E316FED5}"/>
    <cellStyle name="l_PM Jornais(eliza)_Jornais Sudeste_Plano RJ - AJUSTADO 06.05.08 CONFERÊNCIAS 07.05.08 3 5" xfId="35456" xr:uid="{0A32606E-2BDA-4644-BCB4-B2397BD70B5F}"/>
    <cellStyle name="l_PM Jornais(eliza)_Jornais Sudeste_Plano RJ - AJUSTADO 06.05.08 CONFERÊNCIAS 07.05.08 3 6" xfId="36892" xr:uid="{B8FA7717-B520-4940-A9B5-08F021D62E8D}"/>
    <cellStyle name="l_PM Jornais(eliza)_Jornais Sudeste_Plano RJ - AJUSTADO 06.05.08 CONFERÊNCIAS 07.05.08 3 6 2" xfId="46428" xr:uid="{EED7E214-7029-4927-91B7-B5E8588258E8}"/>
    <cellStyle name="l_PM Jornais(eliza)_Jornais Sudeste_Plano RJ - AJUSTADO 06.05.08 CONFERÊNCIAS 07.05.08 4" xfId="14221" xr:uid="{1A4E2A48-37CB-4674-B88C-94AE7353F2C7}"/>
    <cellStyle name="l_PM Jornais(eliza)_Jornais Sudeste_Plano RJ - AJUSTADO 06.05.08 CONFERÊNCIAS 07.05.08 4 2" xfId="20380" xr:uid="{C95FE15C-9EED-41A0-9522-048814B6EFF4}"/>
    <cellStyle name="l_PM Jornais(eliza)_Jornais Sudeste_Plano RJ - AJUSTADO 06.05.08 CONFERÊNCIAS 07.05.08 4 2 2" xfId="37790" xr:uid="{7FFA3514-D3C6-4577-A801-E07F0A74629B}"/>
    <cellStyle name="l_PM Jornais(eliza)_Jornais Sudeste_Plano RJ - AJUSTADO 06.05.08 CONFERÊNCIAS 07.05.08 4 3" xfId="25289" xr:uid="{70D88805-0294-40BB-9631-4408981A7E37}"/>
    <cellStyle name="l_PM Jornais(eliza)_Jornais Sudeste_Plano RJ - AJUSTADO 06.05.08 CONFERÊNCIAS 07.05.08 5" xfId="28499" xr:uid="{C8D301A0-9F82-496D-8055-36EE699E0770}"/>
    <cellStyle name="l_PM Jornais(eliza)_Jornais Sudeste_Plano RJ - AJUSTADO 06.05.08 CONFERÊNCIAS 07.05.08 5 2" xfId="40855" xr:uid="{F6C0BFF5-E403-4939-9BAB-A8057286070C}"/>
    <cellStyle name="l_PM Jornais(eliza)_Jornais Sudeste_Plano RJ - AJUSTADO 06.05.08 CONFERÊNCIAS 07.05.08 6" xfId="31837" xr:uid="{F9500AA9-B797-4C93-8121-8CA7AB60175F}"/>
    <cellStyle name="l_PM Jornais(eliza)_Jornais Sudeste_Plano RJ - AJUSTADO 06.05.08 CONFERÊNCIAS 07.05.08_JORNAL COMPLEMENTO 24.06 - VERAMIR II - CONSOLIDADO" xfId="1165" xr:uid="{0733FFB7-CAF8-4327-AD1F-F6FC1B6F8CC9}"/>
    <cellStyle name="l_PM Jornais(eliza)_Jornais Sudeste_Plano RJ - AJUSTADO 06.05.08 CONFERÊNCIAS 07.05.08_OOH - Rev 12" xfId="4080" xr:uid="{1A0F91D0-4289-4B29-A94A-CCCB63D54135}"/>
    <cellStyle name="l_PM Jornais(eliza)_Jornais Sudeste_Plano RJ - AJUSTADO 06.05.08 CONFERÊNCIAS 15.05.08 - Cíntia" xfId="1166" xr:uid="{A1BEA251-7948-464F-8EEA-43052F55FA34}"/>
    <cellStyle name="l_PM Jornais(eliza)_Jornais Sudeste_Plano RJ - AJUSTADO 06.05.08 CONFERÊNCIAS 15.05.08 - Cíntia 2" xfId="11379" xr:uid="{A0683340-9870-4AB9-BFB3-5367202F7726}"/>
    <cellStyle name="l_PM Jornais(eliza)_Jornais Sudeste_Plano RJ - AJUSTADO 06.05.08 CONFERÊNCIAS 15.05.08 - Cíntia 2 2" xfId="13135" xr:uid="{CB44C94C-93B0-4E4D-B36A-17BDB2839B75}"/>
    <cellStyle name="l_PM Jornais(eliza)_Jornais Sudeste_Plano RJ - AJUSTADO 06.05.08 CONFERÊNCIAS 15.05.08 - Cíntia 2 2 2" xfId="16765" xr:uid="{C95381FB-A582-449C-A30F-8D98087477E7}"/>
    <cellStyle name="l_PM Jornais(eliza)_Jornais Sudeste_Plano RJ - AJUSTADO 06.05.08 CONFERÊNCIAS 15.05.08 - Cíntia 2 2 2 2" xfId="22924" xr:uid="{FC868E30-D177-4034-9982-F9E6107B9D83}"/>
    <cellStyle name="l_PM Jornais(eliza)_Jornais Sudeste_Plano RJ - AJUSTADO 06.05.08 CONFERÊNCIAS 15.05.08 - Cíntia 2 2 2 2 2" xfId="40191" xr:uid="{5AA5E5B6-DFAD-4D73-9A39-7198DE8D1180}"/>
    <cellStyle name="l_PM Jornais(eliza)_Jornais Sudeste_Plano RJ - AJUSTADO 06.05.08 CONFERÊNCIAS 15.05.08 - Cíntia 2 2 2 3" xfId="27832" xr:uid="{A17DA7CC-A8B1-480F-9348-268B490C5540}"/>
    <cellStyle name="l_PM Jornais(eliza)_Jornais Sudeste_Plano RJ - AJUSTADO 06.05.08 CONFERÊNCIAS 15.05.08 - Cíntia 2 2 3" xfId="31056" xr:uid="{928C09F0-31E3-44C0-83FC-098F8CF04BBF}"/>
    <cellStyle name="l_PM Jornais(eliza)_Jornais Sudeste_Plano RJ - AJUSTADO 06.05.08 CONFERÊNCIAS 15.05.08 - Cíntia 2 2 3 2" xfId="43280" xr:uid="{F2ABD30F-5659-47D5-93A6-5C7B5D6D5A21}"/>
    <cellStyle name="l_PM Jornais(eliza)_Jornais Sudeste_Plano RJ - AJUSTADO 06.05.08 CONFERÊNCIAS 15.05.08 - Cíntia 2 2 4" xfId="34048" xr:uid="{E042D442-5760-4873-8436-C8FA6DDE88F6}"/>
    <cellStyle name="l_PM Jornais(eliza)_Jornais Sudeste_Plano RJ - AJUSTADO 06.05.08 CONFERÊNCIAS 15.05.08 - Cíntia 2 2 4 2" xfId="45767" xr:uid="{9A347E8A-3AF9-4340-B815-D683EDC85277}"/>
    <cellStyle name="l_PM Jornais(eliza)_Jornais Sudeste_Plano RJ - AJUSTADO 06.05.08 CONFERÊNCIAS 15.05.08 - Cíntia 2 2 5" xfId="36249" xr:uid="{063FBA18-F029-4646-B4BA-E73F05387EB6}"/>
    <cellStyle name="l_PM Jornais(eliza)_Jornais Sudeste_Plano RJ - AJUSTADO 06.05.08 CONFERÊNCIAS 15.05.08 - Cíntia 2 2 6" xfId="18489" xr:uid="{839C506F-EDA7-4793-A8C4-D55C0E084058}"/>
    <cellStyle name="l_PM Jornais(eliza)_Jornais Sudeste_Plano RJ - AJUSTADO 06.05.08 CONFERÊNCIAS 15.05.08 - Cíntia 2 3" xfId="15062" xr:uid="{C0EC4C96-02DC-4AD3-A58F-608B19055AE9}"/>
    <cellStyle name="l_PM Jornais(eliza)_Jornais Sudeste_Plano RJ - AJUSTADO 06.05.08 CONFERÊNCIAS 15.05.08 - Cíntia 2 3 2" xfId="21221" xr:uid="{E23A0553-AC1F-4B91-B49A-94D16CCB7BA9}"/>
    <cellStyle name="l_PM Jornais(eliza)_Jornais Sudeste_Plano RJ - AJUSTADO 06.05.08 CONFERÊNCIAS 15.05.08 - Cíntia 2 3 2 2" xfId="38594" xr:uid="{BDA04878-C928-4BC3-879A-FF90DB851E93}"/>
    <cellStyle name="l_PM Jornais(eliza)_Jornais Sudeste_Plano RJ - AJUSTADO 06.05.08 CONFERÊNCIAS 15.05.08 - Cíntia 2 3 3" xfId="26183" xr:uid="{5801A752-4C38-4C3C-B151-E2A7AA3AF525}"/>
    <cellStyle name="l_PM Jornais(eliza)_Jornais Sudeste_Plano RJ - AJUSTADO 06.05.08 CONFERÊNCIAS 15.05.08 - Cíntia 2 4" xfId="29374" xr:uid="{376C402D-7A82-462B-B7D1-531E024FE437}"/>
    <cellStyle name="l_PM Jornais(eliza)_Jornais Sudeste_Plano RJ - AJUSTADO 06.05.08 CONFERÊNCIAS 15.05.08 - Cíntia 2 4 2" xfId="41684" xr:uid="{29129CC2-BD2A-469A-8A49-D454C64188EC}"/>
    <cellStyle name="l_PM Jornais(eliza)_Jornais Sudeste_Plano RJ - AJUSTADO 06.05.08 CONFERÊNCIAS 15.05.08 - Cíntia 2 5" xfId="32358" xr:uid="{ED109F09-9201-4751-A38C-D377C6C99FA5}"/>
    <cellStyle name="l_PM Jornais(eliza)_Jornais Sudeste_Plano RJ - AJUSTADO 06.05.08 CONFERÊNCIAS 15.05.08 - Cíntia 2 5 2" xfId="44113" xr:uid="{6B16FE40-F9FB-4B84-9683-37FDED9A0426}"/>
    <cellStyle name="l_PM Jornais(eliza)_Jornais Sudeste_Plano RJ - AJUSTADO 06.05.08 CONFERÊNCIAS 15.05.08 - Cíntia 2 6" xfId="34663" xr:uid="{171AECC9-97B2-4DCD-8AF7-0901132A0240}"/>
    <cellStyle name="l_PM Jornais(eliza)_Jornais Sudeste_Plano RJ - AJUSTADO 06.05.08 CONFERÊNCIAS 15.05.08 - Cíntia 2 7" xfId="19021" xr:uid="{DA855A83-66F7-460A-BBA1-B3AAE3E41055}"/>
    <cellStyle name="l_PM Jornais(eliza)_Jornais Sudeste_Plano RJ - AJUSTADO 06.05.08 CONFERÊNCIAS 15.05.08 - Cíntia 3" xfId="12332" xr:uid="{FF5E4798-ADCA-49B9-8D11-EA498EC69285}"/>
    <cellStyle name="l_PM Jornais(eliza)_Jornais Sudeste_Plano RJ - AJUSTADO 06.05.08 CONFERÊNCIAS 15.05.08 - Cíntia 3 2" xfId="15962" xr:uid="{ED1A8FC6-AD02-4152-BF43-06594C465085}"/>
    <cellStyle name="l_PM Jornais(eliza)_Jornais Sudeste_Plano RJ - AJUSTADO 06.05.08 CONFERÊNCIAS 15.05.08 - Cíntia 3 2 2" xfId="22121" xr:uid="{1BBB91E1-58B3-4825-A116-D371EBF93040}"/>
    <cellStyle name="l_PM Jornais(eliza)_Jornais Sudeste_Plano RJ - AJUSTADO 06.05.08 CONFERÊNCIAS 15.05.08 - Cíntia 3 2 2 2" xfId="39399" xr:uid="{98357165-D809-4BA7-BC81-2E32187A4369}"/>
    <cellStyle name="l_PM Jornais(eliza)_Jornais Sudeste_Plano RJ - AJUSTADO 06.05.08 CONFERÊNCIAS 15.05.08 - Cíntia 3 2 3" xfId="27040" xr:uid="{80D7C78A-398D-490D-901B-1A5AADDE9C29}"/>
    <cellStyle name="l_PM Jornais(eliza)_Jornais Sudeste_Plano RJ - AJUSTADO 06.05.08 CONFERÊNCIAS 15.05.08 - Cíntia 3 2 4" xfId="48299" xr:uid="{63B7FD8D-7929-45D7-A2B2-F202ECA4A0FA}"/>
    <cellStyle name="l_PM Jornais(eliza)_Jornais Sudeste_Plano RJ - AJUSTADO 06.05.08 CONFERÊNCIAS 15.05.08 - Cíntia 3 3" xfId="17662" xr:uid="{464777F1-8B9A-452F-A5F3-37A0936400C5}"/>
    <cellStyle name="l_PM Jornais(eliza)_Jornais Sudeste_Plano RJ - AJUSTADO 06.05.08 CONFERÊNCIAS 15.05.08 - Cíntia 3 3 2" xfId="23821" xr:uid="{B403B8E4-2736-41AE-BF6A-F5513AC97204}"/>
    <cellStyle name="l_PM Jornais(eliza)_Jornais Sudeste_Plano RJ - AJUSTADO 06.05.08 CONFERÊNCIAS 15.05.08 - Cíntia 3 3 2 2" xfId="42484" xr:uid="{BD6547FA-ECE8-4DFD-B50D-84997F80E30E}"/>
    <cellStyle name="l_PM Jornais(eliza)_Jornais Sudeste_Plano RJ - AJUSTADO 06.05.08 CONFERÊNCIAS 15.05.08 - Cíntia 3 3 3" xfId="30258" xr:uid="{524B0B2C-47D6-4E01-8392-F6D1C96E81E7}"/>
    <cellStyle name="l_PM Jornais(eliza)_Jornais Sudeste_Plano RJ - AJUSTADO 06.05.08 CONFERÊNCIAS 15.05.08 - Cíntia 3 4" xfId="33255" xr:uid="{262D0D10-E19A-4911-B0A1-833BBBC971E8}"/>
    <cellStyle name="l_PM Jornais(eliza)_Jornais Sudeste_Plano RJ - AJUSTADO 06.05.08 CONFERÊNCIAS 15.05.08 - Cíntia 3 4 2" xfId="44974" xr:uid="{2D42DBDD-8565-421F-93E1-3BF15BD2A3C8}"/>
    <cellStyle name="l_PM Jornais(eliza)_Jornais Sudeste_Plano RJ - AJUSTADO 06.05.08 CONFERÊNCIAS 15.05.08 - Cíntia 3 5" xfId="35457" xr:uid="{B6DDDDF3-A4FB-4EFC-B63B-55FF427B8DCE}"/>
    <cellStyle name="l_PM Jornais(eliza)_Jornais Sudeste_Plano RJ - AJUSTADO 06.05.08 CONFERÊNCIAS 15.05.08 - Cíntia 3 6" xfId="32080" xr:uid="{3755E014-F8AB-4867-A22D-81D539E3DC8F}"/>
    <cellStyle name="l_PM Jornais(eliza)_Jornais Sudeste_Plano RJ - AJUSTADO 06.05.08 CONFERÊNCIAS 15.05.08 - Cíntia 3 6 2" xfId="43835" xr:uid="{B85DA190-4C14-4AC6-A29A-3E1767D5C655}"/>
    <cellStyle name="l_PM Jornais(eliza)_Jornais Sudeste_Plano RJ - AJUSTADO 06.05.08 CONFERÊNCIAS 15.05.08 - Cíntia 4" xfId="14222" xr:uid="{81A7084D-528D-48BE-B0A3-D0C34F0708E2}"/>
    <cellStyle name="l_PM Jornais(eliza)_Jornais Sudeste_Plano RJ - AJUSTADO 06.05.08 CONFERÊNCIAS 15.05.08 - Cíntia 4 2" xfId="20381" xr:uid="{83241C28-C4EA-4158-94DD-8B9B4D6379CC}"/>
    <cellStyle name="l_PM Jornais(eliza)_Jornais Sudeste_Plano RJ - AJUSTADO 06.05.08 CONFERÊNCIAS 15.05.08 - Cíntia 4 2 2" xfId="37791" xr:uid="{2C77EBC5-3D85-4357-8CAF-4C7A07A42DD7}"/>
    <cellStyle name="l_PM Jornais(eliza)_Jornais Sudeste_Plano RJ - AJUSTADO 06.05.08 CONFERÊNCIAS 15.05.08 - Cíntia 4 3" xfId="25290" xr:uid="{8455ACA9-EB4D-458E-A6AE-16DCEBB31521}"/>
    <cellStyle name="l_PM Jornais(eliza)_Jornais Sudeste_Plano RJ - AJUSTADO 06.05.08 CONFERÊNCIAS 15.05.08 - Cíntia 5" xfId="28500" xr:uid="{E87187A0-2FDC-475C-8A4B-3A455CFD0096}"/>
    <cellStyle name="l_PM Jornais(eliza)_Jornais Sudeste_Plano RJ - AJUSTADO 06.05.08 CONFERÊNCIAS 15.05.08 - Cíntia 5 2" xfId="40856" xr:uid="{F99C57C0-5B43-42F1-9D7C-F94BBB19725D}"/>
    <cellStyle name="l_PM Jornais(eliza)_Jornais Sudeste_Plano RJ - AJUSTADO 06.05.08 CONFERÊNCIAS 15.05.08 - Cíntia 6" xfId="31836" xr:uid="{84F091FC-D260-4C55-ADCC-6368A1EFE631}"/>
    <cellStyle name="l_PM Jornais(eliza)_Jornais Sudeste_Plano RJ - AJUSTADO 06.05.08 CONFERÊNCIAS 15.05.08 - Cíntia_OOH - Rev 12" xfId="4081" xr:uid="{3C592C8F-16F3-4D1F-A167-7A6370443F6E}"/>
    <cellStyle name="l_PM Jornais(eliza)_Jornais Sudeste_Plano RJ -16.05.08" xfId="1167" xr:uid="{564B2A95-AC03-4BD2-92D9-7C6EDB8045BC}"/>
    <cellStyle name="l_PM Jornais(eliza)_Jornais Sudeste_Plano RJ -16.05.08_JORNAL COMPLEMENTO 24.06 - VERAMIR II - CONSOLIDADO" xfId="1168" xr:uid="{DF39F5A7-0F58-4DE1-8AC9-698F50BBA6A4}"/>
    <cellStyle name="l_PM Jornais(eliza)_Jornais Sudeste_Plano RR - REV I - 13.05" xfId="1169" xr:uid="{8E5EA49E-1DBA-45EF-8CF4-7A2F73178944}"/>
    <cellStyle name="l_PM Jornais(eliza)_Jornais Sudeste_Plano RR - REV I - 13.05 2" xfId="11380" xr:uid="{1AD4A457-9F33-48A7-9712-6F7CA811CB0D}"/>
    <cellStyle name="l_PM Jornais(eliza)_Jornais Sudeste_Plano RR - REV I - 13.05 2 2" xfId="13136" xr:uid="{47A24031-C7D4-48D6-8862-5773E7B1DA1F}"/>
    <cellStyle name="l_PM Jornais(eliza)_Jornais Sudeste_Plano RR - REV I - 13.05 2 2 2" xfId="16766" xr:uid="{F0FDC258-E51A-483F-8167-9544A31D46C5}"/>
    <cellStyle name="l_PM Jornais(eliza)_Jornais Sudeste_Plano RR - REV I - 13.05 2 2 2 2" xfId="22925" xr:uid="{2A48E9A8-5417-4095-AED4-548C9FC56D55}"/>
    <cellStyle name="l_PM Jornais(eliza)_Jornais Sudeste_Plano RR - REV I - 13.05 2 2 2 2 2" xfId="40192" xr:uid="{ACCAEF63-EFA3-403F-9784-88422F7263E7}"/>
    <cellStyle name="l_PM Jornais(eliza)_Jornais Sudeste_Plano RR - REV I - 13.05 2 2 2 3" xfId="27833" xr:uid="{4B3F8607-8C3D-41CF-B6FB-29B4BF31038D}"/>
    <cellStyle name="l_PM Jornais(eliza)_Jornais Sudeste_Plano RR - REV I - 13.05 2 2 3" xfId="31057" xr:uid="{0AFDFD00-E620-40B3-8E0E-99984609A14F}"/>
    <cellStyle name="l_PM Jornais(eliza)_Jornais Sudeste_Plano RR - REV I - 13.05 2 2 3 2" xfId="43281" xr:uid="{E603326D-81AD-4D78-9932-68DC90D3562F}"/>
    <cellStyle name="l_PM Jornais(eliza)_Jornais Sudeste_Plano RR - REV I - 13.05 2 2 4" xfId="34049" xr:uid="{BE2113C3-3B55-4539-9FF8-A3F421DB263F}"/>
    <cellStyle name="l_PM Jornais(eliza)_Jornais Sudeste_Plano RR - REV I - 13.05 2 2 4 2" xfId="45768" xr:uid="{2A5EA8C3-1A8E-4CE6-A467-E1307142E552}"/>
    <cellStyle name="l_PM Jornais(eliza)_Jornais Sudeste_Plano RR - REV I - 13.05 2 2 5" xfId="36250" xr:uid="{FC311114-8204-40F2-9C1B-4E8BFF10C301}"/>
    <cellStyle name="l_PM Jornais(eliza)_Jornais Sudeste_Plano RR - REV I - 13.05 2 2 6" xfId="18488" xr:uid="{91F32932-2498-46BA-B74B-53FCAA245556}"/>
    <cellStyle name="l_PM Jornais(eliza)_Jornais Sudeste_Plano RR - REV I - 13.05 2 3" xfId="15063" xr:uid="{12D1B7DD-8A8C-43F3-BB43-DF07DF557E07}"/>
    <cellStyle name="l_PM Jornais(eliza)_Jornais Sudeste_Plano RR - REV I - 13.05 2 3 2" xfId="21222" xr:uid="{51D05AE1-4525-4265-BEFB-16B697796894}"/>
    <cellStyle name="l_PM Jornais(eliza)_Jornais Sudeste_Plano RR - REV I - 13.05 2 3 2 2" xfId="38595" xr:uid="{0C58027B-88BB-45A8-A6A0-97A73DC01AFA}"/>
    <cellStyle name="l_PM Jornais(eliza)_Jornais Sudeste_Plano RR - REV I - 13.05 2 3 3" xfId="26184" xr:uid="{45E6B3AC-2A08-4A30-AD3D-55C71192DBF0}"/>
    <cellStyle name="l_PM Jornais(eliza)_Jornais Sudeste_Plano RR - REV I - 13.05 2 4" xfId="29375" xr:uid="{A302A301-2222-4A8A-949A-43ABCA2FB5A5}"/>
    <cellStyle name="l_PM Jornais(eliza)_Jornais Sudeste_Plano RR - REV I - 13.05 2 4 2" xfId="41685" xr:uid="{E09FF626-8F41-4389-987D-D8CB4F80622E}"/>
    <cellStyle name="l_PM Jornais(eliza)_Jornais Sudeste_Plano RR - REV I - 13.05 2 5" xfId="32359" xr:uid="{CC59D68F-B9A9-45EF-9ED9-9E11B7A73F78}"/>
    <cellStyle name="l_PM Jornais(eliza)_Jornais Sudeste_Plano RR - REV I - 13.05 2 5 2" xfId="44114" xr:uid="{2EB1B8D4-0B5D-4AB7-884A-F0D9A7857627}"/>
    <cellStyle name="l_PM Jornais(eliza)_Jornais Sudeste_Plano RR - REV I - 13.05 2 6" xfId="34664" xr:uid="{80811FA4-64C3-44CB-8CEB-AA70ECEE52E0}"/>
    <cellStyle name="l_PM Jornais(eliza)_Jornais Sudeste_Plano RR - REV I - 13.05 2 7" xfId="18705" xr:uid="{9CDD08B1-8CAD-4D09-AE2A-D7F525B90D90}"/>
    <cellStyle name="l_PM Jornais(eliza)_Jornais Sudeste_Plano RR - REV I - 13.05 3" xfId="12333" xr:uid="{6476439B-0AA3-4A3A-9FE6-73CB7EFD1415}"/>
    <cellStyle name="l_PM Jornais(eliza)_Jornais Sudeste_Plano RR - REV I - 13.05 3 2" xfId="15963" xr:uid="{4583907E-2A41-42B9-8E28-344D6C143698}"/>
    <cellStyle name="l_PM Jornais(eliza)_Jornais Sudeste_Plano RR - REV I - 13.05 3 2 2" xfId="22122" xr:uid="{6365EB87-FEBD-4626-978A-B4197265F240}"/>
    <cellStyle name="l_PM Jornais(eliza)_Jornais Sudeste_Plano RR - REV I - 13.05 3 2 2 2" xfId="39400" xr:uid="{1B1D6433-2A93-4ED7-99BB-F095937DD911}"/>
    <cellStyle name="l_PM Jornais(eliza)_Jornais Sudeste_Plano RR - REV I - 13.05 3 2 3" xfId="27041" xr:uid="{6B08958D-DE94-4944-9818-05AF57F25C0A}"/>
    <cellStyle name="l_PM Jornais(eliza)_Jornais Sudeste_Plano RR - REV I - 13.05 3 2 4" xfId="48300" xr:uid="{3C12A330-771B-4E83-B16B-6406F0D8EBC2}"/>
    <cellStyle name="l_PM Jornais(eliza)_Jornais Sudeste_Plano RR - REV I - 13.05 3 3" xfId="17663" xr:uid="{76D6C194-1727-4D69-BA1F-535131635C67}"/>
    <cellStyle name="l_PM Jornais(eliza)_Jornais Sudeste_Plano RR - REV I - 13.05 3 3 2" xfId="23822" xr:uid="{BF07A4BE-2B8D-4B74-86C2-60D0DFDB4A3A}"/>
    <cellStyle name="l_PM Jornais(eliza)_Jornais Sudeste_Plano RR - REV I - 13.05 3 3 2 2" xfId="42485" xr:uid="{42D9B74E-9EF4-409B-923F-C80C52CE6088}"/>
    <cellStyle name="l_PM Jornais(eliza)_Jornais Sudeste_Plano RR - REV I - 13.05 3 3 3" xfId="30259" xr:uid="{D99C15FC-18BD-4779-826D-9F9551F66AC1}"/>
    <cellStyle name="l_PM Jornais(eliza)_Jornais Sudeste_Plano RR - REV I - 13.05 3 4" xfId="33256" xr:uid="{A0753862-EBE1-43F3-802D-D39272EDDA57}"/>
    <cellStyle name="l_PM Jornais(eliza)_Jornais Sudeste_Plano RR - REV I - 13.05 3 4 2" xfId="44975" xr:uid="{3DF088F6-EFFA-4FAE-A77B-82BFFDCDDF37}"/>
    <cellStyle name="l_PM Jornais(eliza)_Jornais Sudeste_Plano RR - REV I - 13.05 3 5" xfId="35458" xr:uid="{DCCFDE0D-A9CC-4D2C-ADEB-2B3DAA6BB9FA}"/>
    <cellStyle name="l_PM Jornais(eliza)_Jornais Sudeste_Plano RR - REV I - 13.05 3 6" xfId="37088" xr:uid="{1251785B-29F9-499C-B191-863606EA8751}"/>
    <cellStyle name="l_PM Jornais(eliza)_Jornais Sudeste_Plano RR - REV I - 13.05 3 6 2" xfId="46624" xr:uid="{566C7436-9AD9-4ADD-AD5D-6DF4DAD2F44C}"/>
    <cellStyle name="l_PM Jornais(eliza)_Jornais Sudeste_Plano RR - REV I - 13.05 4" xfId="14223" xr:uid="{C73CC9EC-C78D-4901-98DC-7EB0DA38C05E}"/>
    <cellStyle name="l_PM Jornais(eliza)_Jornais Sudeste_Plano RR - REV I - 13.05 4 2" xfId="20382" xr:uid="{BDBA80BF-4CF9-4F77-AD41-F3B352F947B4}"/>
    <cellStyle name="l_PM Jornais(eliza)_Jornais Sudeste_Plano RR - REV I - 13.05 4 2 2" xfId="37792" xr:uid="{C1CA6B31-A6FD-4528-B526-A307FDA0D3BD}"/>
    <cellStyle name="l_PM Jornais(eliza)_Jornais Sudeste_Plano RR - REV I - 13.05 4 3" xfId="25291" xr:uid="{5DD89887-26FA-45C2-967A-6A9FA25EA08D}"/>
    <cellStyle name="l_PM Jornais(eliza)_Jornais Sudeste_Plano RR - REV I - 13.05 5" xfId="28501" xr:uid="{D49537CA-EC08-420B-B062-0683759E7490}"/>
    <cellStyle name="l_PM Jornais(eliza)_Jornais Sudeste_Plano RR - REV I - 13.05 5 2" xfId="40857" xr:uid="{FF70F18B-083F-4274-97C9-B3B8A4D8AA4B}"/>
    <cellStyle name="l_PM Jornais(eliza)_Jornais Sudeste_Plano RR - REV I - 13.05 6" xfId="31835" xr:uid="{4A290A04-68C5-4D60-9A9F-9B736597036F}"/>
    <cellStyle name="l_PM Jornais(eliza)_Jornais Sudeste_Plano RR - REV I - 13.05_JORNAL COMPLEMENTO 24.06 - VERAMIR II - CONSOLIDADO" xfId="1170" xr:uid="{30F34EAD-3E30-4650-9C96-5D5BE3CFDBC9}"/>
    <cellStyle name="l_PM Jornais(eliza)_Jornais Sudeste_Plano RR - REV I - 13.05_OOH - Rev 12" xfId="4082" xr:uid="{A0C38F7F-683C-4626-91EB-787C73A0C2B1}"/>
    <cellStyle name="l_PM Jornais(eliza)_Jornais Sudeste_Plano RS" xfId="1171" xr:uid="{CFEF70C1-1641-4089-AC89-3D3415CE7D40}"/>
    <cellStyle name="l_PM Jornais(eliza)_Jornais Sudeste_Plano RS - 16-05-08" xfId="1172" xr:uid="{ECD8E821-6534-4FAB-A4B1-4E9940783C9D}"/>
    <cellStyle name="l_PM Jornais(eliza)_Jornais Sudeste_Plano RS - 16-05-08_JORNAL COMPLEMENTO 24.06 - VERAMIR II - CONSOLIDADO" xfId="1173" xr:uid="{446F638D-ADBE-427A-AC53-4DC1F5E9C66D}"/>
    <cellStyle name="l_PM Jornais(eliza)_Jornais Sudeste_Plano RS_JORNAL COMPLEMENTO 24.06 - VERAMIR II - CONSOLIDADO" xfId="1174" xr:uid="{29905D04-7BB6-4E61-AA5F-7CDB30023879}"/>
    <cellStyle name="l_PM Jornais(eliza)_Jornais Sudeste_SECOM PR - MARANHÃO -  14-05-08" xfId="1175" xr:uid="{40FD1576-48EA-4FED-81A2-2B3D493B0E63}"/>
    <cellStyle name="l_PM Jornais(eliza)_Jornais Sudeste_SECOM PR - MARANHÃO -  14-05-08 2" xfId="11381" xr:uid="{F1088F48-3F2F-4B44-83DC-D7AB82AC64D6}"/>
    <cellStyle name="l_PM Jornais(eliza)_Jornais Sudeste_SECOM PR - MARANHÃO -  14-05-08 2 2" xfId="13137" xr:uid="{DF0D4486-1771-40A2-AA37-3F9C6B4BD946}"/>
    <cellStyle name="l_PM Jornais(eliza)_Jornais Sudeste_SECOM PR - MARANHÃO -  14-05-08 2 2 2" xfId="16767" xr:uid="{7BFFC031-F86E-468F-8778-09DEE1D3376B}"/>
    <cellStyle name="l_PM Jornais(eliza)_Jornais Sudeste_SECOM PR - MARANHÃO -  14-05-08 2 2 2 2" xfId="22926" xr:uid="{9E2B06E1-06D4-4F51-9755-7B1CE0917F03}"/>
    <cellStyle name="l_PM Jornais(eliza)_Jornais Sudeste_SECOM PR - MARANHÃO -  14-05-08 2 2 2 2 2" xfId="40193" xr:uid="{ED16ABA4-7AD4-45F4-B438-CCC41C8E6631}"/>
    <cellStyle name="l_PM Jornais(eliza)_Jornais Sudeste_SECOM PR - MARANHÃO -  14-05-08 2 2 2 3" xfId="27834" xr:uid="{744D5836-3B12-44E3-94A7-798E9EC35141}"/>
    <cellStyle name="l_PM Jornais(eliza)_Jornais Sudeste_SECOM PR - MARANHÃO -  14-05-08 2 2 3" xfId="31058" xr:uid="{261B2A30-FE10-4B07-BC07-BCAF30E31FD3}"/>
    <cellStyle name="l_PM Jornais(eliza)_Jornais Sudeste_SECOM PR - MARANHÃO -  14-05-08 2 2 3 2" xfId="43282" xr:uid="{2EB016E7-E20F-4B49-A4B5-A69E4D5B83B6}"/>
    <cellStyle name="l_PM Jornais(eliza)_Jornais Sudeste_SECOM PR - MARANHÃO -  14-05-08 2 2 4" xfId="34050" xr:uid="{2467BEE2-085E-4B9D-B594-35B57A69F3B5}"/>
    <cellStyle name="l_PM Jornais(eliza)_Jornais Sudeste_SECOM PR - MARANHÃO -  14-05-08 2 2 4 2" xfId="45769" xr:uid="{39A56EF9-8575-4971-AAD9-BC055F67468B}"/>
    <cellStyle name="l_PM Jornais(eliza)_Jornais Sudeste_SECOM PR - MARANHÃO -  14-05-08 2 2 5" xfId="36251" xr:uid="{15E252E2-FBD3-4A92-A80A-9C1BD7DC915A}"/>
    <cellStyle name="l_PM Jornais(eliza)_Jornais Sudeste_SECOM PR - MARANHÃO -  14-05-08 2 2 6" xfId="18487" xr:uid="{7DB83126-790C-4333-9FC9-10928793C841}"/>
    <cellStyle name="l_PM Jornais(eliza)_Jornais Sudeste_SECOM PR - MARANHÃO -  14-05-08 2 3" xfId="15064" xr:uid="{26A810C9-B43B-44AE-8D48-5B97926DE36C}"/>
    <cellStyle name="l_PM Jornais(eliza)_Jornais Sudeste_SECOM PR - MARANHÃO -  14-05-08 2 3 2" xfId="21223" xr:uid="{97CAC08C-86A3-4468-8C94-D09DD389CA1B}"/>
    <cellStyle name="l_PM Jornais(eliza)_Jornais Sudeste_SECOM PR - MARANHÃO -  14-05-08 2 3 2 2" xfId="38596" xr:uid="{F324F647-F20E-4847-8699-2E4A6744CC48}"/>
    <cellStyle name="l_PM Jornais(eliza)_Jornais Sudeste_SECOM PR - MARANHÃO -  14-05-08 2 3 3" xfId="26185" xr:uid="{3DF989F5-0251-4383-98D9-B7F8DA178E5D}"/>
    <cellStyle name="l_PM Jornais(eliza)_Jornais Sudeste_SECOM PR - MARANHÃO -  14-05-08 2 4" xfId="29376" xr:uid="{DF658A7F-B9AE-487C-863A-F3E2CD444599}"/>
    <cellStyle name="l_PM Jornais(eliza)_Jornais Sudeste_SECOM PR - MARANHÃO -  14-05-08 2 4 2" xfId="41686" xr:uid="{1ADB2770-4A97-4C82-8A55-DC1168883BFB}"/>
    <cellStyle name="l_PM Jornais(eliza)_Jornais Sudeste_SECOM PR - MARANHÃO -  14-05-08 2 5" xfId="32360" xr:uid="{FEA33AD1-0056-4DE6-AD7D-F1EECC60092D}"/>
    <cellStyle name="l_PM Jornais(eliza)_Jornais Sudeste_SECOM PR - MARANHÃO -  14-05-08 2 5 2" xfId="44115" xr:uid="{9A43F705-5452-47A6-8AFC-8EDF0BCD4B03}"/>
    <cellStyle name="l_PM Jornais(eliza)_Jornais Sudeste_SECOM PR - MARANHÃO -  14-05-08 2 6" xfId="34665" xr:uid="{B77DBBFF-1F95-4723-9329-6865CD0E588D}"/>
    <cellStyle name="l_PM Jornais(eliza)_Jornais Sudeste_SECOM PR - MARANHÃO -  14-05-08 2 7" xfId="19403" xr:uid="{C96CAAA3-B704-47DC-9CD2-34FFED4E64AE}"/>
    <cellStyle name="l_PM Jornais(eliza)_Jornais Sudeste_SECOM PR - MARANHÃO -  14-05-08 3" xfId="12334" xr:uid="{F53718BA-DD19-4D4C-95A3-3B1854082E9E}"/>
    <cellStyle name="l_PM Jornais(eliza)_Jornais Sudeste_SECOM PR - MARANHÃO -  14-05-08 3 2" xfId="15964" xr:uid="{90130D29-5DB7-44F9-85F5-F0D4ABFACC2A}"/>
    <cellStyle name="l_PM Jornais(eliza)_Jornais Sudeste_SECOM PR - MARANHÃO -  14-05-08 3 2 2" xfId="22123" xr:uid="{6B0ACE7C-7D9C-4E43-9353-E06F2FE0FAF5}"/>
    <cellStyle name="l_PM Jornais(eliza)_Jornais Sudeste_SECOM PR - MARANHÃO -  14-05-08 3 2 2 2" xfId="39401" xr:uid="{7D351EA1-0C7B-4E58-92A7-38F4B8878EA8}"/>
    <cellStyle name="l_PM Jornais(eliza)_Jornais Sudeste_SECOM PR - MARANHÃO -  14-05-08 3 2 3" xfId="27042" xr:uid="{0F7BFA04-ABBB-4E43-A791-D91AEF5B36E7}"/>
    <cellStyle name="l_PM Jornais(eliza)_Jornais Sudeste_SECOM PR - MARANHÃO -  14-05-08 3 2 4" xfId="48301" xr:uid="{D151514F-23C4-4230-BDEE-A35EBEDDD2F9}"/>
    <cellStyle name="l_PM Jornais(eliza)_Jornais Sudeste_SECOM PR - MARANHÃO -  14-05-08 3 3" xfId="17664" xr:uid="{E094D845-9739-4979-A3D1-22159D098A3A}"/>
    <cellStyle name="l_PM Jornais(eliza)_Jornais Sudeste_SECOM PR - MARANHÃO -  14-05-08 3 3 2" xfId="23823" xr:uid="{35120CCF-4981-44D6-A3B7-E4D1CDDBC21F}"/>
    <cellStyle name="l_PM Jornais(eliza)_Jornais Sudeste_SECOM PR - MARANHÃO -  14-05-08 3 3 2 2" xfId="42486" xr:uid="{FA6A6840-03FF-4BF4-B71F-C924C8B9CD98}"/>
    <cellStyle name="l_PM Jornais(eliza)_Jornais Sudeste_SECOM PR - MARANHÃO -  14-05-08 3 3 3" xfId="30260" xr:uid="{FFBE631B-79A4-4AD7-BFCD-E4F5517E3574}"/>
    <cellStyle name="l_PM Jornais(eliza)_Jornais Sudeste_SECOM PR - MARANHÃO -  14-05-08 3 4" xfId="33257" xr:uid="{891A5FEF-722F-4BE1-85A6-72CCE31A65CE}"/>
    <cellStyle name="l_PM Jornais(eliza)_Jornais Sudeste_SECOM PR - MARANHÃO -  14-05-08 3 4 2" xfId="44976" xr:uid="{ADE89C10-79B4-402B-85B4-CD54B01D5ACB}"/>
    <cellStyle name="l_PM Jornais(eliza)_Jornais Sudeste_SECOM PR - MARANHÃO -  14-05-08 3 5" xfId="35459" xr:uid="{00572966-BC1E-4824-A070-E385186E29CD}"/>
    <cellStyle name="l_PM Jornais(eliza)_Jornais Sudeste_SECOM PR - MARANHÃO -  14-05-08 3 6" xfId="37291" xr:uid="{C57C0156-9135-4B8C-A705-2D57F4E6CC07}"/>
    <cellStyle name="l_PM Jornais(eliza)_Jornais Sudeste_SECOM PR - MARANHÃO -  14-05-08 3 6 2" xfId="46827" xr:uid="{FCB9B02D-C5C7-4909-AE33-FBC15A376542}"/>
    <cellStyle name="l_PM Jornais(eliza)_Jornais Sudeste_SECOM PR - MARANHÃO -  14-05-08 4" xfId="14224" xr:uid="{62600534-F421-4A8D-AB93-6C390F58096C}"/>
    <cellStyle name="l_PM Jornais(eliza)_Jornais Sudeste_SECOM PR - MARANHÃO -  14-05-08 4 2" xfId="20383" xr:uid="{D4CF7307-B00C-410E-BC17-0047944C7A65}"/>
    <cellStyle name="l_PM Jornais(eliza)_Jornais Sudeste_SECOM PR - MARANHÃO -  14-05-08 4 2 2" xfId="37793" xr:uid="{DF8593AA-26CA-4968-AF0D-AA496C97064A}"/>
    <cellStyle name="l_PM Jornais(eliza)_Jornais Sudeste_SECOM PR - MARANHÃO -  14-05-08 4 3" xfId="25292" xr:uid="{B48AB6BC-2F1E-4A05-BDF6-50782802D538}"/>
    <cellStyle name="l_PM Jornais(eliza)_Jornais Sudeste_SECOM PR - MARANHÃO -  14-05-08 5" xfId="28502" xr:uid="{CB7747B6-AD81-44C8-8BA7-D01FAE71B0CB}"/>
    <cellStyle name="l_PM Jornais(eliza)_Jornais Sudeste_SECOM PR - MARANHÃO -  14-05-08 5 2" xfId="40858" xr:uid="{18F2F6FC-CE73-4CC8-B526-B871364F6CDC}"/>
    <cellStyle name="l_PM Jornais(eliza)_Jornais Sudeste_SECOM PR - MARANHÃO -  14-05-08 6" xfId="31834" xr:uid="{8F907031-8262-4EB5-B718-37CB4A37E204}"/>
    <cellStyle name="l_PM Jornais(eliza)_Jornais Sudeste_SECOM PR - MARANHÃO -  14-05-08_JORNAL COMPLEMENTO 24.06 - VERAMIR II - CONSOLIDADO" xfId="1176" xr:uid="{BFB761D4-AB0E-48BA-B41D-19AF646C45C8}"/>
    <cellStyle name="l_PM Jornais(eliza)_Jornais Sudeste_SECOM PR - MARANHÃO -  14-05-08_OOH - Rev 12" xfId="4083" xr:uid="{5F56A1FA-46DE-4E29-B698-33BA3E205220}"/>
    <cellStyle name="l_PM Jornais(eliza)_Jornais Sudeste_SECOM PR - MGE E SPE - 14-05" xfId="1177" xr:uid="{766CBE84-DF14-4B7C-B9C2-4B25C2318415}"/>
    <cellStyle name="l_PM Jornais(eliza)_Jornais Sudeste_SECOM PR - MGE E SPE - 14-05 2" xfId="11382" xr:uid="{E164E3B8-E922-4D91-BEFF-B7591492DC0A}"/>
    <cellStyle name="l_PM Jornais(eliza)_Jornais Sudeste_SECOM PR - MGE E SPE - 14-05 2 2" xfId="13138" xr:uid="{12A1DADB-98D0-468A-8196-C34EE14F32C9}"/>
    <cellStyle name="l_PM Jornais(eliza)_Jornais Sudeste_SECOM PR - MGE E SPE - 14-05 2 2 2" xfId="16768" xr:uid="{513FE7D9-386A-493B-A539-4BA58A48C8E6}"/>
    <cellStyle name="l_PM Jornais(eliza)_Jornais Sudeste_SECOM PR - MGE E SPE - 14-05 2 2 2 2" xfId="22927" xr:uid="{AF319AA6-682D-45F2-BF42-EB81B21253D4}"/>
    <cellStyle name="l_PM Jornais(eliza)_Jornais Sudeste_SECOM PR - MGE E SPE - 14-05 2 2 2 2 2" xfId="40194" xr:uid="{49B417F5-7A99-4387-A90D-EE8D9B917F2D}"/>
    <cellStyle name="l_PM Jornais(eliza)_Jornais Sudeste_SECOM PR - MGE E SPE - 14-05 2 2 2 3" xfId="27835" xr:uid="{AF4F9023-164B-466E-8505-167B0F4C5F4B}"/>
    <cellStyle name="l_PM Jornais(eliza)_Jornais Sudeste_SECOM PR - MGE E SPE - 14-05 2 2 3" xfId="31059" xr:uid="{454E2A23-D8DC-41E3-AB3F-0700A345A2B4}"/>
    <cellStyle name="l_PM Jornais(eliza)_Jornais Sudeste_SECOM PR - MGE E SPE - 14-05 2 2 3 2" xfId="43283" xr:uid="{EB458BEA-42FC-437A-82F9-9D5B19A3013E}"/>
    <cellStyle name="l_PM Jornais(eliza)_Jornais Sudeste_SECOM PR - MGE E SPE - 14-05 2 2 4" xfId="34051" xr:uid="{1C72D72C-5256-47A5-BB8C-02D0C8C27134}"/>
    <cellStyle name="l_PM Jornais(eliza)_Jornais Sudeste_SECOM PR - MGE E SPE - 14-05 2 2 4 2" xfId="45770" xr:uid="{1D49526F-CFEC-4B42-A5EB-1DCD7A09DA20}"/>
    <cellStyle name="l_PM Jornais(eliza)_Jornais Sudeste_SECOM PR - MGE E SPE - 14-05 2 2 5" xfId="36252" xr:uid="{75F501B2-BB9A-4DE9-894F-0DEF0BAD4EC0}"/>
    <cellStyle name="l_PM Jornais(eliza)_Jornais Sudeste_SECOM PR - MGE E SPE - 14-05 2 2 6" xfId="18486" xr:uid="{E82603EE-688E-4B03-9677-D60030704A47}"/>
    <cellStyle name="l_PM Jornais(eliza)_Jornais Sudeste_SECOM PR - MGE E SPE - 14-05 2 3" xfId="15065" xr:uid="{0C0A7C66-180F-4418-95BF-2B4FD2983E46}"/>
    <cellStyle name="l_PM Jornais(eliza)_Jornais Sudeste_SECOM PR - MGE E SPE - 14-05 2 3 2" xfId="21224" xr:uid="{C6719E95-D39B-4B27-85E2-E3FDDB1C1777}"/>
    <cellStyle name="l_PM Jornais(eliza)_Jornais Sudeste_SECOM PR - MGE E SPE - 14-05 2 3 2 2" xfId="38597" xr:uid="{488833B6-4869-436A-9D3C-73CE49B1B74E}"/>
    <cellStyle name="l_PM Jornais(eliza)_Jornais Sudeste_SECOM PR - MGE E SPE - 14-05 2 3 3" xfId="26186" xr:uid="{C3061AED-00A2-4879-BAFC-326E27CB7479}"/>
    <cellStyle name="l_PM Jornais(eliza)_Jornais Sudeste_SECOM PR - MGE E SPE - 14-05 2 4" xfId="29377" xr:uid="{9C8A07B2-3758-4CD0-A0EF-AF9682B646D2}"/>
    <cellStyle name="l_PM Jornais(eliza)_Jornais Sudeste_SECOM PR - MGE E SPE - 14-05 2 4 2" xfId="41687" xr:uid="{88DF72C5-28A5-4315-8EB2-9198501B6287}"/>
    <cellStyle name="l_PM Jornais(eliza)_Jornais Sudeste_SECOM PR - MGE E SPE - 14-05 2 5" xfId="32361" xr:uid="{9CBF22F6-19B7-4DF3-BF7D-E1289EC2409E}"/>
    <cellStyle name="l_PM Jornais(eliza)_Jornais Sudeste_SECOM PR - MGE E SPE - 14-05 2 5 2" xfId="44116" xr:uid="{C669E3AB-9B86-4CA7-A681-28345EB7AAAC}"/>
    <cellStyle name="l_PM Jornais(eliza)_Jornais Sudeste_SECOM PR - MGE E SPE - 14-05 2 6" xfId="34666" xr:uid="{B7C94105-F3AD-4426-BDF1-B66536561F22}"/>
    <cellStyle name="l_PM Jornais(eliza)_Jornais Sudeste_SECOM PR - MGE E SPE - 14-05 2 7" xfId="19697" xr:uid="{F7DB056B-7F76-4EA6-8267-7759273D0005}"/>
    <cellStyle name="l_PM Jornais(eliza)_Jornais Sudeste_SECOM PR - MGE E SPE - 14-05 3" xfId="12335" xr:uid="{847750C8-B118-47CD-ABB4-DFAB775B4418}"/>
    <cellStyle name="l_PM Jornais(eliza)_Jornais Sudeste_SECOM PR - MGE E SPE - 14-05 3 2" xfId="15965" xr:uid="{E1B58CB4-43F7-49C9-A161-C26A13A5079B}"/>
    <cellStyle name="l_PM Jornais(eliza)_Jornais Sudeste_SECOM PR - MGE E SPE - 14-05 3 2 2" xfId="22124" xr:uid="{C91C3BF0-BD9B-412F-8C98-5C94D84F833C}"/>
    <cellStyle name="l_PM Jornais(eliza)_Jornais Sudeste_SECOM PR - MGE E SPE - 14-05 3 2 2 2" xfId="39402" xr:uid="{A2600865-6875-4AF5-84BC-38FA21844FC5}"/>
    <cellStyle name="l_PM Jornais(eliza)_Jornais Sudeste_SECOM PR - MGE E SPE - 14-05 3 2 3" xfId="27043" xr:uid="{D139BAC3-11B9-4488-A3A0-103767087CFC}"/>
    <cellStyle name="l_PM Jornais(eliza)_Jornais Sudeste_SECOM PR - MGE E SPE - 14-05 3 2 4" xfId="48302" xr:uid="{2741166B-8C3C-4650-91C5-D0B7E5B050BC}"/>
    <cellStyle name="l_PM Jornais(eliza)_Jornais Sudeste_SECOM PR - MGE E SPE - 14-05 3 3" xfId="17665" xr:uid="{C04F02E6-DD87-450D-A493-81D689A7AAA0}"/>
    <cellStyle name="l_PM Jornais(eliza)_Jornais Sudeste_SECOM PR - MGE E SPE - 14-05 3 3 2" xfId="23824" xr:uid="{D79FC335-A4D3-4400-B271-96BD94DF2A86}"/>
    <cellStyle name="l_PM Jornais(eliza)_Jornais Sudeste_SECOM PR - MGE E SPE - 14-05 3 3 2 2" xfId="42487" xr:uid="{D122C71B-20E5-452E-AB42-52482325EACA}"/>
    <cellStyle name="l_PM Jornais(eliza)_Jornais Sudeste_SECOM PR - MGE E SPE - 14-05 3 3 3" xfId="30261" xr:uid="{C9F12309-FF01-4248-948E-81B499064F37}"/>
    <cellStyle name="l_PM Jornais(eliza)_Jornais Sudeste_SECOM PR - MGE E SPE - 14-05 3 4" xfId="33258" xr:uid="{4826661A-9742-474A-9181-C8BFB15BF19B}"/>
    <cellStyle name="l_PM Jornais(eliza)_Jornais Sudeste_SECOM PR - MGE E SPE - 14-05 3 4 2" xfId="44977" xr:uid="{00D41462-8F54-4F8C-B09E-252410C58884}"/>
    <cellStyle name="l_PM Jornais(eliza)_Jornais Sudeste_SECOM PR - MGE E SPE - 14-05 3 5" xfId="35460" xr:uid="{92A03364-DA7C-4FE3-88B2-7B40AEDD8E67}"/>
    <cellStyle name="l_PM Jornais(eliza)_Jornais Sudeste_SECOM PR - MGE E SPE - 14-05 3 6" xfId="36891" xr:uid="{F0C0AAA1-BC6A-41BF-815C-B14A812B1EE6}"/>
    <cellStyle name="l_PM Jornais(eliza)_Jornais Sudeste_SECOM PR - MGE E SPE - 14-05 3 6 2" xfId="46427" xr:uid="{33084C07-E39C-4843-916A-59F78A36B5D9}"/>
    <cellStyle name="l_PM Jornais(eliza)_Jornais Sudeste_SECOM PR - MGE E SPE - 14-05 4" xfId="14225" xr:uid="{A0E366A3-1423-4738-9EA3-FF51AE1764D3}"/>
    <cellStyle name="l_PM Jornais(eliza)_Jornais Sudeste_SECOM PR - MGE E SPE - 14-05 4 2" xfId="20384" xr:uid="{707A0FBB-E47C-4506-9656-566D886A818C}"/>
    <cellStyle name="l_PM Jornais(eliza)_Jornais Sudeste_SECOM PR - MGE E SPE - 14-05 4 2 2" xfId="37794" xr:uid="{CA7B20C7-D7CC-4C3C-A047-DBD2314A0488}"/>
    <cellStyle name="l_PM Jornais(eliza)_Jornais Sudeste_SECOM PR - MGE E SPE - 14-05 4 3" xfId="25293" xr:uid="{5F2C4AB8-2438-42E9-9F95-EACDD314727C}"/>
    <cellStyle name="l_PM Jornais(eliza)_Jornais Sudeste_SECOM PR - MGE E SPE - 14-05 5" xfId="28503" xr:uid="{68CEE52D-29FA-4928-A9E5-A97387586B89}"/>
    <cellStyle name="l_PM Jornais(eliza)_Jornais Sudeste_SECOM PR - MGE E SPE - 14-05 5 2" xfId="40859" xr:uid="{DB98075C-503B-4158-B22D-C6FECCE50585}"/>
    <cellStyle name="l_PM Jornais(eliza)_Jornais Sudeste_SECOM PR - MGE E SPE - 14-05 6" xfId="31833" xr:uid="{B03FAF38-DDCA-4E87-ADEC-5703EF6D1F1E}"/>
    <cellStyle name="l_PM Jornais(eliza)_Jornais Sudeste_SECOM PR - MGE E SPE - 14-05_JORNAL COMPLEMENTO 24.06 - VERAMIR II - CONSOLIDADO" xfId="1178" xr:uid="{6D57F7C2-DEFE-47A7-8A1A-00FFEF52955B}"/>
    <cellStyle name="l_PM Jornais(eliza)_Jornais Sudeste_SECOM PR - MGE E SPE - 14-05_OOH - Rev 12" xfId="4084" xr:uid="{799A14BB-13BC-474C-8963-0BD4134AA979}"/>
    <cellStyle name="l_PM Jornais(eliza)_Jornais Sudeste_SÉCULO 21" xfId="1179" xr:uid="{C9901C3F-6516-48DD-AD35-2CF869DE25A6}"/>
    <cellStyle name="l_PM Jornais(eliza)_Jornais Sudeste_SÉCULO 21_JORNAL COMPLEMENTO 24.06 - VERAMIR II - CONSOLIDADO" xfId="1180" xr:uid="{3E907AF9-0DA0-4CFD-BFB8-702AE52BAAF7}"/>
    <cellStyle name="l_PM Jornais(eliza)_Jornais Sudeste_TV MATISSE" xfId="1181" xr:uid="{EA2E0FF5-6B89-4CCF-AB55-1BDCD6761AF0}"/>
    <cellStyle name="l_PM Jornais(eliza)_Jornais Sudeste_TV MATISSE 2" xfId="11383" xr:uid="{22C086AD-BD9A-40FD-AEF5-7D1654A7BCF0}"/>
    <cellStyle name="l_PM Jornais(eliza)_Jornais Sudeste_TV MATISSE 2 2" xfId="13139" xr:uid="{4F509D9D-43C2-4572-988B-5D8AF50AC11A}"/>
    <cellStyle name="l_PM Jornais(eliza)_Jornais Sudeste_TV MATISSE 2 2 2" xfId="16769" xr:uid="{93FE2F68-837A-43DB-BA83-5CA8408F285A}"/>
    <cellStyle name="l_PM Jornais(eliza)_Jornais Sudeste_TV MATISSE 2 2 2 2" xfId="22928" xr:uid="{B382EB44-341D-413F-BDC8-ADB060609736}"/>
    <cellStyle name="l_PM Jornais(eliza)_Jornais Sudeste_TV MATISSE 2 2 2 2 2" xfId="40195" xr:uid="{D3B68683-8E3F-4996-A366-DC5A06F3F6BA}"/>
    <cellStyle name="l_PM Jornais(eliza)_Jornais Sudeste_TV MATISSE 2 2 2 3" xfId="27836" xr:uid="{8556611C-8154-4FB0-AD2F-3533B92F36F4}"/>
    <cellStyle name="l_PM Jornais(eliza)_Jornais Sudeste_TV MATISSE 2 2 3" xfId="31060" xr:uid="{0927E808-BBFB-4FCF-B5A3-A76CAD288173}"/>
    <cellStyle name="l_PM Jornais(eliza)_Jornais Sudeste_TV MATISSE 2 2 3 2" xfId="43284" xr:uid="{83F1DB0F-DF82-4871-B898-E0EC99F53217}"/>
    <cellStyle name="l_PM Jornais(eliza)_Jornais Sudeste_TV MATISSE 2 2 4" xfId="34052" xr:uid="{EA196509-91EC-4BA9-8D38-499BF3E9AC61}"/>
    <cellStyle name="l_PM Jornais(eliza)_Jornais Sudeste_TV MATISSE 2 2 4 2" xfId="45771" xr:uid="{3B364385-117F-4E9F-B05A-DFEC7C915BD2}"/>
    <cellStyle name="l_PM Jornais(eliza)_Jornais Sudeste_TV MATISSE 2 2 5" xfId="36253" xr:uid="{32F55AD4-F664-4DA8-9E33-719FB1EFB0F6}"/>
    <cellStyle name="l_PM Jornais(eliza)_Jornais Sudeste_TV MATISSE 2 2 6" xfId="18485" xr:uid="{98A8C151-9003-4FF3-BD46-3B9DF5DD2B6C}"/>
    <cellStyle name="l_PM Jornais(eliza)_Jornais Sudeste_TV MATISSE 2 3" xfId="15066" xr:uid="{FD1D4D26-0950-4136-B522-CB9CE01FFB56}"/>
    <cellStyle name="l_PM Jornais(eliza)_Jornais Sudeste_TV MATISSE 2 3 2" xfId="21225" xr:uid="{76FFB8AC-622F-44CF-B49A-FE3723A5CA2B}"/>
    <cellStyle name="l_PM Jornais(eliza)_Jornais Sudeste_TV MATISSE 2 3 2 2" xfId="38598" xr:uid="{480031AF-B5DF-41A2-A9C0-E13430E5F1E4}"/>
    <cellStyle name="l_PM Jornais(eliza)_Jornais Sudeste_TV MATISSE 2 3 3" xfId="26187" xr:uid="{F5C336CA-E081-4920-AC1E-AD0A9AB533DD}"/>
    <cellStyle name="l_PM Jornais(eliza)_Jornais Sudeste_TV MATISSE 2 4" xfId="29378" xr:uid="{D0D71701-444A-4A4C-8535-260D009355B0}"/>
    <cellStyle name="l_PM Jornais(eliza)_Jornais Sudeste_TV MATISSE 2 4 2" xfId="41688" xr:uid="{9783B7F1-F02E-48FF-A4CA-0E6A49623206}"/>
    <cellStyle name="l_PM Jornais(eliza)_Jornais Sudeste_TV MATISSE 2 5" xfId="32362" xr:uid="{8698FB5A-31E6-41D3-A6D8-4516BCFF20C2}"/>
    <cellStyle name="l_PM Jornais(eliza)_Jornais Sudeste_TV MATISSE 2 5 2" xfId="44117" xr:uid="{CFD3B8FA-C117-4A7F-ABB6-BE97D876B357}"/>
    <cellStyle name="l_PM Jornais(eliza)_Jornais Sudeste_TV MATISSE 2 6" xfId="34667" xr:uid="{44AF8009-9454-4808-9988-D3D509A2B9D6}"/>
    <cellStyle name="l_PM Jornais(eliza)_Jornais Sudeste_TV MATISSE 2 7" xfId="19020" xr:uid="{65AFEC3B-D043-4722-B20D-E84131667C2B}"/>
    <cellStyle name="l_PM Jornais(eliza)_Jornais Sudeste_TV MATISSE 3" xfId="12336" xr:uid="{5AE5910C-D521-4EFB-BB1D-5F3A611BF6C0}"/>
    <cellStyle name="l_PM Jornais(eliza)_Jornais Sudeste_TV MATISSE 3 2" xfId="15966" xr:uid="{F2344D2C-A2A4-4C73-B6E1-DF1658CA773E}"/>
    <cellStyle name="l_PM Jornais(eliza)_Jornais Sudeste_TV MATISSE 3 2 2" xfId="22125" xr:uid="{39512B18-7CED-4579-A0CC-A701BAE7A27F}"/>
    <cellStyle name="l_PM Jornais(eliza)_Jornais Sudeste_TV MATISSE 3 2 2 2" xfId="39403" xr:uid="{E88747D0-0158-4F8B-A7A7-62D71BA457FE}"/>
    <cellStyle name="l_PM Jornais(eliza)_Jornais Sudeste_TV MATISSE 3 2 3" xfId="27044" xr:uid="{450D42A2-C016-46C8-9670-F8F484B5D304}"/>
    <cellStyle name="l_PM Jornais(eliza)_Jornais Sudeste_TV MATISSE 3 2 4" xfId="48303" xr:uid="{59EC6543-82A2-45CB-B779-BF9ABDE0755F}"/>
    <cellStyle name="l_PM Jornais(eliza)_Jornais Sudeste_TV MATISSE 3 3" xfId="17666" xr:uid="{DACE9546-9723-4557-9E77-8E28524AD863}"/>
    <cellStyle name="l_PM Jornais(eliza)_Jornais Sudeste_TV MATISSE 3 3 2" xfId="23825" xr:uid="{063A61F1-4744-4C27-9990-B4483B132D03}"/>
    <cellStyle name="l_PM Jornais(eliza)_Jornais Sudeste_TV MATISSE 3 3 2 2" xfId="42488" xr:uid="{D3D80438-969D-4ED6-856B-8410B2970DB5}"/>
    <cellStyle name="l_PM Jornais(eliza)_Jornais Sudeste_TV MATISSE 3 3 3" xfId="30262" xr:uid="{90A5F010-1167-4BE8-A26D-8941B8754602}"/>
    <cellStyle name="l_PM Jornais(eliza)_Jornais Sudeste_TV MATISSE 3 4" xfId="33259" xr:uid="{A8190C08-D5CE-4883-B641-E0800AD49B24}"/>
    <cellStyle name="l_PM Jornais(eliza)_Jornais Sudeste_TV MATISSE 3 4 2" xfId="44978" xr:uid="{402AA1DC-99C3-4946-AE23-3BC31FCD4D82}"/>
    <cellStyle name="l_PM Jornais(eliza)_Jornais Sudeste_TV MATISSE 3 5" xfId="35461" xr:uid="{E815B31D-8A4E-45F5-910E-BA651EC05BD1}"/>
    <cellStyle name="l_PM Jornais(eliza)_Jornais Sudeste_TV MATISSE 3 6" xfId="29088" xr:uid="{B95BA207-8BF3-458E-AEC5-686BA6C2AA20}"/>
    <cellStyle name="l_PM Jornais(eliza)_Jornais Sudeste_TV MATISSE 3 6 2" xfId="41401" xr:uid="{E12E6646-1D26-4B0D-B86F-3AF933CD22F4}"/>
    <cellStyle name="l_PM Jornais(eliza)_Jornais Sudeste_TV MATISSE 4" xfId="14226" xr:uid="{AFE98DDA-C975-44FC-BDBE-ADC4D1937CD7}"/>
    <cellStyle name="l_PM Jornais(eliza)_Jornais Sudeste_TV MATISSE 4 2" xfId="20385" xr:uid="{09B5E4E4-209F-479F-A948-4E8FDDC4BDD4}"/>
    <cellStyle name="l_PM Jornais(eliza)_Jornais Sudeste_TV MATISSE 4 2 2" xfId="37795" xr:uid="{682FDD18-4B5E-4E6B-B0E0-4F225993FB5E}"/>
    <cellStyle name="l_PM Jornais(eliza)_Jornais Sudeste_TV MATISSE 4 3" xfId="25294" xr:uid="{1163C2FA-E30B-459E-BD8B-19B0B5CDCC9C}"/>
    <cellStyle name="l_PM Jornais(eliza)_Jornais Sudeste_TV MATISSE 5" xfId="28504" xr:uid="{12E3FA17-19CA-448A-84CF-A88506BB25E1}"/>
    <cellStyle name="l_PM Jornais(eliza)_Jornais Sudeste_TV MATISSE 5 2" xfId="40860" xr:uid="{6D4B69DE-7350-497C-8A20-B726C8BBDD24}"/>
    <cellStyle name="l_PM Jornais(eliza)_Jornais Sudeste_TV MATISSE 6" xfId="31832" xr:uid="{6BDD39C4-A10A-4243-B94A-C2B941293E34}"/>
    <cellStyle name="l_PM Jornais(eliza)_Jornais Sudeste_TV MATISSE_JORNAL COMPLEMENTO 24.06 - VERAMIR II - CONSOLIDADO" xfId="1182" xr:uid="{AFBDAC10-495B-47E9-B372-54D07BDB0935}"/>
    <cellStyle name="l_PM Jornais(eliza)_Jornais Sudeste_TV MATISSE_OOH - Rev 12" xfId="4085" xr:uid="{0645F9E2-477D-4C07-A641-6B80F3F4C3EC}"/>
    <cellStyle name="l_PM Jornais(eliza)_JORNAL COMPLEMENTO 24.06 - VERAMIR II - CONSOLIDADO" xfId="1183" xr:uid="{D3DBD409-F1B9-4060-9E1B-24A516133867}"/>
    <cellStyle name="l_PM Jornais(eliza)_MG" xfId="1184" xr:uid="{4ABE26CA-DCD4-496E-B4DB-9A5056A05A9D}"/>
    <cellStyle name="l_PM Jornais(eliza)_MG 2" xfId="11384" xr:uid="{11E0D285-D30B-4C37-815B-23BAAE9956DE}"/>
    <cellStyle name="l_PM Jornais(eliza)_MG 2 2" xfId="13140" xr:uid="{C3FC591A-230D-4C5E-8850-8B2C19A33892}"/>
    <cellStyle name="l_PM Jornais(eliza)_MG 2 2 2" xfId="16770" xr:uid="{E420C8E8-FA1A-4FAF-88B0-0A7D4B24CB66}"/>
    <cellStyle name="l_PM Jornais(eliza)_MG 2 2 2 2" xfId="22929" xr:uid="{CC663F71-DD7F-45A5-A1ED-8925E2BF56FB}"/>
    <cellStyle name="l_PM Jornais(eliza)_MG 2 2 2 2 2" xfId="40196" xr:uid="{49682C6D-991C-452C-94F9-257539ECBAD4}"/>
    <cellStyle name="l_PM Jornais(eliza)_MG 2 2 2 3" xfId="27837" xr:uid="{407107E2-C8E6-4ADD-B46E-64B89BBC2E24}"/>
    <cellStyle name="l_PM Jornais(eliza)_MG 2 2 3" xfId="31061" xr:uid="{083AAC4F-2641-4A41-A844-D4AF9DA28BD1}"/>
    <cellStyle name="l_PM Jornais(eliza)_MG 2 2 3 2" xfId="43285" xr:uid="{01C8D844-C0D0-4179-B962-D8A27A072289}"/>
    <cellStyle name="l_PM Jornais(eliza)_MG 2 2 4" xfId="34053" xr:uid="{5E15FC25-CFDA-4B0F-A1E1-6D38D528181A}"/>
    <cellStyle name="l_PM Jornais(eliza)_MG 2 2 4 2" xfId="45772" xr:uid="{304E0582-31FE-46C6-808E-738D2B2FD437}"/>
    <cellStyle name="l_PM Jornais(eliza)_MG 2 2 5" xfId="36254" xr:uid="{82E5FBA7-BBE4-4B1D-A956-7362713BBF77}"/>
    <cellStyle name="l_PM Jornais(eliza)_MG 2 2 6" xfId="18484" xr:uid="{4BD8D8FB-0FAD-4C46-9EBB-8D4A8CA3529E}"/>
    <cellStyle name="l_PM Jornais(eliza)_MG 2 3" xfId="15067" xr:uid="{BB5A77E8-324A-4D61-8850-AF70834E9686}"/>
    <cellStyle name="l_PM Jornais(eliza)_MG 2 3 2" xfId="21226" xr:uid="{D6CB7CC6-806C-4F4E-8C40-5B4D07FE8F22}"/>
    <cellStyle name="l_PM Jornais(eliza)_MG 2 3 2 2" xfId="38599" xr:uid="{319CDAF5-D830-4798-86A0-4F081F3F5BA4}"/>
    <cellStyle name="l_PM Jornais(eliza)_MG 2 3 3" xfId="26188" xr:uid="{BE28D528-2C4D-485C-ADEA-850D8476D44F}"/>
    <cellStyle name="l_PM Jornais(eliza)_MG 2 4" xfId="29379" xr:uid="{8B86788A-E9E5-410C-A7BA-A6D92C461D85}"/>
    <cellStyle name="l_PM Jornais(eliza)_MG 2 4 2" xfId="41689" xr:uid="{2F7712EF-58E1-44F5-9FBA-C45E37119977}"/>
    <cellStyle name="l_PM Jornais(eliza)_MG 2 5" xfId="32363" xr:uid="{7B3955AF-BD5A-431F-8420-6E70B1A79DA4}"/>
    <cellStyle name="l_PM Jornais(eliza)_MG 2 5 2" xfId="44118" xr:uid="{8AB7A03F-85F1-4272-94FE-C8D32BE3E79B}"/>
    <cellStyle name="l_PM Jornais(eliza)_MG 2 6" xfId="34668" xr:uid="{0BB4F4E9-C2B0-4E1E-A4DA-9ADDB5309AC9}"/>
    <cellStyle name="l_PM Jornais(eliza)_MG 2 7" xfId="18704" xr:uid="{80426A05-8B50-41B6-BA30-96467D061134}"/>
    <cellStyle name="l_PM Jornais(eliza)_MG 3" xfId="12337" xr:uid="{0EEBD4AB-2B6B-468E-B1CC-B03484A7B762}"/>
    <cellStyle name="l_PM Jornais(eliza)_MG 3 2" xfId="15967" xr:uid="{5F0722CB-5490-47F3-AF1F-9E98A47D0FB2}"/>
    <cellStyle name="l_PM Jornais(eliza)_MG 3 2 2" xfId="22126" xr:uid="{F09721DA-52DD-4793-9519-7AFE7C9FDC87}"/>
    <cellStyle name="l_PM Jornais(eliza)_MG 3 2 2 2" xfId="39404" xr:uid="{D101210A-E16C-4BCC-9432-6A0D49FF158F}"/>
    <cellStyle name="l_PM Jornais(eliza)_MG 3 2 3" xfId="27045" xr:uid="{5B259899-6B55-4E17-878B-B4F38475F6F1}"/>
    <cellStyle name="l_PM Jornais(eliza)_MG 3 2 4" xfId="48304" xr:uid="{B509813D-928C-417C-A152-54A73718BFF7}"/>
    <cellStyle name="l_PM Jornais(eliza)_MG 3 3" xfId="17667" xr:uid="{339213AD-93DB-4676-B235-8EE3C99BA0B5}"/>
    <cellStyle name="l_PM Jornais(eliza)_MG 3 3 2" xfId="23826" xr:uid="{5B85705B-4461-4054-93DC-80C06A8F1C43}"/>
    <cellStyle name="l_PM Jornais(eliza)_MG 3 3 2 2" xfId="42489" xr:uid="{0075DA7C-5F81-4C14-86AC-7861269B269A}"/>
    <cellStyle name="l_PM Jornais(eliza)_MG 3 3 3" xfId="30263" xr:uid="{1E0F6819-2100-4273-B384-5C16E9E49AF0}"/>
    <cellStyle name="l_PM Jornais(eliza)_MG 3 4" xfId="33260" xr:uid="{9496506B-A6FB-4F96-8ABD-A36B3BD3C3F5}"/>
    <cellStyle name="l_PM Jornais(eliza)_MG 3 4 2" xfId="44979" xr:uid="{2151553E-9ECC-4908-97D9-C9323EA6425A}"/>
    <cellStyle name="l_PM Jornais(eliza)_MG 3 5" xfId="35462" xr:uid="{6956AB28-52BD-472B-BC0F-51D0F1CE52AF}"/>
    <cellStyle name="l_PM Jornais(eliza)_MG 3 6" xfId="37087" xr:uid="{F5A4396D-C057-46EB-9176-D23087231CB5}"/>
    <cellStyle name="l_PM Jornais(eliza)_MG 3 6 2" xfId="46623" xr:uid="{FF0A36E7-DB8F-40F5-B09D-C4A9F8DC8C21}"/>
    <cellStyle name="l_PM Jornais(eliza)_MG 4" xfId="14227" xr:uid="{04F1C946-1A6C-4E2F-B170-86C9998DC348}"/>
    <cellStyle name="l_PM Jornais(eliza)_MG 4 2" xfId="20386" xr:uid="{9A0F762F-A1AF-45BA-A715-E82CD93DB35B}"/>
    <cellStyle name="l_PM Jornais(eliza)_MG 4 2 2" xfId="37796" xr:uid="{DF426906-C511-4FE6-B0DD-D1FF145F7BE3}"/>
    <cellStyle name="l_PM Jornais(eliza)_MG 4 3" xfId="25295" xr:uid="{8ADA6BED-6427-42F4-8AE3-C268DF219803}"/>
    <cellStyle name="l_PM Jornais(eliza)_MG 5" xfId="28505" xr:uid="{1D1A5899-788E-402F-8721-8D3D70B323D0}"/>
    <cellStyle name="l_PM Jornais(eliza)_MG 5 2" xfId="40861" xr:uid="{BBE15300-2FFA-4C7E-BF53-5FD2DB7948A0}"/>
    <cellStyle name="l_PM Jornais(eliza)_MG 6" xfId="31831" xr:uid="{C562F142-78D2-409A-A17B-D86F27898C28}"/>
    <cellStyle name="l_PM Jornais(eliza)_MG_CINEMA - 9 MERCADOS" xfId="1185" xr:uid="{99779932-6813-4053-A13D-3630DE0349E9}"/>
    <cellStyle name="l_PM Jornais(eliza)_MG_CINEMA_-_9_MERCADOS" xfId="1186" xr:uid="{8E79CF36-AC79-4C09-AB18-E74B5476A013}"/>
    <cellStyle name="l_PM Jornais(eliza)_MG_JORNAL COMPLEMENTO 24.06 - VERAMIR II - CONSOLIDADO" xfId="1187" xr:uid="{D5CFA120-0570-4672-B44F-1D2096225919}"/>
    <cellStyle name="l_PM Jornais(eliza)_MG_NEIDE II" xfId="1188" xr:uid="{B53FB723-A860-4DC3-9FD1-7FB57AEB576C}"/>
    <cellStyle name="l_PM Jornais(eliza)_MG_NEIDE II 2" xfId="11385" xr:uid="{9A74CEF0-728A-4179-A74E-9C6977C48C8D}"/>
    <cellStyle name="l_PM Jornais(eliza)_MG_NEIDE II 2 2" xfId="13141" xr:uid="{2A0DC386-0B82-4854-934F-67A47854254F}"/>
    <cellStyle name="l_PM Jornais(eliza)_MG_NEIDE II 2 2 2" xfId="16771" xr:uid="{A24D3EBA-C8B3-4B93-8D58-6B8D89259761}"/>
    <cellStyle name="l_PM Jornais(eliza)_MG_NEIDE II 2 2 2 2" xfId="22930" xr:uid="{29395366-D6FC-49B0-97C7-F95DFFF56502}"/>
    <cellStyle name="l_PM Jornais(eliza)_MG_NEIDE II 2 2 2 2 2" xfId="40197" xr:uid="{B049EE63-6DAB-47DA-9C05-2366CDB9D92B}"/>
    <cellStyle name="l_PM Jornais(eliza)_MG_NEIDE II 2 2 2 3" xfId="27838" xr:uid="{EA21A261-AD76-4D45-8EE6-982D0473FFEB}"/>
    <cellStyle name="l_PM Jornais(eliza)_MG_NEIDE II 2 2 3" xfId="31062" xr:uid="{D8EBCFC4-2EB2-42A6-90E5-3C57FCE83F59}"/>
    <cellStyle name="l_PM Jornais(eliza)_MG_NEIDE II 2 2 3 2" xfId="43286" xr:uid="{757586ED-8D2C-416B-8B8F-8829D40CE20C}"/>
    <cellStyle name="l_PM Jornais(eliza)_MG_NEIDE II 2 2 4" xfId="34054" xr:uid="{AF82EDAD-F267-483E-99B4-2F262E5BE793}"/>
    <cellStyle name="l_PM Jornais(eliza)_MG_NEIDE II 2 2 4 2" xfId="45773" xr:uid="{E7563764-9394-4748-B9F8-9023001F9F79}"/>
    <cellStyle name="l_PM Jornais(eliza)_MG_NEIDE II 2 2 5" xfId="36255" xr:uid="{94E1C1EA-2778-4DAD-B47A-80DF5C8085E0}"/>
    <cellStyle name="l_PM Jornais(eliza)_MG_NEIDE II 2 2 6" xfId="18483" xr:uid="{070AB4CD-ECDC-4C78-A08A-2720D73E16C3}"/>
    <cellStyle name="l_PM Jornais(eliza)_MG_NEIDE II 2 3" xfId="15068" xr:uid="{8E9E411A-BBC6-4A89-9C28-F12DE1A35F6C}"/>
    <cellStyle name="l_PM Jornais(eliza)_MG_NEIDE II 2 3 2" xfId="21227" xr:uid="{E4C336F2-7F8C-41B6-8AAA-0093890AD3DF}"/>
    <cellStyle name="l_PM Jornais(eliza)_MG_NEIDE II 2 3 2 2" xfId="38600" xr:uid="{56A8A2E1-6DEA-4703-ABA9-171304C4AA35}"/>
    <cellStyle name="l_PM Jornais(eliza)_MG_NEIDE II 2 3 3" xfId="26189" xr:uid="{7056FC77-BD1F-4F29-8193-E3FEB54AAE4E}"/>
    <cellStyle name="l_PM Jornais(eliza)_MG_NEIDE II 2 4" xfId="29380" xr:uid="{E0775471-C1AA-4BF7-B27C-AE6F02249FEC}"/>
    <cellStyle name="l_PM Jornais(eliza)_MG_NEIDE II 2 4 2" xfId="41690" xr:uid="{7F628205-5D85-4AE2-80A9-C9CD9EFE5A4F}"/>
    <cellStyle name="l_PM Jornais(eliza)_MG_NEIDE II 2 5" xfId="32364" xr:uid="{DB1315BC-1475-4B87-A11B-E975B8EF74FB}"/>
    <cellStyle name="l_PM Jornais(eliza)_MG_NEIDE II 2 5 2" xfId="44119" xr:uid="{73CEB34A-3575-4D89-BE1D-D2E50216F081}"/>
    <cellStyle name="l_PM Jornais(eliza)_MG_NEIDE II 2 6" xfId="34669" xr:uid="{6DDE4B8D-7263-4E1D-98DC-4118174BAA8F}"/>
    <cellStyle name="l_PM Jornais(eliza)_MG_NEIDE II 2 7" xfId="19402" xr:uid="{EE27B406-A2D4-4745-BC48-CFB889017291}"/>
    <cellStyle name="l_PM Jornais(eliza)_MG_NEIDE II 3" xfId="12338" xr:uid="{85A7DD3F-8428-404B-991D-E73B51C7E8BF}"/>
    <cellStyle name="l_PM Jornais(eliza)_MG_NEIDE II 3 2" xfId="15968" xr:uid="{5A28E1C4-A36F-4FB1-8015-4A146AA688A2}"/>
    <cellStyle name="l_PM Jornais(eliza)_MG_NEIDE II 3 2 2" xfId="22127" xr:uid="{2F7CFDC5-C320-42C0-9013-6D9ED9982C7D}"/>
    <cellStyle name="l_PM Jornais(eliza)_MG_NEIDE II 3 2 2 2" xfId="39405" xr:uid="{2B9CF070-4BF8-4DBB-9EFD-F84F3D390D21}"/>
    <cellStyle name="l_PM Jornais(eliza)_MG_NEIDE II 3 2 3" xfId="27046" xr:uid="{E4C35191-F756-43D2-8C5C-5DBFB1E18196}"/>
    <cellStyle name="l_PM Jornais(eliza)_MG_NEIDE II 3 2 4" xfId="48305" xr:uid="{57A4C981-23F1-436D-9D22-5E14A34997D7}"/>
    <cellStyle name="l_PM Jornais(eliza)_MG_NEIDE II 3 3" xfId="17668" xr:uid="{F9AD829D-587C-4FCB-925C-8500DB8C0217}"/>
    <cellStyle name="l_PM Jornais(eliza)_MG_NEIDE II 3 3 2" xfId="23827" xr:uid="{7DC50081-8FA6-456F-8D1A-AB661EEA1351}"/>
    <cellStyle name="l_PM Jornais(eliza)_MG_NEIDE II 3 3 2 2" xfId="42490" xr:uid="{C9214993-1568-46AE-80D4-A00AA529F418}"/>
    <cellStyle name="l_PM Jornais(eliza)_MG_NEIDE II 3 3 3" xfId="30264" xr:uid="{C9D2585E-BF8C-4C3E-BA81-3D66CFF065F6}"/>
    <cellStyle name="l_PM Jornais(eliza)_MG_NEIDE II 3 4" xfId="33261" xr:uid="{7103D41F-3DAC-45F7-9C14-B8E31CE762B1}"/>
    <cellStyle name="l_PM Jornais(eliza)_MG_NEIDE II 3 4 2" xfId="44980" xr:uid="{3EDA252C-8A93-47C3-94F2-C9CC0656FCF9}"/>
    <cellStyle name="l_PM Jornais(eliza)_MG_NEIDE II 3 5" xfId="35463" xr:uid="{0003659D-E7E0-4205-B7F7-E909AB6A2C2E}"/>
    <cellStyle name="l_PM Jornais(eliza)_MG_NEIDE II 3 6" xfId="37290" xr:uid="{BFA9177A-992F-400B-ADB8-A14E89B19039}"/>
    <cellStyle name="l_PM Jornais(eliza)_MG_NEIDE II 3 6 2" xfId="46826" xr:uid="{9C5EF1B9-C667-4224-BF41-5134CA237C60}"/>
    <cellStyle name="l_PM Jornais(eliza)_MG_NEIDE II 4" xfId="14228" xr:uid="{6F69D8F0-F450-4D1C-BF7D-1B55247DF009}"/>
    <cellStyle name="l_PM Jornais(eliza)_MG_NEIDE II 4 2" xfId="20387" xr:uid="{82C6A9FD-30BF-4896-B898-AB877E804637}"/>
    <cellStyle name="l_PM Jornais(eliza)_MG_NEIDE II 4 2 2" xfId="37797" xr:uid="{BB2566C6-0891-4092-BE2F-96A67705BB87}"/>
    <cellStyle name="l_PM Jornais(eliza)_MG_NEIDE II 4 3" xfId="25296" xr:uid="{F40EFB5B-FC36-465C-9EDE-20170619874B}"/>
    <cellStyle name="l_PM Jornais(eliza)_MG_NEIDE II 5" xfId="28506" xr:uid="{5F456E86-514D-4096-861A-F176D1BEB241}"/>
    <cellStyle name="l_PM Jornais(eliza)_MG_NEIDE II 5 2" xfId="40862" xr:uid="{2ABCB4D9-1A01-403D-8678-6C04A8205021}"/>
    <cellStyle name="l_PM Jornais(eliza)_MG_NEIDE II 6" xfId="31830" xr:uid="{8522275D-D832-4281-B340-C103D7F73A75}"/>
    <cellStyle name="l_PM Jornais(eliza)_MG_NEIDE II_OOH - Rev 12" xfId="4086" xr:uid="{B4E1E9B8-F268-480D-84B0-C9136EDB2935}"/>
    <cellStyle name="l_PM Jornais(eliza)_MG_OOH - Rev 12" xfId="4087" xr:uid="{54589BA0-0E08-4253-B98E-1D4BB2ECDFE4}"/>
    <cellStyle name="l_PM Jornais(eliza)_MG_Plano  DF - Jornal Meia Pág. Tab. 17.05" xfId="1189" xr:uid="{47A41B59-C419-4B38-8513-8E46EA92ADB0}"/>
    <cellStyle name="l_PM Jornais(eliza)_MG_Plano  DF - Jornal Meia Pág. Tab. 17.05_JORNAL COMPLEMENTO 24.06 - VERAMIR II - CONSOLIDADO" xfId="1190" xr:uid="{44EAA373-AE1C-4D83-80B1-A01FFEB96F21}"/>
    <cellStyle name="l_PM Jornais(eliza)_MG_Plano  PE - Jornal Meia Pág. Tab. 17.05" xfId="1191" xr:uid="{01F83139-B01F-474F-B8D5-D9F9DAC5ABF4}"/>
    <cellStyle name="l_PM Jornais(eliza)_MG_Plano  PE - Jornal Meia Pág. Tab. 17.05_JORNAL COMPLEMENTO 24.06 - VERAMIR II - CONSOLIDADO" xfId="1192" xr:uid="{65AE5315-1C87-4E5A-BE68-BF08A90CD4D2}"/>
    <cellStyle name="l_PM Jornais(eliza)_MG_Plano BA - Jornal Meia Pág. Tab. 17.05 - JR NÃO PROG. 19.05" xfId="1193" xr:uid="{75F97874-62FA-4BC1-8FC6-CFA5A462F204}"/>
    <cellStyle name="l_PM Jornais(eliza)_MG_Plano ES - 12.05.08 CONFERÊNCIA14-05-08 " xfId="1194" xr:uid="{C24806E1-D077-430E-934B-AC9B9B3D2CC7}"/>
    <cellStyle name="l_PM Jornais(eliza)_MG_Plano ES - 12.05.08 CONFERÊNCIA14-05-08  2" xfId="11386" xr:uid="{FA503BF7-D7AF-48B2-BE7A-55DD57A3CEDC}"/>
    <cellStyle name="l_PM Jornais(eliza)_MG_Plano ES - 12.05.08 CONFERÊNCIA14-05-08  2 2" xfId="13142" xr:uid="{54783D26-B0E6-4485-A67A-C1E073FB62AC}"/>
    <cellStyle name="l_PM Jornais(eliza)_MG_Plano ES - 12.05.08 CONFERÊNCIA14-05-08  2 2 2" xfId="16772" xr:uid="{44EA53DA-FD21-40C4-9609-6CC9B60D2E14}"/>
    <cellStyle name="l_PM Jornais(eliza)_MG_Plano ES - 12.05.08 CONFERÊNCIA14-05-08  2 2 2 2" xfId="22931" xr:uid="{F529D750-21DC-4642-A3A5-0EEF86ED3C7C}"/>
    <cellStyle name="l_PM Jornais(eliza)_MG_Plano ES - 12.05.08 CONFERÊNCIA14-05-08  2 2 2 2 2" xfId="40198" xr:uid="{C402824C-B650-4968-9FFF-AAA43A6839F5}"/>
    <cellStyle name="l_PM Jornais(eliza)_MG_Plano ES - 12.05.08 CONFERÊNCIA14-05-08  2 2 2 3" xfId="27839" xr:uid="{A296A895-8B7B-4362-B4EC-F0C670B26837}"/>
    <cellStyle name="l_PM Jornais(eliza)_MG_Plano ES - 12.05.08 CONFERÊNCIA14-05-08  2 2 3" xfId="31063" xr:uid="{E309A51A-7ED9-42C5-9DB5-137F4DEF411A}"/>
    <cellStyle name="l_PM Jornais(eliza)_MG_Plano ES - 12.05.08 CONFERÊNCIA14-05-08  2 2 3 2" xfId="43287" xr:uid="{E05E54BE-334B-423E-8593-F65A4EE06B54}"/>
    <cellStyle name="l_PM Jornais(eliza)_MG_Plano ES - 12.05.08 CONFERÊNCIA14-05-08  2 2 4" xfId="34055" xr:uid="{D113C254-919E-449E-9D3C-58F1E6A9CE38}"/>
    <cellStyle name="l_PM Jornais(eliza)_MG_Plano ES - 12.05.08 CONFERÊNCIA14-05-08  2 2 4 2" xfId="45774" xr:uid="{27082DF6-BF1D-4342-A1F9-2C0D59C30713}"/>
    <cellStyle name="l_PM Jornais(eliza)_MG_Plano ES - 12.05.08 CONFERÊNCIA14-05-08  2 2 5" xfId="36256" xr:uid="{9DF08477-8C3A-4F54-AC2A-A0D24074CAF7}"/>
    <cellStyle name="l_PM Jornais(eliza)_MG_Plano ES - 12.05.08 CONFERÊNCIA14-05-08  2 2 6" xfId="18482" xr:uid="{7BA5CFF4-C3BE-4BEA-BF65-112D973700D9}"/>
    <cellStyle name="l_PM Jornais(eliza)_MG_Plano ES - 12.05.08 CONFERÊNCIA14-05-08  2 3" xfId="15069" xr:uid="{290AAA94-5B57-4D0E-B15A-6FD386AC28E1}"/>
    <cellStyle name="l_PM Jornais(eliza)_MG_Plano ES - 12.05.08 CONFERÊNCIA14-05-08  2 3 2" xfId="21228" xr:uid="{4DA26D8E-4197-4306-9C42-70DDE8D50BD4}"/>
    <cellStyle name="l_PM Jornais(eliza)_MG_Plano ES - 12.05.08 CONFERÊNCIA14-05-08  2 3 2 2" xfId="38601" xr:uid="{9BDAA794-E9CE-48BF-988E-9D47B3F6DACA}"/>
    <cellStyle name="l_PM Jornais(eliza)_MG_Plano ES - 12.05.08 CONFERÊNCIA14-05-08  2 3 3" xfId="26190" xr:uid="{37CF616D-8212-4C10-BCC8-3144B61A1816}"/>
    <cellStyle name="l_PM Jornais(eliza)_MG_Plano ES - 12.05.08 CONFERÊNCIA14-05-08  2 4" xfId="29381" xr:uid="{55E27D56-9048-4347-9C82-D1CD241A797C}"/>
    <cellStyle name="l_PM Jornais(eliza)_MG_Plano ES - 12.05.08 CONFERÊNCIA14-05-08  2 4 2" xfId="41691" xr:uid="{E7E35A0A-C661-480E-B7C2-6F02D1F63D3E}"/>
    <cellStyle name="l_PM Jornais(eliza)_MG_Plano ES - 12.05.08 CONFERÊNCIA14-05-08  2 5" xfId="32365" xr:uid="{0FE6D410-3A5A-48FE-8FA0-FE34ECDC7D48}"/>
    <cellStyle name="l_PM Jornais(eliza)_MG_Plano ES - 12.05.08 CONFERÊNCIA14-05-08  2 5 2" xfId="44120" xr:uid="{1E214A56-87EE-4D9F-A796-18E78FA69F22}"/>
    <cellStyle name="l_PM Jornais(eliza)_MG_Plano ES - 12.05.08 CONFERÊNCIA14-05-08  2 6" xfId="34670" xr:uid="{815D040B-2D7B-4BC3-9053-06855E2406FF}"/>
    <cellStyle name="l_PM Jornais(eliza)_MG_Plano ES - 12.05.08 CONFERÊNCIA14-05-08  2 7" xfId="19696" xr:uid="{A7D7C93C-7B9D-4A60-8054-E3175B299854}"/>
    <cellStyle name="l_PM Jornais(eliza)_MG_Plano ES - 12.05.08 CONFERÊNCIA14-05-08  3" xfId="12339" xr:uid="{560DD069-FE74-480B-808A-7ECF95835A78}"/>
    <cellStyle name="l_PM Jornais(eliza)_MG_Plano ES - 12.05.08 CONFERÊNCIA14-05-08  3 2" xfId="15969" xr:uid="{A9FC155B-DEB5-4B5A-8864-8112DE498780}"/>
    <cellStyle name="l_PM Jornais(eliza)_MG_Plano ES - 12.05.08 CONFERÊNCIA14-05-08  3 2 2" xfId="22128" xr:uid="{AC7C5BC8-7160-478B-B932-CC3EFA2CB5CD}"/>
    <cellStyle name="l_PM Jornais(eliza)_MG_Plano ES - 12.05.08 CONFERÊNCIA14-05-08  3 2 2 2" xfId="39406" xr:uid="{637CBDBC-67B5-4570-9CEB-7989E59E3508}"/>
    <cellStyle name="l_PM Jornais(eliza)_MG_Plano ES - 12.05.08 CONFERÊNCIA14-05-08  3 2 3" xfId="27047" xr:uid="{072D16AA-51F1-4390-B73B-45CC3261DF84}"/>
    <cellStyle name="l_PM Jornais(eliza)_MG_Plano ES - 12.05.08 CONFERÊNCIA14-05-08  3 2 4" xfId="48306" xr:uid="{753F7C36-4B43-4348-8CC4-A9B1A71A508B}"/>
    <cellStyle name="l_PM Jornais(eliza)_MG_Plano ES - 12.05.08 CONFERÊNCIA14-05-08  3 3" xfId="17669" xr:uid="{8B7D4DF5-06F6-458E-94EC-D4D96434719A}"/>
    <cellStyle name="l_PM Jornais(eliza)_MG_Plano ES - 12.05.08 CONFERÊNCIA14-05-08  3 3 2" xfId="23828" xr:uid="{DC932DBA-C668-4144-9EB1-94FEF6F7A36E}"/>
    <cellStyle name="l_PM Jornais(eliza)_MG_Plano ES - 12.05.08 CONFERÊNCIA14-05-08  3 3 2 2" xfId="42491" xr:uid="{34420677-55A8-4128-BF5A-46B394ACF2FA}"/>
    <cellStyle name="l_PM Jornais(eliza)_MG_Plano ES - 12.05.08 CONFERÊNCIA14-05-08  3 3 3" xfId="30265" xr:uid="{2D67E321-910E-4DBD-A828-D950D9DE8885}"/>
    <cellStyle name="l_PM Jornais(eliza)_MG_Plano ES - 12.05.08 CONFERÊNCIA14-05-08  3 4" xfId="33262" xr:uid="{D462A26E-C6F8-43CD-B619-725F7238862D}"/>
    <cellStyle name="l_PM Jornais(eliza)_MG_Plano ES - 12.05.08 CONFERÊNCIA14-05-08  3 4 2" xfId="44981" xr:uid="{E9932F81-AC48-4712-8F5B-B3690A8F1232}"/>
    <cellStyle name="l_PM Jornais(eliza)_MG_Plano ES - 12.05.08 CONFERÊNCIA14-05-08  3 5" xfId="35464" xr:uid="{20A2495B-EDF7-4E77-8354-9D566BDECF51}"/>
    <cellStyle name="l_PM Jornais(eliza)_MG_Plano ES - 12.05.08 CONFERÊNCIA14-05-08  3 6" xfId="36890" xr:uid="{A6B6C4AA-18D3-47E8-B418-0D2E2647A744}"/>
    <cellStyle name="l_PM Jornais(eliza)_MG_Plano ES - 12.05.08 CONFERÊNCIA14-05-08  3 6 2" xfId="46426" xr:uid="{12761928-A119-4D2B-83C7-54DB2D532FD7}"/>
    <cellStyle name="l_PM Jornais(eliza)_MG_Plano ES - 12.05.08 CONFERÊNCIA14-05-08  4" xfId="14229" xr:uid="{736D32C7-CA66-4700-8BDD-48EC59C18662}"/>
    <cellStyle name="l_PM Jornais(eliza)_MG_Plano ES - 12.05.08 CONFERÊNCIA14-05-08  4 2" xfId="20388" xr:uid="{77F6B313-BBB9-4612-97A0-75DF911E2959}"/>
    <cellStyle name="l_PM Jornais(eliza)_MG_Plano ES - 12.05.08 CONFERÊNCIA14-05-08  4 2 2" xfId="37798" xr:uid="{45C2B9D2-FDEA-4B43-8853-8A8858215F4C}"/>
    <cellStyle name="l_PM Jornais(eliza)_MG_Plano ES - 12.05.08 CONFERÊNCIA14-05-08  4 3" xfId="25297" xr:uid="{DB648845-4962-467F-A498-BD307E7F98C1}"/>
    <cellStyle name="l_PM Jornais(eliza)_MG_Plano ES - 12.05.08 CONFERÊNCIA14-05-08  5" xfId="28507" xr:uid="{F0F36268-AAE5-4884-8AA5-A839082DF398}"/>
    <cellStyle name="l_PM Jornais(eliza)_MG_Plano ES - 12.05.08 CONFERÊNCIA14-05-08  5 2" xfId="40863" xr:uid="{CEF36191-E9AE-4B71-8789-83E33E112204}"/>
    <cellStyle name="l_PM Jornais(eliza)_MG_Plano ES - 12.05.08 CONFERÊNCIA14-05-08  6" xfId="31829" xr:uid="{C76FAED4-5251-4496-8B65-CF4533FCD9C4}"/>
    <cellStyle name="l_PM Jornais(eliza)_MG_Plano ES - 12.05.08 CONFERÊNCIA14-05-08 _OOH - Rev 12" xfId="4088" xr:uid="{832A0CFE-6BC2-4A79-935E-5ECCC56AFB42}"/>
    <cellStyle name="l_PM Jornais(eliza)_MG_Plano GO -  Jornal Meia Pág. Tab. 16.05 - JR NÃO PROG." xfId="1195" xr:uid="{212CF282-2A2A-4EEF-BB25-A8F2F0AA9E63}"/>
    <cellStyle name="l_PM Jornais(eliza)_MG_Plano GO -  Jornal Meia Pág. Tab. 16.05 - JR NÃO PROG. 2" xfId="11387" xr:uid="{C3866DD0-5C2A-4668-A4F8-99542E9F60CD}"/>
    <cellStyle name="l_PM Jornais(eliza)_MG_Plano GO -  Jornal Meia Pág. Tab. 16.05 - JR NÃO PROG. 2 2" xfId="13143" xr:uid="{F6496C83-228B-43DC-AF75-7161918B1F12}"/>
    <cellStyle name="l_PM Jornais(eliza)_MG_Plano GO -  Jornal Meia Pág. Tab. 16.05 - JR NÃO PROG. 2 2 2" xfId="16773" xr:uid="{188ABD15-DF33-4326-9384-DDCED4A455D0}"/>
    <cellStyle name="l_PM Jornais(eliza)_MG_Plano GO -  Jornal Meia Pág. Tab. 16.05 - JR NÃO PROG. 2 2 2 2" xfId="22932" xr:uid="{48C21F74-4F4B-49E4-9375-0D38DA0C7CA4}"/>
    <cellStyle name="l_PM Jornais(eliza)_MG_Plano GO -  Jornal Meia Pág. Tab. 16.05 - JR NÃO PROG. 2 2 2 2 2" xfId="40199" xr:uid="{EBD21F35-7093-4978-A957-3627DE676B84}"/>
    <cellStyle name="l_PM Jornais(eliza)_MG_Plano GO -  Jornal Meia Pág. Tab. 16.05 - JR NÃO PROG. 2 2 2 3" xfId="27840" xr:uid="{B4C308BA-B8F9-4AE3-B60B-7152FF78C32F}"/>
    <cellStyle name="l_PM Jornais(eliza)_MG_Plano GO -  Jornal Meia Pág. Tab. 16.05 - JR NÃO PROG. 2 2 3" xfId="31064" xr:uid="{9D843D81-28CF-49E5-969A-ED8100BDF30D}"/>
    <cellStyle name="l_PM Jornais(eliza)_MG_Plano GO -  Jornal Meia Pág. Tab. 16.05 - JR NÃO PROG. 2 2 3 2" xfId="43288" xr:uid="{8C6B370E-F2E1-4697-A299-720FB51F0D51}"/>
    <cellStyle name="l_PM Jornais(eliza)_MG_Plano GO -  Jornal Meia Pág. Tab. 16.05 - JR NÃO PROG. 2 2 4" xfId="34056" xr:uid="{EF9C9A99-4793-4133-BE31-2C7BCA8B72C4}"/>
    <cellStyle name="l_PM Jornais(eliza)_MG_Plano GO -  Jornal Meia Pág. Tab. 16.05 - JR NÃO PROG. 2 2 4 2" xfId="45775" xr:uid="{E95B0462-21FA-47AE-9D39-B3337C743550}"/>
    <cellStyle name="l_PM Jornais(eliza)_MG_Plano GO -  Jornal Meia Pág. Tab. 16.05 - JR NÃO PROG. 2 2 5" xfId="36257" xr:uid="{D9B7C7CE-B3BE-4B2A-BC7F-84CE8FA52E91}"/>
    <cellStyle name="l_PM Jornais(eliza)_MG_Plano GO -  Jornal Meia Pág. Tab. 16.05 - JR NÃO PROG. 2 2 6" xfId="18481" xr:uid="{F0D08E86-CD84-436F-8F04-DAE40DAE889F}"/>
    <cellStyle name="l_PM Jornais(eliza)_MG_Plano GO -  Jornal Meia Pág. Tab. 16.05 - JR NÃO PROG. 2 3" xfId="15070" xr:uid="{6EBAA952-5391-491D-AB51-827E9A49A4BE}"/>
    <cellStyle name="l_PM Jornais(eliza)_MG_Plano GO -  Jornal Meia Pág. Tab. 16.05 - JR NÃO PROG. 2 3 2" xfId="21229" xr:uid="{CE46EE80-3FA1-4EA9-BF21-A8F31F980B88}"/>
    <cellStyle name="l_PM Jornais(eliza)_MG_Plano GO -  Jornal Meia Pág. Tab. 16.05 - JR NÃO PROG. 2 3 2 2" xfId="38602" xr:uid="{998AF34F-8FEB-4597-969D-DBA688AB4411}"/>
    <cellStyle name="l_PM Jornais(eliza)_MG_Plano GO -  Jornal Meia Pág. Tab. 16.05 - JR NÃO PROG. 2 3 3" xfId="26191" xr:uid="{63670D87-03A8-4B69-97C7-6447F46FC24E}"/>
    <cellStyle name="l_PM Jornais(eliza)_MG_Plano GO -  Jornal Meia Pág. Tab. 16.05 - JR NÃO PROG. 2 4" xfId="29382" xr:uid="{FE243457-70FA-45DD-B649-62D7CD18425A}"/>
    <cellStyle name="l_PM Jornais(eliza)_MG_Plano GO -  Jornal Meia Pág. Tab. 16.05 - JR NÃO PROG. 2 4 2" xfId="41692" xr:uid="{2942A21A-E724-404E-BD03-572D26719CEA}"/>
    <cellStyle name="l_PM Jornais(eliza)_MG_Plano GO -  Jornal Meia Pág. Tab. 16.05 - JR NÃO PROG. 2 5" xfId="32366" xr:uid="{8A2209F3-1653-4D9D-BC28-669A00D0D4E0}"/>
    <cellStyle name="l_PM Jornais(eliza)_MG_Plano GO -  Jornal Meia Pág. Tab. 16.05 - JR NÃO PROG. 2 5 2" xfId="44121" xr:uid="{E08E7D15-57D3-475A-AAB2-BB87745CDE1E}"/>
    <cellStyle name="l_PM Jornais(eliza)_MG_Plano GO -  Jornal Meia Pág. Tab. 16.05 - JR NÃO PROG. 2 6" xfId="34671" xr:uid="{8B5F0C40-387F-42FD-B87C-AAAF83CA4C74}"/>
    <cellStyle name="l_PM Jornais(eliza)_MG_Plano GO -  Jornal Meia Pág. Tab. 16.05 - JR NÃO PROG. 2 7" xfId="19019" xr:uid="{93DE5167-32E3-4899-B6DE-C5F1975D4614}"/>
    <cellStyle name="l_PM Jornais(eliza)_MG_Plano GO -  Jornal Meia Pág. Tab. 16.05 - JR NÃO PROG. 3" xfId="12340" xr:uid="{0B889F3C-5830-4649-9527-B4187B8895D1}"/>
    <cellStyle name="l_PM Jornais(eliza)_MG_Plano GO -  Jornal Meia Pág. Tab. 16.05 - JR NÃO PROG. 3 2" xfId="15970" xr:uid="{0DBB271A-19B9-4797-819C-EAE5BC41A5CB}"/>
    <cellStyle name="l_PM Jornais(eliza)_MG_Plano GO -  Jornal Meia Pág. Tab. 16.05 - JR NÃO PROG. 3 2 2" xfId="22129" xr:uid="{7F5D6612-5259-46C8-9E15-7780FCF18B5C}"/>
    <cellStyle name="l_PM Jornais(eliza)_MG_Plano GO -  Jornal Meia Pág. Tab. 16.05 - JR NÃO PROG. 3 2 2 2" xfId="39407" xr:uid="{3D987ECD-EBCB-4168-8464-D10DE716B666}"/>
    <cellStyle name="l_PM Jornais(eliza)_MG_Plano GO -  Jornal Meia Pág. Tab. 16.05 - JR NÃO PROG. 3 2 3" xfId="27048" xr:uid="{4923D113-82DC-420A-ACBB-8E7B9F06F0FB}"/>
    <cellStyle name="l_PM Jornais(eliza)_MG_Plano GO -  Jornal Meia Pág. Tab. 16.05 - JR NÃO PROG. 3 2 4" xfId="48307" xr:uid="{3166170C-C2E9-4D40-8674-7C4A37D611DE}"/>
    <cellStyle name="l_PM Jornais(eliza)_MG_Plano GO -  Jornal Meia Pág. Tab. 16.05 - JR NÃO PROG. 3 3" xfId="17670" xr:uid="{6A6599ED-541E-4411-8274-2BC9CFBE2006}"/>
    <cellStyle name="l_PM Jornais(eliza)_MG_Plano GO -  Jornal Meia Pág. Tab. 16.05 - JR NÃO PROG. 3 3 2" xfId="23829" xr:uid="{7EFBDA80-04C2-4487-A465-6C58ED53B172}"/>
    <cellStyle name="l_PM Jornais(eliza)_MG_Plano GO -  Jornal Meia Pág. Tab. 16.05 - JR NÃO PROG. 3 3 2 2" xfId="42492" xr:uid="{0C7B2F71-D1BC-4F26-8B6B-7546A1A96774}"/>
    <cellStyle name="l_PM Jornais(eliza)_MG_Plano GO -  Jornal Meia Pág. Tab. 16.05 - JR NÃO PROG. 3 3 3" xfId="30266" xr:uid="{2A6C0C7B-17F7-4D48-B097-095076571509}"/>
    <cellStyle name="l_PM Jornais(eliza)_MG_Plano GO -  Jornal Meia Pág. Tab. 16.05 - JR NÃO PROG. 3 4" xfId="33263" xr:uid="{6910DF1A-D8FA-4B72-B57B-2E8632F5C399}"/>
    <cellStyle name="l_PM Jornais(eliza)_MG_Plano GO -  Jornal Meia Pág. Tab. 16.05 - JR NÃO PROG. 3 4 2" xfId="44982" xr:uid="{E9F71360-2A35-4312-8417-CA56EC2812AD}"/>
    <cellStyle name="l_PM Jornais(eliza)_MG_Plano GO -  Jornal Meia Pág. Tab. 16.05 - JR NÃO PROG. 3 5" xfId="35465" xr:uid="{4A9F8827-2F5D-4B7A-ADC7-3B2CA2225B1D}"/>
    <cellStyle name="l_PM Jornais(eliza)_MG_Plano GO -  Jornal Meia Pág. Tab. 16.05 - JR NÃO PROG. 3 6" xfId="32910" xr:uid="{1DD4D3C3-FE6F-42BC-9F8F-BD5B12FC4CD7}"/>
    <cellStyle name="l_PM Jornais(eliza)_MG_Plano GO -  Jornal Meia Pág. Tab. 16.05 - JR NÃO PROG. 3 6 2" xfId="44659" xr:uid="{48647E2B-73EB-41D1-876E-AC8762AE0C87}"/>
    <cellStyle name="l_PM Jornais(eliza)_MG_Plano GO -  Jornal Meia Pág. Tab. 16.05 - JR NÃO PROG. 4" xfId="14230" xr:uid="{25F6F09E-AFF1-447F-AA5D-DA92549D7CB6}"/>
    <cellStyle name="l_PM Jornais(eliza)_MG_Plano GO -  Jornal Meia Pág. Tab. 16.05 - JR NÃO PROG. 4 2" xfId="20389" xr:uid="{AD93B0D4-8277-4F81-8EAC-50475C009971}"/>
    <cellStyle name="l_PM Jornais(eliza)_MG_Plano GO -  Jornal Meia Pág. Tab. 16.05 - JR NÃO PROG. 4 2 2" xfId="37799" xr:uid="{B6AEDE5E-2046-48AB-B468-782DD8B7EF3E}"/>
    <cellStyle name="l_PM Jornais(eliza)_MG_Plano GO -  Jornal Meia Pág. Tab. 16.05 - JR NÃO PROG. 4 3" xfId="25298" xr:uid="{3E4301A4-F764-4C78-97F4-CAEE19E7C9D1}"/>
    <cellStyle name="l_PM Jornais(eliza)_MG_Plano GO -  Jornal Meia Pág. Tab. 16.05 - JR NÃO PROG. 5" xfId="28508" xr:uid="{CB19A44D-1588-47DF-BF40-A70D1ECCFBD9}"/>
    <cellStyle name="l_PM Jornais(eliza)_MG_Plano GO -  Jornal Meia Pág. Tab. 16.05 - JR NÃO PROG. 5 2" xfId="40864" xr:uid="{C1BA697A-1E73-4233-B473-5FD32E8663D9}"/>
    <cellStyle name="l_PM Jornais(eliza)_MG_Plano GO -  Jornal Meia Pág. Tab. 16.05 - JR NÃO PROG. 6" xfId="31828" xr:uid="{920306EF-20E4-4CC0-933D-27CCD359B8CD}"/>
    <cellStyle name="l_PM Jornais(eliza)_MG_Plano GO -  Jornal Meia Pág. Tab. 16.05 - JR NÃO PROG._OOH - Rev 12" xfId="4089" xr:uid="{1EDD0F90-B1C6-4E40-A7DE-B0D9D87C428C}"/>
    <cellStyle name="l_PM Jornais(eliza)_MG_Plano RJ -" xfId="1196" xr:uid="{834B4249-125D-4D77-BCC2-CB70724FF2C5}"/>
    <cellStyle name="l_PM Jornais(eliza)_MG_Plano RJ - AJUSTADO 06.05.08 CONFERÊNCIAS 07.05.08" xfId="1197" xr:uid="{9E164A52-A00F-4B3D-BDF5-F8DFF534D4C7}"/>
    <cellStyle name="l_PM Jornais(eliza)_MG_Plano RJ - AJUSTADO 06.05.08 CONFERÊNCIAS 07.05.08 2" xfId="11388" xr:uid="{71790150-C774-4E92-B476-A4188E2F7B42}"/>
    <cellStyle name="l_PM Jornais(eliza)_MG_Plano RJ - AJUSTADO 06.05.08 CONFERÊNCIAS 07.05.08 2 2" xfId="13144" xr:uid="{347EA513-D7A4-4523-AC7F-EA9870536EBB}"/>
    <cellStyle name="l_PM Jornais(eliza)_MG_Plano RJ - AJUSTADO 06.05.08 CONFERÊNCIAS 07.05.08 2 2 2" xfId="16774" xr:uid="{6458738F-C3CA-4941-A7EC-F87F5B994D9A}"/>
    <cellStyle name="l_PM Jornais(eliza)_MG_Plano RJ - AJUSTADO 06.05.08 CONFERÊNCIAS 07.05.08 2 2 2 2" xfId="22933" xr:uid="{4CDCE559-360A-4D63-9E2E-5D55A39D3C95}"/>
    <cellStyle name="l_PM Jornais(eliza)_MG_Plano RJ - AJUSTADO 06.05.08 CONFERÊNCIAS 07.05.08 2 2 2 2 2" xfId="40200" xr:uid="{86823E96-4E2C-49F2-94ED-3AD36A172844}"/>
    <cellStyle name="l_PM Jornais(eliza)_MG_Plano RJ - AJUSTADO 06.05.08 CONFERÊNCIAS 07.05.08 2 2 2 3" xfId="27841" xr:uid="{17173EDD-2512-441A-9208-0F2936231C15}"/>
    <cellStyle name="l_PM Jornais(eliza)_MG_Plano RJ - AJUSTADO 06.05.08 CONFERÊNCIAS 07.05.08 2 2 3" xfId="31065" xr:uid="{3B33ACBF-579E-4ACC-BD8A-0B2C5E2BC60A}"/>
    <cellStyle name="l_PM Jornais(eliza)_MG_Plano RJ - AJUSTADO 06.05.08 CONFERÊNCIAS 07.05.08 2 2 3 2" xfId="43289" xr:uid="{11AE66DF-0334-4A66-98EC-00F7AC41F522}"/>
    <cellStyle name="l_PM Jornais(eliza)_MG_Plano RJ - AJUSTADO 06.05.08 CONFERÊNCIAS 07.05.08 2 2 4" xfId="34057" xr:uid="{A2758D42-98D6-47AB-8937-168B3D3F04F9}"/>
    <cellStyle name="l_PM Jornais(eliza)_MG_Plano RJ - AJUSTADO 06.05.08 CONFERÊNCIAS 07.05.08 2 2 4 2" xfId="45776" xr:uid="{73DD5963-89F6-4285-888C-82BC4B677809}"/>
    <cellStyle name="l_PM Jornais(eliza)_MG_Plano RJ - AJUSTADO 06.05.08 CONFERÊNCIAS 07.05.08 2 2 5" xfId="36258" xr:uid="{507DEEEC-61BC-4476-9D4A-E26AE37AD922}"/>
    <cellStyle name="l_PM Jornais(eliza)_MG_Plano RJ - AJUSTADO 06.05.08 CONFERÊNCIAS 07.05.08 2 2 6" xfId="18479" xr:uid="{D72A2044-5D47-4167-8429-1C63FD98150C}"/>
    <cellStyle name="l_PM Jornais(eliza)_MG_Plano RJ - AJUSTADO 06.05.08 CONFERÊNCIAS 07.05.08 2 3" xfId="15071" xr:uid="{5E70B4A7-1102-4789-9E7F-48264258E1A6}"/>
    <cellStyle name="l_PM Jornais(eliza)_MG_Plano RJ - AJUSTADO 06.05.08 CONFERÊNCIAS 07.05.08 2 3 2" xfId="21230" xr:uid="{16780D15-0EC3-45A6-B839-AEC48E677409}"/>
    <cellStyle name="l_PM Jornais(eliza)_MG_Plano RJ - AJUSTADO 06.05.08 CONFERÊNCIAS 07.05.08 2 3 2 2" xfId="38603" xr:uid="{1752CE0E-E0D8-433F-82FA-224F662CBB61}"/>
    <cellStyle name="l_PM Jornais(eliza)_MG_Plano RJ - AJUSTADO 06.05.08 CONFERÊNCIAS 07.05.08 2 3 3" xfId="26192" xr:uid="{7036FD79-4DDE-4396-BD9F-000FFB1FDE38}"/>
    <cellStyle name="l_PM Jornais(eliza)_MG_Plano RJ - AJUSTADO 06.05.08 CONFERÊNCIAS 07.05.08 2 4" xfId="29383" xr:uid="{0D092FDF-DB92-414F-8E26-62C992EFEA7B}"/>
    <cellStyle name="l_PM Jornais(eliza)_MG_Plano RJ - AJUSTADO 06.05.08 CONFERÊNCIAS 07.05.08 2 4 2" xfId="41693" xr:uid="{E7B67B70-D3D3-4C5F-B3E1-F17F006AC2E7}"/>
    <cellStyle name="l_PM Jornais(eliza)_MG_Plano RJ - AJUSTADO 06.05.08 CONFERÊNCIAS 07.05.08 2 5" xfId="32367" xr:uid="{9151DB4B-4AB6-4756-8C4F-F60439CD5FA4}"/>
    <cellStyle name="l_PM Jornais(eliza)_MG_Plano RJ - AJUSTADO 06.05.08 CONFERÊNCIAS 07.05.08 2 5 2" xfId="44122" xr:uid="{5BF24A40-9C67-47B8-ACBB-FF136F686337}"/>
    <cellStyle name="l_PM Jornais(eliza)_MG_Plano RJ - AJUSTADO 06.05.08 CONFERÊNCIAS 07.05.08 2 6" xfId="34672" xr:uid="{64D9E48C-19B6-43C3-BBE4-73D1DA501939}"/>
    <cellStyle name="l_PM Jornais(eliza)_MG_Plano RJ - AJUSTADO 06.05.08 CONFERÊNCIAS 07.05.08 2 7" xfId="18703" xr:uid="{E3DD963D-5374-4A9F-99DA-6833479C9B83}"/>
    <cellStyle name="l_PM Jornais(eliza)_MG_Plano RJ - AJUSTADO 06.05.08 CONFERÊNCIAS 07.05.08 3" xfId="12341" xr:uid="{1EBCF14F-0FA6-4413-9B81-5DDCA1E441A5}"/>
    <cellStyle name="l_PM Jornais(eliza)_MG_Plano RJ - AJUSTADO 06.05.08 CONFERÊNCIAS 07.05.08 3 2" xfId="15971" xr:uid="{0BEBE58D-5A42-4E40-BC1C-A07C3BA84DCF}"/>
    <cellStyle name="l_PM Jornais(eliza)_MG_Plano RJ - AJUSTADO 06.05.08 CONFERÊNCIAS 07.05.08 3 2 2" xfId="22130" xr:uid="{151503F6-3D48-411F-823B-6C53FF110979}"/>
    <cellStyle name="l_PM Jornais(eliza)_MG_Plano RJ - AJUSTADO 06.05.08 CONFERÊNCIAS 07.05.08 3 2 2 2" xfId="39408" xr:uid="{D288FFB8-31A3-41FA-9D25-9B3B5392B4FC}"/>
    <cellStyle name="l_PM Jornais(eliza)_MG_Plano RJ - AJUSTADO 06.05.08 CONFERÊNCIAS 07.05.08 3 2 3" xfId="27049" xr:uid="{C3BCEF3E-DBE6-4962-9FE9-E48CAAB218F3}"/>
    <cellStyle name="l_PM Jornais(eliza)_MG_Plano RJ - AJUSTADO 06.05.08 CONFERÊNCIAS 07.05.08 3 2 4" xfId="48308" xr:uid="{D9E18B83-062B-47A0-A11D-B06D0D50A1F8}"/>
    <cellStyle name="l_PM Jornais(eliza)_MG_Plano RJ - AJUSTADO 06.05.08 CONFERÊNCIAS 07.05.08 3 3" xfId="17671" xr:uid="{0917B049-11E0-4316-9D81-37120FF8DCB6}"/>
    <cellStyle name="l_PM Jornais(eliza)_MG_Plano RJ - AJUSTADO 06.05.08 CONFERÊNCIAS 07.05.08 3 3 2" xfId="23830" xr:uid="{BD2F585E-F867-4D74-BB5E-28DC0B4A591A}"/>
    <cellStyle name="l_PM Jornais(eliza)_MG_Plano RJ - AJUSTADO 06.05.08 CONFERÊNCIAS 07.05.08 3 3 2 2" xfId="42493" xr:uid="{82AF69D8-683B-4C6E-AF52-66D8D71AF7F3}"/>
    <cellStyle name="l_PM Jornais(eliza)_MG_Plano RJ - AJUSTADO 06.05.08 CONFERÊNCIAS 07.05.08 3 3 3" xfId="30267" xr:uid="{9524970E-04A3-47E4-90CB-752B8DB7BD01}"/>
    <cellStyle name="l_PM Jornais(eliza)_MG_Plano RJ - AJUSTADO 06.05.08 CONFERÊNCIAS 07.05.08 3 4" xfId="33264" xr:uid="{A57E3E9E-114A-4C16-A01F-F831A8D30530}"/>
    <cellStyle name="l_PM Jornais(eliza)_MG_Plano RJ - AJUSTADO 06.05.08 CONFERÊNCIAS 07.05.08 3 4 2" xfId="44983" xr:uid="{01B80982-3060-4E66-B48B-03D1CF2DC524}"/>
    <cellStyle name="l_PM Jornais(eliza)_MG_Plano RJ - AJUSTADO 06.05.08 CONFERÊNCIAS 07.05.08 3 5" xfId="35466" xr:uid="{A48E28C7-B906-4CF5-86BC-F3186B3E3210}"/>
    <cellStyle name="l_PM Jornais(eliza)_MG_Plano RJ - AJUSTADO 06.05.08 CONFERÊNCIAS 07.05.08 3 6" xfId="37086" xr:uid="{032DCDAA-42DE-4FAA-81FF-61F1D139ABD8}"/>
    <cellStyle name="l_PM Jornais(eliza)_MG_Plano RJ - AJUSTADO 06.05.08 CONFERÊNCIAS 07.05.08 3 6 2" xfId="46622" xr:uid="{7D4D1C70-D546-4CFE-9938-B5E89EDCFF82}"/>
    <cellStyle name="l_PM Jornais(eliza)_MG_Plano RJ - AJUSTADO 06.05.08 CONFERÊNCIAS 07.05.08 4" xfId="14231" xr:uid="{7C744854-0CD0-4F4C-9534-47C3C70F7DE6}"/>
    <cellStyle name="l_PM Jornais(eliza)_MG_Plano RJ - AJUSTADO 06.05.08 CONFERÊNCIAS 07.05.08 4 2" xfId="20390" xr:uid="{517A3C3A-9D5F-461E-93B1-DE7FD4409F4F}"/>
    <cellStyle name="l_PM Jornais(eliza)_MG_Plano RJ - AJUSTADO 06.05.08 CONFERÊNCIAS 07.05.08 4 2 2" xfId="37800" xr:uid="{0D0AFBA6-916F-4AB4-9286-598AA12DB280}"/>
    <cellStyle name="l_PM Jornais(eliza)_MG_Plano RJ - AJUSTADO 06.05.08 CONFERÊNCIAS 07.05.08 4 3" xfId="25299" xr:uid="{448C7A4A-6468-4F20-B599-52D7A2BE59C7}"/>
    <cellStyle name="l_PM Jornais(eliza)_MG_Plano RJ - AJUSTADO 06.05.08 CONFERÊNCIAS 07.05.08 5" xfId="28509" xr:uid="{427AE379-9139-4F17-97B8-9FC0100845F5}"/>
    <cellStyle name="l_PM Jornais(eliza)_MG_Plano RJ - AJUSTADO 06.05.08 CONFERÊNCIAS 07.05.08 5 2" xfId="40865" xr:uid="{F3AD8698-C4C8-4125-B4AC-764052F27915}"/>
    <cellStyle name="l_PM Jornais(eliza)_MG_Plano RJ - AJUSTADO 06.05.08 CONFERÊNCIAS 07.05.08 6" xfId="31827" xr:uid="{E562D415-A33D-494D-AD5F-E7A72515047E}"/>
    <cellStyle name="l_PM Jornais(eliza)_MG_Plano RJ - AJUSTADO 06.05.08 CONFERÊNCIAS 07.05.08_JORNAL COMPLEMENTO 24.06 - VERAMIR II - CONSOLIDADO" xfId="1198" xr:uid="{A9B03D86-EC35-4293-A17C-7C9A89901C10}"/>
    <cellStyle name="l_PM Jornais(eliza)_MG_Plano RJ - AJUSTADO 06.05.08 CONFERÊNCIAS 07.05.08_OOH - Rev 12" xfId="4090" xr:uid="{2847D32A-ED40-4AF8-B35A-A2AC2215F5DA}"/>
    <cellStyle name="l_PM Jornais(eliza)_MG_Plano RJ - AJUSTADO 06.05.08 CONFERÊNCIAS 07.05.08_TV MATISSE" xfId="1199" xr:uid="{6DEB79E8-7163-4A73-A6AC-13CD3CBF77B8}"/>
    <cellStyle name="l_PM Jornais(eliza)_MG_Plano RJ - AJUSTADO 06.05.08 CONFERÊNCIAS 07.05.08_TV MATISSE 2" xfId="11389" xr:uid="{A0B7E89C-40D4-4483-B4D0-D2B30175CB67}"/>
    <cellStyle name="l_PM Jornais(eliza)_MG_Plano RJ - AJUSTADO 06.05.08 CONFERÊNCIAS 07.05.08_TV MATISSE 2 2" xfId="13145" xr:uid="{7625EC8F-EC36-4D92-9685-D7B214F3DE27}"/>
    <cellStyle name="l_PM Jornais(eliza)_MG_Plano RJ - AJUSTADO 06.05.08 CONFERÊNCIAS 07.05.08_TV MATISSE 2 2 2" xfId="16775" xr:uid="{034772F1-6A4F-4311-9346-F49C9CF02043}"/>
    <cellStyle name="l_PM Jornais(eliza)_MG_Plano RJ - AJUSTADO 06.05.08 CONFERÊNCIAS 07.05.08_TV MATISSE 2 2 2 2" xfId="22934" xr:uid="{9BF44B28-6096-4332-8FF2-05A88B1A4E82}"/>
    <cellStyle name="l_PM Jornais(eliza)_MG_Plano RJ - AJUSTADO 06.05.08 CONFERÊNCIAS 07.05.08_TV MATISSE 2 2 2 2 2" xfId="40201" xr:uid="{48EAD3F5-F5CA-48E9-B167-94D491168BA2}"/>
    <cellStyle name="l_PM Jornais(eliza)_MG_Plano RJ - AJUSTADO 06.05.08 CONFERÊNCIAS 07.05.08_TV MATISSE 2 2 2 3" xfId="27842" xr:uid="{E4480B1A-17DE-468C-89CA-1D3F5AAB3CB2}"/>
    <cellStyle name="l_PM Jornais(eliza)_MG_Plano RJ - AJUSTADO 06.05.08 CONFERÊNCIAS 07.05.08_TV MATISSE 2 2 3" xfId="31066" xr:uid="{4B04AE4B-F1C7-4710-A30C-5D8C4BE9557B}"/>
    <cellStyle name="l_PM Jornais(eliza)_MG_Plano RJ - AJUSTADO 06.05.08 CONFERÊNCIAS 07.05.08_TV MATISSE 2 2 3 2" xfId="43290" xr:uid="{769D86A6-72DF-40FF-8680-FEDA976FCE75}"/>
    <cellStyle name="l_PM Jornais(eliza)_MG_Plano RJ - AJUSTADO 06.05.08 CONFERÊNCIAS 07.05.08_TV MATISSE 2 2 4" xfId="34058" xr:uid="{D4E4D7DA-16EF-4948-90AF-944BC6A2F543}"/>
    <cellStyle name="l_PM Jornais(eliza)_MG_Plano RJ - AJUSTADO 06.05.08 CONFERÊNCIAS 07.05.08_TV MATISSE 2 2 4 2" xfId="45777" xr:uid="{5E0F158B-051B-4E05-80C4-C339B5675348}"/>
    <cellStyle name="l_PM Jornais(eliza)_MG_Plano RJ - AJUSTADO 06.05.08 CONFERÊNCIAS 07.05.08_TV MATISSE 2 2 5" xfId="36259" xr:uid="{54EA0E49-A120-4307-B5BC-D3D5DF7545B0}"/>
    <cellStyle name="l_PM Jornais(eliza)_MG_Plano RJ - AJUSTADO 06.05.08 CONFERÊNCIAS 07.05.08_TV MATISSE 2 2 6" xfId="18478" xr:uid="{01815F91-0A81-4261-8421-1DCB6157FF64}"/>
    <cellStyle name="l_PM Jornais(eliza)_MG_Plano RJ - AJUSTADO 06.05.08 CONFERÊNCIAS 07.05.08_TV MATISSE 2 3" xfId="15072" xr:uid="{14A83111-4AC9-4769-80EA-7A5B757BAC83}"/>
    <cellStyle name="l_PM Jornais(eliza)_MG_Plano RJ - AJUSTADO 06.05.08 CONFERÊNCIAS 07.05.08_TV MATISSE 2 3 2" xfId="21231" xr:uid="{6C611E12-CD0C-495B-B136-CFB0765091C4}"/>
    <cellStyle name="l_PM Jornais(eliza)_MG_Plano RJ - AJUSTADO 06.05.08 CONFERÊNCIAS 07.05.08_TV MATISSE 2 3 2 2" xfId="38604" xr:uid="{A7D16A5D-9CB7-4FA9-9269-627F5E5DDED9}"/>
    <cellStyle name="l_PM Jornais(eliza)_MG_Plano RJ - AJUSTADO 06.05.08 CONFERÊNCIAS 07.05.08_TV MATISSE 2 3 3" xfId="26193" xr:uid="{CA2C76FF-9A2F-4BB2-8986-7B586CE1859E}"/>
    <cellStyle name="l_PM Jornais(eliza)_MG_Plano RJ - AJUSTADO 06.05.08 CONFERÊNCIAS 07.05.08_TV MATISSE 2 4" xfId="29384" xr:uid="{A0E017DD-0D14-4C7B-9068-237145A05952}"/>
    <cellStyle name="l_PM Jornais(eliza)_MG_Plano RJ - AJUSTADO 06.05.08 CONFERÊNCIAS 07.05.08_TV MATISSE 2 4 2" xfId="41694" xr:uid="{5ECEC1F0-0379-4671-9E05-BECD355D31FB}"/>
    <cellStyle name="l_PM Jornais(eliza)_MG_Plano RJ - AJUSTADO 06.05.08 CONFERÊNCIAS 07.05.08_TV MATISSE 2 5" xfId="32368" xr:uid="{E19F014B-E5BF-4410-8200-55CBD42ABA33}"/>
    <cellStyle name="l_PM Jornais(eliza)_MG_Plano RJ - AJUSTADO 06.05.08 CONFERÊNCIAS 07.05.08_TV MATISSE 2 5 2" xfId="44123" xr:uid="{FC173DA4-CDEE-4D9F-99D0-02288AFDFD57}"/>
    <cellStyle name="l_PM Jornais(eliza)_MG_Plano RJ - AJUSTADO 06.05.08 CONFERÊNCIAS 07.05.08_TV MATISSE 2 6" xfId="34673" xr:uid="{96CE777B-4DDA-46FA-897F-D0FB669A16C3}"/>
    <cellStyle name="l_PM Jornais(eliza)_MG_Plano RJ - AJUSTADO 06.05.08 CONFERÊNCIAS 07.05.08_TV MATISSE 2 7" xfId="19401" xr:uid="{0109478E-06DA-4E2F-BE96-EA664D3FA7D0}"/>
    <cellStyle name="l_PM Jornais(eliza)_MG_Plano RJ - AJUSTADO 06.05.08 CONFERÊNCIAS 07.05.08_TV MATISSE 3" xfId="12342" xr:uid="{3061C5E3-426F-4E9B-AC05-E2192E216EE6}"/>
    <cellStyle name="l_PM Jornais(eliza)_MG_Plano RJ - AJUSTADO 06.05.08 CONFERÊNCIAS 07.05.08_TV MATISSE 3 2" xfId="15972" xr:uid="{EF6B9219-7D01-4A02-9A28-1FABAA833958}"/>
    <cellStyle name="l_PM Jornais(eliza)_MG_Plano RJ - AJUSTADO 06.05.08 CONFERÊNCIAS 07.05.08_TV MATISSE 3 2 2" xfId="22131" xr:uid="{F7EFC1A0-8E14-47D8-BB84-1B1B5D04B136}"/>
    <cellStyle name="l_PM Jornais(eliza)_MG_Plano RJ - AJUSTADO 06.05.08 CONFERÊNCIAS 07.05.08_TV MATISSE 3 2 2 2" xfId="39409" xr:uid="{5E16D9AE-3967-4386-B5A3-79B466BCAA15}"/>
    <cellStyle name="l_PM Jornais(eliza)_MG_Plano RJ - AJUSTADO 06.05.08 CONFERÊNCIAS 07.05.08_TV MATISSE 3 2 3" xfId="27050" xr:uid="{FF0DFD01-9B60-4898-B3F8-F34E3B39829E}"/>
    <cellStyle name="l_PM Jornais(eliza)_MG_Plano RJ - AJUSTADO 06.05.08 CONFERÊNCIAS 07.05.08_TV MATISSE 3 2 4" xfId="48309" xr:uid="{5156D597-031A-4047-85C1-D7C270FCD8D8}"/>
    <cellStyle name="l_PM Jornais(eliza)_MG_Plano RJ - AJUSTADO 06.05.08 CONFERÊNCIAS 07.05.08_TV MATISSE 3 3" xfId="17672" xr:uid="{F1651EE9-B678-4047-B108-35A6E2300FAA}"/>
    <cellStyle name="l_PM Jornais(eliza)_MG_Plano RJ - AJUSTADO 06.05.08 CONFERÊNCIAS 07.05.08_TV MATISSE 3 3 2" xfId="23831" xr:uid="{35E6861E-F0E2-44FF-88D4-FC4141991B66}"/>
    <cellStyle name="l_PM Jornais(eliza)_MG_Plano RJ - AJUSTADO 06.05.08 CONFERÊNCIAS 07.05.08_TV MATISSE 3 3 2 2" xfId="42494" xr:uid="{76FB396D-57E5-4158-A830-34066ADD7612}"/>
    <cellStyle name="l_PM Jornais(eliza)_MG_Plano RJ - AJUSTADO 06.05.08 CONFERÊNCIAS 07.05.08_TV MATISSE 3 3 3" xfId="30268" xr:uid="{C4E95E56-15B3-4F03-B261-3053E2271859}"/>
    <cellStyle name="l_PM Jornais(eliza)_MG_Plano RJ - AJUSTADO 06.05.08 CONFERÊNCIAS 07.05.08_TV MATISSE 3 4" xfId="33265" xr:uid="{9FD8AA1A-8A8F-447A-9D87-FEFC8E1C2E25}"/>
    <cellStyle name="l_PM Jornais(eliza)_MG_Plano RJ - AJUSTADO 06.05.08 CONFERÊNCIAS 07.05.08_TV MATISSE 3 4 2" xfId="44984" xr:uid="{537E8EE0-3D42-4F1D-9EEE-4D6D7E641442}"/>
    <cellStyle name="l_PM Jornais(eliza)_MG_Plano RJ - AJUSTADO 06.05.08 CONFERÊNCIAS 07.05.08_TV MATISSE 3 5" xfId="35467" xr:uid="{54FAB518-495E-486E-AD73-99A33928214D}"/>
    <cellStyle name="l_PM Jornais(eliza)_MG_Plano RJ - AJUSTADO 06.05.08 CONFERÊNCIAS 07.05.08_TV MATISSE 3 6" xfId="37289" xr:uid="{61CDAB07-82E6-4FA9-887D-5DD303A055D5}"/>
    <cellStyle name="l_PM Jornais(eliza)_MG_Plano RJ - AJUSTADO 06.05.08 CONFERÊNCIAS 07.05.08_TV MATISSE 3 6 2" xfId="46825" xr:uid="{E6B1A8D4-CE6F-4CB6-B257-FC8426CA07FC}"/>
    <cellStyle name="l_PM Jornais(eliza)_MG_Plano RJ - AJUSTADO 06.05.08 CONFERÊNCIAS 07.05.08_TV MATISSE 4" xfId="14232" xr:uid="{EF4A91DD-ECE7-4869-A46E-4B717B9EBCA3}"/>
    <cellStyle name="l_PM Jornais(eliza)_MG_Plano RJ - AJUSTADO 06.05.08 CONFERÊNCIAS 07.05.08_TV MATISSE 4 2" xfId="20391" xr:uid="{432354FF-7DE7-498C-9FA4-E9ACACAA0E3B}"/>
    <cellStyle name="l_PM Jornais(eliza)_MG_Plano RJ - AJUSTADO 06.05.08 CONFERÊNCIAS 07.05.08_TV MATISSE 4 2 2" xfId="37801" xr:uid="{8D195151-F577-40CD-BB07-463F16A05AA5}"/>
    <cellStyle name="l_PM Jornais(eliza)_MG_Plano RJ - AJUSTADO 06.05.08 CONFERÊNCIAS 07.05.08_TV MATISSE 4 3" xfId="25300" xr:uid="{B6429273-77EC-420B-8087-C25FBB9EF019}"/>
    <cellStyle name="l_PM Jornais(eliza)_MG_Plano RJ - AJUSTADO 06.05.08 CONFERÊNCIAS 07.05.08_TV MATISSE 5" xfId="28510" xr:uid="{B771B5B3-15A6-4E88-A2F9-5789AE85D06E}"/>
    <cellStyle name="l_PM Jornais(eliza)_MG_Plano RJ - AJUSTADO 06.05.08 CONFERÊNCIAS 07.05.08_TV MATISSE 5 2" xfId="40866" xr:uid="{7B9DAC25-EF36-41F5-BEB9-36CA6D27B40A}"/>
    <cellStyle name="l_PM Jornais(eliza)_MG_Plano RJ - AJUSTADO 06.05.08 CONFERÊNCIAS 07.05.08_TV MATISSE 6" xfId="31826" xr:uid="{1B43B5FA-2EC7-4F2E-B36B-D88FC7BB612F}"/>
    <cellStyle name="l_PM Jornais(eliza)_MG_Plano RJ - AJUSTADO 06.05.08 CONFERÊNCIAS 07.05.08_TV MATISSE_JORNAL COMPLEMENTO 24.06 - VERAMIR II - CONSOLIDADO" xfId="1200" xr:uid="{BCED3203-C007-4DC4-B29A-C3B28B5E98E1}"/>
    <cellStyle name="l_PM Jornais(eliza)_MG_Plano RJ - AJUSTADO 06.05.08 CONFERÊNCIAS 07.05.08_TV MATISSE_OOH - Rev 12" xfId="4091" xr:uid="{4C815240-CEB5-4CCC-A7F4-7789475DC4BA}"/>
    <cellStyle name="l_PM Jornais(eliza)_MG_Plano RJ - AJUSTADO 06.05.08 CONFERÊNCIAS 15.05.08 - Cíntia" xfId="1201" xr:uid="{FA402F43-5E70-452D-9373-CC421B100153}"/>
    <cellStyle name="l_PM Jornais(eliza)_MG_Plano RJ - AJUSTADO 06.05.08 CONFERÊNCIAS 15.05.08 - Cíntia 2" xfId="11390" xr:uid="{3FD46C7D-AB4A-4C00-85D6-555AFB55487A}"/>
    <cellStyle name="l_PM Jornais(eliza)_MG_Plano RJ - AJUSTADO 06.05.08 CONFERÊNCIAS 15.05.08 - Cíntia 2 2" xfId="13146" xr:uid="{393ECC1B-EA98-4F10-9733-F6C28C46F026}"/>
    <cellStyle name="l_PM Jornais(eliza)_MG_Plano RJ - AJUSTADO 06.05.08 CONFERÊNCIAS 15.05.08 - Cíntia 2 2 2" xfId="16776" xr:uid="{D1A92E44-5C53-46A2-ABDA-9B20A0051F36}"/>
    <cellStyle name="l_PM Jornais(eliza)_MG_Plano RJ - AJUSTADO 06.05.08 CONFERÊNCIAS 15.05.08 - Cíntia 2 2 2 2" xfId="22935" xr:uid="{23176943-FCB4-4601-9F95-0F9BC9690412}"/>
    <cellStyle name="l_PM Jornais(eliza)_MG_Plano RJ - AJUSTADO 06.05.08 CONFERÊNCIAS 15.05.08 - Cíntia 2 2 2 2 2" xfId="40202" xr:uid="{28829A83-70D8-45AA-A971-972C7B2EB32E}"/>
    <cellStyle name="l_PM Jornais(eliza)_MG_Plano RJ - AJUSTADO 06.05.08 CONFERÊNCIAS 15.05.08 - Cíntia 2 2 2 3" xfId="27843" xr:uid="{9CEAECA9-4042-4BDB-9E55-906EABABAF4C}"/>
    <cellStyle name="l_PM Jornais(eliza)_MG_Plano RJ - AJUSTADO 06.05.08 CONFERÊNCIAS 15.05.08 - Cíntia 2 2 3" xfId="31067" xr:uid="{95C009B5-48BF-48A6-BEA5-EF84347B3CB7}"/>
    <cellStyle name="l_PM Jornais(eliza)_MG_Plano RJ - AJUSTADO 06.05.08 CONFERÊNCIAS 15.05.08 - Cíntia 2 2 3 2" xfId="43291" xr:uid="{16A58F7B-C431-4F14-B474-05EC08A84D4E}"/>
    <cellStyle name="l_PM Jornais(eliza)_MG_Plano RJ - AJUSTADO 06.05.08 CONFERÊNCIAS 15.05.08 - Cíntia 2 2 4" xfId="34059" xr:uid="{014DC05B-089F-470E-A7DC-11B49D8BC275}"/>
    <cellStyle name="l_PM Jornais(eliza)_MG_Plano RJ - AJUSTADO 06.05.08 CONFERÊNCIAS 15.05.08 - Cíntia 2 2 4 2" xfId="45778" xr:uid="{318011A0-4337-4919-AE4E-5F12D13856EE}"/>
    <cellStyle name="l_PM Jornais(eliza)_MG_Plano RJ - AJUSTADO 06.05.08 CONFERÊNCIAS 15.05.08 - Cíntia 2 2 5" xfId="36260" xr:uid="{B43ACD4F-428C-4871-ACC3-AEDFAB09CBB3}"/>
    <cellStyle name="l_PM Jornais(eliza)_MG_Plano RJ - AJUSTADO 06.05.08 CONFERÊNCIAS 15.05.08 - Cíntia 2 2 6" xfId="18477" xr:uid="{BAD932F4-50C1-4ED4-928C-2243E495D422}"/>
    <cellStyle name="l_PM Jornais(eliza)_MG_Plano RJ - AJUSTADO 06.05.08 CONFERÊNCIAS 15.05.08 - Cíntia 2 3" xfId="15073" xr:uid="{678D2917-D92F-48E1-9B91-F1D0E4267A5F}"/>
    <cellStyle name="l_PM Jornais(eliza)_MG_Plano RJ - AJUSTADO 06.05.08 CONFERÊNCIAS 15.05.08 - Cíntia 2 3 2" xfId="21232" xr:uid="{23304097-3BB7-4D59-AFC5-69EAAD867867}"/>
    <cellStyle name="l_PM Jornais(eliza)_MG_Plano RJ - AJUSTADO 06.05.08 CONFERÊNCIAS 15.05.08 - Cíntia 2 3 2 2" xfId="38605" xr:uid="{A2CFE084-2DF3-43CB-9AB0-999756B7A137}"/>
    <cellStyle name="l_PM Jornais(eliza)_MG_Plano RJ - AJUSTADO 06.05.08 CONFERÊNCIAS 15.05.08 - Cíntia 2 3 3" xfId="26194" xr:uid="{DF84FA48-9EDB-4C6D-BB6A-B984A92BA85A}"/>
    <cellStyle name="l_PM Jornais(eliza)_MG_Plano RJ - AJUSTADO 06.05.08 CONFERÊNCIAS 15.05.08 - Cíntia 2 4" xfId="29385" xr:uid="{BDDCB66D-988C-41F2-BECC-246D4ED480C4}"/>
    <cellStyle name="l_PM Jornais(eliza)_MG_Plano RJ - AJUSTADO 06.05.08 CONFERÊNCIAS 15.05.08 - Cíntia 2 4 2" xfId="41695" xr:uid="{8EA135F2-886C-4E44-AAFE-4D541DAC0570}"/>
    <cellStyle name="l_PM Jornais(eliza)_MG_Plano RJ - AJUSTADO 06.05.08 CONFERÊNCIAS 15.05.08 - Cíntia 2 5" xfId="32369" xr:uid="{D981A468-779B-42B1-BD32-12A37C6CB2F0}"/>
    <cellStyle name="l_PM Jornais(eliza)_MG_Plano RJ - AJUSTADO 06.05.08 CONFERÊNCIAS 15.05.08 - Cíntia 2 5 2" xfId="44124" xr:uid="{D98014C2-B1EF-4D00-908D-232BBB7043A8}"/>
    <cellStyle name="l_PM Jornais(eliza)_MG_Plano RJ - AJUSTADO 06.05.08 CONFERÊNCIAS 15.05.08 - Cíntia 2 6" xfId="34674" xr:uid="{007369EA-87B6-4B64-A6E3-AC913B7F2D7B}"/>
    <cellStyle name="l_PM Jornais(eliza)_MG_Plano RJ - AJUSTADO 06.05.08 CONFERÊNCIAS 15.05.08 - Cíntia 2 7" xfId="19695" xr:uid="{43E9A195-EAAA-4A48-A4D3-72D72265873A}"/>
    <cellStyle name="l_PM Jornais(eliza)_MG_Plano RJ - AJUSTADO 06.05.08 CONFERÊNCIAS 15.05.08 - Cíntia 3" xfId="12343" xr:uid="{5AEA7230-59AF-4663-850D-8B51994A2ADE}"/>
    <cellStyle name="l_PM Jornais(eliza)_MG_Plano RJ - AJUSTADO 06.05.08 CONFERÊNCIAS 15.05.08 - Cíntia 3 2" xfId="15973" xr:uid="{722A76C0-1768-4F6E-B301-8903C0A53A06}"/>
    <cellStyle name="l_PM Jornais(eliza)_MG_Plano RJ - AJUSTADO 06.05.08 CONFERÊNCIAS 15.05.08 - Cíntia 3 2 2" xfId="22132" xr:uid="{7669FBC8-3986-4936-B9B9-06D07E0A0641}"/>
    <cellStyle name="l_PM Jornais(eliza)_MG_Plano RJ - AJUSTADO 06.05.08 CONFERÊNCIAS 15.05.08 - Cíntia 3 2 2 2" xfId="39410" xr:uid="{3A6EA914-4AFB-4C66-8693-86F8DE93C27D}"/>
    <cellStyle name="l_PM Jornais(eliza)_MG_Plano RJ - AJUSTADO 06.05.08 CONFERÊNCIAS 15.05.08 - Cíntia 3 2 3" xfId="27051" xr:uid="{7178FB3A-536F-49C3-824B-3D4C79962392}"/>
    <cellStyle name="l_PM Jornais(eliza)_MG_Plano RJ - AJUSTADO 06.05.08 CONFERÊNCIAS 15.05.08 - Cíntia 3 2 4" xfId="48310" xr:uid="{5CCD18AC-FBF5-4967-9CFD-A3BF7872FEBA}"/>
    <cellStyle name="l_PM Jornais(eliza)_MG_Plano RJ - AJUSTADO 06.05.08 CONFERÊNCIAS 15.05.08 - Cíntia 3 3" xfId="17673" xr:uid="{0CE423A0-C842-44B9-A3D3-E60E4C114F5A}"/>
    <cellStyle name="l_PM Jornais(eliza)_MG_Plano RJ - AJUSTADO 06.05.08 CONFERÊNCIAS 15.05.08 - Cíntia 3 3 2" xfId="23832" xr:uid="{B9D1363F-B665-4559-A9A3-83CC87B8A80C}"/>
    <cellStyle name="l_PM Jornais(eliza)_MG_Plano RJ - AJUSTADO 06.05.08 CONFERÊNCIAS 15.05.08 - Cíntia 3 3 2 2" xfId="42495" xr:uid="{22F01AD7-2E98-44CE-83AB-1A215D656CDE}"/>
    <cellStyle name="l_PM Jornais(eliza)_MG_Plano RJ - AJUSTADO 06.05.08 CONFERÊNCIAS 15.05.08 - Cíntia 3 3 3" xfId="30269" xr:uid="{2D90041F-107A-43C4-819B-872ADDD119E3}"/>
    <cellStyle name="l_PM Jornais(eliza)_MG_Plano RJ - AJUSTADO 06.05.08 CONFERÊNCIAS 15.05.08 - Cíntia 3 4" xfId="33266" xr:uid="{78B6F167-72E5-4577-A2FB-7DED2AFEA425}"/>
    <cellStyle name="l_PM Jornais(eliza)_MG_Plano RJ - AJUSTADO 06.05.08 CONFERÊNCIAS 15.05.08 - Cíntia 3 4 2" xfId="44985" xr:uid="{AED7166C-F7AF-4DC1-96F8-6349DCE3DD35}"/>
    <cellStyle name="l_PM Jornais(eliza)_MG_Plano RJ - AJUSTADO 06.05.08 CONFERÊNCIAS 15.05.08 - Cíntia 3 5" xfId="35468" xr:uid="{31F1C1D6-2C8D-40B7-87AC-E2A3903B2F1E}"/>
    <cellStyle name="l_PM Jornais(eliza)_MG_Plano RJ - AJUSTADO 06.05.08 CONFERÊNCIAS 15.05.08 - Cíntia 3 6" xfId="36889" xr:uid="{E2D394AA-E567-4753-BA3C-63064B1811E3}"/>
    <cellStyle name="l_PM Jornais(eliza)_MG_Plano RJ - AJUSTADO 06.05.08 CONFERÊNCIAS 15.05.08 - Cíntia 3 6 2" xfId="46425" xr:uid="{A97449C0-8C83-4225-9F0A-2C457173A069}"/>
    <cellStyle name="l_PM Jornais(eliza)_MG_Plano RJ - AJUSTADO 06.05.08 CONFERÊNCIAS 15.05.08 - Cíntia 4" xfId="14233" xr:uid="{0A1904F6-B276-4A0D-9693-6B3EC1663472}"/>
    <cellStyle name="l_PM Jornais(eliza)_MG_Plano RJ - AJUSTADO 06.05.08 CONFERÊNCIAS 15.05.08 - Cíntia 4 2" xfId="20392" xr:uid="{514F38AF-7EE4-4756-BCD3-C59C6A05CB2F}"/>
    <cellStyle name="l_PM Jornais(eliza)_MG_Plano RJ - AJUSTADO 06.05.08 CONFERÊNCIAS 15.05.08 - Cíntia 4 2 2" xfId="37802" xr:uid="{C0B310C5-1727-43ED-B5A5-54F1042B11A3}"/>
    <cellStyle name="l_PM Jornais(eliza)_MG_Plano RJ - AJUSTADO 06.05.08 CONFERÊNCIAS 15.05.08 - Cíntia 4 3" xfId="25301" xr:uid="{CF6A9700-2451-407A-981E-6626383CC14C}"/>
    <cellStyle name="l_PM Jornais(eliza)_MG_Plano RJ - AJUSTADO 06.05.08 CONFERÊNCIAS 15.05.08 - Cíntia 5" xfId="28511" xr:uid="{2C06D137-7844-4E92-B8E5-0E50E158554F}"/>
    <cellStyle name="l_PM Jornais(eliza)_MG_Plano RJ - AJUSTADO 06.05.08 CONFERÊNCIAS 15.05.08 - Cíntia 5 2" xfId="40867" xr:uid="{F715B12A-0303-4F15-BB1F-85DABC814AF8}"/>
    <cellStyle name="l_PM Jornais(eliza)_MG_Plano RJ - AJUSTADO 06.05.08 CONFERÊNCIAS 15.05.08 - Cíntia 6" xfId="31825" xr:uid="{9544EBC0-76BF-43C3-8B07-2E044A92CEA7}"/>
    <cellStyle name="l_PM Jornais(eliza)_MG_Plano RJ - AJUSTADO 06.05.08 CONFERÊNCIAS 15.05.08 - Cíntia_OOH - Rev 12" xfId="4092" xr:uid="{BA87011D-CBC6-40E0-8B76-BE975FD53FEF}"/>
    <cellStyle name="l_PM Jornais(eliza)_MG_Plano RJ -_JORNAL COMPLEMENTO 24.06 - VERAMIR II - CONSOLIDADO" xfId="1202" xr:uid="{3D95EF4F-46F3-42B9-B7C0-FA1606E6C12E}"/>
    <cellStyle name="l_PM Jornais(eliza)_MG_Plano RJ -16.05.08" xfId="1203" xr:uid="{D1E4AEDC-5EA2-4828-90F7-E7C44F8B46E5}"/>
    <cellStyle name="l_PM Jornais(eliza)_MG_Plano RJ -16.05.08_JORNAL COMPLEMENTO 24.06 - VERAMIR II - CONSOLIDADO" xfId="1204" xr:uid="{C8FA2A3D-6654-44AD-80C9-2407476AE444}"/>
    <cellStyle name="l_PM Jornais(eliza)_MG_Plano TO - AJUSTADO 06.05.08 CONFERÊNCIA 14.05.08" xfId="1205" xr:uid="{DE87D88B-6299-417E-BC62-5B3B3084A7DF}"/>
    <cellStyle name="l_PM Jornais(eliza)_MG_Plano TO - AJUSTADO 06.05.08 CONFERÊNCIA 14.05.08 2" xfId="11391" xr:uid="{EFE1F3A7-CE4B-4325-AF68-DD814D5C5BE7}"/>
    <cellStyle name="l_PM Jornais(eliza)_MG_Plano TO - AJUSTADO 06.05.08 CONFERÊNCIA 14.05.08 2 2" xfId="13147" xr:uid="{51F1989A-FB84-4D5B-A144-D8C8BC71F629}"/>
    <cellStyle name="l_PM Jornais(eliza)_MG_Plano TO - AJUSTADO 06.05.08 CONFERÊNCIA 14.05.08 2 2 2" xfId="16777" xr:uid="{6DB97287-C903-4155-945B-7480E4C20357}"/>
    <cellStyle name="l_PM Jornais(eliza)_MG_Plano TO - AJUSTADO 06.05.08 CONFERÊNCIA 14.05.08 2 2 2 2" xfId="22936" xr:uid="{FCBFC7A3-908B-483E-8B49-54A801FA4459}"/>
    <cellStyle name="l_PM Jornais(eliza)_MG_Plano TO - AJUSTADO 06.05.08 CONFERÊNCIA 14.05.08 2 2 2 2 2" xfId="40203" xr:uid="{0EA29B50-301F-464E-B546-C5550A2594CE}"/>
    <cellStyle name="l_PM Jornais(eliza)_MG_Plano TO - AJUSTADO 06.05.08 CONFERÊNCIA 14.05.08 2 2 2 3" xfId="27844" xr:uid="{ED1ECE82-D282-4605-843F-77E776E9AA86}"/>
    <cellStyle name="l_PM Jornais(eliza)_MG_Plano TO - AJUSTADO 06.05.08 CONFERÊNCIA 14.05.08 2 2 3" xfId="31068" xr:uid="{336728D5-FE7A-4AAE-9264-879ACA8FC917}"/>
    <cellStyle name="l_PM Jornais(eliza)_MG_Plano TO - AJUSTADO 06.05.08 CONFERÊNCIA 14.05.08 2 2 3 2" xfId="43292" xr:uid="{14D0591A-F486-454C-B680-028481066B86}"/>
    <cellStyle name="l_PM Jornais(eliza)_MG_Plano TO - AJUSTADO 06.05.08 CONFERÊNCIA 14.05.08 2 2 4" xfId="34060" xr:uid="{ED8AC89A-92DB-4B03-A9E8-184ADD11DB92}"/>
    <cellStyle name="l_PM Jornais(eliza)_MG_Plano TO - AJUSTADO 06.05.08 CONFERÊNCIA 14.05.08 2 2 4 2" xfId="45779" xr:uid="{31EEF522-5DBE-44EC-B0C0-664A5228A592}"/>
    <cellStyle name="l_PM Jornais(eliza)_MG_Plano TO - AJUSTADO 06.05.08 CONFERÊNCIA 14.05.08 2 2 5" xfId="36261" xr:uid="{4613F06C-3B19-4008-BCDE-93B8A8511B3C}"/>
    <cellStyle name="l_PM Jornais(eliza)_MG_Plano TO - AJUSTADO 06.05.08 CONFERÊNCIA 14.05.08 2 2 6" xfId="18476" xr:uid="{37F31AF7-081E-4A00-816E-AA728228B03E}"/>
    <cellStyle name="l_PM Jornais(eliza)_MG_Plano TO - AJUSTADO 06.05.08 CONFERÊNCIA 14.05.08 2 3" xfId="15074" xr:uid="{7D4053EF-1776-4306-AB76-6E7AD4AF25FD}"/>
    <cellStyle name="l_PM Jornais(eliza)_MG_Plano TO - AJUSTADO 06.05.08 CONFERÊNCIA 14.05.08 2 3 2" xfId="21233" xr:uid="{EEE6E9FF-7DDD-4AB4-8584-AE7A4FEEDD65}"/>
    <cellStyle name="l_PM Jornais(eliza)_MG_Plano TO - AJUSTADO 06.05.08 CONFERÊNCIA 14.05.08 2 3 2 2" xfId="38606" xr:uid="{A0341B95-7445-48A8-B098-1A35FFD09BFE}"/>
    <cellStyle name="l_PM Jornais(eliza)_MG_Plano TO - AJUSTADO 06.05.08 CONFERÊNCIA 14.05.08 2 3 3" xfId="26195" xr:uid="{4E687073-DB17-43F0-A2B9-BD8ECF3CC227}"/>
    <cellStyle name="l_PM Jornais(eliza)_MG_Plano TO - AJUSTADO 06.05.08 CONFERÊNCIA 14.05.08 2 4" xfId="29386" xr:uid="{7F2100B5-9A55-43C3-BBDB-3BB7D1BDA170}"/>
    <cellStyle name="l_PM Jornais(eliza)_MG_Plano TO - AJUSTADO 06.05.08 CONFERÊNCIA 14.05.08 2 4 2" xfId="41696" xr:uid="{947124CF-7932-439B-883F-20425FF5DB59}"/>
    <cellStyle name="l_PM Jornais(eliza)_MG_Plano TO - AJUSTADO 06.05.08 CONFERÊNCIA 14.05.08 2 5" xfId="32370" xr:uid="{EAB9BF1E-C1BB-413C-A7BE-3D1ACCA3707D}"/>
    <cellStyle name="l_PM Jornais(eliza)_MG_Plano TO - AJUSTADO 06.05.08 CONFERÊNCIA 14.05.08 2 5 2" xfId="44125" xr:uid="{9CCFA280-A51A-4A2E-A816-3894D0A61D30}"/>
    <cellStyle name="l_PM Jornais(eliza)_MG_Plano TO - AJUSTADO 06.05.08 CONFERÊNCIA 14.05.08 2 6" xfId="34675" xr:uid="{7D1868B5-237C-4E33-98AE-DB29C000F837}"/>
    <cellStyle name="l_PM Jornais(eliza)_MG_Plano TO - AJUSTADO 06.05.08 CONFERÊNCIA 14.05.08 2 7" xfId="19018" xr:uid="{F01D4366-891A-4DA1-8673-696D7E322B88}"/>
    <cellStyle name="l_PM Jornais(eliza)_MG_Plano TO - AJUSTADO 06.05.08 CONFERÊNCIA 14.05.08 3" xfId="12344" xr:uid="{B63D4FAC-8920-46A5-8828-57DBDA12D81B}"/>
    <cellStyle name="l_PM Jornais(eliza)_MG_Plano TO - AJUSTADO 06.05.08 CONFERÊNCIA 14.05.08 3 2" xfId="15974" xr:uid="{F4B564D3-AF3D-4035-A9AB-3A85FCE63B23}"/>
    <cellStyle name="l_PM Jornais(eliza)_MG_Plano TO - AJUSTADO 06.05.08 CONFERÊNCIA 14.05.08 3 2 2" xfId="22133" xr:uid="{7B258235-40D2-4A68-8236-3664C94DDE94}"/>
    <cellStyle name="l_PM Jornais(eliza)_MG_Plano TO - AJUSTADO 06.05.08 CONFERÊNCIA 14.05.08 3 2 2 2" xfId="39411" xr:uid="{D8D78716-F512-42A2-9A22-C6C37EF763AE}"/>
    <cellStyle name="l_PM Jornais(eliza)_MG_Plano TO - AJUSTADO 06.05.08 CONFERÊNCIA 14.05.08 3 2 3" xfId="27052" xr:uid="{CF8B578F-85DA-4F97-96A6-B1ECE8DE20A3}"/>
    <cellStyle name="l_PM Jornais(eliza)_MG_Plano TO - AJUSTADO 06.05.08 CONFERÊNCIA 14.05.08 3 2 4" xfId="48311" xr:uid="{68DA8370-943F-484B-B681-ACB1387C3007}"/>
    <cellStyle name="l_PM Jornais(eliza)_MG_Plano TO - AJUSTADO 06.05.08 CONFERÊNCIA 14.05.08 3 3" xfId="17674" xr:uid="{00ECA39C-BBC5-4C10-8ABB-DFB3DB6E9CC8}"/>
    <cellStyle name="l_PM Jornais(eliza)_MG_Plano TO - AJUSTADO 06.05.08 CONFERÊNCIA 14.05.08 3 3 2" xfId="23833" xr:uid="{098694DA-B194-4067-BF8B-42446633038B}"/>
    <cellStyle name="l_PM Jornais(eliza)_MG_Plano TO - AJUSTADO 06.05.08 CONFERÊNCIA 14.05.08 3 3 2 2" xfId="42496" xr:uid="{0C356779-A251-4195-8D0C-A15EA81D86A1}"/>
    <cellStyle name="l_PM Jornais(eliza)_MG_Plano TO - AJUSTADO 06.05.08 CONFERÊNCIA 14.05.08 3 3 3" xfId="30270" xr:uid="{7AFED2A7-93DC-49E7-9739-D6D899DF84C8}"/>
    <cellStyle name="l_PM Jornais(eliza)_MG_Plano TO - AJUSTADO 06.05.08 CONFERÊNCIA 14.05.08 3 4" xfId="33267" xr:uid="{EB440948-2F3E-4190-ACE9-B66BDE6DE1DD}"/>
    <cellStyle name="l_PM Jornais(eliza)_MG_Plano TO - AJUSTADO 06.05.08 CONFERÊNCIA 14.05.08 3 4 2" xfId="44986" xr:uid="{59D6AB75-96A1-4AA2-BE73-EF15A31AAE7C}"/>
    <cellStyle name="l_PM Jornais(eliza)_MG_Plano TO - AJUSTADO 06.05.08 CONFERÊNCIA 14.05.08 3 5" xfId="35469" xr:uid="{4697A2D1-AAA3-4983-A479-A5068A3E3F6A}"/>
    <cellStyle name="l_PM Jornais(eliza)_MG_Plano TO - AJUSTADO 06.05.08 CONFERÊNCIA 14.05.08 3 6" xfId="32073" xr:uid="{20EF053B-E463-4792-BF16-7AE10BC78AF2}"/>
    <cellStyle name="l_PM Jornais(eliza)_MG_Plano TO - AJUSTADO 06.05.08 CONFERÊNCIA 14.05.08 3 6 2" xfId="43828" xr:uid="{CF4A7FDA-C203-4E99-8501-83F50A1FBFE5}"/>
    <cellStyle name="l_PM Jornais(eliza)_MG_Plano TO - AJUSTADO 06.05.08 CONFERÊNCIA 14.05.08 4" xfId="14234" xr:uid="{2018B206-B113-4B95-8BE1-5CB23B760C48}"/>
    <cellStyle name="l_PM Jornais(eliza)_MG_Plano TO - AJUSTADO 06.05.08 CONFERÊNCIA 14.05.08 4 2" xfId="20393" xr:uid="{197E8B02-C390-486A-BCF0-C3953C91DDA1}"/>
    <cellStyle name="l_PM Jornais(eliza)_MG_Plano TO - AJUSTADO 06.05.08 CONFERÊNCIA 14.05.08 4 2 2" xfId="37803" xr:uid="{8A27A601-1EA2-418D-A114-7C0555F5D6E0}"/>
    <cellStyle name="l_PM Jornais(eliza)_MG_Plano TO - AJUSTADO 06.05.08 CONFERÊNCIA 14.05.08 4 3" xfId="25302" xr:uid="{365F6F79-7915-4791-8110-CFE1B15BC656}"/>
    <cellStyle name="l_PM Jornais(eliza)_MG_Plano TO - AJUSTADO 06.05.08 CONFERÊNCIA 14.05.08 5" xfId="28512" xr:uid="{DFCD9166-77E1-4BFC-9CBE-409870A2B5F8}"/>
    <cellStyle name="l_PM Jornais(eliza)_MG_Plano TO - AJUSTADO 06.05.08 CONFERÊNCIA 14.05.08 5 2" xfId="40868" xr:uid="{B1076121-5A8F-4011-8138-19973F0E46F5}"/>
    <cellStyle name="l_PM Jornais(eliza)_MG_Plano TO - AJUSTADO 06.05.08 CONFERÊNCIA 14.05.08 6" xfId="31824" xr:uid="{C88EB657-5428-4A85-983E-8DF9DD5B9E05}"/>
    <cellStyle name="l_PM Jornais(eliza)_MG_Plano TO - AJUSTADO 06.05.08 CONFERÊNCIA 14.05.08_OOH - Rev 12" xfId="4093" xr:uid="{8440B3B7-10BA-416A-BDDA-CF2623DFF952}"/>
    <cellStyle name="l_PM Jornais(eliza)_MG_REVISTAS FINAIS SEGMENTADAS" xfId="1206" xr:uid="{DD585575-1B93-42C2-A1DD-9FB34E57096B}"/>
    <cellStyle name="l_PM Jornais(eliza)_MG_REVISTAS FINAIS SEGMENTADAS 2" xfId="11392" xr:uid="{D43902B5-8A3E-43F3-9C54-2F60DFD311A5}"/>
    <cellStyle name="l_PM Jornais(eliza)_MG_REVISTAS FINAIS SEGMENTADAS 2 2" xfId="13148" xr:uid="{99877F74-CB4B-41AF-9AEA-F9C104EBE8BD}"/>
    <cellStyle name="l_PM Jornais(eliza)_MG_REVISTAS FINAIS SEGMENTADAS 2 2 2" xfId="16778" xr:uid="{3E6F3727-17A7-417C-A18F-56D598BF23D2}"/>
    <cellStyle name="l_PM Jornais(eliza)_MG_REVISTAS FINAIS SEGMENTADAS 2 2 2 2" xfId="22937" xr:uid="{8DBE10FA-A788-4D7E-A14E-E5AC18A7336B}"/>
    <cellStyle name="l_PM Jornais(eliza)_MG_REVISTAS FINAIS SEGMENTADAS 2 2 2 2 2" xfId="40204" xr:uid="{37F6F72A-B660-469A-B252-3AB6CBAAFB88}"/>
    <cellStyle name="l_PM Jornais(eliza)_MG_REVISTAS FINAIS SEGMENTADAS 2 2 2 3" xfId="27845" xr:uid="{D10307E2-CA9F-414B-BE3E-A35B2682514C}"/>
    <cellStyle name="l_PM Jornais(eliza)_MG_REVISTAS FINAIS SEGMENTADAS 2 2 3" xfId="31069" xr:uid="{2FD79506-DF72-40DF-B381-3B0AD2224CFF}"/>
    <cellStyle name="l_PM Jornais(eliza)_MG_REVISTAS FINAIS SEGMENTADAS 2 2 3 2" xfId="43293" xr:uid="{9C8F4F81-768D-4856-A045-BBF044C01E18}"/>
    <cellStyle name="l_PM Jornais(eliza)_MG_REVISTAS FINAIS SEGMENTADAS 2 2 4" xfId="34061" xr:uid="{592A3CA8-6447-4A68-8DDB-EAC29A3A5860}"/>
    <cellStyle name="l_PM Jornais(eliza)_MG_REVISTAS FINAIS SEGMENTADAS 2 2 4 2" xfId="45780" xr:uid="{71C125C8-B323-4F6B-913B-D27E942DC19A}"/>
    <cellStyle name="l_PM Jornais(eliza)_MG_REVISTAS FINAIS SEGMENTADAS 2 2 5" xfId="36262" xr:uid="{C994CA78-AF28-4A1B-8FFD-380F041DD583}"/>
    <cellStyle name="l_PM Jornais(eliza)_MG_REVISTAS FINAIS SEGMENTADAS 2 2 6" xfId="18475" xr:uid="{3054E4E0-1496-4F03-BE5A-EE127460A03D}"/>
    <cellStyle name="l_PM Jornais(eliza)_MG_REVISTAS FINAIS SEGMENTADAS 2 3" xfId="15075" xr:uid="{8094C4A0-2C61-4649-82C5-19B59DEF126C}"/>
    <cellStyle name="l_PM Jornais(eliza)_MG_REVISTAS FINAIS SEGMENTADAS 2 3 2" xfId="21234" xr:uid="{BFCB43E2-C4BB-4839-A62E-E3BB7ABD21E2}"/>
    <cellStyle name="l_PM Jornais(eliza)_MG_REVISTAS FINAIS SEGMENTADAS 2 3 2 2" xfId="38607" xr:uid="{787B85F4-F2C7-4819-9F79-E472F39B3058}"/>
    <cellStyle name="l_PM Jornais(eliza)_MG_REVISTAS FINAIS SEGMENTADAS 2 3 3" xfId="26196" xr:uid="{329AD91D-AF78-490D-9B3A-2A4B66CDABDF}"/>
    <cellStyle name="l_PM Jornais(eliza)_MG_REVISTAS FINAIS SEGMENTADAS 2 4" xfId="29387" xr:uid="{07945B3A-103D-4D13-9478-6364C2C8CBC3}"/>
    <cellStyle name="l_PM Jornais(eliza)_MG_REVISTAS FINAIS SEGMENTADAS 2 4 2" xfId="41697" xr:uid="{3A311B98-BA24-491F-A259-32667AD4774E}"/>
    <cellStyle name="l_PM Jornais(eliza)_MG_REVISTAS FINAIS SEGMENTADAS 2 5" xfId="32371" xr:uid="{A36E859E-D847-4396-AF55-7ADCEAC7163A}"/>
    <cellStyle name="l_PM Jornais(eliza)_MG_REVISTAS FINAIS SEGMENTADAS 2 5 2" xfId="44126" xr:uid="{2EF368BF-AA28-4F3E-B21F-157505A08805}"/>
    <cellStyle name="l_PM Jornais(eliza)_MG_REVISTAS FINAIS SEGMENTADAS 2 6" xfId="34676" xr:uid="{377CA67E-4F36-424B-9F20-A3D9B2EF9615}"/>
    <cellStyle name="l_PM Jornais(eliza)_MG_REVISTAS FINAIS SEGMENTADAS 2 7" xfId="18702" xr:uid="{A659F569-6B6A-43FA-820A-634EA4623FE8}"/>
    <cellStyle name="l_PM Jornais(eliza)_MG_REVISTAS FINAIS SEGMENTADAS 3" xfId="12345" xr:uid="{C4ED99D4-16BA-4222-A4F1-660A2855856C}"/>
    <cellStyle name="l_PM Jornais(eliza)_MG_REVISTAS FINAIS SEGMENTADAS 3 2" xfId="15975" xr:uid="{900FF9EA-8366-4E4F-8E82-5E6E1C66F71D}"/>
    <cellStyle name="l_PM Jornais(eliza)_MG_REVISTAS FINAIS SEGMENTADAS 3 2 2" xfId="22134" xr:uid="{F4AA9BB1-3892-484F-8B6D-9B417D0823A0}"/>
    <cellStyle name="l_PM Jornais(eliza)_MG_REVISTAS FINAIS SEGMENTADAS 3 2 2 2" xfId="39412" xr:uid="{9B1F66D8-E15A-4D15-AAE2-619637665D6B}"/>
    <cellStyle name="l_PM Jornais(eliza)_MG_REVISTAS FINAIS SEGMENTADAS 3 2 3" xfId="27053" xr:uid="{9F50EDAB-AD91-4423-8C35-75F4255BCFAA}"/>
    <cellStyle name="l_PM Jornais(eliza)_MG_REVISTAS FINAIS SEGMENTADAS 3 2 4" xfId="48312" xr:uid="{3F0BB482-91B3-4191-9CD0-E479D13DDD8A}"/>
    <cellStyle name="l_PM Jornais(eliza)_MG_REVISTAS FINAIS SEGMENTADAS 3 3" xfId="17675" xr:uid="{32AE7410-FA65-46C2-BA5D-4E3FBFDA29C0}"/>
    <cellStyle name="l_PM Jornais(eliza)_MG_REVISTAS FINAIS SEGMENTADAS 3 3 2" xfId="23834" xr:uid="{4231BFDB-9FC9-4767-B535-B016BCE324F9}"/>
    <cellStyle name="l_PM Jornais(eliza)_MG_REVISTAS FINAIS SEGMENTADAS 3 3 2 2" xfId="42497" xr:uid="{88F9CF4A-1C8F-49AF-B6C3-82C0F874C3A4}"/>
    <cellStyle name="l_PM Jornais(eliza)_MG_REVISTAS FINAIS SEGMENTADAS 3 3 3" xfId="30271" xr:uid="{0681D041-A429-4187-A7DC-20C4F8473489}"/>
    <cellStyle name="l_PM Jornais(eliza)_MG_REVISTAS FINAIS SEGMENTADAS 3 4" xfId="33268" xr:uid="{224DE3B9-5C84-4770-B1D3-A9A689C37D52}"/>
    <cellStyle name="l_PM Jornais(eliza)_MG_REVISTAS FINAIS SEGMENTADAS 3 4 2" xfId="44987" xr:uid="{7349FC75-8977-44D9-B337-F0C3DF80DD1D}"/>
    <cellStyle name="l_PM Jornais(eliza)_MG_REVISTAS FINAIS SEGMENTADAS 3 5" xfId="35470" xr:uid="{0F5B3BAE-F752-4B6B-A935-BF6FAF02F2A1}"/>
    <cellStyle name="l_PM Jornais(eliza)_MG_REVISTAS FINAIS SEGMENTADAS 3 6" xfId="37085" xr:uid="{CFA8913A-153C-42CD-8934-DEE46739F2FD}"/>
    <cellStyle name="l_PM Jornais(eliza)_MG_REVISTAS FINAIS SEGMENTADAS 3 6 2" xfId="46621" xr:uid="{BE022630-0652-4F1D-8AD4-242D13643CB1}"/>
    <cellStyle name="l_PM Jornais(eliza)_MG_REVISTAS FINAIS SEGMENTADAS 4" xfId="14235" xr:uid="{3DB97167-F327-4B18-8FB4-D85155588F2B}"/>
    <cellStyle name="l_PM Jornais(eliza)_MG_REVISTAS FINAIS SEGMENTADAS 4 2" xfId="20394" xr:uid="{ED88B6D9-6570-439B-898A-F8D8985BE61F}"/>
    <cellStyle name="l_PM Jornais(eliza)_MG_REVISTAS FINAIS SEGMENTADAS 4 2 2" xfId="37804" xr:uid="{E9CA2FC6-FA67-4705-85D2-779E63A7DE3E}"/>
    <cellStyle name="l_PM Jornais(eliza)_MG_REVISTAS FINAIS SEGMENTADAS 4 3" xfId="25303" xr:uid="{43029FC4-6F5C-4C5D-B006-87FEDB6D4CB8}"/>
    <cellStyle name="l_PM Jornais(eliza)_MG_REVISTAS FINAIS SEGMENTADAS 5" xfId="28513" xr:uid="{7EF51C17-DE20-45DC-A888-C71E347D993C}"/>
    <cellStyle name="l_PM Jornais(eliza)_MG_REVISTAS FINAIS SEGMENTADAS 5 2" xfId="40869" xr:uid="{CB74BC66-A0B5-448E-9550-5636724531E3}"/>
    <cellStyle name="l_PM Jornais(eliza)_MG_REVISTAS FINAIS SEGMENTADAS 6" xfId="31823" xr:uid="{1ABA3924-CC87-4198-A665-30DC09E673FA}"/>
    <cellStyle name="l_PM Jornais(eliza)_MG_REVISTAS FINAIS SEGMENTADAS_OOH - Rev 12" xfId="4094" xr:uid="{FE2C87A5-A898-444D-83D1-9E8959E2B364}"/>
    <cellStyle name="l_PM Jornais(eliza)_MG_SECOM PR - DISTRITO FEDERAL - 14-05-08(1)" xfId="1207" xr:uid="{6A7EC0DB-802B-4099-8A7A-8F7436A89FF0}"/>
    <cellStyle name="l_PM Jornais(eliza)_MG_SECOM PR - DISTRITO FEDERAL - 14-05-08(1) 2" xfId="11393" xr:uid="{C39E17CE-9039-48DF-8298-E4BA82F2B42B}"/>
    <cellStyle name="l_PM Jornais(eliza)_MG_SECOM PR - DISTRITO FEDERAL - 14-05-08(1) 2 2" xfId="13149" xr:uid="{81B854C3-2A4A-47CA-9265-0EE0B71C8CB1}"/>
    <cellStyle name="l_PM Jornais(eliza)_MG_SECOM PR - DISTRITO FEDERAL - 14-05-08(1) 2 2 2" xfId="16779" xr:uid="{476F0DEB-DFC7-43A7-AA49-32E9D6AD9C57}"/>
    <cellStyle name="l_PM Jornais(eliza)_MG_SECOM PR - DISTRITO FEDERAL - 14-05-08(1) 2 2 2 2" xfId="22938" xr:uid="{8BAC7CC8-B01A-40F5-AED1-42554891F688}"/>
    <cellStyle name="l_PM Jornais(eliza)_MG_SECOM PR - DISTRITO FEDERAL - 14-05-08(1) 2 2 2 2 2" xfId="40205" xr:uid="{37EBC154-5A59-4D9E-9BBB-D557C007513E}"/>
    <cellStyle name="l_PM Jornais(eliza)_MG_SECOM PR - DISTRITO FEDERAL - 14-05-08(1) 2 2 2 3" xfId="27846" xr:uid="{16C1F844-2C12-4E3D-84CA-BFABFB611EE4}"/>
    <cellStyle name="l_PM Jornais(eliza)_MG_SECOM PR - DISTRITO FEDERAL - 14-05-08(1) 2 2 3" xfId="31070" xr:uid="{7440DFBE-A0EF-47DB-8D9A-20D250120D41}"/>
    <cellStyle name="l_PM Jornais(eliza)_MG_SECOM PR - DISTRITO FEDERAL - 14-05-08(1) 2 2 3 2" xfId="43294" xr:uid="{604D0F54-F741-4809-ACF3-222D3F5DAC75}"/>
    <cellStyle name="l_PM Jornais(eliza)_MG_SECOM PR - DISTRITO FEDERAL - 14-05-08(1) 2 2 4" xfId="34062" xr:uid="{A2840488-A5E1-42F3-895F-35594085BBF0}"/>
    <cellStyle name="l_PM Jornais(eliza)_MG_SECOM PR - DISTRITO FEDERAL - 14-05-08(1) 2 2 4 2" xfId="45781" xr:uid="{1CA685E6-AB32-4EF0-8F23-96FA402ED8BD}"/>
    <cellStyle name="l_PM Jornais(eliza)_MG_SECOM PR - DISTRITO FEDERAL - 14-05-08(1) 2 2 5" xfId="36263" xr:uid="{BB8FFCC4-24C4-4680-AD68-42ABBF2933C6}"/>
    <cellStyle name="l_PM Jornais(eliza)_MG_SECOM PR - DISTRITO FEDERAL - 14-05-08(1) 2 2 6" xfId="18474" xr:uid="{70F53BD1-9735-4692-B695-8C692EBE21AC}"/>
    <cellStyle name="l_PM Jornais(eliza)_MG_SECOM PR - DISTRITO FEDERAL - 14-05-08(1) 2 3" xfId="15076" xr:uid="{8F0D9733-E328-4055-89D1-06CC0196227C}"/>
    <cellStyle name="l_PM Jornais(eliza)_MG_SECOM PR - DISTRITO FEDERAL - 14-05-08(1) 2 3 2" xfId="21235" xr:uid="{3AD0B400-FEC1-4FE5-B3A4-18DFE93247FF}"/>
    <cellStyle name="l_PM Jornais(eliza)_MG_SECOM PR - DISTRITO FEDERAL - 14-05-08(1) 2 3 2 2" xfId="38608" xr:uid="{FC19A2C1-8922-4B8C-BA95-E92DF8C38844}"/>
    <cellStyle name="l_PM Jornais(eliza)_MG_SECOM PR - DISTRITO FEDERAL - 14-05-08(1) 2 3 3" xfId="26197" xr:uid="{02EF4C8A-FFCB-4F9E-8533-856C82FD4EF9}"/>
    <cellStyle name="l_PM Jornais(eliza)_MG_SECOM PR - DISTRITO FEDERAL - 14-05-08(1) 2 4" xfId="29388" xr:uid="{EF8E4E88-2EAB-4E52-A94F-0218AE772828}"/>
    <cellStyle name="l_PM Jornais(eliza)_MG_SECOM PR - DISTRITO FEDERAL - 14-05-08(1) 2 4 2" xfId="41698" xr:uid="{2FBD11F6-4DD2-44CC-A712-F5AC136B3548}"/>
    <cellStyle name="l_PM Jornais(eliza)_MG_SECOM PR - DISTRITO FEDERAL - 14-05-08(1) 2 5" xfId="32372" xr:uid="{2F4AA0F8-98F7-4F4A-80B6-32AD09E53700}"/>
    <cellStyle name="l_PM Jornais(eliza)_MG_SECOM PR - DISTRITO FEDERAL - 14-05-08(1) 2 5 2" xfId="44127" xr:uid="{70203DE2-1AC1-427A-8400-A6D3F6661B5D}"/>
    <cellStyle name="l_PM Jornais(eliza)_MG_SECOM PR - DISTRITO FEDERAL - 14-05-08(1) 2 6" xfId="34677" xr:uid="{1B8EECA5-5DF3-42ED-9783-2940A15B7789}"/>
    <cellStyle name="l_PM Jornais(eliza)_MG_SECOM PR - DISTRITO FEDERAL - 14-05-08(1) 2 7" xfId="19400" xr:uid="{BDC1D101-7D1D-4148-9A08-A29E16E7C23E}"/>
    <cellStyle name="l_PM Jornais(eliza)_MG_SECOM PR - DISTRITO FEDERAL - 14-05-08(1) 3" xfId="12346" xr:uid="{7046C50D-2D85-4EE9-848A-045897A78550}"/>
    <cellStyle name="l_PM Jornais(eliza)_MG_SECOM PR - DISTRITO FEDERAL - 14-05-08(1) 3 2" xfId="15976" xr:uid="{8FE35ECC-97D9-4976-A36F-FBA57CA402C9}"/>
    <cellStyle name="l_PM Jornais(eliza)_MG_SECOM PR - DISTRITO FEDERAL - 14-05-08(1) 3 2 2" xfId="22135" xr:uid="{8391BDF0-0102-44AF-B445-E71107897BD6}"/>
    <cellStyle name="l_PM Jornais(eliza)_MG_SECOM PR - DISTRITO FEDERAL - 14-05-08(1) 3 2 2 2" xfId="39413" xr:uid="{576B83E5-4775-4546-9DAF-F04A1D9E6E66}"/>
    <cellStyle name="l_PM Jornais(eliza)_MG_SECOM PR - DISTRITO FEDERAL - 14-05-08(1) 3 2 3" xfId="27054" xr:uid="{1B5F41C3-ECBF-47C6-87CE-7E63604916B3}"/>
    <cellStyle name="l_PM Jornais(eliza)_MG_SECOM PR - DISTRITO FEDERAL - 14-05-08(1) 3 2 4" xfId="48313" xr:uid="{803A3C44-F52F-4B1C-B647-E6555D2BBF82}"/>
    <cellStyle name="l_PM Jornais(eliza)_MG_SECOM PR - DISTRITO FEDERAL - 14-05-08(1) 3 3" xfId="17676" xr:uid="{9EE51F63-9E79-4A5A-B050-9AE8673D3A38}"/>
    <cellStyle name="l_PM Jornais(eliza)_MG_SECOM PR - DISTRITO FEDERAL - 14-05-08(1) 3 3 2" xfId="23835" xr:uid="{02088C80-3E2D-4DD3-9ADF-7DE419014D6F}"/>
    <cellStyle name="l_PM Jornais(eliza)_MG_SECOM PR - DISTRITO FEDERAL - 14-05-08(1) 3 3 2 2" xfId="42498" xr:uid="{2F004C92-C408-4142-866F-CE173423286E}"/>
    <cellStyle name="l_PM Jornais(eliza)_MG_SECOM PR - DISTRITO FEDERAL - 14-05-08(1) 3 3 3" xfId="30272" xr:uid="{03405341-210A-4A72-A6F6-2246FA4F86A4}"/>
    <cellStyle name="l_PM Jornais(eliza)_MG_SECOM PR - DISTRITO FEDERAL - 14-05-08(1) 3 4" xfId="33269" xr:uid="{7AC35B71-CFB3-41E1-A1A1-0A976125D32B}"/>
    <cellStyle name="l_PM Jornais(eliza)_MG_SECOM PR - DISTRITO FEDERAL - 14-05-08(1) 3 4 2" xfId="44988" xr:uid="{73757A53-6E90-4A30-B10F-6496782C4468}"/>
    <cellStyle name="l_PM Jornais(eliza)_MG_SECOM PR - DISTRITO FEDERAL - 14-05-08(1) 3 5" xfId="35471" xr:uid="{2A3B7B1F-9901-414D-B1FB-FF43CAE387BD}"/>
    <cellStyle name="l_PM Jornais(eliza)_MG_SECOM PR - DISTRITO FEDERAL - 14-05-08(1) 3 6" xfId="37288" xr:uid="{32E924F8-23A7-4B08-9D2B-7FAF2F1C9673}"/>
    <cellStyle name="l_PM Jornais(eliza)_MG_SECOM PR - DISTRITO FEDERAL - 14-05-08(1) 3 6 2" xfId="46824" xr:uid="{0F3C4A1A-10C9-43FF-A714-DE70CE5770F1}"/>
    <cellStyle name="l_PM Jornais(eliza)_MG_SECOM PR - DISTRITO FEDERAL - 14-05-08(1) 4" xfId="14236" xr:uid="{5FB3986B-DA75-453B-9426-D59BB7361EDE}"/>
    <cellStyle name="l_PM Jornais(eliza)_MG_SECOM PR - DISTRITO FEDERAL - 14-05-08(1) 4 2" xfId="20395" xr:uid="{05B3690D-E3F4-4C59-BC48-3826BF0368F4}"/>
    <cellStyle name="l_PM Jornais(eliza)_MG_SECOM PR - DISTRITO FEDERAL - 14-05-08(1) 4 2 2" xfId="37805" xr:uid="{60FC4A41-37B7-487A-A41C-F785A4630E6D}"/>
    <cellStyle name="l_PM Jornais(eliza)_MG_SECOM PR - DISTRITO FEDERAL - 14-05-08(1) 4 3" xfId="25304" xr:uid="{83A4848B-AE82-41F0-B2F5-34C20B82E260}"/>
    <cellStyle name="l_PM Jornais(eliza)_MG_SECOM PR - DISTRITO FEDERAL - 14-05-08(1) 5" xfId="28514" xr:uid="{2798D01C-A20E-4EA5-AAC9-DDE9B796B5D2}"/>
    <cellStyle name="l_PM Jornais(eliza)_MG_SECOM PR - DISTRITO FEDERAL - 14-05-08(1) 5 2" xfId="40870" xr:uid="{9D8835AF-3C07-4BB9-A3FD-7A911151EC5A}"/>
    <cellStyle name="l_PM Jornais(eliza)_MG_SECOM PR - DISTRITO FEDERAL - 14-05-08(1) 6" xfId="31822" xr:uid="{837189AC-B0AE-482A-8CE3-BDF0C683ADC1}"/>
    <cellStyle name="l_PM Jornais(eliza)_MG_SECOM PR - DISTRITO FEDERAL - 14-05-08(1)_JORNAL COMPLEMENTO 24.06 - VERAMIR II - CONSOLIDADO" xfId="1208" xr:uid="{63ECA4E0-6033-4B2D-85DF-9F31946A698B}"/>
    <cellStyle name="l_PM Jornais(eliza)_MG_SECOM PR - DISTRITO FEDERAL - 14-05-08(1)_OOH - Rev 12" xfId="4095" xr:uid="{F228EFFA-8E2A-4E07-B1EB-99D59E6E5FA0}"/>
    <cellStyle name="l_PM Jornais(eliza)_MG_SECOM PR - MAIS BRASIL - 2a  ETAPA - 13-05 CONFERENCIA 10.05.08" xfId="1209" xr:uid="{98FC52F3-69DC-4BA7-9523-3882109FBE9D}"/>
    <cellStyle name="l_PM Jornais(eliza)_MG_SECOM PR - MAIS BRASIL - 2a  ETAPA - 13-05 CONFERENCIA 10.05.08 2" xfId="11394" xr:uid="{FF51F93D-CCFA-4031-B273-340333001242}"/>
    <cellStyle name="l_PM Jornais(eliza)_MG_SECOM PR - MAIS BRASIL - 2a  ETAPA - 13-05 CONFERENCIA 10.05.08 2 2" xfId="13150" xr:uid="{426114C2-74A1-4746-B3C7-EF5A99BAAF29}"/>
    <cellStyle name="l_PM Jornais(eliza)_MG_SECOM PR - MAIS BRASIL - 2a  ETAPA - 13-05 CONFERENCIA 10.05.08 2 2 2" xfId="16780" xr:uid="{1B608F0C-F925-43A9-9C72-A8A4F72DCBF6}"/>
    <cellStyle name="l_PM Jornais(eliza)_MG_SECOM PR - MAIS BRASIL - 2a  ETAPA - 13-05 CONFERENCIA 10.05.08 2 2 2 2" xfId="22939" xr:uid="{8CA5ED44-31BB-4D63-BC81-CF2D20466D80}"/>
    <cellStyle name="l_PM Jornais(eliza)_MG_SECOM PR - MAIS BRASIL - 2a  ETAPA - 13-05 CONFERENCIA 10.05.08 2 2 2 2 2" xfId="40206" xr:uid="{D80BFCE5-4E9B-4D63-B583-1BF042D40910}"/>
    <cellStyle name="l_PM Jornais(eliza)_MG_SECOM PR - MAIS BRASIL - 2a  ETAPA - 13-05 CONFERENCIA 10.05.08 2 2 2 3" xfId="27847" xr:uid="{F83F53F0-4BC7-4CDB-B09A-FA5AD26A34BC}"/>
    <cellStyle name="l_PM Jornais(eliza)_MG_SECOM PR - MAIS BRASIL - 2a  ETAPA - 13-05 CONFERENCIA 10.05.08 2 2 3" xfId="31071" xr:uid="{0F04FA03-D87F-4518-91EC-A5C264430705}"/>
    <cellStyle name="l_PM Jornais(eliza)_MG_SECOM PR - MAIS BRASIL - 2a  ETAPA - 13-05 CONFERENCIA 10.05.08 2 2 3 2" xfId="43295" xr:uid="{8B7DC2A2-A6F1-49DE-91D1-99097F5E67C6}"/>
    <cellStyle name="l_PM Jornais(eliza)_MG_SECOM PR - MAIS BRASIL - 2a  ETAPA - 13-05 CONFERENCIA 10.05.08 2 2 4" xfId="34063" xr:uid="{7A7D07D3-4440-4174-BC15-E604EBC2A370}"/>
    <cellStyle name="l_PM Jornais(eliza)_MG_SECOM PR - MAIS BRASIL - 2a  ETAPA - 13-05 CONFERENCIA 10.05.08 2 2 4 2" xfId="45782" xr:uid="{46621DF9-884A-4B49-A1B3-DEF3098280E8}"/>
    <cellStyle name="l_PM Jornais(eliza)_MG_SECOM PR - MAIS BRASIL - 2a  ETAPA - 13-05 CONFERENCIA 10.05.08 2 2 5" xfId="36264" xr:uid="{2CED2804-B050-4125-8088-07C5744D87EC}"/>
    <cellStyle name="l_PM Jornais(eliza)_MG_SECOM PR - MAIS BRASIL - 2a  ETAPA - 13-05 CONFERENCIA 10.05.08 2 2 6" xfId="18473" xr:uid="{5EBF139F-A174-453D-906D-9D78678F08D7}"/>
    <cellStyle name="l_PM Jornais(eliza)_MG_SECOM PR - MAIS BRASIL - 2a  ETAPA - 13-05 CONFERENCIA 10.05.08 2 3" xfId="15077" xr:uid="{714C32E1-AC46-48E1-A2C4-CF84C4F1B3D9}"/>
    <cellStyle name="l_PM Jornais(eliza)_MG_SECOM PR - MAIS BRASIL - 2a  ETAPA - 13-05 CONFERENCIA 10.05.08 2 3 2" xfId="21236" xr:uid="{6427375E-67DB-43EF-9E3E-12C0D173CD49}"/>
    <cellStyle name="l_PM Jornais(eliza)_MG_SECOM PR - MAIS BRASIL - 2a  ETAPA - 13-05 CONFERENCIA 10.05.08 2 3 2 2" xfId="38609" xr:uid="{F088A6E6-A36D-4F8B-9AFE-1B1CBDDDF824}"/>
    <cellStyle name="l_PM Jornais(eliza)_MG_SECOM PR - MAIS BRASIL - 2a  ETAPA - 13-05 CONFERENCIA 10.05.08 2 3 3" xfId="26198" xr:uid="{E2B679C7-1AB2-419B-86FB-49FF8FA965F0}"/>
    <cellStyle name="l_PM Jornais(eliza)_MG_SECOM PR - MAIS BRASIL - 2a  ETAPA - 13-05 CONFERENCIA 10.05.08 2 4" xfId="29389" xr:uid="{A2F96FE7-523A-46D5-B7FC-355F1F6850D0}"/>
    <cellStyle name="l_PM Jornais(eliza)_MG_SECOM PR - MAIS BRASIL - 2a  ETAPA - 13-05 CONFERENCIA 10.05.08 2 4 2" xfId="41699" xr:uid="{6F75FEB2-4866-4B65-9C4F-EC6EC9249082}"/>
    <cellStyle name="l_PM Jornais(eliza)_MG_SECOM PR - MAIS BRASIL - 2a  ETAPA - 13-05 CONFERENCIA 10.05.08 2 5" xfId="32373" xr:uid="{342204EC-55C6-41E8-808D-C3500AFB5A36}"/>
    <cellStyle name="l_PM Jornais(eliza)_MG_SECOM PR - MAIS BRASIL - 2a  ETAPA - 13-05 CONFERENCIA 10.05.08 2 5 2" xfId="44128" xr:uid="{88B17A8A-EFE9-4D03-8D3E-AD8956246620}"/>
    <cellStyle name="l_PM Jornais(eliza)_MG_SECOM PR - MAIS BRASIL - 2a  ETAPA - 13-05 CONFERENCIA 10.05.08 2 6" xfId="34678" xr:uid="{8AB0D7FC-792F-4709-896F-E001BE9B23D7}"/>
    <cellStyle name="l_PM Jornais(eliza)_MG_SECOM PR - MAIS BRASIL - 2a  ETAPA - 13-05 CONFERENCIA 10.05.08 2 7" xfId="19694" xr:uid="{87AE5411-9E42-4D13-B51D-EB5C1D988FB0}"/>
    <cellStyle name="l_PM Jornais(eliza)_MG_SECOM PR - MAIS BRASIL - 2a  ETAPA - 13-05 CONFERENCIA 10.05.08 3" xfId="12347" xr:uid="{87070D20-00EF-4068-B143-2CAEC48527DE}"/>
    <cellStyle name="l_PM Jornais(eliza)_MG_SECOM PR - MAIS BRASIL - 2a  ETAPA - 13-05 CONFERENCIA 10.05.08 3 2" xfId="15977" xr:uid="{ED85A8AE-FBED-4AE4-B316-E47BA29C5A51}"/>
    <cellStyle name="l_PM Jornais(eliza)_MG_SECOM PR - MAIS BRASIL - 2a  ETAPA - 13-05 CONFERENCIA 10.05.08 3 2 2" xfId="22136" xr:uid="{E4C5807A-5CB8-42A9-895D-8E14D6AE0D3D}"/>
    <cellStyle name="l_PM Jornais(eliza)_MG_SECOM PR - MAIS BRASIL - 2a  ETAPA - 13-05 CONFERENCIA 10.05.08 3 2 2 2" xfId="39414" xr:uid="{8784011C-B0DA-4E41-A56A-BB305A6DE029}"/>
    <cellStyle name="l_PM Jornais(eliza)_MG_SECOM PR - MAIS BRASIL - 2a  ETAPA - 13-05 CONFERENCIA 10.05.08 3 2 3" xfId="27055" xr:uid="{6617A95F-9E66-4066-8F28-534753AE0A0B}"/>
    <cellStyle name="l_PM Jornais(eliza)_MG_SECOM PR - MAIS BRASIL - 2a  ETAPA - 13-05 CONFERENCIA 10.05.08 3 2 4" xfId="48314" xr:uid="{0DCB644E-5671-4766-942E-90ACABCAD088}"/>
    <cellStyle name="l_PM Jornais(eliza)_MG_SECOM PR - MAIS BRASIL - 2a  ETAPA - 13-05 CONFERENCIA 10.05.08 3 3" xfId="17677" xr:uid="{036582BD-6C65-4268-95F5-18BC6FCF67A2}"/>
    <cellStyle name="l_PM Jornais(eliza)_MG_SECOM PR - MAIS BRASIL - 2a  ETAPA - 13-05 CONFERENCIA 10.05.08 3 3 2" xfId="23836" xr:uid="{C9DE8D8D-B649-4D52-A6F4-25E5476CFB02}"/>
    <cellStyle name="l_PM Jornais(eliza)_MG_SECOM PR - MAIS BRASIL - 2a  ETAPA - 13-05 CONFERENCIA 10.05.08 3 3 2 2" xfId="42499" xr:uid="{5E3DDF87-12DA-4601-8D49-885C743F0104}"/>
    <cellStyle name="l_PM Jornais(eliza)_MG_SECOM PR - MAIS BRASIL - 2a  ETAPA - 13-05 CONFERENCIA 10.05.08 3 3 3" xfId="30273" xr:uid="{FB3CE485-D4CD-4E86-B21A-543B1E4C6EE8}"/>
    <cellStyle name="l_PM Jornais(eliza)_MG_SECOM PR - MAIS BRASIL - 2a  ETAPA - 13-05 CONFERENCIA 10.05.08 3 4" xfId="33270" xr:uid="{2B00B31E-F53D-47F7-A0CE-3098D22D9158}"/>
    <cellStyle name="l_PM Jornais(eliza)_MG_SECOM PR - MAIS BRASIL - 2a  ETAPA - 13-05 CONFERENCIA 10.05.08 3 4 2" xfId="44989" xr:uid="{6D75B419-E7FC-4CA1-8AB5-4E01A7725722}"/>
    <cellStyle name="l_PM Jornais(eliza)_MG_SECOM PR - MAIS BRASIL - 2a  ETAPA - 13-05 CONFERENCIA 10.05.08 3 5" xfId="35472" xr:uid="{D99F7CF4-3BB9-451A-98AA-CCA12843FBB0}"/>
    <cellStyle name="l_PM Jornais(eliza)_MG_SECOM PR - MAIS BRASIL - 2a  ETAPA - 13-05 CONFERENCIA 10.05.08 3 6" xfId="36888" xr:uid="{83513647-65AA-4228-BAD6-3AF24A7A74F8}"/>
    <cellStyle name="l_PM Jornais(eliza)_MG_SECOM PR - MAIS BRASIL - 2a  ETAPA - 13-05 CONFERENCIA 10.05.08 3 6 2" xfId="46424" xr:uid="{D375AACE-C923-4050-B70E-8BFB8446CCAB}"/>
    <cellStyle name="l_PM Jornais(eliza)_MG_SECOM PR - MAIS BRASIL - 2a  ETAPA - 13-05 CONFERENCIA 10.05.08 4" xfId="14237" xr:uid="{BF9B1D61-6EE4-4A88-A85D-5497BE87C7EA}"/>
    <cellStyle name="l_PM Jornais(eliza)_MG_SECOM PR - MAIS BRASIL - 2a  ETAPA - 13-05 CONFERENCIA 10.05.08 4 2" xfId="20396" xr:uid="{F5457609-D454-4750-A959-0449CE176966}"/>
    <cellStyle name="l_PM Jornais(eliza)_MG_SECOM PR - MAIS BRASIL - 2a  ETAPA - 13-05 CONFERENCIA 10.05.08 4 2 2" xfId="37806" xr:uid="{A7E66229-6DA5-42EA-B026-8F644065B4C0}"/>
    <cellStyle name="l_PM Jornais(eliza)_MG_SECOM PR - MAIS BRASIL - 2a  ETAPA - 13-05 CONFERENCIA 10.05.08 4 3" xfId="25305" xr:uid="{C7126610-DC1B-469E-ACA2-83B4A4C23F1B}"/>
    <cellStyle name="l_PM Jornais(eliza)_MG_SECOM PR - MAIS BRASIL - 2a  ETAPA - 13-05 CONFERENCIA 10.05.08 5" xfId="28515" xr:uid="{BA5C2E73-9AE8-435C-BCBC-E11B032BDC9F}"/>
    <cellStyle name="l_PM Jornais(eliza)_MG_SECOM PR - MAIS BRASIL - 2a  ETAPA - 13-05 CONFERENCIA 10.05.08 5 2" xfId="40871" xr:uid="{02CBE6CD-152E-4483-8387-068784669ECC}"/>
    <cellStyle name="l_PM Jornais(eliza)_MG_SECOM PR - MAIS BRASIL - 2a  ETAPA - 13-05 CONFERENCIA 10.05.08 6" xfId="31821" xr:uid="{D9B9F388-D508-431E-B54D-59191E067D00}"/>
    <cellStyle name="l_PM Jornais(eliza)_MG_SECOM PR - MAIS BRASIL - 2a  ETAPA - 13-05 CONFERENCIA 10.05.08_JORNAL COMPLEMENTO 24.06 - VERAMIR II - CONSOLIDADO" xfId="1210" xr:uid="{CAA3EDC6-DAF8-4EDF-A92C-99557D11E02E}"/>
    <cellStyle name="l_PM Jornais(eliza)_MG_SECOM PR - MAIS BRASIL - 2a  ETAPA - 13-05 CONFERENCIA 10.05.08_OOH - Rev 12" xfId="4096" xr:uid="{B2AC0CA1-4ABA-4356-BC1D-A07A235689F9}"/>
    <cellStyle name="l_PM Jornais(eliza)_MG_SECOM PR - MAIS BRASIL - 2a  ETAPA - 13-05 CONFERENCIA 10.05.08_SECOM PR - BAHIA -  14-05-08" xfId="1211" xr:uid="{E14B6AC7-F939-45AB-AC94-A692F2B0E8E4}"/>
    <cellStyle name="l_PM Jornais(eliza)_MG_SECOM PR - MAIS BRASIL - 2a  ETAPA - 13-05 CONFERENCIA 10.05.08_SECOM PR - BAHIA -  14-05-08_JORNAL COMPLEMENTO 24.06 - VERAMIR II - CONSOLIDADO" xfId="1212" xr:uid="{643662A3-1383-4077-8CCF-8F5660D4C53B}"/>
    <cellStyle name="l_PM Jornais(eliza)_MG_SECOM PR - MAIS BRASIL - 2a  ETAPA - 13-05 CONFERENCIA 10.05.08_SECOM PR - DISTRITO FEDERAL - 14-05-08" xfId="1213" xr:uid="{7BA3C63F-A9F6-472E-A9DD-9EAAF96F063D}"/>
    <cellStyle name="l_PM Jornais(eliza)_MG_SECOM PR - MAIS BRASIL - 2a  ETAPA - 13-05 CONFERENCIA 10.05.08_SECOM PR - DISTRITO FEDERAL - 14-05-08 2" xfId="11395" xr:uid="{2E2582E1-C12E-48C0-96C7-6D4CCCE1466D}"/>
    <cellStyle name="l_PM Jornais(eliza)_MG_SECOM PR - MAIS BRASIL - 2a  ETAPA - 13-05 CONFERENCIA 10.05.08_SECOM PR - DISTRITO FEDERAL - 14-05-08 2 2" xfId="13151" xr:uid="{CAA3D849-F8CD-4F0A-8312-002DD1C84051}"/>
    <cellStyle name="l_PM Jornais(eliza)_MG_SECOM PR - MAIS BRASIL - 2a  ETAPA - 13-05 CONFERENCIA 10.05.08_SECOM PR - DISTRITO FEDERAL - 14-05-08 2 2 2" xfId="16781" xr:uid="{C78706DC-E610-43AE-8DA2-1D0DA255C24A}"/>
    <cellStyle name="l_PM Jornais(eliza)_MG_SECOM PR - MAIS BRASIL - 2a  ETAPA - 13-05 CONFERENCIA 10.05.08_SECOM PR - DISTRITO FEDERAL - 14-05-08 2 2 2 2" xfId="22940" xr:uid="{E240E9C6-2DB7-44E3-8480-A9D3639BB55D}"/>
    <cellStyle name="l_PM Jornais(eliza)_MG_SECOM PR - MAIS BRASIL - 2a  ETAPA - 13-05 CONFERENCIA 10.05.08_SECOM PR - DISTRITO FEDERAL - 14-05-08 2 2 2 2 2" xfId="40207" xr:uid="{162B45D1-E49E-49ED-BC75-F51CC6B9D97D}"/>
    <cellStyle name="l_PM Jornais(eliza)_MG_SECOM PR - MAIS BRASIL - 2a  ETAPA - 13-05 CONFERENCIA 10.05.08_SECOM PR - DISTRITO FEDERAL - 14-05-08 2 2 2 3" xfId="27848" xr:uid="{D2B006D8-6323-4AF4-A442-0776CCA48DCB}"/>
    <cellStyle name="l_PM Jornais(eliza)_MG_SECOM PR - MAIS BRASIL - 2a  ETAPA - 13-05 CONFERENCIA 10.05.08_SECOM PR - DISTRITO FEDERAL - 14-05-08 2 2 3" xfId="31072" xr:uid="{A8A36855-ED36-478A-A6D4-997F0DE87156}"/>
    <cellStyle name="l_PM Jornais(eliza)_MG_SECOM PR - MAIS BRASIL - 2a  ETAPA - 13-05 CONFERENCIA 10.05.08_SECOM PR - DISTRITO FEDERAL - 14-05-08 2 2 3 2" xfId="43296" xr:uid="{F5F26E8F-B642-43EF-B5BF-40B905A763F2}"/>
    <cellStyle name="l_PM Jornais(eliza)_MG_SECOM PR - MAIS BRASIL - 2a  ETAPA - 13-05 CONFERENCIA 10.05.08_SECOM PR - DISTRITO FEDERAL - 14-05-08 2 2 4" xfId="34064" xr:uid="{501B985A-BB85-4413-8CD7-C7E4883D8BC6}"/>
    <cellStyle name="l_PM Jornais(eliza)_MG_SECOM PR - MAIS BRASIL - 2a  ETAPA - 13-05 CONFERENCIA 10.05.08_SECOM PR - DISTRITO FEDERAL - 14-05-08 2 2 4 2" xfId="45783" xr:uid="{4555A632-6C11-4E64-9576-4C39A5D16DB6}"/>
    <cellStyle name="l_PM Jornais(eliza)_MG_SECOM PR - MAIS BRASIL - 2a  ETAPA - 13-05 CONFERENCIA 10.05.08_SECOM PR - DISTRITO FEDERAL - 14-05-08 2 2 5" xfId="36265" xr:uid="{AED2C99D-B806-4525-B419-D6376D7386AF}"/>
    <cellStyle name="l_PM Jornais(eliza)_MG_SECOM PR - MAIS BRASIL - 2a  ETAPA - 13-05 CONFERENCIA 10.05.08_SECOM PR - DISTRITO FEDERAL - 14-05-08 2 2 6" xfId="18472" xr:uid="{19F92284-1E0E-4DAB-B0D4-6BDC2C07F19B}"/>
    <cellStyle name="l_PM Jornais(eliza)_MG_SECOM PR - MAIS BRASIL - 2a  ETAPA - 13-05 CONFERENCIA 10.05.08_SECOM PR - DISTRITO FEDERAL - 14-05-08 2 3" xfId="15078" xr:uid="{E1E7267F-C47B-4AF7-BD22-92F67D61DF8D}"/>
    <cellStyle name="l_PM Jornais(eliza)_MG_SECOM PR - MAIS BRASIL - 2a  ETAPA - 13-05 CONFERENCIA 10.05.08_SECOM PR - DISTRITO FEDERAL - 14-05-08 2 3 2" xfId="21237" xr:uid="{68BB604A-0181-4E28-835D-2F26BEF5E3D5}"/>
    <cellStyle name="l_PM Jornais(eliza)_MG_SECOM PR - MAIS BRASIL - 2a  ETAPA - 13-05 CONFERENCIA 10.05.08_SECOM PR - DISTRITO FEDERAL - 14-05-08 2 3 2 2" xfId="38610" xr:uid="{3158E2CB-0E32-4F9E-B1EE-1560F1DB9E4C}"/>
    <cellStyle name="l_PM Jornais(eliza)_MG_SECOM PR - MAIS BRASIL - 2a  ETAPA - 13-05 CONFERENCIA 10.05.08_SECOM PR - DISTRITO FEDERAL - 14-05-08 2 3 3" xfId="26199" xr:uid="{A573516B-3E89-4B3B-BE50-5BB0A880A3B4}"/>
    <cellStyle name="l_PM Jornais(eliza)_MG_SECOM PR - MAIS BRASIL - 2a  ETAPA - 13-05 CONFERENCIA 10.05.08_SECOM PR - DISTRITO FEDERAL - 14-05-08 2 4" xfId="29390" xr:uid="{30D076AC-7490-4674-AEBA-7FAFF7A7A94A}"/>
    <cellStyle name="l_PM Jornais(eliza)_MG_SECOM PR - MAIS BRASIL - 2a  ETAPA - 13-05 CONFERENCIA 10.05.08_SECOM PR - DISTRITO FEDERAL - 14-05-08 2 4 2" xfId="41700" xr:uid="{F4C92690-3AE6-4311-846A-7D5D42418D55}"/>
    <cellStyle name="l_PM Jornais(eliza)_MG_SECOM PR - MAIS BRASIL - 2a  ETAPA - 13-05 CONFERENCIA 10.05.08_SECOM PR - DISTRITO FEDERAL - 14-05-08 2 5" xfId="32374" xr:uid="{CEC1D254-AC0E-434C-ABB0-8653BB8D496A}"/>
    <cellStyle name="l_PM Jornais(eliza)_MG_SECOM PR - MAIS BRASIL - 2a  ETAPA - 13-05 CONFERENCIA 10.05.08_SECOM PR - DISTRITO FEDERAL - 14-05-08 2 5 2" xfId="44129" xr:uid="{06C8D942-16F0-48C4-8020-CA3CF6DD7EBE}"/>
    <cellStyle name="l_PM Jornais(eliza)_MG_SECOM PR - MAIS BRASIL - 2a  ETAPA - 13-05 CONFERENCIA 10.05.08_SECOM PR - DISTRITO FEDERAL - 14-05-08 2 6" xfId="34679" xr:uid="{613774A4-4B7C-4E66-9F49-B28735438B47}"/>
    <cellStyle name="l_PM Jornais(eliza)_MG_SECOM PR - MAIS BRASIL - 2a  ETAPA - 13-05 CONFERENCIA 10.05.08_SECOM PR - DISTRITO FEDERAL - 14-05-08 2 7" xfId="19017" xr:uid="{DFCF0862-C1B7-471B-A4B5-69F62C1D2FA5}"/>
    <cellStyle name="l_PM Jornais(eliza)_MG_SECOM PR - MAIS BRASIL - 2a  ETAPA - 13-05 CONFERENCIA 10.05.08_SECOM PR - DISTRITO FEDERAL - 14-05-08 3" xfId="12348" xr:uid="{9874FE6C-C59F-42B8-8179-4DE3DFE3E51D}"/>
    <cellStyle name="l_PM Jornais(eliza)_MG_SECOM PR - MAIS BRASIL - 2a  ETAPA - 13-05 CONFERENCIA 10.05.08_SECOM PR - DISTRITO FEDERAL - 14-05-08 3 2" xfId="15978" xr:uid="{07483086-F5AE-4CB1-A47D-3AA9574EA5D6}"/>
    <cellStyle name="l_PM Jornais(eliza)_MG_SECOM PR - MAIS BRASIL - 2a  ETAPA - 13-05 CONFERENCIA 10.05.08_SECOM PR - DISTRITO FEDERAL - 14-05-08 3 2 2" xfId="22137" xr:uid="{F4B33C0F-A500-45E5-81EE-D2F82437B35C}"/>
    <cellStyle name="l_PM Jornais(eliza)_MG_SECOM PR - MAIS BRASIL - 2a  ETAPA - 13-05 CONFERENCIA 10.05.08_SECOM PR - DISTRITO FEDERAL - 14-05-08 3 2 2 2" xfId="39415" xr:uid="{67F02E22-3F5A-47D9-BAA0-65613E91C0F4}"/>
    <cellStyle name="l_PM Jornais(eliza)_MG_SECOM PR - MAIS BRASIL - 2a  ETAPA - 13-05 CONFERENCIA 10.05.08_SECOM PR - DISTRITO FEDERAL - 14-05-08 3 2 3" xfId="27056" xr:uid="{C938A65A-7EFD-4CA0-AEC3-96B8C11343D3}"/>
    <cellStyle name="l_PM Jornais(eliza)_MG_SECOM PR - MAIS BRASIL - 2a  ETAPA - 13-05 CONFERENCIA 10.05.08_SECOM PR - DISTRITO FEDERAL - 14-05-08 3 2 4" xfId="48315" xr:uid="{7BEA2BA5-01EC-4174-B863-C74DCE0C028F}"/>
    <cellStyle name="l_PM Jornais(eliza)_MG_SECOM PR - MAIS BRASIL - 2a  ETAPA - 13-05 CONFERENCIA 10.05.08_SECOM PR - DISTRITO FEDERAL - 14-05-08 3 3" xfId="17678" xr:uid="{D874A654-B0CC-4DD9-AB62-5D80DB035346}"/>
    <cellStyle name="l_PM Jornais(eliza)_MG_SECOM PR - MAIS BRASIL - 2a  ETAPA - 13-05 CONFERENCIA 10.05.08_SECOM PR - DISTRITO FEDERAL - 14-05-08 3 3 2" xfId="23837" xr:uid="{8E405C3B-17A9-464F-8BAE-AE17F1B2A21C}"/>
    <cellStyle name="l_PM Jornais(eliza)_MG_SECOM PR - MAIS BRASIL - 2a  ETAPA - 13-05 CONFERENCIA 10.05.08_SECOM PR - DISTRITO FEDERAL - 14-05-08 3 3 2 2" xfId="42500" xr:uid="{501DB59B-788D-459D-AEC0-FEFEB6955959}"/>
    <cellStyle name="l_PM Jornais(eliza)_MG_SECOM PR - MAIS BRASIL - 2a  ETAPA - 13-05 CONFERENCIA 10.05.08_SECOM PR - DISTRITO FEDERAL - 14-05-08 3 3 3" xfId="30274" xr:uid="{9C5FA933-D36B-4589-8B6B-44FB5B1014F9}"/>
    <cellStyle name="l_PM Jornais(eliza)_MG_SECOM PR - MAIS BRASIL - 2a  ETAPA - 13-05 CONFERENCIA 10.05.08_SECOM PR - DISTRITO FEDERAL - 14-05-08 3 4" xfId="33271" xr:uid="{59057E50-7B90-41D9-A509-2A7D52A79BDC}"/>
    <cellStyle name="l_PM Jornais(eliza)_MG_SECOM PR - MAIS BRASIL - 2a  ETAPA - 13-05 CONFERENCIA 10.05.08_SECOM PR - DISTRITO FEDERAL - 14-05-08 3 4 2" xfId="44990" xr:uid="{B1BAF7F1-E004-44EA-9AA8-0A1D0E218F9C}"/>
    <cellStyle name="l_PM Jornais(eliza)_MG_SECOM PR - MAIS BRASIL - 2a  ETAPA - 13-05 CONFERENCIA 10.05.08_SECOM PR - DISTRITO FEDERAL - 14-05-08 3 5" xfId="35473" xr:uid="{D3337A4D-7AB7-43B9-B2FE-60AB82F4CF48}"/>
    <cellStyle name="l_PM Jornais(eliza)_MG_SECOM PR - MAIS BRASIL - 2a  ETAPA - 13-05 CONFERENCIA 10.05.08_SECOM PR - DISTRITO FEDERAL - 14-05-08 3 6" xfId="25836" xr:uid="{BD74EC9B-43B5-4978-906F-A85998451E44}"/>
    <cellStyle name="l_PM Jornais(eliza)_MG_SECOM PR - MAIS BRASIL - 2a  ETAPA - 13-05 CONFERENCIA 10.05.08_SECOM PR - DISTRITO FEDERAL - 14-05-08 3 6 2" xfId="38301" xr:uid="{585E20EC-34DD-4842-B1A7-9B0DA622F1CF}"/>
    <cellStyle name="l_PM Jornais(eliza)_MG_SECOM PR - MAIS BRASIL - 2a  ETAPA - 13-05 CONFERENCIA 10.05.08_SECOM PR - DISTRITO FEDERAL - 14-05-08 4" xfId="14238" xr:uid="{036DA3FC-ABAD-414E-A4C8-8C3629F0841D}"/>
    <cellStyle name="l_PM Jornais(eliza)_MG_SECOM PR - MAIS BRASIL - 2a  ETAPA - 13-05 CONFERENCIA 10.05.08_SECOM PR - DISTRITO FEDERAL - 14-05-08 4 2" xfId="20397" xr:uid="{66CED36D-0AA4-40E4-BC46-3A378D938244}"/>
    <cellStyle name="l_PM Jornais(eliza)_MG_SECOM PR - MAIS BRASIL - 2a  ETAPA - 13-05 CONFERENCIA 10.05.08_SECOM PR - DISTRITO FEDERAL - 14-05-08 4 2 2" xfId="37807" xr:uid="{C463C2DC-75D7-495A-A668-AFD68BC4B0D8}"/>
    <cellStyle name="l_PM Jornais(eliza)_MG_SECOM PR - MAIS BRASIL - 2a  ETAPA - 13-05 CONFERENCIA 10.05.08_SECOM PR - DISTRITO FEDERAL - 14-05-08 4 3" xfId="25306" xr:uid="{EDC3314E-0428-442E-A52C-C78CE853522C}"/>
    <cellStyle name="l_PM Jornais(eliza)_MG_SECOM PR - MAIS BRASIL - 2a  ETAPA - 13-05 CONFERENCIA 10.05.08_SECOM PR - DISTRITO FEDERAL - 14-05-08 5" xfId="28516" xr:uid="{0D18AF5D-B43E-44D1-9E8D-DF79DBC94A59}"/>
    <cellStyle name="l_PM Jornais(eliza)_MG_SECOM PR - MAIS BRASIL - 2a  ETAPA - 13-05 CONFERENCIA 10.05.08_SECOM PR - DISTRITO FEDERAL - 14-05-08 5 2" xfId="40872" xr:uid="{B00431A5-33EF-4123-A991-675CBC30DD1A}"/>
    <cellStyle name="l_PM Jornais(eliza)_MG_SECOM PR - MAIS BRASIL - 2a  ETAPA - 13-05 CONFERENCIA 10.05.08_SECOM PR - DISTRITO FEDERAL - 14-05-08 6" xfId="31820" xr:uid="{48D27494-67B3-4716-BEFA-526D0CE50278}"/>
    <cellStyle name="l_PM Jornais(eliza)_MG_SECOM PR - MAIS BRASIL - 2a  ETAPA - 13-05 CONFERENCIA 10.05.08_SECOM PR - DISTRITO FEDERAL - 14-05-08_JORNAL COMPLEMENTO 24.06 - VERAMIR II - CONSOLIDADO" xfId="1214" xr:uid="{73C3AEDC-8F0F-4F6E-BEA3-F46B25A8F22C}"/>
    <cellStyle name="l_PM Jornais(eliza)_MG_SECOM PR - MAIS BRASIL - 2a  ETAPA - 13-05 CONFERENCIA 10.05.08_SECOM PR - DISTRITO FEDERAL - 14-05-08_OOH - Rev 12" xfId="4097" xr:uid="{FCE34DE5-E504-46D3-A315-D20E5713962F}"/>
    <cellStyle name="l_PM Jornais(eliza)_MG_SECOM PR - MAIS BRASIL - 2a  ETAPA - 13-05 CONFERENCIA 10.05.08_SECOM PR - MGE E SPE - 13-05" xfId="1215" xr:uid="{1D0BB89D-C677-448D-B2A8-B51B66005882}"/>
    <cellStyle name="l_PM Jornais(eliza)_MG_SECOM PR - MAIS BRASIL - 2a  ETAPA - 13-05 CONFERENCIA 10.05.08_SECOM PR - MGE E SPE - 13-05 2" xfId="11396" xr:uid="{B4F92DDA-B2DA-4799-BE5D-1A214338D437}"/>
    <cellStyle name="l_PM Jornais(eliza)_MG_SECOM PR - MAIS BRASIL - 2a  ETAPA - 13-05 CONFERENCIA 10.05.08_SECOM PR - MGE E SPE - 13-05 2 2" xfId="13152" xr:uid="{B221FE27-738F-4ADD-9D88-720E6BF3D2D9}"/>
    <cellStyle name="l_PM Jornais(eliza)_MG_SECOM PR - MAIS BRASIL - 2a  ETAPA - 13-05 CONFERENCIA 10.05.08_SECOM PR - MGE E SPE - 13-05 2 2 2" xfId="16782" xr:uid="{8941D6DF-E125-423A-979D-FA7580E58F29}"/>
    <cellStyle name="l_PM Jornais(eliza)_MG_SECOM PR - MAIS BRASIL - 2a  ETAPA - 13-05 CONFERENCIA 10.05.08_SECOM PR - MGE E SPE - 13-05 2 2 2 2" xfId="22941" xr:uid="{04A3FE80-563F-414B-B0B0-90CC70A84D12}"/>
    <cellStyle name="l_PM Jornais(eliza)_MG_SECOM PR - MAIS BRASIL - 2a  ETAPA - 13-05 CONFERENCIA 10.05.08_SECOM PR - MGE E SPE - 13-05 2 2 2 2 2" xfId="40208" xr:uid="{CF77FC64-49DC-4311-BD74-AE7788869D87}"/>
    <cellStyle name="l_PM Jornais(eliza)_MG_SECOM PR - MAIS BRASIL - 2a  ETAPA - 13-05 CONFERENCIA 10.05.08_SECOM PR - MGE E SPE - 13-05 2 2 2 3" xfId="27849" xr:uid="{6F0AC433-7F08-483C-87F2-8D08D2806ED0}"/>
    <cellStyle name="l_PM Jornais(eliza)_MG_SECOM PR - MAIS BRASIL - 2a  ETAPA - 13-05 CONFERENCIA 10.05.08_SECOM PR - MGE E SPE - 13-05 2 2 3" xfId="31073" xr:uid="{275E947D-C1FD-420C-9519-2DB2971AE7B0}"/>
    <cellStyle name="l_PM Jornais(eliza)_MG_SECOM PR - MAIS BRASIL - 2a  ETAPA - 13-05 CONFERENCIA 10.05.08_SECOM PR - MGE E SPE - 13-05 2 2 3 2" xfId="43297" xr:uid="{75636C7A-06BE-41C4-9B6B-70C97521B6FA}"/>
    <cellStyle name="l_PM Jornais(eliza)_MG_SECOM PR - MAIS BRASIL - 2a  ETAPA - 13-05 CONFERENCIA 10.05.08_SECOM PR - MGE E SPE - 13-05 2 2 4" xfId="34065" xr:uid="{E07379DC-AE96-4ACE-809B-3959153C77FC}"/>
    <cellStyle name="l_PM Jornais(eliza)_MG_SECOM PR - MAIS BRASIL - 2a  ETAPA - 13-05 CONFERENCIA 10.05.08_SECOM PR - MGE E SPE - 13-05 2 2 4 2" xfId="45784" xr:uid="{3DD2490A-D1E0-46DB-8B01-FA416C213C3B}"/>
    <cellStyle name="l_PM Jornais(eliza)_MG_SECOM PR - MAIS BRASIL - 2a  ETAPA - 13-05 CONFERENCIA 10.05.08_SECOM PR - MGE E SPE - 13-05 2 2 5" xfId="36266" xr:uid="{D37D003A-2B55-44C8-8421-F2838D91CC9F}"/>
    <cellStyle name="l_PM Jornais(eliza)_MG_SECOM PR - MAIS BRASIL - 2a  ETAPA - 13-05 CONFERENCIA 10.05.08_SECOM PR - MGE E SPE - 13-05 2 2 6" xfId="18471" xr:uid="{E2A2755A-26B4-4793-99E0-789BDEA003BC}"/>
    <cellStyle name="l_PM Jornais(eliza)_MG_SECOM PR - MAIS BRASIL - 2a  ETAPA - 13-05 CONFERENCIA 10.05.08_SECOM PR - MGE E SPE - 13-05 2 3" xfId="15079" xr:uid="{7B055C1F-4BD7-497D-B5CF-81678C5509F8}"/>
    <cellStyle name="l_PM Jornais(eliza)_MG_SECOM PR - MAIS BRASIL - 2a  ETAPA - 13-05 CONFERENCIA 10.05.08_SECOM PR - MGE E SPE - 13-05 2 3 2" xfId="21238" xr:uid="{19643E01-1484-47D2-9AB6-4314F0E1546F}"/>
    <cellStyle name="l_PM Jornais(eliza)_MG_SECOM PR - MAIS BRASIL - 2a  ETAPA - 13-05 CONFERENCIA 10.05.08_SECOM PR - MGE E SPE - 13-05 2 3 2 2" xfId="38611" xr:uid="{A67B5422-4696-409D-B242-742D494F749D}"/>
    <cellStyle name="l_PM Jornais(eliza)_MG_SECOM PR - MAIS BRASIL - 2a  ETAPA - 13-05 CONFERENCIA 10.05.08_SECOM PR - MGE E SPE - 13-05 2 3 3" xfId="26200" xr:uid="{FAA1DD3F-665C-4CB7-806D-2258BB62E00A}"/>
    <cellStyle name="l_PM Jornais(eliza)_MG_SECOM PR - MAIS BRASIL - 2a  ETAPA - 13-05 CONFERENCIA 10.05.08_SECOM PR - MGE E SPE - 13-05 2 4" xfId="29391" xr:uid="{6F7E31F9-41DA-40FD-B481-1FD42E5A2989}"/>
    <cellStyle name="l_PM Jornais(eliza)_MG_SECOM PR - MAIS BRASIL - 2a  ETAPA - 13-05 CONFERENCIA 10.05.08_SECOM PR - MGE E SPE - 13-05 2 4 2" xfId="41701" xr:uid="{925417AD-E29B-4FCB-A4F4-1368D3AAEA9D}"/>
    <cellStyle name="l_PM Jornais(eliza)_MG_SECOM PR - MAIS BRASIL - 2a  ETAPA - 13-05 CONFERENCIA 10.05.08_SECOM PR - MGE E SPE - 13-05 2 5" xfId="32375" xr:uid="{EF7BDE71-A8B3-4789-B4B8-C08FCB7800B0}"/>
    <cellStyle name="l_PM Jornais(eliza)_MG_SECOM PR - MAIS BRASIL - 2a  ETAPA - 13-05 CONFERENCIA 10.05.08_SECOM PR - MGE E SPE - 13-05 2 5 2" xfId="44130" xr:uid="{1D46DB81-AD65-4650-A711-D9AFE95E8EFA}"/>
    <cellStyle name="l_PM Jornais(eliza)_MG_SECOM PR - MAIS BRASIL - 2a  ETAPA - 13-05 CONFERENCIA 10.05.08_SECOM PR - MGE E SPE - 13-05 2 6" xfId="34680" xr:uid="{C4540259-75E8-4EC6-A544-570A85373B7D}"/>
    <cellStyle name="l_PM Jornais(eliza)_MG_SECOM PR - MAIS BRASIL - 2a  ETAPA - 13-05 CONFERENCIA 10.05.08_SECOM PR - MGE E SPE - 13-05 2 7" xfId="18701" xr:uid="{DC092C77-DD02-4E7F-A99B-F902CA17C4AD}"/>
    <cellStyle name="l_PM Jornais(eliza)_MG_SECOM PR - MAIS BRASIL - 2a  ETAPA - 13-05 CONFERENCIA 10.05.08_SECOM PR - MGE E SPE - 13-05 3" xfId="12349" xr:uid="{5C0F7F08-19B5-4828-AFF5-3BC437040AFB}"/>
    <cellStyle name="l_PM Jornais(eliza)_MG_SECOM PR - MAIS BRASIL - 2a  ETAPA - 13-05 CONFERENCIA 10.05.08_SECOM PR - MGE E SPE - 13-05 3 2" xfId="15979" xr:uid="{D0C5B5A1-6EB1-44A3-8C13-7A999427166B}"/>
    <cellStyle name="l_PM Jornais(eliza)_MG_SECOM PR - MAIS BRASIL - 2a  ETAPA - 13-05 CONFERENCIA 10.05.08_SECOM PR - MGE E SPE - 13-05 3 2 2" xfId="22138" xr:uid="{EA477292-27A2-4B10-85D4-DE48FDAB5E42}"/>
    <cellStyle name="l_PM Jornais(eliza)_MG_SECOM PR - MAIS BRASIL - 2a  ETAPA - 13-05 CONFERENCIA 10.05.08_SECOM PR - MGE E SPE - 13-05 3 2 2 2" xfId="39416" xr:uid="{57A1D009-568F-44E0-9A77-278E0C234A40}"/>
    <cellStyle name="l_PM Jornais(eliza)_MG_SECOM PR - MAIS BRASIL - 2a  ETAPA - 13-05 CONFERENCIA 10.05.08_SECOM PR - MGE E SPE - 13-05 3 2 3" xfId="27057" xr:uid="{052091D2-45CD-40D8-8901-F127201E6359}"/>
    <cellStyle name="l_PM Jornais(eliza)_MG_SECOM PR - MAIS BRASIL - 2a  ETAPA - 13-05 CONFERENCIA 10.05.08_SECOM PR - MGE E SPE - 13-05 3 2 4" xfId="48316" xr:uid="{DC86E49D-74CB-48F3-B2A8-CCE95131BF3D}"/>
    <cellStyle name="l_PM Jornais(eliza)_MG_SECOM PR - MAIS BRASIL - 2a  ETAPA - 13-05 CONFERENCIA 10.05.08_SECOM PR - MGE E SPE - 13-05 3 3" xfId="17679" xr:uid="{81B4DBC6-F79C-4756-849A-8147AB7B39C4}"/>
    <cellStyle name="l_PM Jornais(eliza)_MG_SECOM PR - MAIS BRASIL - 2a  ETAPA - 13-05 CONFERENCIA 10.05.08_SECOM PR - MGE E SPE - 13-05 3 3 2" xfId="23838" xr:uid="{12800332-1439-4DA5-867F-918F1558333E}"/>
    <cellStyle name="l_PM Jornais(eliza)_MG_SECOM PR - MAIS BRASIL - 2a  ETAPA - 13-05 CONFERENCIA 10.05.08_SECOM PR - MGE E SPE - 13-05 3 3 2 2" xfId="42501" xr:uid="{FB496CFC-E914-4128-8374-BE52B426AB51}"/>
    <cellStyle name="l_PM Jornais(eliza)_MG_SECOM PR - MAIS BRASIL - 2a  ETAPA - 13-05 CONFERENCIA 10.05.08_SECOM PR - MGE E SPE - 13-05 3 3 3" xfId="30275" xr:uid="{2B5EA6BD-D669-4FB0-B66D-BD561AE00A61}"/>
    <cellStyle name="l_PM Jornais(eliza)_MG_SECOM PR - MAIS BRASIL - 2a  ETAPA - 13-05 CONFERENCIA 10.05.08_SECOM PR - MGE E SPE - 13-05 3 4" xfId="33272" xr:uid="{0529251A-3DEA-4EBF-B4A0-50390ABD950B}"/>
    <cellStyle name="l_PM Jornais(eliza)_MG_SECOM PR - MAIS BRASIL - 2a  ETAPA - 13-05 CONFERENCIA 10.05.08_SECOM PR - MGE E SPE - 13-05 3 4 2" xfId="44991" xr:uid="{EC46061D-87BB-405A-97FE-74CC7E7C879A}"/>
    <cellStyle name="l_PM Jornais(eliza)_MG_SECOM PR - MAIS BRASIL - 2a  ETAPA - 13-05 CONFERENCIA 10.05.08_SECOM PR - MGE E SPE - 13-05 3 5" xfId="35474" xr:uid="{EF0F3EE5-67CF-49B7-AA84-4B009D65D8AF}"/>
    <cellStyle name="l_PM Jornais(eliza)_MG_SECOM PR - MAIS BRASIL - 2a  ETAPA - 13-05 CONFERENCIA 10.05.08_SECOM PR - MGE E SPE - 13-05 3 6" xfId="37084" xr:uid="{B5418500-0C59-430A-AD7F-1BDED1DA6213}"/>
    <cellStyle name="l_PM Jornais(eliza)_MG_SECOM PR - MAIS BRASIL - 2a  ETAPA - 13-05 CONFERENCIA 10.05.08_SECOM PR - MGE E SPE - 13-05 3 6 2" xfId="46620" xr:uid="{91E59F1A-8A6B-440D-96A2-40112394B25C}"/>
    <cellStyle name="l_PM Jornais(eliza)_MG_SECOM PR - MAIS BRASIL - 2a  ETAPA - 13-05 CONFERENCIA 10.05.08_SECOM PR - MGE E SPE - 13-05 4" xfId="14239" xr:uid="{AAE9A1C2-010E-4335-B5EF-C1D24FB92F9B}"/>
    <cellStyle name="l_PM Jornais(eliza)_MG_SECOM PR - MAIS BRASIL - 2a  ETAPA - 13-05 CONFERENCIA 10.05.08_SECOM PR - MGE E SPE - 13-05 4 2" xfId="20398" xr:uid="{FC503EBE-C908-480B-8D09-FD32E3D644B8}"/>
    <cellStyle name="l_PM Jornais(eliza)_MG_SECOM PR - MAIS BRASIL - 2a  ETAPA - 13-05 CONFERENCIA 10.05.08_SECOM PR - MGE E SPE - 13-05 4 2 2" xfId="37808" xr:uid="{EF67C53A-6F0F-4F45-A08C-03875DEF3972}"/>
    <cellStyle name="l_PM Jornais(eliza)_MG_SECOM PR - MAIS BRASIL - 2a  ETAPA - 13-05 CONFERENCIA 10.05.08_SECOM PR - MGE E SPE - 13-05 4 3" xfId="25307" xr:uid="{0E17AA67-67D0-4CD2-8B31-A1B70750FBA5}"/>
    <cellStyle name="l_PM Jornais(eliza)_MG_SECOM PR - MAIS BRASIL - 2a  ETAPA - 13-05 CONFERENCIA 10.05.08_SECOM PR - MGE E SPE - 13-05 5" xfId="28517" xr:uid="{D13B5C51-CDBA-4D81-B604-34633E09FC89}"/>
    <cellStyle name="l_PM Jornais(eliza)_MG_SECOM PR - MAIS BRASIL - 2a  ETAPA - 13-05 CONFERENCIA 10.05.08_SECOM PR - MGE E SPE - 13-05 5 2" xfId="40873" xr:uid="{22EA2A22-D4D6-4B20-B50F-B695956526AD}"/>
    <cellStyle name="l_PM Jornais(eliza)_MG_SECOM PR - MAIS BRASIL - 2a  ETAPA - 13-05 CONFERENCIA 10.05.08_SECOM PR - MGE E SPE - 13-05 6" xfId="31819" xr:uid="{38AC569C-1C70-415D-93D9-7D5D9502A268}"/>
    <cellStyle name="l_PM Jornais(eliza)_MG_SECOM PR - MAIS BRASIL - 2a  ETAPA - 13-05 CONFERENCIA 10.05.08_SECOM PR - MGE E SPE - 13-05_JORNAL COMPLEMENTO 24.06 - VERAMIR II - CONSOLIDADO" xfId="1216" xr:uid="{CCE0F1D3-4A5A-450B-AD27-60B43C6AC4AE}"/>
    <cellStyle name="l_PM Jornais(eliza)_MG_SECOM PR - MAIS BRASIL - 2a  ETAPA - 13-05 CONFERENCIA 10.05.08_SECOM PR - MGE E SPE - 13-05_OOH - Rev 12" xfId="4098" xr:uid="{C18C0BEC-ED3A-4859-8B8B-75DF03741AD7}"/>
    <cellStyle name="l_PM Jornais(eliza)_MG_SECOM PR - MAIS BRASIL - 2a  ETAPA - 13-05 CONFERENCIA 10.05.08_SÉCULO 21" xfId="1217" xr:uid="{A2B70BEB-7010-4871-A4DA-8B864A3F5E5C}"/>
    <cellStyle name="l_PM Jornais(eliza)_MG_SECOM PR - MAIS BRASIL - 2a  ETAPA - 13-05 CONFERENCIA 10.05.08_SÉCULO 21_JORNAL COMPLEMENTO 24.06 - VERAMIR II - CONSOLIDADO" xfId="1218" xr:uid="{C811B203-D33A-40FA-8C85-8F0CBF5080B0}"/>
    <cellStyle name="l_PM Jornais(eliza)_MG_SECOM PR - MAIS BRASIL - 2a  ETAPA - 13-05 CONFERENCIA 10.05.08_SPA - NUCLEO APRES" xfId="1219" xr:uid="{FEFA4B48-51EE-419E-AFF4-5BF30816D752}"/>
    <cellStyle name="l_PM Jornais(eliza)_MG_SECOM PR - MAIS BRASIL - 2a  ETAPA - 13-05 CONFERENCIA 10.05.08_SPA - NUCLEO APRES 2" xfId="11397" xr:uid="{317FAEB6-FD86-4021-9912-4884B8952FAF}"/>
    <cellStyle name="l_PM Jornais(eliza)_MG_SECOM PR - MAIS BRASIL - 2a  ETAPA - 13-05 CONFERENCIA 10.05.08_SPA - NUCLEO APRES 2 2" xfId="13153" xr:uid="{5011DD59-4DE5-4F3B-B4E5-800FDCEF76F9}"/>
    <cellStyle name="l_PM Jornais(eliza)_MG_SECOM PR - MAIS BRASIL - 2a  ETAPA - 13-05 CONFERENCIA 10.05.08_SPA - NUCLEO APRES 2 2 2" xfId="16783" xr:uid="{2BA4A8FC-A2B4-4418-8C5A-FBA49670D96E}"/>
    <cellStyle name="l_PM Jornais(eliza)_MG_SECOM PR - MAIS BRASIL - 2a  ETAPA - 13-05 CONFERENCIA 10.05.08_SPA - NUCLEO APRES 2 2 2 2" xfId="22942" xr:uid="{8722CDA4-65CB-451E-9892-5C33FEEB8161}"/>
    <cellStyle name="l_PM Jornais(eliza)_MG_SECOM PR - MAIS BRASIL - 2a  ETAPA - 13-05 CONFERENCIA 10.05.08_SPA - NUCLEO APRES 2 2 2 2 2" xfId="40209" xr:uid="{C0BB51A8-0929-4432-92D6-733978907585}"/>
    <cellStyle name="l_PM Jornais(eliza)_MG_SECOM PR - MAIS BRASIL - 2a  ETAPA - 13-05 CONFERENCIA 10.05.08_SPA - NUCLEO APRES 2 2 2 3" xfId="27850" xr:uid="{74F6F233-8C5A-4C58-9E69-94560964D535}"/>
    <cellStyle name="l_PM Jornais(eliza)_MG_SECOM PR - MAIS BRASIL - 2a  ETAPA - 13-05 CONFERENCIA 10.05.08_SPA - NUCLEO APRES 2 2 3" xfId="31074" xr:uid="{B63D243E-DDDC-4598-AE83-93FE43F979B8}"/>
    <cellStyle name="l_PM Jornais(eliza)_MG_SECOM PR - MAIS BRASIL - 2a  ETAPA - 13-05 CONFERENCIA 10.05.08_SPA - NUCLEO APRES 2 2 3 2" xfId="43298" xr:uid="{80637643-EFC2-4A3D-94AC-F87A00DF6C16}"/>
    <cellStyle name="l_PM Jornais(eliza)_MG_SECOM PR - MAIS BRASIL - 2a  ETAPA - 13-05 CONFERENCIA 10.05.08_SPA - NUCLEO APRES 2 2 4" xfId="34066" xr:uid="{5681CA65-36F3-43ED-8443-D2BF0F54FFD8}"/>
    <cellStyle name="l_PM Jornais(eliza)_MG_SECOM PR - MAIS BRASIL - 2a  ETAPA - 13-05 CONFERENCIA 10.05.08_SPA - NUCLEO APRES 2 2 4 2" xfId="45785" xr:uid="{9CABA51A-9E8D-4CE2-8E42-53C638E5E195}"/>
    <cellStyle name="l_PM Jornais(eliza)_MG_SECOM PR - MAIS BRASIL - 2a  ETAPA - 13-05 CONFERENCIA 10.05.08_SPA - NUCLEO APRES 2 2 5" xfId="36267" xr:uid="{F48FEFD7-2169-49D4-A519-2DFBFAB8E042}"/>
    <cellStyle name="l_PM Jornais(eliza)_MG_SECOM PR - MAIS BRASIL - 2a  ETAPA - 13-05 CONFERENCIA 10.05.08_SPA - NUCLEO APRES 2 2 6" xfId="18470" xr:uid="{A3DA952B-0920-4C48-92BF-37FC54BC642B}"/>
    <cellStyle name="l_PM Jornais(eliza)_MG_SECOM PR - MAIS BRASIL - 2a  ETAPA - 13-05 CONFERENCIA 10.05.08_SPA - NUCLEO APRES 2 3" xfId="15080" xr:uid="{A0163006-5482-47D1-B401-40AEF27629C9}"/>
    <cellStyle name="l_PM Jornais(eliza)_MG_SECOM PR - MAIS BRASIL - 2a  ETAPA - 13-05 CONFERENCIA 10.05.08_SPA - NUCLEO APRES 2 3 2" xfId="21239" xr:uid="{B00E116A-0952-4C87-90F8-528CF5A281DC}"/>
    <cellStyle name="l_PM Jornais(eliza)_MG_SECOM PR - MAIS BRASIL - 2a  ETAPA - 13-05 CONFERENCIA 10.05.08_SPA - NUCLEO APRES 2 3 2 2" xfId="38612" xr:uid="{F9D3FFA4-6D24-4779-A568-7DCBCE9F621E}"/>
    <cellStyle name="l_PM Jornais(eliza)_MG_SECOM PR - MAIS BRASIL - 2a  ETAPA - 13-05 CONFERENCIA 10.05.08_SPA - NUCLEO APRES 2 3 3" xfId="26201" xr:uid="{19B8639B-8351-4015-8E82-63518088C02F}"/>
    <cellStyle name="l_PM Jornais(eliza)_MG_SECOM PR - MAIS BRASIL - 2a  ETAPA - 13-05 CONFERENCIA 10.05.08_SPA - NUCLEO APRES 2 4" xfId="29392" xr:uid="{A3806527-9AD7-44CD-8ABC-09D53D3F2CEB}"/>
    <cellStyle name="l_PM Jornais(eliza)_MG_SECOM PR - MAIS BRASIL - 2a  ETAPA - 13-05 CONFERENCIA 10.05.08_SPA - NUCLEO APRES 2 4 2" xfId="41702" xr:uid="{28F9BF48-3DFA-4910-9B47-E57F64764C58}"/>
    <cellStyle name="l_PM Jornais(eliza)_MG_SECOM PR - MAIS BRASIL - 2a  ETAPA - 13-05 CONFERENCIA 10.05.08_SPA - NUCLEO APRES 2 5" xfId="32376" xr:uid="{510B73DC-BCFB-4056-8B32-03119F7C6317}"/>
    <cellStyle name="l_PM Jornais(eliza)_MG_SECOM PR - MAIS BRASIL - 2a  ETAPA - 13-05 CONFERENCIA 10.05.08_SPA - NUCLEO APRES 2 5 2" xfId="44131" xr:uid="{9CF8E674-02E1-4759-B99C-7D970CCFCC84}"/>
    <cellStyle name="l_PM Jornais(eliza)_MG_SECOM PR - MAIS BRASIL - 2a  ETAPA - 13-05 CONFERENCIA 10.05.08_SPA - NUCLEO APRES 2 6" xfId="34681" xr:uid="{89FEECF7-3B3F-49D4-A654-8DEDCD08256C}"/>
    <cellStyle name="l_PM Jornais(eliza)_MG_SECOM PR - MAIS BRASIL - 2a  ETAPA - 13-05 CONFERENCIA 10.05.08_SPA - NUCLEO APRES 2 7" xfId="19399" xr:uid="{1ED179A6-D32B-44B0-A8F2-0818632E7FE1}"/>
    <cellStyle name="l_PM Jornais(eliza)_MG_SECOM PR - MAIS BRASIL - 2a  ETAPA - 13-05 CONFERENCIA 10.05.08_SPA - NUCLEO APRES 3" xfId="12350" xr:uid="{FF6DED8F-93B5-4877-A53B-EF29001E6867}"/>
    <cellStyle name="l_PM Jornais(eliza)_MG_SECOM PR - MAIS BRASIL - 2a  ETAPA - 13-05 CONFERENCIA 10.05.08_SPA - NUCLEO APRES 3 2" xfId="15980" xr:uid="{8F5002B3-CF52-4A7B-AB29-044CE77E1DCB}"/>
    <cellStyle name="l_PM Jornais(eliza)_MG_SECOM PR - MAIS BRASIL - 2a  ETAPA - 13-05 CONFERENCIA 10.05.08_SPA - NUCLEO APRES 3 2 2" xfId="22139" xr:uid="{301D5407-D141-4D54-A843-A4A12443E0C4}"/>
    <cellStyle name="l_PM Jornais(eliza)_MG_SECOM PR - MAIS BRASIL - 2a  ETAPA - 13-05 CONFERENCIA 10.05.08_SPA - NUCLEO APRES 3 2 2 2" xfId="39417" xr:uid="{C511ED18-6291-468C-A577-A4E77C1AAC8C}"/>
    <cellStyle name="l_PM Jornais(eliza)_MG_SECOM PR - MAIS BRASIL - 2a  ETAPA - 13-05 CONFERENCIA 10.05.08_SPA - NUCLEO APRES 3 2 3" xfId="27058" xr:uid="{C656BEF4-1C78-4C17-9D24-4BBCE05078A6}"/>
    <cellStyle name="l_PM Jornais(eliza)_MG_SECOM PR - MAIS BRASIL - 2a  ETAPA - 13-05 CONFERENCIA 10.05.08_SPA - NUCLEO APRES 3 2 4" xfId="48317" xr:uid="{9736B7AB-5405-4E8D-915B-69EC5A40D61F}"/>
    <cellStyle name="l_PM Jornais(eliza)_MG_SECOM PR - MAIS BRASIL - 2a  ETAPA - 13-05 CONFERENCIA 10.05.08_SPA - NUCLEO APRES 3 3" xfId="17680" xr:uid="{F178AD15-E8DC-4EC3-8C97-38B06A2E2303}"/>
    <cellStyle name="l_PM Jornais(eliza)_MG_SECOM PR - MAIS BRASIL - 2a  ETAPA - 13-05 CONFERENCIA 10.05.08_SPA - NUCLEO APRES 3 3 2" xfId="23839" xr:uid="{A2A1DD7F-A9EA-4E96-BFC9-8372E07961BC}"/>
    <cellStyle name="l_PM Jornais(eliza)_MG_SECOM PR - MAIS BRASIL - 2a  ETAPA - 13-05 CONFERENCIA 10.05.08_SPA - NUCLEO APRES 3 3 2 2" xfId="42502" xr:uid="{80107C94-9D7F-4B93-B5E5-2094500266D8}"/>
    <cellStyle name="l_PM Jornais(eliza)_MG_SECOM PR - MAIS BRASIL - 2a  ETAPA - 13-05 CONFERENCIA 10.05.08_SPA - NUCLEO APRES 3 3 3" xfId="30276" xr:uid="{99A1B195-4E8B-44EE-991E-615E9C99FFC9}"/>
    <cellStyle name="l_PM Jornais(eliza)_MG_SECOM PR - MAIS BRASIL - 2a  ETAPA - 13-05 CONFERENCIA 10.05.08_SPA - NUCLEO APRES 3 4" xfId="33273" xr:uid="{35299198-2355-4100-A7CA-3A396C4449FE}"/>
    <cellStyle name="l_PM Jornais(eliza)_MG_SECOM PR - MAIS BRASIL - 2a  ETAPA - 13-05 CONFERENCIA 10.05.08_SPA - NUCLEO APRES 3 4 2" xfId="44992" xr:uid="{D171B120-5553-46CF-878B-954DDB1F6F08}"/>
    <cellStyle name="l_PM Jornais(eliza)_MG_SECOM PR - MAIS BRASIL - 2a  ETAPA - 13-05 CONFERENCIA 10.05.08_SPA - NUCLEO APRES 3 5" xfId="35475" xr:uid="{ABF132AF-ABF5-4654-A6AE-3631D7A36B1F}"/>
    <cellStyle name="l_PM Jornais(eliza)_MG_SECOM PR - MAIS BRASIL - 2a  ETAPA - 13-05 CONFERENCIA 10.05.08_SPA - NUCLEO APRES 3 6" xfId="37287" xr:uid="{62EB045D-E286-40A5-AA05-697FDF161B5F}"/>
    <cellStyle name="l_PM Jornais(eliza)_MG_SECOM PR - MAIS BRASIL - 2a  ETAPA - 13-05 CONFERENCIA 10.05.08_SPA - NUCLEO APRES 3 6 2" xfId="46823" xr:uid="{B542CAE1-EF80-45DD-B0DC-5F7D752D7DD4}"/>
    <cellStyle name="l_PM Jornais(eliza)_MG_SECOM PR - MAIS BRASIL - 2a  ETAPA - 13-05 CONFERENCIA 10.05.08_SPA - NUCLEO APRES 4" xfId="14240" xr:uid="{A82B3525-9308-4648-AEDA-7A61DD5C6437}"/>
    <cellStyle name="l_PM Jornais(eliza)_MG_SECOM PR - MAIS BRASIL - 2a  ETAPA - 13-05 CONFERENCIA 10.05.08_SPA - NUCLEO APRES 4 2" xfId="20399" xr:uid="{4132A7EB-8366-44CE-9F75-9F91C794CBD1}"/>
    <cellStyle name="l_PM Jornais(eliza)_MG_SECOM PR - MAIS BRASIL - 2a  ETAPA - 13-05 CONFERENCIA 10.05.08_SPA - NUCLEO APRES 4 2 2" xfId="37809" xr:uid="{DB3500A7-1230-4F4B-840E-86B74547A3C3}"/>
    <cellStyle name="l_PM Jornais(eliza)_MG_SECOM PR - MAIS BRASIL - 2a  ETAPA - 13-05 CONFERENCIA 10.05.08_SPA - NUCLEO APRES 4 3" xfId="25308" xr:uid="{B006564D-3D49-457D-B85C-4B545E2662A0}"/>
    <cellStyle name="l_PM Jornais(eliza)_MG_SECOM PR - MAIS BRASIL - 2a  ETAPA - 13-05 CONFERENCIA 10.05.08_SPA - NUCLEO APRES 5" xfId="28518" xr:uid="{D2B93156-1CF6-4B1F-B4D9-3F04EB961922}"/>
    <cellStyle name="l_PM Jornais(eliza)_MG_SECOM PR - MAIS BRASIL - 2a  ETAPA - 13-05 CONFERENCIA 10.05.08_SPA - NUCLEO APRES 5 2" xfId="40874" xr:uid="{F5A659B7-89E5-4294-8C80-F110E9616EC8}"/>
    <cellStyle name="l_PM Jornais(eliza)_MG_SECOM PR - MAIS BRASIL - 2a  ETAPA - 13-05 CONFERENCIA 10.05.08_SPA - NUCLEO APRES 6" xfId="31818" xr:uid="{259B234D-5611-4F57-AEFE-738A24D9CE67}"/>
    <cellStyle name="l_PM Jornais(eliza)_MG_SECOM PR - MAIS BRASIL - 2a  ETAPA - 13-05 CONFERENCIA 10.05.08_SPA - NUCLEO APRES_CINEMA - BRASÍLIA - 141" xfId="1220" xr:uid="{A3651BFC-5B29-43CE-A7AE-CEC888E65FC4}"/>
    <cellStyle name="l_PM Jornais(eliza)_MG_SECOM PR - MAIS BRASIL - 2a  ETAPA - 13-05 CONFERENCIA 10.05.08_SPA - NUCLEO APRES_CINEMA - BRASÍLIA - 141_JORNAL COMPLEMENTO 24.06 - VERAMIR II - CONSOLIDADO" xfId="1221" xr:uid="{AC555C4A-B228-4749-98D5-C29B022C769F}"/>
    <cellStyle name="l_PM Jornais(eliza)_MG_SECOM PR - MAIS BRASIL - 2a  ETAPA - 13-05 CONFERENCIA 10.05.08_SPA - NUCLEO APRES_CINEMA_-_9_MERCADOS" xfId="1222" xr:uid="{60FE8D81-4E21-4EB4-85A9-61B03C62CA27}"/>
    <cellStyle name="l_PM Jornais(eliza)_MG_SECOM PR - MAIS BRASIL - 2a  ETAPA - 13-05 CONFERENCIA 10.05.08_SPA - NUCLEO APRES_JORNAL COMPLEMENTO 24.06 - VERAMIR II - CONSOLIDADO" xfId="1223" xr:uid="{7A8C413A-3703-498A-B94B-A33D20629783}"/>
    <cellStyle name="l_PM Jornais(eliza)_MG_SECOM PR - MAIS BRASIL - 2a  ETAPA - 13-05 CONFERENCIA 10.05.08_SPA - NUCLEO APRES_OOH - Rev 12" xfId="4099" xr:uid="{E681E75C-7B6E-4FF6-A4FC-D6DEFF26C986}"/>
    <cellStyle name="l_PM Jornais(eliza)_MG_SECOM PR - MAIS BRASIL - 2a  ETAPA - 13-05 CONFERENCIA 10.05.08_SPA - NUCLEO APRES_Plano  DF - Jornal Meia Pág. Tab. 17.05" xfId="1224" xr:uid="{65870D9A-AA37-4D04-AB05-1E183F6ABD44}"/>
    <cellStyle name="l_PM Jornais(eliza)_MG_SECOM PR - MAIS BRASIL - 2a  ETAPA - 13-05 CONFERENCIA 10.05.08_SPA - NUCLEO APRES_Plano  DF - Jornal Meia Pág. Tab. 17.05_JORNAL COMPLEMENTO 24.06 - VERAMIR II - CONSOLIDADO" xfId="1225" xr:uid="{3F7EAE2D-12B5-4548-85C1-692180073C28}"/>
    <cellStyle name="l_PM Jornais(eliza)_MG_SECOM PR - MAIS BRASIL - 2a  ETAPA - 13-05 CONFERENCIA 10.05.08_SPA - NUCLEO APRES_Plano  PE - Jornal Meia Pág. Tab. 17.05" xfId="1226" xr:uid="{F45C00A3-AA94-4A91-A3A6-6B9683B8E351}"/>
    <cellStyle name="l_PM Jornais(eliza)_MG_SECOM PR - MAIS BRASIL - 2a  ETAPA - 13-05 CONFERENCIA 10.05.08_SPA - NUCLEO APRES_Plano  PE - Jornal Meia Pág. Tab. 17.05_JORNAL COMPLEMENTO 24.06 - VERAMIR II - CONSOLIDADO" xfId="1227" xr:uid="{A1F86145-8798-4059-92DA-C818933294E3}"/>
    <cellStyle name="l_PM Jornais(eliza)_MG_SECOM PR - MAIS BRASIL - 2a  ETAPA - 13-05 CONFERENCIA 10.05.08_SPA - NUCLEO APRES_Plano BA - Jornal Meia Pág. Tab. 17.05" xfId="1228" xr:uid="{66862A1B-3878-43E2-B539-5BE5F9595809}"/>
    <cellStyle name="l_PM Jornais(eliza)_MG_SECOM PR - MAIS BRASIL - 2a  ETAPA - 13-05 CONFERENCIA 10.05.08_SPA - NUCLEO APRES_Plano BA - Jornal Meia Pág. Tab. 17.05_JORNAL COMPLEMENTO 24.06 - VERAMIR II - CONSOLIDADO" xfId="1229" xr:uid="{A93E2A04-3398-4949-BB76-A4E5E4363B45}"/>
    <cellStyle name="l_PM Jornais(eliza)_MG_SECOM PR - MAIS BRASIL - 2a  ETAPA - 13-05 CONFERENCIA 10.05.08_SPA - NUCLEO APRES_Plano CE - Jornal Meia Pág. Tab. 17.05" xfId="1230" xr:uid="{7A1ADE26-0E18-4F3F-AA4C-0B32DBAB6697}"/>
    <cellStyle name="l_PM Jornais(eliza)_MG_SECOM PR - MAIS BRASIL - 2a  ETAPA - 13-05 CONFERENCIA 10.05.08_SPA - NUCLEO APRES_Plano CE - Jornal Meia Pág. Tab. 17.05_JORNAL COMPLEMENTO 24.06 - VERAMIR II - CONSOLIDADO" xfId="1231" xr:uid="{4C7D7E68-4C38-44EB-A1AC-B278992104A7}"/>
    <cellStyle name="l_PM Jornais(eliza)_MG_SECOM PR - MAIS BRASIL - 2a  ETAPA - 13-05 CONFERENCIA 10.05.08_SPA - NUCLEO APRES_REV I - PLANO RÁDIO CONSOLIDADO MATISSE 07.07" xfId="1232" xr:uid="{86E608EB-C1CC-44E3-BFE5-3307BFC8F79E}"/>
    <cellStyle name="l_PM Jornais(eliza)_MG_SECOM PR - MAIS BRASIL - 2a  ETAPA - 13-05 CONFERENCIA 10.05.08_SPA - NUCLEO APRES_SÉCULO 21" xfId="1233" xr:uid="{C52EEA51-AB26-4584-8AD6-6A9642E72CE2}"/>
    <cellStyle name="l_PM Jornais(eliza)_MG_SECOM PR - MAIS BRASIL - 2a  ETAPA - 13-05 CONFERENCIA 10.05.08_SPA - NUCLEO APRES_SÉCULO 21_JORNAL COMPLEMENTO 24.06 - VERAMIR II - CONSOLIDADO" xfId="1234" xr:uid="{133ECB20-49CF-43CC-9AB6-45F7E47D0C5B}"/>
    <cellStyle name="l_PM Jornais(eliza)_MG_SECOM PR (1).." xfId="1235" xr:uid="{4521A7E7-7AF1-4104-956F-73BA7B2A2AA9}"/>
    <cellStyle name="l_PM Jornais(eliza)_MG_SECOM PR (1).._JORNAL COMPLEMENTO 24.06 - VERAMIR II - CONSOLIDADO" xfId="1236" xr:uid="{767E784D-D757-4FA9-8406-825E349BA6AF}"/>
    <cellStyle name="l_PM Jornais(eliza)_MG_SECOM PR (2).." xfId="1237" xr:uid="{5335C1D7-4600-4389-9829-B8DB44599F87}"/>
    <cellStyle name="l_PM Jornais(eliza)_MG_SECOM PR (2).._JORNAL COMPLEMENTO 24.06 - VERAMIR II - CONSOLIDADO" xfId="1238" xr:uid="{891A6173-CED5-4B3B-830F-0CEA5F9654BF}"/>
    <cellStyle name="l_PM Jornais(eliza)_MG_SECOM PR -PERNAMBUCO -  14-05-08(1)" xfId="1239" xr:uid="{4E47468D-4C70-4C6B-B1D7-E0A7042E35D6}"/>
    <cellStyle name="l_PM Jornais(eliza)_MG_SECOM PR -PERNAMBUCO -  14-05-08(1)_JORNAL COMPLEMENTO 24.06 - VERAMIR II - CONSOLIDADO" xfId="1240" xr:uid="{82C83D96-FD26-47FC-A67F-2F48599A8CF2}"/>
    <cellStyle name="l_PM Jornais(eliza)_MG_SPA - NUCLEO APRES" xfId="1241" xr:uid="{26EB724B-7CF6-45BE-B501-F48FA3B46A47}"/>
    <cellStyle name="l_PM Jornais(eliza)_MG_SPA - NUCLEO APRES 2" xfId="11398" xr:uid="{3042E603-CE59-4470-8081-6DE008F9CEFC}"/>
    <cellStyle name="l_PM Jornais(eliza)_MG_SPA - NUCLEO APRES 2 2" xfId="13154" xr:uid="{EC14F7A4-7A7B-4732-880D-41BEB525F1F4}"/>
    <cellStyle name="l_PM Jornais(eliza)_MG_SPA - NUCLEO APRES 2 2 2" xfId="16784" xr:uid="{0ECF8826-540F-4CB6-9A8E-3FB998EB7EF6}"/>
    <cellStyle name="l_PM Jornais(eliza)_MG_SPA - NUCLEO APRES 2 2 2 2" xfId="22943" xr:uid="{AEF18A33-E404-43D7-8F17-E5D7C9BC92B7}"/>
    <cellStyle name="l_PM Jornais(eliza)_MG_SPA - NUCLEO APRES 2 2 2 2 2" xfId="40210" xr:uid="{E7922FB0-4ED6-4B93-9820-400563DC1DF3}"/>
    <cellStyle name="l_PM Jornais(eliza)_MG_SPA - NUCLEO APRES 2 2 2 3" xfId="27851" xr:uid="{62CD84A0-4D49-47DB-B8EA-CD25AA9B8D6C}"/>
    <cellStyle name="l_PM Jornais(eliza)_MG_SPA - NUCLEO APRES 2 2 3" xfId="31075" xr:uid="{533ECB9F-CAD1-48DE-A2B3-548FE33490D6}"/>
    <cellStyle name="l_PM Jornais(eliza)_MG_SPA - NUCLEO APRES 2 2 3 2" xfId="43299" xr:uid="{18880154-4A78-476A-8360-5AF55C511AAA}"/>
    <cellStyle name="l_PM Jornais(eliza)_MG_SPA - NUCLEO APRES 2 2 4" xfId="34067" xr:uid="{13A769CD-447A-4764-844F-726D98379945}"/>
    <cellStyle name="l_PM Jornais(eliza)_MG_SPA - NUCLEO APRES 2 2 4 2" xfId="45786" xr:uid="{B6CFAC8A-BFAD-4E66-9D83-61DDA053F0A5}"/>
    <cellStyle name="l_PM Jornais(eliza)_MG_SPA - NUCLEO APRES 2 2 5" xfId="36268" xr:uid="{8F6406A5-696D-4610-AA0A-E6DE9F4DCB83}"/>
    <cellStyle name="l_PM Jornais(eliza)_MG_SPA - NUCLEO APRES 2 2 6" xfId="18469" xr:uid="{8F817EC5-F731-427F-92D7-C968EF775D63}"/>
    <cellStyle name="l_PM Jornais(eliza)_MG_SPA - NUCLEO APRES 2 3" xfId="15081" xr:uid="{02FD400C-A273-4744-9A78-8ADB8A085060}"/>
    <cellStyle name="l_PM Jornais(eliza)_MG_SPA - NUCLEO APRES 2 3 2" xfId="21240" xr:uid="{ED9DC001-FFD3-45E8-8185-1AADECD85EE5}"/>
    <cellStyle name="l_PM Jornais(eliza)_MG_SPA - NUCLEO APRES 2 3 2 2" xfId="38613" xr:uid="{D1336B90-7D96-4581-83CA-E1D99B537DC3}"/>
    <cellStyle name="l_PM Jornais(eliza)_MG_SPA - NUCLEO APRES 2 3 3" xfId="26202" xr:uid="{1F7E738F-4D68-4B64-9B6D-228A8A9DDD47}"/>
    <cellStyle name="l_PM Jornais(eliza)_MG_SPA - NUCLEO APRES 2 4" xfId="29393" xr:uid="{3A9301A9-8728-4C91-9016-681878D084C5}"/>
    <cellStyle name="l_PM Jornais(eliza)_MG_SPA - NUCLEO APRES 2 4 2" xfId="41703" xr:uid="{EB24FC7E-0E28-475E-BD31-E93A6B285D6A}"/>
    <cellStyle name="l_PM Jornais(eliza)_MG_SPA - NUCLEO APRES 2 5" xfId="32377" xr:uid="{BCDDFBC4-C4B6-472A-9CA4-9D22340DB410}"/>
    <cellStyle name="l_PM Jornais(eliza)_MG_SPA - NUCLEO APRES 2 5 2" xfId="44132" xr:uid="{208C14F5-C1EE-4D77-A45A-86C8EC25D956}"/>
    <cellStyle name="l_PM Jornais(eliza)_MG_SPA - NUCLEO APRES 2 6" xfId="34682" xr:uid="{B20536B3-14E3-416B-84DC-35CBF442E477}"/>
    <cellStyle name="l_PM Jornais(eliza)_MG_SPA - NUCLEO APRES 2 7" xfId="19693" xr:uid="{8419EED1-A456-45A9-AA48-6BB7C2197555}"/>
    <cellStyle name="l_PM Jornais(eliza)_MG_SPA - NUCLEO APRES 3" xfId="12351" xr:uid="{75335AD9-5E5A-474F-9E9B-A2F08D38A294}"/>
    <cellStyle name="l_PM Jornais(eliza)_MG_SPA - NUCLEO APRES 3 2" xfId="15981" xr:uid="{D05190A5-7B1F-4A6B-8F96-922329FAA8AC}"/>
    <cellStyle name="l_PM Jornais(eliza)_MG_SPA - NUCLEO APRES 3 2 2" xfId="22140" xr:uid="{0227DED9-FF64-4E91-A238-0D9D82D35513}"/>
    <cellStyle name="l_PM Jornais(eliza)_MG_SPA - NUCLEO APRES 3 2 2 2" xfId="39418" xr:uid="{EBEB61AC-901D-4E6A-BE4A-1E695E21B00E}"/>
    <cellStyle name="l_PM Jornais(eliza)_MG_SPA - NUCLEO APRES 3 2 3" xfId="27059" xr:uid="{8097351B-71D7-4061-B011-A67D8AE8D2B7}"/>
    <cellStyle name="l_PM Jornais(eliza)_MG_SPA - NUCLEO APRES 3 2 4" xfId="48318" xr:uid="{754FAEFA-3CCB-4E54-A709-1B5923C111D6}"/>
    <cellStyle name="l_PM Jornais(eliza)_MG_SPA - NUCLEO APRES 3 3" xfId="17681" xr:uid="{9BA06D11-9AD3-4F5D-86F6-C1B8918B792A}"/>
    <cellStyle name="l_PM Jornais(eliza)_MG_SPA - NUCLEO APRES 3 3 2" xfId="23840" xr:uid="{FD0845AB-9EE8-4CB0-86A5-2BB997FFAF59}"/>
    <cellStyle name="l_PM Jornais(eliza)_MG_SPA - NUCLEO APRES 3 3 2 2" xfId="42503" xr:uid="{B8E8DD0A-E390-4164-BCA7-9191BEE5A6C1}"/>
    <cellStyle name="l_PM Jornais(eliza)_MG_SPA - NUCLEO APRES 3 3 3" xfId="30277" xr:uid="{32871406-BA07-47A4-89C0-0EDD0F0C7AD0}"/>
    <cellStyle name="l_PM Jornais(eliza)_MG_SPA - NUCLEO APRES 3 4" xfId="33274" xr:uid="{70BB8A6B-0567-46D1-87E6-09325926CCAA}"/>
    <cellStyle name="l_PM Jornais(eliza)_MG_SPA - NUCLEO APRES 3 4 2" xfId="44993" xr:uid="{4B4D6A52-29C4-4606-895D-1DC6D33DB29C}"/>
    <cellStyle name="l_PM Jornais(eliza)_MG_SPA - NUCLEO APRES 3 5" xfId="35476" xr:uid="{89693199-BEE5-4CF7-B9B8-F6F2AEE1129E}"/>
    <cellStyle name="l_PM Jornais(eliza)_MG_SPA - NUCLEO APRES 3 6" xfId="36887" xr:uid="{6D8C52AC-7481-4E93-A9ED-511F8DD77F58}"/>
    <cellStyle name="l_PM Jornais(eliza)_MG_SPA - NUCLEO APRES 3 6 2" xfId="46423" xr:uid="{CCF327FD-6E5D-4C6C-AC32-667392827CFC}"/>
    <cellStyle name="l_PM Jornais(eliza)_MG_SPA - NUCLEO APRES 4" xfId="14241" xr:uid="{F32E4F1D-E7E2-452B-A680-E1C48EEC48FC}"/>
    <cellStyle name="l_PM Jornais(eliza)_MG_SPA - NUCLEO APRES 4 2" xfId="20400" xr:uid="{25CA7267-EEEB-47E2-8AA7-43FE77DF34EE}"/>
    <cellStyle name="l_PM Jornais(eliza)_MG_SPA - NUCLEO APRES 4 2 2" xfId="37810" xr:uid="{BEED0829-1999-4A17-9746-73498F8820F4}"/>
    <cellStyle name="l_PM Jornais(eliza)_MG_SPA - NUCLEO APRES 4 3" xfId="25309" xr:uid="{1BE89EC8-7612-48E1-B1C6-228C13475DDA}"/>
    <cellStyle name="l_PM Jornais(eliza)_MG_SPA - NUCLEO APRES 5" xfId="28519" xr:uid="{349322C6-FC7C-43B0-ADF8-46973FBFE326}"/>
    <cellStyle name="l_PM Jornais(eliza)_MG_SPA - NUCLEO APRES 5 2" xfId="40875" xr:uid="{23E5A057-D3E3-4C89-B96F-865A7698C6F6}"/>
    <cellStyle name="l_PM Jornais(eliza)_MG_SPA - NUCLEO APRES 6" xfId="31817" xr:uid="{CA0EDED2-D2FF-41C7-88D4-B4A2BCA077B8}"/>
    <cellStyle name="l_PM Jornais(eliza)_MG_SPA - NUCLEO APRES_OOH - Rev 12" xfId="4100" xr:uid="{1A26C6DC-7CD3-4698-9AB5-8E9C5218BA33}"/>
    <cellStyle name="l_PM Jornais(eliza)_NEIDE II" xfId="1242" xr:uid="{EAA161C6-5D39-45A7-A0D2-51FE85FCE4C8}"/>
    <cellStyle name="l_PM Jornais(eliza)_NEIDE II 2" xfId="11399" xr:uid="{C8F22FEA-4F6C-4DAC-ADCE-D487EA90A8BC}"/>
    <cellStyle name="l_PM Jornais(eliza)_NEIDE II 2 2" xfId="13155" xr:uid="{57A51B35-509B-4F1F-9AF4-A4143562B2DC}"/>
    <cellStyle name="l_PM Jornais(eliza)_NEIDE II 2 2 2" xfId="16785" xr:uid="{2F31FA59-56B2-4230-8CA2-9B31CF3D3B19}"/>
    <cellStyle name="l_PM Jornais(eliza)_NEIDE II 2 2 2 2" xfId="22944" xr:uid="{2F5D2446-D878-42A4-902B-56161C07105B}"/>
    <cellStyle name="l_PM Jornais(eliza)_NEIDE II 2 2 2 2 2" xfId="40211" xr:uid="{96297312-C44E-4902-8DC6-4863A4B598CD}"/>
    <cellStyle name="l_PM Jornais(eliza)_NEIDE II 2 2 2 3" xfId="27852" xr:uid="{8B14AC35-B291-469E-9D6B-395881476F2C}"/>
    <cellStyle name="l_PM Jornais(eliza)_NEIDE II 2 2 3" xfId="31076" xr:uid="{D50DF314-BBD9-48D6-8448-50F0F79EA044}"/>
    <cellStyle name="l_PM Jornais(eliza)_NEIDE II 2 2 3 2" xfId="43300" xr:uid="{F4DB1114-5575-44E4-9FDA-B8A2946B7FBA}"/>
    <cellStyle name="l_PM Jornais(eliza)_NEIDE II 2 2 4" xfId="34068" xr:uid="{BAAD0D10-69E5-4109-9922-EFC5D9464385}"/>
    <cellStyle name="l_PM Jornais(eliza)_NEIDE II 2 2 4 2" xfId="45787" xr:uid="{88155AA6-108C-4A22-AB0B-B4723BE97C2C}"/>
    <cellStyle name="l_PM Jornais(eliza)_NEIDE II 2 2 5" xfId="36269" xr:uid="{813A950F-CAE6-45E1-AC6F-45023030D083}"/>
    <cellStyle name="l_PM Jornais(eliza)_NEIDE II 2 2 6" xfId="18468" xr:uid="{959C9C23-4AEB-4F28-8F52-3EA9585FF649}"/>
    <cellStyle name="l_PM Jornais(eliza)_NEIDE II 2 3" xfId="15082" xr:uid="{88EEF737-1EBE-45EF-8E9D-C7C22D5021CE}"/>
    <cellStyle name="l_PM Jornais(eliza)_NEIDE II 2 3 2" xfId="21241" xr:uid="{5704D6A5-3C80-4ED8-943D-A37032E29225}"/>
    <cellStyle name="l_PM Jornais(eliza)_NEIDE II 2 3 2 2" xfId="38614" xr:uid="{D24DAAC9-DB48-40A9-AC90-C8ECDAC53DE2}"/>
    <cellStyle name="l_PM Jornais(eliza)_NEIDE II 2 3 3" xfId="26203" xr:uid="{42B56659-E1A2-4196-9BD6-52CDBC5290AD}"/>
    <cellStyle name="l_PM Jornais(eliza)_NEIDE II 2 4" xfId="29394" xr:uid="{D5C9DDCF-06C3-463C-A43C-45CDF7ECEB97}"/>
    <cellStyle name="l_PM Jornais(eliza)_NEIDE II 2 4 2" xfId="41704" xr:uid="{53F71B2F-C781-44B7-88FB-58D04D7673E0}"/>
    <cellStyle name="l_PM Jornais(eliza)_NEIDE II 2 5" xfId="32378" xr:uid="{5DB54F3A-D138-418B-B286-0216D5843AB2}"/>
    <cellStyle name="l_PM Jornais(eliza)_NEIDE II 2 5 2" xfId="44133" xr:uid="{F83EDD29-D004-4A8F-BAAE-2A1F92CF8D47}"/>
    <cellStyle name="l_PM Jornais(eliza)_NEIDE II 2 6" xfId="34683" xr:uid="{EEA6715A-29D9-4F48-8A00-6CA8885A86CF}"/>
    <cellStyle name="l_PM Jornais(eliza)_NEIDE II 2 7" xfId="19016" xr:uid="{D85D357D-263C-4DB1-951B-4F605C4147E6}"/>
    <cellStyle name="l_PM Jornais(eliza)_NEIDE II 3" xfId="12352" xr:uid="{9EF92524-BF81-419B-9981-80D117D930FC}"/>
    <cellStyle name="l_PM Jornais(eliza)_NEIDE II 3 2" xfId="15982" xr:uid="{158ADBA3-ABD6-427F-A7C4-46BD3A21A34C}"/>
    <cellStyle name="l_PM Jornais(eliza)_NEIDE II 3 2 2" xfId="22141" xr:uid="{DCD84927-A0A7-4DB1-9850-05DE89597210}"/>
    <cellStyle name="l_PM Jornais(eliza)_NEIDE II 3 2 2 2" xfId="39419" xr:uid="{1D75F72A-88F6-4B53-8A3E-0755F47DFCBE}"/>
    <cellStyle name="l_PM Jornais(eliza)_NEIDE II 3 2 3" xfId="27060" xr:uid="{5497A376-79E3-4975-B1C0-D86B9927A6BF}"/>
    <cellStyle name="l_PM Jornais(eliza)_NEIDE II 3 2 4" xfId="48319" xr:uid="{95A2AB0E-EA2C-4B46-A53C-0A021F4C1616}"/>
    <cellStyle name="l_PM Jornais(eliza)_NEIDE II 3 3" xfId="17682" xr:uid="{E74CBCF5-AF99-4275-B43D-65231DBC628E}"/>
    <cellStyle name="l_PM Jornais(eliza)_NEIDE II 3 3 2" xfId="23841" xr:uid="{0F23CD68-173B-41F2-B0DA-7FC13E9898F4}"/>
    <cellStyle name="l_PM Jornais(eliza)_NEIDE II 3 3 2 2" xfId="42504" xr:uid="{4AA719A2-6AE1-4094-A8A2-7E01DA2D83B7}"/>
    <cellStyle name="l_PM Jornais(eliza)_NEIDE II 3 3 3" xfId="30278" xr:uid="{B4CFF06B-753E-47D9-8309-17093718266C}"/>
    <cellStyle name="l_PM Jornais(eliza)_NEIDE II 3 4" xfId="33275" xr:uid="{4D44C230-CE71-4BE3-A11B-4C4AE434A65E}"/>
    <cellStyle name="l_PM Jornais(eliza)_NEIDE II 3 4 2" xfId="44994" xr:uid="{D2F7748B-01C0-48E3-96F0-D0C2C4A15B43}"/>
    <cellStyle name="l_PM Jornais(eliza)_NEIDE II 3 5" xfId="35477" xr:uid="{96FD2614-2BB0-49DC-B8F2-1A1D9FB899D1}"/>
    <cellStyle name="l_PM Jornais(eliza)_NEIDE II 3 6" xfId="25889" xr:uid="{59457871-C3D0-4036-9C5C-3777EB7F8323}"/>
    <cellStyle name="l_PM Jornais(eliza)_NEIDE II 3 6 2" xfId="38309" xr:uid="{7E3372DF-6E3D-4E0A-B1A6-F80FA8589317}"/>
    <cellStyle name="l_PM Jornais(eliza)_NEIDE II 4" xfId="14242" xr:uid="{913E2D1F-5F2F-4546-B049-7E9558716F59}"/>
    <cellStyle name="l_PM Jornais(eliza)_NEIDE II 4 2" xfId="20401" xr:uid="{05581D11-7583-4A8F-83D2-7C2C77CB55FC}"/>
    <cellStyle name="l_PM Jornais(eliza)_NEIDE II 4 2 2" xfId="37811" xr:uid="{DD6335CB-31CA-430B-B35F-4655F67DEA95}"/>
    <cellStyle name="l_PM Jornais(eliza)_NEIDE II 4 3" xfId="25310" xr:uid="{100019C8-79A9-46EF-854F-C6F156687ECE}"/>
    <cellStyle name="l_PM Jornais(eliza)_NEIDE II 5" xfId="28520" xr:uid="{C3D0BDBD-47E5-42A9-ACA0-86F195DA3DDE}"/>
    <cellStyle name="l_PM Jornais(eliza)_NEIDE II 5 2" xfId="40876" xr:uid="{F0C7D878-C502-4093-B721-07596E855C03}"/>
    <cellStyle name="l_PM Jornais(eliza)_NEIDE II 6" xfId="31816" xr:uid="{1DF2E25E-005F-425D-AB8C-E0747A006519}"/>
    <cellStyle name="l_PM Jornais(eliza)_NEIDE II_OOH - Rev 12" xfId="4101" xr:uid="{C5B84DD8-50E6-4295-B0BA-3829CFC42093}"/>
    <cellStyle name="l_PM Jornais(eliza)_OOH - Rev 12" xfId="4102" xr:uid="{75FFD6E3-2223-4443-87ED-74694DA95E6A}"/>
    <cellStyle name="l_PM Jornais(eliza)_Pasta1" xfId="1243" xr:uid="{83BF6D66-920D-4201-AE4D-EA38B4CD5B1B}"/>
    <cellStyle name="l_PM Jornais(eliza)_Pasta1 2" xfId="11400" xr:uid="{1B0DA3C2-1A2B-42BE-BEBB-838BB22616E5}"/>
    <cellStyle name="l_PM Jornais(eliza)_Pasta1 2 2" xfId="13156" xr:uid="{DDD42C05-6295-4AAA-97A1-85954EFD2866}"/>
    <cellStyle name="l_PM Jornais(eliza)_Pasta1 2 2 2" xfId="16786" xr:uid="{F4C8E6F2-3C89-49DB-91DD-D90F1618CBBE}"/>
    <cellStyle name="l_PM Jornais(eliza)_Pasta1 2 2 2 2" xfId="22945" xr:uid="{4102136A-DB7B-45B7-89EA-9E880B14CF3E}"/>
    <cellStyle name="l_PM Jornais(eliza)_Pasta1 2 2 2 2 2" xfId="40212" xr:uid="{891F0D2D-00D0-4C27-B32B-613E60FC5072}"/>
    <cellStyle name="l_PM Jornais(eliza)_Pasta1 2 2 2 3" xfId="27853" xr:uid="{374C302D-A177-4193-BAE1-2063E715FEB1}"/>
    <cellStyle name="l_PM Jornais(eliza)_Pasta1 2 2 3" xfId="31077" xr:uid="{683248F1-C0F3-4EF6-A4F4-C9EBC7402494}"/>
    <cellStyle name="l_PM Jornais(eliza)_Pasta1 2 2 3 2" xfId="43301" xr:uid="{44C06E54-7A2E-4FAD-8DDF-736665D3B303}"/>
    <cellStyle name="l_PM Jornais(eliza)_Pasta1 2 2 4" xfId="34069" xr:uid="{278FD3C4-8574-4E6A-AF55-0CC20BCAD8C7}"/>
    <cellStyle name="l_PM Jornais(eliza)_Pasta1 2 2 4 2" xfId="45788" xr:uid="{AC3FF10A-9BBB-4F95-AC8F-46F312B03F00}"/>
    <cellStyle name="l_PM Jornais(eliza)_Pasta1 2 2 5" xfId="36270" xr:uid="{86C9E845-53A3-4A81-AD70-DE2B757F0F3C}"/>
    <cellStyle name="l_PM Jornais(eliza)_Pasta1 2 2 6" xfId="18467" xr:uid="{0516B6B9-A1D0-4545-822F-029B7F6840F4}"/>
    <cellStyle name="l_PM Jornais(eliza)_Pasta1 2 3" xfId="15083" xr:uid="{2A802ED6-BAE6-4C1B-97B7-DA319FB0E37A}"/>
    <cellStyle name="l_PM Jornais(eliza)_Pasta1 2 3 2" xfId="21242" xr:uid="{BCA5E0E9-A11E-403B-9FC0-AF4EDA7DFCA8}"/>
    <cellStyle name="l_PM Jornais(eliza)_Pasta1 2 3 2 2" xfId="38615" xr:uid="{E0322884-AD6C-4A48-B673-5216DAA84033}"/>
    <cellStyle name="l_PM Jornais(eliza)_Pasta1 2 3 3" xfId="26204" xr:uid="{35FF7816-7459-4BF4-8F51-46826EC792DE}"/>
    <cellStyle name="l_PM Jornais(eliza)_Pasta1 2 4" xfId="29395" xr:uid="{BBB1DACF-B058-4F80-BAAA-D4D3FE9CA631}"/>
    <cellStyle name="l_PM Jornais(eliza)_Pasta1 2 4 2" xfId="41705" xr:uid="{DA2A7C0D-8F83-4646-8525-EDECAB11C6B9}"/>
    <cellStyle name="l_PM Jornais(eliza)_Pasta1 2 5" xfId="32379" xr:uid="{F0DA182B-6AD7-449E-8064-D1F534925D6D}"/>
    <cellStyle name="l_PM Jornais(eliza)_Pasta1 2 5 2" xfId="44134" xr:uid="{04177FBF-6C04-4922-BA27-601D22BBA4C9}"/>
    <cellStyle name="l_PM Jornais(eliza)_Pasta1 2 6" xfId="34684" xr:uid="{AFB797F1-231D-4D5B-A03A-02F57162DF46}"/>
    <cellStyle name="l_PM Jornais(eliza)_Pasta1 2 7" xfId="18700" xr:uid="{EE11C8F7-F7B7-42BA-A256-4AA4BF935D7F}"/>
    <cellStyle name="l_PM Jornais(eliza)_Pasta1 3" xfId="12353" xr:uid="{DC0FF78B-5BBE-4CA3-90BE-5E295C8EB852}"/>
    <cellStyle name="l_PM Jornais(eliza)_Pasta1 3 2" xfId="15983" xr:uid="{4D222ADF-6D85-4AC6-85DC-F43DF10C672F}"/>
    <cellStyle name="l_PM Jornais(eliza)_Pasta1 3 2 2" xfId="22142" xr:uid="{0D7E9A08-7FBE-4962-B9FD-B22D1366C7F7}"/>
    <cellStyle name="l_PM Jornais(eliza)_Pasta1 3 2 2 2" xfId="39420" xr:uid="{56832E41-B014-40E6-B102-92533717F60A}"/>
    <cellStyle name="l_PM Jornais(eliza)_Pasta1 3 2 3" xfId="27061" xr:uid="{8F5ED9AE-DAAD-487E-9C3F-971A97AA4702}"/>
    <cellStyle name="l_PM Jornais(eliza)_Pasta1 3 2 4" xfId="48320" xr:uid="{3C80BBD2-8B46-419D-AFFC-0A0221209FFA}"/>
    <cellStyle name="l_PM Jornais(eliza)_Pasta1 3 3" xfId="17683" xr:uid="{4B312A2E-3173-4403-A7A0-1FD77874C381}"/>
    <cellStyle name="l_PM Jornais(eliza)_Pasta1 3 3 2" xfId="23842" xr:uid="{329BB651-CAD9-44FC-9507-C277D93B9C48}"/>
    <cellStyle name="l_PM Jornais(eliza)_Pasta1 3 3 2 2" xfId="42505" xr:uid="{A8445BE8-908E-4D29-A8F5-BB937F5944C4}"/>
    <cellStyle name="l_PM Jornais(eliza)_Pasta1 3 3 3" xfId="30279" xr:uid="{07468AD5-A781-4607-B4A0-4554D6174C8C}"/>
    <cellStyle name="l_PM Jornais(eliza)_Pasta1 3 4" xfId="33276" xr:uid="{AA323100-D927-4F0F-AED7-59B43A996139}"/>
    <cellStyle name="l_PM Jornais(eliza)_Pasta1 3 4 2" xfId="44995" xr:uid="{7F995B3D-F8C6-44DD-A8EF-066EFC0DA25B}"/>
    <cellStyle name="l_PM Jornais(eliza)_Pasta1 3 5" xfId="35478" xr:uid="{ACC3084B-6F2E-4128-87F1-D9EF29DE5D9F}"/>
    <cellStyle name="l_PM Jornais(eliza)_Pasta1 3 6" xfId="37083" xr:uid="{A2FEC319-8910-4D16-B6FB-7B5B917B066A}"/>
    <cellStyle name="l_PM Jornais(eliza)_Pasta1 3 6 2" xfId="46619" xr:uid="{5FB4D0BA-B5C6-49BE-A88F-F60882A0B213}"/>
    <cellStyle name="l_PM Jornais(eliza)_Pasta1 4" xfId="14243" xr:uid="{CDC88B9D-106A-40E2-8392-9804F4B366FC}"/>
    <cellStyle name="l_PM Jornais(eliza)_Pasta1 4 2" xfId="20402" xr:uid="{F8A3D7B2-96D2-46D9-BB15-BC0E46866AED}"/>
    <cellStyle name="l_PM Jornais(eliza)_Pasta1 4 2 2" xfId="37812" xr:uid="{6192FAFF-2543-41A8-8C62-CC40EA919091}"/>
    <cellStyle name="l_PM Jornais(eliza)_Pasta1 4 3" xfId="25311" xr:uid="{2EBF647C-E5A4-4719-A4F0-C6AEF05E570C}"/>
    <cellStyle name="l_PM Jornais(eliza)_Pasta1 5" xfId="28521" xr:uid="{FA6DD42C-E938-4AAC-9CDB-9530EA1ED9A2}"/>
    <cellStyle name="l_PM Jornais(eliza)_Pasta1 5 2" xfId="40877" xr:uid="{9B0A5703-5265-4407-9A7B-99D8CE1015BD}"/>
    <cellStyle name="l_PM Jornais(eliza)_Pasta1 6" xfId="31815" xr:uid="{6D1C9DC0-56BA-4CC7-B3FB-5C52ADD422D2}"/>
    <cellStyle name="l_PM Jornais(eliza)_Pasta1_CINEMA - 9 MERCADOS" xfId="1244" xr:uid="{C92A77B0-D321-4B29-A16F-2CA0FF543717}"/>
    <cellStyle name="l_PM Jornais(eliza)_Pasta1_CINEMA - BRASÍLIA - 141" xfId="1245" xr:uid="{7860177D-F22B-4837-A866-B955912911B2}"/>
    <cellStyle name="l_PM Jornais(eliza)_Pasta1_CINEMA - BRASÍLIA - 141_JORNAL COMPLEMENTO 24.06 - VERAMIR II - CONSOLIDADO" xfId="1246" xr:uid="{9DDC0A3B-A855-4C87-ABB5-4A872591B875}"/>
    <cellStyle name="l_PM Jornais(eliza)_Pasta1_JORNAL COMPLEMENTO 24.06 - VERAMIR II - CONSOLIDADO" xfId="1247" xr:uid="{B3037359-F659-496D-85FB-AA9DABB138B3}"/>
    <cellStyle name="l_PM Jornais(eliza)_Pasta1_OOH - Rev 12" xfId="4103" xr:uid="{C7237B52-7FC8-4A1B-8F21-E006BD0CA897}"/>
    <cellStyle name="l_PM Jornais(eliza)_Pasta1_Plano  DF - Jornal Meia Pág. Tab. 17.05" xfId="1248" xr:uid="{4DC66A89-8B3A-4922-8C11-C19DA62AF40F}"/>
    <cellStyle name="l_PM Jornais(eliza)_Pasta1_Plano  DF - Jornal Meia Pág. Tab. 17.05_JORNAL COMPLEMENTO 24.06 - VERAMIR II - CONSOLIDADO" xfId="1249" xr:uid="{860FA65A-1325-4A4F-9840-C474A5A563EC}"/>
    <cellStyle name="l_PM Jornais(eliza)_Pasta1_Plano  PE - Jornal Meia Pág. Tab. 17.05" xfId="1250" xr:uid="{BA8F6997-9CE3-4256-94EE-90CD20F7D2B2}"/>
    <cellStyle name="l_PM Jornais(eliza)_Pasta1_Plano  PE - Jornal Meia Pág. Tab. 17.05_JORNAL COMPLEMENTO 24.06 - VERAMIR II - CONSOLIDADO" xfId="1251" xr:uid="{D4704308-B5BE-4B3D-A3FE-558C4C04A203}"/>
    <cellStyle name="l_PM Jornais(eliza)_Pasta1_Plano AM - REV I - 13.05" xfId="1252" xr:uid="{B7A42C89-5C1B-4263-82AF-27B501A7D01F}"/>
    <cellStyle name="l_PM Jornais(eliza)_Pasta1_Plano AM - REV I - 13.05 2" xfId="11401" xr:uid="{7BA5841F-FE01-4E06-AF2A-CE7912ED991D}"/>
    <cellStyle name="l_PM Jornais(eliza)_Pasta1_Plano AM - REV I - 13.05 2 2" xfId="13157" xr:uid="{9A93F436-8557-449D-93D4-69CE6B9E91F7}"/>
    <cellStyle name="l_PM Jornais(eliza)_Pasta1_Plano AM - REV I - 13.05 2 2 2" xfId="16787" xr:uid="{13DC4489-95E2-48F3-836F-23DAA66EA3EB}"/>
    <cellStyle name="l_PM Jornais(eliza)_Pasta1_Plano AM - REV I - 13.05 2 2 2 2" xfId="22946" xr:uid="{B6314742-2C2E-4898-A311-B14B9927E7DA}"/>
    <cellStyle name="l_PM Jornais(eliza)_Pasta1_Plano AM - REV I - 13.05 2 2 2 2 2" xfId="40213" xr:uid="{4DB301FA-454C-4CBC-BA91-6E8918EFC0D0}"/>
    <cellStyle name="l_PM Jornais(eliza)_Pasta1_Plano AM - REV I - 13.05 2 2 2 3" xfId="27854" xr:uid="{AEBD268F-6962-4D91-9D71-ACBDF07019AA}"/>
    <cellStyle name="l_PM Jornais(eliza)_Pasta1_Plano AM - REV I - 13.05 2 2 3" xfId="31078" xr:uid="{4A0C6065-ABB5-4671-886F-7C19AC28E78C}"/>
    <cellStyle name="l_PM Jornais(eliza)_Pasta1_Plano AM - REV I - 13.05 2 2 3 2" xfId="43302" xr:uid="{E4673BB6-3D4E-4F09-9912-7D3BC073EA28}"/>
    <cellStyle name="l_PM Jornais(eliza)_Pasta1_Plano AM - REV I - 13.05 2 2 4" xfId="34070" xr:uid="{E185AEEA-E173-4912-88EC-2A83ED8C83F2}"/>
    <cellStyle name="l_PM Jornais(eliza)_Pasta1_Plano AM - REV I - 13.05 2 2 4 2" xfId="45789" xr:uid="{C148AB81-4DB9-407F-9000-20DFAB96F1BA}"/>
    <cellStyle name="l_PM Jornais(eliza)_Pasta1_Plano AM - REV I - 13.05 2 2 5" xfId="36271" xr:uid="{5356E0EF-49E5-40D2-B4EB-0DA9C551CFFC}"/>
    <cellStyle name="l_PM Jornais(eliza)_Pasta1_Plano AM - REV I - 13.05 2 2 6" xfId="18466" xr:uid="{F2CF0CC3-DD67-41D4-86BF-BAC381C72ED1}"/>
    <cellStyle name="l_PM Jornais(eliza)_Pasta1_Plano AM - REV I - 13.05 2 3" xfId="15084" xr:uid="{ABDBEEE8-D32F-48C7-A5E4-E9D8B079ABFB}"/>
    <cellStyle name="l_PM Jornais(eliza)_Pasta1_Plano AM - REV I - 13.05 2 3 2" xfId="21243" xr:uid="{8556D371-6DB7-48C0-AB7E-DB299881DD8C}"/>
    <cellStyle name="l_PM Jornais(eliza)_Pasta1_Plano AM - REV I - 13.05 2 3 2 2" xfId="38616" xr:uid="{B23CCB23-52D5-43F1-B099-8DA18DCEADAE}"/>
    <cellStyle name="l_PM Jornais(eliza)_Pasta1_Plano AM - REV I - 13.05 2 3 3" xfId="26205" xr:uid="{4174EA7D-4F12-407C-9A3F-7CB5ACBC7F83}"/>
    <cellStyle name="l_PM Jornais(eliza)_Pasta1_Plano AM - REV I - 13.05 2 4" xfId="29396" xr:uid="{DB577D6D-819E-4046-B04C-8EA9C8988FF9}"/>
    <cellStyle name="l_PM Jornais(eliza)_Pasta1_Plano AM - REV I - 13.05 2 4 2" xfId="41706" xr:uid="{D5B58F76-8EC0-46A7-A403-F9A2B9837E0F}"/>
    <cellStyle name="l_PM Jornais(eliza)_Pasta1_Plano AM - REV I - 13.05 2 5" xfId="32380" xr:uid="{21FDC359-662D-4D08-A6F7-1769813B3897}"/>
    <cellStyle name="l_PM Jornais(eliza)_Pasta1_Plano AM - REV I - 13.05 2 5 2" xfId="44135" xr:uid="{D785AFF0-8E9B-4FFA-8600-C64338C9F6F9}"/>
    <cellStyle name="l_PM Jornais(eliza)_Pasta1_Plano AM - REV I - 13.05 2 6" xfId="34685" xr:uid="{0794B477-E735-45E9-8B26-D0DD58490A86}"/>
    <cellStyle name="l_PM Jornais(eliza)_Pasta1_Plano AM - REV I - 13.05 2 7" xfId="19398" xr:uid="{0E31592A-B237-4466-896D-9D94BD4959F6}"/>
    <cellStyle name="l_PM Jornais(eliza)_Pasta1_Plano AM - REV I - 13.05 3" xfId="12354" xr:uid="{62A8A60E-68EB-49BF-86C0-51710F09D58B}"/>
    <cellStyle name="l_PM Jornais(eliza)_Pasta1_Plano AM - REV I - 13.05 3 2" xfId="15984" xr:uid="{0EC89939-4F2D-4E7C-9169-4F5748818379}"/>
    <cellStyle name="l_PM Jornais(eliza)_Pasta1_Plano AM - REV I - 13.05 3 2 2" xfId="22143" xr:uid="{E805718D-5F69-4A4D-8CFA-C1E25AA3E970}"/>
    <cellStyle name="l_PM Jornais(eliza)_Pasta1_Plano AM - REV I - 13.05 3 2 2 2" xfId="39421" xr:uid="{4F6B30B2-5237-4531-B26C-62B3B6D449CD}"/>
    <cellStyle name="l_PM Jornais(eliza)_Pasta1_Plano AM - REV I - 13.05 3 2 3" xfId="27062" xr:uid="{890F5625-03EE-469F-9A70-0E849A0CCA7C}"/>
    <cellStyle name="l_PM Jornais(eliza)_Pasta1_Plano AM - REV I - 13.05 3 2 4" xfId="48321" xr:uid="{6DC66CF7-F401-47CA-8F9F-C6B5312EE416}"/>
    <cellStyle name="l_PM Jornais(eliza)_Pasta1_Plano AM - REV I - 13.05 3 3" xfId="17684" xr:uid="{38CA7D8E-094A-4950-A2F7-063FA081F042}"/>
    <cellStyle name="l_PM Jornais(eliza)_Pasta1_Plano AM - REV I - 13.05 3 3 2" xfId="23843" xr:uid="{E0547F96-0BE6-4632-A9CD-9F672246128F}"/>
    <cellStyle name="l_PM Jornais(eliza)_Pasta1_Plano AM - REV I - 13.05 3 3 2 2" xfId="42506" xr:uid="{C46D2689-23A2-4938-9F67-024CF62ADBFD}"/>
    <cellStyle name="l_PM Jornais(eliza)_Pasta1_Plano AM - REV I - 13.05 3 3 3" xfId="30280" xr:uid="{A0962742-5E83-4FB6-9D98-FB88707BA73B}"/>
    <cellStyle name="l_PM Jornais(eliza)_Pasta1_Plano AM - REV I - 13.05 3 4" xfId="33277" xr:uid="{5F700C05-9D25-4919-A997-89DB07247D67}"/>
    <cellStyle name="l_PM Jornais(eliza)_Pasta1_Plano AM - REV I - 13.05 3 4 2" xfId="44996" xr:uid="{45FD67B5-E3A2-4AB6-894F-70EDCAA5D42E}"/>
    <cellStyle name="l_PM Jornais(eliza)_Pasta1_Plano AM - REV I - 13.05 3 5" xfId="35479" xr:uid="{C43CEED5-077D-4C18-8DBD-35A74C9F460F}"/>
    <cellStyle name="l_PM Jornais(eliza)_Pasta1_Plano AM - REV I - 13.05 3 6" xfId="37286" xr:uid="{AA4ED34D-A063-4DA4-BD73-15D6F31D1D33}"/>
    <cellStyle name="l_PM Jornais(eliza)_Pasta1_Plano AM - REV I - 13.05 3 6 2" xfId="46822" xr:uid="{35801705-55A2-4369-AB69-0BDE81A3D44D}"/>
    <cellStyle name="l_PM Jornais(eliza)_Pasta1_Plano AM - REV I - 13.05 4" xfId="14244" xr:uid="{561A2E8E-54F0-4AA1-9245-78E74032B2F0}"/>
    <cellStyle name="l_PM Jornais(eliza)_Pasta1_Plano AM - REV I - 13.05 4 2" xfId="20403" xr:uid="{56132FB5-A6CB-45E5-A1C7-C4B204ACB781}"/>
    <cellStyle name="l_PM Jornais(eliza)_Pasta1_Plano AM - REV I - 13.05 4 2 2" xfId="37813" xr:uid="{6AA89B00-1D08-4B9D-9B90-99D53D1783E5}"/>
    <cellStyle name="l_PM Jornais(eliza)_Pasta1_Plano AM - REV I - 13.05 4 3" xfId="25312" xr:uid="{06968A0F-FB4B-4EB8-BFAF-6CB3894B11F1}"/>
    <cellStyle name="l_PM Jornais(eliza)_Pasta1_Plano AM - REV I - 13.05 5" xfId="28522" xr:uid="{B0AE186E-45BA-435E-9E67-60126DF66BE6}"/>
    <cellStyle name="l_PM Jornais(eliza)_Pasta1_Plano AM - REV I - 13.05 5 2" xfId="40878" xr:uid="{D006F3BB-B0B4-4070-9F0D-01D4C8BCAE2B}"/>
    <cellStyle name="l_PM Jornais(eliza)_Pasta1_Plano AM - REV I - 13.05 6" xfId="31814" xr:uid="{FA5245D7-0ECF-4352-99EA-45DC1A53CD39}"/>
    <cellStyle name="l_PM Jornais(eliza)_Pasta1_Plano AM - REV I - 13.05_JORNAL COMPLEMENTO 24.06 - VERAMIR II - CONSOLIDADO" xfId="1253" xr:uid="{15E542E7-F75B-4E21-A5C1-0A1AA998A5E8}"/>
    <cellStyle name="l_PM Jornais(eliza)_Pasta1_Plano AM - REV I - 13.05_OOH - Rev 12" xfId="4104" xr:uid="{270CF861-6EFF-4570-A00E-703FFA84202F}"/>
    <cellStyle name="l_PM Jornais(eliza)_Pasta1_Plano BA - Jornal Meia Pág. Tab. 17.05" xfId="1254" xr:uid="{0C8DF28E-A04D-4453-AFA8-F237323A19BE}"/>
    <cellStyle name="l_PM Jornais(eliza)_Pasta1_Plano BA - Jornal Meia Pág. Tab. 17.05_JORNAL COMPLEMENTO 24.06 - VERAMIR II - CONSOLIDADO" xfId="1255" xr:uid="{D938E5B1-6401-4688-A5DE-DD63420BA9C0}"/>
    <cellStyle name="l_PM Jornais(eliza)_Pasta1_Plano CE - Jornal Meia Pág. Tab. 17.05" xfId="1256" xr:uid="{6A46E46B-C42F-4D15-A028-7E89DF0C5AEB}"/>
    <cellStyle name="l_PM Jornais(eliza)_Pasta1_Plano CE - Jornal Meia Pág. Tab. 17.05_JORNAL COMPLEMENTO 24.06 - VERAMIR II - CONSOLIDADO" xfId="1257" xr:uid="{0D0F984A-966E-43EF-97DD-1C241272BFD7}"/>
    <cellStyle name="l_PM Jornais(eliza)_Pasta1_Plano ES - 06 05 08 CONFERÊNCIA 08-05-08 " xfId="1258" xr:uid="{111E4474-928C-469B-98C1-80A9D7AE82AC}"/>
    <cellStyle name="l_PM Jornais(eliza)_Pasta1_Plano ES - 06 05 08 CONFERÊNCIA 08-05-08  2" xfId="11402" xr:uid="{EED943AC-8B9E-4986-8577-F9B16C56F246}"/>
    <cellStyle name="l_PM Jornais(eliza)_Pasta1_Plano ES - 06 05 08 CONFERÊNCIA 08-05-08  2 2" xfId="13158" xr:uid="{8657A0C4-EB57-4AB3-A960-C96B421BC005}"/>
    <cellStyle name="l_PM Jornais(eliza)_Pasta1_Plano ES - 06 05 08 CONFERÊNCIA 08-05-08  2 2 2" xfId="16788" xr:uid="{7DB518CE-20BD-42EA-A40C-12048A354581}"/>
    <cellStyle name="l_PM Jornais(eliza)_Pasta1_Plano ES - 06 05 08 CONFERÊNCIA 08-05-08  2 2 2 2" xfId="22947" xr:uid="{5AC3806F-47CA-4BB8-885C-43B02C2E1AB3}"/>
    <cellStyle name="l_PM Jornais(eliza)_Pasta1_Plano ES - 06 05 08 CONFERÊNCIA 08-05-08  2 2 2 2 2" xfId="40214" xr:uid="{BFCB7EE3-CC25-490C-AFB6-81843EC6C05E}"/>
    <cellStyle name="l_PM Jornais(eliza)_Pasta1_Plano ES - 06 05 08 CONFERÊNCIA 08-05-08  2 2 2 3" xfId="27855" xr:uid="{BD74899E-C718-4BF1-A3A1-B4C9356E82A3}"/>
    <cellStyle name="l_PM Jornais(eliza)_Pasta1_Plano ES - 06 05 08 CONFERÊNCIA 08-05-08  2 2 3" xfId="31079" xr:uid="{F0116558-6A5F-4E0C-A5AE-BE75FE8628B8}"/>
    <cellStyle name="l_PM Jornais(eliza)_Pasta1_Plano ES - 06 05 08 CONFERÊNCIA 08-05-08  2 2 3 2" xfId="43303" xr:uid="{9354DB4C-9451-43F7-937C-9FC93C2B7DD9}"/>
    <cellStyle name="l_PM Jornais(eliza)_Pasta1_Plano ES - 06 05 08 CONFERÊNCIA 08-05-08  2 2 4" xfId="34071" xr:uid="{96D96755-3DFB-4577-B2EB-F94158871CBC}"/>
    <cellStyle name="l_PM Jornais(eliza)_Pasta1_Plano ES - 06 05 08 CONFERÊNCIA 08-05-08  2 2 4 2" xfId="45790" xr:uid="{A09AB083-A977-4EE2-9764-4BE5BE23D879}"/>
    <cellStyle name="l_PM Jornais(eliza)_Pasta1_Plano ES - 06 05 08 CONFERÊNCIA 08-05-08  2 2 5" xfId="36272" xr:uid="{9CEA549F-9A5B-4C0D-A3CD-8D8C4B12FBC0}"/>
    <cellStyle name="l_PM Jornais(eliza)_Pasta1_Plano ES - 06 05 08 CONFERÊNCIA 08-05-08  2 2 6" xfId="18465" xr:uid="{88008912-C20E-4E65-807A-71F6C183A74B}"/>
    <cellStyle name="l_PM Jornais(eliza)_Pasta1_Plano ES - 06 05 08 CONFERÊNCIA 08-05-08  2 3" xfId="15085" xr:uid="{98C822B3-63B5-445B-988A-7169A69B4C26}"/>
    <cellStyle name="l_PM Jornais(eliza)_Pasta1_Plano ES - 06 05 08 CONFERÊNCIA 08-05-08  2 3 2" xfId="21244" xr:uid="{C40A5EFB-FD3A-4D93-A5EB-28680805BC02}"/>
    <cellStyle name="l_PM Jornais(eliza)_Pasta1_Plano ES - 06 05 08 CONFERÊNCIA 08-05-08  2 3 2 2" xfId="38617" xr:uid="{E878D2C3-FFD9-4DAB-8555-F9D189C7056C}"/>
    <cellStyle name="l_PM Jornais(eliza)_Pasta1_Plano ES - 06 05 08 CONFERÊNCIA 08-05-08  2 3 3" xfId="26206" xr:uid="{858977A2-931D-4E74-A929-96EA26A909BC}"/>
    <cellStyle name="l_PM Jornais(eliza)_Pasta1_Plano ES - 06 05 08 CONFERÊNCIA 08-05-08  2 4" xfId="29397" xr:uid="{B6379BA2-F0CC-4EA0-A165-9FA933F4261C}"/>
    <cellStyle name="l_PM Jornais(eliza)_Pasta1_Plano ES - 06 05 08 CONFERÊNCIA 08-05-08  2 4 2" xfId="41707" xr:uid="{672B8CE0-6578-41EB-AB91-BF3B833CAA43}"/>
    <cellStyle name="l_PM Jornais(eliza)_Pasta1_Plano ES - 06 05 08 CONFERÊNCIA 08-05-08  2 5" xfId="32381" xr:uid="{848E7D46-E6F2-4446-8FB8-0564520D0076}"/>
    <cellStyle name="l_PM Jornais(eliza)_Pasta1_Plano ES - 06 05 08 CONFERÊNCIA 08-05-08  2 5 2" xfId="44136" xr:uid="{D01A2F3D-8E0A-418F-83CE-6C2F855A1BBF}"/>
    <cellStyle name="l_PM Jornais(eliza)_Pasta1_Plano ES - 06 05 08 CONFERÊNCIA 08-05-08  2 6" xfId="34686" xr:uid="{BC2A3C81-2EC5-422B-82F2-D3923845E644}"/>
    <cellStyle name="l_PM Jornais(eliza)_Pasta1_Plano ES - 06 05 08 CONFERÊNCIA 08-05-08  2 7" xfId="19692" xr:uid="{E597BD3B-40E5-441C-ADB2-B77625FC1859}"/>
    <cellStyle name="l_PM Jornais(eliza)_Pasta1_Plano ES - 06 05 08 CONFERÊNCIA 08-05-08  3" xfId="12355" xr:uid="{9ABE6B48-8643-4899-BE6E-AB754D1C206F}"/>
    <cellStyle name="l_PM Jornais(eliza)_Pasta1_Plano ES - 06 05 08 CONFERÊNCIA 08-05-08  3 2" xfId="15985" xr:uid="{FA5F8754-6F36-4D33-9442-54432E45639A}"/>
    <cellStyle name="l_PM Jornais(eliza)_Pasta1_Plano ES - 06 05 08 CONFERÊNCIA 08-05-08  3 2 2" xfId="22144" xr:uid="{0A072FC9-48DA-461B-AA98-7357659A1F29}"/>
    <cellStyle name="l_PM Jornais(eliza)_Pasta1_Plano ES - 06 05 08 CONFERÊNCIA 08-05-08  3 2 2 2" xfId="39422" xr:uid="{45A1A09A-F8FF-44B2-9541-75607DA50503}"/>
    <cellStyle name="l_PM Jornais(eliza)_Pasta1_Plano ES - 06 05 08 CONFERÊNCIA 08-05-08  3 2 3" xfId="27063" xr:uid="{F3512DAC-2515-4AF9-8B88-1497733DAAE8}"/>
    <cellStyle name="l_PM Jornais(eliza)_Pasta1_Plano ES - 06 05 08 CONFERÊNCIA 08-05-08  3 2 4" xfId="48322" xr:uid="{0FACD9D2-BC3C-4E0F-BC36-3FBF3CE2D0E7}"/>
    <cellStyle name="l_PM Jornais(eliza)_Pasta1_Plano ES - 06 05 08 CONFERÊNCIA 08-05-08  3 3" xfId="17685" xr:uid="{CA00F8AF-E501-4BAD-95B4-0252DEED6D5D}"/>
    <cellStyle name="l_PM Jornais(eliza)_Pasta1_Plano ES - 06 05 08 CONFERÊNCIA 08-05-08  3 3 2" xfId="23844" xr:uid="{A7A76845-6E83-41EE-8529-0EB53F8BCD8F}"/>
    <cellStyle name="l_PM Jornais(eliza)_Pasta1_Plano ES - 06 05 08 CONFERÊNCIA 08-05-08  3 3 2 2" xfId="42507" xr:uid="{112B39FC-666B-4A1B-8978-294140629BAA}"/>
    <cellStyle name="l_PM Jornais(eliza)_Pasta1_Plano ES - 06 05 08 CONFERÊNCIA 08-05-08  3 3 3" xfId="30281" xr:uid="{2B2E3849-F231-446D-9996-5FCBA234A052}"/>
    <cellStyle name="l_PM Jornais(eliza)_Pasta1_Plano ES - 06 05 08 CONFERÊNCIA 08-05-08  3 4" xfId="33278" xr:uid="{99207F63-5E4B-4B15-B740-069C228C82E1}"/>
    <cellStyle name="l_PM Jornais(eliza)_Pasta1_Plano ES - 06 05 08 CONFERÊNCIA 08-05-08  3 4 2" xfId="44997" xr:uid="{B3A88085-C116-4602-B183-05840340774D}"/>
    <cellStyle name="l_PM Jornais(eliza)_Pasta1_Plano ES - 06 05 08 CONFERÊNCIA 08-05-08  3 5" xfId="35480" xr:uid="{A1852D2C-D131-479B-8A35-01AB667175FC}"/>
    <cellStyle name="l_PM Jornais(eliza)_Pasta1_Plano ES - 06 05 08 CONFERÊNCIA 08-05-08  3 6" xfId="36886" xr:uid="{D4DAA045-A1C2-43A2-ADCA-092C0582A8AA}"/>
    <cellStyle name="l_PM Jornais(eliza)_Pasta1_Plano ES - 06 05 08 CONFERÊNCIA 08-05-08  3 6 2" xfId="46422" xr:uid="{9A001D39-7CA3-4EBC-9257-8DC9D80EF7C8}"/>
    <cellStyle name="l_PM Jornais(eliza)_Pasta1_Plano ES - 06 05 08 CONFERÊNCIA 08-05-08  4" xfId="14245" xr:uid="{118B1DC8-4089-484B-BC1A-5BD57AB0A637}"/>
    <cellStyle name="l_PM Jornais(eliza)_Pasta1_Plano ES - 06 05 08 CONFERÊNCIA 08-05-08  4 2" xfId="20404" xr:uid="{1408C62C-4B19-477D-93A3-7E7E88B60EE0}"/>
    <cellStyle name="l_PM Jornais(eliza)_Pasta1_Plano ES - 06 05 08 CONFERÊNCIA 08-05-08  4 2 2" xfId="37814" xr:uid="{3C6492E8-097E-4A5E-9415-4C21177E4B8C}"/>
    <cellStyle name="l_PM Jornais(eliza)_Pasta1_Plano ES - 06 05 08 CONFERÊNCIA 08-05-08  4 3" xfId="25313" xr:uid="{7E2C40BF-F486-4CF6-B754-65965AAE260A}"/>
    <cellStyle name="l_PM Jornais(eliza)_Pasta1_Plano ES - 06 05 08 CONFERÊNCIA 08-05-08  5" xfId="28523" xr:uid="{F067CE1E-1374-41BF-AD2E-4D2A44F4092F}"/>
    <cellStyle name="l_PM Jornais(eliza)_Pasta1_Plano ES - 06 05 08 CONFERÊNCIA 08-05-08  5 2" xfId="40879" xr:uid="{85B1EF36-A86F-47F7-985F-A655EFFDE79F}"/>
    <cellStyle name="l_PM Jornais(eliza)_Pasta1_Plano ES - 06 05 08 CONFERÊNCIA 08-05-08  6" xfId="31813" xr:uid="{8BFAE7FE-0F49-43A5-92EB-B22DC91BA811}"/>
    <cellStyle name="l_PM Jornais(eliza)_Pasta1_Plano ES - 06 05 08 CONFERÊNCIA 08-05-08 _OOH - Rev 12" xfId="4105" xr:uid="{C3C9AF48-8EA1-4593-96F1-113C4ED1EC0D}"/>
    <cellStyle name="l_PM Jornais(eliza)_Pasta1_Plano MG - 16.05.08" xfId="1259" xr:uid="{203EB1F4-A5E0-4E4D-A502-1F26FBBFFE48}"/>
    <cellStyle name="l_PM Jornais(eliza)_Pasta1_Plano MG - 16.05.08_JORNAL COMPLEMENTO 24.06 - VERAMIR II - CONSOLIDADO" xfId="1260" xr:uid="{2452541F-7A42-4225-9A3C-6CA12BBB99A8}"/>
    <cellStyle name="l_PM Jornais(eliza)_Pasta1_Plano PA - REV I - 13.05" xfId="1261" xr:uid="{84FA1926-11A4-49D3-9973-E27A17695742}"/>
    <cellStyle name="l_PM Jornais(eliza)_Pasta1_Plano PA - REV I - 13.05 2" xfId="11403" xr:uid="{CAF14B8D-4988-4692-812D-64D3E3D01D76}"/>
    <cellStyle name="l_PM Jornais(eliza)_Pasta1_Plano PA - REV I - 13.05 2 2" xfId="13159" xr:uid="{14E3FFD1-B4C5-4B39-8C6E-75CD0CA66A44}"/>
    <cellStyle name="l_PM Jornais(eliza)_Pasta1_Plano PA - REV I - 13.05 2 2 2" xfId="16789" xr:uid="{1B888AF4-F07E-4B1E-B073-53B551F20527}"/>
    <cellStyle name="l_PM Jornais(eliza)_Pasta1_Plano PA - REV I - 13.05 2 2 2 2" xfId="22948" xr:uid="{43E31D7B-3CAF-48AF-B6B0-860D3BCAC69D}"/>
    <cellStyle name="l_PM Jornais(eliza)_Pasta1_Plano PA - REV I - 13.05 2 2 2 2 2" xfId="40215" xr:uid="{38E21987-6684-4B95-B04A-47658FC1D743}"/>
    <cellStyle name="l_PM Jornais(eliza)_Pasta1_Plano PA - REV I - 13.05 2 2 2 3" xfId="27856" xr:uid="{6BD4D323-515C-4B32-8FEA-2CED2F5AD7A8}"/>
    <cellStyle name="l_PM Jornais(eliza)_Pasta1_Plano PA - REV I - 13.05 2 2 3" xfId="31080" xr:uid="{0086AC82-12EF-46D2-92A8-859B524D0377}"/>
    <cellStyle name="l_PM Jornais(eliza)_Pasta1_Plano PA - REV I - 13.05 2 2 3 2" xfId="43304" xr:uid="{7A17B385-C51F-4CDC-AE84-BC5DE5854A26}"/>
    <cellStyle name="l_PM Jornais(eliza)_Pasta1_Plano PA - REV I - 13.05 2 2 4" xfId="34072" xr:uid="{EE366187-118C-420D-87E9-A60409EFA696}"/>
    <cellStyle name="l_PM Jornais(eliza)_Pasta1_Plano PA - REV I - 13.05 2 2 4 2" xfId="45791" xr:uid="{315A7B6E-4170-479B-B50F-0E5431FEB1E3}"/>
    <cellStyle name="l_PM Jornais(eliza)_Pasta1_Plano PA - REV I - 13.05 2 2 5" xfId="36273" xr:uid="{73116471-C53C-4268-A14C-0BF2CF57D90A}"/>
    <cellStyle name="l_PM Jornais(eliza)_Pasta1_Plano PA - REV I - 13.05 2 2 6" xfId="18464" xr:uid="{C8F36C36-EB8A-4E94-98EF-8A9AA682852A}"/>
    <cellStyle name="l_PM Jornais(eliza)_Pasta1_Plano PA - REV I - 13.05 2 3" xfId="15086" xr:uid="{8A3C5A85-8FB3-494C-B7B4-825F452EE66F}"/>
    <cellStyle name="l_PM Jornais(eliza)_Pasta1_Plano PA - REV I - 13.05 2 3 2" xfId="21245" xr:uid="{FAB431D0-1DC1-45AA-832F-AC4DC0E33A68}"/>
    <cellStyle name="l_PM Jornais(eliza)_Pasta1_Plano PA - REV I - 13.05 2 3 2 2" xfId="38618" xr:uid="{969A1A7B-927C-44D2-A036-D1BD1AD9EF5B}"/>
    <cellStyle name="l_PM Jornais(eliza)_Pasta1_Plano PA - REV I - 13.05 2 3 3" xfId="26207" xr:uid="{9277459B-FD56-42E8-9F79-CB6A7162ABDB}"/>
    <cellStyle name="l_PM Jornais(eliza)_Pasta1_Plano PA - REV I - 13.05 2 4" xfId="29398" xr:uid="{94390357-4322-4239-9C26-EE3061F46E77}"/>
    <cellStyle name="l_PM Jornais(eliza)_Pasta1_Plano PA - REV I - 13.05 2 4 2" xfId="41708" xr:uid="{607DC0BD-00CE-4047-B1A5-87FE268CE20D}"/>
    <cellStyle name="l_PM Jornais(eliza)_Pasta1_Plano PA - REV I - 13.05 2 5" xfId="32382" xr:uid="{C864F4DF-3021-43AB-A2CD-AFAD2E5CCA85}"/>
    <cellStyle name="l_PM Jornais(eliza)_Pasta1_Plano PA - REV I - 13.05 2 5 2" xfId="44137" xr:uid="{C112F8CA-8EFE-4AFD-82E0-354315317F3B}"/>
    <cellStyle name="l_PM Jornais(eliza)_Pasta1_Plano PA - REV I - 13.05 2 6" xfId="34687" xr:uid="{563C60DF-D925-4C9D-8265-703D6B8BCE2D}"/>
    <cellStyle name="l_PM Jornais(eliza)_Pasta1_Plano PA - REV I - 13.05 2 7" xfId="19015" xr:uid="{1C120442-4677-4A71-BED1-9C1EC0EDD087}"/>
    <cellStyle name="l_PM Jornais(eliza)_Pasta1_Plano PA - REV I - 13.05 3" xfId="12356" xr:uid="{612D36A2-23A1-4BDC-97BD-9E0EF32E7B26}"/>
    <cellStyle name="l_PM Jornais(eliza)_Pasta1_Plano PA - REV I - 13.05 3 2" xfId="15986" xr:uid="{64B0DDFE-F35B-4D9C-BB14-982FE5195329}"/>
    <cellStyle name="l_PM Jornais(eliza)_Pasta1_Plano PA - REV I - 13.05 3 2 2" xfId="22145" xr:uid="{57026577-5010-4C39-9BFB-31A72731DC99}"/>
    <cellStyle name="l_PM Jornais(eliza)_Pasta1_Plano PA - REV I - 13.05 3 2 2 2" xfId="39423" xr:uid="{E3CD7159-C15E-4245-A953-BE2AA3C18AEF}"/>
    <cellStyle name="l_PM Jornais(eliza)_Pasta1_Plano PA - REV I - 13.05 3 2 3" xfId="27064" xr:uid="{F1341FB1-CD03-4742-9198-53E2A9F8733F}"/>
    <cellStyle name="l_PM Jornais(eliza)_Pasta1_Plano PA - REV I - 13.05 3 2 4" xfId="48323" xr:uid="{ED2C0A04-C27D-4CF7-9612-8E1DB5A92454}"/>
    <cellStyle name="l_PM Jornais(eliza)_Pasta1_Plano PA - REV I - 13.05 3 3" xfId="17686" xr:uid="{E0AF82BE-F076-4272-BD43-2B8CF84FE77A}"/>
    <cellStyle name="l_PM Jornais(eliza)_Pasta1_Plano PA - REV I - 13.05 3 3 2" xfId="23845" xr:uid="{DFF536F4-A283-48EB-8BD5-C00DAB4EF1BE}"/>
    <cellStyle name="l_PM Jornais(eliza)_Pasta1_Plano PA - REV I - 13.05 3 3 2 2" xfId="42508" xr:uid="{A03537B9-7E93-4608-B7C7-503955C7468D}"/>
    <cellStyle name="l_PM Jornais(eliza)_Pasta1_Plano PA - REV I - 13.05 3 3 3" xfId="30282" xr:uid="{B482803B-7618-4F30-9E95-6A9A2513636E}"/>
    <cellStyle name="l_PM Jornais(eliza)_Pasta1_Plano PA - REV I - 13.05 3 4" xfId="33279" xr:uid="{0C8AB84B-F89D-4B0C-A309-2BCF1FB45026}"/>
    <cellStyle name="l_PM Jornais(eliza)_Pasta1_Plano PA - REV I - 13.05 3 4 2" xfId="44998" xr:uid="{F5E617D9-32E4-4B67-B064-F3F6CB1838F2}"/>
    <cellStyle name="l_PM Jornais(eliza)_Pasta1_Plano PA - REV I - 13.05 3 5" xfId="35481" xr:uid="{F7F22E82-F6BE-448D-96C2-B96F66376BF3}"/>
    <cellStyle name="l_PM Jornais(eliza)_Pasta1_Plano PA - REV I - 13.05 3 6" xfId="32905" xr:uid="{6B31B2AA-55FF-4009-A246-17018C7B6EBC}"/>
    <cellStyle name="l_PM Jornais(eliza)_Pasta1_Plano PA - REV I - 13.05 3 6 2" xfId="44654" xr:uid="{39537DF4-8B4B-4C8E-96F8-417986606BC5}"/>
    <cellStyle name="l_PM Jornais(eliza)_Pasta1_Plano PA - REV I - 13.05 4" xfId="14246" xr:uid="{41B741AE-524B-45B8-9EB6-99692C39FC2F}"/>
    <cellStyle name="l_PM Jornais(eliza)_Pasta1_Plano PA - REV I - 13.05 4 2" xfId="20405" xr:uid="{126ADE24-653C-41C5-BA4A-1478184891F6}"/>
    <cellStyle name="l_PM Jornais(eliza)_Pasta1_Plano PA - REV I - 13.05 4 2 2" xfId="37815" xr:uid="{EB1667ED-5BD8-44FA-86EB-A1002CB7BEF7}"/>
    <cellStyle name="l_PM Jornais(eliza)_Pasta1_Plano PA - REV I - 13.05 4 3" xfId="25314" xr:uid="{9A53103A-F943-4421-8C9F-A05CE930DB8E}"/>
    <cellStyle name="l_PM Jornais(eliza)_Pasta1_Plano PA - REV I - 13.05 5" xfId="28524" xr:uid="{591AE15C-B3FA-4168-95FD-CFCCAB60EA27}"/>
    <cellStyle name="l_PM Jornais(eliza)_Pasta1_Plano PA - REV I - 13.05 5 2" xfId="40880" xr:uid="{E94E8705-8067-4BB2-9851-DC37917A67D3}"/>
    <cellStyle name="l_PM Jornais(eliza)_Pasta1_Plano PA - REV I - 13.05 6" xfId="31812" xr:uid="{7D1F45D0-C481-418C-B20E-8C72A29FFA0D}"/>
    <cellStyle name="l_PM Jornais(eliza)_Pasta1_Plano PA - REV I - 13.05_JORNAL COMPLEMENTO 24.06 - VERAMIR II - CONSOLIDADO" xfId="1262" xr:uid="{4D801B99-52B2-4A28-822B-A886ABFB3422}"/>
    <cellStyle name="l_PM Jornais(eliza)_Pasta1_Plano PA - REV I - 13.05_OOH - Rev 12" xfId="4106" xr:uid="{61F022BF-C06E-4B98-B349-BC76CD79096E}"/>
    <cellStyle name="l_PM Jornais(eliza)_Pasta1_Plano RJ - AJUSTADO 06.05.08 CONFERÊNCIAS 07.05.08" xfId="1263" xr:uid="{2B10BAAD-8107-4E5B-942B-E1AF7AEC4754}"/>
    <cellStyle name="l_PM Jornais(eliza)_Pasta1_Plano RJ - AJUSTADO 06.05.08 CONFERÊNCIAS 07.05.08 2" xfId="11404" xr:uid="{C81496B2-302B-4A06-8029-BA04F2935848}"/>
    <cellStyle name="l_PM Jornais(eliza)_Pasta1_Plano RJ - AJUSTADO 06.05.08 CONFERÊNCIAS 07.05.08 2 2" xfId="13160" xr:uid="{97BF1A01-6276-48F6-B350-6F7B169514B1}"/>
    <cellStyle name="l_PM Jornais(eliza)_Pasta1_Plano RJ - AJUSTADO 06.05.08 CONFERÊNCIAS 07.05.08 2 2 2" xfId="16790" xr:uid="{5D0125F6-354E-4C02-B260-572D18D7D833}"/>
    <cellStyle name="l_PM Jornais(eliza)_Pasta1_Plano RJ - AJUSTADO 06.05.08 CONFERÊNCIAS 07.05.08 2 2 2 2" xfId="22949" xr:uid="{89A88BF1-7024-4A97-B280-26DFD514BD1A}"/>
    <cellStyle name="l_PM Jornais(eliza)_Pasta1_Plano RJ - AJUSTADO 06.05.08 CONFERÊNCIAS 07.05.08 2 2 2 2 2" xfId="40216" xr:uid="{1757FEB0-3B93-4826-8446-EB7BE26C637F}"/>
    <cellStyle name="l_PM Jornais(eliza)_Pasta1_Plano RJ - AJUSTADO 06.05.08 CONFERÊNCIAS 07.05.08 2 2 2 3" xfId="27857" xr:uid="{6097C1B9-118C-487A-854F-316DB8EE317B}"/>
    <cellStyle name="l_PM Jornais(eliza)_Pasta1_Plano RJ - AJUSTADO 06.05.08 CONFERÊNCIAS 07.05.08 2 2 3" xfId="31081" xr:uid="{56A58581-78C0-4E7F-BF70-1B6E87DAC6C7}"/>
    <cellStyle name="l_PM Jornais(eliza)_Pasta1_Plano RJ - AJUSTADO 06.05.08 CONFERÊNCIAS 07.05.08 2 2 3 2" xfId="43305" xr:uid="{3531B1CB-3AA2-4611-BC92-5D28C82340D4}"/>
    <cellStyle name="l_PM Jornais(eliza)_Pasta1_Plano RJ - AJUSTADO 06.05.08 CONFERÊNCIAS 07.05.08 2 2 4" xfId="34073" xr:uid="{9DD5BBD4-A1B4-4DB3-A0BD-5A9F1F836E4B}"/>
    <cellStyle name="l_PM Jornais(eliza)_Pasta1_Plano RJ - AJUSTADO 06.05.08 CONFERÊNCIAS 07.05.08 2 2 4 2" xfId="45792" xr:uid="{7AEF9B42-859A-40CC-98C7-29B60C055ABE}"/>
    <cellStyle name="l_PM Jornais(eliza)_Pasta1_Plano RJ - AJUSTADO 06.05.08 CONFERÊNCIAS 07.05.08 2 2 5" xfId="36274" xr:uid="{19539BFE-D8C6-47DD-B65D-49805B498004}"/>
    <cellStyle name="l_PM Jornais(eliza)_Pasta1_Plano RJ - AJUSTADO 06.05.08 CONFERÊNCIAS 07.05.08 2 2 6" xfId="18463" xr:uid="{EE18A788-91ED-47D1-8532-F36E97A3B405}"/>
    <cellStyle name="l_PM Jornais(eliza)_Pasta1_Plano RJ - AJUSTADO 06.05.08 CONFERÊNCIAS 07.05.08 2 3" xfId="15087" xr:uid="{ECBD62E4-209A-46A4-A45F-170D8CA5C348}"/>
    <cellStyle name="l_PM Jornais(eliza)_Pasta1_Plano RJ - AJUSTADO 06.05.08 CONFERÊNCIAS 07.05.08 2 3 2" xfId="21246" xr:uid="{3559BCAE-7C71-4EA2-94A2-D4320E0CA5F4}"/>
    <cellStyle name="l_PM Jornais(eliza)_Pasta1_Plano RJ - AJUSTADO 06.05.08 CONFERÊNCIAS 07.05.08 2 3 2 2" xfId="38619" xr:uid="{C5FBDFC1-300C-465F-A736-3561B3CA016C}"/>
    <cellStyle name="l_PM Jornais(eliza)_Pasta1_Plano RJ - AJUSTADO 06.05.08 CONFERÊNCIAS 07.05.08 2 3 3" xfId="26208" xr:uid="{11B597BA-FA1E-4D5C-8273-E8DED2BCBAB4}"/>
    <cellStyle name="l_PM Jornais(eliza)_Pasta1_Plano RJ - AJUSTADO 06.05.08 CONFERÊNCIAS 07.05.08 2 4" xfId="29399" xr:uid="{499E0F1F-2412-4FEE-8790-2A67FD14E03E}"/>
    <cellStyle name="l_PM Jornais(eliza)_Pasta1_Plano RJ - AJUSTADO 06.05.08 CONFERÊNCIAS 07.05.08 2 4 2" xfId="41709" xr:uid="{6538AE18-DA25-447F-97B7-2340F131D785}"/>
    <cellStyle name="l_PM Jornais(eliza)_Pasta1_Plano RJ - AJUSTADO 06.05.08 CONFERÊNCIAS 07.05.08 2 5" xfId="32383" xr:uid="{633E8D9E-71A0-4D68-87E8-3220752CD9DA}"/>
    <cellStyle name="l_PM Jornais(eliza)_Pasta1_Plano RJ - AJUSTADO 06.05.08 CONFERÊNCIAS 07.05.08 2 5 2" xfId="44138" xr:uid="{AFB0FFC3-79E0-4B11-93D1-D97CAC7BDA91}"/>
    <cellStyle name="l_PM Jornais(eliza)_Pasta1_Plano RJ - AJUSTADO 06.05.08 CONFERÊNCIAS 07.05.08 2 6" xfId="34688" xr:uid="{BBE5DFC7-B256-4C8B-8A6B-B0C7039AAC05}"/>
    <cellStyle name="l_PM Jornais(eliza)_Pasta1_Plano RJ - AJUSTADO 06.05.08 CONFERÊNCIAS 07.05.08 2 7" xfId="18699" xr:uid="{C7F5D43A-7735-443B-81DC-A14E21244DB4}"/>
    <cellStyle name="l_PM Jornais(eliza)_Pasta1_Plano RJ - AJUSTADO 06.05.08 CONFERÊNCIAS 07.05.08 3" xfId="12357" xr:uid="{669F5005-E0A2-44C5-863A-488B450F12AE}"/>
    <cellStyle name="l_PM Jornais(eliza)_Pasta1_Plano RJ - AJUSTADO 06.05.08 CONFERÊNCIAS 07.05.08 3 2" xfId="15987" xr:uid="{6AA95B03-50FB-4DAA-B327-CD491E403923}"/>
    <cellStyle name="l_PM Jornais(eliza)_Pasta1_Plano RJ - AJUSTADO 06.05.08 CONFERÊNCIAS 07.05.08 3 2 2" xfId="22146" xr:uid="{4DA6647E-DD29-4789-84BF-EE7552CCF6C1}"/>
    <cellStyle name="l_PM Jornais(eliza)_Pasta1_Plano RJ - AJUSTADO 06.05.08 CONFERÊNCIAS 07.05.08 3 2 2 2" xfId="39424" xr:uid="{7885BC3E-05BA-4378-834F-645E166ED829}"/>
    <cellStyle name="l_PM Jornais(eliza)_Pasta1_Plano RJ - AJUSTADO 06.05.08 CONFERÊNCIAS 07.05.08 3 2 3" xfId="27065" xr:uid="{7FEE5F70-F570-4394-82F3-BF45C2E2C639}"/>
    <cellStyle name="l_PM Jornais(eliza)_Pasta1_Plano RJ - AJUSTADO 06.05.08 CONFERÊNCIAS 07.05.08 3 2 4" xfId="48324" xr:uid="{232548E4-3CA8-41E7-A615-403175E051F6}"/>
    <cellStyle name="l_PM Jornais(eliza)_Pasta1_Plano RJ - AJUSTADO 06.05.08 CONFERÊNCIAS 07.05.08 3 3" xfId="17687" xr:uid="{6435AB47-A072-45B3-8BF0-5046EFD455EA}"/>
    <cellStyle name="l_PM Jornais(eliza)_Pasta1_Plano RJ - AJUSTADO 06.05.08 CONFERÊNCIAS 07.05.08 3 3 2" xfId="23846" xr:uid="{82B463A2-69B3-4D8E-9F8B-E9E32E2DF260}"/>
    <cellStyle name="l_PM Jornais(eliza)_Pasta1_Plano RJ - AJUSTADO 06.05.08 CONFERÊNCIAS 07.05.08 3 3 2 2" xfId="42509" xr:uid="{54F73F58-C900-4D29-A4C9-47A16229CEA9}"/>
    <cellStyle name="l_PM Jornais(eliza)_Pasta1_Plano RJ - AJUSTADO 06.05.08 CONFERÊNCIAS 07.05.08 3 3 3" xfId="30283" xr:uid="{E8656466-9CF6-45B9-97D4-3D898B74ADF9}"/>
    <cellStyle name="l_PM Jornais(eliza)_Pasta1_Plano RJ - AJUSTADO 06.05.08 CONFERÊNCIAS 07.05.08 3 4" xfId="33280" xr:uid="{FE0E934A-17B6-4221-A687-6A40AD0887E3}"/>
    <cellStyle name="l_PM Jornais(eliza)_Pasta1_Plano RJ - AJUSTADO 06.05.08 CONFERÊNCIAS 07.05.08 3 4 2" xfId="44999" xr:uid="{9757646A-53C2-4B16-8547-AC6BF7705D51}"/>
    <cellStyle name="l_PM Jornais(eliza)_Pasta1_Plano RJ - AJUSTADO 06.05.08 CONFERÊNCIAS 07.05.08 3 5" xfId="35482" xr:uid="{0D39ADF5-18CA-494D-8D93-D3E5FC225A16}"/>
    <cellStyle name="l_PM Jornais(eliza)_Pasta1_Plano RJ - AJUSTADO 06.05.08 CONFERÊNCIAS 07.05.08 3 6" xfId="37082" xr:uid="{F33E8097-C46E-4705-91A7-8EB42FA211BC}"/>
    <cellStyle name="l_PM Jornais(eliza)_Pasta1_Plano RJ - AJUSTADO 06.05.08 CONFERÊNCIAS 07.05.08 3 6 2" xfId="46618" xr:uid="{2C25B3FE-5C83-481C-9202-C412E829AC7C}"/>
    <cellStyle name="l_PM Jornais(eliza)_Pasta1_Plano RJ - AJUSTADO 06.05.08 CONFERÊNCIAS 07.05.08 4" xfId="14247" xr:uid="{BBCF24EA-1AEE-4840-9768-8E71DDE73154}"/>
    <cellStyle name="l_PM Jornais(eliza)_Pasta1_Plano RJ - AJUSTADO 06.05.08 CONFERÊNCIAS 07.05.08 4 2" xfId="20406" xr:uid="{01D4E1AE-6EAD-4A99-B8E3-5FFB35B7FE72}"/>
    <cellStyle name="l_PM Jornais(eliza)_Pasta1_Plano RJ - AJUSTADO 06.05.08 CONFERÊNCIAS 07.05.08 4 2 2" xfId="37816" xr:uid="{B98CFC3D-98CD-41CE-9B83-C9A7F1E11C20}"/>
    <cellStyle name="l_PM Jornais(eliza)_Pasta1_Plano RJ - AJUSTADO 06.05.08 CONFERÊNCIAS 07.05.08 4 3" xfId="25315" xr:uid="{34FE004B-D80B-46F2-9398-66184121A8D7}"/>
    <cellStyle name="l_PM Jornais(eliza)_Pasta1_Plano RJ - AJUSTADO 06.05.08 CONFERÊNCIAS 07.05.08 5" xfId="28525" xr:uid="{2CBFA862-4821-418B-AC4B-3C77492348A8}"/>
    <cellStyle name="l_PM Jornais(eliza)_Pasta1_Plano RJ - AJUSTADO 06.05.08 CONFERÊNCIAS 07.05.08 5 2" xfId="40881" xr:uid="{D838DC79-89F5-4D37-9B97-D0B1A866E2E9}"/>
    <cellStyle name="l_PM Jornais(eliza)_Pasta1_Plano RJ - AJUSTADO 06.05.08 CONFERÊNCIAS 07.05.08 6" xfId="31811" xr:uid="{6D704E66-47F4-49CE-91EB-9FC6885DA36B}"/>
    <cellStyle name="l_PM Jornais(eliza)_Pasta1_Plano RJ - AJUSTADO 06.05.08 CONFERÊNCIAS 07.05.08_JORNAL COMPLEMENTO 24.06 - VERAMIR II - CONSOLIDADO" xfId="1264" xr:uid="{F371FC30-C7FA-40F7-A96A-4BF45520A026}"/>
    <cellStyle name="l_PM Jornais(eliza)_Pasta1_Plano RJ - AJUSTADO 06.05.08 CONFERÊNCIAS 07.05.08_OOH - Rev 12" xfId="4107" xr:uid="{12F30B69-6677-4409-9AF4-EA23FFCF31FB}"/>
    <cellStyle name="l_PM Jornais(eliza)_Pasta1_Plano RJ - AJUSTADO 06.05.08 CONFERÊNCIAS 15.05.08 - Cíntia" xfId="1265" xr:uid="{BB765599-100D-4B69-8223-C7395705C8D1}"/>
    <cellStyle name="l_PM Jornais(eliza)_Pasta1_Plano RJ - AJUSTADO 06.05.08 CONFERÊNCIAS 15.05.08 - Cíntia 2" xfId="11405" xr:uid="{2E0A3114-D95B-4329-8DD0-C8917717FD7E}"/>
    <cellStyle name="l_PM Jornais(eliza)_Pasta1_Plano RJ - AJUSTADO 06.05.08 CONFERÊNCIAS 15.05.08 - Cíntia 2 2" xfId="13161" xr:uid="{6376A6D3-8FC5-4F46-9905-E64CFB57DD56}"/>
    <cellStyle name="l_PM Jornais(eliza)_Pasta1_Plano RJ - AJUSTADO 06.05.08 CONFERÊNCIAS 15.05.08 - Cíntia 2 2 2" xfId="16791" xr:uid="{38522C06-B693-4B65-A7BC-3536C7400FFC}"/>
    <cellStyle name="l_PM Jornais(eliza)_Pasta1_Plano RJ - AJUSTADO 06.05.08 CONFERÊNCIAS 15.05.08 - Cíntia 2 2 2 2" xfId="22950" xr:uid="{00850582-67E9-438B-88A4-2DF75A418F37}"/>
    <cellStyle name="l_PM Jornais(eliza)_Pasta1_Plano RJ - AJUSTADO 06.05.08 CONFERÊNCIAS 15.05.08 - Cíntia 2 2 2 2 2" xfId="40217" xr:uid="{6FF66269-F304-48F9-BF37-AD33D469808E}"/>
    <cellStyle name="l_PM Jornais(eliza)_Pasta1_Plano RJ - AJUSTADO 06.05.08 CONFERÊNCIAS 15.05.08 - Cíntia 2 2 2 3" xfId="27858" xr:uid="{1C78E1F6-BC74-47DE-A87F-8E60169363B7}"/>
    <cellStyle name="l_PM Jornais(eliza)_Pasta1_Plano RJ - AJUSTADO 06.05.08 CONFERÊNCIAS 15.05.08 - Cíntia 2 2 3" xfId="31082" xr:uid="{2AD032EE-4E62-4F6F-A9EC-F483859D0727}"/>
    <cellStyle name="l_PM Jornais(eliza)_Pasta1_Plano RJ - AJUSTADO 06.05.08 CONFERÊNCIAS 15.05.08 - Cíntia 2 2 3 2" xfId="43306" xr:uid="{DB86A963-6E6D-4C1F-B905-52A11D4663D4}"/>
    <cellStyle name="l_PM Jornais(eliza)_Pasta1_Plano RJ - AJUSTADO 06.05.08 CONFERÊNCIAS 15.05.08 - Cíntia 2 2 4" xfId="34074" xr:uid="{06F9B866-36D5-45C9-AAE2-04524902E21D}"/>
    <cellStyle name="l_PM Jornais(eliza)_Pasta1_Plano RJ - AJUSTADO 06.05.08 CONFERÊNCIAS 15.05.08 - Cíntia 2 2 4 2" xfId="45793" xr:uid="{132569DE-8C45-4098-9264-74370B6C50CF}"/>
    <cellStyle name="l_PM Jornais(eliza)_Pasta1_Plano RJ - AJUSTADO 06.05.08 CONFERÊNCIAS 15.05.08 - Cíntia 2 2 5" xfId="36275" xr:uid="{F65B28C6-DAEB-405D-BD3C-C78F4D9BDDE4}"/>
    <cellStyle name="l_PM Jornais(eliza)_Pasta1_Plano RJ - AJUSTADO 06.05.08 CONFERÊNCIAS 15.05.08 - Cíntia 2 2 6" xfId="18462" xr:uid="{4EA7AD11-44FB-494C-9A8E-CAD2E992C9E7}"/>
    <cellStyle name="l_PM Jornais(eliza)_Pasta1_Plano RJ - AJUSTADO 06.05.08 CONFERÊNCIAS 15.05.08 - Cíntia 2 3" xfId="15088" xr:uid="{99EB0697-55C4-4F62-8884-5BAE8DFDA147}"/>
    <cellStyle name="l_PM Jornais(eliza)_Pasta1_Plano RJ - AJUSTADO 06.05.08 CONFERÊNCIAS 15.05.08 - Cíntia 2 3 2" xfId="21247" xr:uid="{DAED54DD-F71E-461E-9C2F-020789434710}"/>
    <cellStyle name="l_PM Jornais(eliza)_Pasta1_Plano RJ - AJUSTADO 06.05.08 CONFERÊNCIAS 15.05.08 - Cíntia 2 3 2 2" xfId="38620" xr:uid="{20E9CB88-EF01-4E26-85E2-DBA3189416EA}"/>
    <cellStyle name="l_PM Jornais(eliza)_Pasta1_Plano RJ - AJUSTADO 06.05.08 CONFERÊNCIAS 15.05.08 - Cíntia 2 3 3" xfId="26209" xr:uid="{CE105E7F-D080-4D5C-8C0A-C64512357EBC}"/>
    <cellStyle name="l_PM Jornais(eliza)_Pasta1_Plano RJ - AJUSTADO 06.05.08 CONFERÊNCIAS 15.05.08 - Cíntia 2 4" xfId="29400" xr:uid="{561A238A-7AF0-4B38-A0A4-5BB878901374}"/>
    <cellStyle name="l_PM Jornais(eliza)_Pasta1_Plano RJ - AJUSTADO 06.05.08 CONFERÊNCIAS 15.05.08 - Cíntia 2 4 2" xfId="41710" xr:uid="{804E4547-709F-479F-8388-974D3624FB48}"/>
    <cellStyle name="l_PM Jornais(eliza)_Pasta1_Plano RJ - AJUSTADO 06.05.08 CONFERÊNCIAS 15.05.08 - Cíntia 2 5" xfId="32384" xr:uid="{A1746131-AA65-4F6B-B587-9E9C37F18895}"/>
    <cellStyle name="l_PM Jornais(eliza)_Pasta1_Plano RJ - AJUSTADO 06.05.08 CONFERÊNCIAS 15.05.08 - Cíntia 2 5 2" xfId="44139" xr:uid="{4EF0A60E-DCAD-445D-871D-589781E989A8}"/>
    <cellStyle name="l_PM Jornais(eliza)_Pasta1_Plano RJ - AJUSTADO 06.05.08 CONFERÊNCIAS 15.05.08 - Cíntia 2 6" xfId="34689" xr:uid="{65A5DD59-D831-4298-A36F-6A5E9B6F2F43}"/>
    <cellStyle name="l_PM Jornais(eliza)_Pasta1_Plano RJ - AJUSTADO 06.05.08 CONFERÊNCIAS 15.05.08 - Cíntia 2 7" xfId="19397" xr:uid="{9DEA089E-6341-4BDB-850F-CEFE2D08A2B2}"/>
    <cellStyle name="l_PM Jornais(eliza)_Pasta1_Plano RJ - AJUSTADO 06.05.08 CONFERÊNCIAS 15.05.08 - Cíntia 3" xfId="12358" xr:uid="{EA5BA145-74F8-41A6-B5CC-AF1C54992794}"/>
    <cellStyle name="l_PM Jornais(eliza)_Pasta1_Plano RJ - AJUSTADO 06.05.08 CONFERÊNCIAS 15.05.08 - Cíntia 3 2" xfId="15988" xr:uid="{87778BC6-8204-4D3B-A421-E735C6C19AC4}"/>
    <cellStyle name="l_PM Jornais(eliza)_Pasta1_Plano RJ - AJUSTADO 06.05.08 CONFERÊNCIAS 15.05.08 - Cíntia 3 2 2" xfId="22147" xr:uid="{D030CF9E-4220-4737-9D10-C0316794856D}"/>
    <cellStyle name="l_PM Jornais(eliza)_Pasta1_Plano RJ - AJUSTADO 06.05.08 CONFERÊNCIAS 15.05.08 - Cíntia 3 2 2 2" xfId="39425" xr:uid="{3F01867A-10F7-47B3-88AB-02B818260CA8}"/>
    <cellStyle name="l_PM Jornais(eliza)_Pasta1_Plano RJ - AJUSTADO 06.05.08 CONFERÊNCIAS 15.05.08 - Cíntia 3 2 3" xfId="27066" xr:uid="{F541710D-4756-4B12-A0EB-8CCD7EEDCB0E}"/>
    <cellStyle name="l_PM Jornais(eliza)_Pasta1_Plano RJ - AJUSTADO 06.05.08 CONFERÊNCIAS 15.05.08 - Cíntia 3 2 4" xfId="48325" xr:uid="{A6500C83-9664-4364-A75D-91A6FB19B790}"/>
    <cellStyle name="l_PM Jornais(eliza)_Pasta1_Plano RJ - AJUSTADO 06.05.08 CONFERÊNCIAS 15.05.08 - Cíntia 3 3" xfId="17688" xr:uid="{E1B81643-B0BB-4F73-9123-78E14F6AFD7A}"/>
    <cellStyle name="l_PM Jornais(eliza)_Pasta1_Plano RJ - AJUSTADO 06.05.08 CONFERÊNCIAS 15.05.08 - Cíntia 3 3 2" xfId="23847" xr:uid="{B465D503-2A77-4EAC-B78F-36272D5B19BD}"/>
    <cellStyle name="l_PM Jornais(eliza)_Pasta1_Plano RJ - AJUSTADO 06.05.08 CONFERÊNCIAS 15.05.08 - Cíntia 3 3 2 2" xfId="42510" xr:uid="{7D2B4812-9983-4A29-83BA-A084A1BCEACB}"/>
    <cellStyle name="l_PM Jornais(eliza)_Pasta1_Plano RJ - AJUSTADO 06.05.08 CONFERÊNCIAS 15.05.08 - Cíntia 3 3 3" xfId="30284" xr:uid="{49E1BDAB-9F74-4738-9378-46B80F2D876A}"/>
    <cellStyle name="l_PM Jornais(eliza)_Pasta1_Plano RJ - AJUSTADO 06.05.08 CONFERÊNCIAS 15.05.08 - Cíntia 3 4" xfId="33281" xr:uid="{CE7B7E01-31D0-462E-85DC-953E3120861E}"/>
    <cellStyle name="l_PM Jornais(eliza)_Pasta1_Plano RJ - AJUSTADO 06.05.08 CONFERÊNCIAS 15.05.08 - Cíntia 3 4 2" xfId="45000" xr:uid="{913770A6-E2D2-451E-8A0D-C0FADD82FB9C}"/>
    <cellStyle name="l_PM Jornais(eliza)_Pasta1_Plano RJ - AJUSTADO 06.05.08 CONFERÊNCIAS 15.05.08 - Cíntia 3 5" xfId="35483" xr:uid="{1BFB76C3-3711-4DD2-B2D9-EBF50E310D7B}"/>
    <cellStyle name="l_PM Jornais(eliza)_Pasta1_Plano RJ - AJUSTADO 06.05.08 CONFERÊNCIAS 15.05.08 - Cíntia 3 6" xfId="37285" xr:uid="{5D7D94EE-562B-41EA-AC49-0C23BAA51C07}"/>
    <cellStyle name="l_PM Jornais(eliza)_Pasta1_Plano RJ - AJUSTADO 06.05.08 CONFERÊNCIAS 15.05.08 - Cíntia 3 6 2" xfId="46821" xr:uid="{F5FDAA98-D598-464F-85C4-B2381F5CD85B}"/>
    <cellStyle name="l_PM Jornais(eliza)_Pasta1_Plano RJ - AJUSTADO 06.05.08 CONFERÊNCIAS 15.05.08 - Cíntia 4" xfId="14248" xr:uid="{C49428E5-161D-451E-BD21-2FE42F8CD7C8}"/>
    <cellStyle name="l_PM Jornais(eliza)_Pasta1_Plano RJ - AJUSTADO 06.05.08 CONFERÊNCIAS 15.05.08 - Cíntia 4 2" xfId="20407" xr:uid="{AAC4E822-F6E5-4365-ACB8-BEC7FC122CE1}"/>
    <cellStyle name="l_PM Jornais(eliza)_Pasta1_Plano RJ - AJUSTADO 06.05.08 CONFERÊNCIAS 15.05.08 - Cíntia 4 2 2" xfId="37817" xr:uid="{664B6223-1762-4BE3-8CB1-AE8AC50F173B}"/>
    <cellStyle name="l_PM Jornais(eliza)_Pasta1_Plano RJ - AJUSTADO 06.05.08 CONFERÊNCIAS 15.05.08 - Cíntia 4 3" xfId="25316" xr:uid="{C8A815D6-0361-4F1F-8867-28C204D47D65}"/>
    <cellStyle name="l_PM Jornais(eliza)_Pasta1_Plano RJ - AJUSTADO 06.05.08 CONFERÊNCIAS 15.05.08 - Cíntia 5" xfId="28526" xr:uid="{61EE8DC5-1E92-469D-ACD6-345C0BBA7E12}"/>
    <cellStyle name="l_PM Jornais(eliza)_Pasta1_Plano RJ - AJUSTADO 06.05.08 CONFERÊNCIAS 15.05.08 - Cíntia 5 2" xfId="40882" xr:uid="{D67F0B6D-A25A-4862-AEBE-CA04890E044B}"/>
    <cellStyle name="l_PM Jornais(eliza)_Pasta1_Plano RJ - AJUSTADO 06.05.08 CONFERÊNCIAS 15.05.08 - Cíntia 6" xfId="31810" xr:uid="{728135C6-CB24-4F71-AE5A-AF7308773591}"/>
    <cellStyle name="l_PM Jornais(eliza)_Pasta1_Plano RJ - AJUSTADO 06.05.08 CONFERÊNCIAS 15.05.08 - Cíntia_OOH - Rev 12" xfId="4108" xr:uid="{83B06FEA-CDDC-4899-B07A-C4CCB2577244}"/>
    <cellStyle name="l_PM Jornais(eliza)_Pasta1_Plano RJ -16.05.08" xfId="1266" xr:uid="{20522B87-BB32-4A9E-BC73-3B5D104B0E15}"/>
    <cellStyle name="l_PM Jornais(eliza)_Pasta1_Plano RJ -16.05.08_JORNAL COMPLEMENTO 24.06 - VERAMIR II - CONSOLIDADO" xfId="1267" xr:uid="{7CA96C26-22BA-473A-9F23-A7A57B1E361C}"/>
    <cellStyle name="l_PM Jornais(eliza)_Pasta1_Plano RR - REV I - 13.05" xfId="1268" xr:uid="{956423F4-211E-43B2-8739-3A271690D426}"/>
    <cellStyle name="l_PM Jornais(eliza)_Pasta1_Plano RR - REV I - 13.05 2" xfId="11406" xr:uid="{F04FFFFC-BFD3-4452-9216-52AD1B862DE3}"/>
    <cellStyle name="l_PM Jornais(eliza)_Pasta1_Plano RR - REV I - 13.05 2 2" xfId="13162" xr:uid="{DF86FAC4-DC22-4CCB-BAA1-1ACC187235B7}"/>
    <cellStyle name="l_PM Jornais(eliza)_Pasta1_Plano RR - REV I - 13.05 2 2 2" xfId="16792" xr:uid="{50774987-0A4B-487C-B288-AA5BB80A0F2D}"/>
    <cellStyle name="l_PM Jornais(eliza)_Pasta1_Plano RR - REV I - 13.05 2 2 2 2" xfId="22951" xr:uid="{7A3344AB-69A7-4EF5-8D3A-1DF2E1E4226D}"/>
    <cellStyle name="l_PM Jornais(eliza)_Pasta1_Plano RR - REV I - 13.05 2 2 2 2 2" xfId="40218" xr:uid="{527918B5-4027-4490-B218-52D057AB6A1D}"/>
    <cellStyle name="l_PM Jornais(eliza)_Pasta1_Plano RR - REV I - 13.05 2 2 2 3" xfId="27859" xr:uid="{0C740F79-4F59-4198-B439-0C2E837C50B6}"/>
    <cellStyle name="l_PM Jornais(eliza)_Pasta1_Plano RR - REV I - 13.05 2 2 3" xfId="31083" xr:uid="{88A555E8-0627-413B-841B-D5238E0A089F}"/>
    <cellStyle name="l_PM Jornais(eliza)_Pasta1_Plano RR - REV I - 13.05 2 2 3 2" xfId="43307" xr:uid="{78AECEB0-457A-4933-A2DC-171B0A7242CD}"/>
    <cellStyle name="l_PM Jornais(eliza)_Pasta1_Plano RR - REV I - 13.05 2 2 4" xfId="34075" xr:uid="{391C056B-5A9E-4307-BE70-4FD15CC6D399}"/>
    <cellStyle name="l_PM Jornais(eliza)_Pasta1_Plano RR - REV I - 13.05 2 2 4 2" xfId="45794" xr:uid="{D4EC383D-CBC4-43D0-908D-1A9B6CDC7EFC}"/>
    <cellStyle name="l_PM Jornais(eliza)_Pasta1_Plano RR - REV I - 13.05 2 2 5" xfId="36276" xr:uid="{0BA6B644-44C6-4A0F-9E35-CC7387AD1953}"/>
    <cellStyle name="l_PM Jornais(eliza)_Pasta1_Plano RR - REV I - 13.05 2 2 6" xfId="18461" xr:uid="{1AC9AFBD-B603-4082-84B3-5CE3DA186454}"/>
    <cellStyle name="l_PM Jornais(eliza)_Pasta1_Plano RR - REV I - 13.05 2 3" xfId="15089" xr:uid="{1121261A-BFB3-4A1F-9CDD-A9941CE76675}"/>
    <cellStyle name="l_PM Jornais(eliza)_Pasta1_Plano RR - REV I - 13.05 2 3 2" xfId="21248" xr:uid="{168F91DD-CE84-47F8-9571-593AA702B817}"/>
    <cellStyle name="l_PM Jornais(eliza)_Pasta1_Plano RR - REV I - 13.05 2 3 2 2" xfId="38621" xr:uid="{CA4E8F69-99D5-42CA-9BF5-A87C09215D54}"/>
    <cellStyle name="l_PM Jornais(eliza)_Pasta1_Plano RR - REV I - 13.05 2 3 3" xfId="26210" xr:uid="{C0D442ED-A3EF-4F51-B6A3-28B592236E79}"/>
    <cellStyle name="l_PM Jornais(eliza)_Pasta1_Plano RR - REV I - 13.05 2 4" xfId="29401" xr:uid="{A3BF9ED7-AF5D-4501-A26F-53FE3396CE27}"/>
    <cellStyle name="l_PM Jornais(eliza)_Pasta1_Plano RR - REV I - 13.05 2 4 2" xfId="41711" xr:uid="{A912FFDC-CFA2-4A70-8BB3-C41B81AC09E4}"/>
    <cellStyle name="l_PM Jornais(eliza)_Pasta1_Plano RR - REV I - 13.05 2 5" xfId="32385" xr:uid="{09BF9161-1504-4928-8E2E-57DCD95C9162}"/>
    <cellStyle name="l_PM Jornais(eliza)_Pasta1_Plano RR - REV I - 13.05 2 5 2" xfId="44140" xr:uid="{68B3A32A-6B3E-40CA-A5DB-DEC3A3B35E40}"/>
    <cellStyle name="l_PM Jornais(eliza)_Pasta1_Plano RR - REV I - 13.05 2 6" xfId="34690" xr:uid="{C22D7F9F-4E91-45F9-A77B-64569D5BBE3C}"/>
    <cellStyle name="l_PM Jornais(eliza)_Pasta1_Plano RR - REV I - 13.05 2 7" xfId="19691" xr:uid="{0240927F-37FB-4307-9485-96B9CB9D9B49}"/>
    <cellStyle name="l_PM Jornais(eliza)_Pasta1_Plano RR - REV I - 13.05 3" xfId="12359" xr:uid="{5ACA02BE-F761-4FC2-96C6-B890A56A6B63}"/>
    <cellStyle name="l_PM Jornais(eliza)_Pasta1_Plano RR - REV I - 13.05 3 2" xfId="15989" xr:uid="{A46F3059-00BE-4E05-A75E-1680E1EE3259}"/>
    <cellStyle name="l_PM Jornais(eliza)_Pasta1_Plano RR - REV I - 13.05 3 2 2" xfId="22148" xr:uid="{64071165-AB49-4FB0-AECF-E8FBF80523E7}"/>
    <cellStyle name="l_PM Jornais(eliza)_Pasta1_Plano RR - REV I - 13.05 3 2 2 2" xfId="39426" xr:uid="{EE3D0E95-FCD2-44BE-9512-5F32AFA2DD66}"/>
    <cellStyle name="l_PM Jornais(eliza)_Pasta1_Plano RR - REV I - 13.05 3 2 3" xfId="27067" xr:uid="{BD12E732-7914-4738-B639-38F1542D9CC9}"/>
    <cellStyle name="l_PM Jornais(eliza)_Pasta1_Plano RR - REV I - 13.05 3 2 4" xfId="48326" xr:uid="{A030155A-D8B8-4BA8-9478-EA57013E62E6}"/>
    <cellStyle name="l_PM Jornais(eliza)_Pasta1_Plano RR - REV I - 13.05 3 3" xfId="17689" xr:uid="{AD4C458A-740E-4556-A220-55E851F8C17B}"/>
    <cellStyle name="l_PM Jornais(eliza)_Pasta1_Plano RR - REV I - 13.05 3 3 2" xfId="23848" xr:uid="{283D59B2-B127-4F53-9DF1-C0DB376C91DB}"/>
    <cellStyle name="l_PM Jornais(eliza)_Pasta1_Plano RR - REV I - 13.05 3 3 2 2" xfId="42511" xr:uid="{147C59F9-9528-451E-AD69-2588D6AAA178}"/>
    <cellStyle name="l_PM Jornais(eliza)_Pasta1_Plano RR - REV I - 13.05 3 3 3" xfId="30285" xr:uid="{BD3C120C-850F-4EDB-8F85-122F578363F2}"/>
    <cellStyle name="l_PM Jornais(eliza)_Pasta1_Plano RR - REV I - 13.05 3 4" xfId="33282" xr:uid="{4D29F433-213E-4F90-8810-436E45DD26BC}"/>
    <cellStyle name="l_PM Jornais(eliza)_Pasta1_Plano RR - REV I - 13.05 3 4 2" xfId="45001" xr:uid="{18093C39-9E3E-4977-A7C5-1EFEF098EB26}"/>
    <cellStyle name="l_PM Jornais(eliza)_Pasta1_Plano RR - REV I - 13.05 3 5" xfId="35484" xr:uid="{3C7099BB-6A8C-4E3F-BDBA-1FA26E8E8F4E}"/>
    <cellStyle name="l_PM Jornais(eliza)_Pasta1_Plano RR - REV I - 13.05 3 6" xfId="36885" xr:uid="{C53190C7-A324-4DC0-B1CA-7AA97B442410}"/>
    <cellStyle name="l_PM Jornais(eliza)_Pasta1_Plano RR - REV I - 13.05 3 6 2" xfId="46421" xr:uid="{FB69E4EB-0020-4F16-BC18-F3DCC443C858}"/>
    <cellStyle name="l_PM Jornais(eliza)_Pasta1_Plano RR - REV I - 13.05 4" xfId="14249" xr:uid="{5D677148-82EB-448A-962B-0549CDFD29A0}"/>
    <cellStyle name="l_PM Jornais(eliza)_Pasta1_Plano RR - REV I - 13.05 4 2" xfId="20408" xr:uid="{807834C4-E5B9-4FE0-8176-8F9CE0A4AFDA}"/>
    <cellStyle name="l_PM Jornais(eliza)_Pasta1_Plano RR - REV I - 13.05 4 2 2" xfId="37818" xr:uid="{1A82D230-3F78-48B2-A1D9-1CCBC72D4A55}"/>
    <cellStyle name="l_PM Jornais(eliza)_Pasta1_Plano RR - REV I - 13.05 4 3" xfId="25317" xr:uid="{CADACE9D-7EFA-4FD3-A5E1-62C083736F46}"/>
    <cellStyle name="l_PM Jornais(eliza)_Pasta1_Plano RR - REV I - 13.05 5" xfId="28527" xr:uid="{EFCF1FCB-005B-4663-873B-37DD02B3393E}"/>
    <cellStyle name="l_PM Jornais(eliza)_Pasta1_Plano RR - REV I - 13.05 5 2" xfId="40883" xr:uid="{14168ECC-0CEC-49EC-A0FE-E43FE7ECE37B}"/>
    <cellStyle name="l_PM Jornais(eliza)_Pasta1_Plano RR - REV I - 13.05 6" xfId="31809" xr:uid="{2AF3495D-9B6D-49A8-A5CC-A83A81EBF570}"/>
    <cellStyle name="l_PM Jornais(eliza)_Pasta1_Plano RR - REV I - 13.05_JORNAL COMPLEMENTO 24.06 - VERAMIR II - CONSOLIDADO" xfId="1269" xr:uid="{B10AF4AA-A3C3-4A27-BBF8-BF3BAACA4987}"/>
    <cellStyle name="l_PM Jornais(eliza)_Pasta1_Plano RR - REV I - 13.05_OOH - Rev 12" xfId="4109" xr:uid="{20D2813B-A7D4-461C-972A-3906F41880E9}"/>
    <cellStyle name="l_PM Jornais(eliza)_Pasta1_Plano RS" xfId="1270" xr:uid="{0FA39CB2-DFF9-457D-BDF3-46E96D3E1385}"/>
    <cellStyle name="l_PM Jornais(eliza)_Pasta1_Plano RS - 16-05-08" xfId="1271" xr:uid="{18C85140-ABBA-4E5B-B25A-C4EDF0833468}"/>
    <cellStyle name="l_PM Jornais(eliza)_Pasta1_Plano RS - 16-05-08_JORNAL COMPLEMENTO 24.06 - VERAMIR II - CONSOLIDADO" xfId="1272" xr:uid="{AEDC49E1-4BAD-4E97-A4F9-8BD22A614902}"/>
    <cellStyle name="l_PM Jornais(eliza)_Pasta1_Plano RS_JORNAL COMPLEMENTO 24.06 - VERAMIR II - CONSOLIDADO" xfId="1273" xr:uid="{3ABD8901-5E6A-4D10-B0A9-CD09E99FF9F6}"/>
    <cellStyle name="l_PM Jornais(eliza)_Pasta1_SECOM PR - MARANHÃO -  14-05-08" xfId="1274" xr:uid="{08FBC8D8-9FA1-47B0-9BD7-9590B36408C0}"/>
    <cellStyle name="l_PM Jornais(eliza)_Pasta1_SECOM PR - MARANHÃO -  14-05-08 2" xfId="11407" xr:uid="{6CF81668-7A51-4980-AC6D-AF67023BB195}"/>
    <cellStyle name="l_PM Jornais(eliza)_Pasta1_SECOM PR - MARANHÃO -  14-05-08 2 2" xfId="13163" xr:uid="{BD0C2032-DD8C-4246-9753-8624D5CEA919}"/>
    <cellStyle name="l_PM Jornais(eliza)_Pasta1_SECOM PR - MARANHÃO -  14-05-08 2 2 2" xfId="16793" xr:uid="{717C6B3B-36C2-4D5D-B41F-4B2C9F458920}"/>
    <cellStyle name="l_PM Jornais(eliza)_Pasta1_SECOM PR - MARANHÃO -  14-05-08 2 2 2 2" xfId="22952" xr:uid="{8E508103-CCE1-43F5-AA4B-077DB399E3DC}"/>
    <cellStyle name="l_PM Jornais(eliza)_Pasta1_SECOM PR - MARANHÃO -  14-05-08 2 2 2 2 2" xfId="40219" xr:uid="{9A5411B6-98F1-4EAC-973E-F1DC2E2E571F}"/>
    <cellStyle name="l_PM Jornais(eliza)_Pasta1_SECOM PR - MARANHÃO -  14-05-08 2 2 2 3" xfId="27860" xr:uid="{79EA10E8-9020-4D35-ADBB-51D1D95BE109}"/>
    <cellStyle name="l_PM Jornais(eliza)_Pasta1_SECOM PR - MARANHÃO -  14-05-08 2 2 3" xfId="31084" xr:uid="{8E6E1E1D-27BB-407C-AD86-FFCBF88B2B30}"/>
    <cellStyle name="l_PM Jornais(eliza)_Pasta1_SECOM PR - MARANHÃO -  14-05-08 2 2 3 2" xfId="43308" xr:uid="{2FE60151-09DC-470A-B3E2-753362F10A95}"/>
    <cellStyle name="l_PM Jornais(eliza)_Pasta1_SECOM PR - MARANHÃO -  14-05-08 2 2 4" xfId="34076" xr:uid="{C8D5E263-AB53-42EA-9D4D-2702BE703C97}"/>
    <cellStyle name="l_PM Jornais(eliza)_Pasta1_SECOM PR - MARANHÃO -  14-05-08 2 2 4 2" xfId="45795" xr:uid="{9BFE2465-C262-4455-B984-23E777C06645}"/>
    <cellStyle name="l_PM Jornais(eliza)_Pasta1_SECOM PR - MARANHÃO -  14-05-08 2 2 5" xfId="36277" xr:uid="{4373EB62-E887-48E0-B606-1BE72823B502}"/>
    <cellStyle name="l_PM Jornais(eliza)_Pasta1_SECOM PR - MARANHÃO -  14-05-08 2 2 6" xfId="19902" xr:uid="{BFE9230B-138B-42F6-904E-76CF62330B51}"/>
    <cellStyle name="l_PM Jornais(eliza)_Pasta1_SECOM PR - MARANHÃO -  14-05-08 2 3" xfId="15090" xr:uid="{8DF90073-F58A-4E61-B66F-A9DA663CDB72}"/>
    <cellStyle name="l_PM Jornais(eliza)_Pasta1_SECOM PR - MARANHÃO -  14-05-08 2 3 2" xfId="21249" xr:uid="{FF0E1E80-1DB0-4EF1-8E1C-8F1928EF3A66}"/>
    <cellStyle name="l_PM Jornais(eliza)_Pasta1_SECOM PR - MARANHÃO -  14-05-08 2 3 2 2" xfId="38622" xr:uid="{F079EA40-0250-49CF-8585-5D65ECB3CC91}"/>
    <cellStyle name="l_PM Jornais(eliza)_Pasta1_SECOM PR - MARANHÃO -  14-05-08 2 3 3" xfId="26211" xr:uid="{D23CA3BC-E96B-4CA5-B557-6307450FE7B6}"/>
    <cellStyle name="l_PM Jornais(eliza)_Pasta1_SECOM PR - MARANHÃO -  14-05-08 2 4" xfId="29402" xr:uid="{DACFB0E3-151D-445A-BADA-3639EB1A1C20}"/>
    <cellStyle name="l_PM Jornais(eliza)_Pasta1_SECOM PR - MARANHÃO -  14-05-08 2 4 2" xfId="41712" xr:uid="{D9819564-D30C-4C66-A69A-47816FC7D68A}"/>
    <cellStyle name="l_PM Jornais(eliza)_Pasta1_SECOM PR - MARANHÃO -  14-05-08 2 5" xfId="32386" xr:uid="{6D615385-C0F9-4A58-936A-CC14B357DC68}"/>
    <cellStyle name="l_PM Jornais(eliza)_Pasta1_SECOM PR - MARANHÃO -  14-05-08 2 5 2" xfId="44141" xr:uid="{950C718D-1DFB-408F-BDC6-7755FD9DA740}"/>
    <cellStyle name="l_PM Jornais(eliza)_Pasta1_SECOM PR - MARANHÃO -  14-05-08 2 6" xfId="34691" xr:uid="{B74CB40E-A4ED-4E3E-AA56-7C7B940104E9}"/>
    <cellStyle name="l_PM Jornais(eliza)_Pasta1_SECOM PR - MARANHÃO -  14-05-08 2 7" xfId="19014" xr:uid="{28F285AE-35EB-4CD5-BBEE-46CAFED1D601}"/>
    <cellStyle name="l_PM Jornais(eliza)_Pasta1_SECOM PR - MARANHÃO -  14-05-08 3" xfId="12360" xr:uid="{AB512FCD-F388-4FA1-AB38-581AB74361AC}"/>
    <cellStyle name="l_PM Jornais(eliza)_Pasta1_SECOM PR - MARANHÃO -  14-05-08 3 2" xfId="15990" xr:uid="{B2AE30B3-1614-4CFB-AEBF-0D7A15329AC0}"/>
    <cellStyle name="l_PM Jornais(eliza)_Pasta1_SECOM PR - MARANHÃO -  14-05-08 3 2 2" xfId="22149" xr:uid="{6C5104B4-D4CF-4F59-8D0E-1063B9DD0795}"/>
    <cellStyle name="l_PM Jornais(eliza)_Pasta1_SECOM PR - MARANHÃO -  14-05-08 3 2 2 2" xfId="39427" xr:uid="{63CC6CFA-70D2-40AF-83AC-945E35E17A06}"/>
    <cellStyle name="l_PM Jornais(eliza)_Pasta1_SECOM PR - MARANHÃO -  14-05-08 3 2 3" xfId="27068" xr:uid="{B73B9637-564A-4866-9397-C8809726F685}"/>
    <cellStyle name="l_PM Jornais(eliza)_Pasta1_SECOM PR - MARANHÃO -  14-05-08 3 2 4" xfId="48327" xr:uid="{3B3ED9B2-8B45-474B-ADC1-90AE159391D0}"/>
    <cellStyle name="l_PM Jornais(eliza)_Pasta1_SECOM PR - MARANHÃO -  14-05-08 3 3" xfId="17690" xr:uid="{C72F53C1-DBCC-41A8-867E-592C80ED2208}"/>
    <cellStyle name="l_PM Jornais(eliza)_Pasta1_SECOM PR - MARANHÃO -  14-05-08 3 3 2" xfId="23849" xr:uid="{25888B45-56BD-45F7-8E77-0BCF1F5718AB}"/>
    <cellStyle name="l_PM Jornais(eliza)_Pasta1_SECOM PR - MARANHÃO -  14-05-08 3 3 2 2" xfId="42512" xr:uid="{74B2EE41-D5B5-4CD9-946C-D0B1A62EFD8F}"/>
    <cellStyle name="l_PM Jornais(eliza)_Pasta1_SECOM PR - MARANHÃO -  14-05-08 3 3 3" xfId="30286" xr:uid="{655B6818-45B2-4C48-99F3-C184AEC4B5DD}"/>
    <cellStyle name="l_PM Jornais(eliza)_Pasta1_SECOM PR - MARANHÃO -  14-05-08 3 4" xfId="33283" xr:uid="{8CC7788A-B41E-46E1-B0FE-098B988CF222}"/>
    <cellStyle name="l_PM Jornais(eliza)_Pasta1_SECOM PR - MARANHÃO -  14-05-08 3 4 2" xfId="45002" xr:uid="{3EDEACDA-A831-40D5-9BB6-BE0E7BD6D986}"/>
    <cellStyle name="l_PM Jornais(eliza)_Pasta1_SECOM PR - MARANHÃO -  14-05-08 3 5" xfId="35485" xr:uid="{D64B47F2-9770-48C1-AC6B-2A18FCE69784}"/>
    <cellStyle name="l_PM Jornais(eliza)_Pasta1_SECOM PR - MARANHÃO -  14-05-08 3 6" xfId="32907" xr:uid="{A3D2056F-73EB-4DE2-BDEF-06C39316A337}"/>
    <cellStyle name="l_PM Jornais(eliza)_Pasta1_SECOM PR - MARANHÃO -  14-05-08 3 6 2" xfId="44656" xr:uid="{BF0B293B-7153-41A5-A5C8-492975D2CC7B}"/>
    <cellStyle name="l_PM Jornais(eliza)_Pasta1_SECOM PR - MARANHÃO -  14-05-08 4" xfId="14250" xr:uid="{86A19FB9-D621-43B9-8CCD-BB28563E46E1}"/>
    <cellStyle name="l_PM Jornais(eliza)_Pasta1_SECOM PR - MARANHÃO -  14-05-08 4 2" xfId="20409" xr:uid="{0F4671FE-6809-4FCD-B4BE-C3BD0A0B4E87}"/>
    <cellStyle name="l_PM Jornais(eliza)_Pasta1_SECOM PR - MARANHÃO -  14-05-08 4 2 2" xfId="37819" xr:uid="{F0BC24B3-7437-4F7A-A2DB-F30D3E74142B}"/>
    <cellStyle name="l_PM Jornais(eliza)_Pasta1_SECOM PR - MARANHÃO -  14-05-08 4 3" xfId="25318" xr:uid="{D37A1110-9A82-4570-A98D-E0DBE6A30210}"/>
    <cellStyle name="l_PM Jornais(eliza)_Pasta1_SECOM PR - MARANHÃO -  14-05-08 5" xfId="28528" xr:uid="{095D5A12-728B-4376-88D3-4559AFA2FD91}"/>
    <cellStyle name="l_PM Jornais(eliza)_Pasta1_SECOM PR - MARANHÃO -  14-05-08 5 2" xfId="40884" xr:uid="{005775FB-2FB9-40F7-8CF4-C195AA397A7E}"/>
    <cellStyle name="l_PM Jornais(eliza)_Pasta1_SECOM PR - MARANHÃO -  14-05-08 6" xfId="31808" xr:uid="{2F407609-9B79-4F1B-A679-2E53EEAC89B3}"/>
    <cellStyle name="l_PM Jornais(eliza)_Pasta1_SECOM PR - MARANHÃO -  14-05-08_JORNAL COMPLEMENTO 24.06 - VERAMIR II - CONSOLIDADO" xfId="1275" xr:uid="{2BB8517A-5F9E-48CB-A3A4-61277A077DC6}"/>
    <cellStyle name="l_PM Jornais(eliza)_Pasta1_SECOM PR - MARANHÃO -  14-05-08_OOH - Rev 12" xfId="4110" xr:uid="{F17686CE-B7A2-4C68-9457-DE5B226F735D}"/>
    <cellStyle name="l_PM Jornais(eliza)_Pasta1_SECOM PR - MGE E SPE - 14-05" xfId="1276" xr:uid="{1D44E29C-C00B-4FF3-B5BE-DB69BBD1B462}"/>
    <cellStyle name="l_PM Jornais(eliza)_Pasta1_SECOM PR - MGE E SPE - 14-05 2" xfId="11408" xr:uid="{4D061E87-47CC-45B8-A911-1101588478EA}"/>
    <cellStyle name="l_PM Jornais(eliza)_Pasta1_SECOM PR - MGE E SPE - 14-05 2 2" xfId="13164" xr:uid="{31EBE3F2-DFB9-4627-AEDC-83C772E8ED7D}"/>
    <cellStyle name="l_PM Jornais(eliza)_Pasta1_SECOM PR - MGE E SPE - 14-05 2 2 2" xfId="16794" xr:uid="{4007C80A-A16F-4191-B359-D21FA3FBBAFC}"/>
    <cellStyle name="l_PM Jornais(eliza)_Pasta1_SECOM PR - MGE E SPE - 14-05 2 2 2 2" xfId="22953" xr:uid="{A46D0B4D-3F59-4421-A1AB-B631A8C70FC3}"/>
    <cellStyle name="l_PM Jornais(eliza)_Pasta1_SECOM PR - MGE E SPE - 14-05 2 2 2 2 2" xfId="40220" xr:uid="{E8FFB3B1-85B1-4A82-B9EA-97C9CB6A028C}"/>
    <cellStyle name="l_PM Jornais(eliza)_Pasta1_SECOM PR - MGE E SPE - 14-05 2 2 2 3" xfId="27861" xr:uid="{D74419F4-E508-4D45-94F6-1DFB64413819}"/>
    <cellStyle name="l_PM Jornais(eliza)_Pasta1_SECOM PR - MGE E SPE - 14-05 2 2 3" xfId="31085" xr:uid="{F429C058-9F3B-4CD4-BB0C-BB612FF907C0}"/>
    <cellStyle name="l_PM Jornais(eliza)_Pasta1_SECOM PR - MGE E SPE - 14-05 2 2 3 2" xfId="43309" xr:uid="{BF2C1866-FFE0-4DB9-B8C1-4ACDDF4AFC32}"/>
    <cellStyle name="l_PM Jornais(eliza)_Pasta1_SECOM PR - MGE E SPE - 14-05 2 2 4" xfId="34077" xr:uid="{605DAAFC-2780-4C33-A115-38E66C97A7C7}"/>
    <cellStyle name="l_PM Jornais(eliza)_Pasta1_SECOM PR - MGE E SPE - 14-05 2 2 4 2" xfId="45796" xr:uid="{B54E97C4-21E7-4B84-8863-2C950A0B2D6D}"/>
    <cellStyle name="l_PM Jornais(eliza)_Pasta1_SECOM PR - MGE E SPE - 14-05 2 2 5" xfId="36278" xr:uid="{0FBEDFEC-AB1F-4BDD-A42E-AAA73DC8118C}"/>
    <cellStyle name="l_PM Jornais(eliza)_Pasta1_SECOM PR - MGE E SPE - 14-05 2 2 6" xfId="18200" xr:uid="{9787CCC6-D875-4D89-A775-AF7B90837DE5}"/>
    <cellStyle name="l_PM Jornais(eliza)_Pasta1_SECOM PR - MGE E SPE - 14-05 2 3" xfId="15091" xr:uid="{B4F01611-D6A0-452B-AA36-D36CCDC6E515}"/>
    <cellStyle name="l_PM Jornais(eliza)_Pasta1_SECOM PR - MGE E SPE - 14-05 2 3 2" xfId="21250" xr:uid="{8115F273-5B1E-4D05-A6E7-F0EB7F7CDE55}"/>
    <cellStyle name="l_PM Jornais(eliza)_Pasta1_SECOM PR - MGE E SPE - 14-05 2 3 2 2" xfId="38623" xr:uid="{34D327C8-2E0B-4BF9-AD41-2B4CCC345342}"/>
    <cellStyle name="l_PM Jornais(eliza)_Pasta1_SECOM PR - MGE E SPE - 14-05 2 3 3" xfId="26212" xr:uid="{B5F2C1F2-4F50-4D0B-87F5-CA67C9D90623}"/>
    <cellStyle name="l_PM Jornais(eliza)_Pasta1_SECOM PR - MGE E SPE - 14-05 2 4" xfId="29403" xr:uid="{8ED55E15-48A9-44DE-977A-0C4F12AA4774}"/>
    <cellStyle name="l_PM Jornais(eliza)_Pasta1_SECOM PR - MGE E SPE - 14-05 2 4 2" xfId="41713" xr:uid="{03CA72DB-9C57-496D-9222-76991D6F23A8}"/>
    <cellStyle name="l_PM Jornais(eliza)_Pasta1_SECOM PR - MGE E SPE - 14-05 2 5" xfId="32387" xr:uid="{256F8E49-E1BF-432F-9642-B53825A2866B}"/>
    <cellStyle name="l_PM Jornais(eliza)_Pasta1_SECOM PR - MGE E SPE - 14-05 2 5 2" xfId="44142" xr:uid="{CAC14E6D-1BB6-4306-8610-9631FF3245C4}"/>
    <cellStyle name="l_PM Jornais(eliza)_Pasta1_SECOM PR - MGE E SPE - 14-05 2 6" xfId="34692" xr:uid="{20934EAD-49DF-4868-8233-265BB6C4B282}"/>
    <cellStyle name="l_PM Jornais(eliza)_Pasta1_SECOM PR - MGE E SPE - 14-05 2 7" xfId="18698" xr:uid="{4C45E17D-73D4-4BE1-8D5D-C34947C4BEFA}"/>
    <cellStyle name="l_PM Jornais(eliza)_Pasta1_SECOM PR - MGE E SPE - 14-05 3" xfId="12361" xr:uid="{55CDEA56-E3A2-47DD-B001-AAE1B1D5D127}"/>
    <cellStyle name="l_PM Jornais(eliza)_Pasta1_SECOM PR - MGE E SPE - 14-05 3 2" xfId="15991" xr:uid="{DEC0574F-C009-4B7C-AD07-18E823CAFE06}"/>
    <cellStyle name="l_PM Jornais(eliza)_Pasta1_SECOM PR - MGE E SPE - 14-05 3 2 2" xfId="22150" xr:uid="{220E4AD0-CB68-423A-B684-26504CE213FA}"/>
    <cellStyle name="l_PM Jornais(eliza)_Pasta1_SECOM PR - MGE E SPE - 14-05 3 2 2 2" xfId="39428" xr:uid="{A0B099FF-21F9-459A-AC4C-F7A0E7A969A5}"/>
    <cellStyle name="l_PM Jornais(eliza)_Pasta1_SECOM PR - MGE E SPE - 14-05 3 2 3" xfId="27069" xr:uid="{6ACE0D47-1C83-4943-A4B6-2A9CCC3C2DDC}"/>
    <cellStyle name="l_PM Jornais(eliza)_Pasta1_SECOM PR - MGE E SPE - 14-05 3 2 4" xfId="48328" xr:uid="{BF14992C-FC41-433C-AFF4-B5859CBBDC6A}"/>
    <cellStyle name="l_PM Jornais(eliza)_Pasta1_SECOM PR - MGE E SPE - 14-05 3 3" xfId="17691" xr:uid="{8866A010-B8FA-45F1-9394-59CCD7E67152}"/>
    <cellStyle name="l_PM Jornais(eliza)_Pasta1_SECOM PR - MGE E SPE - 14-05 3 3 2" xfId="23850" xr:uid="{5C42AD86-B4A7-420D-99C7-02527BE88A42}"/>
    <cellStyle name="l_PM Jornais(eliza)_Pasta1_SECOM PR - MGE E SPE - 14-05 3 3 2 2" xfId="42513" xr:uid="{E501A24D-51C8-470C-8943-8CA101B273A1}"/>
    <cellStyle name="l_PM Jornais(eliza)_Pasta1_SECOM PR - MGE E SPE - 14-05 3 3 3" xfId="30287" xr:uid="{C8C594F3-F571-4D34-900B-FA9A5B80E32B}"/>
    <cellStyle name="l_PM Jornais(eliza)_Pasta1_SECOM PR - MGE E SPE - 14-05 3 4" xfId="33284" xr:uid="{9FC832C4-C963-4CB1-B6CB-29E64A02B013}"/>
    <cellStyle name="l_PM Jornais(eliza)_Pasta1_SECOM PR - MGE E SPE - 14-05 3 4 2" xfId="45003" xr:uid="{13B356CE-80E6-47E3-B440-5C0F49172C03}"/>
    <cellStyle name="l_PM Jornais(eliza)_Pasta1_SECOM PR - MGE E SPE - 14-05 3 5" xfId="35486" xr:uid="{36B957B8-49D1-4E05-958F-2A957CF39E5D}"/>
    <cellStyle name="l_PM Jornais(eliza)_Pasta1_SECOM PR - MGE E SPE - 14-05 3 6" xfId="37081" xr:uid="{B0B4BE8A-32E9-44C3-B1AA-81EF0EF65D2D}"/>
    <cellStyle name="l_PM Jornais(eliza)_Pasta1_SECOM PR - MGE E SPE - 14-05 3 6 2" xfId="46617" xr:uid="{4B10557E-AF21-4B97-A943-A6404F58DD95}"/>
    <cellStyle name="l_PM Jornais(eliza)_Pasta1_SECOM PR - MGE E SPE - 14-05 4" xfId="14251" xr:uid="{C15CF15F-F2A7-455A-AC8D-91664091DADD}"/>
    <cellStyle name="l_PM Jornais(eliza)_Pasta1_SECOM PR - MGE E SPE - 14-05 4 2" xfId="20410" xr:uid="{3567CAF6-EF14-4EAD-AEE2-A87B4848F56C}"/>
    <cellStyle name="l_PM Jornais(eliza)_Pasta1_SECOM PR - MGE E SPE - 14-05 4 2 2" xfId="37820" xr:uid="{8F2E6214-EE79-4F69-87ED-28E4327194E9}"/>
    <cellStyle name="l_PM Jornais(eliza)_Pasta1_SECOM PR - MGE E SPE - 14-05 4 3" xfId="25319" xr:uid="{F2D90046-C27E-4E86-9BC4-6163130F1BA6}"/>
    <cellStyle name="l_PM Jornais(eliza)_Pasta1_SECOM PR - MGE E SPE - 14-05 5" xfId="28529" xr:uid="{A870BD42-84ED-4638-9450-678DC006E714}"/>
    <cellStyle name="l_PM Jornais(eliza)_Pasta1_SECOM PR - MGE E SPE - 14-05 5 2" xfId="40885" xr:uid="{1BB0032B-2B2B-483D-831A-2F9B6306FB1D}"/>
    <cellStyle name="l_PM Jornais(eliza)_Pasta1_SECOM PR - MGE E SPE - 14-05 6" xfId="31807" xr:uid="{EC8EF3A6-1397-4056-81A1-633146CE1C59}"/>
    <cellStyle name="l_PM Jornais(eliza)_Pasta1_SECOM PR - MGE E SPE - 14-05_JORNAL COMPLEMENTO 24.06 - VERAMIR II - CONSOLIDADO" xfId="1277" xr:uid="{38FD2B1B-0902-4DD9-9429-59D0EED0E0C1}"/>
    <cellStyle name="l_PM Jornais(eliza)_Pasta1_SECOM PR - MGE E SPE - 14-05_OOH - Rev 12" xfId="4111" xr:uid="{0689D9A6-051D-4AA6-92C2-3E420348F348}"/>
    <cellStyle name="l_PM Jornais(eliza)_Pasta1_SÉCULO 21" xfId="1278" xr:uid="{9605A748-2A12-4861-A92D-0790A167D35A}"/>
    <cellStyle name="l_PM Jornais(eliza)_Pasta1_SÉCULO 21_JORNAL COMPLEMENTO 24.06 - VERAMIR II - CONSOLIDADO" xfId="1279" xr:uid="{1E5EEAD9-97D2-46EB-BDCB-71CC81EC16EE}"/>
    <cellStyle name="l_PM Jornais(eliza)_Pasta1_TV MATISSE" xfId="1280" xr:uid="{E44EB092-E5A7-4061-AC01-15AEB912036D}"/>
    <cellStyle name="l_PM Jornais(eliza)_Pasta1_TV MATISSE 2" xfId="11409" xr:uid="{484943C1-E517-4588-AE76-DCE9A598D5D2}"/>
    <cellStyle name="l_PM Jornais(eliza)_Pasta1_TV MATISSE 2 2" xfId="13165" xr:uid="{726AF728-5284-485F-B285-9BF0233FE4DE}"/>
    <cellStyle name="l_PM Jornais(eliza)_Pasta1_TV MATISSE 2 2 2" xfId="16795" xr:uid="{E2F31F2D-F0F6-4E7A-8754-2FBA7BA53B6D}"/>
    <cellStyle name="l_PM Jornais(eliza)_Pasta1_TV MATISSE 2 2 2 2" xfId="22954" xr:uid="{082B273E-00EE-4575-883B-71CA047F7BE2}"/>
    <cellStyle name="l_PM Jornais(eliza)_Pasta1_TV MATISSE 2 2 2 2 2" xfId="40221" xr:uid="{9A542EFB-E597-4993-B72B-5D26671C9489}"/>
    <cellStyle name="l_PM Jornais(eliza)_Pasta1_TV MATISSE 2 2 2 3" xfId="27862" xr:uid="{E51A6E3C-9058-48F0-8930-D9777ED8D8AC}"/>
    <cellStyle name="l_PM Jornais(eliza)_Pasta1_TV MATISSE 2 2 3" xfId="31086" xr:uid="{71DBC3C5-FD98-4A4F-BB8C-B959E63EFE8F}"/>
    <cellStyle name="l_PM Jornais(eliza)_Pasta1_TV MATISSE 2 2 3 2" xfId="43310" xr:uid="{2F342677-2B2A-43D8-890C-721BEAC70C61}"/>
    <cellStyle name="l_PM Jornais(eliza)_Pasta1_TV MATISSE 2 2 4" xfId="34078" xr:uid="{B59EEDE0-A417-4E80-8D3C-CCD21C1BBCE8}"/>
    <cellStyle name="l_PM Jornais(eliza)_Pasta1_TV MATISSE 2 2 4 2" xfId="45797" xr:uid="{6246D4F7-C59F-4E45-BEFD-F97CA56D4917}"/>
    <cellStyle name="l_PM Jornais(eliza)_Pasta1_TV MATISSE 2 2 5" xfId="36279" xr:uid="{FC704271-623E-4943-9BD4-B975E2AC4088}"/>
    <cellStyle name="l_PM Jornais(eliza)_Pasta1_TV MATISSE 2 2 6" xfId="19901" xr:uid="{673153C4-D77C-4098-A863-92D0AB8D2C37}"/>
    <cellStyle name="l_PM Jornais(eliza)_Pasta1_TV MATISSE 2 3" xfId="15092" xr:uid="{DB627F35-8E8E-4F88-9EE0-4B62DB816E3A}"/>
    <cellStyle name="l_PM Jornais(eliza)_Pasta1_TV MATISSE 2 3 2" xfId="21251" xr:uid="{5D1F2582-F369-4DB1-A15A-95943999BEC4}"/>
    <cellStyle name="l_PM Jornais(eliza)_Pasta1_TV MATISSE 2 3 2 2" xfId="38624" xr:uid="{3DF8D0B8-B21C-44DE-9DBB-155A8159BB40}"/>
    <cellStyle name="l_PM Jornais(eliza)_Pasta1_TV MATISSE 2 3 3" xfId="26213" xr:uid="{44F2777B-C324-4B02-881E-90ACF13978A7}"/>
    <cellStyle name="l_PM Jornais(eliza)_Pasta1_TV MATISSE 2 4" xfId="29404" xr:uid="{2FB01514-4D87-46B9-8D96-0D8CF34F120C}"/>
    <cellStyle name="l_PM Jornais(eliza)_Pasta1_TV MATISSE 2 4 2" xfId="41714" xr:uid="{24D0FC8B-1137-4F38-953C-F42D67718E35}"/>
    <cellStyle name="l_PM Jornais(eliza)_Pasta1_TV MATISSE 2 5" xfId="32388" xr:uid="{726ACAA6-92AA-41D5-BEA7-6B8CBB06C957}"/>
    <cellStyle name="l_PM Jornais(eliza)_Pasta1_TV MATISSE 2 5 2" xfId="44143" xr:uid="{39AA4569-A4A1-4027-B862-7734CCC975C6}"/>
    <cellStyle name="l_PM Jornais(eliza)_Pasta1_TV MATISSE 2 6" xfId="34693" xr:uid="{5C17896F-DF76-4240-AFBF-C481B73B2AC4}"/>
    <cellStyle name="l_PM Jornais(eliza)_Pasta1_TV MATISSE 2 7" xfId="19396" xr:uid="{B7B8D63E-B161-471B-9C6C-CB99BF5AEA25}"/>
    <cellStyle name="l_PM Jornais(eliza)_Pasta1_TV MATISSE 3" xfId="12362" xr:uid="{CEE4D5ED-F0B4-4F02-A5A3-88A311B9C50A}"/>
    <cellStyle name="l_PM Jornais(eliza)_Pasta1_TV MATISSE 3 2" xfId="15992" xr:uid="{044A3C48-C92E-466F-86FD-C0A12FCC0CF8}"/>
    <cellStyle name="l_PM Jornais(eliza)_Pasta1_TV MATISSE 3 2 2" xfId="22151" xr:uid="{D092B098-0048-4BE6-8B52-C7A0143F3FC9}"/>
    <cellStyle name="l_PM Jornais(eliza)_Pasta1_TV MATISSE 3 2 2 2" xfId="39429" xr:uid="{1531B5DD-5F89-4C4B-BCBE-6F3F96F76380}"/>
    <cellStyle name="l_PM Jornais(eliza)_Pasta1_TV MATISSE 3 2 3" xfId="27070" xr:uid="{748E9C75-1AB5-4663-BF73-5537F247D973}"/>
    <cellStyle name="l_PM Jornais(eliza)_Pasta1_TV MATISSE 3 2 4" xfId="48329" xr:uid="{E02E76E1-0D39-45D6-A8EB-AEA1FA54C67E}"/>
    <cellStyle name="l_PM Jornais(eliza)_Pasta1_TV MATISSE 3 3" xfId="17692" xr:uid="{D8CED671-F623-48CA-BB0A-E805A6481D92}"/>
    <cellStyle name="l_PM Jornais(eliza)_Pasta1_TV MATISSE 3 3 2" xfId="23851" xr:uid="{FA8963CB-5C15-427B-9DD8-81FD3253D3AF}"/>
    <cellStyle name="l_PM Jornais(eliza)_Pasta1_TV MATISSE 3 3 2 2" xfId="42514" xr:uid="{BAF0FA29-E939-413D-AB3D-8D87057573CC}"/>
    <cellStyle name="l_PM Jornais(eliza)_Pasta1_TV MATISSE 3 3 3" xfId="30288" xr:uid="{20567C49-257D-4C1A-ACB6-BDF86F6D6990}"/>
    <cellStyle name="l_PM Jornais(eliza)_Pasta1_TV MATISSE 3 4" xfId="33285" xr:uid="{48893EAC-21A5-4E71-812D-51DDAE6C0B3D}"/>
    <cellStyle name="l_PM Jornais(eliza)_Pasta1_TV MATISSE 3 4 2" xfId="45004" xr:uid="{7C2E2941-0679-4D16-AAF3-817ACC19EE73}"/>
    <cellStyle name="l_PM Jornais(eliza)_Pasta1_TV MATISSE 3 5" xfId="35487" xr:uid="{D39A7219-789D-430B-8824-3B4C2D5438A8}"/>
    <cellStyle name="l_PM Jornais(eliza)_Pasta1_TV MATISSE 3 6" xfId="37284" xr:uid="{AF2BC8A9-358A-4F54-AC21-914D48189449}"/>
    <cellStyle name="l_PM Jornais(eliza)_Pasta1_TV MATISSE 3 6 2" xfId="46820" xr:uid="{95FD6B04-905A-4681-A6B1-0D1E5FDCC0C0}"/>
    <cellStyle name="l_PM Jornais(eliza)_Pasta1_TV MATISSE 4" xfId="14252" xr:uid="{0707F26A-217F-4BA1-99CA-E494E7F65A5B}"/>
    <cellStyle name="l_PM Jornais(eliza)_Pasta1_TV MATISSE 4 2" xfId="20411" xr:uid="{A9274A2A-9CE8-499E-AF41-E35217974A87}"/>
    <cellStyle name="l_PM Jornais(eliza)_Pasta1_TV MATISSE 4 2 2" xfId="37821" xr:uid="{A20F511C-C780-4083-B532-B6B09748BA6C}"/>
    <cellStyle name="l_PM Jornais(eliza)_Pasta1_TV MATISSE 4 3" xfId="25320" xr:uid="{C6474035-4805-4C77-8EE9-91935BE4EE2A}"/>
    <cellStyle name="l_PM Jornais(eliza)_Pasta1_TV MATISSE 5" xfId="28530" xr:uid="{58126798-BDE2-4C51-89B3-DFD939F85C72}"/>
    <cellStyle name="l_PM Jornais(eliza)_Pasta1_TV MATISSE 5 2" xfId="40886" xr:uid="{503E86FB-59C9-43B7-A11A-547FAEBFACA2}"/>
    <cellStyle name="l_PM Jornais(eliza)_Pasta1_TV MATISSE 6" xfId="31806" xr:uid="{05C8269A-02B6-4045-9C45-4E55BCF1025D}"/>
    <cellStyle name="l_PM Jornais(eliza)_Pasta1_TV MATISSE_JORNAL COMPLEMENTO 24.06 - VERAMIR II - CONSOLIDADO" xfId="1281" xr:uid="{BEC5E708-3B7D-4DAC-B490-8EF128E7B0BC}"/>
    <cellStyle name="l_PM Jornais(eliza)_Pasta1_TV MATISSE_OOH - Rev 12" xfId="4112" xr:uid="{82CCC95B-BDF2-402A-9720-21FB319F23BE}"/>
    <cellStyle name="l_PM Jornais(eliza)_Plano  DF - AJUSTADO" xfId="1282" xr:uid="{C3B93981-5FC5-4250-8DB6-B244CD604ACA}"/>
    <cellStyle name="l_PM Jornais(eliza)_Plano  DF - AJUSTADO 2" xfId="11410" xr:uid="{1115BC79-44DD-4066-BF57-2DEC5F940ACB}"/>
    <cellStyle name="l_PM Jornais(eliza)_Plano  DF - AJUSTADO 2 2" xfId="13166" xr:uid="{7674CF91-00BA-4796-B70C-7702BC4852C3}"/>
    <cellStyle name="l_PM Jornais(eliza)_Plano  DF - AJUSTADO 2 2 2" xfId="16796" xr:uid="{B5F6E08E-74F2-4A3B-9ED3-7C52D9437755}"/>
    <cellStyle name="l_PM Jornais(eliza)_Plano  DF - AJUSTADO 2 2 2 2" xfId="22955" xr:uid="{8FBE86A0-FC25-43B9-B5C7-06348A676D15}"/>
    <cellStyle name="l_PM Jornais(eliza)_Plano  DF - AJUSTADO 2 2 2 2 2" xfId="40222" xr:uid="{32C0B889-F09E-4D7F-8C78-633BBE7E9787}"/>
    <cellStyle name="l_PM Jornais(eliza)_Plano  DF - AJUSTADO 2 2 2 3" xfId="27863" xr:uid="{CA421514-E4B2-4C9F-B84B-2BCA98AEBE23}"/>
    <cellStyle name="l_PM Jornais(eliza)_Plano  DF - AJUSTADO 2 2 3" xfId="31087" xr:uid="{BAA3C065-2EEF-4052-89C4-3A0E6996F09B}"/>
    <cellStyle name="l_PM Jornais(eliza)_Plano  DF - AJUSTADO 2 2 3 2" xfId="43311" xr:uid="{1E82A916-91B2-44B7-B5C8-DEED99863126}"/>
    <cellStyle name="l_PM Jornais(eliza)_Plano  DF - AJUSTADO 2 2 4" xfId="34079" xr:uid="{98F0C743-ADCF-43EF-8D38-CCDE21D81BBF}"/>
    <cellStyle name="l_PM Jornais(eliza)_Plano  DF - AJUSTADO 2 2 4 2" xfId="45798" xr:uid="{FD9E816F-E2F4-43B3-B07C-F1555D54E838}"/>
    <cellStyle name="l_PM Jornais(eliza)_Plano  DF - AJUSTADO 2 2 5" xfId="36280" xr:uid="{025F51DF-52C0-4729-8A5D-F9799687D42F}"/>
    <cellStyle name="l_PM Jornais(eliza)_Plano  DF - AJUSTADO 2 2 6" xfId="18201" xr:uid="{52CE5EE9-99C7-4770-A571-848D3E212615}"/>
    <cellStyle name="l_PM Jornais(eliza)_Plano  DF - AJUSTADO 2 3" xfId="15093" xr:uid="{78406BF3-8B17-42E0-8BBD-88B11E0B46BD}"/>
    <cellStyle name="l_PM Jornais(eliza)_Plano  DF - AJUSTADO 2 3 2" xfId="21252" xr:uid="{B6CA590A-F634-4915-AED2-AA168E4C5D92}"/>
    <cellStyle name="l_PM Jornais(eliza)_Plano  DF - AJUSTADO 2 3 2 2" xfId="38625" xr:uid="{E59B6B9E-F333-4FA6-B638-6A2C8F3C24E2}"/>
    <cellStyle name="l_PM Jornais(eliza)_Plano  DF - AJUSTADO 2 3 3" xfId="26214" xr:uid="{E6D64E13-58EE-489A-8D7E-3FDE38D43135}"/>
    <cellStyle name="l_PM Jornais(eliza)_Plano  DF - AJUSTADO 2 4" xfId="29405" xr:uid="{F53B55F6-10B5-4772-AC59-E93E9C2B6052}"/>
    <cellStyle name="l_PM Jornais(eliza)_Plano  DF - AJUSTADO 2 4 2" xfId="41715" xr:uid="{381944B1-DD83-4862-A5F6-2070F2ACBFEB}"/>
    <cellStyle name="l_PM Jornais(eliza)_Plano  DF - AJUSTADO 2 5" xfId="32389" xr:uid="{E3580174-F84D-44AB-A1E6-533A5BA2EFE1}"/>
    <cellStyle name="l_PM Jornais(eliza)_Plano  DF - AJUSTADO 2 5 2" xfId="44144" xr:uid="{E815C46E-ADAD-4062-86F4-EABFFDB640C5}"/>
    <cellStyle name="l_PM Jornais(eliza)_Plano  DF - AJUSTADO 2 6" xfId="34694" xr:uid="{29CDC5A5-887D-48C7-B4A4-91DB33F48C34}"/>
    <cellStyle name="l_PM Jornais(eliza)_Plano  DF - AJUSTADO 2 7" xfId="19690" xr:uid="{5DA2A2AF-87B0-4AE1-BF39-05C08FDC5FA8}"/>
    <cellStyle name="l_PM Jornais(eliza)_Plano  DF - AJUSTADO 3" xfId="12363" xr:uid="{A814523E-0B1F-4A18-ABAE-CB1EAB135774}"/>
    <cellStyle name="l_PM Jornais(eliza)_Plano  DF - AJUSTADO 3 2" xfId="15993" xr:uid="{CC5CF48A-2E63-4A57-86FE-EF15420CBE40}"/>
    <cellStyle name="l_PM Jornais(eliza)_Plano  DF - AJUSTADO 3 2 2" xfId="22152" xr:uid="{45AE1CBA-7241-46B9-B3D0-4530E40B7F19}"/>
    <cellStyle name="l_PM Jornais(eliza)_Plano  DF - AJUSTADO 3 2 2 2" xfId="39430" xr:uid="{02359E6B-2677-44C7-932D-5F74B1F3FBF0}"/>
    <cellStyle name="l_PM Jornais(eliza)_Plano  DF - AJUSTADO 3 2 3" xfId="27071" xr:uid="{11283235-F271-4BF8-B94B-88BDDBA524E0}"/>
    <cellStyle name="l_PM Jornais(eliza)_Plano  DF - AJUSTADO 3 2 4" xfId="48330" xr:uid="{FC40940A-5BA4-45C5-AF14-36A82A2641D3}"/>
    <cellStyle name="l_PM Jornais(eliza)_Plano  DF - AJUSTADO 3 3" xfId="17693" xr:uid="{42B9FDC1-5732-4288-A5BF-6CF971097792}"/>
    <cellStyle name="l_PM Jornais(eliza)_Plano  DF - AJUSTADO 3 3 2" xfId="23852" xr:uid="{E9C9A4B2-ED44-4F7B-9E13-F46E53DC2F4A}"/>
    <cellStyle name="l_PM Jornais(eliza)_Plano  DF - AJUSTADO 3 3 2 2" xfId="42515" xr:uid="{65F9342C-ED37-4F80-A9E8-989DE888822F}"/>
    <cellStyle name="l_PM Jornais(eliza)_Plano  DF - AJUSTADO 3 3 3" xfId="30289" xr:uid="{A455FE99-2EF1-4DB0-B476-885B3D4C32EC}"/>
    <cellStyle name="l_PM Jornais(eliza)_Plano  DF - AJUSTADO 3 4" xfId="33286" xr:uid="{F9AFF2DA-8D13-41F5-9F0B-7ED7B4EA920A}"/>
    <cellStyle name="l_PM Jornais(eliza)_Plano  DF - AJUSTADO 3 4 2" xfId="45005" xr:uid="{992172D5-B8C9-419F-AF1F-583522B3C8B0}"/>
    <cellStyle name="l_PM Jornais(eliza)_Plano  DF - AJUSTADO 3 5" xfId="35488" xr:uid="{BE929E6D-78F9-4607-8A4E-C32AA2FED97C}"/>
    <cellStyle name="l_PM Jornais(eliza)_Plano  DF - AJUSTADO 3 6" xfId="36884" xr:uid="{91BDC8E6-E057-4BEC-AD64-0E176F99F16E}"/>
    <cellStyle name="l_PM Jornais(eliza)_Plano  DF - AJUSTADO 3 6 2" xfId="46420" xr:uid="{EE9D6593-DACB-4ED4-B6F0-1A018F970033}"/>
    <cellStyle name="l_PM Jornais(eliza)_Plano  DF - AJUSTADO 4" xfId="14253" xr:uid="{408C6B6D-51FA-48B4-AED4-E0201D44ECE6}"/>
    <cellStyle name="l_PM Jornais(eliza)_Plano  DF - AJUSTADO 4 2" xfId="20412" xr:uid="{D6A75706-CE13-4758-BF28-AC84F3D44789}"/>
    <cellStyle name="l_PM Jornais(eliza)_Plano  DF - AJUSTADO 4 2 2" xfId="37822" xr:uid="{7E06E93C-578E-4B89-B387-D30423CA79F2}"/>
    <cellStyle name="l_PM Jornais(eliza)_Plano  DF - AJUSTADO 4 3" xfId="25321" xr:uid="{9BC9BE55-E758-4ADB-B3DD-C4A6B1DEC029}"/>
    <cellStyle name="l_PM Jornais(eliza)_Plano  DF - AJUSTADO 5" xfId="28531" xr:uid="{1C541B53-03C9-4AC6-BD6A-68C308971752}"/>
    <cellStyle name="l_PM Jornais(eliza)_Plano  DF - AJUSTADO 5 2" xfId="40887" xr:uid="{46020626-183B-4881-9EE7-751153CC1F73}"/>
    <cellStyle name="l_PM Jornais(eliza)_Plano  DF - AJUSTADO 6" xfId="31805" xr:uid="{0F8C13AD-A2E3-4FC5-B860-BF7BA1A3218B}"/>
    <cellStyle name="l_PM Jornais(eliza)_Plano  DF - AJUSTADO_JORNAL COMPLEMENTO 24.06 - VERAMIR II - CONSOLIDADO" xfId="1283" xr:uid="{DD70A3F2-D128-4BB0-9B30-21E7B132816D}"/>
    <cellStyle name="l_PM Jornais(eliza)_Plano  DF - AJUSTADO_OOH - Rev 12" xfId="4113" xr:uid="{AE0FD75C-5940-4B9C-94B2-D58BFD2967DC}"/>
    <cellStyle name="l_PM Jornais(eliza)_Plano  GO - AJUSTADO" xfId="1284" xr:uid="{EE17EBC7-07C9-4C97-B740-44E3C0564882}"/>
    <cellStyle name="l_PM Jornais(eliza)_Plano  GO - AJUSTADO 2" xfId="11411" xr:uid="{AABEFD88-2FDC-482A-BBF9-F0BF399A7F75}"/>
    <cellStyle name="l_PM Jornais(eliza)_Plano  GO - AJUSTADO 2 2" xfId="13167" xr:uid="{39B1ABD2-3CD0-4054-AA37-77E2EF421523}"/>
    <cellStyle name="l_PM Jornais(eliza)_Plano  GO - AJUSTADO 2 2 2" xfId="16797" xr:uid="{DC9B937D-3A09-4017-A615-4C29D08D38A7}"/>
    <cellStyle name="l_PM Jornais(eliza)_Plano  GO - AJUSTADO 2 2 2 2" xfId="22956" xr:uid="{D75CDF37-F251-4392-8E68-6283FBA477FB}"/>
    <cellStyle name="l_PM Jornais(eliza)_Plano  GO - AJUSTADO 2 2 2 2 2" xfId="40223" xr:uid="{1CC0A586-4CA0-4347-A262-250954868C2A}"/>
    <cellStyle name="l_PM Jornais(eliza)_Plano  GO - AJUSTADO 2 2 2 3" xfId="27864" xr:uid="{8BF19C78-B4A9-4A22-9C9E-460E5A2D1A8B}"/>
    <cellStyle name="l_PM Jornais(eliza)_Plano  GO - AJUSTADO 2 2 3" xfId="31088" xr:uid="{48FEDA89-9C14-4215-B938-21B3CCACE9E3}"/>
    <cellStyle name="l_PM Jornais(eliza)_Plano  GO - AJUSTADO 2 2 3 2" xfId="43312" xr:uid="{ACAC654D-6AE9-404B-977F-B009F289C098}"/>
    <cellStyle name="l_PM Jornais(eliza)_Plano  GO - AJUSTADO 2 2 4" xfId="34080" xr:uid="{DAC7C8B9-3892-4D0A-A1B8-1ABC393CEFBA}"/>
    <cellStyle name="l_PM Jornais(eliza)_Plano  GO - AJUSTADO 2 2 4 2" xfId="45799" xr:uid="{FC0D843E-4A0B-48A4-B9F3-D3DABA2672A7}"/>
    <cellStyle name="l_PM Jornais(eliza)_Plano  GO - AJUSTADO 2 2 5" xfId="36281" xr:uid="{13748535-C41C-406D-AB17-C7A8B313348B}"/>
    <cellStyle name="l_PM Jornais(eliza)_Plano  GO - AJUSTADO 2 2 6" xfId="18199" xr:uid="{2EF4FFA9-0935-417C-B2FD-96E9F590FA1F}"/>
    <cellStyle name="l_PM Jornais(eliza)_Plano  GO - AJUSTADO 2 3" xfId="15094" xr:uid="{7A07EABA-310A-4F40-860B-F6D9AA7CF11F}"/>
    <cellStyle name="l_PM Jornais(eliza)_Plano  GO - AJUSTADO 2 3 2" xfId="21253" xr:uid="{25692F9E-9109-4A5C-99A4-F32270BA07B2}"/>
    <cellStyle name="l_PM Jornais(eliza)_Plano  GO - AJUSTADO 2 3 2 2" xfId="38626" xr:uid="{EDD3D722-069E-4489-994D-D8600F3A0745}"/>
    <cellStyle name="l_PM Jornais(eliza)_Plano  GO - AJUSTADO 2 3 3" xfId="26215" xr:uid="{72DA6792-7499-4532-950F-6F4AF7ECBE01}"/>
    <cellStyle name="l_PM Jornais(eliza)_Plano  GO - AJUSTADO 2 4" xfId="29406" xr:uid="{E95FF41C-31B3-4553-BB99-5EA0379078FD}"/>
    <cellStyle name="l_PM Jornais(eliza)_Plano  GO - AJUSTADO 2 4 2" xfId="41716" xr:uid="{D291ACF7-4C3A-4A10-BEF5-DED0B652687C}"/>
    <cellStyle name="l_PM Jornais(eliza)_Plano  GO - AJUSTADO 2 5" xfId="32390" xr:uid="{52B5C468-2519-4C2C-A5B4-FD03441875BE}"/>
    <cellStyle name="l_PM Jornais(eliza)_Plano  GO - AJUSTADO 2 5 2" xfId="44145" xr:uid="{78CA9A65-7255-48EA-B5D1-9825E004E4B2}"/>
    <cellStyle name="l_PM Jornais(eliza)_Plano  GO - AJUSTADO 2 6" xfId="34695" xr:uid="{23EA1204-A0E7-4F27-8683-163FA048CEB7}"/>
    <cellStyle name="l_PM Jornais(eliza)_Plano  GO - AJUSTADO 2 7" xfId="19013" xr:uid="{7456F5F8-E403-44EF-B366-6DF1A359E724}"/>
    <cellStyle name="l_PM Jornais(eliza)_Plano  GO - AJUSTADO 3" xfId="12364" xr:uid="{A0FC3AB4-E0B5-4DB9-86F2-3074715577FB}"/>
    <cellStyle name="l_PM Jornais(eliza)_Plano  GO - AJUSTADO 3 2" xfId="15994" xr:uid="{46005807-591F-46B5-B6E6-A62A16441ED9}"/>
    <cellStyle name="l_PM Jornais(eliza)_Plano  GO - AJUSTADO 3 2 2" xfId="22153" xr:uid="{255C0013-4652-4243-A069-4E26AA7B3B10}"/>
    <cellStyle name="l_PM Jornais(eliza)_Plano  GO - AJUSTADO 3 2 2 2" xfId="39431" xr:uid="{36B1AB37-856C-4767-92E4-A27D48DEE942}"/>
    <cellStyle name="l_PM Jornais(eliza)_Plano  GO - AJUSTADO 3 2 3" xfId="27072" xr:uid="{502E4716-1CDD-41C4-ABB2-43E7DA9E8005}"/>
    <cellStyle name="l_PM Jornais(eliza)_Plano  GO - AJUSTADO 3 2 4" xfId="48331" xr:uid="{0D030F06-CE23-461A-BC1E-1B9703100505}"/>
    <cellStyle name="l_PM Jornais(eliza)_Plano  GO - AJUSTADO 3 3" xfId="17694" xr:uid="{121C815C-A3CC-4CC4-BF3F-9E15DC55156A}"/>
    <cellStyle name="l_PM Jornais(eliza)_Plano  GO - AJUSTADO 3 3 2" xfId="23853" xr:uid="{0C580D3C-6147-476D-8AD1-2B620CF94CE4}"/>
    <cellStyle name="l_PM Jornais(eliza)_Plano  GO - AJUSTADO 3 3 2 2" xfId="42516" xr:uid="{8EE3A487-5D77-44B2-8836-F750EBD506E0}"/>
    <cellStyle name="l_PM Jornais(eliza)_Plano  GO - AJUSTADO 3 3 3" xfId="30290" xr:uid="{CAD8AD86-67EB-4789-9B34-A62DFBE4FABF}"/>
    <cellStyle name="l_PM Jornais(eliza)_Plano  GO - AJUSTADO 3 4" xfId="33287" xr:uid="{03EAB292-4EBE-48E0-BB6D-213B0EE03C6E}"/>
    <cellStyle name="l_PM Jornais(eliza)_Plano  GO - AJUSTADO 3 4 2" xfId="45006" xr:uid="{D100E370-957F-4002-A52F-FC54A425DA88}"/>
    <cellStyle name="l_PM Jornais(eliza)_Plano  GO - AJUSTADO 3 5" xfId="35489" xr:uid="{EBA741A0-CA7B-435C-BD20-A92F91D1B770}"/>
    <cellStyle name="l_PM Jornais(eliza)_Plano  GO - AJUSTADO 3 6" xfId="29937" xr:uid="{FCA2D066-A685-4767-A655-2CD55F72968A}"/>
    <cellStyle name="l_PM Jornais(eliza)_Plano  GO - AJUSTADO 3 6 2" xfId="42203" xr:uid="{5AF96D9C-EDD4-45F0-A02D-B537F82A74A4}"/>
    <cellStyle name="l_PM Jornais(eliza)_Plano  GO - AJUSTADO 4" xfId="14254" xr:uid="{A920D0F6-142A-4502-97E1-B16DFB2890C0}"/>
    <cellStyle name="l_PM Jornais(eliza)_Plano  GO - AJUSTADO 4 2" xfId="20413" xr:uid="{349993AB-3FD5-41C8-9AAF-8B33FDA85EE4}"/>
    <cellStyle name="l_PM Jornais(eliza)_Plano  GO - AJUSTADO 4 2 2" xfId="37823" xr:uid="{994DE041-3A59-4134-911A-FBA93F0E404E}"/>
    <cellStyle name="l_PM Jornais(eliza)_Plano  GO - AJUSTADO 4 3" xfId="25322" xr:uid="{CEB11212-1D35-45EF-B8DE-140488CF4BB8}"/>
    <cellStyle name="l_PM Jornais(eliza)_Plano  GO - AJUSTADO 5" xfId="28532" xr:uid="{F4493DEA-AE8A-49E8-B7A6-47201E967680}"/>
    <cellStyle name="l_PM Jornais(eliza)_Plano  GO - AJUSTADO 5 2" xfId="40888" xr:uid="{2C81016D-EAE4-43B3-94EE-79859616F3DD}"/>
    <cellStyle name="l_PM Jornais(eliza)_Plano  GO - AJUSTADO 6" xfId="31804" xr:uid="{2040D1A6-89F0-4C24-BB39-2A0AFAB15A9E}"/>
    <cellStyle name="l_PM Jornais(eliza)_Plano  GO - AJUSTADO_CINEMA_-_9_MERCADOS" xfId="1285" xr:uid="{1FFE2C66-F0AD-4850-B2E5-8E87380A32C9}"/>
    <cellStyle name="l_PM Jornais(eliza)_Plano  GO - AJUSTADO_JORNAL COMPLEMENTO 24.06 - VERAMIR II - CONSOLIDADO" xfId="1286" xr:uid="{046E0D76-1A71-439B-B028-5E814229C8C3}"/>
    <cellStyle name="l_PM Jornais(eliza)_Plano  GO - AJUSTADO_OOH - Rev 12" xfId="4114" xr:uid="{366B6020-1897-43F9-B277-0A81C5FA5FDE}"/>
    <cellStyle name="l_PM Jornais(eliza)_Plano  GO - AJUSTADO_Plano  DF - Jornal Meia Pág. Tab. 17.05" xfId="1287" xr:uid="{4F3498B2-20B7-4CC3-9850-4F07318EAC0A}"/>
    <cellStyle name="l_PM Jornais(eliza)_Plano  GO - AJUSTADO_Plano  DF - Jornal Meia Pág. Tab. 17.05_JORNAL COMPLEMENTO 24.06 - VERAMIR II - CONSOLIDADO" xfId="1288" xr:uid="{98D34F3F-229F-46F1-8B5D-5F6725185A90}"/>
    <cellStyle name="l_PM Jornais(eliza)_Plano  GO - AJUSTADO_Plano BA - Jornal Meia Pág. Tab. 17.05 - JR NÃO PROG. 19.05" xfId="1289" xr:uid="{FB6CFCA5-89F9-441B-B0BB-2D975FD760E1}"/>
    <cellStyle name="l_PM Jornais(eliza)_Plano  GO - AJUSTADO_Plano GO -  Jornal Meia Pág. Tab. 16.05 - JR NÃO PROG." xfId="1290" xr:uid="{E2279344-7B02-49D8-AB2A-E174A09E0A5B}"/>
    <cellStyle name="l_PM Jornais(eliza)_Plano  GO - AJUSTADO_Plano GO -  Jornal Meia Pág. Tab. 16.05 - JR NÃO PROG. 2" xfId="11412" xr:uid="{46268F66-3C24-4839-8897-5D9CA5C7F5C5}"/>
    <cellStyle name="l_PM Jornais(eliza)_Plano  GO - AJUSTADO_Plano GO -  Jornal Meia Pág. Tab. 16.05 - JR NÃO PROG. 2 2" xfId="13168" xr:uid="{4E2B1B34-9173-472D-BCAB-924C5AAF5B3D}"/>
    <cellStyle name="l_PM Jornais(eliza)_Plano  GO - AJUSTADO_Plano GO -  Jornal Meia Pág. Tab. 16.05 - JR NÃO PROG. 2 2 2" xfId="16798" xr:uid="{8D62637F-D808-4F69-BBC1-047F4AF0ECF5}"/>
    <cellStyle name="l_PM Jornais(eliza)_Plano  GO - AJUSTADO_Plano GO -  Jornal Meia Pág. Tab. 16.05 - JR NÃO PROG. 2 2 2 2" xfId="22957" xr:uid="{AF266845-A095-48AD-9B83-9F5D74861DF6}"/>
    <cellStyle name="l_PM Jornais(eliza)_Plano  GO - AJUSTADO_Plano GO -  Jornal Meia Pág. Tab. 16.05 - JR NÃO PROG. 2 2 2 2 2" xfId="40224" xr:uid="{86A48842-9D64-4588-9732-49AE9B4C2985}"/>
    <cellStyle name="l_PM Jornais(eliza)_Plano  GO - AJUSTADO_Plano GO -  Jornal Meia Pág. Tab. 16.05 - JR NÃO PROG. 2 2 2 3" xfId="27865" xr:uid="{E1D1C4AE-4512-49B4-A1D2-6023AAF81939}"/>
    <cellStyle name="l_PM Jornais(eliza)_Plano  GO - AJUSTADO_Plano GO -  Jornal Meia Pág. Tab. 16.05 - JR NÃO PROG. 2 2 3" xfId="31089" xr:uid="{A89E3872-42F2-4AE9-9C5D-B97566003423}"/>
    <cellStyle name="l_PM Jornais(eliza)_Plano  GO - AJUSTADO_Plano GO -  Jornal Meia Pág. Tab. 16.05 - JR NÃO PROG. 2 2 3 2" xfId="43313" xr:uid="{6B913D60-EF46-4004-9156-F7B18B9412CC}"/>
    <cellStyle name="l_PM Jornais(eliza)_Plano  GO - AJUSTADO_Plano GO -  Jornal Meia Pág. Tab. 16.05 - JR NÃO PROG. 2 2 4" xfId="34081" xr:uid="{C4A52BB7-00A8-45F8-84E6-600B0E182DC5}"/>
    <cellStyle name="l_PM Jornais(eliza)_Plano  GO - AJUSTADO_Plano GO -  Jornal Meia Pág. Tab. 16.05 - JR NÃO PROG. 2 2 4 2" xfId="45800" xr:uid="{E8753A47-9C19-4D83-83CF-D2D439B23A14}"/>
    <cellStyle name="l_PM Jornais(eliza)_Plano  GO - AJUSTADO_Plano GO -  Jornal Meia Pág. Tab. 16.05 - JR NÃO PROG. 2 2 5" xfId="36282" xr:uid="{FB136F37-6C24-4308-A624-1FA337D3AE51}"/>
    <cellStyle name="l_PM Jornais(eliza)_Plano  GO - AJUSTADO_Plano GO -  Jornal Meia Pág. Tab. 16.05 - JR NÃO PROG. 2 2 6" xfId="18460" xr:uid="{2914018B-2730-40F5-AAA7-955216574741}"/>
    <cellStyle name="l_PM Jornais(eliza)_Plano  GO - AJUSTADO_Plano GO -  Jornal Meia Pág. Tab. 16.05 - JR NÃO PROG. 2 3" xfId="15095" xr:uid="{D14C0D8E-4081-4DE0-89C9-73AAD8D49943}"/>
    <cellStyle name="l_PM Jornais(eliza)_Plano  GO - AJUSTADO_Plano GO -  Jornal Meia Pág. Tab. 16.05 - JR NÃO PROG. 2 3 2" xfId="21254" xr:uid="{C9491E70-432E-4D85-BFB9-03A08FAAFAE2}"/>
    <cellStyle name="l_PM Jornais(eliza)_Plano  GO - AJUSTADO_Plano GO -  Jornal Meia Pág. Tab. 16.05 - JR NÃO PROG. 2 3 2 2" xfId="38627" xr:uid="{038BF691-58BF-441D-BB15-7A0846097B4E}"/>
    <cellStyle name="l_PM Jornais(eliza)_Plano  GO - AJUSTADO_Plano GO -  Jornal Meia Pág. Tab. 16.05 - JR NÃO PROG. 2 3 3" xfId="26216" xr:uid="{8A50A728-7FDF-4827-AAAB-117441191A47}"/>
    <cellStyle name="l_PM Jornais(eliza)_Plano  GO - AJUSTADO_Plano GO -  Jornal Meia Pág. Tab. 16.05 - JR NÃO PROG. 2 4" xfId="29407" xr:uid="{3A96F484-F897-4F27-9A4D-9741783116B8}"/>
    <cellStyle name="l_PM Jornais(eliza)_Plano  GO - AJUSTADO_Plano GO -  Jornal Meia Pág. Tab. 16.05 - JR NÃO PROG. 2 4 2" xfId="41717" xr:uid="{41FBA628-DEC3-4D27-BC6F-A5FFC0688802}"/>
    <cellStyle name="l_PM Jornais(eliza)_Plano  GO - AJUSTADO_Plano GO -  Jornal Meia Pág. Tab. 16.05 - JR NÃO PROG. 2 5" xfId="32391" xr:uid="{BF27C1D5-16F5-46FB-B03C-E619719F9375}"/>
    <cellStyle name="l_PM Jornais(eliza)_Plano  GO - AJUSTADO_Plano GO -  Jornal Meia Pág. Tab. 16.05 - JR NÃO PROG. 2 5 2" xfId="44146" xr:uid="{A328DC96-51CD-4951-96B0-41C35429178D}"/>
    <cellStyle name="l_PM Jornais(eliza)_Plano  GO - AJUSTADO_Plano GO -  Jornal Meia Pág. Tab. 16.05 - JR NÃO PROG. 2 6" xfId="34696" xr:uid="{30711661-BEDD-4512-8E1A-261750C5E7AE}"/>
    <cellStyle name="l_PM Jornais(eliza)_Plano  GO - AJUSTADO_Plano GO -  Jornal Meia Pág. Tab. 16.05 - JR NÃO PROG. 2 7" xfId="18697" xr:uid="{FA27F0D1-02B2-4567-87B6-434CC1CC5476}"/>
    <cellStyle name="l_PM Jornais(eliza)_Plano  GO - AJUSTADO_Plano GO -  Jornal Meia Pág. Tab. 16.05 - JR NÃO PROG. 3" xfId="12365" xr:uid="{11385D4A-95F0-4043-86DE-0EA58ECA5656}"/>
    <cellStyle name="l_PM Jornais(eliza)_Plano  GO - AJUSTADO_Plano GO -  Jornal Meia Pág. Tab. 16.05 - JR NÃO PROG. 3 2" xfId="15995" xr:uid="{A893F684-CC97-43A9-A19A-C6147E0D0DA3}"/>
    <cellStyle name="l_PM Jornais(eliza)_Plano  GO - AJUSTADO_Plano GO -  Jornal Meia Pág. Tab. 16.05 - JR NÃO PROG. 3 2 2" xfId="22154" xr:uid="{F5BEF5B0-9233-4531-84C0-53FBE9CB2DC0}"/>
    <cellStyle name="l_PM Jornais(eliza)_Plano  GO - AJUSTADO_Plano GO -  Jornal Meia Pág. Tab. 16.05 - JR NÃO PROG. 3 2 2 2" xfId="39432" xr:uid="{32182628-ECCD-4824-9D4E-C112903C9DDA}"/>
    <cellStyle name="l_PM Jornais(eliza)_Plano  GO - AJUSTADO_Plano GO -  Jornal Meia Pág. Tab. 16.05 - JR NÃO PROG. 3 2 3" xfId="27073" xr:uid="{58D9599F-D80C-419E-8EF6-044F12894430}"/>
    <cellStyle name="l_PM Jornais(eliza)_Plano  GO - AJUSTADO_Plano GO -  Jornal Meia Pág. Tab. 16.05 - JR NÃO PROG. 3 2 4" xfId="48332" xr:uid="{ACDC8216-4CD2-4397-AF97-A04A28A2DCFF}"/>
    <cellStyle name="l_PM Jornais(eliza)_Plano  GO - AJUSTADO_Plano GO -  Jornal Meia Pág. Tab. 16.05 - JR NÃO PROG. 3 3" xfId="17695" xr:uid="{73AB1E50-2A05-4F37-9017-886BE30FB7AF}"/>
    <cellStyle name="l_PM Jornais(eliza)_Plano  GO - AJUSTADO_Plano GO -  Jornal Meia Pág. Tab. 16.05 - JR NÃO PROG. 3 3 2" xfId="23854" xr:uid="{03A01C2F-E3AC-4377-A065-A161A11F3C78}"/>
    <cellStyle name="l_PM Jornais(eliza)_Plano  GO - AJUSTADO_Plano GO -  Jornal Meia Pág. Tab. 16.05 - JR NÃO PROG. 3 3 2 2" xfId="42517" xr:uid="{7ED3AFD7-A886-46A0-8F94-0A9711B68BD2}"/>
    <cellStyle name="l_PM Jornais(eliza)_Plano  GO - AJUSTADO_Plano GO -  Jornal Meia Pág. Tab. 16.05 - JR NÃO PROG. 3 3 3" xfId="30291" xr:uid="{9BC66E3B-8CFF-4D8C-8016-5D62E438BBBF}"/>
    <cellStyle name="l_PM Jornais(eliza)_Plano  GO - AJUSTADO_Plano GO -  Jornal Meia Pág. Tab. 16.05 - JR NÃO PROG. 3 4" xfId="33288" xr:uid="{3AB0C9A8-784E-4651-B01A-7114EA160F7F}"/>
    <cellStyle name="l_PM Jornais(eliza)_Plano  GO - AJUSTADO_Plano GO -  Jornal Meia Pág. Tab. 16.05 - JR NÃO PROG. 3 4 2" xfId="45007" xr:uid="{0E61EE46-AFB4-4E6E-A7FD-E4C4905B59B2}"/>
    <cellStyle name="l_PM Jornais(eliza)_Plano  GO - AJUSTADO_Plano GO -  Jornal Meia Pág. Tab. 16.05 - JR NÃO PROG. 3 5" xfId="35490" xr:uid="{8DA8CE7A-E7FA-45A3-A019-C8678F5F4C93}"/>
    <cellStyle name="l_PM Jornais(eliza)_Plano  GO - AJUSTADO_Plano GO -  Jornal Meia Pág. Tab. 16.05 - JR NÃO PROG. 3 6" xfId="37080" xr:uid="{7BCD9683-3D95-42A3-AA6D-A81B8C66B168}"/>
    <cellStyle name="l_PM Jornais(eliza)_Plano  GO - AJUSTADO_Plano GO -  Jornal Meia Pág. Tab. 16.05 - JR NÃO PROG. 3 6 2" xfId="46616" xr:uid="{71700311-A124-46C8-8C79-6F474B16488D}"/>
    <cellStyle name="l_PM Jornais(eliza)_Plano  GO - AJUSTADO_Plano GO -  Jornal Meia Pág. Tab. 16.05 - JR NÃO PROG. 4" xfId="14255" xr:uid="{F0A72F56-2195-43D5-A7F9-1D7843988434}"/>
    <cellStyle name="l_PM Jornais(eliza)_Plano  GO - AJUSTADO_Plano GO -  Jornal Meia Pág. Tab. 16.05 - JR NÃO PROG. 4 2" xfId="20414" xr:uid="{1983FD03-9FB0-4041-ACD1-FDAF44692AEF}"/>
    <cellStyle name="l_PM Jornais(eliza)_Plano  GO - AJUSTADO_Plano GO -  Jornal Meia Pág. Tab. 16.05 - JR NÃO PROG. 4 2 2" xfId="37824" xr:uid="{6D9A3846-3A0E-44E3-9B9B-35119CA138DB}"/>
    <cellStyle name="l_PM Jornais(eliza)_Plano  GO - AJUSTADO_Plano GO -  Jornal Meia Pág. Tab. 16.05 - JR NÃO PROG. 4 3" xfId="25323" xr:uid="{911AFCB4-E6D2-45C2-90EF-661CAA1F4874}"/>
    <cellStyle name="l_PM Jornais(eliza)_Plano  GO - AJUSTADO_Plano GO -  Jornal Meia Pág. Tab. 16.05 - JR NÃO PROG. 5" xfId="28533" xr:uid="{4BBFA8E3-AF0F-4101-BE7B-62BC7F29E897}"/>
    <cellStyle name="l_PM Jornais(eliza)_Plano  GO - AJUSTADO_Plano GO -  Jornal Meia Pág. Tab. 16.05 - JR NÃO PROG. 5 2" xfId="40889" xr:uid="{3FCD9B8A-9F4F-4152-8E56-5842186B9A65}"/>
    <cellStyle name="l_PM Jornais(eliza)_Plano  GO - AJUSTADO_Plano GO -  Jornal Meia Pág. Tab. 16.05 - JR NÃO PROG. 6" xfId="31803" xr:uid="{7200C4C5-8B70-468C-AB8B-E0A1DD43FB21}"/>
    <cellStyle name="l_PM Jornais(eliza)_Plano  GO - AJUSTADO_Plano GO -  Jornal Meia Pág. Tab. 16.05 - JR NÃO PROG._OOH - Rev 12" xfId="4115" xr:uid="{4C4EE938-E356-4653-AE29-4A45A8ED9DF6}"/>
    <cellStyle name="l_PM Jornais(eliza)_Plano  GO - AJUSTADO_SECOM PR - BAHIA -  14-05-08" xfId="1291" xr:uid="{9B8F8E53-8056-4AAF-BE83-39D73DF71942}"/>
    <cellStyle name="l_PM Jornais(eliza)_Plano  GO - AJUSTADO_SECOM PR - BAHIA -  14-05-08_JORNAL COMPLEMENTO 24.06 - VERAMIR II - CONSOLIDADO" xfId="1292" xr:uid="{56143406-AADD-4C4A-90DB-844962F61373}"/>
    <cellStyle name="l_PM Jornais(eliza)_Plano  GO - AJUSTADO_SECOM PR - DISTRITO FEDERAL - 14-05-08" xfId="1293" xr:uid="{44681C81-7714-4791-BA20-4897138302AD}"/>
    <cellStyle name="l_PM Jornais(eliza)_Plano  GO - AJUSTADO_SECOM PR - DISTRITO FEDERAL - 14-05-08 2" xfId="11413" xr:uid="{1CC6B2F6-DD6B-4E9C-BECB-DFF221D658FE}"/>
    <cellStyle name="l_PM Jornais(eliza)_Plano  GO - AJUSTADO_SECOM PR - DISTRITO FEDERAL - 14-05-08 2 2" xfId="13169" xr:uid="{BF88297C-DBC1-40A8-B4FC-76718CD724CB}"/>
    <cellStyle name="l_PM Jornais(eliza)_Plano  GO - AJUSTADO_SECOM PR - DISTRITO FEDERAL - 14-05-08 2 2 2" xfId="16799" xr:uid="{3E36DC7D-7D74-419E-9417-BBEF95AE4225}"/>
    <cellStyle name="l_PM Jornais(eliza)_Plano  GO - AJUSTADO_SECOM PR - DISTRITO FEDERAL - 14-05-08 2 2 2 2" xfId="22958" xr:uid="{26E26701-EE96-4995-800B-885427D3DF7C}"/>
    <cellStyle name="l_PM Jornais(eliza)_Plano  GO - AJUSTADO_SECOM PR - DISTRITO FEDERAL - 14-05-08 2 2 2 2 2" xfId="40225" xr:uid="{E0C47558-6B02-4807-A403-1D6EF906FD91}"/>
    <cellStyle name="l_PM Jornais(eliza)_Plano  GO - AJUSTADO_SECOM PR - DISTRITO FEDERAL - 14-05-08 2 2 2 3" xfId="27866" xr:uid="{5C3EB7FD-C473-4A8C-80AA-03A13F63688D}"/>
    <cellStyle name="l_PM Jornais(eliza)_Plano  GO - AJUSTADO_SECOM PR - DISTRITO FEDERAL - 14-05-08 2 2 3" xfId="31090" xr:uid="{CE041ABC-C7A9-41AC-8ED3-DB365E771948}"/>
    <cellStyle name="l_PM Jornais(eliza)_Plano  GO - AJUSTADO_SECOM PR - DISTRITO FEDERAL - 14-05-08 2 2 3 2" xfId="43314" xr:uid="{C1081B12-62F8-4CEE-A525-2AD6DB7B8B28}"/>
    <cellStyle name="l_PM Jornais(eliza)_Plano  GO - AJUSTADO_SECOM PR - DISTRITO FEDERAL - 14-05-08 2 2 4" xfId="34082" xr:uid="{DEFCAF85-D67A-4D01-9EDD-D8B24F97B0C5}"/>
    <cellStyle name="l_PM Jornais(eliza)_Plano  GO - AJUSTADO_SECOM PR - DISTRITO FEDERAL - 14-05-08 2 2 4 2" xfId="45801" xr:uid="{06C16EEB-1CEE-4AA9-B882-CD81A93BBB41}"/>
    <cellStyle name="l_PM Jornais(eliza)_Plano  GO - AJUSTADO_SECOM PR - DISTRITO FEDERAL - 14-05-08 2 2 5" xfId="36283" xr:uid="{7D5C825F-0C0E-4EE3-88A0-DADB20C00323}"/>
    <cellStyle name="l_PM Jornais(eliza)_Plano  GO - AJUSTADO_SECOM PR - DISTRITO FEDERAL - 14-05-08 2 2 6" xfId="18459" xr:uid="{BCA06E5B-BF76-4CB9-B4FA-4E6DB9DEBF22}"/>
    <cellStyle name="l_PM Jornais(eliza)_Plano  GO - AJUSTADO_SECOM PR - DISTRITO FEDERAL - 14-05-08 2 3" xfId="15096" xr:uid="{2091083C-3C24-4665-AE87-110C1D8AB3EF}"/>
    <cellStyle name="l_PM Jornais(eliza)_Plano  GO - AJUSTADO_SECOM PR - DISTRITO FEDERAL - 14-05-08 2 3 2" xfId="21255" xr:uid="{A5C5A904-F045-4C2B-829E-784E470B93DA}"/>
    <cellStyle name="l_PM Jornais(eliza)_Plano  GO - AJUSTADO_SECOM PR - DISTRITO FEDERAL - 14-05-08 2 3 2 2" xfId="38628" xr:uid="{692665BB-0972-47C4-909B-63E0209CB78A}"/>
    <cellStyle name="l_PM Jornais(eliza)_Plano  GO - AJUSTADO_SECOM PR - DISTRITO FEDERAL - 14-05-08 2 3 3" xfId="26217" xr:uid="{CA9A0ACD-F1C7-4C77-B296-9E1FDAC7C35C}"/>
    <cellStyle name="l_PM Jornais(eliza)_Plano  GO - AJUSTADO_SECOM PR - DISTRITO FEDERAL - 14-05-08 2 4" xfId="29408" xr:uid="{43DC8EC0-0A26-400B-8433-9D8543170E55}"/>
    <cellStyle name="l_PM Jornais(eliza)_Plano  GO - AJUSTADO_SECOM PR - DISTRITO FEDERAL - 14-05-08 2 4 2" xfId="41718" xr:uid="{D876953C-8562-4F93-A938-767045C4E5AB}"/>
    <cellStyle name="l_PM Jornais(eliza)_Plano  GO - AJUSTADO_SECOM PR - DISTRITO FEDERAL - 14-05-08 2 5" xfId="32392" xr:uid="{3BEACC90-B80E-4090-8669-D04CD5BDED1F}"/>
    <cellStyle name="l_PM Jornais(eliza)_Plano  GO - AJUSTADO_SECOM PR - DISTRITO FEDERAL - 14-05-08 2 5 2" xfId="44147" xr:uid="{4C45905A-1018-4363-B653-40DC22B07801}"/>
    <cellStyle name="l_PM Jornais(eliza)_Plano  GO - AJUSTADO_SECOM PR - DISTRITO FEDERAL - 14-05-08 2 6" xfId="34697" xr:uid="{EED74F8A-16D3-43C6-BB2B-3EF7CFC151DA}"/>
    <cellStyle name="l_PM Jornais(eliza)_Plano  GO - AJUSTADO_SECOM PR - DISTRITO FEDERAL - 14-05-08 2 7" xfId="19395" xr:uid="{9EE27F1C-904C-44B8-BAD8-A1B9B15A67F4}"/>
    <cellStyle name="l_PM Jornais(eliza)_Plano  GO - AJUSTADO_SECOM PR - DISTRITO FEDERAL - 14-05-08 3" xfId="12366" xr:uid="{A81CA656-4B21-4E48-B73E-201BC1E8C30D}"/>
    <cellStyle name="l_PM Jornais(eliza)_Plano  GO - AJUSTADO_SECOM PR - DISTRITO FEDERAL - 14-05-08 3 2" xfId="15996" xr:uid="{E835AC05-6BE3-4CAB-B284-7DF1C482D4B6}"/>
    <cellStyle name="l_PM Jornais(eliza)_Plano  GO - AJUSTADO_SECOM PR - DISTRITO FEDERAL - 14-05-08 3 2 2" xfId="22155" xr:uid="{43AA48EC-D6B3-404A-AD4C-4E0BEEB6B314}"/>
    <cellStyle name="l_PM Jornais(eliza)_Plano  GO - AJUSTADO_SECOM PR - DISTRITO FEDERAL - 14-05-08 3 2 2 2" xfId="39433" xr:uid="{CA518DAB-90E5-4718-8405-AD214B6A7D70}"/>
    <cellStyle name="l_PM Jornais(eliza)_Plano  GO - AJUSTADO_SECOM PR - DISTRITO FEDERAL - 14-05-08 3 2 3" xfId="27074" xr:uid="{ECD01922-C90C-4B4A-84F9-602007DA37EB}"/>
    <cellStyle name="l_PM Jornais(eliza)_Plano  GO - AJUSTADO_SECOM PR - DISTRITO FEDERAL - 14-05-08 3 2 4" xfId="48333" xr:uid="{E8B91304-1888-4CBA-8A05-9BAA81BBA61C}"/>
    <cellStyle name="l_PM Jornais(eliza)_Plano  GO - AJUSTADO_SECOM PR - DISTRITO FEDERAL - 14-05-08 3 3" xfId="17696" xr:uid="{BE4C763D-EB75-4AF7-AEA3-80E7EE6B3CB9}"/>
    <cellStyle name="l_PM Jornais(eliza)_Plano  GO - AJUSTADO_SECOM PR - DISTRITO FEDERAL - 14-05-08 3 3 2" xfId="23855" xr:uid="{43705E40-6CF2-4038-B07F-2B9A3630FB25}"/>
    <cellStyle name="l_PM Jornais(eliza)_Plano  GO - AJUSTADO_SECOM PR - DISTRITO FEDERAL - 14-05-08 3 3 2 2" xfId="42518" xr:uid="{96C2159B-5745-45F4-B183-589618FB8A7D}"/>
    <cellStyle name="l_PM Jornais(eliza)_Plano  GO - AJUSTADO_SECOM PR - DISTRITO FEDERAL - 14-05-08 3 3 3" xfId="30292" xr:uid="{C107F43C-DEE4-46AF-838E-ED4F90A99640}"/>
    <cellStyle name="l_PM Jornais(eliza)_Plano  GO - AJUSTADO_SECOM PR - DISTRITO FEDERAL - 14-05-08 3 4" xfId="33289" xr:uid="{DFB38FB3-6C79-48F1-B8C7-7BA4BA022D15}"/>
    <cellStyle name="l_PM Jornais(eliza)_Plano  GO - AJUSTADO_SECOM PR - DISTRITO FEDERAL - 14-05-08 3 4 2" xfId="45008" xr:uid="{AACC0962-0EBE-401B-8E08-41364B774E0E}"/>
    <cellStyle name="l_PM Jornais(eliza)_Plano  GO - AJUSTADO_SECOM PR - DISTRITO FEDERAL - 14-05-08 3 5" xfId="35491" xr:uid="{FB333D2C-6E74-46CE-B6FA-02632DCEA67B}"/>
    <cellStyle name="l_PM Jornais(eliza)_Plano  GO - AJUSTADO_SECOM PR - DISTRITO FEDERAL - 14-05-08 3 6" xfId="37283" xr:uid="{781B3677-0ACC-4EEB-B46E-AEB6C9D9CCD4}"/>
    <cellStyle name="l_PM Jornais(eliza)_Plano  GO - AJUSTADO_SECOM PR - DISTRITO FEDERAL - 14-05-08 3 6 2" xfId="46819" xr:uid="{F14181B4-56D4-461F-9D2B-EA5D54DABDCB}"/>
    <cellStyle name="l_PM Jornais(eliza)_Plano  GO - AJUSTADO_SECOM PR - DISTRITO FEDERAL - 14-05-08 4" xfId="14256" xr:uid="{3DD7F7FB-5647-4A66-A796-0B55021B7447}"/>
    <cellStyle name="l_PM Jornais(eliza)_Plano  GO - AJUSTADO_SECOM PR - DISTRITO FEDERAL - 14-05-08 4 2" xfId="20415" xr:uid="{79CF817C-EE67-457E-8392-54F1373286C2}"/>
    <cellStyle name="l_PM Jornais(eliza)_Plano  GO - AJUSTADO_SECOM PR - DISTRITO FEDERAL - 14-05-08 4 2 2" xfId="37825" xr:uid="{C150BD51-60CC-49EE-8A92-9C30FF088915}"/>
    <cellStyle name="l_PM Jornais(eliza)_Plano  GO - AJUSTADO_SECOM PR - DISTRITO FEDERAL - 14-05-08 4 3" xfId="25324" xr:uid="{1AE1E16E-8FCC-497C-9569-1AD372EFE732}"/>
    <cellStyle name="l_PM Jornais(eliza)_Plano  GO - AJUSTADO_SECOM PR - DISTRITO FEDERAL - 14-05-08 5" xfId="28534" xr:uid="{5A1FCADD-1E44-4F14-9526-AADE752E8716}"/>
    <cellStyle name="l_PM Jornais(eliza)_Plano  GO - AJUSTADO_SECOM PR - DISTRITO FEDERAL - 14-05-08 5 2" xfId="40890" xr:uid="{7DE60B6A-AE6A-4425-BC5C-0AD463EEEE58}"/>
    <cellStyle name="l_PM Jornais(eliza)_Plano  GO - AJUSTADO_SECOM PR - DISTRITO FEDERAL - 14-05-08 6" xfId="31802" xr:uid="{3B0D1CEC-FEC2-4995-8EB3-CFCAF224ABAC}"/>
    <cellStyle name="l_PM Jornais(eliza)_Plano  GO - AJUSTADO_SECOM PR - DISTRITO FEDERAL - 14-05-08(1)" xfId="1294" xr:uid="{D180746E-FC5F-4F23-AD15-92D4C3F522F8}"/>
    <cellStyle name="l_PM Jornais(eliza)_Plano  GO - AJUSTADO_SECOM PR - DISTRITO FEDERAL - 14-05-08(1) 2" xfId="11414" xr:uid="{6E41D0BD-ED83-4476-9DE2-D1ACE2D7D2CF}"/>
    <cellStyle name="l_PM Jornais(eliza)_Plano  GO - AJUSTADO_SECOM PR - DISTRITO FEDERAL - 14-05-08(1) 2 2" xfId="13170" xr:uid="{45872274-DE79-47F9-8563-24D4AB196ADB}"/>
    <cellStyle name="l_PM Jornais(eliza)_Plano  GO - AJUSTADO_SECOM PR - DISTRITO FEDERAL - 14-05-08(1) 2 2 2" xfId="16800" xr:uid="{C9C48AEC-F3A0-493E-9A7B-6620BF32FCBD}"/>
    <cellStyle name="l_PM Jornais(eliza)_Plano  GO - AJUSTADO_SECOM PR - DISTRITO FEDERAL - 14-05-08(1) 2 2 2 2" xfId="22959" xr:uid="{BDFE8612-E034-4750-B979-3BDB96FFCD52}"/>
    <cellStyle name="l_PM Jornais(eliza)_Plano  GO - AJUSTADO_SECOM PR - DISTRITO FEDERAL - 14-05-08(1) 2 2 2 2 2" xfId="40226" xr:uid="{BC017F06-337F-4E91-8DCB-75B8AE888DCF}"/>
    <cellStyle name="l_PM Jornais(eliza)_Plano  GO - AJUSTADO_SECOM PR - DISTRITO FEDERAL - 14-05-08(1) 2 2 2 3" xfId="27867" xr:uid="{54D1735F-5CD8-4BCE-AFD3-CF3262698740}"/>
    <cellStyle name="l_PM Jornais(eliza)_Plano  GO - AJUSTADO_SECOM PR - DISTRITO FEDERAL - 14-05-08(1) 2 2 3" xfId="31091" xr:uid="{472F39C1-DFD8-4EA4-B6CD-D499767B7BDE}"/>
    <cellStyle name="l_PM Jornais(eliza)_Plano  GO - AJUSTADO_SECOM PR - DISTRITO FEDERAL - 14-05-08(1) 2 2 3 2" xfId="43315" xr:uid="{23694600-2F27-4DFF-B354-368794FDAB22}"/>
    <cellStyle name="l_PM Jornais(eliza)_Plano  GO - AJUSTADO_SECOM PR - DISTRITO FEDERAL - 14-05-08(1) 2 2 4" xfId="34083" xr:uid="{ADAF1792-44FD-494A-A1D8-200785D2049A}"/>
    <cellStyle name="l_PM Jornais(eliza)_Plano  GO - AJUSTADO_SECOM PR - DISTRITO FEDERAL - 14-05-08(1) 2 2 4 2" xfId="45802" xr:uid="{ABAF6F8E-FEC6-4D53-B2F3-9B6D3DBC6D37}"/>
    <cellStyle name="l_PM Jornais(eliza)_Plano  GO - AJUSTADO_SECOM PR - DISTRITO FEDERAL - 14-05-08(1) 2 2 5" xfId="36284" xr:uid="{2EA8DE3B-610F-4A9E-9A32-01F1A390866D}"/>
    <cellStyle name="l_PM Jornais(eliza)_Plano  GO - AJUSTADO_SECOM PR - DISTRITO FEDERAL - 14-05-08(1) 2 2 6" xfId="18458" xr:uid="{5C70AD14-F589-4E13-9EA5-EDC608925528}"/>
    <cellStyle name="l_PM Jornais(eliza)_Plano  GO - AJUSTADO_SECOM PR - DISTRITO FEDERAL - 14-05-08(1) 2 3" xfId="15097" xr:uid="{F5F0AA19-B7EF-46D0-92D9-0FFFD260F17B}"/>
    <cellStyle name="l_PM Jornais(eliza)_Plano  GO - AJUSTADO_SECOM PR - DISTRITO FEDERAL - 14-05-08(1) 2 3 2" xfId="21256" xr:uid="{7B8CB41E-020B-42A2-AFF8-A95189F7A643}"/>
    <cellStyle name="l_PM Jornais(eliza)_Plano  GO - AJUSTADO_SECOM PR - DISTRITO FEDERAL - 14-05-08(1) 2 3 2 2" xfId="38629" xr:uid="{4079CEB1-CA7B-45B8-BCE7-C4049BD24CB7}"/>
    <cellStyle name="l_PM Jornais(eliza)_Plano  GO - AJUSTADO_SECOM PR - DISTRITO FEDERAL - 14-05-08(1) 2 3 3" xfId="26218" xr:uid="{2AD512DE-72BA-4A0C-88E7-75C0ADEF0CC9}"/>
    <cellStyle name="l_PM Jornais(eliza)_Plano  GO - AJUSTADO_SECOM PR - DISTRITO FEDERAL - 14-05-08(1) 2 4" xfId="29409" xr:uid="{DC69D0DA-FB43-4E28-867E-86B8400DAA16}"/>
    <cellStyle name="l_PM Jornais(eliza)_Plano  GO - AJUSTADO_SECOM PR - DISTRITO FEDERAL - 14-05-08(1) 2 4 2" xfId="41719" xr:uid="{1FC65334-EEFF-42A1-AEB4-1D47A63927F4}"/>
    <cellStyle name="l_PM Jornais(eliza)_Plano  GO - AJUSTADO_SECOM PR - DISTRITO FEDERAL - 14-05-08(1) 2 5" xfId="32393" xr:uid="{A1B6B289-0BE1-4C33-984D-FABE924C459C}"/>
    <cellStyle name="l_PM Jornais(eliza)_Plano  GO - AJUSTADO_SECOM PR - DISTRITO FEDERAL - 14-05-08(1) 2 5 2" xfId="44148" xr:uid="{5875ACD0-7555-48D9-B632-3AB5F6A68427}"/>
    <cellStyle name="l_PM Jornais(eliza)_Plano  GO - AJUSTADO_SECOM PR - DISTRITO FEDERAL - 14-05-08(1) 2 6" xfId="34698" xr:uid="{62F20B5A-A696-4613-8228-70AA25059E28}"/>
    <cellStyle name="l_PM Jornais(eliza)_Plano  GO - AJUSTADO_SECOM PR - DISTRITO FEDERAL - 14-05-08(1) 2 7" xfId="19689" xr:uid="{C2B95143-79C2-4F3B-AE1A-26208137A56D}"/>
    <cellStyle name="l_PM Jornais(eliza)_Plano  GO - AJUSTADO_SECOM PR - DISTRITO FEDERAL - 14-05-08(1) 3" xfId="12367" xr:uid="{ED0C040F-ECC6-4422-84FE-885ECA725CE5}"/>
    <cellStyle name="l_PM Jornais(eliza)_Plano  GO - AJUSTADO_SECOM PR - DISTRITO FEDERAL - 14-05-08(1) 3 2" xfId="15997" xr:uid="{3FA7B42C-C831-4BB8-97FC-8973E92502A3}"/>
    <cellStyle name="l_PM Jornais(eliza)_Plano  GO - AJUSTADO_SECOM PR - DISTRITO FEDERAL - 14-05-08(1) 3 2 2" xfId="22156" xr:uid="{09BF116D-15EE-493F-87EA-A5102D99A801}"/>
    <cellStyle name="l_PM Jornais(eliza)_Plano  GO - AJUSTADO_SECOM PR - DISTRITO FEDERAL - 14-05-08(1) 3 2 2 2" xfId="39434" xr:uid="{D780C6D4-275E-4092-A3DA-EEC914C9C068}"/>
    <cellStyle name="l_PM Jornais(eliza)_Plano  GO - AJUSTADO_SECOM PR - DISTRITO FEDERAL - 14-05-08(1) 3 2 3" xfId="27075" xr:uid="{18D77202-B137-40D6-8E2A-B46D9DDE2A84}"/>
    <cellStyle name="l_PM Jornais(eliza)_Plano  GO - AJUSTADO_SECOM PR - DISTRITO FEDERAL - 14-05-08(1) 3 2 4" xfId="48334" xr:uid="{21B6470F-2048-4E9D-8237-FAC05BF40411}"/>
    <cellStyle name="l_PM Jornais(eliza)_Plano  GO - AJUSTADO_SECOM PR - DISTRITO FEDERAL - 14-05-08(1) 3 3" xfId="17697" xr:uid="{DA5AC585-B3F4-40EF-B93E-EEBB08296144}"/>
    <cellStyle name="l_PM Jornais(eliza)_Plano  GO - AJUSTADO_SECOM PR - DISTRITO FEDERAL - 14-05-08(1) 3 3 2" xfId="23856" xr:uid="{DB0E032F-1FA5-4672-BB3A-5F4B369036F5}"/>
    <cellStyle name="l_PM Jornais(eliza)_Plano  GO - AJUSTADO_SECOM PR - DISTRITO FEDERAL - 14-05-08(1) 3 3 2 2" xfId="42519" xr:uid="{DC507E5E-973C-4BDD-AE5D-40FB1AD0497A}"/>
    <cellStyle name="l_PM Jornais(eliza)_Plano  GO - AJUSTADO_SECOM PR - DISTRITO FEDERAL - 14-05-08(1) 3 3 3" xfId="30293" xr:uid="{84FB4E75-2D98-4937-AAB5-84086B5CDA8A}"/>
    <cellStyle name="l_PM Jornais(eliza)_Plano  GO - AJUSTADO_SECOM PR - DISTRITO FEDERAL - 14-05-08(1) 3 4" xfId="33290" xr:uid="{D32FD50D-C71B-49B1-B823-3D7DAC0E8E7C}"/>
    <cellStyle name="l_PM Jornais(eliza)_Plano  GO - AJUSTADO_SECOM PR - DISTRITO FEDERAL - 14-05-08(1) 3 4 2" xfId="45009" xr:uid="{1FDE521A-76CF-4FDD-A732-6CBAD7321C8A}"/>
    <cellStyle name="l_PM Jornais(eliza)_Plano  GO - AJUSTADO_SECOM PR - DISTRITO FEDERAL - 14-05-08(1) 3 5" xfId="35492" xr:uid="{DC70C66F-672B-447F-B44E-162C1ED4269B}"/>
    <cellStyle name="l_PM Jornais(eliza)_Plano  GO - AJUSTADO_SECOM PR - DISTRITO FEDERAL - 14-05-08(1) 3 6" xfId="36883" xr:uid="{C7CEC4A0-014A-4D51-9C8E-CE8C39F5E8EA}"/>
    <cellStyle name="l_PM Jornais(eliza)_Plano  GO - AJUSTADO_SECOM PR - DISTRITO FEDERAL - 14-05-08(1) 3 6 2" xfId="46419" xr:uid="{94876914-D9ED-4763-88F7-FB346AB352E0}"/>
    <cellStyle name="l_PM Jornais(eliza)_Plano  GO - AJUSTADO_SECOM PR - DISTRITO FEDERAL - 14-05-08(1) 4" xfId="14257" xr:uid="{08C1CA06-9CDC-42A7-8CC2-7BB5B4C31241}"/>
    <cellStyle name="l_PM Jornais(eliza)_Plano  GO - AJUSTADO_SECOM PR - DISTRITO FEDERAL - 14-05-08(1) 4 2" xfId="20416" xr:uid="{C28304BC-EF9C-410A-8039-C7620643B13C}"/>
    <cellStyle name="l_PM Jornais(eliza)_Plano  GO - AJUSTADO_SECOM PR - DISTRITO FEDERAL - 14-05-08(1) 4 2 2" xfId="37826" xr:uid="{BC06BAE7-A47D-440B-8A20-D9BBFDD905CB}"/>
    <cellStyle name="l_PM Jornais(eliza)_Plano  GO - AJUSTADO_SECOM PR - DISTRITO FEDERAL - 14-05-08(1) 4 3" xfId="25325" xr:uid="{FF4AACCD-23A2-4A3C-8242-386497E60C68}"/>
    <cellStyle name="l_PM Jornais(eliza)_Plano  GO - AJUSTADO_SECOM PR - DISTRITO FEDERAL - 14-05-08(1) 5" xfId="28535" xr:uid="{E99FBB1B-ABF2-4961-886C-064BB7D8FFFE}"/>
    <cellStyle name="l_PM Jornais(eliza)_Plano  GO - AJUSTADO_SECOM PR - DISTRITO FEDERAL - 14-05-08(1) 5 2" xfId="40891" xr:uid="{9A58C574-CDC3-49C8-A301-96A2F3015DE3}"/>
    <cellStyle name="l_PM Jornais(eliza)_Plano  GO - AJUSTADO_SECOM PR - DISTRITO FEDERAL - 14-05-08(1) 6" xfId="31801" xr:uid="{03785CAB-5802-4E97-8695-9141F52047B9}"/>
    <cellStyle name="l_PM Jornais(eliza)_Plano  GO - AJUSTADO_SECOM PR - DISTRITO FEDERAL - 14-05-08(1)_JORNAL COMPLEMENTO 24.06 - VERAMIR II - CONSOLIDADO" xfId="1295" xr:uid="{79F98522-287F-4DE7-AA0F-14184DB8BE63}"/>
    <cellStyle name="l_PM Jornais(eliza)_Plano  GO - AJUSTADO_SECOM PR - DISTRITO FEDERAL - 14-05-08(1)_OOH - Rev 12" xfId="4116" xr:uid="{FB44CBDE-9D97-47F7-A1EA-38F97636ED55}"/>
    <cellStyle name="l_PM Jornais(eliza)_Plano  GO - AJUSTADO_SECOM PR - DISTRITO FEDERAL - 14-05-08_JORNAL COMPLEMENTO 24.06 - VERAMIR II - CONSOLIDADO" xfId="1296" xr:uid="{25E38159-F85B-4D60-A55A-ED2BAAAB7994}"/>
    <cellStyle name="l_PM Jornais(eliza)_Plano  GO - AJUSTADO_SECOM PR - DISTRITO FEDERAL - 14-05-08_OOH - Rev 12" xfId="4117" xr:uid="{C3DD7A4B-9449-4D04-8ED8-E8A85471B3BD}"/>
    <cellStyle name="l_PM Jornais(eliza)_Plano  GO - AJUSTADO_SECOM PR - MGE E SPE - 13-05" xfId="1297" xr:uid="{124F4DCC-F916-4AF7-9396-06EB59FD0FB4}"/>
    <cellStyle name="l_PM Jornais(eliza)_Plano  GO - AJUSTADO_SECOM PR - MGE E SPE - 13-05 2" xfId="11415" xr:uid="{21331D85-0EFB-4C94-BC44-7B82E4E8BB56}"/>
    <cellStyle name="l_PM Jornais(eliza)_Plano  GO - AJUSTADO_SECOM PR - MGE E SPE - 13-05 2 2" xfId="13171" xr:uid="{92A7BC9B-0D0D-4D7E-A9BE-BA8305500C36}"/>
    <cellStyle name="l_PM Jornais(eliza)_Plano  GO - AJUSTADO_SECOM PR - MGE E SPE - 13-05 2 2 2" xfId="16801" xr:uid="{63313D6A-C2C6-4FE3-BE85-843A5D92F9C7}"/>
    <cellStyle name="l_PM Jornais(eliza)_Plano  GO - AJUSTADO_SECOM PR - MGE E SPE - 13-05 2 2 2 2" xfId="22960" xr:uid="{5003BF0F-2D92-462B-9B53-987F62C2C1E0}"/>
    <cellStyle name="l_PM Jornais(eliza)_Plano  GO - AJUSTADO_SECOM PR - MGE E SPE - 13-05 2 2 2 2 2" xfId="40227" xr:uid="{406C02D4-82E2-4B62-B928-7727EF55FC5E}"/>
    <cellStyle name="l_PM Jornais(eliza)_Plano  GO - AJUSTADO_SECOM PR - MGE E SPE - 13-05 2 2 2 3" xfId="27868" xr:uid="{81E1C238-C1DA-4355-941B-540E0775FF89}"/>
    <cellStyle name="l_PM Jornais(eliza)_Plano  GO - AJUSTADO_SECOM PR - MGE E SPE - 13-05 2 2 3" xfId="31092" xr:uid="{F1B264EC-5FA8-4465-B44A-0FD0FA1B431A}"/>
    <cellStyle name="l_PM Jornais(eliza)_Plano  GO - AJUSTADO_SECOM PR - MGE E SPE - 13-05 2 2 3 2" xfId="43316" xr:uid="{BD508928-2DF6-4031-BFAF-84FA8A3BBC47}"/>
    <cellStyle name="l_PM Jornais(eliza)_Plano  GO - AJUSTADO_SECOM PR - MGE E SPE - 13-05 2 2 4" xfId="34084" xr:uid="{AB0103EE-F60E-49A1-9A34-96013C10C895}"/>
    <cellStyle name="l_PM Jornais(eliza)_Plano  GO - AJUSTADO_SECOM PR - MGE E SPE - 13-05 2 2 4 2" xfId="45803" xr:uid="{A485427E-EBDD-4F68-8F3C-0C028F3C1970}"/>
    <cellStyle name="l_PM Jornais(eliza)_Plano  GO - AJUSTADO_SECOM PR - MGE E SPE - 13-05 2 2 5" xfId="36285" xr:uid="{105C3D04-5DB8-471E-991F-2631D1BDEF76}"/>
    <cellStyle name="l_PM Jornais(eliza)_Plano  GO - AJUSTADO_SECOM PR - MGE E SPE - 13-05 2 2 6" xfId="18457" xr:uid="{4E508EF3-F37B-42A1-971A-A717EC866F9F}"/>
    <cellStyle name="l_PM Jornais(eliza)_Plano  GO - AJUSTADO_SECOM PR - MGE E SPE - 13-05 2 3" xfId="15098" xr:uid="{6D9F5A6A-E94A-4144-BC61-74400F00F272}"/>
    <cellStyle name="l_PM Jornais(eliza)_Plano  GO - AJUSTADO_SECOM PR - MGE E SPE - 13-05 2 3 2" xfId="21257" xr:uid="{29B24550-3987-4939-B0E0-1E9E4F398860}"/>
    <cellStyle name="l_PM Jornais(eliza)_Plano  GO - AJUSTADO_SECOM PR - MGE E SPE - 13-05 2 3 2 2" xfId="38630" xr:uid="{A6FC877F-E68E-496B-937A-1BFEE2C6A100}"/>
    <cellStyle name="l_PM Jornais(eliza)_Plano  GO - AJUSTADO_SECOM PR - MGE E SPE - 13-05 2 3 3" xfId="26219" xr:uid="{338B5E9B-37B8-4D76-9CCA-9B8BBCCD84C1}"/>
    <cellStyle name="l_PM Jornais(eliza)_Plano  GO - AJUSTADO_SECOM PR - MGE E SPE - 13-05 2 4" xfId="29410" xr:uid="{C50FE1B7-D664-4371-8770-4E116F0FFA18}"/>
    <cellStyle name="l_PM Jornais(eliza)_Plano  GO - AJUSTADO_SECOM PR - MGE E SPE - 13-05 2 4 2" xfId="41720" xr:uid="{C0B7C1B1-24C0-4DE1-936D-1C60708809CC}"/>
    <cellStyle name="l_PM Jornais(eliza)_Plano  GO - AJUSTADO_SECOM PR - MGE E SPE - 13-05 2 5" xfId="32394" xr:uid="{A17A7D16-FA8A-4C6F-8090-43472968787E}"/>
    <cellStyle name="l_PM Jornais(eliza)_Plano  GO - AJUSTADO_SECOM PR - MGE E SPE - 13-05 2 5 2" xfId="44149" xr:uid="{D6BF0818-3137-419D-B8B1-EBAE3BB9D869}"/>
    <cellStyle name="l_PM Jornais(eliza)_Plano  GO - AJUSTADO_SECOM PR - MGE E SPE - 13-05 2 6" xfId="34699" xr:uid="{5203BBC1-8AF1-4547-AE5D-8EE157D22A86}"/>
    <cellStyle name="l_PM Jornais(eliza)_Plano  GO - AJUSTADO_SECOM PR - MGE E SPE - 13-05 2 7" xfId="19012" xr:uid="{504D7581-3DD2-47B0-801A-7A46BE80309C}"/>
    <cellStyle name="l_PM Jornais(eliza)_Plano  GO - AJUSTADO_SECOM PR - MGE E SPE - 13-05 3" xfId="12368" xr:uid="{4A5E0E76-74A0-4A7D-909A-02A5642005E3}"/>
    <cellStyle name="l_PM Jornais(eliza)_Plano  GO - AJUSTADO_SECOM PR - MGE E SPE - 13-05 3 2" xfId="15998" xr:uid="{6F183113-8DE1-4A06-A760-E5E02D608D9A}"/>
    <cellStyle name="l_PM Jornais(eliza)_Plano  GO - AJUSTADO_SECOM PR - MGE E SPE - 13-05 3 2 2" xfId="22157" xr:uid="{2FEAF5C0-48DC-46A4-AA16-CB1FB2F7A2BB}"/>
    <cellStyle name="l_PM Jornais(eliza)_Plano  GO - AJUSTADO_SECOM PR - MGE E SPE - 13-05 3 2 2 2" xfId="39435" xr:uid="{11A2E8EB-7B9D-4FC9-8D8E-EC73E270408F}"/>
    <cellStyle name="l_PM Jornais(eliza)_Plano  GO - AJUSTADO_SECOM PR - MGE E SPE - 13-05 3 2 3" xfId="27076" xr:uid="{C0E45B5C-07E1-4408-BE77-D073FD7865F3}"/>
    <cellStyle name="l_PM Jornais(eliza)_Plano  GO - AJUSTADO_SECOM PR - MGE E SPE - 13-05 3 2 4" xfId="48335" xr:uid="{FD9B5E90-3618-4E8D-B968-F83DF4B0A9C5}"/>
    <cellStyle name="l_PM Jornais(eliza)_Plano  GO - AJUSTADO_SECOM PR - MGE E SPE - 13-05 3 3" xfId="17698" xr:uid="{0558DB9D-7379-4246-BB03-2A82D82FCB48}"/>
    <cellStyle name="l_PM Jornais(eliza)_Plano  GO - AJUSTADO_SECOM PR - MGE E SPE - 13-05 3 3 2" xfId="23857" xr:uid="{80528B31-A8BA-4884-B950-A3B0C8D34D4D}"/>
    <cellStyle name="l_PM Jornais(eliza)_Plano  GO - AJUSTADO_SECOM PR - MGE E SPE - 13-05 3 3 2 2" xfId="42520" xr:uid="{0F38A5D9-4681-496F-8A2E-0A6A2B43C4F1}"/>
    <cellStyle name="l_PM Jornais(eliza)_Plano  GO - AJUSTADO_SECOM PR - MGE E SPE - 13-05 3 3 3" xfId="30294" xr:uid="{2F6ADAF9-25E0-45F0-8204-ACD51D9CC37E}"/>
    <cellStyle name="l_PM Jornais(eliza)_Plano  GO - AJUSTADO_SECOM PR - MGE E SPE - 13-05 3 4" xfId="33291" xr:uid="{F6F8E5C7-0A6F-4DBD-95A8-B68BB114213E}"/>
    <cellStyle name="l_PM Jornais(eliza)_Plano  GO - AJUSTADO_SECOM PR - MGE E SPE - 13-05 3 4 2" xfId="45010" xr:uid="{1F0EFE90-24C8-4C60-8E10-86E02A808FBE}"/>
    <cellStyle name="l_PM Jornais(eliza)_Plano  GO - AJUSTADO_SECOM PR - MGE E SPE - 13-05 3 5" xfId="35493" xr:uid="{B8A9A2AD-B4FC-4E31-A05A-EDB00FF1A339}"/>
    <cellStyle name="l_PM Jornais(eliza)_Plano  GO - AJUSTADO_SECOM PR - MGE E SPE - 13-05 3 6" xfId="29049" xr:uid="{AE74F9AB-62A3-437D-A927-FBD2611DA634}"/>
    <cellStyle name="l_PM Jornais(eliza)_Plano  GO - AJUSTADO_SECOM PR - MGE E SPE - 13-05 3 6 2" xfId="41375" xr:uid="{656773D8-6EEF-4E74-819E-6061009BE0EC}"/>
    <cellStyle name="l_PM Jornais(eliza)_Plano  GO - AJUSTADO_SECOM PR - MGE E SPE - 13-05 4" xfId="14258" xr:uid="{238F1D82-7530-4903-A2F9-C9E53693B469}"/>
    <cellStyle name="l_PM Jornais(eliza)_Plano  GO - AJUSTADO_SECOM PR - MGE E SPE - 13-05 4 2" xfId="20417" xr:uid="{5E20E3F7-2EEE-4A79-87B4-152548ADBADC}"/>
    <cellStyle name="l_PM Jornais(eliza)_Plano  GO - AJUSTADO_SECOM PR - MGE E SPE - 13-05 4 2 2" xfId="37827" xr:uid="{BC1E9ABE-8C03-4C94-9DEE-4833A52C93BE}"/>
    <cellStyle name="l_PM Jornais(eliza)_Plano  GO - AJUSTADO_SECOM PR - MGE E SPE - 13-05 4 3" xfId="25326" xr:uid="{D08F5DCF-1A21-46D7-918C-B3999C9FF538}"/>
    <cellStyle name="l_PM Jornais(eliza)_Plano  GO - AJUSTADO_SECOM PR - MGE E SPE - 13-05 5" xfId="28536" xr:uid="{8DFA7FDC-0A63-4D88-8B3D-47A5581F8E11}"/>
    <cellStyle name="l_PM Jornais(eliza)_Plano  GO - AJUSTADO_SECOM PR - MGE E SPE - 13-05 5 2" xfId="40892" xr:uid="{DD443880-B4F4-4264-896F-F0001007BB18}"/>
    <cellStyle name="l_PM Jornais(eliza)_Plano  GO - AJUSTADO_SECOM PR - MGE E SPE - 13-05 6" xfId="31800" xr:uid="{27650A05-1008-4C51-BBB9-9820FCF3C58A}"/>
    <cellStyle name="l_PM Jornais(eliza)_Plano  GO - AJUSTADO_SECOM PR - MGE E SPE - 13-05_JORNAL COMPLEMENTO 24.06 - VERAMIR II - CONSOLIDADO" xfId="1298" xr:uid="{EBCA4252-46E6-4409-9734-D8F71A41F009}"/>
    <cellStyle name="l_PM Jornais(eliza)_Plano  GO - AJUSTADO_SECOM PR - MGE E SPE - 13-05_OOH - Rev 12" xfId="4118" xr:uid="{2118190C-F716-468A-9AB2-85F986B0E904}"/>
    <cellStyle name="l_PM Jornais(eliza)_Plano  GO - AJUSTADO_SÉCULO 21" xfId="1299" xr:uid="{5768BAAD-B59A-4BFA-A94E-ABE6D4A12D4A}"/>
    <cellStyle name="l_PM Jornais(eliza)_Plano  GO - AJUSTADO_SÉCULO 21_JORNAL COMPLEMENTO 24.06 - VERAMIR II - CONSOLIDADO" xfId="1300" xr:uid="{CA41407D-6DBE-4FBE-9C87-5E6830DEEBFE}"/>
    <cellStyle name="l_PM Jornais(eliza)_Plano  GO - AJUSTADO_SPA - NUCLEO APRES" xfId="1301" xr:uid="{E84EFA4A-62E9-4E19-8334-56359CA2A37B}"/>
    <cellStyle name="l_PM Jornais(eliza)_Plano  GO - AJUSTADO_SPA - NUCLEO APRES 2" xfId="11416" xr:uid="{7DBAF78F-842D-4C8A-9016-50602521D424}"/>
    <cellStyle name="l_PM Jornais(eliza)_Plano  GO - AJUSTADO_SPA - NUCLEO APRES 2 2" xfId="13172" xr:uid="{B6C8E684-B4B4-4FB5-8327-AD9631A3D4B8}"/>
    <cellStyle name="l_PM Jornais(eliza)_Plano  GO - AJUSTADO_SPA - NUCLEO APRES 2 2 2" xfId="16802" xr:uid="{5270C450-92AF-440C-A958-A3E1C40CDF04}"/>
    <cellStyle name="l_PM Jornais(eliza)_Plano  GO - AJUSTADO_SPA - NUCLEO APRES 2 2 2 2" xfId="22961" xr:uid="{144DBBFD-54F7-4556-AE47-BEDE24EAF04B}"/>
    <cellStyle name="l_PM Jornais(eliza)_Plano  GO - AJUSTADO_SPA - NUCLEO APRES 2 2 2 2 2" xfId="40228" xr:uid="{400CF640-CE21-4024-AC28-BA3530740A4F}"/>
    <cellStyle name="l_PM Jornais(eliza)_Plano  GO - AJUSTADO_SPA - NUCLEO APRES 2 2 2 3" xfId="27869" xr:uid="{045A3A18-1DEC-4EA7-BE6A-734B797568F8}"/>
    <cellStyle name="l_PM Jornais(eliza)_Plano  GO - AJUSTADO_SPA - NUCLEO APRES 2 2 3" xfId="31093" xr:uid="{B75854F7-6A4C-42DC-BE33-36ECE5BC089C}"/>
    <cellStyle name="l_PM Jornais(eliza)_Plano  GO - AJUSTADO_SPA - NUCLEO APRES 2 2 3 2" xfId="43317" xr:uid="{91B4FA1E-DFB0-45AA-9BAB-300F0463AACD}"/>
    <cellStyle name="l_PM Jornais(eliza)_Plano  GO - AJUSTADO_SPA - NUCLEO APRES 2 2 4" xfId="34085" xr:uid="{91713E35-74A3-4979-8348-27B6D37E7859}"/>
    <cellStyle name="l_PM Jornais(eliza)_Plano  GO - AJUSTADO_SPA - NUCLEO APRES 2 2 4 2" xfId="45804" xr:uid="{5EE1DE24-166B-44FB-A11A-07658DB30763}"/>
    <cellStyle name="l_PM Jornais(eliza)_Plano  GO - AJUSTADO_SPA - NUCLEO APRES 2 2 5" xfId="36286" xr:uid="{4FCB5BF6-CCE0-439C-823E-1B17F0083585}"/>
    <cellStyle name="l_PM Jornais(eliza)_Plano  GO - AJUSTADO_SPA - NUCLEO APRES 2 2 6" xfId="18456" xr:uid="{264FAF12-9B51-4557-A98F-A3DD537B7EC2}"/>
    <cellStyle name="l_PM Jornais(eliza)_Plano  GO - AJUSTADO_SPA - NUCLEO APRES 2 3" xfId="15099" xr:uid="{EB23C4BB-7385-43C2-BA19-0E2312671C37}"/>
    <cellStyle name="l_PM Jornais(eliza)_Plano  GO - AJUSTADO_SPA - NUCLEO APRES 2 3 2" xfId="21258" xr:uid="{C32C78F6-6B20-4D14-995E-F6EE9E654C71}"/>
    <cellStyle name="l_PM Jornais(eliza)_Plano  GO - AJUSTADO_SPA - NUCLEO APRES 2 3 2 2" xfId="38631" xr:uid="{C5C07AB8-5D0B-4F21-97A4-CF08D7BF1013}"/>
    <cellStyle name="l_PM Jornais(eliza)_Plano  GO - AJUSTADO_SPA - NUCLEO APRES 2 3 3" xfId="26220" xr:uid="{0554C2DE-6B2D-44EE-B37F-64F1B66B09CD}"/>
    <cellStyle name="l_PM Jornais(eliza)_Plano  GO - AJUSTADO_SPA - NUCLEO APRES 2 4" xfId="29411" xr:uid="{93E38D78-5C63-485C-B082-BA8CB0C0366C}"/>
    <cellStyle name="l_PM Jornais(eliza)_Plano  GO - AJUSTADO_SPA - NUCLEO APRES 2 4 2" xfId="41721" xr:uid="{D9BD3F71-D681-4C23-90D4-27C8A9642030}"/>
    <cellStyle name="l_PM Jornais(eliza)_Plano  GO - AJUSTADO_SPA - NUCLEO APRES 2 5" xfId="32395" xr:uid="{CBB4C2C8-5DEC-48C2-BE9F-FDA70F4AB6EF}"/>
    <cellStyle name="l_PM Jornais(eliza)_Plano  GO - AJUSTADO_SPA - NUCLEO APRES 2 5 2" xfId="44150" xr:uid="{9AB0E10F-E7B5-4E00-AA1A-E569EC8DF359}"/>
    <cellStyle name="l_PM Jornais(eliza)_Plano  GO - AJUSTADO_SPA - NUCLEO APRES 2 6" xfId="34700" xr:uid="{27771976-84E1-4D4D-87D0-2C5E040877DE}"/>
    <cellStyle name="l_PM Jornais(eliza)_Plano  GO - AJUSTADO_SPA - NUCLEO APRES 2 7" xfId="18696" xr:uid="{91E8F3BE-1D4D-4D65-9F4B-7FE6BDEADD2F}"/>
    <cellStyle name="l_PM Jornais(eliza)_Plano  GO - AJUSTADO_SPA - NUCLEO APRES 3" xfId="12369" xr:uid="{F43EC134-AF57-4A1B-9F5B-7D4E1824729C}"/>
    <cellStyle name="l_PM Jornais(eliza)_Plano  GO - AJUSTADO_SPA - NUCLEO APRES 3 2" xfId="15999" xr:uid="{E2520739-F44E-4816-8E4D-3B5BF882D081}"/>
    <cellStyle name="l_PM Jornais(eliza)_Plano  GO - AJUSTADO_SPA - NUCLEO APRES 3 2 2" xfId="22158" xr:uid="{9756C36E-5832-4998-B488-48BBA23B1713}"/>
    <cellStyle name="l_PM Jornais(eliza)_Plano  GO - AJUSTADO_SPA - NUCLEO APRES 3 2 2 2" xfId="39436" xr:uid="{4E9EC2CF-DE2B-4B6A-87F7-7FF08BCFB069}"/>
    <cellStyle name="l_PM Jornais(eliza)_Plano  GO - AJUSTADO_SPA - NUCLEO APRES 3 2 3" xfId="27077" xr:uid="{FD8D68E2-7DAC-46E3-9D57-5371818F56D4}"/>
    <cellStyle name="l_PM Jornais(eliza)_Plano  GO - AJUSTADO_SPA - NUCLEO APRES 3 2 4" xfId="48336" xr:uid="{46298A49-3288-429B-BA08-8E097B8AEE8A}"/>
    <cellStyle name="l_PM Jornais(eliza)_Plano  GO - AJUSTADO_SPA - NUCLEO APRES 3 3" xfId="17699" xr:uid="{BAE3570C-5509-4A2E-BB84-A1BE4397F1D3}"/>
    <cellStyle name="l_PM Jornais(eliza)_Plano  GO - AJUSTADO_SPA - NUCLEO APRES 3 3 2" xfId="23858" xr:uid="{BA5D1496-5B39-4892-8303-D8E0B0624981}"/>
    <cellStyle name="l_PM Jornais(eliza)_Plano  GO - AJUSTADO_SPA - NUCLEO APRES 3 3 2 2" xfId="42521" xr:uid="{AD341201-6858-4E59-9099-5529240BA3AE}"/>
    <cellStyle name="l_PM Jornais(eliza)_Plano  GO - AJUSTADO_SPA - NUCLEO APRES 3 3 3" xfId="30295" xr:uid="{6AFE75B4-C91B-4E3D-85B8-CED9F78B7FD9}"/>
    <cellStyle name="l_PM Jornais(eliza)_Plano  GO - AJUSTADO_SPA - NUCLEO APRES 3 4" xfId="33292" xr:uid="{59D656BA-C134-451E-A11C-A560056E8BEC}"/>
    <cellStyle name="l_PM Jornais(eliza)_Plano  GO - AJUSTADO_SPA - NUCLEO APRES 3 4 2" xfId="45011" xr:uid="{D667284C-CA03-41F2-BD32-BB14DD175DF5}"/>
    <cellStyle name="l_PM Jornais(eliza)_Plano  GO - AJUSTADO_SPA - NUCLEO APRES 3 5" xfId="35494" xr:uid="{86A7C3D0-AEDB-48E6-8BFC-1FD391143856}"/>
    <cellStyle name="l_PM Jornais(eliza)_Plano  GO - AJUSTADO_SPA - NUCLEO APRES 3 6" xfId="37079" xr:uid="{90617E4B-4CC5-408B-8EB1-5CFC3D8B7AC6}"/>
    <cellStyle name="l_PM Jornais(eliza)_Plano  GO - AJUSTADO_SPA - NUCLEO APRES 3 6 2" xfId="46615" xr:uid="{5F9001C1-773F-4685-A533-1128DA5ABEC6}"/>
    <cellStyle name="l_PM Jornais(eliza)_Plano  GO - AJUSTADO_SPA - NUCLEO APRES 4" xfId="14259" xr:uid="{9BF0FA21-D8D5-46F0-AB88-61948DAF9E11}"/>
    <cellStyle name="l_PM Jornais(eliza)_Plano  GO - AJUSTADO_SPA - NUCLEO APRES 4 2" xfId="20418" xr:uid="{003E826F-5BE7-4D2A-977B-614FC637E187}"/>
    <cellStyle name="l_PM Jornais(eliza)_Plano  GO - AJUSTADO_SPA - NUCLEO APRES 4 2 2" xfId="37828" xr:uid="{B8DE1329-EADA-429D-8BD1-372F1AE8CB6C}"/>
    <cellStyle name="l_PM Jornais(eliza)_Plano  GO - AJUSTADO_SPA - NUCLEO APRES 4 3" xfId="25327" xr:uid="{3E5B7A85-918F-42BF-8AAE-DCE76F6516BD}"/>
    <cellStyle name="l_PM Jornais(eliza)_Plano  GO - AJUSTADO_SPA - NUCLEO APRES 5" xfId="28537" xr:uid="{723E6AE3-A404-4F28-8AC4-F406517996F5}"/>
    <cellStyle name="l_PM Jornais(eliza)_Plano  GO - AJUSTADO_SPA - NUCLEO APRES 5 2" xfId="40893" xr:uid="{E269C9A6-CC13-4B95-AE0C-5F06619E117E}"/>
    <cellStyle name="l_PM Jornais(eliza)_Plano  GO - AJUSTADO_SPA - NUCLEO APRES 6" xfId="31799" xr:uid="{2A0D950C-D4A7-43F0-810F-10A6BE700BD4}"/>
    <cellStyle name="l_PM Jornais(eliza)_Plano  GO - AJUSTADO_SPA - NUCLEO APRES_CINEMA - BRASÍLIA - 141" xfId="1302" xr:uid="{E3AF64B6-4CE0-43AB-B5FA-248F243D4FB0}"/>
    <cellStyle name="l_PM Jornais(eliza)_Plano  GO - AJUSTADO_SPA - NUCLEO APRES_CINEMA - BRASÍLIA - 141_JORNAL COMPLEMENTO 24.06 - VERAMIR II - CONSOLIDADO" xfId="1303" xr:uid="{E2101F2C-2782-4289-8733-DFBA3F9DD92F}"/>
    <cellStyle name="l_PM Jornais(eliza)_Plano  GO - AJUSTADO_SPA - NUCLEO APRES_CINEMA_-_9_MERCADOS" xfId="1304" xr:uid="{84821BF7-E733-43DF-9E58-CAB9129843F2}"/>
    <cellStyle name="l_PM Jornais(eliza)_Plano  GO - AJUSTADO_SPA - NUCLEO APRES_JORNAL COMPLEMENTO 24.06 - VERAMIR II - CONSOLIDADO" xfId="1305" xr:uid="{2913962F-B284-44A6-B659-EA8A4DD31A2D}"/>
    <cellStyle name="l_PM Jornais(eliza)_Plano  GO - AJUSTADO_SPA - NUCLEO APRES_OOH - Rev 12" xfId="4119" xr:uid="{D5C9C9B3-4826-4EF6-B26E-36C2946CF74A}"/>
    <cellStyle name="l_PM Jornais(eliza)_Plano  GO - AJUSTADO_SPA - NUCLEO APRES_Plano  DF - Jornal Meia Pág. Tab. 17.05" xfId="1306" xr:uid="{8BCA920F-F3CA-4E82-ABA7-0A01530B845B}"/>
    <cellStyle name="l_PM Jornais(eliza)_Plano  GO - AJUSTADO_SPA - NUCLEO APRES_Plano  DF - Jornal Meia Pág. Tab. 17.05_JORNAL COMPLEMENTO 24.06 - VERAMIR II - CONSOLIDADO" xfId="1307" xr:uid="{C38BF33F-58A6-4CB1-9C66-989D309D96DA}"/>
    <cellStyle name="l_PM Jornais(eliza)_Plano  GO - AJUSTADO_SPA - NUCLEO APRES_Plano  PE - Jornal Meia Pág. Tab. 17.05" xfId="1308" xr:uid="{30DBB930-D976-46D2-8418-BE8E8857301B}"/>
    <cellStyle name="l_PM Jornais(eliza)_Plano  GO - AJUSTADO_SPA - NUCLEO APRES_Plano  PE - Jornal Meia Pág. Tab. 17.05_JORNAL COMPLEMENTO 24.06 - VERAMIR II - CONSOLIDADO" xfId="1309" xr:uid="{310B2ADF-0DA8-4E73-BDD2-3E332B775D00}"/>
    <cellStyle name="l_PM Jornais(eliza)_Plano  GO - AJUSTADO_SPA - NUCLEO APRES_Plano BA - Jornal Meia Pág. Tab. 17.05" xfId="1310" xr:uid="{7DA41BF7-E0E8-4BFD-9D25-DE897FC406DC}"/>
    <cellStyle name="l_PM Jornais(eliza)_Plano  GO - AJUSTADO_SPA - NUCLEO APRES_Plano BA - Jornal Meia Pág. Tab. 17.05_JORNAL COMPLEMENTO 24.06 - VERAMIR II - CONSOLIDADO" xfId="1311" xr:uid="{5049A009-38F4-476D-BFA8-53123CCBBF20}"/>
    <cellStyle name="l_PM Jornais(eliza)_Plano  GO - AJUSTADO_SPA - NUCLEO APRES_Plano CE - Jornal Meia Pág. Tab. 17.05" xfId="1312" xr:uid="{5AC20AA2-9C5E-48AB-A338-5F09E010C4BD}"/>
    <cellStyle name="l_PM Jornais(eliza)_Plano  GO - AJUSTADO_SPA - NUCLEO APRES_Plano CE - Jornal Meia Pág. Tab. 17.05_JORNAL COMPLEMENTO 24.06 - VERAMIR II - CONSOLIDADO" xfId="1313" xr:uid="{BD5022A4-FA57-4A21-A571-87D6D335A113}"/>
    <cellStyle name="l_PM Jornais(eliza)_Plano  GO - AJUSTADO_SPA - NUCLEO APRES_REV I - PLANO RÁDIO CONSOLIDADO MATISSE 07.07" xfId="1314" xr:uid="{722872F0-7746-42B8-881D-95352DBB3862}"/>
    <cellStyle name="l_PM Jornais(eliza)_Plano  GO - AJUSTADO_SPA - NUCLEO APRES_SÉCULO 21" xfId="1315" xr:uid="{C03CA886-8AB9-454C-A111-EED7294D206F}"/>
    <cellStyle name="l_PM Jornais(eliza)_Plano  GO - AJUSTADO_SPA - NUCLEO APRES_SÉCULO 21_JORNAL COMPLEMENTO 24.06 - VERAMIR II - CONSOLIDADO" xfId="1316" xr:uid="{154A43FD-FAC7-46C0-A0AD-C940766B0120}"/>
    <cellStyle name="l_PM Jornais(eliza)_Plano  PE - Conferido 14.05" xfId="1317" xr:uid="{5D64A3A1-4E1D-4517-B8C5-EB7BD28F39FF}"/>
    <cellStyle name="l_PM Jornais(eliza)_Plano  PE - Conferido 14.05 2" xfId="11417" xr:uid="{C8166700-7832-416A-8B93-12C8690DC14B}"/>
    <cellStyle name="l_PM Jornais(eliza)_Plano  PE - Conferido 14.05 2 2" xfId="13173" xr:uid="{63962DFC-CF21-4F04-A7F8-BB31FDCC5B10}"/>
    <cellStyle name="l_PM Jornais(eliza)_Plano  PE - Conferido 14.05 2 2 2" xfId="16803" xr:uid="{1DC4D9F8-90B0-45E0-9DFF-44F10DA1DD46}"/>
    <cellStyle name="l_PM Jornais(eliza)_Plano  PE - Conferido 14.05 2 2 2 2" xfId="22962" xr:uid="{11404DDF-D6F2-4025-8153-499D0322B6A0}"/>
    <cellStyle name="l_PM Jornais(eliza)_Plano  PE - Conferido 14.05 2 2 2 2 2" xfId="40229" xr:uid="{3617EE74-04F3-4482-B716-4594754CC95D}"/>
    <cellStyle name="l_PM Jornais(eliza)_Plano  PE - Conferido 14.05 2 2 2 3" xfId="27870" xr:uid="{1C498998-2581-4B4A-B4E3-56ED166CF858}"/>
    <cellStyle name="l_PM Jornais(eliza)_Plano  PE - Conferido 14.05 2 2 3" xfId="31094" xr:uid="{BAC49EC8-2EF5-4B1B-9EE7-A6C2C01EF85A}"/>
    <cellStyle name="l_PM Jornais(eliza)_Plano  PE - Conferido 14.05 2 2 3 2" xfId="43318" xr:uid="{6F981D36-E030-4CEB-95AB-22C5DFC44609}"/>
    <cellStyle name="l_PM Jornais(eliza)_Plano  PE - Conferido 14.05 2 2 4" xfId="34086" xr:uid="{F7F6F6D4-86F4-49C7-A335-D7CFD828C23F}"/>
    <cellStyle name="l_PM Jornais(eliza)_Plano  PE - Conferido 14.05 2 2 4 2" xfId="45805" xr:uid="{6326FD78-3A48-49F7-BEF8-80EC8A6A15A1}"/>
    <cellStyle name="l_PM Jornais(eliza)_Plano  PE - Conferido 14.05 2 2 5" xfId="36287" xr:uid="{F7DBD02B-DE00-49E9-9837-B0D872C6E1D9}"/>
    <cellStyle name="l_PM Jornais(eliza)_Plano  PE - Conferido 14.05 2 2 6" xfId="18455" xr:uid="{0A02976E-FE0C-476C-ADE0-F8D3B3D9A25E}"/>
    <cellStyle name="l_PM Jornais(eliza)_Plano  PE - Conferido 14.05 2 3" xfId="15100" xr:uid="{F6199445-2CF1-45D3-AE8F-7419DDB75A16}"/>
    <cellStyle name="l_PM Jornais(eliza)_Plano  PE - Conferido 14.05 2 3 2" xfId="21259" xr:uid="{3CBA84C5-F19A-417A-889B-CEFC1B874EF8}"/>
    <cellStyle name="l_PM Jornais(eliza)_Plano  PE - Conferido 14.05 2 3 2 2" xfId="38632" xr:uid="{D5B2AA19-1821-4797-8EBA-64043FBF556A}"/>
    <cellStyle name="l_PM Jornais(eliza)_Plano  PE - Conferido 14.05 2 3 3" xfId="26221" xr:uid="{EE3E11BD-3091-4E62-8391-B8A9E1F97C99}"/>
    <cellStyle name="l_PM Jornais(eliza)_Plano  PE - Conferido 14.05 2 4" xfId="29412" xr:uid="{77F9FD12-8C09-4E1D-9D5B-35614DFD94F5}"/>
    <cellStyle name="l_PM Jornais(eliza)_Plano  PE - Conferido 14.05 2 4 2" xfId="41722" xr:uid="{6607E4F0-B981-44C6-871B-924B81B17166}"/>
    <cellStyle name="l_PM Jornais(eliza)_Plano  PE - Conferido 14.05 2 5" xfId="32396" xr:uid="{142BA22D-7BB1-4ED8-94DF-FC41C5A8156C}"/>
    <cellStyle name="l_PM Jornais(eliza)_Plano  PE - Conferido 14.05 2 5 2" xfId="44151" xr:uid="{D78B60D1-0658-4584-ADE8-A837A640B600}"/>
    <cellStyle name="l_PM Jornais(eliza)_Plano  PE - Conferido 14.05 2 6" xfId="34701" xr:uid="{C13E2203-74D3-4EB2-AA6A-8D3ED8FB3604}"/>
    <cellStyle name="l_PM Jornais(eliza)_Plano  PE - Conferido 14.05 2 7" xfId="19394" xr:uid="{E931A2A5-0467-4FAF-938E-E1AFE4C168DF}"/>
    <cellStyle name="l_PM Jornais(eliza)_Plano  PE - Conferido 14.05 3" xfId="12370" xr:uid="{7C4D10AE-F488-49EA-B29D-558A733E13BD}"/>
    <cellStyle name="l_PM Jornais(eliza)_Plano  PE - Conferido 14.05 3 2" xfId="16000" xr:uid="{5C32011B-BD21-4108-9B38-89AEC87BF6E7}"/>
    <cellStyle name="l_PM Jornais(eliza)_Plano  PE - Conferido 14.05 3 2 2" xfId="22159" xr:uid="{BE82278D-B530-4B4B-957F-149E7FC0FC7D}"/>
    <cellStyle name="l_PM Jornais(eliza)_Plano  PE - Conferido 14.05 3 2 2 2" xfId="39437" xr:uid="{24499347-E7A2-4242-A1AE-401DA5DE5B21}"/>
    <cellStyle name="l_PM Jornais(eliza)_Plano  PE - Conferido 14.05 3 2 3" xfId="27078" xr:uid="{4AB6D726-579E-492A-93DF-C29BB9F3518B}"/>
    <cellStyle name="l_PM Jornais(eliza)_Plano  PE - Conferido 14.05 3 2 4" xfId="48337" xr:uid="{2556EDD8-C5C5-4914-909A-E4C4750B2EE6}"/>
    <cellStyle name="l_PM Jornais(eliza)_Plano  PE - Conferido 14.05 3 3" xfId="17700" xr:uid="{73FA80FA-8D10-42B7-AA74-FCC74A5C33F1}"/>
    <cellStyle name="l_PM Jornais(eliza)_Plano  PE - Conferido 14.05 3 3 2" xfId="23859" xr:uid="{23EAA6E7-2C10-44E3-BF1B-C218F65910F8}"/>
    <cellStyle name="l_PM Jornais(eliza)_Plano  PE - Conferido 14.05 3 3 2 2" xfId="42522" xr:uid="{372F2642-6E90-4AB7-AA33-4DC8E0F09C81}"/>
    <cellStyle name="l_PM Jornais(eliza)_Plano  PE - Conferido 14.05 3 3 3" xfId="30296" xr:uid="{E561906D-9309-4753-963B-07D502BCA5D7}"/>
    <cellStyle name="l_PM Jornais(eliza)_Plano  PE - Conferido 14.05 3 4" xfId="33293" xr:uid="{8BCF1355-D93C-4DA1-BFEB-3A619DCEA110}"/>
    <cellStyle name="l_PM Jornais(eliza)_Plano  PE - Conferido 14.05 3 4 2" xfId="45012" xr:uid="{AB530995-75D8-450B-9EEA-203CFC6DC0FD}"/>
    <cellStyle name="l_PM Jornais(eliza)_Plano  PE - Conferido 14.05 3 5" xfId="35495" xr:uid="{5BB645AE-FC7B-4B1E-AF00-632AF3E7EB26}"/>
    <cellStyle name="l_PM Jornais(eliza)_Plano  PE - Conferido 14.05 3 6" xfId="37282" xr:uid="{8C77B1A0-D68F-41D8-8935-0BEB9DEBABB0}"/>
    <cellStyle name="l_PM Jornais(eliza)_Plano  PE - Conferido 14.05 3 6 2" xfId="46818" xr:uid="{3DF0CA75-5881-403D-B9EF-EC87D311CAE2}"/>
    <cellStyle name="l_PM Jornais(eliza)_Plano  PE - Conferido 14.05 4" xfId="14260" xr:uid="{A16BC291-7258-44F5-B87F-3BF3E18B14FB}"/>
    <cellStyle name="l_PM Jornais(eliza)_Plano  PE - Conferido 14.05 4 2" xfId="20419" xr:uid="{744AEDC4-3578-4615-B9E1-0585E2D32860}"/>
    <cellStyle name="l_PM Jornais(eliza)_Plano  PE - Conferido 14.05 4 2 2" xfId="37829" xr:uid="{E62D4A58-9E3D-4DFB-B88B-0F9AA9A60E50}"/>
    <cellStyle name="l_PM Jornais(eliza)_Plano  PE - Conferido 14.05 4 3" xfId="25328" xr:uid="{8607C628-A54F-4CE0-8BED-720303A80891}"/>
    <cellStyle name="l_PM Jornais(eliza)_Plano  PE - Conferido 14.05 5" xfId="28538" xr:uid="{0D4E5E96-0C75-4371-B2F3-33FCA557426B}"/>
    <cellStyle name="l_PM Jornais(eliza)_Plano  PE - Conferido 14.05 5 2" xfId="40894" xr:uid="{731F71B1-6DE0-493B-B09C-BED000F14AEC}"/>
    <cellStyle name="l_PM Jornais(eliza)_Plano  PE - Conferido 14.05 6" xfId="31798" xr:uid="{65BFCD0A-3395-410F-A65A-FC0E87BD1FE1}"/>
    <cellStyle name="l_PM Jornais(eliza)_Plano  PE - Conferido 14.05_JORNAL COMPLEMENTO 24.06 - VERAMIR II - CONSOLIDADO" xfId="1318" xr:uid="{F126DB1A-17FF-4681-8758-769BF44ECF4D}"/>
    <cellStyle name="l_PM Jornais(eliza)_Plano  PE - Conferido 14.05_OOH - Rev 12" xfId="4120" xr:uid="{FD01A2FD-3EB1-4EC6-9110-E23E50EFD06F}"/>
    <cellStyle name="l_PM Jornais(eliza)_Plano  PE - Jornal Meia Pág. Tab. 17.05" xfId="1319" xr:uid="{E5FCFD7B-6FD8-47B9-8261-B063F2F35944}"/>
    <cellStyle name="l_PM Jornais(eliza)_Plano  PE - Jornal Meia Pág. Tab. 17.05_JORNAL COMPLEMENTO 24.06 - VERAMIR II - CONSOLIDADO" xfId="1320" xr:uid="{8131C2F9-B990-493D-BDEF-F09FDE326DD3}"/>
    <cellStyle name="l_PM Jornais(eliza)_Plano AC - 06-05 CONFERÊNCIA 07.05.08" xfId="1321" xr:uid="{D5537D97-AEC9-480D-9C88-537B82A07A7D}"/>
    <cellStyle name="l_PM Jornais(eliza)_Plano AC - 06-05 CONFERÊNCIA 07.05.08 2" xfId="11418" xr:uid="{F72BB6D5-04DA-411D-8FDD-340156A53295}"/>
    <cellStyle name="l_PM Jornais(eliza)_Plano AC - 06-05 CONFERÊNCIA 07.05.08 2 2" xfId="13174" xr:uid="{F74AAEF4-9B6E-4A9E-95E8-B51292E7435D}"/>
    <cellStyle name="l_PM Jornais(eliza)_Plano AC - 06-05 CONFERÊNCIA 07.05.08 2 2 2" xfId="16804" xr:uid="{93C81BAD-DDB1-48AA-BF19-7A7CB1CB4EBF}"/>
    <cellStyle name="l_PM Jornais(eliza)_Plano AC - 06-05 CONFERÊNCIA 07.05.08 2 2 2 2" xfId="22963" xr:uid="{D2192829-D657-487F-B269-1F9C9E8C1D1A}"/>
    <cellStyle name="l_PM Jornais(eliza)_Plano AC - 06-05 CONFERÊNCIA 07.05.08 2 2 2 2 2" xfId="40230" xr:uid="{71A4F3C9-5492-4C1D-B4EA-26C3FE7E7302}"/>
    <cellStyle name="l_PM Jornais(eliza)_Plano AC - 06-05 CONFERÊNCIA 07.05.08 2 2 2 3" xfId="27871" xr:uid="{9887B64A-91E9-4D61-916E-1489D9B9B31F}"/>
    <cellStyle name="l_PM Jornais(eliza)_Plano AC - 06-05 CONFERÊNCIA 07.05.08 2 2 3" xfId="31095" xr:uid="{CFE3A8E2-2771-4DF8-B74E-62B4E0E61A35}"/>
    <cellStyle name="l_PM Jornais(eliza)_Plano AC - 06-05 CONFERÊNCIA 07.05.08 2 2 3 2" xfId="43319" xr:uid="{AA496F74-441D-4E48-A241-E403BFD82ED8}"/>
    <cellStyle name="l_PM Jornais(eliza)_Plano AC - 06-05 CONFERÊNCIA 07.05.08 2 2 4" xfId="34087" xr:uid="{B703564B-1AB5-4231-A101-ACC6587E585A}"/>
    <cellStyle name="l_PM Jornais(eliza)_Plano AC - 06-05 CONFERÊNCIA 07.05.08 2 2 4 2" xfId="45806" xr:uid="{A18E6304-1313-45EA-84EE-591490FB7A37}"/>
    <cellStyle name="l_PM Jornais(eliza)_Plano AC - 06-05 CONFERÊNCIA 07.05.08 2 2 5" xfId="36288" xr:uid="{C4A225D2-5050-4F24-B84F-4D09528AD3AF}"/>
    <cellStyle name="l_PM Jornais(eliza)_Plano AC - 06-05 CONFERÊNCIA 07.05.08 2 2 6" xfId="18454" xr:uid="{288DEB15-2FB1-4274-9AF4-A3332203D782}"/>
    <cellStyle name="l_PM Jornais(eliza)_Plano AC - 06-05 CONFERÊNCIA 07.05.08 2 3" xfId="15101" xr:uid="{5CE48A6E-1903-4E13-A470-A95942C35AA3}"/>
    <cellStyle name="l_PM Jornais(eliza)_Plano AC - 06-05 CONFERÊNCIA 07.05.08 2 3 2" xfId="21260" xr:uid="{94743ADD-5876-4B7E-953C-65E065D0C886}"/>
    <cellStyle name="l_PM Jornais(eliza)_Plano AC - 06-05 CONFERÊNCIA 07.05.08 2 3 2 2" xfId="38633" xr:uid="{9A9CDA67-0271-442F-925D-00114BEECA10}"/>
    <cellStyle name="l_PM Jornais(eliza)_Plano AC - 06-05 CONFERÊNCIA 07.05.08 2 3 3" xfId="26222" xr:uid="{EE49F2C5-2161-41C4-9A4F-6EDC9EF43A84}"/>
    <cellStyle name="l_PM Jornais(eliza)_Plano AC - 06-05 CONFERÊNCIA 07.05.08 2 4" xfId="29413" xr:uid="{6318FA00-8407-4911-A1E7-23475EA5A1B0}"/>
    <cellStyle name="l_PM Jornais(eliza)_Plano AC - 06-05 CONFERÊNCIA 07.05.08 2 4 2" xfId="41723" xr:uid="{3AD898EE-8FF3-4F35-9650-72C97835CE8D}"/>
    <cellStyle name="l_PM Jornais(eliza)_Plano AC - 06-05 CONFERÊNCIA 07.05.08 2 5" xfId="32397" xr:uid="{6BF26C4E-0745-4A33-861F-F7D53E3FE89C}"/>
    <cellStyle name="l_PM Jornais(eliza)_Plano AC - 06-05 CONFERÊNCIA 07.05.08 2 5 2" xfId="44152" xr:uid="{068C3D0F-F580-49AA-BF7A-8BBD16706B5B}"/>
    <cellStyle name="l_PM Jornais(eliza)_Plano AC - 06-05 CONFERÊNCIA 07.05.08 2 6" xfId="34702" xr:uid="{0D2D8E69-C9FA-4A8F-845D-328AECA7360E}"/>
    <cellStyle name="l_PM Jornais(eliza)_Plano AC - 06-05 CONFERÊNCIA 07.05.08 2 7" xfId="19688" xr:uid="{8A7C6E01-F0DA-4D57-ACC8-AB09302D8020}"/>
    <cellStyle name="l_PM Jornais(eliza)_Plano AC - 06-05 CONFERÊNCIA 07.05.08 3" xfId="12371" xr:uid="{23D3C6DC-4675-40FF-9C1E-574054447D65}"/>
    <cellStyle name="l_PM Jornais(eliza)_Plano AC - 06-05 CONFERÊNCIA 07.05.08 3 2" xfId="16001" xr:uid="{F28F966E-9F7C-450D-9DA5-AE7A523EE06A}"/>
    <cellStyle name="l_PM Jornais(eliza)_Plano AC - 06-05 CONFERÊNCIA 07.05.08 3 2 2" xfId="22160" xr:uid="{140A1DB6-D6E7-4814-944E-1EAEDE0B6BA5}"/>
    <cellStyle name="l_PM Jornais(eliza)_Plano AC - 06-05 CONFERÊNCIA 07.05.08 3 2 2 2" xfId="39438" xr:uid="{B2C4A1AA-94A8-4F9A-AB66-8824266CD090}"/>
    <cellStyle name="l_PM Jornais(eliza)_Plano AC - 06-05 CONFERÊNCIA 07.05.08 3 2 3" xfId="27079" xr:uid="{CC956714-E4D6-4C9B-85F5-033669C7E6FF}"/>
    <cellStyle name="l_PM Jornais(eliza)_Plano AC - 06-05 CONFERÊNCIA 07.05.08 3 2 4" xfId="48338" xr:uid="{AF5AB03F-3505-4AC2-B24A-B95C9EF745D9}"/>
    <cellStyle name="l_PM Jornais(eliza)_Plano AC - 06-05 CONFERÊNCIA 07.05.08 3 3" xfId="17701" xr:uid="{0C1B2634-991E-4F16-B63E-1888589E15BA}"/>
    <cellStyle name="l_PM Jornais(eliza)_Plano AC - 06-05 CONFERÊNCIA 07.05.08 3 3 2" xfId="23860" xr:uid="{4EDC0778-680A-456F-BD7C-87C7FAF06041}"/>
    <cellStyle name="l_PM Jornais(eliza)_Plano AC - 06-05 CONFERÊNCIA 07.05.08 3 3 2 2" xfId="42523" xr:uid="{7BD4A970-085B-4394-92FC-8F110C001C0E}"/>
    <cellStyle name="l_PM Jornais(eliza)_Plano AC - 06-05 CONFERÊNCIA 07.05.08 3 3 3" xfId="30297" xr:uid="{BDBAB58B-A471-442E-9324-CBC07A94F422}"/>
    <cellStyle name="l_PM Jornais(eliza)_Plano AC - 06-05 CONFERÊNCIA 07.05.08 3 4" xfId="33294" xr:uid="{578294CC-606F-4C6B-9ACC-0BF78C7FF2F6}"/>
    <cellStyle name="l_PM Jornais(eliza)_Plano AC - 06-05 CONFERÊNCIA 07.05.08 3 4 2" xfId="45013" xr:uid="{28D35C9D-5C08-4A82-A49B-E03FEFF70DE6}"/>
    <cellStyle name="l_PM Jornais(eliza)_Plano AC - 06-05 CONFERÊNCIA 07.05.08 3 5" xfId="35496" xr:uid="{779A77D5-7BC3-4598-A4CE-FCA1369DA959}"/>
    <cellStyle name="l_PM Jornais(eliza)_Plano AC - 06-05 CONFERÊNCIA 07.05.08 3 6" xfId="36882" xr:uid="{80A31645-08C0-441A-BAB9-3F24AA470D40}"/>
    <cellStyle name="l_PM Jornais(eliza)_Plano AC - 06-05 CONFERÊNCIA 07.05.08 3 6 2" xfId="46418" xr:uid="{5117B5F0-51A7-4AB6-908B-1F3C8CAEFE7A}"/>
    <cellStyle name="l_PM Jornais(eliza)_Plano AC - 06-05 CONFERÊNCIA 07.05.08 4" xfId="14261" xr:uid="{23145E1C-9758-45FC-9B71-08F79A442777}"/>
    <cellStyle name="l_PM Jornais(eliza)_Plano AC - 06-05 CONFERÊNCIA 07.05.08 4 2" xfId="20420" xr:uid="{49666C57-A91C-43B7-AC1E-B4341663C035}"/>
    <cellStyle name="l_PM Jornais(eliza)_Plano AC - 06-05 CONFERÊNCIA 07.05.08 4 2 2" xfId="37830" xr:uid="{E2E7EFD9-FF2C-4DB8-8D52-3325288535DF}"/>
    <cellStyle name="l_PM Jornais(eliza)_Plano AC - 06-05 CONFERÊNCIA 07.05.08 4 3" xfId="25329" xr:uid="{6219AD5E-D003-4EA2-92A5-61F284F23D6C}"/>
    <cellStyle name="l_PM Jornais(eliza)_Plano AC - 06-05 CONFERÊNCIA 07.05.08 5" xfId="28539" xr:uid="{2B8958E5-B2D7-4399-87A4-EC6D4FC71093}"/>
    <cellStyle name="l_PM Jornais(eliza)_Plano AC - 06-05 CONFERÊNCIA 07.05.08 5 2" xfId="40895" xr:uid="{9AD4FB5D-8D94-4DF5-B161-A5F8202EBA2F}"/>
    <cellStyle name="l_PM Jornais(eliza)_Plano AC - 06-05 CONFERÊNCIA 07.05.08 6" xfId="31797" xr:uid="{FD13A396-E740-4D7C-A0EC-858C1E161D70}"/>
    <cellStyle name="l_PM Jornais(eliza)_Plano AC - 06-05 CONFERÊNCIA 07.05.08_JORNAL COMPLEMENTO 24.06 - VERAMIR II - CONSOLIDADO" xfId="1322" xr:uid="{17927766-A2EE-43F4-9684-056B50456D6A}"/>
    <cellStyle name="l_PM Jornais(eliza)_Plano AC - 06-05 CONFERÊNCIA 07.05.08_OOH - Rev 12" xfId="4121" xr:uid="{88D460BE-4B3D-4895-BC3C-58F9D4F291F1}"/>
    <cellStyle name="l_PM Jornais(eliza)_Plano AC - AJUSTADO -" xfId="1323" xr:uid="{BDA3576E-F016-4D41-BEE8-C43605EFE1E2}"/>
    <cellStyle name="l_PM Jornais(eliza)_Plano AC - AJUSTADO - 2" xfId="11419" xr:uid="{5FCC82A4-F226-4593-8B4D-E3A3F5764521}"/>
    <cellStyle name="l_PM Jornais(eliza)_Plano AC - AJUSTADO - 2 2" xfId="13175" xr:uid="{3D7BA85C-9951-4AE5-8AA3-9D5CD75DBF46}"/>
    <cellStyle name="l_PM Jornais(eliza)_Plano AC - AJUSTADO - 2 2 2" xfId="16805" xr:uid="{617F487F-68D8-4106-A16A-D95A5A829F4C}"/>
    <cellStyle name="l_PM Jornais(eliza)_Plano AC - AJUSTADO - 2 2 2 2" xfId="22964" xr:uid="{1FF0041D-8C12-42E6-9868-B05CBA0BD760}"/>
    <cellStyle name="l_PM Jornais(eliza)_Plano AC - AJUSTADO - 2 2 2 2 2" xfId="40231" xr:uid="{C8D2619B-2636-4B83-8BC5-B2AD338CF952}"/>
    <cellStyle name="l_PM Jornais(eliza)_Plano AC - AJUSTADO - 2 2 2 3" xfId="27872" xr:uid="{3DC81EAA-D653-4757-9D37-91C9F67CAE40}"/>
    <cellStyle name="l_PM Jornais(eliza)_Plano AC - AJUSTADO - 2 2 3" xfId="31096" xr:uid="{4F90F97E-80A7-4408-BAF5-56D82F8C36D8}"/>
    <cellStyle name="l_PM Jornais(eliza)_Plano AC - AJUSTADO - 2 2 3 2" xfId="43320" xr:uid="{3CEF23ED-B5F4-4E00-95B7-9D99B64E50D6}"/>
    <cellStyle name="l_PM Jornais(eliza)_Plano AC - AJUSTADO - 2 2 4" xfId="34088" xr:uid="{65C81B5C-2B9E-4280-AAC7-CFFB41355781}"/>
    <cellStyle name="l_PM Jornais(eliza)_Plano AC - AJUSTADO - 2 2 4 2" xfId="45807" xr:uid="{0D97D4F0-1EA6-42E1-9F1E-861A4F23EA45}"/>
    <cellStyle name="l_PM Jornais(eliza)_Plano AC - AJUSTADO - 2 2 5" xfId="36289" xr:uid="{2CD73C6F-AA04-4C16-B339-3C0DBBE089C8}"/>
    <cellStyle name="l_PM Jornais(eliza)_Plano AC - AJUSTADO - 2 2 6" xfId="18453" xr:uid="{0E24A608-9DCE-41AB-9CE5-3A0DF9E4C1D7}"/>
    <cellStyle name="l_PM Jornais(eliza)_Plano AC - AJUSTADO - 2 3" xfId="15102" xr:uid="{7FB6B8C2-1F1D-4103-A3F6-D31F6E016AD2}"/>
    <cellStyle name="l_PM Jornais(eliza)_Plano AC - AJUSTADO - 2 3 2" xfId="21261" xr:uid="{89B65737-E148-4C21-88E8-46ABD0F53FF3}"/>
    <cellStyle name="l_PM Jornais(eliza)_Plano AC - AJUSTADO - 2 3 2 2" xfId="38634" xr:uid="{8DF74F91-62E7-46FF-8875-EE2ADA4F0664}"/>
    <cellStyle name="l_PM Jornais(eliza)_Plano AC - AJUSTADO - 2 3 3" xfId="26223" xr:uid="{580072B0-D7F6-46B2-812A-9D863D5BFE72}"/>
    <cellStyle name="l_PM Jornais(eliza)_Plano AC - AJUSTADO - 2 4" xfId="29414" xr:uid="{6E922DAD-D8C7-49CC-AE02-85FA08D790F4}"/>
    <cellStyle name="l_PM Jornais(eliza)_Plano AC - AJUSTADO - 2 4 2" xfId="41724" xr:uid="{F136A93D-14D1-4CF3-82B2-0BDA3AB5B3B8}"/>
    <cellStyle name="l_PM Jornais(eliza)_Plano AC - AJUSTADO - 2 5" xfId="32398" xr:uid="{3C8ED7A2-3B52-4E3E-ACCC-65F7EF7507E1}"/>
    <cellStyle name="l_PM Jornais(eliza)_Plano AC - AJUSTADO - 2 5 2" xfId="44153" xr:uid="{73F9D24C-6792-4DCB-9F18-D0EC087F8458}"/>
    <cellStyle name="l_PM Jornais(eliza)_Plano AC - AJUSTADO - 2 6" xfId="34703" xr:uid="{44066BCC-D9A5-4044-ADD6-AFC4A8E368F2}"/>
    <cellStyle name="l_PM Jornais(eliza)_Plano AC - AJUSTADO - 2 7" xfId="19011" xr:uid="{72BD3023-31DA-4BF6-B6C8-D83174D819A4}"/>
    <cellStyle name="l_PM Jornais(eliza)_Plano AC - AJUSTADO - 3" xfId="12372" xr:uid="{DC8A627A-CF04-41D8-9386-74022AF8B314}"/>
    <cellStyle name="l_PM Jornais(eliza)_Plano AC - AJUSTADO - 3 2" xfId="16002" xr:uid="{2B5A7885-EA87-41C4-9F93-0B0B5386773C}"/>
    <cellStyle name="l_PM Jornais(eliza)_Plano AC - AJUSTADO - 3 2 2" xfId="22161" xr:uid="{D0AC8453-ED82-4866-A602-7DC3FC315610}"/>
    <cellStyle name="l_PM Jornais(eliza)_Plano AC - AJUSTADO - 3 2 2 2" xfId="39439" xr:uid="{C1281964-DBF8-480C-B1BA-4FC8497D4148}"/>
    <cellStyle name="l_PM Jornais(eliza)_Plano AC - AJUSTADO - 3 2 3" xfId="27080" xr:uid="{87FA7A51-8DE3-4D06-B220-BE5808012C32}"/>
    <cellStyle name="l_PM Jornais(eliza)_Plano AC - AJUSTADO - 3 2 4" xfId="48339" xr:uid="{40ACB8F6-0410-48BB-961E-CA280CCD8E4F}"/>
    <cellStyle name="l_PM Jornais(eliza)_Plano AC - AJUSTADO - 3 3" xfId="17702" xr:uid="{F546521F-0E71-443D-965E-9DDBFB7AAB02}"/>
    <cellStyle name="l_PM Jornais(eliza)_Plano AC - AJUSTADO - 3 3 2" xfId="23861" xr:uid="{16A9CB7A-E3DD-4AD8-AB40-E3EBEDC52555}"/>
    <cellStyle name="l_PM Jornais(eliza)_Plano AC - AJUSTADO - 3 3 2 2" xfId="42524" xr:uid="{5DA7310E-3C90-4374-8D7A-CF6D3947D5CE}"/>
    <cellStyle name="l_PM Jornais(eliza)_Plano AC - AJUSTADO - 3 3 3" xfId="30298" xr:uid="{E76A45A7-2428-412E-9ABE-9BA4980BFFBD}"/>
    <cellStyle name="l_PM Jornais(eliza)_Plano AC - AJUSTADO - 3 4" xfId="33295" xr:uid="{1C506FF3-B71F-4309-B05A-CABF8B064ED5}"/>
    <cellStyle name="l_PM Jornais(eliza)_Plano AC - AJUSTADO - 3 4 2" xfId="45014" xr:uid="{D8759270-0483-4239-A5C0-1A617C03AA2E}"/>
    <cellStyle name="l_PM Jornais(eliza)_Plano AC - AJUSTADO - 3 5" xfId="35497" xr:uid="{8AD6EEB5-D1FF-44A7-AD92-DAC4D4CA3C66}"/>
    <cellStyle name="l_PM Jornais(eliza)_Plano AC - AJUSTADO - 3 6" xfId="25888" xr:uid="{231A6E6A-20EE-4CFF-A5D5-0C25BA2713E7}"/>
    <cellStyle name="l_PM Jornais(eliza)_Plano AC - AJUSTADO - 3 6 2" xfId="38308" xr:uid="{704BE8F9-B3D3-48E1-A70E-55E8858FC796}"/>
    <cellStyle name="l_PM Jornais(eliza)_Plano AC - AJUSTADO - 4" xfId="14262" xr:uid="{F11F7984-2FEA-4AC6-BDC6-ED965227B4BC}"/>
    <cellStyle name="l_PM Jornais(eliza)_Plano AC - AJUSTADO - 4 2" xfId="20421" xr:uid="{4E650A91-4D10-4C97-8634-40075A348368}"/>
    <cellStyle name="l_PM Jornais(eliza)_Plano AC - AJUSTADO - 4 2 2" xfId="37831" xr:uid="{816D1653-86C3-4D77-B695-FEA810C51E1C}"/>
    <cellStyle name="l_PM Jornais(eliza)_Plano AC - AJUSTADO - 4 3" xfId="25330" xr:uid="{BA87C558-BE4C-4E98-BB74-1ABC4AC8A49A}"/>
    <cellStyle name="l_PM Jornais(eliza)_Plano AC - AJUSTADO - 5" xfId="28540" xr:uid="{4FD75DD9-675F-430B-AA74-29626E5D35DA}"/>
    <cellStyle name="l_PM Jornais(eliza)_Plano AC - AJUSTADO - 5 2" xfId="40896" xr:uid="{C03219B4-A8BE-46AE-91ED-2D09C16B5EED}"/>
    <cellStyle name="l_PM Jornais(eliza)_Plano AC - AJUSTADO - 6" xfId="31796" xr:uid="{1632D94A-0D66-4B43-82D9-BCB383504913}"/>
    <cellStyle name="l_PM Jornais(eliza)_Plano AC - AJUSTADO -_CINEMA - 9 MERCADOS" xfId="1324" xr:uid="{1BEEB27B-BDC1-43E3-9514-BA202ED1966C}"/>
    <cellStyle name="l_PM Jornais(eliza)_Plano AC - AJUSTADO -_JORNAL COMPLEMENTO 24.06 - VERAMIR II - CONSOLIDADO" xfId="1325" xr:uid="{5FE40A36-4E75-4B47-BEE9-1E1032E681B2}"/>
    <cellStyle name="l_PM Jornais(eliza)_Plano AC - AJUSTADO -_OOH - Rev 12" xfId="4122" xr:uid="{0693BD2D-C935-4984-8703-7CE9F946E00C}"/>
    <cellStyle name="l_PM Jornais(eliza)_Plano AC - AJUSTADO -_Plano AM - REV I - 13.05" xfId="1326" xr:uid="{20ABCA62-CA5B-4700-8433-457C6B0BF44D}"/>
    <cellStyle name="l_PM Jornais(eliza)_Plano AC - AJUSTADO -_Plano AM - REV I - 13.05 2" xfId="11420" xr:uid="{6CE56C0B-2050-4079-8978-4C27769AACA6}"/>
    <cellStyle name="l_PM Jornais(eliza)_Plano AC - AJUSTADO -_Plano AM - REV I - 13.05 2 2" xfId="13176" xr:uid="{325C1B02-EAFC-4EB0-919D-82C74937CE88}"/>
    <cellStyle name="l_PM Jornais(eliza)_Plano AC - AJUSTADO -_Plano AM - REV I - 13.05 2 2 2" xfId="16806" xr:uid="{9F6138D0-9C48-4A31-89A7-0FB5AFD9212C}"/>
    <cellStyle name="l_PM Jornais(eliza)_Plano AC - AJUSTADO -_Plano AM - REV I - 13.05 2 2 2 2" xfId="22965" xr:uid="{E0D912A1-DAE1-41E8-BE28-94DB3A0B6045}"/>
    <cellStyle name="l_PM Jornais(eliza)_Plano AC - AJUSTADO -_Plano AM - REV I - 13.05 2 2 2 2 2" xfId="40232" xr:uid="{29C25CDF-B129-4408-B041-0E1C0460F123}"/>
    <cellStyle name="l_PM Jornais(eliza)_Plano AC - AJUSTADO -_Plano AM - REV I - 13.05 2 2 2 3" xfId="27873" xr:uid="{4437627E-6FC1-4F83-9644-29B3AD4A16DC}"/>
    <cellStyle name="l_PM Jornais(eliza)_Plano AC - AJUSTADO -_Plano AM - REV I - 13.05 2 2 3" xfId="31097" xr:uid="{78813931-8FD5-4EFF-BB0D-46B223394F2D}"/>
    <cellStyle name="l_PM Jornais(eliza)_Plano AC - AJUSTADO -_Plano AM - REV I - 13.05 2 2 3 2" xfId="43321" xr:uid="{63B3B08B-F87B-4347-A932-F2BF14048F45}"/>
    <cellStyle name="l_PM Jornais(eliza)_Plano AC - AJUSTADO -_Plano AM - REV I - 13.05 2 2 4" xfId="34089" xr:uid="{880703BD-951A-4D75-A6DA-14F1964C5327}"/>
    <cellStyle name="l_PM Jornais(eliza)_Plano AC - AJUSTADO -_Plano AM - REV I - 13.05 2 2 4 2" xfId="45808" xr:uid="{D678F3DC-3AAD-47BC-9830-4EA8787D9430}"/>
    <cellStyle name="l_PM Jornais(eliza)_Plano AC - AJUSTADO -_Plano AM - REV I - 13.05 2 2 5" xfId="36290" xr:uid="{E3E68FCC-E473-4800-BBA6-15B7967E0654}"/>
    <cellStyle name="l_PM Jornais(eliza)_Plano AC - AJUSTADO -_Plano AM - REV I - 13.05 2 2 6" xfId="18452" xr:uid="{597A0A73-B243-47FD-AD62-BC69875F4A7B}"/>
    <cellStyle name="l_PM Jornais(eliza)_Plano AC - AJUSTADO -_Plano AM - REV I - 13.05 2 3" xfId="15103" xr:uid="{8EB5B843-4268-4CE3-86AB-0F93E8463CDA}"/>
    <cellStyle name="l_PM Jornais(eliza)_Plano AC - AJUSTADO -_Plano AM - REV I - 13.05 2 3 2" xfId="21262" xr:uid="{E580083C-A73C-401A-BB73-3BD19052FD4A}"/>
    <cellStyle name="l_PM Jornais(eliza)_Plano AC - AJUSTADO -_Plano AM - REV I - 13.05 2 3 2 2" xfId="38635" xr:uid="{B45D9E98-ED5A-46F3-B058-A3082017E5E3}"/>
    <cellStyle name="l_PM Jornais(eliza)_Plano AC - AJUSTADO -_Plano AM - REV I - 13.05 2 3 3" xfId="26224" xr:uid="{B1854A1D-5934-4074-BC35-6C470ACC0855}"/>
    <cellStyle name="l_PM Jornais(eliza)_Plano AC - AJUSTADO -_Plano AM - REV I - 13.05 2 4" xfId="29415" xr:uid="{B86D68D5-A72E-4655-85AC-4FB0C3F4FCFF}"/>
    <cellStyle name="l_PM Jornais(eliza)_Plano AC - AJUSTADO -_Plano AM - REV I - 13.05 2 4 2" xfId="41725" xr:uid="{E8DC0D88-CDA8-47BB-A471-FDB3447A4E9E}"/>
    <cellStyle name="l_PM Jornais(eliza)_Plano AC - AJUSTADO -_Plano AM - REV I - 13.05 2 5" xfId="32399" xr:uid="{5829D3CC-B8D6-4054-A71E-2FA1D2E363AE}"/>
    <cellStyle name="l_PM Jornais(eliza)_Plano AC - AJUSTADO -_Plano AM - REV I - 13.05 2 5 2" xfId="44154" xr:uid="{94C24D34-C2F9-4C09-BC12-05EF58012597}"/>
    <cellStyle name="l_PM Jornais(eliza)_Plano AC - AJUSTADO -_Plano AM - REV I - 13.05 2 6" xfId="34704" xr:uid="{0448BE13-1DC2-4FF8-B2DD-B53035C15318}"/>
    <cellStyle name="l_PM Jornais(eliza)_Plano AC - AJUSTADO -_Plano AM - REV I - 13.05 2 7" xfId="18695" xr:uid="{065AC525-C752-4F40-A0A0-9C098A0E5F43}"/>
    <cellStyle name="l_PM Jornais(eliza)_Plano AC - AJUSTADO -_Plano AM - REV I - 13.05 3" xfId="12373" xr:uid="{5A999460-B935-49DA-A639-D981E78EE3E6}"/>
    <cellStyle name="l_PM Jornais(eliza)_Plano AC - AJUSTADO -_Plano AM - REV I - 13.05 3 2" xfId="16003" xr:uid="{F00BE208-CA31-4048-B5FD-F21961D99768}"/>
    <cellStyle name="l_PM Jornais(eliza)_Plano AC - AJUSTADO -_Plano AM - REV I - 13.05 3 2 2" xfId="22162" xr:uid="{6A127781-D4FA-49E5-A518-6F74E1D298B5}"/>
    <cellStyle name="l_PM Jornais(eliza)_Plano AC - AJUSTADO -_Plano AM - REV I - 13.05 3 2 2 2" xfId="39440" xr:uid="{75CBC219-A597-4FC5-AD83-64842AB8E474}"/>
    <cellStyle name="l_PM Jornais(eliza)_Plano AC - AJUSTADO -_Plano AM - REV I - 13.05 3 2 3" xfId="27081" xr:uid="{05CB072A-9CB3-4989-814E-6DAAA557D05D}"/>
    <cellStyle name="l_PM Jornais(eliza)_Plano AC - AJUSTADO -_Plano AM - REV I - 13.05 3 2 4" xfId="48340" xr:uid="{F1297CC4-600B-4006-B9C6-4C5C3B5189C4}"/>
    <cellStyle name="l_PM Jornais(eliza)_Plano AC - AJUSTADO -_Plano AM - REV I - 13.05 3 3" xfId="17703" xr:uid="{E1D036A5-62E0-42C5-9CFF-2DE368A4CCC1}"/>
    <cellStyle name="l_PM Jornais(eliza)_Plano AC - AJUSTADO -_Plano AM - REV I - 13.05 3 3 2" xfId="23862" xr:uid="{B706695C-6BD2-4D8D-9674-2F1D6E02E31B}"/>
    <cellStyle name="l_PM Jornais(eliza)_Plano AC - AJUSTADO -_Plano AM - REV I - 13.05 3 3 2 2" xfId="42525" xr:uid="{ECBC9E65-0E59-4429-83A1-1EC604672B6A}"/>
    <cellStyle name="l_PM Jornais(eliza)_Plano AC - AJUSTADO -_Plano AM - REV I - 13.05 3 3 3" xfId="30299" xr:uid="{735DC034-CDD5-456D-A734-B752285FAE38}"/>
    <cellStyle name="l_PM Jornais(eliza)_Plano AC - AJUSTADO -_Plano AM - REV I - 13.05 3 4" xfId="33296" xr:uid="{092524EE-D1F0-4C05-AD9B-6D6815398E46}"/>
    <cellStyle name="l_PM Jornais(eliza)_Plano AC - AJUSTADO -_Plano AM - REV I - 13.05 3 4 2" xfId="45015" xr:uid="{6F68662F-E98E-490F-B896-9C589C168331}"/>
    <cellStyle name="l_PM Jornais(eliza)_Plano AC - AJUSTADO -_Plano AM - REV I - 13.05 3 5" xfId="35498" xr:uid="{71D5804D-710C-4740-BA9D-944F322C3F3D}"/>
    <cellStyle name="l_PM Jornais(eliza)_Plano AC - AJUSTADO -_Plano AM - REV I - 13.05 3 6" xfId="37078" xr:uid="{29135F5D-9FFE-4299-A29F-387D1F006FE4}"/>
    <cellStyle name="l_PM Jornais(eliza)_Plano AC - AJUSTADO -_Plano AM - REV I - 13.05 3 6 2" xfId="46614" xr:uid="{BA313C5C-5C59-41B1-A606-0CDEAE2F5CF9}"/>
    <cellStyle name="l_PM Jornais(eliza)_Plano AC - AJUSTADO -_Plano AM - REV I - 13.05 4" xfId="14263" xr:uid="{91B65EE6-177E-45B6-893F-BE52F1330768}"/>
    <cellStyle name="l_PM Jornais(eliza)_Plano AC - AJUSTADO -_Plano AM - REV I - 13.05 4 2" xfId="20422" xr:uid="{C3079FED-1813-4A20-ABCC-48144ECF54FD}"/>
    <cellStyle name="l_PM Jornais(eliza)_Plano AC - AJUSTADO -_Plano AM - REV I - 13.05 4 2 2" xfId="37832" xr:uid="{79A9F847-F50A-4EB1-8F47-C561E67ADB2D}"/>
    <cellStyle name="l_PM Jornais(eliza)_Plano AC - AJUSTADO -_Plano AM - REV I - 13.05 4 3" xfId="25331" xr:uid="{DD34D21A-8800-4E2D-852B-BDEED0391041}"/>
    <cellStyle name="l_PM Jornais(eliza)_Plano AC - AJUSTADO -_Plano AM - REV I - 13.05 5" xfId="28541" xr:uid="{D928A4BB-3BE5-41FE-8341-D34747E63C07}"/>
    <cellStyle name="l_PM Jornais(eliza)_Plano AC - AJUSTADO -_Plano AM - REV I - 13.05 5 2" xfId="40897" xr:uid="{C0627AA6-9DB9-40BF-8694-79AC19D4824D}"/>
    <cellStyle name="l_PM Jornais(eliza)_Plano AC - AJUSTADO -_Plano AM - REV I - 13.05 6" xfId="31795" xr:uid="{C216CDE1-98C8-46C8-879C-B57DACE6C164}"/>
    <cellStyle name="l_PM Jornais(eliza)_Plano AC - AJUSTADO -_Plano AM - REV I - 13.05_JORNAL COMPLEMENTO 24.06 - VERAMIR II - CONSOLIDADO" xfId="1327" xr:uid="{5BBFF3AA-F73C-40AF-9A21-FC310591285B}"/>
    <cellStyle name="l_PM Jornais(eliza)_Plano AC - AJUSTADO -_Plano AM - REV I - 13.05_OOH - Rev 12" xfId="4123" xr:uid="{5A0C2A73-41B2-4E8E-98DF-37883F96C3A7}"/>
    <cellStyle name="l_PM Jornais(eliza)_Plano AC - AJUSTADO -_Plano AM - REV II - 13.05" xfId="1328" xr:uid="{C58B5E5E-E987-49BF-9698-4085BABE9F6C}"/>
    <cellStyle name="l_PM Jornais(eliza)_Plano AC - AJUSTADO -_Plano AM - REV II - 13.05 2" xfId="11421" xr:uid="{451A58E9-0927-42EB-B146-632E5771C3F8}"/>
    <cellStyle name="l_PM Jornais(eliza)_Plano AC - AJUSTADO -_Plano AM - REV II - 13.05 2 2" xfId="13177" xr:uid="{5118A6F9-1F56-4F82-AF6A-6F6284A5A6DA}"/>
    <cellStyle name="l_PM Jornais(eliza)_Plano AC - AJUSTADO -_Plano AM - REV II - 13.05 2 2 2" xfId="16807" xr:uid="{F009F258-5ED3-44FB-A412-1BEA8612C827}"/>
    <cellStyle name="l_PM Jornais(eliza)_Plano AC - AJUSTADO -_Plano AM - REV II - 13.05 2 2 2 2" xfId="22966" xr:uid="{999BF049-5ED3-401C-B763-C409E892AD26}"/>
    <cellStyle name="l_PM Jornais(eliza)_Plano AC - AJUSTADO -_Plano AM - REV II - 13.05 2 2 2 2 2" xfId="40233" xr:uid="{C90CFB37-E88B-4D7F-90AA-D942A7815BA0}"/>
    <cellStyle name="l_PM Jornais(eliza)_Plano AC - AJUSTADO -_Plano AM - REV II - 13.05 2 2 2 3" xfId="27874" xr:uid="{B780094F-8D50-417C-9E05-0F395C028F21}"/>
    <cellStyle name="l_PM Jornais(eliza)_Plano AC - AJUSTADO -_Plano AM - REV II - 13.05 2 2 3" xfId="31098" xr:uid="{AB27B21C-294B-402A-A493-241FC2E58072}"/>
    <cellStyle name="l_PM Jornais(eliza)_Plano AC - AJUSTADO -_Plano AM - REV II - 13.05 2 2 3 2" xfId="43322" xr:uid="{3323DF46-CD3B-4DF0-B412-03886CF57551}"/>
    <cellStyle name="l_PM Jornais(eliza)_Plano AC - AJUSTADO -_Plano AM - REV II - 13.05 2 2 4" xfId="34090" xr:uid="{CE00244C-E35C-43BD-82F5-03DE26786759}"/>
    <cellStyle name="l_PM Jornais(eliza)_Plano AC - AJUSTADO -_Plano AM - REV II - 13.05 2 2 4 2" xfId="45809" xr:uid="{C5FC3354-53D1-4107-B714-70782BFCE0C7}"/>
    <cellStyle name="l_PM Jornais(eliza)_Plano AC - AJUSTADO -_Plano AM - REV II - 13.05 2 2 5" xfId="36291" xr:uid="{7618AC38-FF54-4980-B56A-8AC404890C1D}"/>
    <cellStyle name="l_PM Jornais(eliza)_Plano AC - AJUSTADO -_Plano AM - REV II - 13.05 2 2 6" xfId="19899" xr:uid="{D0BE6E69-77B9-4F10-ADED-2A6350F07F31}"/>
    <cellStyle name="l_PM Jornais(eliza)_Plano AC - AJUSTADO -_Plano AM - REV II - 13.05 2 3" xfId="15104" xr:uid="{A1187EE5-E2E5-4346-9A49-7EAF7E26E82F}"/>
    <cellStyle name="l_PM Jornais(eliza)_Plano AC - AJUSTADO -_Plano AM - REV II - 13.05 2 3 2" xfId="21263" xr:uid="{850D12CD-6AE0-4400-9B2B-64657E8EE3F8}"/>
    <cellStyle name="l_PM Jornais(eliza)_Plano AC - AJUSTADO -_Plano AM - REV II - 13.05 2 3 2 2" xfId="38636" xr:uid="{7C8132CE-A1C2-4637-A4CF-AAD049B582DC}"/>
    <cellStyle name="l_PM Jornais(eliza)_Plano AC - AJUSTADO -_Plano AM - REV II - 13.05 2 3 3" xfId="26225" xr:uid="{031FE87F-EA3F-44B9-A890-F07946D9D289}"/>
    <cellStyle name="l_PM Jornais(eliza)_Plano AC - AJUSTADO -_Plano AM - REV II - 13.05 2 4" xfId="29416" xr:uid="{49178571-75F4-4E77-8021-E513C0D1BF15}"/>
    <cellStyle name="l_PM Jornais(eliza)_Plano AC - AJUSTADO -_Plano AM - REV II - 13.05 2 4 2" xfId="41726" xr:uid="{BEF81CB0-EF5E-4090-A631-18D039203A28}"/>
    <cellStyle name="l_PM Jornais(eliza)_Plano AC - AJUSTADO -_Plano AM - REV II - 13.05 2 5" xfId="32400" xr:uid="{C12E971E-AE79-45BC-98FB-C5584605BAFF}"/>
    <cellStyle name="l_PM Jornais(eliza)_Plano AC - AJUSTADO -_Plano AM - REV II - 13.05 2 5 2" xfId="44155" xr:uid="{52BD3266-167B-4782-8ACD-6011B70C1467}"/>
    <cellStyle name="l_PM Jornais(eliza)_Plano AC - AJUSTADO -_Plano AM - REV II - 13.05 2 6" xfId="34705" xr:uid="{C3B2A27D-9D43-47CD-9C10-BE112C60DCD8}"/>
    <cellStyle name="l_PM Jornais(eliza)_Plano AC - AJUSTADO -_Plano AM - REV II - 13.05 2 7" xfId="19393" xr:uid="{4362B1FC-D5BE-44E5-8BA4-EFAF6C287BDB}"/>
    <cellStyle name="l_PM Jornais(eliza)_Plano AC - AJUSTADO -_Plano AM - REV II - 13.05 3" xfId="12374" xr:uid="{BD16E281-098C-46EB-BA26-8DD0136FFBC2}"/>
    <cellStyle name="l_PM Jornais(eliza)_Plano AC - AJUSTADO -_Plano AM - REV II - 13.05 3 2" xfId="16004" xr:uid="{EA9028B7-ABD4-4A20-B565-AE4BE30A0766}"/>
    <cellStyle name="l_PM Jornais(eliza)_Plano AC - AJUSTADO -_Plano AM - REV II - 13.05 3 2 2" xfId="22163" xr:uid="{7D733963-A9F4-48DB-9049-85E97DABB502}"/>
    <cellStyle name="l_PM Jornais(eliza)_Plano AC - AJUSTADO -_Plano AM - REV II - 13.05 3 2 2 2" xfId="39441" xr:uid="{C9880EAC-97A0-40D7-B794-4E14CA141505}"/>
    <cellStyle name="l_PM Jornais(eliza)_Plano AC - AJUSTADO -_Plano AM - REV II - 13.05 3 2 3" xfId="27082" xr:uid="{44BBB6FD-7695-47AF-AFD8-6BD7C2D0637E}"/>
    <cellStyle name="l_PM Jornais(eliza)_Plano AC - AJUSTADO -_Plano AM - REV II - 13.05 3 2 4" xfId="48341" xr:uid="{661C32EB-D749-4D0E-9587-9463DA3458E6}"/>
    <cellStyle name="l_PM Jornais(eliza)_Plano AC - AJUSTADO -_Plano AM - REV II - 13.05 3 3" xfId="17704" xr:uid="{885729E8-AE1A-4976-B076-EE8E2995B300}"/>
    <cellStyle name="l_PM Jornais(eliza)_Plano AC - AJUSTADO -_Plano AM - REV II - 13.05 3 3 2" xfId="23863" xr:uid="{05D5B59F-3E62-47B8-B530-6C86933746CE}"/>
    <cellStyle name="l_PM Jornais(eliza)_Plano AC - AJUSTADO -_Plano AM - REV II - 13.05 3 3 2 2" xfId="42526" xr:uid="{A1632AF1-E701-4DC8-8311-D4DAF1ED6AA6}"/>
    <cellStyle name="l_PM Jornais(eliza)_Plano AC - AJUSTADO -_Plano AM - REV II - 13.05 3 3 3" xfId="30300" xr:uid="{D257DF44-A728-4965-A254-16B8D929CFC0}"/>
    <cellStyle name="l_PM Jornais(eliza)_Plano AC - AJUSTADO -_Plano AM - REV II - 13.05 3 4" xfId="33297" xr:uid="{EF3FE114-49AD-4380-8703-F2CC04F58DF7}"/>
    <cellStyle name="l_PM Jornais(eliza)_Plano AC - AJUSTADO -_Plano AM - REV II - 13.05 3 4 2" xfId="45016" xr:uid="{7B5A0D3B-B458-424B-8480-CACBB92EC0B3}"/>
    <cellStyle name="l_PM Jornais(eliza)_Plano AC - AJUSTADO -_Plano AM - REV II - 13.05 3 5" xfId="35499" xr:uid="{D011D93C-195E-4A0E-BB63-DB9E6E4F357F}"/>
    <cellStyle name="l_PM Jornais(eliza)_Plano AC - AJUSTADO -_Plano AM - REV II - 13.05 3 6" xfId="37281" xr:uid="{E71AEC0B-2E9A-4B5E-9BD4-0908623DE401}"/>
    <cellStyle name="l_PM Jornais(eliza)_Plano AC - AJUSTADO -_Plano AM - REV II - 13.05 3 6 2" xfId="46817" xr:uid="{7EF323A9-566E-4447-B70B-8BA941ABCFC2}"/>
    <cellStyle name="l_PM Jornais(eliza)_Plano AC - AJUSTADO -_Plano AM - REV II - 13.05 4" xfId="14264" xr:uid="{71A9BD29-B859-458F-B747-B6C7E47AB905}"/>
    <cellStyle name="l_PM Jornais(eliza)_Plano AC - AJUSTADO -_Plano AM - REV II - 13.05 4 2" xfId="20423" xr:uid="{8F19994D-514C-4C09-A793-13EB032B51DE}"/>
    <cellStyle name="l_PM Jornais(eliza)_Plano AC - AJUSTADO -_Plano AM - REV II - 13.05 4 2 2" xfId="37833" xr:uid="{3D08D613-F5A4-4DA9-B08F-33DD4D243CEC}"/>
    <cellStyle name="l_PM Jornais(eliza)_Plano AC - AJUSTADO -_Plano AM - REV II - 13.05 4 3" xfId="25332" xr:uid="{E4E928BA-821F-46F6-850B-EC0164465DE8}"/>
    <cellStyle name="l_PM Jornais(eliza)_Plano AC - AJUSTADO -_Plano AM - REV II - 13.05 5" xfId="28542" xr:uid="{F1D7BFCC-8B90-4710-8E05-595205230D65}"/>
    <cellStyle name="l_PM Jornais(eliza)_Plano AC - AJUSTADO -_Plano AM - REV II - 13.05 5 2" xfId="40898" xr:uid="{DD9A3649-288A-4B72-B80F-CF1E03E0F57C}"/>
    <cellStyle name="l_PM Jornais(eliza)_Plano AC - AJUSTADO -_Plano AM - REV II - 13.05 6" xfId="31794" xr:uid="{817DC309-D78D-43CE-B457-795B6B89E2F1}"/>
    <cellStyle name="l_PM Jornais(eliza)_Plano AC - AJUSTADO -_Plano AM - REV II - 13.05_OOH - Rev 12" xfId="4124" xr:uid="{9B75D2AC-4AFF-4BE8-9306-8E705F615989}"/>
    <cellStyle name="l_PM Jornais(eliza)_Plano AC - AJUSTADO -_Plano BA - Jornal Meia Pág. Tab. 17.05" xfId="1329" xr:uid="{37929255-DE2F-4734-85AC-264CB5EFD0C5}"/>
    <cellStyle name="l_PM Jornais(eliza)_Plano AC - AJUSTADO -_Plano BA - Jornal Meia Pág. Tab. 17.05 - JR NÃO PROG. 19.05" xfId="1330" xr:uid="{56C997E0-2173-459E-BC36-02CE078DFA70}"/>
    <cellStyle name="l_PM Jornais(eliza)_Plano AC - AJUSTADO -_Plano BA - Jornal Meia Pág. Tab. 17.05_JORNAL COMPLEMENTO 24.06 - VERAMIR II - CONSOLIDADO" xfId="1331" xr:uid="{297E628A-B0D1-4ED9-80FD-3A197E151D93}"/>
    <cellStyle name="l_PM Jornais(eliza)_Plano AC - AJUSTADO -_Plano ES - 12.05.08 CONFERÊNCIA14-05-08 " xfId="1332" xr:uid="{34A0398B-1A25-4BF0-8066-353965B24A1A}"/>
    <cellStyle name="l_PM Jornais(eliza)_Plano AC - AJUSTADO -_Plano ES - 12.05.08 CONFERÊNCIA14-05-08  2" xfId="11422" xr:uid="{442EA9A4-168E-4F58-BA4E-BFB108FF1118}"/>
    <cellStyle name="l_PM Jornais(eliza)_Plano AC - AJUSTADO -_Plano ES - 12.05.08 CONFERÊNCIA14-05-08  2 2" xfId="13178" xr:uid="{9670722F-5B3C-4569-BCE1-0039904556C1}"/>
    <cellStyle name="l_PM Jornais(eliza)_Plano AC - AJUSTADO -_Plano ES - 12.05.08 CONFERÊNCIA14-05-08  2 2 2" xfId="16808" xr:uid="{32014A41-7504-40A5-B471-AC014CAAD663}"/>
    <cellStyle name="l_PM Jornais(eliza)_Plano AC - AJUSTADO -_Plano ES - 12.05.08 CONFERÊNCIA14-05-08  2 2 2 2" xfId="22967" xr:uid="{7C68F587-B656-4DE2-8D9F-172C3A376615}"/>
    <cellStyle name="l_PM Jornais(eliza)_Plano AC - AJUSTADO -_Plano ES - 12.05.08 CONFERÊNCIA14-05-08  2 2 2 2 2" xfId="40234" xr:uid="{0E635E7E-E0B8-4B0F-A310-33E064CCB9CA}"/>
    <cellStyle name="l_PM Jornais(eliza)_Plano AC - AJUSTADO -_Plano ES - 12.05.08 CONFERÊNCIA14-05-08  2 2 2 3" xfId="27875" xr:uid="{5B83F1B4-6A6F-4D9F-93AC-6860209F34EF}"/>
    <cellStyle name="l_PM Jornais(eliza)_Plano AC - AJUSTADO -_Plano ES - 12.05.08 CONFERÊNCIA14-05-08  2 2 3" xfId="31099" xr:uid="{51BC42C6-B622-44BE-B832-66F7A24AA527}"/>
    <cellStyle name="l_PM Jornais(eliza)_Plano AC - AJUSTADO -_Plano ES - 12.05.08 CONFERÊNCIA14-05-08  2 2 3 2" xfId="43323" xr:uid="{E4FF12E7-2D3B-4DEF-B66D-16CD7A93249A}"/>
    <cellStyle name="l_PM Jornais(eliza)_Plano AC - AJUSTADO -_Plano ES - 12.05.08 CONFERÊNCIA14-05-08  2 2 4" xfId="34091" xr:uid="{88DEBA2A-7115-4F39-B6E0-E4DE5FC68241}"/>
    <cellStyle name="l_PM Jornais(eliza)_Plano AC - AJUSTADO -_Plano ES - 12.05.08 CONFERÊNCIA14-05-08  2 2 4 2" xfId="45810" xr:uid="{70641E42-AFAB-4366-8046-5EBE107F66D8}"/>
    <cellStyle name="l_PM Jornais(eliza)_Plano AC - AJUSTADO -_Plano ES - 12.05.08 CONFERÊNCIA14-05-08  2 2 5" xfId="36292" xr:uid="{63880083-19F8-41E7-B907-9488BDCE6ABE}"/>
    <cellStyle name="l_PM Jornais(eliza)_Plano AC - AJUSTADO -_Plano ES - 12.05.08 CONFERÊNCIA14-05-08  2 2 6" xfId="18197" xr:uid="{8C54E3D8-05AD-4048-BC15-FDA2AC63D2A6}"/>
    <cellStyle name="l_PM Jornais(eliza)_Plano AC - AJUSTADO -_Plano ES - 12.05.08 CONFERÊNCIA14-05-08  2 3" xfId="15105" xr:uid="{93D91AC7-241E-42E2-8609-299438D318E0}"/>
    <cellStyle name="l_PM Jornais(eliza)_Plano AC - AJUSTADO -_Plano ES - 12.05.08 CONFERÊNCIA14-05-08  2 3 2" xfId="21264" xr:uid="{37B24F2D-7D7D-45B2-A3AE-EBBA1C184EFE}"/>
    <cellStyle name="l_PM Jornais(eliza)_Plano AC - AJUSTADO -_Plano ES - 12.05.08 CONFERÊNCIA14-05-08  2 3 2 2" xfId="38637" xr:uid="{A92B0668-BEEF-484D-AA91-48B0E2313A69}"/>
    <cellStyle name="l_PM Jornais(eliza)_Plano AC - AJUSTADO -_Plano ES - 12.05.08 CONFERÊNCIA14-05-08  2 3 3" xfId="26226" xr:uid="{0B78DC7C-2034-49A4-9E52-B78E23459E5A}"/>
    <cellStyle name="l_PM Jornais(eliza)_Plano AC - AJUSTADO -_Plano ES - 12.05.08 CONFERÊNCIA14-05-08  2 4" xfId="29417" xr:uid="{0DC0444B-7952-4742-B16E-557CC293AF38}"/>
    <cellStyle name="l_PM Jornais(eliza)_Plano AC - AJUSTADO -_Plano ES - 12.05.08 CONFERÊNCIA14-05-08  2 4 2" xfId="41727" xr:uid="{C4908A71-B83D-414A-AB9B-7B3E61ED19D2}"/>
    <cellStyle name="l_PM Jornais(eliza)_Plano AC - AJUSTADO -_Plano ES - 12.05.08 CONFERÊNCIA14-05-08  2 5" xfId="32401" xr:uid="{37440CC1-3E9A-461A-9CD5-B1CA18BBB262}"/>
    <cellStyle name="l_PM Jornais(eliza)_Plano AC - AJUSTADO -_Plano ES - 12.05.08 CONFERÊNCIA14-05-08  2 5 2" xfId="44156" xr:uid="{108598A7-7755-421D-BD66-9CA94AD04AEC}"/>
    <cellStyle name="l_PM Jornais(eliza)_Plano AC - AJUSTADO -_Plano ES - 12.05.08 CONFERÊNCIA14-05-08  2 6" xfId="34706" xr:uid="{FAB47C04-0ACF-40FE-BF39-FC94AA99F7EC}"/>
    <cellStyle name="l_PM Jornais(eliza)_Plano AC - AJUSTADO -_Plano ES - 12.05.08 CONFERÊNCIA14-05-08  2 7" xfId="19687" xr:uid="{CA7661C2-438A-4505-85A9-C1032E371CDE}"/>
    <cellStyle name="l_PM Jornais(eliza)_Plano AC - AJUSTADO -_Plano ES - 12.05.08 CONFERÊNCIA14-05-08  3" xfId="12375" xr:uid="{FD2B2DC5-F311-429B-AE6E-2F3EDEE8DA15}"/>
    <cellStyle name="l_PM Jornais(eliza)_Plano AC - AJUSTADO -_Plano ES - 12.05.08 CONFERÊNCIA14-05-08  3 2" xfId="16005" xr:uid="{AAC04974-17FB-45C7-B8DA-11F2B0159220}"/>
    <cellStyle name="l_PM Jornais(eliza)_Plano AC - AJUSTADO -_Plano ES - 12.05.08 CONFERÊNCIA14-05-08  3 2 2" xfId="22164" xr:uid="{14F9F39D-412E-4E08-AEB2-5C57BD41D63A}"/>
    <cellStyle name="l_PM Jornais(eliza)_Plano AC - AJUSTADO -_Plano ES - 12.05.08 CONFERÊNCIA14-05-08  3 2 2 2" xfId="39442" xr:uid="{9C012CB3-1629-456C-9ECD-B09980BB8C11}"/>
    <cellStyle name="l_PM Jornais(eliza)_Plano AC - AJUSTADO -_Plano ES - 12.05.08 CONFERÊNCIA14-05-08  3 2 3" xfId="27083" xr:uid="{FC5C2F3D-E49A-42C0-8479-01F5385A8620}"/>
    <cellStyle name="l_PM Jornais(eliza)_Plano AC - AJUSTADO -_Plano ES - 12.05.08 CONFERÊNCIA14-05-08  3 2 4" xfId="48342" xr:uid="{225D7F05-F82B-4224-84DB-AE88383AC9D2}"/>
    <cellStyle name="l_PM Jornais(eliza)_Plano AC - AJUSTADO -_Plano ES - 12.05.08 CONFERÊNCIA14-05-08  3 3" xfId="17705" xr:uid="{6945C8AD-CFFB-4ED8-8813-5E3CAD38A73A}"/>
    <cellStyle name="l_PM Jornais(eliza)_Plano AC - AJUSTADO -_Plano ES - 12.05.08 CONFERÊNCIA14-05-08  3 3 2" xfId="23864" xr:uid="{8F533523-9B9D-4869-8FAE-F7E9D2FA70B6}"/>
    <cellStyle name="l_PM Jornais(eliza)_Plano AC - AJUSTADO -_Plano ES - 12.05.08 CONFERÊNCIA14-05-08  3 3 2 2" xfId="42527" xr:uid="{4CA3C89D-787C-4FE8-9133-0F0C3983377B}"/>
    <cellStyle name="l_PM Jornais(eliza)_Plano AC - AJUSTADO -_Plano ES - 12.05.08 CONFERÊNCIA14-05-08  3 3 3" xfId="30301" xr:uid="{1E3D1E6C-05AE-474C-B680-97BC113DED9C}"/>
    <cellStyle name="l_PM Jornais(eliza)_Plano AC - AJUSTADO -_Plano ES - 12.05.08 CONFERÊNCIA14-05-08  3 4" xfId="33298" xr:uid="{D9ACF783-4154-4337-8BE1-967E18A9AC6B}"/>
    <cellStyle name="l_PM Jornais(eliza)_Plano AC - AJUSTADO -_Plano ES - 12.05.08 CONFERÊNCIA14-05-08  3 4 2" xfId="45017" xr:uid="{D9D22EEA-7689-4BA5-9204-9B58E461C4EB}"/>
    <cellStyle name="l_PM Jornais(eliza)_Plano AC - AJUSTADO -_Plano ES - 12.05.08 CONFERÊNCIA14-05-08  3 5" xfId="35500" xr:uid="{260A2857-BAB1-4C00-9D43-7D3B2570F600}"/>
    <cellStyle name="l_PM Jornais(eliza)_Plano AC - AJUSTADO -_Plano ES - 12.05.08 CONFERÊNCIA14-05-08  3 6" xfId="36881" xr:uid="{BCD90440-5DE1-4F28-87E6-A607937E47A6}"/>
    <cellStyle name="l_PM Jornais(eliza)_Plano AC - AJUSTADO -_Plano ES - 12.05.08 CONFERÊNCIA14-05-08  3 6 2" xfId="46417" xr:uid="{99AD36A8-508D-46AD-B883-074224A3EE2F}"/>
    <cellStyle name="l_PM Jornais(eliza)_Plano AC - AJUSTADO -_Plano ES - 12.05.08 CONFERÊNCIA14-05-08  4" xfId="14265" xr:uid="{EA002F66-B584-476D-9D21-FC7B9A142260}"/>
    <cellStyle name="l_PM Jornais(eliza)_Plano AC - AJUSTADO -_Plano ES - 12.05.08 CONFERÊNCIA14-05-08  4 2" xfId="20424" xr:uid="{B58D7EF5-3C88-4469-ADFE-F93283FE4ED4}"/>
    <cellStyle name="l_PM Jornais(eliza)_Plano AC - AJUSTADO -_Plano ES - 12.05.08 CONFERÊNCIA14-05-08  4 2 2" xfId="37834" xr:uid="{70FCB409-441A-426E-BF1E-EFB9743DD1CE}"/>
    <cellStyle name="l_PM Jornais(eliza)_Plano AC - AJUSTADO -_Plano ES - 12.05.08 CONFERÊNCIA14-05-08  4 3" xfId="25333" xr:uid="{3BBB2655-DD9A-425F-84AA-D1AC696E6F01}"/>
    <cellStyle name="l_PM Jornais(eliza)_Plano AC - AJUSTADO -_Plano ES - 12.05.08 CONFERÊNCIA14-05-08  5" xfId="28543" xr:uid="{B49DBEE8-6A2E-444A-A336-891F86C2C224}"/>
    <cellStyle name="l_PM Jornais(eliza)_Plano AC - AJUSTADO -_Plano ES - 12.05.08 CONFERÊNCIA14-05-08  5 2" xfId="40899" xr:uid="{CC299E92-DBFD-421C-9FFB-3CB8424325C7}"/>
    <cellStyle name="l_PM Jornais(eliza)_Plano AC - AJUSTADO -_Plano ES - 12.05.08 CONFERÊNCIA14-05-08  6" xfId="31793" xr:uid="{6583E53B-CA8D-4C60-8F94-901C68624B0C}"/>
    <cellStyle name="l_PM Jornais(eliza)_Plano AC - AJUSTADO -_Plano ES - 12.05.08 CONFERÊNCIA14-05-08 _OOH - Rev 12" xfId="4125" xr:uid="{88916DCE-BF46-48AB-BFDB-F04B38A78B7C}"/>
    <cellStyle name="l_PM Jornais(eliza)_Plano AC - AJUSTADO -_Plano MA - 06-05 CONFERÊNCIA 10-05" xfId="1333" xr:uid="{B249D975-49F5-4ED1-88B1-C1959BD9F870}"/>
    <cellStyle name="l_PM Jornais(eliza)_Plano AC - AJUSTADO -_Plano MA - 06-05 CONFERÊNCIA 10-05 2" xfId="11423" xr:uid="{99EA3F56-A17C-496B-828E-4DE11174739F}"/>
    <cellStyle name="l_PM Jornais(eliza)_Plano AC - AJUSTADO -_Plano MA - 06-05 CONFERÊNCIA 10-05 2 2" xfId="13179" xr:uid="{298379EC-F85C-4EF3-B165-4FDCFF6F91D0}"/>
    <cellStyle name="l_PM Jornais(eliza)_Plano AC - AJUSTADO -_Plano MA - 06-05 CONFERÊNCIA 10-05 2 2 2" xfId="16809" xr:uid="{9033D61B-82C9-4295-9125-EEDA4B70077C}"/>
    <cellStyle name="l_PM Jornais(eliza)_Plano AC - AJUSTADO -_Plano MA - 06-05 CONFERÊNCIA 10-05 2 2 2 2" xfId="22968" xr:uid="{D9241479-E61A-41B0-ABE6-FCFA3290B505}"/>
    <cellStyle name="l_PM Jornais(eliza)_Plano AC - AJUSTADO -_Plano MA - 06-05 CONFERÊNCIA 10-05 2 2 2 2 2" xfId="40235" xr:uid="{2D2B8211-D29C-4639-A44A-5A62A79E67C0}"/>
    <cellStyle name="l_PM Jornais(eliza)_Plano AC - AJUSTADO -_Plano MA - 06-05 CONFERÊNCIA 10-05 2 2 2 3" xfId="27876" xr:uid="{B4A18342-5079-4CDC-BC79-9C242A5E3540}"/>
    <cellStyle name="l_PM Jornais(eliza)_Plano AC - AJUSTADO -_Plano MA - 06-05 CONFERÊNCIA 10-05 2 2 3" xfId="31100" xr:uid="{A3EEFAFF-8951-4578-854C-83118BB5D0A1}"/>
    <cellStyle name="l_PM Jornais(eliza)_Plano AC - AJUSTADO -_Plano MA - 06-05 CONFERÊNCIA 10-05 2 2 3 2" xfId="43324" xr:uid="{6DC25D95-FB83-4D35-922A-F724D12C17B7}"/>
    <cellStyle name="l_PM Jornais(eliza)_Plano AC - AJUSTADO -_Plano MA - 06-05 CONFERÊNCIA 10-05 2 2 4" xfId="34092" xr:uid="{152E4A7F-557E-4ABF-AA37-8BF66D988C75}"/>
    <cellStyle name="l_PM Jornais(eliza)_Plano AC - AJUSTADO -_Plano MA - 06-05 CONFERÊNCIA 10-05 2 2 4 2" xfId="45811" xr:uid="{E32E4217-9A99-4F55-B956-4E95F51D88D7}"/>
    <cellStyle name="l_PM Jornais(eliza)_Plano AC - AJUSTADO -_Plano MA - 06-05 CONFERÊNCIA 10-05 2 2 5" xfId="36293" xr:uid="{9738D466-EB3F-4A1F-B74A-9B5D9166A158}"/>
    <cellStyle name="l_PM Jornais(eliza)_Plano AC - AJUSTADO -_Plano MA - 06-05 CONFERÊNCIA 10-05 2 2 6" xfId="19129" xr:uid="{9BB4E7C3-3384-4946-A05A-470779FBE1D7}"/>
    <cellStyle name="l_PM Jornais(eliza)_Plano AC - AJUSTADO -_Plano MA - 06-05 CONFERÊNCIA 10-05 2 3" xfId="15106" xr:uid="{6779E6A4-B3D2-4969-84D6-92D64B45BFA2}"/>
    <cellStyle name="l_PM Jornais(eliza)_Plano AC - AJUSTADO -_Plano MA - 06-05 CONFERÊNCIA 10-05 2 3 2" xfId="21265" xr:uid="{41088B42-01FC-4679-B943-B42B9691F2E4}"/>
    <cellStyle name="l_PM Jornais(eliza)_Plano AC - AJUSTADO -_Plano MA - 06-05 CONFERÊNCIA 10-05 2 3 2 2" xfId="38638" xr:uid="{6F6B4FEE-F925-4F10-BE0F-065136211A9B}"/>
    <cellStyle name="l_PM Jornais(eliza)_Plano AC - AJUSTADO -_Plano MA - 06-05 CONFERÊNCIA 10-05 2 3 3" xfId="26227" xr:uid="{739AF0F4-D197-406B-8FB3-DF763AE5907F}"/>
    <cellStyle name="l_PM Jornais(eliza)_Plano AC - AJUSTADO -_Plano MA - 06-05 CONFERÊNCIA 10-05 2 4" xfId="29418" xr:uid="{90D29618-33CC-497A-BC97-89C82A52C622}"/>
    <cellStyle name="l_PM Jornais(eliza)_Plano AC - AJUSTADO -_Plano MA - 06-05 CONFERÊNCIA 10-05 2 4 2" xfId="41728" xr:uid="{48E0B58F-74A8-40B3-A082-83A09E44D294}"/>
    <cellStyle name="l_PM Jornais(eliza)_Plano AC - AJUSTADO -_Plano MA - 06-05 CONFERÊNCIA 10-05 2 5" xfId="32402" xr:uid="{87542CE0-A847-4715-BC7D-DE6233B5BFED}"/>
    <cellStyle name="l_PM Jornais(eliza)_Plano AC - AJUSTADO -_Plano MA - 06-05 CONFERÊNCIA 10-05 2 5 2" xfId="44157" xr:uid="{DEC00FD1-5AC9-4488-88E1-AA44057A47DD}"/>
    <cellStyle name="l_PM Jornais(eliza)_Plano AC - AJUSTADO -_Plano MA - 06-05 CONFERÊNCIA 10-05 2 6" xfId="34707" xr:uid="{ACBFD691-6936-4B4C-B4E1-B4E4F0BE732C}"/>
    <cellStyle name="l_PM Jornais(eliza)_Plano AC - AJUSTADO -_Plano MA - 06-05 CONFERÊNCIA 10-05 2 7" xfId="19010" xr:uid="{E5F22782-2337-4B1F-84D8-754EE118E259}"/>
    <cellStyle name="l_PM Jornais(eliza)_Plano AC - AJUSTADO -_Plano MA - 06-05 CONFERÊNCIA 10-05 3" xfId="12376" xr:uid="{441C04C0-5486-46BA-B64C-AB27F2639B1B}"/>
    <cellStyle name="l_PM Jornais(eliza)_Plano AC - AJUSTADO -_Plano MA - 06-05 CONFERÊNCIA 10-05 3 2" xfId="16006" xr:uid="{84E67FB9-85C1-49B2-94CC-5A80000B6F8B}"/>
    <cellStyle name="l_PM Jornais(eliza)_Plano AC - AJUSTADO -_Plano MA - 06-05 CONFERÊNCIA 10-05 3 2 2" xfId="22165" xr:uid="{C7067087-28AC-469F-B5ED-3AB0D9D41F27}"/>
    <cellStyle name="l_PM Jornais(eliza)_Plano AC - AJUSTADO -_Plano MA - 06-05 CONFERÊNCIA 10-05 3 2 2 2" xfId="39443" xr:uid="{775D8E6A-BA0F-4489-8718-CCCC7B64C7D2}"/>
    <cellStyle name="l_PM Jornais(eliza)_Plano AC - AJUSTADO -_Plano MA - 06-05 CONFERÊNCIA 10-05 3 2 3" xfId="27084" xr:uid="{E0116E0B-365F-431B-A359-D8F6D6858C71}"/>
    <cellStyle name="l_PM Jornais(eliza)_Plano AC - AJUSTADO -_Plano MA - 06-05 CONFERÊNCIA 10-05 3 2 4" xfId="48343" xr:uid="{A4DF1D27-B4D8-4C44-9D71-2B3F159D730F}"/>
    <cellStyle name="l_PM Jornais(eliza)_Plano AC - AJUSTADO -_Plano MA - 06-05 CONFERÊNCIA 10-05 3 3" xfId="17706" xr:uid="{C5A81044-6491-4D2B-94E5-A79C0EA72AD5}"/>
    <cellStyle name="l_PM Jornais(eliza)_Plano AC - AJUSTADO -_Plano MA - 06-05 CONFERÊNCIA 10-05 3 3 2" xfId="23865" xr:uid="{212A5CBB-DF83-4E93-A92E-354E4185CDD9}"/>
    <cellStyle name="l_PM Jornais(eliza)_Plano AC - AJUSTADO -_Plano MA - 06-05 CONFERÊNCIA 10-05 3 3 2 2" xfId="42528" xr:uid="{DBBAA007-A76F-4C69-8792-5D9ED833C100}"/>
    <cellStyle name="l_PM Jornais(eliza)_Plano AC - AJUSTADO -_Plano MA - 06-05 CONFERÊNCIA 10-05 3 3 3" xfId="30302" xr:uid="{F77F5A97-6199-4777-BBB6-20DA1A7907BE}"/>
    <cellStyle name="l_PM Jornais(eliza)_Plano AC - AJUSTADO -_Plano MA - 06-05 CONFERÊNCIA 10-05 3 4" xfId="33299" xr:uid="{62623A39-F25D-4217-A30A-9D2E30D0F58D}"/>
    <cellStyle name="l_PM Jornais(eliza)_Plano AC - AJUSTADO -_Plano MA - 06-05 CONFERÊNCIA 10-05 3 4 2" xfId="45018" xr:uid="{EA6DC9AF-CDB8-4B51-8139-A90DF9D34476}"/>
    <cellStyle name="l_PM Jornais(eliza)_Plano AC - AJUSTADO -_Plano MA - 06-05 CONFERÊNCIA 10-05 3 5" xfId="35501" xr:uid="{E8662E01-F044-4C00-8EDF-DB4D55A2905C}"/>
    <cellStyle name="l_PM Jornais(eliza)_Plano AC - AJUSTADO -_Plano MA - 06-05 CONFERÊNCIA 10-05 3 6" xfId="32062" xr:uid="{93773491-6C6C-47CC-A506-A22A1064E10C}"/>
    <cellStyle name="l_PM Jornais(eliza)_Plano AC - AJUSTADO -_Plano MA - 06-05 CONFERÊNCIA 10-05 3 6 2" xfId="43817" xr:uid="{2D7FCC05-570E-478C-AB38-3AE3D178B4A6}"/>
    <cellStyle name="l_PM Jornais(eliza)_Plano AC - AJUSTADO -_Plano MA - 06-05 CONFERÊNCIA 10-05 4" xfId="14266" xr:uid="{F7DB3FA3-7C6B-41AB-B85C-2E4F1E27418B}"/>
    <cellStyle name="l_PM Jornais(eliza)_Plano AC - AJUSTADO -_Plano MA - 06-05 CONFERÊNCIA 10-05 4 2" xfId="20425" xr:uid="{3F1A4224-2835-4CEE-A384-A53F73679630}"/>
    <cellStyle name="l_PM Jornais(eliza)_Plano AC - AJUSTADO -_Plano MA - 06-05 CONFERÊNCIA 10-05 4 2 2" xfId="37835" xr:uid="{3801A48A-55BE-4231-A4D0-013B56235F1B}"/>
    <cellStyle name="l_PM Jornais(eliza)_Plano AC - AJUSTADO -_Plano MA - 06-05 CONFERÊNCIA 10-05 4 3" xfId="25334" xr:uid="{C763DACA-5DF6-47E0-9477-093D270C30A8}"/>
    <cellStyle name="l_PM Jornais(eliza)_Plano AC - AJUSTADO -_Plano MA - 06-05 CONFERÊNCIA 10-05 5" xfId="28544" xr:uid="{8DDCD877-D0B9-4457-B52B-FE2DDFA817C2}"/>
    <cellStyle name="l_PM Jornais(eliza)_Plano AC - AJUSTADO -_Plano MA - 06-05 CONFERÊNCIA 10-05 5 2" xfId="40900" xr:uid="{F809E3D8-CBC0-4590-9AF3-E5DF0732AEEE}"/>
    <cellStyle name="l_PM Jornais(eliza)_Plano AC - AJUSTADO -_Plano MA - 06-05 CONFERÊNCIA 10-05 6" xfId="31792" xr:uid="{8D1C65E5-6129-4EA4-B557-243B6396B007}"/>
    <cellStyle name="l_PM Jornais(eliza)_Plano AC - AJUSTADO -_Plano MA - 06-05 CONFERÊNCIA 10-05_JORNAL COMPLEMENTO 24.06 - VERAMIR II - CONSOLIDADO" xfId="1334" xr:uid="{76485BBC-B262-4A91-A6BE-2CE070CA34BD}"/>
    <cellStyle name="l_PM Jornais(eliza)_Plano AC - AJUSTADO -_Plano MA - 06-05 CONFERÊNCIA 10-05_OOH - Rev 12" xfId="4126" xr:uid="{06576501-E980-4140-A1F2-8EE55ABC78E5}"/>
    <cellStyle name="l_PM Jornais(eliza)_Plano AC - AJUSTADO -_Plano MA - 06-05 CONFERÊNCIA 10-05_TV MATISSE" xfId="1335" xr:uid="{A983A85E-C2EB-4200-87A9-91922F0246E0}"/>
    <cellStyle name="l_PM Jornais(eliza)_Plano AC - AJUSTADO -_Plano MA - 06-05 CONFERÊNCIA 10-05_TV MATISSE 2" xfId="11424" xr:uid="{41FDF6BF-AB13-42ED-BF98-36CFADF8F925}"/>
    <cellStyle name="l_PM Jornais(eliza)_Plano AC - AJUSTADO -_Plano MA - 06-05 CONFERÊNCIA 10-05_TV MATISSE 2 2" xfId="13180" xr:uid="{21C849CA-D550-46DD-843A-7700B75CDE3C}"/>
    <cellStyle name="l_PM Jornais(eliza)_Plano AC - AJUSTADO -_Plano MA - 06-05 CONFERÊNCIA 10-05_TV MATISSE 2 2 2" xfId="16810" xr:uid="{10D71592-AFF5-448D-AE02-B4474B20FD19}"/>
    <cellStyle name="l_PM Jornais(eliza)_Plano AC - AJUSTADO -_Plano MA - 06-05 CONFERÊNCIA 10-05_TV MATISSE 2 2 2 2" xfId="22969" xr:uid="{65A8C20B-951D-4BBA-A6BE-C3EB697E804C}"/>
    <cellStyle name="l_PM Jornais(eliza)_Plano AC - AJUSTADO -_Plano MA - 06-05 CONFERÊNCIA 10-05_TV MATISSE 2 2 2 2 2" xfId="40236" xr:uid="{CF68AE24-EB85-44E5-AD5F-5F41B1CD897C}"/>
    <cellStyle name="l_PM Jornais(eliza)_Plano AC - AJUSTADO -_Plano MA - 06-05 CONFERÊNCIA 10-05_TV MATISSE 2 2 2 3" xfId="27877" xr:uid="{CC85C282-054B-4712-A845-7685D2C70DA0}"/>
    <cellStyle name="l_PM Jornais(eliza)_Plano AC - AJUSTADO -_Plano MA - 06-05 CONFERÊNCIA 10-05_TV MATISSE 2 2 3" xfId="31101" xr:uid="{3F6016DB-B889-46F7-A602-E1BBEA780069}"/>
    <cellStyle name="l_PM Jornais(eliza)_Plano AC - AJUSTADO -_Plano MA - 06-05 CONFERÊNCIA 10-05_TV MATISSE 2 2 3 2" xfId="43325" xr:uid="{F6A50E44-F4A6-4423-9326-775D843B2EEC}"/>
    <cellStyle name="l_PM Jornais(eliza)_Plano AC - AJUSTADO -_Plano MA - 06-05 CONFERÊNCIA 10-05_TV MATISSE 2 2 4" xfId="34093" xr:uid="{AEADAE89-8FAB-488B-97DF-F3CD7D42FEB8}"/>
    <cellStyle name="l_PM Jornais(eliza)_Plano AC - AJUSTADO -_Plano MA - 06-05 CONFERÊNCIA 10-05_TV MATISSE 2 2 4 2" xfId="45812" xr:uid="{55BFCC91-0D5F-4840-8356-7426ACAD1084}"/>
    <cellStyle name="l_PM Jornais(eliza)_Plano AC - AJUSTADO -_Plano MA - 06-05 CONFERÊNCIA 10-05_TV MATISSE 2 2 5" xfId="36294" xr:uid="{0F7DFE49-0CC5-4545-888F-92206DB95698}"/>
    <cellStyle name="l_PM Jornais(eliza)_Plano AC - AJUSTADO -_Plano MA - 06-05 CONFERÊNCIA 10-05_TV MATISSE 2 2 6" xfId="18235" xr:uid="{F6464666-34B2-4A3B-9B8D-0AFF01AEF4BA}"/>
    <cellStyle name="l_PM Jornais(eliza)_Plano AC - AJUSTADO -_Plano MA - 06-05 CONFERÊNCIA 10-05_TV MATISSE 2 3" xfId="15107" xr:uid="{E9D96C5B-E9EF-41D2-8902-10B2D24D2ACA}"/>
    <cellStyle name="l_PM Jornais(eliza)_Plano AC - AJUSTADO -_Plano MA - 06-05 CONFERÊNCIA 10-05_TV MATISSE 2 3 2" xfId="21266" xr:uid="{409EF1F5-96A4-49C5-9303-1702013E4B02}"/>
    <cellStyle name="l_PM Jornais(eliza)_Plano AC - AJUSTADO -_Plano MA - 06-05 CONFERÊNCIA 10-05_TV MATISSE 2 3 2 2" xfId="38639" xr:uid="{6FC0DAA9-3A9E-4219-A889-C187A0EE7BD2}"/>
    <cellStyle name="l_PM Jornais(eliza)_Plano AC - AJUSTADO -_Plano MA - 06-05 CONFERÊNCIA 10-05_TV MATISSE 2 3 3" xfId="26228" xr:uid="{4B7A1C5A-8510-4F5A-A839-030AFE5A6166}"/>
    <cellStyle name="l_PM Jornais(eliza)_Plano AC - AJUSTADO -_Plano MA - 06-05 CONFERÊNCIA 10-05_TV MATISSE 2 4" xfId="29419" xr:uid="{65265FF8-FF8B-4A31-8733-386822270F56}"/>
    <cellStyle name="l_PM Jornais(eliza)_Plano AC - AJUSTADO -_Plano MA - 06-05 CONFERÊNCIA 10-05_TV MATISSE 2 4 2" xfId="41729" xr:uid="{07F29C03-A656-4578-9326-8ABAF598CA2C}"/>
    <cellStyle name="l_PM Jornais(eliza)_Plano AC - AJUSTADO -_Plano MA - 06-05 CONFERÊNCIA 10-05_TV MATISSE 2 5" xfId="32403" xr:uid="{E9598663-EE96-4FA5-838A-6271D6D785C9}"/>
    <cellStyle name="l_PM Jornais(eliza)_Plano AC - AJUSTADO -_Plano MA - 06-05 CONFERÊNCIA 10-05_TV MATISSE 2 5 2" xfId="44158" xr:uid="{176957C9-FE0C-410E-9838-928F238BDA46}"/>
    <cellStyle name="l_PM Jornais(eliza)_Plano AC - AJUSTADO -_Plano MA - 06-05 CONFERÊNCIA 10-05_TV MATISSE 2 6" xfId="34708" xr:uid="{621B627A-A3AF-42C1-B88C-77AD0647946B}"/>
    <cellStyle name="l_PM Jornais(eliza)_Plano AC - AJUSTADO -_Plano MA - 06-05 CONFERÊNCIA 10-05_TV MATISSE 2 7" xfId="18694" xr:uid="{B33E9155-92C6-42FF-8925-2B6560C1E16F}"/>
    <cellStyle name="l_PM Jornais(eliza)_Plano AC - AJUSTADO -_Plano MA - 06-05 CONFERÊNCIA 10-05_TV MATISSE 3" xfId="12377" xr:uid="{E31FF647-6C85-40AD-96B8-E7BF0E126DB9}"/>
    <cellStyle name="l_PM Jornais(eliza)_Plano AC - AJUSTADO -_Plano MA - 06-05 CONFERÊNCIA 10-05_TV MATISSE 3 2" xfId="16007" xr:uid="{678A48D3-106F-48F1-9FB3-086219A05A49}"/>
    <cellStyle name="l_PM Jornais(eliza)_Plano AC - AJUSTADO -_Plano MA - 06-05 CONFERÊNCIA 10-05_TV MATISSE 3 2 2" xfId="22166" xr:uid="{DE50D8A8-72C0-4A4D-816A-59777369526D}"/>
    <cellStyle name="l_PM Jornais(eliza)_Plano AC - AJUSTADO -_Plano MA - 06-05 CONFERÊNCIA 10-05_TV MATISSE 3 2 2 2" xfId="39444" xr:uid="{659D0555-0F25-46A9-A46D-A9A94B7D8F86}"/>
    <cellStyle name="l_PM Jornais(eliza)_Plano AC - AJUSTADO -_Plano MA - 06-05 CONFERÊNCIA 10-05_TV MATISSE 3 2 3" xfId="27085" xr:uid="{1B5498F0-2101-4928-87F0-B0E9CF54893F}"/>
    <cellStyle name="l_PM Jornais(eliza)_Plano AC - AJUSTADO -_Plano MA - 06-05 CONFERÊNCIA 10-05_TV MATISSE 3 2 4" xfId="48344" xr:uid="{B69F9CC6-3973-468F-8F34-BF2DE9F7CE15}"/>
    <cellStyle name="l_PM Jornais(eliza)_Plano AC - AJUSTADO -_Plano MA - 06-05 CONFERÊNCIA 10-05_TV MATISSE 3 3" xfId="17707" xr:uid="{AAEE52A2-D869-40FF-8F6B-8FA5C4487FCF}"/>
    <cellStyle name="l_PM Jornais(eliza)_Plano AC - AJUSTADO -_Plano MA - 06-05 CONFERÊNCIA 10-05_TV MATISSE 3 3 2" xfId="23866" xr:uid="{1C1B6219-7B06-49F4-9AE0-EED751759FFB}"/>
    <cellStyle name="l_PM Jornais(eliza)_Plano AC - AJUSTADO -_Plano MA - 06-05 CONFERÊNCIA 10-05_TV MATISSE 3 3 2 2" xfId="42529" xr:uid="{381FFDDB-B03A-4298-8205-1299716E6251}"/>
    <cellStyle name="l_PM Jornais(eliza)_Plano AC - AJUSTADO -_Plano MA - 06-05 CONFERÊNCIA 10-05_TV MATISSE 3 3 3" xfId="30303" xr:uid="{1C2DA64D-44BB-432D-BFB2-447C0E9F8719}"/>
    <cellStyle name="l_PM Jornais(eliza)_Plano AC - AJUSTADO -_Plano MA - 06-05 CONFERÊNCIA 10-05_TV MATISSE 3 4" xfId="33300" xr:uid="{5F5B475D-EB92-4F5B-833B-0349DB89E68B}"/>
    <cellStyle name="l_PM Jornais(eliza)_Plano AC - AJUSTADO -_Plano MA - 06-05 CONFERÊNCIA 10-05_TV MATISSE 3 4 2" xfId="45019" xr:uid="{CB593CEE-989D-4EE6-A4AA-B1A0845D9F2E}"/>
    <cellStyle name="l_PM Jornais(eliza)_Plano AC - AJUSTADO -_Plano MA - 06-05 CONFERÊNCIA 10-05_TV MATISSE 3 5" xfId="35502" xr:uid="{923AA47D-34C9-40B4-AF98-AE1CBE2E4C95}"/>
    <cellStyle name="l_PM Jornais(eliza)_Plano AC - AJUSTADO -_Plano MA - 06-05 CONFERÊNCIA 10-05_TV MATISSE 3 6" xfId="37077" xr:uid="{02ACDB1F-1841-4890-B79F-535A6F8B62F1}"/>
    <cellStyle name="l_PM Jornais(eliza)_Plano AC - AJUSTADO -_Plano MA - 06-05 CONFERÊNCIA 10-05_TV MATISSE 3 6 2" xfId="46613" xr:uid="{5C2A045D-7CB5-48CD-AA9A-B91DB5EE74E1}"/>
    <cellStyle name="l_PM Jornais(eliza)_Plano AC - AJUSTADO -_Plano MA - 06-05 CONFERÊNCIA 10-05_TV MATISSE 4" xfId="14267" xr:uid="{91DE9EFB-5962-415F-A237-DFC3F1CE322D}"/>
    <cellStyle name="l_PM Jornais(eliza)_Plano AC - AJUSTADO -_Plano MA - 06-05 CONFERÊNCIA 10-05_TV MATISSE 4 2" xfId="20426" xr:uid="{3814BCDE-F440-494C-AEC6-7B94F01665E8}"/>
    <cellStyle name="l_PM Jornais(eliza)_Plano AC - AJUSTADO -_Plano MA - 06-05 CONFERÊNCIA 10-05_TV MATISSE 4 2 2" xfId="37836" xr:uid="{86C3988E-A467-4539-BD2F-1A67E1F7A1F7}"/>
    <cellStyle name="l_PM Jornais(eliza)_Plano AC - AJUSTADO -_Plano MA - 06-05 CONFERÊNCIA 10-05_TV MATISSE 4 3" xfId="25335" xr:uid="{F2EDD72F-D0FE-43F0-8D7A-B254CCA91C96}"/>
    <cellStyle name="l_PM Jornais(eliza)_Plano AC - AJUSTADO -_Plano MA - 06-05 CONFERÊNCIA 10-05_TV MATISSE 5" xfId="28545" xr:uid="{68769FFF-7AF9-4CA9-A0B7-06B3EBC76BC6}"/>
    <cellStyle name="l_PM Jornais(eliza)_Plano AC - AJUSTADO -_Plano MA - 06-05 CONFERÊNCIA 10-05_TV MATISSE 5 2" xfId="40901" xr:uid="{42A7A813-1D70-4C55-8C48-3076486358EB}"/>
    <cellStyle name="l_PM Jornais(eliza)_Plano AC - AJUSTADO -_Plano MA - 06-05 CONFERÊNCIA 10-05_TV MATISSE 6" xfId="31791" xr:uid="{EBDDDBFB-323D-4A60-AB65-FB79BBCEEB3F}"/>
    <cellStyle name="l_PM Jornais(eliza)_Plano AC - AJUSTADO -_Plano MA - 06-05 CONFERÊNCIA 10-05_TV MATISSE_JORNAL COMPLEMENTO 24.06 - VERAMIR II - CONSOLIDADO" xfId="1336" xr:uid="{A1187C7E-CE19-40F6-8741-180E41E588AF}"/>
    <cellStyle name="l_PM Jornais(eliza)_Plano AC - AJUSTADO -_Plano MA - 06-05 CONFERÊNCIA 10-05_TV MATISSE_OOH - Rev 12" xfId="4127" xr:uid="{D623DBAA-D91F-4509-919E-4E47F91BFFAC}"/>
    <cellStyle name="l_PM Jornais(eliza)_Plano AC - AJUSTADO -_Plano MA - REV II - 16.05" xfId="1337" xr:uid="{6479EB2E-8D64-4E4A-8334-2052A5E27685}"/>
    <cellStyle name="l_PM Jornais(eliza)_Plano AC - AJUSTADO -_Plano MA - REV II - 16.05 2" xfId="11425" xr:uid="{AB985F39-1031-4F98-BE0D-A973DFA937B3}"/>
    <cellStyle name="l_PM Jornais(eliza)_Plano AC - AJUSTADO -_Plano MA - REV II - 16.05 2 2" xfId="13181" xr:uid="{E369B53F-4FCB-4D47-A93E-16F74110C655}"/>
    <cellStyle name="l_PM Jornais(eliza)_Plano AC - AJUSTADO -_Plano MA - REV II - 16.05 2 2 2" xfId="16811" xr:uid="{9A7A861B-6EF9-4E2F-8DF2-EC37765A9567}"/>
    <cellStyle name="l_PM Jornais(eliza)_Plano AC - AJUSTADO -_Plano MA - REV II - 16.05 2 2 2 2" xfId="22970" xr:uid="{4BA2FA2D-2F07-4F61-BAAA-BC9BF837E309}"/>
    <cellStyle name="l_PM Jornais(eliza)_Plano AC - AJUSTADO -_Plano MA - REV II - 16.05 2 2 2 2 2" xfId="40237" xr:uid="{C3853544-3D65-4485-BB44-66922B62E25A}"/>
    <cellStyle name="l_PM Jornais(eliza)_Plano AC - AJUSTADO -_Plano MA - REV II - 16.05 2 2 2 3" xfId="27878" xr:uid="{DBCC9EA3-D1B8-4944-8641-ED1785AFC9D1}"/>
    <cellStyle name="l_PM Jornais(eliza)_Plano AC - AJUSTADO -_Plano MA - REV II - 16.05 2 2 3" xfId="31102" xr:uid="{771B4BD9-E4C0-4990-95A3-94EE8C53E9AA}"/>
    <cellStyle name="l_PM Jornais(eliza)_Plano AC - AJUSTADO -_Plano MA - REV II - 16.05 2 2 3 2" xfId="43326" xr:uid="{600755FA-DE10-4B2A-B946-7496FC256B88}"/>
    <cellStyle name="l_PM Jornais(eliza)_Plano AC - AJUSTADO -_Plano MA - REV II - 16.05 2 2 4" xfId="34094" xr:uid="{FD3F99D5-5FA4-4F8D-9936-7D3013B952D1}"/>
    <cellStyle name="l_PM Jornais(eliza)_Plano AC - AJUSTADO -_Plano MA - REV II - 16.05 2 2 4 2" xfId="45813" xr:uid="{6F65DEFC-8C41-4B87-A241-CD0E4986ED3D}"/>
    <cellStyle name="l_PM Jornais(eliza)_Plano AC - AJUSTADO -_Plano MA - REV II - 16.05 2 2 5" xfId="36295" xr:uid="{94218A43-18B1-4522-899E-02B731964892}"/>
    <cellStyle name="l_PM Jornais(eliza)_Plano AC - AJUSTADO -_Plano MA - REV II - 16.05 2 2 6" xfId="19812" xr:uid="{56515F14-0A01-47CE-97C4-E33F889AFE38}"/>
    <cellStyle name="l_PM Jornais(eliza)_Plano AC - AJUSTADO -_Plano MA - REV II - 16.05 2 3" xfId="15108" xr:uid="{EE3B186B-2425-4D21-AF90-C79FF043DB26}"/>
    <cellStyle name="l_PM Jornais(eliza)_Plano AC - AJUSTADO -_Plano MA - REV II - 16.05 2 3 2" xfId="21267" xr:uid="{F101F241-DD2F-4DBF-A6D0-590CB85ED76E}"/>
    <cellStyle name="l_PM Jornais(eliza)_Plano AC - AJUSTADO -_Plano MA - REV II - 16.05 2 3 2 2" xfId="38640" xr:uid="{96C18339-CCBE-41BB-9BD1-B6A5E2FCA1C3}"/>
    <cellStyle name="l_PM Jornais(eliza)_Plano AC - AJUSTADO -_Plano MA - REV II - 16.05 2 3 3" xfId="26229" xr:uid="{083B5419-25FA-401D-BBAC-254CDE57B5A7}"/>
    <cellStyle name="l_PM Jornais(eliza)_Plano AC - AJUSTADO -_Plano MA - REV II - 16.05 2 4" xfId="29420" xr:uid="{9BE354F8-8551-47F3-BA34-5B9FB821EC15}"/>
    <cellStyle name="l_PM Jornais(eliza)_Plano AC - AJUSTADO -_Plano MA - REV II - 16.05 2 4 2" xfId="41730" xr:uid="{8AE19FBD-FE80-4085-AB29-599BB1E25EB6}"/>
    <cellStyle name="l_PM Jornais(eliza)_Plano AC - AJUSTADO -_Plano MA - REV II - 16.05 2 5" xfId="32404" xr:uid="{315AF9D1-4644-4089-A955-92C4FC70DD0B}"/>
    <cellStyle name="l_PM Jornais(eliza)_Plano AC - AJUSTADO -_Plano MA - REV II - 16.05 2 5 2" xfId="44159" xr:uid="{CBA8763F-9792-405A-A653-12F9367B3384}"/>
    <cellStyle name="l_PM Jornais(eliza)_Plano AC - AJUSTADO -_Plano MA - REV II - 16.05 2 6" xfId="34709" xr:uid="{AB0DBB83-1126-4AA4-80CF-FA526184B3AF}"/>
    <cellStyle name="l_PM Jornais(eliza)_Plano AC - AJUSTADO -_Plano MA - REV II - 16.05 2 7" xfId="19392" xr:uid="{13000365-29EF-478C-A1E4-1F6ED38612B4}"/>
    <cellStyle name="l_PM Jornais(eliza)_Plano AC - AJUSTADO -_Plano MA - REV II - 16.05 3" xfId="12378" xr:uid="{72F21B38-1A9F-493A-BFAE-80AC4345106C}"/>
    <cellStyle name="l_PM Jornais(eliza)_Plano AC - AJUSTADO -_Plano MA - REV II - 16.05 3 2" xfId="16008" xr:uid="{7A9BFA22-BEB6-4DDB-8C87-AC54EBC61B64}"/>
    <cellStyle name="l_PM Jornais(eliza)_Plano AC - AJUSTADO -_Plano MA - REV II - 16.05 3 2 2" xfId="22167" xr:uid="{0B8B2473-8E24-4842-A404-F6226319A270}"/>
    <cellStyle name="l_PM Jornais(eliza)_Plano AC - AJUSTADO -_Plano MA - REV II - 16.05 3 2 2 2" xfId="39445" xr:uid="{36A197F3-92B3-426F-A33B-E0B7D1ECD88D}"/>
    <cellStyle name="l_PM Jornais(eliza)_Plano AC - AJUSTADO -_Plano MA - REV II - 16.05 3 2 3" xfId="27086" xr:uid="{40138175-48A1-43AD-83C6-D520C920D6F9}"/>
    <cellStyle name="l_PM Jornais(eliza)_Plano AC - AJUSTADO -_Plano MA - REV II - 16.05 3 2 4" xfId="48345" xr:uid="{542525AF-B6B2-419F-9F35-F1EA39ACE08F}"/>
    <cellStyle name="l_PM Jornais(eliza)_Plano AC - AJUSTADO -_Plano MA - REV II - 16.05 3 3" xfId="17708" xr:uid="{BA88A5A1-4660-4734-9A30-38A5E24C35FB}"/>
    <cellStyle name="l_PM Jornais(eliza)_Plano AC - AJUSTADO -_Plano MA - REV II - 16.05 3 3 2" xfId="23867" xr:uid="{96FB0DA6-C50F-40BB-ADDE-BC29B60CFC1D}"/>
    <cellStyle name="l_PM Jornais(eliza)_Plano AC - AJUSTADO -_Plano MA - REV II - 16.05 3 3 2 2" xfId="42530" xr:uid="{733AF4C6-98F5-47E8-BFD1-5CCF5D0F9F4F}"/>
    <cellStyle name="l_PM Jornais(eliza)_Plano AC - AJUSTADO -_Plano MA - REV II - 16.05 3 3 3" xfId="30304" xr:uid="{7597705E-7E2B-4D63-B16C-5A87FE65CF2C}"/>
    <cellStyle name="l_PM Jornais(eliza)_Plano AC - AJUSTADO -_Plano MA - REV II - 16.05 3 4" xfId="33301" xr:uid="{BAB8480A-EF55-4726-AE13-CFF3FC889500}"/>
    <cellStyle name="l_PM Jornais(eliza)_Plano AC - AJUSTADO -_Plano MA - REV II - 16.05 3 4 2" xfId="45020" xr:uid="{A6210E64-09E1-47BE-80DE-052F7CF72A61}"/>
    <cellStyle name="l_PM Jornais(eliza)_Plano AC - AJUSTADO -_Plano MA - REV II - 16.05 3 5" xfId="35503" xr:uid="{5A41A068-B3A2-4451-BE10-7CB7B35947A1}"/>
    <cellStyle name="l_PM Jornais(eliza)_Plano AC - AJUSTADO -_Plano MA - REV II - 16.05 3 6" xfId="37280" xr:uid="{EC158A7B-B0E7-45D8-B631-7985FB2CACD4}"/>
    <cellStyle name="l_PM Jornais(eliza)_Plano AC - AJUSTADO -_Plano MA - REV II - 16.05 3 6 2" xfId="46816" xr:uid="{1CA0F426-1CC2-43BB-8E00-7E94E85E8FD1}"/>
    <cellStyle name="l_PM Jornais(eliza)_Plano AC - AJUSTADO -_Plano MA - REV II - 16.05 4" xfId="14268" xr:uid="{BFA69F93-58B6-499B-AF6F-529EAB0B2746}"/>
    <cellStyle name="l_PM Jornais(eliza)_Plano AC - AJUSTADO -_Plano MA - REV II - 16.05 4 2" xfId="20427" xr:uid="{54F0EBFE-F9D6-4252-8F08-BE1B5B8AA3D5}"/>
    <cellStyle name="l_PM Jornais(eliza)_Plano AC - AJUSTADO -_Plano MA - REV II - 16.05 4 2 2" xfId="37837" xr:uid="{DE0F5D60-3C0C-4885-B6C3-7E31BB7467AB}"/>
    <cellStyle name="l_PM Jornais(eliza)_Plano AC - AJUSTADO -_Plano MA - REV II - 16.05 4 3" xfId="25336" xr:uid="{E62F427C-4025-4B87-96FD-6DCB97428380}"/>
    <cellStyle name="l_PM Jornais(eliza)_Plano AC - AJUSTADO -_Plano MA - REV II - 16.05 5" xfId="28546" xr:uid="{F6E94C50-1B04-4E4C-A1D4-2A077A0ECF0B}"/>
    <cellStyle name="l_PM Jornais(eliza)_Plano AC - AJUSTADO -_Plano MA - REV II - 16.05 5 2" xfId="40902" xr:uid="{55D1685C-E4D8-4E79-82F0-FEB7BA3C9441}"/>
    <cellStyle name="l_PM Jornais(eliza)_Plano AC - AJUSTADO -_Plano MA - REV II - 16.05 6" xfId="31790" xr:uid="{995BC93B-3125-49D2-8C2F-1AA85F969904}"/>
    <cellStyle name="l_PM Jornais(eliza)_Plano AC - AJUSTADO -_Plano MA - REV II - 16.05_OOH - Rev 12" xfId="4128" xr:uid="{DD746937-AB17-41DC-8437-C5B3DD851EA0}"/>
    <cellStyle name="l_PM Jornais(eliza)_Plano AC - AJUSTADO -_Plano MG - 06.05.08 CONFERÊNCIA 15.05.08" xfId="1338" xr:uid="{1A83B40D-683C-4CB2-8E8D-2F76282424C6}"/>
    <cellStyle name="l_PM Jornais(eliza)_Plano AC - AJUSTADO -_Plano MG - 06.05.08 CONFERÊNCIA 15.05.08 2" xfId="11426" xr:uid="{796067B2-EBEC-4517-9ADE-D364B16FE345}"/>
    <cellStyle name="l_PM Jornais(eliza)_Plano AC - AJUSTADO -_Plano MG - 06.05.08 CONFERÊNCIA 15.05.08 2 2" xfId="13182" xr:uid="{3EBF1F97-DB14-455F-9B84-D7F0875A077F}"/>
    <cellStyle name="l_PM Jornais(eliza)_Plano AC - AJUSTADO -_Plano MG - 06.05.08 CONFERÊNCIA 15.05.08 2 2 2" xfId="16812" xr:uid="{87DAAB11-86CD-4A0F-9059-2480E500C5B4}"/>
    <cellStyle name="l_PM Jornais(eliza)_Plano AC - AJUSTADO -_Plano MG - 06.05.08 CONFERÊNCIA 15.05.08 2 2 2 2" xfId="22971" xr:uid="{2EA555B9-CF04-4C39-8F0F-B83D8ABD44AD}"/>
    <cellStyle name="l_PM Jornais(eliza)_Plano AC - AJUSTADO -_Plano MG - 06.05.08 CONFERÊNCIA 15.05.08 2 2 2 2 2" xfId="40238" xr:uid="{F72788AC-08F9-4880-95FF-BBFD1138C47B}"/>
    <cellStyle name="l_PM Jornais(eliza)_Plano AC - AJUSTADO -_Plano MG - 06.05.08 CONFERÊNCIA 15.05.08 2 2 2 3" xfId="27879" xr:uid="{6DDEB746-9B69-4DB3-8DB5-741825C46671}"/>
    <cellStyle name="l_PM Jornais(eliza)_Plano AC - AJUSTADO -_Plano MG - 06.05.08 CONFERÊNCIA 15.05.08 2 2 3" xfId="31103" xr:uid="{56D4ADBC-85D5-411C-8580-1B81D780CA04}"/>
    <cellStyle name="l_PM Jornais(eliza)_Plano AC - AJUSTADO -_Plano MG - 06.05.08 CONFERÊNCIA 15.05.08 2 2 3 2" xfId="43327" xr:uid="{78F46F05-C691-4589-87CB-23077ACA2816}"/>
    <cellStyle name="l_PM Jornais(eliza)_Plano AC - AJUSTADO -_Plano MG - 06.05.08 CONFERÊNCIA 15.05.08 2 2 4" xfId="34095" xr:uid="{D5CFA48F-2F93-40C4-BB3C-D3CC9041288E}"/>
    <cellStyle name="l_PM Jornais(eliza)_Plano AC - AJUSTADO -_Plano MG - 06.05.08 CONFERÊNCIA 15.05.08 2 2 4 2" xfId="45814" xr:uid="{4A439F8E-CA49-427A-8447-D73C66E2E126}"/>
    <cellStyle name="l_PM Jornais(eliza)_Plano AC - AJUSTADO -_Plano MG - 06.05.08 CONFERÊNCIA 15.05.08 2 2 5" xfId="36296" xr:uid="{E30D3063-3F79-435C-A86F-A27368673D96}"/>
    <cellStyle name="l_PM Jornais(eliza)_Plano AC - AJUSTADO -_Plano MG - 06.05.08 CONFERÊNCIA 15.05.08 2 2 6" xfId="19154" xr:uid="{6C381D30-8A27-4A4D-8044-FC5646EB7417}"/>
    <cellStyle name="l_PM Jornais(eliza)_Plano AC - AJUSTADO -_Plano MG - 06.05.08 CONFERÊNCIA 15.05.08 2 3" xfId="15109" xr:uid="{D1798832-E0D5-45F9-A69D-AFF0ACA8CD3A}"/>
    <cellStyle name="l_PM Jornais(eliza)_Plano AC - AJUSTADO -_Plano MG - 06.05.08 CONFERÊNCIA 15.05.08 2 3 2" xfId="21268" xr:uid="{000F2FD7-6CC0-4CF2-9D7D-380EAA30EB14}"/>
    <cellStyle name="l_PM Jornais(eliza)_Plano AC - AJUSTADO -_Plano MG - 06.05.08 CONFERÊNCIA 15.05.08 2 3 2 2" xfId="38641" xr:uid="{E0F26153-F012-49A5-9C13-B640D0D10690}"/>
    <cellStyle name="l_PM Jornais(eliza)_Plano AC - AJUSTADO -_Plano MG - 06.05.08 CONFERÊNCIA 15.05.08 2 3 3" xfId="26230" xr:uid="{C8E2CF38-2F94-4F6F-B2B8-933CCB941FE1}"/>
    <cellStyle name="l_PM Jornais(eliza)_Plano AC - AJUSTADO -_Plano MG - 06.05.08 CONFERÊNCIA 15.05.08 2 4" xfId="29421" xr:uid="{4B04D1A6-54AB-47EA-AF94-0297A75BAF1D}"/>
    <cellStyle name="l_PM Jornais(eliza)_Plano AC - AJUSTADO -_Plano MG - 06.05.08 CONFERÊNCIA 15.05.08 2 4 2" xfId="41731" xr:uid="{A3357849-5E0C-4058-8929-6B1752ADB30D}"/>
    <cellStyle name="l_PM Jornais(eliza)_Plano AC - AJUSTADO -_Plano MG - 06.05.08 CONFERÊNCIA 15.05.08 2 5" xfId="32405" xr:uid="{B0F22792-788F-4462-A192-3B741E6E5414}"/>
    <cellStyle name="l_PM Jornais(eliza)_Plano AC - AJUSTADO -_Plano MG - 06.05.08 CONFERÊNCIA 15.05.08 2 5 2" xfId="44160" xr:uid="{31A2D216-F223-4F4C-8E2C-56040092F258}"/>
    <cellStyle name="l_PM Jornais(eliza)_Plano AC - AJUSTADO -_Plano MG - 06.05.08 CONFERÊNCIA 15.05.08 2 6" xfId="34710" xr:uid="{8AC8D90A-BD0C-4CE7-A68C-C5753D72B02D}"/>
    <cellStyle name="l_PM Jornais(eliza)_Plano AC - AJUSTADO -_Plano MG - 06.05.08 CONFERÊNCIA 15.05.08 2 7" xfId="19686" xr:uid="{B10D95D6-F068-43DB-9A65-2BCABBD42E1A}"/>
    <cellStyle name="l_PM Jornais(eliza)_Plano AC - AJUSTADO -_Plano MG - 06.05.08 CONFERÊNCIA 15.05.08 3" xfId="12379" xr:uid="{91EF5168-25DB-473C-B897-49135E083DEF}"/>
    <cellStyle name="l_PM Jornais(eliza)_Plano AC - AJUSTADO -_Plano MG - 06.05.08 CONFERÊNCIA 15.05.08 3 2" xfId="16009" xr:uid="{1E5B5EEA-40B3-41AA-BA38-8B46213D6CCD}"/>
    <cellStyle name="l_PM Jornais(eliza)_Plano AC - AJUSTADO -_Plano MG - 06.05.08 CONFERÊNCIA 15.05.08 3 2 2" xfId="22168" xr:uid="{CFF4592F-07F2-4C0E-A7DF-ECB19298A7B0}"/>
    <cellStyle name="l_PM Jornais(eliza)_Plano AC - AJUSTADO -_Plano MG - 06.05.08 CONFERÊNCIA 15.05.08 3 2 2 2" xfId="39446" xr:uid="{FCD165DA-9C4E-43CC-A88E-65FC9A1F365C}"/>
    <cellStyle name="l_PM Jornais(eliza)_Plano AC - AJUSTADO -_Plano MG - 06.05.08 CONFERÊNCIA 15.05.08 3 2 3" xfId="27087" xr:uid="{C05A57F1-DF0E-4C28-859A-A966F055D3EC}"/>
    <cellStyle name="l_PM Jornais(eliza)_Plano AC - AJUSTADO -_Plano MG - 06.05.08 CONFERÊNCIA 15.05.08 3 2 4" xfId="48346" xr:uid="{2B220258-93CF-4CE6-B89D-D11DDBEA8998}"/>
    <cellStyle name="l_PM Jornais(eliza)_Plano AC - AJUSTADO -_Plano MG - 06.05.08 CONFERÊNCIA 15.05.08 3 3" xfId="17709" xr:uid="{87509597-3907-46A5-9518-199142B4DB1D}"/>
    <cellStyle name="l_PM Jornais(eliza)_Plano AC - AJUSTADO -_Plano MG - 06.05.08 CONFERÊNCIA 15.05.08 3 3 2" xfId="23868" xr:uid="{9EB60ED2-4E30-4793-AE15-60CE83A0E17C}"/>
    <cellStyle name="l_PM Jornais(eliza)_Plano AC - AJUSTADO -_Plano MG - 06.05.08 CONFERÊNCIA 15.05.08 3 3 2 2" xfId="42531" xr:uid="{133A1803-7AF8-4F29-97D1-9D6488377DC2}"/>
    <cellStyle name="l_PM Jornais(eliza)_Plano AC - AJUSTADO -_Plano MG - 06.05.08 CONFERÊNCIA 15.05.08 3 3 3" xfId="30305" xr:uid="{DBB34465-D8A7-4B42-93AA-CB453696ACA3}"/>
    <cellStyle name="l_PM Jornais(eliza)_Plano AC - AJUSTADO -_Plano MG - 06.05.08 CONFERÊNCIA 15.05.08 3 4" xfId="33302" xr:uid="{6D0256EB-2BC9-43BB-9426-97005B60879E}"/>
    <cellStyle name="l_PM Jornais(eliza)_Plano AC - AJUSTADO -_Plano MG - 06.05.08 CONFERÊNCIA 15.05.08 3 4 2" xfId="45021" xr:uid="{B19B19FF-BBB2-41E4-A494-9CFB0A5447E0}"/>
    <cellStyle name="l_PM Jornais(eliza)_Plano AC - AJUSTADO -_Plano MG - 06.05.08 CONFERÊNCIA 15.05.08 3 5" xfId="35504" xr:uid="{0E35B56B-F752-4376-9F3F-F6EDDF46C284}"/>
    <cellStyle name="l_PM Jornais(eliza)_Plano AC - AJUSTADO -_Plano MG - 06.05.08 CONFERÊNCIA 15.05.08 3 6" xfId="36880" xr:uid="{CF261B01-D889-4695-89C4-733A975DE744}"/>
    <cellStyle name="l_PM Jornais(eliza)_Plano AC - AJUSTADO -_Plano MG - 06.05.08 CONFERÊNCIA 15.05.08 3 6 2" xfId="46416" xr:uid="{46E3E55C-13B4-43FF-AB68-9972BA79146A}"/>
    <cellStyle name="l_PM Jornais(eliza)_Plano AC - AJUSTADO -_Plano MG - 06.05.08 CONFERÊNCIA 15.05.08 4" xfId="14269" xr:uid="{690C031A-C027-41B8-A668-72AE2E0B7B00}"/>
    <cellStyle name="l_PM Jornais(eliza)_Plano AC - AJUSTADO -_Plano MG - 06.05.08 CONFERÊNCIA 15.05.08 4 2" xfId="20428" xr:uid="{210E05DA-4CCE-4BE6-A023-823DACD5D9D0}"/>
    <cellStyle name="l_PM Jornais(eliza)_Plano AC - AJUSTADO -_Plano MG - 06.05.08 CONFERÊNCIA 15.05.08 4 2 2" xfId="37838" xr:uid="{F133E45C-4FD7-4ADB-98F7-5066B906A140}"/>
    <cellStyle name="l_PM Jornais(eliza)_Plano AC - AJUSTADO -_Plano MG - 06.05.08 CONFERÊNCIA 15.05.08 4 3" xfId="25337" xr:uid="{85DD68A9-A684-4749-813F-9D99D91BE42C}"/>
    <cellStyle name="l_PM Jornais(eliza)_Plano AC - AJUSTADO -_Plano MG - 06.05.08 CONFERÊNCIA 15.05.08 5" xfId="28547" xr:uid="{AA2F6445-78B0-4D96-B5A1-E48385CCFFD3}"/>
    <cellStyle name="l_PM Jornais(eliza)_Plano AC - AJUSTADO -_Plano MG - 06.05.08 CONFERÊNCIA 15.05.08 5 2" xfId="40903" xr:uid="{F589B002-9D81-4526-9451-0AA07DF0DCF2}"/>
    <cellStyle name="l_PM Jornais(eliza)_Plano AC - AJUSTADO -_Plano MG - 06.05.08 CONFERÊNCIA 15.05.08 6" xfId="31789" xr:uid="{57A059ED-3E1A-4225-88E7-C7319EE28A28}"/>
    <cellStyle name="l_PM Jornais(eliza)_Plano AC - AJUSTADO -_Plano MG - 06.05.08 CONFERÊNCIA 15.05.08_OOH - Rev 12" xfId="4129" xr:uid="{62AB0372-C91F-4F18-BBBE-C78FAE795CB2}"/>
    <cellStyle name="l_PM Jornais(eliza)_Plano AC - AJUSTADO -_Plano PA - REV I - 13.05" xfId="1339" xr:uid="{9ED54D44-FC00-409C-8A42-F94B6B7B63DD}"/>
    <cellStyle name="l_PM Jornais(eliza)_Plano AC - AJUSTADO -_Plano PA - REV I - 13.05 2" xfId="11427" xr:uid="{8C20A5F7-67BC-4A04-A0A4-9F4D4BF1F6A9}"/>
    <cellStyle name="l_PM Jornais(eliza)_Plano AC - AJUSTADO -_Plano PA - REV I - 13.05 2 2" xfId="13183" xr:uid="{71370C89-E914-481D-8734-147CA676FADC}"/>
    <cellStyle name="l_PM Jornais(eliza)_Plano AC - AJUSTADO -_Plano PA - REV I - 13.05 2 2 2" xfId="16813" xr:uid="{710B34B9-C75F-4254-9736-813F76B2E3E2}"/>
    <cellStyle name="l_PM Jornais(eliza)_Plano AC - AJUSTADO -_Plano PA - REV I - 13.05 2 2 2 2" xfId="22972" xr:uid="{B2C96489-A76A-4D52-B3B6-80ADE8A5DBC1}"/>
    <cellStyle name="l_PM Jornais(eliza)_Plano AC - AJUSTADO -_Plano PA - REV I - 13.05 2 2 2 2 2" xfId="40239" xr:uid="{505FC1B8-FF8C-425D-984C-70EFC40990C4}"/>
    <cellStyle name="l_PM Jornais(eliza)_Plano AC - AJUSTADO -_Plano PA - REV I - 13.05 2 2 2 3" xfId="27880" xr:uid="{106EBA4B-267C-4D4C-B72F-E41D469A69CB}"/>
    <cellStyle name="l_PM Jornais(eliza)_Plano AC - AJUSTADO -_Plano PA - REV I - 13.05 2 2 3" xfId="31104" xr:uid="{F8CBB30A-57E6-4EB5-8CCF-696C49FD3485}"/>
    <cellStyle name="l_PM Jornais(eliza)_Plano AC - AJUSTADO -_Plano PA - REV I - 13.05 2 2 3 2" xfId="43328" xr:uid="{87908002-F6DB-4C01-BB1F-3388D722D16B}"/>
    <cellStyle name="l_PM Jornais(eliza)_Plano AC - AJUSTADO -_Plano PA - REV I - 13.05 2 2 4" xfId="34096" xr:uid="{1A78C954-645A-491C-AA3D-DFFA19FC04AF}"/>
    <cellStyle name="l_PM Jornais(eliza)_Plano AC - AJUSTADO -_Plano PA - REV I - 13.05 2 2 4 2" xfId="45815" xr:uid="{7585BBC2-E2B3-4AFB-87E4-C8F3CC47E2D8}"/>
    <cellStyle name="l_PM Jornais(eliza)_Plano AC - AJUSTADO -_Plano PA - REV I - 13.05 2 2 5" xfId="36297" xr:uid="{FD3CAC75-81B5-406E-B54C-447AFD54223F}"/>
    <cellStyle name="l_PM Jornais(eliza)_Plano AC - AJUSTADO -_Plano PA - REV I - 13.05 2 2 6" xfId="18250" xr:uid="{C6EA3D5C-8A49-467F-85F7-AEEC2CC9009F}"/>
    <cellStyle name="l_PM Jornais(eliza)_Plano AC - AJUSTADO -_Plano PA - REV I - 13.05 2 3" xfId="15110" xr:uid="{DBBD7DF4-04EE-4FD5-B70C-E38BDCB6F166}"/>
    <cellStyle name="l_PM Jornais(eliza)_Plano AC - AJUSTADO -_Plano PA - REV I - 13.05 2 3 2" xfId="21269" xr:uid="{C389D040-BFD6-4646-9A7F-F55004F5D48D}"/>
    <cellStyle name="l_PM Jornais(eliza)_Plano AC - AJUSTADO -_Plano PA - REV I - 13.05 2 3 2 2" xfId="38642" xr:uid="{E9F978E2-1687-4966-9FC7-2BA5229C6B54}"/>
    <cellStyle name="l_PM Jornais(eliza)_Plano AC - AJUSTADO -_Plano PA - REV I - 13.05 2 3 3" xfId="26231" xr:uid="{3DBE390F-BD99-4D78-928A-640463FC605D}"/>
    <cellStyle name="l_PM Jornais(eliza)_Plano AC - AJUSTADO -_Plano PA - REV I - 13.05 2 4" xfId="29422" xr:uid="{0DBB512E-25B4-4889-A39C-0325F70FC79C}"/>
    <cellStyle name="l_PM Jornais(eliza)_Plano AC - AJUSTADO -_Plano PA - REV I - 13.05 2 4 2" xfId="41732" xr:uid="{EAE91B6A-F622-495F-9967-E8946AB0C428}"/>
    <cellStyle name="l_PM Jornais(eliza)_Plano AC - AJUSTADO -_Plano PA - REV I - 13.05 2 5" xfId="32406" xr:uid="{9855AD8B-B634-4EDC-BB38-F5B2C60E885D}"/>
    <cellStyle name="l_PM Jornais(eliza)_Plano AC - AJUSTADO -_Plano PA - REV I - 13.05 2 5 2" xfId="44161" xr:uid="{0E8CB02A-9639-4BC6-B57A-D2BD225C6F0F}"/>
    <cellStyle name="l_PM Jornais(eliza)_Plano AC - AJUSTADO -_Plano PA - REV I - 13.05 2 6" xfId="34711" xr:uid="{56F28C78-C3F2-4F19-A8A3-D3412517385D}"/>
    <cellStyle name="l_PM Jornais(eliza)_Plano AC - AJUSTADO -_Plano PA - REV I - 13.05 2 7" xfId="19009" xr:uid="{FD57DB22-5CF1-4DF8-9932-01420E5FB450}"/>
    <cellStyle name="l_PM Jornais(eliza)_Plano AC - AJUSTADO -_Plano PA - REV I - 13.05 3" xfId="12380" xr:uid="{9E50F68A-8705-4D9A-B799-405CC1DC432B}"/>
    <cellStyle name="l_PM Jornais(eliza)_Plano AC - AJUSTADO -_Plano PA - REV I - 13.05 3 2" xfId="16010" xr:uid="{0735356E-11F2-42A5-A8A0-B0F664EF6333}"/>
    <cellStyle name="l_PM Jornais(eliza)_Plano AC - AJUSTADO -_Plano PA - REV I - 13.05 3 2 2" xfId="22169" xr:uid="{91CCAD6F-B055-410B-B38D-1C6581223A61}"/>
    <cellStyle name="l_PM Jornais(eliza)_Plano AC - AJUSTADO -_Plano PA - REV I - 13.05 3 2 2 2" xfId="39447" xr:uid="{C69105DA-0997-4247-B112-336BE4C1E9FB}"/>
    <cellStyle name="l_PM Jornais(eliza)_Plano AC - AJUSTADO -_Plano PA - REV I - 13.05 3 2 3" xfId="27088" xr:uid="{513393B4-9CF8-43F0-B23D-0CED2DBC9AA3}"/>
    <cellStyle name="l_PM Jornais(eliza)_Plano AC - AJUSTADO -_Plano PA - REV I - 13.05 3 2 4" xfId="48347" xr:uid="{9C5F6FA6-9FDC-45BF-BCDD-9643AA485BE0}"/>
    <cellStyle name="l_PM Jornais(eliza)_Plano AC - AJUSTADO -_Plano PA - REV I - 13.05 3 3" xfId="17710" xr:uid="{EDBCA849-809A-4783-AD88-8839039C98FE}"/>
    <cellStyle name="l_PM Jornais(eliza)_Plano AC - AJUSTADO -_Plano PA - REV I - 13.05 3 3 2" xfId="23869" xr:uid="{2BB6AE8B-26F8-4BA2-8D0C-301B60DCA2B2}"/>
    <cellStyle name="l_PM Jornais(eliza)_Plano AC - AJUSTADO -_Plano PA - REV I - 13.05 3 3 2 2" xfId="42532" xr:uid="{3EA99338-AE0D-494B-94D4-D8985FA4F9F4}"/>
    <cellStyle name="l_PM Jornais(eliza)_Plano AC - AJUSTADO -_Plano PA - REV I - 13.05 3 3 3" xfId="30306" xr:uid="{C3180902-24BD-48FA-9CD5-E722CD437A9C}"/>
    <cellStyle name="l_PM Jornais(eliza)_Plano AC - AJUSTADO -_Plano PA - REV I - 13.05 3 4" xfId="33303" xr:uid="{3EBEE917-C177-42BD-AC59-A097E6675EC7}"/>
    <cellStyle name="l_PM Jornais(eliza)_Plano AC - AJUSTADO -_Plano PA - REV I - 13.05 3 4 2" xfId="45022" xr:uid="{37350F70-81EA-4862-8F0D-A3CFC5E5617A}"/>
    <cellStyle name="l_PM Jornais(eliza)_Plano AC - AJUSTADO -_Plano PA - REV I - 13.05 3 5" xfId="35505" xr:uid="{688DED2E-75F9-48C4-B8D4-C1CD79DF804D}"/>
    <cellStyle name="l_PM Jornais(eliza)_Plano AC - AJUSTADO -_Plano PA - REV I - 13.05 3 6" xfId="30769" xr:uid="{4A69B6CB-BA83-4AF5-9348-F3A820D88C7F}"/>
    <cellStyle name="l_PM Jornais(eliza)_Plano AC - AJUSTADO -_Plano PA - REV I - 13.05 3 6 2" xfId="42993" xr:uid="{643DBEC2-5AD4-432A-BE75-A95006926B9E}"/>
    <cellStyle name="l_PM Jornais(eliza)_Plano AC - AJUSTADO -_Plano PA - REV I - 13.05 4" xfId="14270" xr:uid="{3281B0D9-15D3-4019-B6E4-7FF1A24911B0}"/>
    <cellStyle name="l_PM Jornais(eliza)_Plano AC - AJUSTADO -_Plano PA - REV I - 13.05 4 2" xfId="20429" xr:uid="{9D39F127-0CFC-422E-B05C-45FDC7CAE9B5}"/>
    <cellStyle name="l_PM Jornais(eliza)_Plano AC - AJUSTADO -_Plano PA - REV I - 13.05 4 2 2" xfId="37839" xr:uid="{5F451B2E-A5A4-43CB-A47C-EB4911DE6811}"/>
    <cellStyle name="l_PM Jornais(eliza)_Plano AC - AJUSTADO -_Plano PA - REV I - 13.05 4 3" xfId="25338" xr:uid="{CCC1D43B-032A-4494-8F81-A93A0CA3BB13}"/>
    <cellStyle name="l_PM Jornais(eliza)_Plano AC - AJUSTADO -_Plano PA - REV I - 13.05 5" xfId="28548" xr:uid="{C31CF8B3-E42B-41C9-92A7-56221D0DF586}"/>
    <cellStyle name="l_PM Jornais(eliza)_Plano AC - AJUSTADO -_Plano PA - REV I - 13.05 5 2" xfId="40904" xr:uid="{6EC5427E-26C3-4F9B-903B-B93462032A4A}"/>
    <cellStyle name="l_PM Jornais(eliza)_Plano AC - AJUSTADO -_Plano PA - REV I - 13.05 6" xfId="31788" xr:uid="{7E6338FD-E363-41FB-9AFB-3F71C7B72306}"/>
    <cellStyle name="l_PM Jornais(eliza)_Plano AC - AJUSTADO -_Plano PA - REV I - 13.05_JORNAL COMPLEMENTO 24.06 - VERAMIR II - CONSOLIDADO" xfId="1340" xr:uid="{E3E8B41B-0599-4001-BAA2-5CB7B65E7B97}"/>
    <cellStyle name="l_PM Jornais(eliza)_Plano AC - AJUSTADO -_Plano PA - REV I - 13.05_OOH - Rev 12" xfId="4130" xr:uid="{7761B952-00E3-4108-95CD-0C29E856E340}"/>
    <cellStyle name="l_PM Jornais(eliza)_Plano AC - AJUSTADO -_Plano PR -  06 05 08 CONFERÊNCIA 16-05-08" xfId="1341" xr:uid="{55113B5A-0001-42EF-983D-40822A2459A8}"/>
    <cellStyle name="l_PM Jornais(eliza)_Plano AC - AJUSTADO -_Plano PR -  06 05 08 CONFERÊNCIA 16-05-08 2" xfId="11428" xr:uid="{6B4F581D-8BDB-4209-868D-DE2EFE768FBC}"/>
    <cellStyle name="l_PM Jornais(eliza)_Plano AC - AJUSTADO -_Plano PR -  06 05 08 CONFERÊNCIA 16-05-08 2 2" xfId="13184" xr:uid="{1974B25C-50BF-4D7B-B38B-F6E10D065F39}"/>
    <cellStyle name="l_PM Jornais(eliza)_Plano AC - AJUSTADO -_Plano PR -  06 05 08 CONFERÊNCIA 16-05-08 2 2 2" xfId="16814" xr:uid="{0DE5A6DA-B210-4336-A691-E4D7613AF116}"/>
    <cellStyle name="l_PM Jornais(eliza)_Plano AC - AJUSTADO -_Plano PR -  06 05 08 CONFERÊNCIA 16-05-08 2 2 2 2" xfId="22973" xr:uid="{C17D92CA-E11F-4365-B789-A72104A5850D}"/>
    <cellStyle name="l_PM Jornais(eliza)_Plano AC - AJUSTADO -_Plano PR -  06 05 08 CONFERÊNCIA 16-05-08 2 2 2 2 2" xfId="40240" xr:uid="{A64D00E4-A4BF-4A97-BC28-AE1CF3DD7482}"/>
    <cellStyle name="l_PM Jornais(eliza)_Plano AC - AJUSTADO -_Plano PR -  06 05 08 CONFERÊNCIA 16-05-08 2 2 2 3" xfId="27881" xr:uid="{5245FBB9-5772-4AFF-9F19-E286559C54D7}"/>
    <cellStyle name="l_PM Jornais(eliza)_Plano AC - AJUSTADO -_Plano PR -  06 05 08 CONFERÊNCIA 16-05-08 2 2 3" xfId="31105" xr:uid="{CCA94EEF-0A73-45D1-9759-DF7719C7B8FC}"/>
    <cellStyle name="l_PM Jornais(eliza)_Plano AC - AJUSTADO -_Plano PR -  06 05 08 CONFERÊNCIA 16-05-08 2 2 3 2" xfId="43329" xr:uid="{DA6046B8-F80C-4EF1-87EB-C051BB32BE54}"/>
    <cellStyle name="l_PM Jornais(eliza)_Plano AC - AJUSTADO -_Plano PR -  06 05 08 CONFERÊNCIA 16-05-08 2 2 4" xfId="34097" xr:uid="{C303CFDD-5F5B-4ED1-B04D-AFBEA5313C98}"/>
    <cellStyle name="l_PM Jornais(eliza)_Plano AC - AJUSTADO -_Plano PR -  06 05 08 CONFERÊNCIA 16-05-08 2 2 4 2" xfId="45816" xr:uid="{28FABB4C-06B9-477D-88AF-70FB432232D6}"/>
    <cellStyle name="l_PM Jornais(eliza)_Plano AC - AJUSTADO -_Plano PR -  06 05 08 CONFERÊNCIA 16-05-08 2 2 5" xfId="36298" xr:uid="{FF0CC069-F981-4916-8025-C2DE0A50DFD6}"/>
    <cellStyle name="l_PM Jornais(eliza)_Plano AC - AJUSTADO -_Plano PR -  06 05 08 CONFERÊNCIA 16-05-08 2 2 6" xfId="18242" xr:uid="{2E226449-9532-4434-A8F9-9D27FFD79EA0}"/>
    <cellStyle name="l_PM Jornais(eliza)_Plano AC - AJUSTADO -_Plano PR -  06 05 08 CONFERÊNCIA 16-05-08 2 3" xfId="15111" xr:uid="{61912254-5E64-4B0B-B493-6462423F150B}"/>
    <cellStyle name="l_PM Jornais(eliza)_Plano AC - AJUSTADO -_Plano PR -  06 05 08 CONFERÊNCIA 16-05-08 2 3 2" xfId="21270" xr:uid="{9E8C2F55-47DF-4CC4-888F-9AA7944BD945}"/>
    <cellStyle name="l_PM Jornais(eliza)_Plano AC - AJUSTADO -_Plano PR -  06 05 08 CONFERÊNCIA 16-05-08 2 3 2 2" xfId="38643" xr:uid="{76DBD212-E0E2-4682-9088-B89AEF2F419C}"/>
    <cellStyle name="l_PM Jornais(eliza)_Plano AC - AJUSTADO -_Plano PR -  06 05 08 CONFERÊNCIA 16-05-08 2 3 3" xfId="26232" xr:uid="{EFABBC2E-8C64-42F0-B6D8-BB550B75956E}"/>
    <cellStyle name="l_PM Jornais(eliza)_Plano AC - AJUSTADO -_Plano PR -  06 05 08 CONFERÊNCIA 16-05-08 2 4" xfId="29423" xr:uid="{D756B2C2-CB94-4908-8ED3-16AFE644413A}"/>
    <cellStyle name="l_PM Jornais(eliza)_Plano AC - AJUSTADO -_Plano PR -  06 05 08 CONFERÊNCIA 16-05-08 2 4 2" xfId="41733" xr:uid="{5D534E0F-AB1B-4688-A0B5-7983084C2F69}"/>
    <cellStyle name="l_PM Jornais(eliza)_Plano AC - AJUSTADO -_Plano PR -  06 05 08 CONFERÊNCIA 16-05-08 2 5" xfId="32407" xr:uid="{45212964-C907-4C4F-93E6-D173677380F4}"/>
    <cellStyle name="l_PM Jornais(eliza)_Plano AC - AJUSTADO -_Plano PR -  06 05 08 CONFERÊNCIA 16-05-08 2 5 2" xfId="44162" xr:uid="{A75DE24E-27C2-474A-AB72-8A61B0168CA9}"/>
    <cellStyle name="l_PM Jornais(eliza)_Plano AC - AJUSTADO -_Plano PR -  06 05 08 CONFERÊNCIA 16-05-08 2 6" xfId="34712" xr:uid="{36303F9C-2CEF-4635-B8D0-FF1B2B178955}"/>
    <cellStyle name="l_PM Jornais(eliza)_Plano AC - AJUSTADO -_Plano PR -  06 05 08 CONFERÊNCIA 16-05-08 2 7" xfId="18693" xr:uid="{DF421B98-FE67-4C7D-8536-D9B240417D55}"/>
    <cellStyle name="l_PM Jornais(eliza)_Plano AC - AJUSTADO -_Plano PR -  06 05 08 CONFERÊNCIA 16-05-08 3" xfId="12381" xr:uid="{71972E36-E3CE-46A1-A733-64EC430D2C2A}"/>
    <cellStyle name="l_PM Jornais(eliza)_Plano AC - AJUSTADO -_Plano PR -  06 05 08 CONFERÊNCIA 16-05-08 3 2" xfId="16011" xr:uid="{8D595792-AB9F-438A-BA04-B3698DA9A645}"/>
    <cellStyle name="l_PM Jornais(eliza)_Plano AC - AJUSTADO -_Plano PR -  06 05 08 CONFERÊNCIA 16-05-08 3 2 2" xfId="22170" xr:uid="{CEDD60E9-1ACF-4382-83E8-6FD80FE13032}"/>
    <cellStyle name="l_PM Jornais(eliza)_Plano AC - AJUSTADO -_Plano PR -  06 05 08 CONFERÊNCIA 16-05-08 3 2 2 2" xfId="39448" xr:uid="{E7DF3E36-ECD0-424C-9F07-E7A61A042A3B}"/>
    <cellStyle name="l_PM Jornais(eliza)_Plano AC - AJUSTADO -_Plano PR -  06 05 08 CONFERÊNCIA 16-05-08 3 2 3" xfId="27089" xr:uid="{ED1ED4D7-E82B-43FF-947C-4FF9D7BE4669}"/>
    <cellStyle name="l_PM Jornais(eliza)_Plano AC - AJUSTADO -_Plano PR -  06 05 08 CONFERÊNCIA 16-05-08 3 2 4" xfId="48348" xr:uid="{BABBEC6B-ACA6-44A8-880D-7C41DB60454B}"/>
    <cellStyle name="l_PM Jornais(eliza)_Plano AC - AJUSTADO -_Plano PR -  06 05 08 CONFERÊNCIA 16-05-08 3 3" xfId="17711" xr:uid="{83DF9C1F-F6E5-4CD0-8047-6D782401343E}"/>
    <cellStyle name="l_PM Jornais(eliza)_Plano AC - AJUSTADO -_Plano PR -  06 05 08 CONFERÊNCIA 16-05-08 3 3 2" xfId="23870" xr:uid="{28FB9F30-3A96-4C58-8951-855D0A79C62F}"/>
    <cellStyle name="l_PM Jornais(eliza)_Plano AC - AJUSTADO -_Plano PR -  06 05 08 CONFERÊNCIA 16-05-08 3 3 2 2" xfId="42533" xr:uid="{F3E0DA02-6908-470C-8648-AE804BACD494}"/>
    <cellStyle name="l_PM Jornais(eliza)_Plano AC - AJUSTADO -_Plano PR -  06 05 08 CONFERÊNCIA 16-05-08 3 3 3" xfId="30307" xr:uid="{CA4A7ACB-BC13-4739-AB41-1770CFB3BFBE}"/>
    <cellStyle name="l_PM Jornais(eliza)_Plano AC - AJUSTADO -_Plano PR -  06 05 08 CONFERÊNCIA 16-05-08 3 4" xfId="33304" xr:uid="{B85C740D-9CB5-4361-BF47-4F09BCC20DE9}"/>
    <cellStyle name="l_PM Jornais(eliza)_Plano AC - AJUSTADO -_Plano PR -  06 05 08 CONFERÊNCIA 16-05-08 3 4 2" xfId="45023" xr:uid="{13FB8F16-FFD4-4931-BDED-DF81C0BFC5CE}"/>
    <cellStyle name="l_PM Jornais(eliza)_Plano AC - AJUSTADO -_Plano PR -  06 05 08 CONFERÊNCIA 16-05-08 3 5" xfId="35506" xr:uid="{CEA15249-6DBC-4E0B-B360-67D1FBEC208C}"/>
    <cellStyle name="l_PM Jornais(eliza)_Plano AC - AJUSTADO -_Plano PR -  06 05 08 CONFERÊNCIA 16-05-08 3 6" xfId="37076" xr:uid="{E10B6727-9E50-43DC-8055-05CBC4B03ED9}"/>
    <cellStyle name="l_PM Jornais(eliza)_Plano AC - AJUSTADO -_Plano PR -  06 05 08 CONFERÊNCIA 16-05-08 3 6 2" xfId="46612" xr:uid="{925AE72F-8BBE-41E2-926F-8A633B80F9D8}"/>
    <cellStyle name="l_PM Jornais(eliza)_Plano AC - AJUSTADO -_Plano PR -  06 05 08 CONFERÊNCIA 16-05-08 4" xfId="14271" xr:uid="{CA12CA30-2AB2-45E2-BA05-66A982AD0C4F}"/>
    <cellStyle name="l_PM Jornais(eliza)_Plano AC - AJUSTADO -_Plano PR -  06 05 08 CONFERÊNCIA 16-05-08 4 2" xfId="20430" xr:uid="{40170EAA-0A96-4723-8328-7ED5AF990E59}"/>
    <cellStyle name="l_PM Jornais(eliza)_Plano AC - AJUSTADO -_Plano PR -  06 05 08 CONFERÊNCIA 16-05-08 4 2 2" xfId="37840" xr:uid="{BA0926E9-E171-4B85-8AA7-B2684EA74E23}"/>
    <cellStyle name="l_PM Jornais(eliza)_Plano AC - AJUSTADO -_Plano PR -  06 05 08 CONFERÊNCIA 16-05-08 4 3" xfId="25339" xr:uid="{3B4BF3F3-DCA7-4313-8523-CF44BC4006C8}"/>
    <cellStyle name="l_PM Jornais(eliza)_Plano AC - AJUSTADO -_Plano PR -  06 05 08 CONFERÊNCIA 16-05-08 5" xfId="28549" xr:uid="{6265FA97-68C5-4A02-9F7C-51427C0CB960}"/>
    <cellStyle name="l_PM Jornais(eliza)_Plano AC - AJUSTADO -_Plano PR -  06 05 08 CONFERÊNCIA 16-05-08 5 2" xfId="40905" xr:uid="{74EEBCC2-9BC4-4CD2-BFD1-EA817FB43064}"/>
    <cellStyle name="l_PM Jornais(eliza)_Plano AC - AJUSTADO -_Plano PR -  06 05 08 CONFERÊNCIA 16-05-08 6" xfId="31787" xr:uid="{75DD7E41-F222-4761-986A-4BBA1E95B3BF}"/>
    <cellStyle name="l_PM Jornais(eliza)_Plano AC - AJUSTADO -_Plano PR -  06 05 08 CONFERÊNCIA 16-05-08_OOH - Rev 12" xfId="4131" xr:uid="{18D4A3CB-1B04-472B-93AB-379CD6C2FA1B}"/>
    <cellStyle name="l_PM Jornais(eliza)_Plano AC - AJUSTADO -_Plano RJ -" xfId="1342" xr:uid="{65170026-D0F0-4EB0-A1E3-6F03EF8CBC0B}"/>
    <cellStyle name="l_PM Jornais(eliza)_Plano AC - AJUSTADO -_Plano RJ - AJUSTADO 06.05.08 CONFERÊNCIAS 15.05.08 - Cíntia" xfId="1343" xr:uid="{1F2D205C-C035-4C21-87B7-5CC63B72F8D7}"/>
    <cellStyle name="l_PM Jornais(eliza)_Plano AC - AJUSTADO -_Plano RJ - AJUSTADO 06.05.08 CONFERÊNCIAS 15.05.08 - Cíntia 2" xfId="11429" xr:uid="{4B7E001F-FF02-43FE-9537-4B53A55EEF3D}"/>
    <cellStyle name="l_PM Jornais(eliza)_Plano AC - AJUSTADO -_Plano RJ - AJUSTADO 06.05.08 CONFERÊNCIAS 15.05.08 - Cíntia 2 2" xfId="13185" xr:uid="{A33E4F70-2983-4825-B155-D5091D411282}"/>
    <cellStyle name="l_PM Jornais(eliza)_Plano AC - AJUSTADO -_Plano RJ - AJUSTADO 06.05.08 CONFERÊNCIAS 15.05.08 - Cíntia 2 2 2" xfId="16815" xr:uid="{13452889-B7C5-4053-98DE-BAC42C933D6F}"/>
    <cellStyle name="l_PM Jornais(eliza)_Plano AC - AJUSTADO -_Plano RJ - AJUSTADO 06.05.08 CONFERÊNCIAS 15.05.08 - Cíntia 2 2 2 2" xfId="22974" xr:uid="{18D0466A-3217-432B-AC22-28C72EFE7A5B}"/>
    <cellStyle name="l_PM Jornais(eliza)_Plano AC - AJUSTADO -_Plano RJ - AJUSTADO 06.05.08 CONFERÊNCIAS 15.05.08 - Cíntia 2 2 2 2 2" xfId="40241" xr:uid="{85CD6BAA-87F9-419F-A5C7-3D74078D2896}"/>
    <cellStyle name="l_PM Jornais(eliza)_Plano AC - AJUSTADO -_Plano RJ - AJUSTADO 06.05.08 CONFERÊNCIAS 15.05.08 - Cíntia 2 2 2 3" xfId="27882" xr:uid="{763529CA-F31A-4014-ADD4-C0B9312E5E44}"/>
    <cellStyle name="l_PM Jornais(eliza)_Plano AC - AJUSTADO -_Plano RJ - AJUSTADO 06.05.08 CONFERÊNCIAS 15.05.08 - Cíntia 2 2 3" xfId="31106" xr:uid="{C0B888BE-5B8D-4748-A691-FE6CF27F9EB6}"/>
    <cellStyle name="l_PM Jornais(eliza)_Plano AC - AJUSTADO -_Plano RJ - AJUSTADO 06.05.08 CONFERÊNCIAS 15.05.08 - Cíntia 2 2 3 2" xfId="43330" xr:uid="{267AA75A-8B32-4DCD-954B-519791CC976D}"/>
    <cellStyle name="l_PM Jornais(eliza)_Plano AC - AJUSTADO -_Plano RJ - AJUSTADO 06.05.08 CONFERÊNCIAS 15.05.08 - Cíntia 2 2 4" xfId="34098" xr:uid="{ECCF1C0F-75E8-47A4-BBB9-7F277C5B6C4C}"/>
    <cellStyle name="l_PM Jornais(eliza)_Plano AC - AJUSTADO -_Plano RJ - AJUSTADO 06.05.08 CONFERÊNCIAS 15.05.08 - Cíntia 2 2 4 2" xfId="45817" xr:uid="{6A91A640-5270-4AAA-AB1C-7FAA1CDCC471}"/>
    <cellStyle name="l_PM Jornais(eliza)_Plano AC - AJUSTADO -_Plano RJ - AJUSTADO 06.05.08 CONFERÊNCIAS 15.05.08 - Cíntia 2 2 5" xfId="36299" xr:uid="{12BFF63D-06C0-458F-9A57-E660D37D384B}"/>
    <cellStyle name="l_PM Jornais(eliza)_Plano AC - AJUSTADO -_Plano RJ - AJUSTADO 06.05.08 CONFERÊNCIAS 15.05.08 - Cíntia 2 2 6" xfId="19127" xr:uid="{22EB7E8C-8064-43AF-A271-E357CA640792}"/>
    <cellStyle name="l_PM Jornais(eliza)_Plano AC - AJUSTADO -_Plano RJ - AJUSTADO 06.05.08 CONFERÊNCIAS 15.05.08 - Cíntia 2 3" xfId="15112" xr:uid="{91DFAC8D-62B1-4237-A0F9-A8126818D788}"/>
    <cellStyle name="l_PM Jornais(eliza)_Plano AC - AJUSTADO -_Plano RJ - AJUSTADO 06.05.08 CONFERÊNCIAS 15.05.08 - Cíntia 2 3 2" xfId="21271" xr:uid="{4B1BD4B9-0D4C-46A6-8481-F7860B7E14C2}"/>
    <cellStyle name="l_PM Jornais(eliza)_Plano AC - AJUSTADO -_Plano RJ - AJUSTADO 06.05.08 CONFERÊNCIAS 15.05.08 - Cíntia 2 3 2 2" xfId="38644" xr:uid="{515DE2B7-1FB9-473D-88FC-1AA4C47D07B9}"/>
    <cellStyle name="l_PM Jornais(eliza)_Plano AC - AJUSTADO -_Plano RJ - AJUSTADO 06.05.08 CONFERÊNCIAS 15.05.08 - Cíntia 2 3 3" xfId="26233" xr:uid="{4BF82443-5786-48DB-886D-7937F37338CD}"/>
    <cellStyle name="l_PM Jornais(eliza)_Plano AC - AJUSTADO -_Plano RJ - AJUSTADO 06.05.08 CONFERÊNCIAS 15.05.08 - Cíntia 2 4" xfId="29424" xr:uid="{2EC10672-A5E6-47A1-B42C-679399C99CE0}"/>
    <cellStyle name="l_PM Jornais(eliza)_Plano AC - AJUSTADO -_Plano RJ - AJUSTADO 06.05.08 CONFERÊNCIAS 15.05.08 - Cíntia 2 4 2" xfId="41734" xr:uid="{4BBF955B-E106-4307-BB76-3E43BBFDA91E}"/>
    <cellStyle name="l_PM Jornais(eliza)_Plano AC - AJUSTADO -_Plano RJ - AJUSTADO 06.05.08 CONFERÊNCIAS 15.05.08 - Cíntia 2 5" xfId="32408" xr:uid="{5F1678B1-89F7-42A3-A9B0-DFDF0809FCE6}"/>
    <cellStyle name="l_PM Jornais(eliza)_Plano AC - AJUSTADO -_Plano RJ - AJUSTADO 06.05.08 CONFERÊNCIAS 15.05.08 - Cíntia 2 5 2" xfId="44163" xr:uid="{799BF34A-CEBC-4723-836A-40037FAFBA48}"/>
    <cellStyle name="l_PM Jornais(eliza)_Plano AC - AJUSTADO -_Plano RJ - AJUSTADO 06.05.08 CONFERÊNCIAS 15.05.08 - Cíntia 2 6" xfId="34713" xr:uid="{0E48F530-5BD5-43DD-822E-F2553B2B6AEE}"/>
    <cellStyle name="l_PM Jornais(eliza)_Plano AC - AJUSTADO -_Plano RJ - AJUSTADO 06.05.08 CONFERÊNCIAS 15.05.08 - Cíntia 2 7" xfId="19391" xr:uid="{93A211FA-FBDA-4B5A-B6D2-3261DB1CCF37}"/>
    <cellStyle name="l_PM Jornais(eliza)_Plano AC - AJUSTADO -_Plano RJ - AJUSTADO 06.05.08 CONFERÊNCIAS 15.05.08 - Cíntia 3" xfId="12382" xr:uid="{499697AE-3E4F-4D65-AFA4-0F24E52F3D53}"/>
    <cellStyle name="l_PM Jornais(eliza)_Plano AC - AJUSTADO -_Plano RJ - AJUSTADO 06.05.08 CONFERÊNCIAS 15.05.08 - Cíntia 3 2" xfId="16012" xr:uid="{348043B5-B2B7-43E4-80BC-DFA34984633E}"/>
    <cellStyle name="l_PM Jornais(eliza)_Plano AC - AJUSTADO -_Plano RJ - AJUSTADO 06.05.08 CONFERÊNCIAS 15.05.08 - Cíntia 3 2 2" xfId="22171" xr:uid="{034810EE-FA21-4B70-B5F5-5C19187C41FB}"/>
    <cellStyle name="l_PM Jornais(eliza)_Plano AC - AJUSTADO -_Plano RJ - AJUSTADO 06.05.08 CONFERÊNCIAS 15.05.08 - Cíntia 3 2 2 2" xfId="39449" xr:uid="{3A919180-194F-4749-8DA7-3C90B598B897}"/>
    <cellStyle name="l_PM Jornais(eliza)_Plano AC - AJUSTADO -_Plano RJ - AJUSTADO 06.05.08 CONFERÊNCIAS 15.05.08 - Cíntia 3 2 3" xfId="27090" xr:uid="{38603FD9-8C09-405A-9DD9-0E5A6059FCC4}"/>
    <cellStyle name="l_PM Jornais(eliza)_Plano AC - AJUSTADO -_Plano RJ - AJUSTADO 06.05.08 CONFERÊNCIAS 15.05.08 - Cíntia 3 2 4" xfId="48349" xr:uid="{460AE785-C67B-48DA-92F0-12A494C8FD77}"/>
    <cellStyle name="l_PM Jornais(eliza)_Plano AC - AJUSTADO -_Plano RJ - AJUSTADO 06.05.08 CONFERÊNCIAS 15.05.08 - Cíntia 3 3" xfId="17712" xr:uid="{BB31B32D-0059-4500-9E09-C87B0DCE1CCE}"/>
    <cellStyle name="l_PM Jornais(eliza)_Plano AC - AJUSTADO -_Plano RJ - AJUSTADO 06.05.08 CONFERÊNCIAS 15.05.08 - Cíntia 3 3 2" xfId="23871" xr:uid="{6923E944-3C76-4C12-A7FC-14F23B14833D}"/>
    <cellStyle name="l_PM Jornais(eliza)_Plano AC - AJUSTADO -_Plano RJ - AJUSTADO 06.05.08 CONFERÊNCIAS 15.05.08 - Cíntia 3 3 2 2" xfId="42534" xr:uid="{E9F6191C-E4E9-4C3A-970F-11D8FCAAC02E}"/>
    <cellStyle name="l_PM Jornais(eliza)_Plano AC - AJUSTADO -_Plano RJ - AJUSTADO 06.05.08 CONFERÊNCIAS 15.05.08 - Cíntia 3 3 3" xfId="30308" xr:uid="{E4701452-3561-43A8-B219-B5B5C9A4748F}"/>
    <cellStyle name="l_PM Jornais(eliza)_Plano AC - AJUSTADO -_Plano RJ - AJUSTADO 06.05.08 CONFERÊNCIAS 15.05.08 - Cíntia 3 4" xfId="33305" xr:uid="{23ECAD5B-A03A-45BB-9F6D-2D2FAB952DCB}"/>
    <cellStyle name="l_PM Jornais(eliza)_Plano AC - AJUSTADO -_Plano RJ - AJUSTADO 06.05.08 CONFERÊNCIAS 15.05.08 - Cíntia 3 4 2" xfId="45024" xr:uid="{DEE8FCC3-CAD2-4565-B29D-2290BA489E85}"/>
    <cellStyle name="l_PM Jornais(eliza)_Plano AC - AJUSTADO -_Plano RJ - AJUSTADO 06.05.08 CONFERÊNCIAS 15.05.08 - Cíntia 3 5" xfId="35507" xr:uid="{1019F002-E4C4-4EE2-83E3-0BD20ABCEE2D}"/>
    <cellStyle name="l_PM Jornais(eliza)_Plano AC - AJUSTADO -_Plano RJ - AJUSTADO 06.05.08 CONFERÊNCIAS 15.05.08 - Cíntia 3 6" xfId="37279" xr:uid="{0B7C0740-1282-431D-8AD8-B7A5A4DFDAFF}"/>
    <cellStyle name="l_PM Jornais(eliza)_Plano AC - AJUSTADO -_Plano RJ - AJUSTADO 06.05.08 CONFERÊNCIAS 15.05.08 - Cíntia 3 6 2" xfId="46815" xr:uid="{699710B1-F560-437B-B6DF-B098F0E935A0}"/>
    <cellStyle name="l_PM Jornais(eliza)_Plano AC - AJUSTADO -_Plano RJ - AJUSTADO 06.05.08 CONFERÊNCIAS 15.05.08 - Cíntia 4" xfId="14272" xr:uid="{F420568B-CC4B-4C5E-8B9E-2C204AF9FF30}"/>
    <cellStyle name="l_PM Jornais(eliza)_Plano AC - AJUSTADO -_Plano RJ - AJUSTADO 06.05.08 CONFERÊNCIAS 15.05.08 - Cíntia 4 2" xfId="20431" xr:uid="{420DD534-DDF8-4D42-8BFB-0F663156F072}"/>
    <cellStyle name="l_PM Jornais(eliza)_Plano AC - AJUSTADO -_Plano RJ - AJUSTADO 06.05.08 CONFERÊNCIAS 15.05.08 - Cíntia 4 2 2" xfId="37841" xr:uid="{00504513-19FE-4F10-820F-0EB08CA0157A}"/>
    <cellStyle name="l_PM Jornais(eliza)_Plano AC - AJUSTADO -_Plano RJ - AJUSTADO 06.05.08 CONFERÊNCIAS 15.05.08 - Cíntia 4 3" xfId="25340" xr:uid="{7B956841-E169-4C5B-A3E4-F5A7DB5B8BDA}"/>
    <cellStyle name="l_PM Jornais(eliza)_Plano AC - AJUSTADO -_Plano RJ - AJUSTADO 06.05.08 CONFERÊNCIAS 15.05.08 - Cíntia 5" xfId="28550" xr:uid="{7E0D0938-A189-4F5D-A146-E7C8CC4E526E}"/>
    <cellStyle name="l_PM Jornais(eliza)_Plano AC - AJUSTADO -_Plano RJ - AJUSTADO 06.05.08 CONFERÊNCIAS 15.05.08 - Cíntia 5 2" xfId="40906" xr:uid="{2C3C3BF6-9A08-46D3-B7BE-63988F497E01}"/>
    <cellStyle name="l_PM Jornais(eliza)_Plano AC - AJUSTADO -_Plano RJ - AJUSTADO 06.05.08 CONFERÊNCIAS 15.05.08 - Cíntia 6" xfId="31786" xr:uid="{76692401-2B64-41D9-92BE-A04B528972E3}"/>
    <cellStyle name="l_PM Jornais(eliza)_Plano AC - AJUSTADO -_Plano RJ - AJUSTADO 06.05.08 CONFERÊNCIAS 15.05.08 - Cíntia_OOH - Rev 12" xfId="4132" xr:uid="{4F3A8CDD-822F-4EF9-89AB-773F68883D5E}"/>
    <cellStyle name="l_PM Jornais(eliza)_Plano AC - AJUSTADO -_Plano RJ -_JORNAL COMPLEMENTO 24.06 - VERAMIR II - CONSOLIDADO" xfId="1344" xr:uid="{97F23D1E-D911-4FCC-99CC-F976B784A00F}"/>
    <cellStyle name="l_PM Jornais(eliza)_Plano AC - AJUSTADO -_Plano RJ -16.05.08" xfId="1345" xr:uid="{5BD0A01A-2A15-4FEB-B291-910B9032CB67}"/>
    <cellStyle name="l_PM Jornais(eliza)_Plano AC - AJUSTADO -_Plano RJ -16.05.08_JORNAL COMPLEMENTO 24.06 - VERAMIR II - CONSOLIDADO" xfId="1346" xr:uid="{1AD4238D-2C16-4095-BBDE-1E1ACC9E9982}"/>
    <cellStyle name="l_PM Jornais(eliza)_Plano AC - AJUSTADO -_Plano RR - REV I - 13.05" xfId="1347" xr:uid="{6E131B77-EF8E-4561-AACB-D527CC1042F4}"/>
    <cellStyle name="l_PM Jornais(eliza)_Plano AC - AJUSTADO -_Plano RR - REV I - 13.05 2" xfId="11430" xr:uid="{14FFBDFF-55F4-4BC5-8E88-BD10E2CB9F38}"/>
    <cellStyle name="l_PM Jornais(eliza)_Plano AC - AJUSTADO -_Plano RR - REV I - 13.05 2 2" xfId="13186" xr:uid="{A637C678-E39D-4457-898F-F92E8654B71B}"/>
    <cellStyle name="l_PM Jornais(eliza)_Plano AC - AJUSTADO -_Plano RR - REV I - 13.05 2 2 2" xfId="16816" xr:uid="{BF3A9379-8AD0-43F3-9941-71639B6114B6}"/>
    <cellStyle name="l_PM Jornais(eliza)_Plano AC - AJUSTADO -_Plano RR - REV I - 13.05 2 2 2 2" xfId="22975" xr:uid="{D265EDCA-0E19-46CA-AE3F-27675BA16597}"/>
    <cellStyle name="l_PM Jornais(eliza)_Plano AC - AJUSTADO -_Plano RR - REV I - 13.05 2 2 2 2 2" xfId="40242" xr:uid="{DF44F06C-0626-4C1B-A92A-08C13C2DA11D}"/>
    <cellStyle name="l_PM Jornais(eliza)_Plano AC - AJUSTADO -_Plano RR - REV I - 13.05 2 2 2 3" xfId="27883" xr:uid="{8BE1F92D-F4F4-46EA-A48F-6A12A1D63255}"/>
    <cellStyle name="l_PM Jornais(eliza)_Plano AC - AJUSTADO -_Plano RR - REV I - 13.05 2 2 3" xfId="31107" xr:uid="{1D667BDE-582F-4816-9D97-BB8E65609D51}"/>
    <cellStyle name="l_PM Jornais(eliza)_Plano AC - AJUSTADO -_Plano RR - REV I - 13.05 2 2 3 2" xfId="43331" xr:uid="{959D06CE-8D46-46C1-884C-E51B6A1E041C}"/>
    <cellStyle name="l_PM Jornais(eliza)_Plano AC - AJUSTADO -_Plano RR - REV I - 13.05 2 2 4" xfId="34099" xr:uid="{8911ADD2-7284-4E5E-B112-3972F81D6863}"/>
    <cellStyle name="l_PM Jornais(eliza)_Plano AC - AJUSTADO -_Plano RR - REV I - 13.05 2 2 4 2" xfId="45818" xr:uid="{853C015C-5AD4-417C-8A41-F2B8C94EECE8}"/>
    <cellStyle name="l_PM Jornais(eliza)_Plano AC - AJUSTADO -_Plano RR - REV I - 13.05 2 2 5" xfId="36300" xr:uid="{B6E8F0FC-4C76-4477-A961-8F8EC2702C89}"/>
    <cellStyle name="l_PM Jornais(eliza)_Plano AC - AJUSTADO -_Plano RR - REV I - 13.05 2 2 6" xfId="18238" xr:uid="{303297AB-F246-4801-9145-4E8FCC8F0D74}"/>
    <cellStyle name="l_PM Jornais(eliza)_Plano AC - AJUSTADO -_Plano RR - REV I - 13.05 2 3" xfId="15113" xr:uid="{BC1AA165-8360-45C2-B71E-6240B40BE1F3}"/>
    <cellStyle name="l_PM Jornais(eliza)_Plano AC - AJUSTADO -_Plano RR - REV I - 13.05 2 3 2" xfId="21272" xr:uid="{01140344-2142-4104-9DD0-7A8EBC04C9EB}"/>
    <cellStyle name="l_PM Jornais(eliza)_Plano AC - AJUSTADO -_Plano RR - REV I - 13.05 2 3 2 2" xfId="38645" xr:uid="{543078EA-FE50-48E0-95F6-824C71088F5B}"/>
    <cellStyle name="l_PM Jornais(eliza)_Plano AC - AJUSTADO -_Plano RR - REV I - 13.05 2 3 3" xfId="26234" xr:uid="{DE18CF1C-2BBE-4611-B24C-938E7084B27E}"/>
    <cellStyle name="l_PM Jornais(eliza)_Plano AC - AJUSTADO -_Plano RR - REV I - 13.05 2 4" xfId="29425" xr:uid="{8804891B-5131-40DD-BDD1-68AE88588611}"/>
    <cellStyle name="l_PM Jornais(eliza)_Plano AC - AJUSTADO -_Plano RR - REV I - 13.05 2 4 2" xfId="41735" xr:uid="{0FA8392A-74DC-4022-ACA2-D448EE21C166}"/>
    <cellStyle name="l_PM Jornais(eliza)_Plano AC - AJUSTADO -_Plano RR - REV I - 13.05 2 5" xfId="32409" xr:uid="{BEF7AC97-0B47-47E2-8390-22FD4DE9CB70}"/>
    <cellStyle name="l_PM Jornais(eliza)_Plano AC - AJUSTADO -_Plano RR - REV I - 13.05 2 5 2" xfId="44164" xr:uid="{68D9CC60-51CA-4382-A598-7D7FB7DFE6B9}"/>
    <cellStyle name="l_PM Jornais(eliza)_Plano AC - AJUSTADO -_Plano RR - REV I - 13.05 2 6" xfId="34714" xr:uid="{BBFEE035-AAE4-40ED-B1D3-063F990210A9}"/>
    <cellStyle name="l_PM Jornais(eliza)_Plano AC - AJUSTADO -_Plano RR - REV I - 13.05 2 7" xfId="19685" xr:uid="{B1070E29-3C90-4A3F-B76F-C7E799A0777F}"/>
    <cellStyle name="l_PM Jornais(eliza)_Plano AC - AJUSTADO -_Plano RR - REV I - 13.05 3" xfId="12383" xr:uid="{23E12358-776A-4AD1-AD52-56825D2CF017}"/>
    <cellStyle name="l_PM Jornais(eliza)_Plano AC - AJUSTADO -_Plano RR - REV I - 13.05 3 2" xfId="16013" xr:uid="{ED12D9A9-16FC-4E0F-B7FD-48198B66D1D1}"/>
    <cellStyle name="l_PM Jornais(eliza)_Plano AC - AJUSTADO -_Plano RR - REV I - 13.05 3 2 2" xfId="22172" xr:uid="{32C75149-602F-4D0D-9F5F-D9706F55C9CA}"/>
    <cellStyle name="l_PM Jornais(eliza)_Plano AC - AJUSTADO -_Plano RR - REV I - 13.05 3 2 2 2" xfId="39450" xr:uid="{795DBF54-DB66-4AF6-BE5B-EEC9C52BC16D}"/>
    <cellStyle name="l_PM Jornais(eliza)_Plano AC - AJUSTADO -_Plano RR - REV I - 13.05 3 2 3" xfId="27091" xr:uid="{0053081A-8701-406D-BF58-31D5173F62C2}"/>
    <cellStyle name="l_PM Jornais(eliza)_Plano AC - AJUSTADO -_Plano RR - REV I - 13.05 3 2 4" xfId="48350" xr:uid="{6CA5B09F-47ED-4AD7-BC58-C1C997AD89BA}"/>
    <cellStyle name="l_PM Jornais(eliza)_Plano AC - AJUSTADO -_Plano RR - REV I - 13.05 3 3" xfId="17713" xr:uid="{030043E6-41DB-4DCB-AE6B-ACB889E8B01D}"/>
    <cellStyle name="l_PM Jornais(eliza)_Plano AC - AJUSTADO -_Plano RR - REV I - 13.05 3 3 2" xfId="23872" xr:uid="{4A8ADCAD-7666-4F01-A59A-56BB4EC5449A}"/>
    <cellStyle name="l_PM Jornais(eliza)_Plano AC - AJUSTADO -_Plano RR - REV I - 13.05 3 3 2 2" xfId="42535" xr:uid="{BA3FA73F-A24F-4702-9B14-C805319ACFCA}"/>
    <cellStyle name="l_PM Jornais(eliza)_Plano AC - AJUSTADO -_Plano RR - REV I - 13.05 3 3 3" xfId="30309" xr:uid="{ED16A6A8-19AE-4538-B724-18995C7248D5}"/>
    <cellStyle name="l_PM Jornais(eliza)_Plano AC - AJUSTADO -_Plano RR - REV I - 13.05 3 4" xfId="33306" xr:uid="{8F105992-8550-4CD6-BB2D-9CA8CBE4A909}"/>
    <cellStyle name="l_PM Jornais(eliza)_Plano AC - AJUSTADO -_Plano RR - REV I - 13.05 3 4 2" xfId="45025" xr:uid="{F4D9BAD5-3FDD-47A8-8CD2-F87C06CF2F50}"/>
    <cellStyle name="l_PM Jornais(eliza)_Plano AC - AJUSTADO -_Plano RR - REV I - 13.05 3 5" xfId="35508" xr:uid="{D1DEFF4F-104D-4B55-B7BA-5B81401D06AE}"/>
    <cellStyle name="l_PM Jornais(eliza)_Plano AC - AJUSTADO -_Plano RR - REV I - 13.05 3 6" xfId="36879" xr:uid="{F984CDBF-1A13-4A9E-9941-CDDEB9C457CA}"/>
    <cellStyle name="l_PM Jornais(eliza)_Plano AC - AJUSTADO -_Plano RR - REV I - 13.05 3 6 2" xfId="46415" xr:uid="{8E453A02-D1EA-4492-8970-CA7F0CA0EE2D}"/>
    <cellStyle name="l_PM Jornais(eliza)_Plano AC - AJUSTADO -_Plano RR - REV I - 13.05 4" xfId="14273" xr:uid="{5474C84C-A6DB-48A5-AC3B-0C70450AFB76}"/>
    <cellStyle name="l_PM Jornais(eliza)_Plano AC - AJUSTADO -_Plano RR - REV I - 13.05 4 2" xfId="20432" xr:uid="{4B83B6F2-8595-46DD-ACC7-647E97D938D1}"/>
    <cellStyle name="l_PM Jornais(eliza)_Plano AC - AJUSTADO -_Plano RR - REV I - 13.05 4 2 2" xfId="37842" xr:uid="{7C0A5B85-F6E9-4086-8344-D883B3548A2A}"/>
    <cellStyle name="l_PM Jornais(eliza)_Plano AC - AJUSTADO -_Plano RR - REV I - 13.05 4 3" xfId="25341" xr:uid="{D2BBA028-ADA0-4E17-8C17-9A0897C5F2E8}"/>
    <cellStyle name="l_PM Jornais(eliza)_Plano AC - AJUSTADO -_Plano RR - REV I - 13.05 5" xfId="28551" xr:uid="{765810DA-2799-4E33-98C9-6D5199554510}"/>
    <cellStyle name="l_PM Jornais(eliza)_Plano AC - AJUSTADO -_Plano RR - REV I - 13.05 5 2" xfId="40907" xr:uid="{103E8170-0B34-44C2-9E86-2073672560F1}"/>
    <cellStyle name="l_PM Jornais(eliza)_Plano AC - AJUSTADO -_Plano RR - REV I - 13.05 6" xfId="31785" xr:uid="{0F9E547C-8628-4792-8B4A-016A8E850827}"/>
    <cellStyle name="l_PM Jornais(eliza)_Plano AC - AJUSTADO -_Plano RR - REV I - 13.05_CINEMA - BRASÍLIA - 141" xfId="1348" xr:uid="{925D4940-74F6-4F65-B06A-2034732EDF7B}"/>
    <cellStyle name="l_PM Jornais(eliza)_Plano AC - AJUSTADO -_Plano RR - REV I - 13.05_CINEMA - BRASÍLIA - 141_JORNAL COMPLEMENTO 24.06 - VERAMIR II - CONSOLIDADO" xfId="1349" xr:uid="{1C7FC3A0-F51F-4722-B82B-3AB9B027954C}"/>
    <cellStyle name="l_PM Jornais(eliza)_Plano AC - AJUSTADO -_Plano RR - REV I - 13.05_JORNAL COMPLEMENTO 24.06 - VERAMIR II - CONSOLIDADO" xfId="1350" xr:uid="{491EE532-AAA6-4375-BAA2-F4F2F8F73F48}"/>
    <cellStyle name="l_PM Jornais(eliza)_Plano AC - AJUSTADO -_Plano RR - REV I - 13.05_OOH - Rev 12" xfId="4133" xr:uid="{4A3EAF09-85EC-4ED0-BEBA-EABADC3BA800}"/>
    <cellStyle name="l_PM Jornais(eliza)_Plano AC - AJUSTADO -_Plano RR - REV I - 13.05_REV I - PLANO RÁDIO CONSOLIDADO MATISSE 07.07" xfId="1351" xr:uid="{8330D915-219A-40C8-A280-F05E21499ADC}"/>
    <cellStyle name="l_PM Jornais(eliza)_Plano AC - AJUSTADO -_Plano RS - 14.05.08 CONFERÊNCIA 12-05-08 - Cíntia" xfId="1352" xr:uid="{3A9B8802-F1DE-479D-829A-226BBFE54512}"/>
    <cellStyle name="l_PM Jornais(eliza)_Plano AC - AJUSTADO -_Plano RS - 14.05.08 CONFERÊNCIA 12-05-08 - Cíntia 2" xfId="11431" xr:uid="{18398A6B-9588-4BF1-9F4F-353C332639DC}"/>
    <cellStyle name="l_PM Jornais(eliza)_Plano AC - AJUSTADO -_Plano RS - 14.05.08 CONFERÊNCIA 12-05-08 - Cíntia 2 2" xfId="13187" xr:uid="{3FC325F9-8DC7-46F3-BF51-92D3FEA01794}"/>
    <cellStyle name="l_PM Jornais(eliza)_Plano AC - AJUSTADO -_Plano RS - 14.05.08 CONFERÊNCIA 12-05-08 - Cíntia 2 2 2" xfId="16817" xr:uid="{1E6868AC-3BAD-460C-9BCD-76D262B3E41A}"/>
    <cellStyle name="l_PM Jornais(eliza)_Plano AC - AJUSTADO -_Plano RS - 14.05.08 CONFERÊNCIA 12-05-08 - Cíntia 2 2 2 2" xfId="22976" xr:uid="{6B3B75F1-7368-4BB2-A4B5-53CA5F4DC0D5}"/>
    <cellStyle name="l_PM Jornais(eliza)_Plano AC - AJUSTADO -_Plano RS - 14.05.08 CONFERÊNCIA 12-05-08 - Cíntia 2 2 2 2 2" xfId="40243" xr:uid="{D522F2F1-518A-4866-8B3A-2AEA9DA9F278}"/>
    <cellStyle name="l_PM Jornais(eliza)_Plano AC - AJUSTADO -_Plano RS - 14.05.08 CONFERÊNCIA 12-05-08 - Cíntia 2 2 2 3" xfId="27884" xr:uid="{3B643E90-9264-4F01-90FF-9B6CE1AA7F3F}"/>
    <cellStyle name="l_PM Jornais(eliza)_Plano AC - AJUSTADO -_Plano RS - 14.05.08 CONFERÊNCIA 12-05-08 - Cíntia 2 2 3" xfId="31108" xr:uid="{D8867701-109C-4A4D-A0E4-02A919DADB5F}"/>
    <cellStyle name="l_PM Jornais(eliza)_Plano AC - AJUSTADO -_Plano RS - 14.05.08 CONFERÊNCIA 12-05-08 - Cíntia 2 2 3 2" xfId="43332" xr:uid="{586EBF36-0BBF-4585-A35E-D489F2C9EBA1}"/>
    <cellStyle name="l_PM Jornais(eliza)_Plano AC - AJUSTADO -_Plano RS - 14.05.08 CONFERÊNCIA 12-05-08 - Cíntia 2 2 4" xfId="34100" xr:uid="{1715AFBC-98A1-40E1-A178-D2B4E1FA8472}"/>
    <cellStyle name="l_PM Jornais(eliza)_Plano AC - AJUSTADO -_Plano RS - 14.05.08 CONFERÊNCIA 12-05-08 - Cíntia 2 2 4 2" xfId="45819" xr:uid="{33A6AC18-278A-49B3-A9D4-3F8A3B552C24}"/>
    <cellStyle name="l_PM Jornais(eliza)_Plano AC - AJUSTADO -_Plano RS - 14.05.08 CONFERÊNCIA 12-05-08 - Cíntia 2 2 5" xfId="36301" xr:uid="{F86F0E14-B1D9-4157-BC92-5EBA8977E390}"/>
    <cellStyle name="l_PM Jornais(eliza)_Plano AC - AJUSTADO -_Plano RS - 14.05.08 CONFERÊNCIA 12-05-08 - Cíntia 2 2 6" xfId="19128" xr:uid="{6F146B1B-D151-4953-816B-80DA33330DC8}"/>
    <cellStyle name="l_PM Jornais(eliza)_Plano AC - AJUSTADO -_Plano RS - 14.05.08 CONFERÊNCIA 12-05-08 - Cíntia 2 3" xfId="15114" xr:uid="{CB4B4AB3-4307-4EDC-A5FB-F027882D9631}"/>
    <cellStyle name="l_PM Jornais(eliza)_Plano AC - AJUSTADO -_Plano RS - 14.05.08 CONFERÊNCIA 12-05-08 - Cíntia 2 3 2" xfId="21273" xr:uid="{36BBF439-A3F4-4E51-A47B-6B3DBB87AFC7}"/>
    <cellStyle name="l_PM Jornais(eliza)_Plano AC - AJUSTADO -_Plano RS - 14.05.08 CONFERÊNCIA 12-05-08 - Cíntia 2 3 2 2" xfId="38646" xr:uid="{EE98F1EB-238A-4D14-930B-D6540084D9DD}"/>
    <cellStyle name="l_PM Jornais(eliza)_Plano AC - AJUSTADO -_Plano RS - 14.05.08 CONFERÊNCIA 12-05-08 - Cíntia 2 3 3" xfId="26235" xr:uid="{5FD663AC-2FFD-4E35-9233-EA8AD0CA1318}"/>
    <cellStyle name="l_PM Jornais(eliza)_Plano AC - AJUSTADO -_Plano RS - 14.05.08 CONFERÊNCIA 12-05-08 - Cíntia 2 4" xfId="29426" xr:uid="{CE3133A7-0C4C-455A-A3F0-3AB47166E9BB}"/>
    <cellStyle name="l_PM Jornais(eliza)_Plano AC - AJUSTADO -_Plano RS - 14.05.08 CONFERÊNCIA 12-05-08 - Cíntia 2 4 2" xfId="41736" xr:uid="{9995C2DC-AB0C-4BC3-864F-145A7040E421}"/>
    <cellStyle name="l_PM Jornais(eliza)_Plano AC - AJUSTADO -_Plano RS - 14.05.08 CONFERÊNCIA 12-05-08 - Cíntia 2 5" xfId="32410" xr:uid="{34116FD2-53BA-4815-93A3-A9643E54F02C}"/>
    <cellStyle name="l_PM Jornais(eliza)_Plano AC - AJUSTADO -_Plano RS - 14.05.08 CONFERÊNCIA 12-05-08 - Cíntia 2 5 2" xfId="44165" xr:uid="{BAEC8391-9BC9-4686-A6ED-8F46989EA581}"/>
    <cellStyle name="l_PM Jornais(eliza)_Plano AC - AJUSTADO -_Plano RS - 14.05.08 CONFERÊNCIA 12-05-08 - Cíntia 2 6" xfId="34715" xr:uid="{C6DBE6D9-8B85-43BE-84E5-11445AEDC1B1}"/>
    <cellStyle name="l_PM Jornais(eliza)_Plano AC - AJUSTADO -_Plano RS - 14.05.08 CONFERÊNCIA 12-05-08 - Cíntia 2 7" xfId="19008" xr:uid="{E5949DE0-491B-447C-ACB3-8C9D738F6089}"/>
    <cellStyle name="l_PM Jornais(eliza)_Plano AC - AJUSTADO -_Plano RS - 14.05.08 CONFERÊNCIA 12-05-08 - Cíntia 3" xfId="12384" xr:uid="{C3368847-71B5-49FE-80C3-A54D1805F2AF}"/>
    <cellStyle name="l_PM Jornais(eliza)_Plano AC - AJUSTADO -_Plano RS - 14.05.08 CONFERÊNCIA 12-05-08 - Cíntia 3 2" xfId="16014" xr:uid="{6B59C72E-9AF5-46A6-B01D-5694E08433C9}"/>
    <cellStyle name="l_PM Jornais(eliza)_Plano AC - AJUSTADO -_Plano RS - 14.05.08 CONFERÊNCIA 12-05-08 - Cíntia 3 2 2" xfId="22173" xr:uid="{1BBA4CCA-42FE-4DE0-89F3-900EF9B2B58B}"/>
    <cellStyle name="l_PM Jornais(eliza)_Plano AC - AJUSTADO -_Plano RS - 14.05.08 CONFERÊNCIA 12-05-08 - Cíntia 3 2 2 2" xfId="39451" xr:uid="{CB75F086-7A73-4639-8FAA-03F617660647}"/>
    <cellStyle name="l_PM Jornais(eliza)_Plano AC - AJUSTADO -_Plano RS - 14.05.08 CONFERÊNCIA 12-05-08 - Cíntia 3 2 3" xfId="27092" xr:uid="{47762C26-8CE6-44DD-A06F-28DFB2220830}"/>
    <cellStyle name="l_PM Jornais(eliza)_Plano AC - AJUSTADO -_Plano RS - 14.05.08 CONFERÊNCIA 12-05-08 - Cíntia 3 2 4" xfId="48351" xr:uid="{B499F608-D814-43D3-A2DE-8107EEA7CDEC}"/>
    <cellStyle name="l_PM Jornais(eliza)_Plano AC - AJUSTADO -_Plano RS - 14.05.08 CONFERÊNCIA 12-05-08 - Cíntia 3 3" xfId="17714" xr:uid="{8318C099-213B-4AC5-90CE-70D099C3861B}"/>
    <cellStyle name="l_PM Jornais(eliza)_Plano AC - AJUSTADO -_Plano RS - 14.05.08 CONFERÊNCIA 12-05-08 - Cíntia 3 3 2" xfId="23873" xr:uid="{18D9D3C5-63E6-47C0-94EE-B7BA436B1FF0}"/>
    <cellStyle name="l_PM Jornais(eliza)_Plano AC - AJUSTADO -_Plano RS - 14.05.08 CONFERÊNCIA 12-05-08 - Cíntia 3 3 2 2" xfId="42536" xr:uid="{EB9AA4EF-23E5-47B5-9DCF-22006FAE62C7}"/>
    <cellStyle name="l_PM Jornais(eliza)_Plano AC - AJUSTADO -_Plano RS - 14.05.08 CONFERÊNCIA 12-05-08 - Cíntia 3 3 3" xfId="30310" xr:uid="{E6C8BE15-1C3F-433E-9DE3-62317E8967A8}"/>
    <cellStyle name="l_PM Jornais(eliza)_Plano AC - AJUSTADO -_Plano RS - 14.05.08 CONFERÊNCIA 12-05-08 - Cíntia 3 4" xfId="33307" xr:uid="{3F77E5DA-E015-4161-9DD9-A928861C598B}"/>
    <cellStyle name="l_PM Jornais(eliza)_Plano AC - AJUSTADO -_Plano RS - 14.05.08 CONFERÊNCIA 12-05-08 - Cíntia 3 4 2" xfId="45026" xr:uid="{C3EC49A1-2F15-4879-BF3B-34B7C60B26AE}"/>
    <cellStyle name="l_PM Jornais(eliza)_Plano AC - AJUSTADO -_Plano RS - 14.05.08 CONFERÊNCIA 12-05-08 - Cíntia 3 5" xfId="35509" xr:uid="{93026E17-31BA-4B92-9C4E-28422D1B4B65}"/>
    <cellStyle name="l_PM Jornais(eliza)_Plano AC - AJUSTADO -_Plano RS - 14.05.08 CONFERÊNCIA 12-05-08 - Cíntia 3 6" xfId="25887" xr:uid="{9A1F7E0F-9BDC-4434-A798-D12EC080B4F7}"/>
    <cellStyle name="l_PM Jornais(eliza)_Plano AC - AJUSTADO -_Plano RS - 14.05.08 CONFERÊNCIA 12-05-08 - Cíntia 3 6 2" xfId="38307" xr:uid="{56CA7A4D-C6B2-4D08-8B16-9783586FA16D}"/>
    <cellStyle name="l_PM Jornais(eliza)_Plano AC - AJUSTADO -_Plano RS - 14.05.08 CONFERÊNCIA 12-05-08 - Cíntia 4" xfId="14274" xr:uid="{50B092C6-0B65-4AEC-9AC3-E005D1B76E21}"/>
    <cellStyle name="l_PM Jornais(eliza)_Plano AC - AJUSTADO -_Plano RS - 14.05.08 CONFERÊNCIA 12-05-08 - Cíntia 4 2" xfId="20433" xr:uid="{C882DDF0-81F2-4251-800A-43449BE0AF7E}"/>
    <cellStyle name="l_PM Jornais(eliza)_Plano AC - AJUSTADO -_Plano RS - 14.05.08 CONFERÊNCIA 12-05-08 - Cíntia 4 2 2" xfId="37843" xr:uid="{8AD6E0CF-4B3E-4F02-B7AD-3C027D83C6F1}"/>
    <cellStyle name="l_PM Jornais(eliza)_Plano AC - AJUSTADO -_Plano RS - 14.05.08 CONFERÊNCIA 12-05-08 - Cíntia 4 3" xfId="25342" xr:uid="{779FAF22-3A88-42C0-A718-B44201FFD629}"/>
    <cellStyle name="l_PM Jornais(eliza)_Plano AC - AJUSTADO -_Plano RS - 14.05.08 CONFERÊNCIA 12-05-08 - Cíntia 5" xfId="28552" xr:uid="{0924B9E2-6901-494D-A8B6-151C53DB9DF7}"/>
    <cellStyle name="l_PM Jornais(eliza)_Plano AC - AJUSTADO -_Plano RS - 14.05.08 CONFERÊNCIA 12-05-08 - Cíntia 5 2" xfId="40908" xr:uid="{CD26A27A-94AA-4737-AEDE-567160604703}"/>
    <cellStyle name="l_PM Jornais(eliza)_Plano AC - AJUSTADO -_Plano RS - 14.05.08 CONFERÊNCIA 12-05-08 - Cíntia 6" xfId="31784" xr:uid="{0518E96C-B0AD-4B3B-B4F3-7CEDC50E6E89}"/>
    <cellStyle name="l_PM Jornais(eliza)_Plano AC - AJUSTADO -_Plano RS - 14.05.08 CONFERÊNCIA 12-05-08 - Cíntia_OOH - Rev 12" xfId="4134" xr:uid="{CC2CF717-1011-48D6-BF38-AEF74D70CE84}"/>
    <cellStyle name="l_PM Jornais(eliza)_Plano AC - AJUSTADO -_SECOM PR - BAHIA -  14-05-08" xfId="1353" xr:uid="{B7192E08-18FD-4700-904F-C7BC29C27227}"/>
    <cellStyle name="l_PM Jornais(eliza)_Plano AC - AJUSTADO -_SECOM PR - BAHIA -  14-05-08(1)" xfId="1354" xr:uid="{11A41857-AB00-462B-B633-3F987559AC82}"/>
    <cellStyle name="l_PM Jornais(eliza)_Plano AC - AJUSTADO -_SECOM PR - BAHIA -  14-05-08(1)_JORNAL COMPLEMENTO 24.06 - VERAMIR II - CONSOLIDADO" xfId="1355" xr:uid="{19C8A24D-2A0E-4F28-B564-4940AF7423D2}"/>
    <cellStyle name="l_PM Jornais(eliza)_Plano AC - AJUSTADO -_SECOM PR - BAHIA -  14-05-08_JORNAL COMPLEMENTO 24.06 - VERAMIR II - CONSOLIDADO" xfId="1356" xr:uid="{245F1A5F-48CE-4BD2-8670-50F37DCD42E6}"/>
    <cellStyle name="l_PM Jornais(eliza)_Plano AC - AJUSTADO -_SECOM PR - DISTRITO FEDERAL - 14-05-08" xfId="1357" xr:uid="{2BF06F23-F058-4056-B698-9E9286B22DCA}"/>
    <cellStyle name="l_PM Jornais(eliza)_Plano AC - AJUSTADO -_SECOM PR - DISTRITO FEDERAL - 14-05-08 2" xfId="11432" xr:uid="{8DBF458D-C4A0-4798-9860-66170DA39D8D}"/>
    <cellStyle name="l_PM Jornais(eliza)_Plano AC - AJUSTADO -_SECOM PR - DISTRITO FEDERAL - 14-05-08 2 2" xfId="13188" xr:uid="{1EFA709D-F00F-48E4-8190-FE0B0EC58367}"/>
    <cellStyle name="l_PM Jornais(eliza)_Plano AC - AJUSTADO -_SECOM PR - DISTRITO FEDERAL - 14-05-08 2 2 2" xfId="16818" xr:uid="{A38F3337-5F3E-422F-B5C2-0D1C49E7496A}"/>
    <cellStyle name="l_PM Jornais(eliza)_Plano AC - AJUSTADO -_SECOM PR - DISTRITO FEDERAL - 14-05-08 2 2 2 2" xfId="22977" xr:uid="{6A04194A-BE01-4AFF-8677-221C9A400BFE}"/>
    <cellStyle name="l_PM Jornais(eliza)_Plano AC - AJUSTADO -_SECOM PR - DISTRITO FEDERAL - 14-05-08 2 2 2 2 2" xfId="40244" xr:uid="{8C3E1EA5-7304-4011-9A3E-9B48BD8F66BA}"/>
    <cellStyle name="l_PM Jornais(eliza)_Plano AC - AJUSTADO -_SECOM PR - DISTRITO FEDERAL - 14-05-08 2 2 2 3" xfId="27885" xr:uid="{7F0CD222-81DD-487A-A983-AD710D700019}"/>
    <cellStyle name="l_PM Jornais(eliza)_Plano AC - AJUSTADO -_SECOM PR - DISTRITO FEDERAL - 14-05-08 2 2 3" xfId="31109" xr:uid="{40CFAF79-1ECC-4FC9-8315-0A6BB1029C59}"/>
    <cellStyle name="l_PM Jornais(eliza)_Plano AC - AJUSTADO -_SECOM PR - DISTRITO FEDERAL - 14-05-08 2 2 3 2" xfId="43333" xr:uid="{BBE0E6D8-E8D1-43C7-8D5E-0F219E1574AF}"/>
    <cellStyle name="l_PM Jornais(eliza)_Plano AC - AJUSTADO -_SECOM PR - DISTRITO FEDERAL - 14-05-08 2 2 4" xfId="34101" xr:uid="{265719F8-BE9B-4FC6-B7D9-D271509CDCA2}"/>
    <cellStyle name="l_PM Jornais(eliza)_Plano AC - AJUSTADO -_SECOM PR - DISTRITO FEDERAL - 14-05-08 2 2 4 2" xfId="45820" xr:uid="{92AA2322-A83E-4017-8211-8C9D8703D6D6}"/>
    <cellStyle name="l_PM Jornais(eliza)_Plano AC - AJUSTADO -_SECOM PR - DISTRITO FEDERAL - 14-05-08 2 2 5" xfId="36302" xr:uid="{47958F71-4130-4F24-BC7B-11A4884CD209}"/>
    <cellStyle name="l_PM Jornais(eliza)_Plano AC - AJUSTADO -_SECOM PR - DISTRITO FEDERAL - 14-05-08 2 2 6" xfId="18234" xr:uid="{CB9C2DFA-2CE2-48F9-9E8C-24443F57CA7E}"/>
    <cellStyle name="l_PM Jornais(eliza)_Plano AC - AJUSTADO -_SECOM PR - DISTRITO FEDERAL - 14-05-08 2 3" xfId="15115" xr:uid="{7C2D0646-5716-462C-BA4A-254BA412EBCD}"/>
    <cellStyle name="l_PM Jornais(eliza)_Plano AC - AJUSTADO -_SECOM PR - DISTRITO FEDERAL - 14-05-08 2 3 2" xfId="21274" xr:uid="{A61CC679-14CA-429F-960B-7BC8D9A38915}"/>
    <cellStyle name="l_PM Jornais(eliza)_Plano AC - AJUSTADO -_SECOM PR - DISTRITO FEDERAL - 14-05-08 2 3 2 2" xfId="38647" xr:uid="{F2BBEA03-EE48-4BF7-9028-32297F151381}"/>
    <cellStyle name="l_PM Jornais(eliza)_Plano AC - AJUSTADO -_SECOM PR - DISTRITO FEDERAL - 14-05-08 2 3 3" xfId="26236" xr:uid="{FA7A8D85-FE19-44EE-8BDF-DED3C8DA6568}"/>
    <cellStyle name="l_PM Jornais(eliza)_Plano AC - AJUSTADO -_SECOM PR - DISTRITO FEDERAL - 14-05-08 2 4" xfId="29427" xr:uid="{60117516-E33B-4A13-8BC0-B94417A23931}"/>
    <cellStyle name="l_PM Jornais(eliza)_Plano AC - AJUSTADO -_SECOM PR - DISTRITO FEDERAL - 14-05-08 2 4 2" xfId="41737" xr:uid="{973ACD84-8860-4200-9F27-077A79E49722}"/>
    <cellStyle name="l_PM Jornais(eliza)_Plano AC - AJUSTADO -_SECOM PR - DISTRITO FEDERAL - 14-05-08 2 5" xfId="32411" xr:uid="{33D9FDDB-063B-4F5F-9FB5-A05A97C70ADD}"/>
    <cellStyle name="l_PM Jornais(eliza)_Plano AC - AJUSTADO -_SECOM PR - DISTRITO FEDERAL - 14-05-08 2 5 2" xfId="44166" xr:uid="{CDCE354E-EC35-4982-B894-062DF9CA4CA9}"/>
    <cellStyle name="l_PM Jornais(eliza)_Plano AC - AJUSTADO -_SECOM PR - DISTRITO FEDERAL - 14-05-08 2 6" xfId="34716" xr:uid="{D8A3C821-F6F1-448D-8DF0-3CFAAFE37CC2}"/>
    <cellStyle name="l_PM Jornais(eliza)_Plano AC - AJUSTADO -_SECOM PR - DISTRITO FEDERAL - 14-05-08 2 7" xfId="18692" xr:uid="{D0B431A7-C5F6-4655-B2FC-D87D82BA546C}"/>
    <cellStyle name="l_PM Jornais(eliza)_Plano AC - AJUSTADO -_SECOM PR - DISTRITO FEDERAL - 14-05-08 3" xfId="12385" xr:uid="{2475D5AC-DEE2-46F4-BC15-8C19586DA256}"/>
    <cellStyle name="l_PM Jornais(eliza)_Plano AC - AJUSTADO -_SECOM PR - DISTRITO FEDERAL - 14-05-08 3 2" xfId="16015" xr:uid="{11AFC8B3-8EC3-461F-8CEB-12DDFB5B25C5}"/>
    <cellStyle name="l_PM Jornais(eliza)_Plano AC - AJUSTADO -_SECOM PR - DISTRITO FEDERAL - 14-05-08 3 2 2" xfId="22174" xr:uid="{0B67B8C1-9695-47C5-8E07-D13D28A8E8AA}"/>
    <cellStyle name="l_PM Jornais(eliza)_Plano AC - AJUSTADO -_SECOM PR - DISTRITO FEDERAL - 14-05-08 3 2 2 2" xfId="39452" xr:uid="{383E0AB9-84FA-453E-B41E-621DB783DC28}"/>
    <cellStyle name="l_PM Jornais(eliza)_Plano AC - AJUSTADO -_SECOM PR - DISTRITO FEDERAL - 14-05-08 3 2 3" xfId="27093" xr:uid="{B4B33394-6C1E-4509-9B56-21219C1FE265}"/>
    <cellStyle name="l_PM Jornais(eliza)_Plano AC - AJUSTADO -_SECOM PR - DISTRITO FEDERAL - 14-05-08 3 2 4" xfId="48352" xr:uid="{965E56AC-8992-42E7-8DE3-AFE645DD8F44}"/>
    <cellStyle name="l_PM Jornais(eliza)_Plano AC - AJUSTADO -_SECOM PR - DISTRITO FEDERAL - 14-05-08 3 3" xfId="17715" xr:uid="{7C854004-7A02-48F9-88AE-4A3C6C9D5D66}"/>
    <cellStyle name="l_PM Jornais(eliza)_Plano AC - AJUSTADO -_SECOM PR - DISTRITO FEDERAL - 14-05-08 3 3 2" xfId="23874" xr:uid="{18FDE385-4088-44CC-AD56-DE1FFEDBC7F0}"/>
    <cellStyle name="l_PM Jornais(eliza)_Plano AC - AJUSTADO -_SECOM PR - DISTRITO FEDERAL - 14-05-08 3 3 2 2" xfId="42537" xr:uid="{A59B57E8-4186-4FEC-A4BE-520649659406}"/>
    <cellStyle name="l_PM Jornais(eliza)_Plano AC - AJUSTADO -_SECOM PR - DISTRITO FEDERAL - 14-05-08 3 3 3" xfId="30311" xr:uid="{8994DCB8-FF0F-45CB-BD70-FF162DEDE6F6}"/>
    <cellStyle name="l_PM Jornais(eliza)_Plano AC - AJUSTADO -_SECOM PR - DISTRITO FEDERAL - 14-05-08 3 4" xfId="33308" xr:uid="{FCDF9E46-D111-4E83-8B07-F98E52968419}"/>
    <cellStyle name="l_PM Jornais(eliza)_Plano AC - AJUSTADO -_SECOM PR - DISTRITO FEDERAL - 14-05-08 3 4 2" xfId="45027" xr:uid="{39682096-1BAE-401F-B24B-F2F08F36239A}"/>
    <cellStyle name="l_PM Jornais(eliza)_Plano AC - AJUSTADO -_SECOM PR - DISTRITO FEDERAL - 14-05-08 3 5" xfId="35510" xr:uid="{B50C390E-F04B-4D64-A441-1A1C8EFCE13F}"/>
    <cellStyle name="l_PM Jornais(eliza)_Plano AC - AJUSTADO -_SECOM PR - DISTRITO FEDERAL - 14-05-08 3 6" xfId="37075" xr:uid="{92BC7C51-C1EC-40E0-BF63-9FC007C640F0}"/>
    <cellStyle name="l_PM Jornais(eliza)_Plano AC - AJUSTADO -_SECOM PR - DISTRITO FEDERAL - 14-05-08 3 6 2" xfId="46611" xr:uid="{01AAD5C0-0C32-4C42-9DA6-DA4C6D1AB99A}"/>
    <cellStyle name="l_PM Jornais(eliza)_Plano AC - AJUSTADO -_SECOM PR - DISTRITO FEDERAL - 14-05-08 4" xfId="14275" xr:uid="{3E8CB11D-A23B-496F-A4F9-8BFC5FA9713C}"/>
    <cellStyle name="l_PM Jornais(eliza)_Plano AC - AJUSTADO -_SECOM PR - DISTRITO FEDERAL - 14-05-08 4 2" xfId="20434" xr:uid="{7AF862A7-218B-4C80-96E0-7D72EC9D455A}"/>
    <cellStyle name="l_PM Jornais(eliza)_Plano AC - AJUSTADO -_SECOM PR - DISTRITO FEDERAL - 14-05-08 4 2 2" xfId="37844" xr:uid="{54345A67-38FB-4B0C-9AB5-A46F3DEC75BA}"/>
    <cellStyle name="l_PM Jornais(eliza)_Plano AC - AJUSTADO -_SECOM PR - DISTRITO FEDERAL - 14-05-08 4 3" xfId="25343" xr:uid="{9BC691FE-B1CF-4507-AECD-DFE5474DBEEE}"/>
    <cellStyle name="l_PM Jornais(eliza)_Plano AC - AJUSTADO -_SECOM PR - DISTRITO FEDERAL - 14-05-08 5" xfId="28553" xr:uid="{47D6B876-1CCA-4411-B353-E1E8DFA20785}"/>
    <cellStyle name="l_PM Jornais(eliza)_Plano AC - AJUSTADO -_SECOM PR - DISTRITO FEDERAL - 14-05-08 5 2" xfId="40909" xr:uid="{4C0FEEE3-ACF8-47C9-8E08-38F396B2C620}"/>
    <cellStyle name="l_PM Jornais(eliza)_Plano AC - AJUSTADO -_SECOM PR - DISTRITO FEDERAL - 14-05-08 6" xfId="31783" xr:uid="{D3343370-23C7-4539-8D91-C354930D4A0B}"/>
    <cellStyle name="l_PM Jornais(eliza)_Plano AC - AJUSTADO -_SECOM PR - DISTRITO FEDERAL - 14-05-08_JORNAL COMPLEMENTO 24.06 - VERAMIR II - CONSOLIDADO" xfId="1358" xr:uid="{0E0728E9-3EB9-4560-A709-74A4A06CC530}"/>
    <cellStyle name="l_PM Jornais(eliza)_Plano AC - AJUSTADO -_SECOM PR - DISTRITO FEDERAL - 14-05-08_OOH - Rev 12" xfId="4135" xr:uid="{51A6AEAA-F923-4F70-AF6C-02683E341F41}"/>
    <cellStyle name="l_PM Jornais(eliza)_Plano AC - AJUSTADO -_SECOM PR - MARANHÃO -  14-05-08" xfId="1359" xr:uid="{60B74724-875D-4F71-8D66-4DF8169967F0}"/>
    <cellStyle name="l_PM Jornais(eliza)_Plano AC - AJUSTADO -_SECOM PR - MARANHÃO -  14-05-08 2" xfId="11433" xr:uid="{46A10B4A-14BA-46A1-AB68-09B1CD8F416E}"/>
    <cellStyle name="l_PM Jornais(eliza)_Plano AC - AJUSTADO -_SECOM PR - MARANHÃO -  14-05-08 2 2" xfId="13189" xr:uid="{9FFD818C-191A-450F-B09D-FAA1E0E85884}"/>
    <cellStyle name="l_PM Jornais(eliza)_Plano AC - AJUSTADO -_SECOM PR - MARANHÃO -  14-05-08 2 2 2" xfId="16819" xr:uid="{D3D1FDBD-636D-4860-984D-69DEF8A0520A}"/>
    <cellStyle name="l_PM Jornais(eliza)_Plano AC - AJUSTADO -_SECOM PR - MARANHÃO -  14-05-08 2 2 2 2" xfId="22978" xr:uid="{45E7D839-17AD-4382-99CC-5BB96D702B34}"/>
    <cellStyle name="l_PM Jornais(eliza)_Plano AC - AJUSTADO -_SECOM PR - MARANHÃO -  14-05-08 2 2 2 2 2" xfId="40245" xr:uid="{3756D1CB-440A-409B-8E26-BDA0B02FCAC5}"/>
    <cellStyle name="l_PM Jornais(eliza)_Plano AC - AJUSTADO -_SECOM PR - MARANHÃO -  14-05-08 2 2 2 3" xfId="27886" xr:uid="{A43D1435-4966-41C9-9CF7-6520AB07E9E4}"/>
    <cellStyle name="l_PM Jornais(eliza)_Plano AC - AJUSTADO -_SECOM PR - MARANHÃO -  14-05-08 2 2 3" xfId="31110" xr:uid="{0B61933F-C102-42B8-9F8C-C72C6A987DAA}"/>
    <cellStyle name="l_PM Jornais(eliza)_Plano AC - AJUSTADO -_SECOM PR - MARANHÃO -  14-05-08 2 2 3 2" xfId="43334" xr:uid="{9B63A5DC-C71F-4551-81CC-AF99E31A2371}"/>
    <cellStyle name="l_PM Jornais(eliza)_Plano AC - AJUSTADO -_SECOM PR - MARANHÃO -  14-05-08 2 2 4" xfId="34102" xr:uid="{59638017-49E0-44A0-83F4-4696CC4EF267}"/>
    <cellStyle name="l_PM Jornais(eliza)_Plano AC - AJUSTADO -_SECOM PR - MARANHÃO -  14-05-08 2 2 4 2" xfId="45821" xr:uid="{24798236-BDC7-469B-95D8-B5A9893E499E}"/>
    <cellStyle name="l_PM Jornais(eliza)_Plano AC - AJUSTADO -_SECOM PR - MARANHÃO -  14-05-08 2 2 5" xfId="36303" xr:uid="{0A96A779-404B-42C0-9434-66F076D10010}"/>
    <cellStyle name="l_PM Jornais(eliza)_Plano AC - AJUSTADO -_SECOM PR - MARANHÃO -  14-05-08 2 2 6" xfId="19811" xr:uid="{B869E8B3-B944-453A-B618-3EA126FDC90A}"/>
    <cellStyle name="l_PM Jornais(eliza)_Plano AC - AJUSTADO -_SECOM PR - MARANHÃO -  14-05-08 2 3" xfId="15116" xr:uid="{E499F2EC-688C-4D55-8B9A-2F0E1B9DE76C}"/>
    <cellStyle name="l_PM Jornais(eliza)_Plano AC - AJUSTADO -_SECOM PR - MARANHÃO -  14-05-08 2 3 2" xfId="21275" xr:uid="{9FA74EA7-44FE-4FF7-8520-58ECE5FDD640}"/>
    <cellStyle name="l_PM Jornais(eliza)_Plano AC - AJUSTADO -_SECOM PR - MARANHÃO -  14-05-08 2 3 2 2" xfId="38648" xr:uid="{E5180ABF-1756-464F-865A-7D540188C4CA}"/>
    <cellStyle name="l_PM Jornais(eliza)_Plano AC - AJUSTADO -_SECOM PR - MARANHÃO -  14-05-08 2 3 3" xfId="26237" xr:uid="{681F31DE-E01E-421A-A149-BDC7712A414C}"/>
    <cellStyle name="l_PM Jornais(eliza)_Plano AC - AJUSTADO -_SECOM PR - MARANHÃO -  14-05-08 2 4" xfId="29428" xr:uid="{08C8B5E3-61CD-45D7-AED2-6A670C809519}"/>
    <cellStyle name="l_PM Jornais(eliza)_Plano AC - AJUSTADO -_SECOM PR - MARANHÃO -  14-05-08 2 4 2" xfId="41738" xr:uid="{348E967C-9C15-4936-B64D-8696B8578E92}"/>
    <cellStyle name="l_PM Jornais(eliza)_Plano AC - AJUSTADO -_SECOM PR - MARANHÃO -  14-05-08 2 5" xfId="32412" xr:uid="{0D256E29-5EBF-4279-AE5D-DD6104FB635D}"/>
    <cellStyle name="l_PM Jornais(eliza)_Plano AC - AJUSTADO -_SECOM PR - MARANHÃO -  14-05-08 2 5 2" xfId="44167" xr:uid="{6C8D8945-106B-43AB-84F4-79C21CF64E33}"/>
    <cellStyle name="l_PM Jornais(eliza)_Plano AC - AJUSTADO -_SECOM PR - MARANHÃO -  14-05-08 2 6" xfId="34717" xr:uid="{0CA63127-7260-4928-9E11-F18E53FFF8BC}"/>
    <cellStyle name="l_PM Jornais(eliza)_Plano AC - AJUSTADO -_SECOM PR - MARANHÃO -  14-05-08 2 7" xfId="19390" xr:uid="{70C68D46-845D-4E15-B2A8-07935BFDC67B}"/>
    <cellStyle name="l_PM Jornais(eliza)_Plano AC - AJUSTADO -_SECOM PR - MARANHÃO -  14-05-08 3" xfId="12386" xr:uid="{2B07988B-DA9B-4B37-BAFE-185FE376D661}"/>
    <cellStyle name="l_PM Jornais(eliza)_Plano AC - AJUSTADO -_SECOM PR - MARANHÃO -  14-05-08 3 2" xfId="16016" xr:uid="{483C656A-4881-437C-BFF1-C82C7C642641}"/>
    <cellStyle name="l_PM Jornais(eliza)_Plano AC - AJUSTADO -_SECOM PR - MARANHÃO -  14-05-08 3 2 2" xfId="22175" xr:uid="{4B5D69FA-9D0D-4DF2-BA27-0F74A8E7E9B9}"/>
    <cellStyle name="l_PM Jornais(eliza)_Plano AC - AJUSTADO -_SECOM PR - MARANHÃO -  14-05-08 3 2 2 2" xfId="39453" xr:uid="{71FE3DC5-7777-496F-819F-714314944958}"/>
    <cellStyle name="l_PM Jornais(eliza)_Plano AC - AJUSTADO -_SECOM PR - MARANHÃO -  14-05-08 3 2 3" xfId="27094" xr:uid="{C2779E4F-05D1-4003-A3B7-236E3F145884}"/>
    <cellStyle name="l_PM Jornais(eliza)_Plano AC - AJUSTADO -_SECOM PR - MARANHÃO -  14-05-08 3 2 4" xfId="48353" xr:uid="{954EC717-E292-495E-BF51-4FB23B790EA2}"/>
    <cellStyle name="l_PM Jornais(eliza)_Plano AC - AJUSTADO -_SECOM PR - MARANHÃO -  14-05-08 3 3" xfId="17716" xr:uid="{F8289BFF-CCDF-43BF-B1E2-0F1357C62F0D}"/>
    <cellStyle name="l_PM Jornais(eliza)_Plano AC - AJUSTADO -_SECOM PR - MARANHÃO -  14-05-08 3 3 2" xfId="23875" xr:uid="{11EEA4FD-8F31-4F5B-BA4D-3B245E4C491B}"/>
    <cellStyle name="l_PM Jornais(eliza)_Plano AC - AJUSTADO -_SECOM PR - MARANHÃO -  14-05-08 3 3 2 2" xfId="42538" xr:uid="{3D6C0A67-33D4-4604-AFE0-A306F5667A84}"/>
    <cellStyle name="l_PM Jornais(eliza)_Plano AC - AJUSTADO -_SECOM PR - MARANHÃO -  14-05-08 3 3 3" xfId="30312" xr:uid="{F9E574AC-F560-49AC-B48E-1A8EB168A1AC}"/>
    <cellStyle name="l_PM Jornais(eliza)_Plano AC - AJUSTADO -_SECOM PR - MARANHÃO -  14-05-08 3 4" xfId="33309" xr:uid="{E5E6D63F-AED9-4A41-8A56-A1D790E761F4}"/>
    <cellStyle name="l_PM Jornais(eliza)_Plano AC - AJUSTADO -_SECOM PR - MARANHÃO -  14-05-08 3 4 2" xfId="45028" xr:uid="{92FAB520-5514-46F4-8793-F76C8BBCA253}"/>
    <cellStyle name="l_PM Jornais(eliza)_Plano AC - AJUSTADO -_SECOM PR - MARANHÃO -  14-05-08 3 5" xfId="35511" xr:uid="{98C092F7-65EC-4521-9669-D583EC719092}"/>
    <cellStyle name="l_PM Jornais(eliza)_Plano AC - AJUSTADO -_SECOM PR - MARANHÃO -  14-05-08 3 6" xfId="37278" xr:uid="{25A0ADDA-7277-4AA5-B1C8-6CDE726CD2E8}"/>
    <cellStyle name="l_PM Jornais(eliza)_Plano AC - AJUSTADO -_SECOM PR - MARANHÃO -  14-05-08 3 6 2" xfId="46814" xr:uid="{944CB7EF-F1C9-4EC7-A4BD-31EBE144F1CE}"/>
    <cellStyle name="l_PM Jornais(eliza)_Plano AC - AJUSTADO -_SECOM PR - MARANHÃO -  14-05-08 4" xfId="14276" xr:uid="{776D4CBB-6EC7-4D93-B5F8-68F9EEA08202}"/>
    <cellStyle name="l_PM Jornais(eliza)_Plano AC - AJUSTADO -_SECOM PR - MARANHÃO -  14-05-08 4 2" xfId="20435" xr:uid="{D1326356-13AE-41CA-9F29-1AC438D86DBE}"/>
    <cellStyle name="l_PM Jornais(eliza)_Plano AC - AJUSTADO -_SECOM PR - MARANHÃO -  14-05-08 4 2 2" xfId="37845" xr:uid="{53121E53-6120-4A1E-83C9-3016421B2EBB}"/>
    <cellStyle name="l_PM Jornais(eliza)_Plano AC - AJUSTADO -_SECOM PR - MARANHÃO -  14-05-08 4 3" xfId="25344" xr:uid="{1D442079-70ED-46E0-8CD1-BF7687BF3D5B}"/>
    <cellStyle name="l_PM Jornais(eliza)_Plano AC - AJUSTADO -_SECOM PR - MARANHÃO -  14-05-08 5" xfId="28554" xr:uid="{BC9E52FE-6E88-45FF-8B28-3A83894A97EE}"/>
    <cellStyle name="l_PM Jornais(eliza)_Plano AC - AJUSTADO -_SECOM PR - MARANHÃO -  14-05-08 5 2" xfId="40910" xr:uid="{965D32E5-DC8B-4FC7-B058-EC23B8370150}"/>
    <cellStyle name="l_PM Jornais(eliza)_Plano AC - AJUSTADO -_SECOM PR - MARANHÃO -  14-05-08 6" xfId="31782" xr:uid="{AE2462A8-D66D-4F08-83E9-5551509230B4}"/>
    <cellStyle name="l_PM Jornais(eliza)_Plano AC - AJUSTADO -_SECOM PR - MARANHÃO -  14-05-08_JORNAL COMPLEMENTO 24.06 - VERAMIR II - CONSOLIDADO" xfId="1360" xr:uid="{E893E213-CAB8-454B-B7BC-B4C185FB1831}"/>
    <cellStyle name="l_PM Jornais(eliza)_Plano AC - AJUSTADO -_SECOM PR - MARANHÃO -  14-05-08_OOH - Rev 12" xfId="4136" xr:uid="{483CF35C-0215-4858-AFE3-878AA92D221A}"/>
    <cellStyle name="l_PM Jornais(eliza)_Plano AC - AJUSTADO -_SECOM PR - MGE E SPE - 13-05" xfId="1361" xr:uid="{6831B842-AB6B-4E15-8164-375C71D550B4}"/>
    <cellStyle name="l_PM Jornais(eliza)_Plano AC - AJUSTADO -_SECOM PR - MGE E SPE - 13-05 2" xfId="11434" xr:uid="{AB850035-B12F-4BCC-B8AA-A00ED300FDE6}"/>
    <cellStyle name="l_PM Jornais(eliza)_Plano AC - AJUSTADO -_SECOM PR - MGE E SPE - 13-05 2 2" xfId="13190" xr:uid="{979E5373-990D-47BF-AD86-121D240923C4}"/>
    <cellStyle name="l_PM Jornais(eliza)_Plano AC - AJUSTADO -_SECOM PR - MGE E SPE - 13-05 2 2 2" xfId="16820" xr:uid="{12F26E4E-252A-4684-B043-B5DD7E9F4644}"/>
    <cellStyle name="l_PM Jornais(eliza)_Plano AC - AJUSTADO -_SECOM PR - MGE E SPE - 13-05 2 2 2 2" xfId="22979" xr:uid="{A6E59F4B-B56B-44CC-AC69-EF0A6D9D67D5}"/>
    <cellStyle name="l_PM Jornais(eliza)_Plano AC - AJUSTADO -_SECOM PR - MGE E SPE - 13-05 2 2 2 2 2" xfId="40246" xr:uid="{C05F9AA2-E503-403A-AAE5-95F53AFCD870}"/>
    <cellStyle name="l_PM Jornais(eliza)_Plano AC - AJUSTADO -_SECOM PR - MGE E SPE - 13-05 2 2 2 3" xfId="27887" xr:uid="{0D53891E-3F76-458D-846B-A2E1AD308462}"/>
    <cellStyle name="l_PM Jornais(eliza)_Plano AC - AJUSTADO -_SECOM PR - MGE E SPE - 13-05 2 2 3" xfId="31111" xr:uid="{4FC8E991-26DB-4E21-8FDA-8F7B767A0625}"/>
    <cellStyle name="l_PM Jornais(eliza)_Plano AC - AJUSTADO -_SECOM PR - MGE E SPE - 13-05 2 2 3 2" xfId="43335" xr:uid="{8DC6861C-4018-4165-A573-C0CDE3037549}"/>
    <cellStyle name="l_PM Jornais(eliza)_Plano AC - AJUSTADO -_SECOM PR - MGE E SPE - 13-05 2 2 4" xfId="34103" xr:uid="{5905BDA5-90B8-4231-A7ED-7A4B6B4A908E}"/>
    <cellStyle name="l_PM Jornais(eliza)_Plano AC - AJUSTADO -_SECOM PR - MGE E SPE - 13-05 2 2 4 2" xfId="45822" xr:uid="{92EE4DDF-4AB6-44D5-BFA8-6D85F1BC0E33}"/>
    <cellStyle name="l_PM Jornais(eliza)_Plano AC - AJUSTADO -_SECOM PR - MGE E SPE - 13-05 2 2 5" xfId="36304" xr:uid="{DC7CB39E-8EF8-4420-B3B7-F0F0D8E31516}"/>
    <cellStyle name="l_PM Jornais(eliza)_Plano AC - AJUSTADO -_SECOM PR - MGE E SPE - 13-05 2 2 6" xfId="19153" xr:uid="{0A681F7D-2CF5-43F0-A15D-CD3571450C86}"/>
    <cellStyle name="l_PM Jornais(eliza)_Plano AC - AJUSTADO -_SECOM PR - MGE E SPE - 13-05 2 3" xfId="15117" xr:uid="{FFB594BC-183C-4E7A-99FD-ED11A4AD5B83}"/>
    <cellStyle name="l_PM Jornais(eliza)_Plano AC - AJUSTADO -_SECOM PR - MGE E SPE - 13-05 2 3 2" xfId="21276" xr:uid="{61C03A29-7916-4F7E-A9AD-B63B931910A3}"/>
    <cellStyle name="l_PM Jornais(eliza)_Plano AC - AJUSTADO -_SECOM PR - MGE E SPE - 13-05 2 3 2 2" xfId="38649" xr:uid="{2349E3C5-A77B-444E-BAA9-3E99B85C8177}"/>
    <cellStyle name="l_PM Jornais(eliza)_Plano AC - AJUSTADO -_SECOM PR - MGE E SPE - 13-05 2 3 3" xfId="26238" xr:uid="{8B3C74CE-48A4-4899-A5C6-3C072413D7BA}"/>
    <cellStyle name="l_PM Jornais(eliza)_Plano AC - AJUSTADO -_SECOM PR - MGE E SPE - 13-05 2 4" xfId="29429" xr:uid="{F1AF20C6-796D-4F8C-B9B0-A7247C2C0C0B}"/>
    <cellStyle name="l_PM Jornais(eliza)_Plano AC - AJUSTADO -_SECOM PR - MGE E SPE - 13-05 2 4 2" xfId="41739" xr:uid="{A238DACA-4E62-4CF7-ABF0-165B287EE106}"/>
    <cellStyle name="l_PM Jornais(eliza)_Plano AC - AJUSTADO -_SECOM PR - MGE E SPE - 13-05 2 5" xfId="32413" xr:uid="{8F32A65F-EA10-4EF4-8BB3-8DB43788DB54}"/>
    <cellStyle name="l_PM Jornais(eliza)_Plano AC - AJUSTADO -_SECOM PR - MGE E SPE - 13-05 2 5 2" xfId="44168" xr:uid="{4BB8E758-451D-4AC5-BE3A-5E64C513DD3F}"/>
    <cellStyle name="l_PM Jornais(eliza)_Plano AC - AJUSTADO -_SECOM PR - MGE E SPE - 13-05 2 6" xfId="34718" xr:uid="{FD57A518-9D7C-46DF-8281-14771CBEF9BC}"/>
    <cellStyle name="l_PM Jornais(eliza)_Plano AC - AJUSTADO -_SECOM PR - MGE E SPE - 13-05 2 7" xfId="19684" xr:uid="{D841A040-6358-4EC8-8328-2905D1B492CE}"/>
    <cellStyle name="l_PM Jornais(eliza)_Plano AC - AJUSTADO -_SECOM PR - MGE E SPE - 13-05 3" xfId="12387" xr:uid="{2CD6C746-FF9A-4B5D-B0E6-99EC87CCDFA3}"/>
    <cellStyle name="l_PM Jornais(eliza)_Plano AC - AJUSTADO -_SECOM PR - MGE E SPE - 13-05 3 2" xfId="16017" xr:uid="{BC3AD21F-8CBB-433C-A0ED-E0F53D74A0D6}"/>
    <cellStyle name="l_PM Jornais(eliza)_Plano AC - AJUSTADO -_SECOM PR - MGE E SPE - 13-05 3 2 2" xfId="22176" xr:uid="{A0ED180C-7CA7-4347-9A56-6160241EC9C5}"/>
    <cellStyle name="l_PM Jornais(eliza)_Plano AC - AJUSTADO -_SECOM PR - MGE E SPE - 13-05 3 2 2 2" xfId="39454" xr:uid="{B98ECC34-4022-43D7-A451-CEC43946BB8C}"/>
    <cellStyle name="l_PM Jornais(eliza)_Plano AC - AJUSTADO -_SECOM PR - MGE E SPE - 13-05 3 2 3" xfId="27095" xr:uid="{554AD9CB-C3B1-4A1D-AFA7-5BE65D2BDF91}"/>
    <cellStyle name="l_PM Jornais(eliza)_Plano AC - AJUSTADO -_SECOM PR - MGE E SPE - 13-05 3 2 4" xfId="48354" xr:uid="{25E3204A-50EB-45F9-A903-D6BE5E1B48DE}"/>
    <cellStyle name="l_PM Jornais(eliza)_Plano AC - AJUSTADO -_SECOM PR - MGE E SPE - 13-05 3 3" xfId="17717" xr:uid="{FD98710E-1E3C-4290-A08E-4E7615CD799F}"/>
    <cellStyle name="l_PM Jornais(eliza)_Plano AC - AJUSTADO -_SECOM PR - MGE E SPE - 13-05 3 3 2" xfId="23876" xr:uid="{C2132C28-C34C-4264-ABF6-9FE5D92B6676}"/>
    <cellStyle name="l_PM Jornais(eliza)_Plano AC - AJUSTADO -_SECOM PR - MGE E SPE - 13-05 3 3 2 2" xfId="42539" xr:uid="{7F2E148C-E35C-4228-A409-980693DC895B}"/>
    <cellStyle name="l_PM Jornais(eliza)_Plano AC - AJUSTADO -_SECOM PR - MGE E SPE - 13-05 3 3 3" xfId="30313" xr:uid="{2554B0A3-6D94-46E9-9137-07847944924D}"/>
    <cellStyle name="l_PM Jornais(eliza)_Plano AC - AJUSTADO -_SECOM PR - MGE E SPE - 13-05 3 4" xfId="33310" xr:uid="{C8C2A9B0-A013-444D-A66F-E1A28A03F5E6}"/>
    <cellStyle name="l_PM Jornais(eliza)_Plano AC - AJUSTADO -_SECOM PR - MGE E SPE - 13-05 3 4 2" xfId="45029" xr:uid="{F68CF251-4C4B-4D84-A8C7-8B96E6776C49}"/>
    <cellStyle name="l_PM Jornais(eliza)_Plano AC - AJUSTADO -_SECOM PR - MGE E SPE - 13-05 3 5" xfId="35512" xr:uid="{00474F8E-C9DE-4776-99CE-F2CA79E09333}"/>
    <cellStyle name="l_PM Jornais(eliza)_Plano AC - AJUSTADO -_SECOM PR - MGE E SPE - 13-05 3 6" xfId="36878" xr:uid="{31B2185D-7500-46B3-8F87-0D4CC80F728D}"/>
    <cellStyle name="l_PM Jornais(eliza)_Plano AC - AJUSTADO -_SECOM PR - MGE E SPE - 13-05 3 6 2" xfId="46414" xr:uid="{2C45AED7-9186-416F-91F9-4A8884E28EE5}"/>
    <cellStyle name="l_PM Jornais(eliza)_Plano AC - AJUSTADO -_SECOM PR - MGE E SPE - 13-05 4" xfId="14277" xr:uid="{FDDF7FD1-8377-4B46-A5EA-20749FA779BB}"/>
    <cellStyle name="l_PM Jornais(eliza)_Plano AC - AJUSTADO -_SECOM PR - MGE E SPE - 13-05 4 2" xfId="20436" xr:uid="{1F8A970A-833C-4104-8C27-3372E5E2C85D}"/>
    <cellStyle name="l_PM Jornais(eliza)_Plano AC - AJUSTADO -_SECOM PR - MGE E SPE - 13-05 4 2 2" xfId="37846" xr:uid="{62D59F0E-18D2-41EE-939F-302B8F80F877}"/>
    <cellStyle name="l_PM Jornais(eliza)_Plano AC - AJUSTADO -_SECOM PR - MGE E SPE - 13-05 4 3" xfId="25345" xr:uid="{5864DDBA-BB71-404B-A874-7974F45F7566}"/>
    <cellStyle name="l_PM Jornais(eliza)_Plano AC - AJUSTADO -_SECOM PR - MGE E SPE - 13-05 5" xfId="28555" xr:uid="{1DE0CCC5-A82E-456E-B011-927FA7034DA5}"/>
    <cellStyle name="l_PM Jornais(eliza)_Plano AC - AJUSTADO -_SECOM PR - MGE E SPE - 13-05 5 2" xfId="40911" xr:uid="{CAA88769-0E36-40D6-B727-51A4E20CDB0C}"/>
    <cellStyle name="l_PM Jornais(eliza)_Plano AC - AJUSTADO -_SECOM PR - MGE E SPE - 13-05 6" xfId="31781" xr:uid="{B7483BAF-9CDB-41B8-928B-D482F07F7A50}"/>
    <cellStyle name="l_PM Jornais(eliza)_Plano AC - AJUSTADO -_SECOM PR - MGE E SPE - 13-05_JORNAL COMPLEMENTO 24.06 - VERAMIR II - CONSOLIDADO" xfId="1362" xr:uid="{6AE3C5A2-DB49-4840-9440-B09AA2B46DAC}"/>
    <cellStyle name="l_PM Jornais(eliza)_Plano AC - AJUSTADO -_SECOM PR - MGE E SPE - 13-05_OOH - Rev 12" xfId="4137" xr:uid="{C5985A48-CE0C-4EDA-81C1-8BF4812ADE9D}"/>
    <cellStyle name="l_PM Jornais(eliza)_Plano AC - AJUSTADO -_SECOM PR - MGE E SPE - 14-05" xfId="1363" xr:uid="{9C991C70-B051-416D-ADBF-272752342964}"/>
    <cellStyle name="l_PM Jornais(eliza)_Plano AC - AJUSTADO -_SECOM PR - MGE E SPE - 14-05 2" xfId="11435" xr:uid="{F5F91DFD-7157-4720-A41E-3E9CFF3BB995}"/>
    <cellStyle name="l_PM Jornais(eliza)_Plano AC - AJUSTADO -_SECOM PR - MGE E SPE - 14-05 2 2" xfId="13191" xr:uid="{10C825B0-E443-4020-921C-42588E6ECC35}"/>
    <cellStyle name="l_PM Jornais(eliza)_Plano AC - AJUSTADO -_SECOM PR - MGE E SPE - 14-05 2 2 2" xfId="16821" xr:uid="{E7A90EA5-FCED-462B-85B6-65001EE5AAD5}"/>
    <cellStyle name="l_PM Jornais(eliza)_Plano AC - AJUSTADO -_SECOM PR - MGE E SPE - 14-05 2 2 2 2" xfId="22980" xr:uid="{80F7D222-AC99-4B10-AB31-65F5D6CE857D}"/>
    <cellStyle name="l_PM Jornais(eliza)_Plano AC - AJUSTADO -_SECOM PR - MGE E SPE - 14-05 2 2 2 2 2" xfId="40247" xr:uid="{99761E49-1E4B-4552-93C7-DAA968FF3EA9}"/>
    <cellStyle name="l_PM Jornais(eliza)_Plano AC - AJUSTADO -_SECOM PR - MGE E SPE - 14-05 2 2 2 3" xfId="27888" xr:uid="{9CD0FD01-E761-4B4A-B836-F69D6AB927F0}"/>
    <cellStyle name="l_PM Jornais(eliza)_Plano AC - AJUSTADO -_SECOM PR - MGE E SPE - 14-05 2 2 3" xfId="31112" xr:uid="{27A80D82-0A60-4CCB-AEC8-9275A044D592}"/>
    <cellStyle name="l_PM Jornais(eliza)_Plano AC - AJUSTADO -_SECOM PR - MGE E SPE - 14-05 2 2 3 2" xfId="43336" xr:uid="{6ADBF505-D6C7-448A-A691-3582AA3EE767}"/>
    <cellStyle name="l_PM Jornais(eliza)_Plano AC - AJUSTADO -_SECOM PR - MGE E SPE - 14-05 2 2 4" xfId="34104" xr:uid="{8F3BD304-9CB2-40F1-8B92-45FA5DEE9A04}"/>
    <cellStyle name="l_PM Jornais(eliza)_Plano AC - AJUSTADO -_SECOM PR - MGE E SPE - 14-05 2 2 4 2" xfId="45823" xr:uid="{D8A35073-B6C2-4A7A-912C-CBA91E34E6A1}"/>
    <cellStyle name="l_PM Jornais(eliza)_Plano AC - AJUSTADO -_SECOM PR - MGE E SPE - 14-05 2 2 5" xfId="36305" xr:uid="{10739DC5-2C26-4511-9AF0-7EFCD42C9558}"/>
    <cellStyle name="l_PM Jornais(eliza)_Plano AC - AJUSTADO -_SECOM PR - MGE E SPE - 14-05 2 2 6" xfId="18249" xr:uid="{3BE5D9D9-8840-4F20-B5D5-6C353B3760D7}"/>
    <cellStyle name="l_PM Jornais(eliza)_Plano AC - AJUSTADO -_SECOM PR - MGE E SPE - 14-05 2 3" xfId="15118" xr:uid="{C3FDA70B-3844-4490-B519-968DF3C79657}"/>
    <cellStyle name="l_PM Jornais(eliza)_Plano AC - AJUSTADO -_SECOM PR - MGE E SPE - 14-05 2 3 2" xfId="21277" xr:uid="{34903FDF-5B6E-465C-AE14-6C201260579E}"/>
    <cellStyle name="l_PM Jornais(eliza)_Plano AC - AJUSTADO -_SECOM PR - MGE E SPE - 14-05 2 3 2 2" xfId="38650" xr:uid="{CC14B1DC-D8EA-439E-9B6B-1061E9218A56}"/>
    <cellStyle name="l_PM Jornais(eliza)_Plano AC - AJUSTADO -_SECOM PR - MGE E SPE - 14-05 2 3 3" xfId="26239" xr:uid="{9B454F6F-9BC3-4A4A-B259-BA56BBAC9431}"/>
    <cellStyle name="l_PM Jornais(eliza)_Plano AC - AJUSTADO -_SECOM PR - MGE E SPE - 14-05 2 4" xfId="29430" xr:uid="{0EA4B896-E248-4828-A353-FC856249DDA2}"/>
    <cellStyle name="l_PM Jornais(eliza)_Plano AC - AJUSTADO -_SECOM PR - MGE E SPE - 14-05 2 4 2" xfId="41740" xr:uid="{24FACEE3-34A8-4DDE-BA81-A9E40302C5BA}"/>
    <cellStyle name="l_PM Jornais(eliza)_Plano AC - AJUSTADO -_SECOM PR - MGE E SPE - 14-05 2 5" xfId="32414" xr:uid="{3FE67DC7-F299-41C5-B616-D140EA970BC8}"/>
    <cellStyle name="l_PM Jornais(eliza)_Plano AC - AJUSTADO -_SECOM PR - MGE E SPE - 14-05 2 5 2" xfId="44169" xr:uid="{A29CD7B2-3190-41CD-84BB-73621A4C7D59}"/>
    <cellStyle name="l_PM Jornais(eliza)_Plano AC - AJUSTADO -_SECOM PR - MGE E SPE - 14-05 2 6" xfId="34719" xr:uid="{F8CED11E-B6B4-4433-9C53-D0BAA9B5230E}"/>
    <cellStyle name="l_PM Jornais(eliza)_Plano AC - AJUSTADO -_SECOM PR - MGE E SPE - 14-05 2 7" xfId="19007" xr:uid="{5CFD5E6A-ED8D-4244-9A13-7EAAAE0CD08A}"/>
    <cellStyle name="l_PM Jornais(eliza)_Plano AC - AJUSTADO -_SECOM PR - MGE E SPE - 14-05 3" xfId="12388" xr:uid="{9173066B-53AC-4D57-8C46-3E3B74621EA4}"/>
    <cellStyle name="l_PM Jornais(eliza)_Plano AC - AJUSTADO -_SECOM PR - MGE E SPE - 14-05 3 2" xfId="16018" xr:uid="{41903E96-68A6-467E-BFE1-ACBD5721EA6C}"/>
    <cellStyle name="l_PM Jornais(eliza)_Plano AC - AJUSTADO -_SECOM PR - MGE E SPE - 14-05 3 2 2" xfId="22177" xr:uid="{19413300-0460-4835-B466-EBD1A3B7A349}"/>
    <cellStyle name="l_PM Jornais(eliza)_Plano AC - AJUSTADO -_SECOM PR - MGE E SPE - 14-05 3 2 2 2" xfId="39455" xr:uid="{9CE35B52-C2D7-4DB8-B0BE-BAAB8A83D83E}"/>
    <cellStyle name="l_PM Jornais(eliza)_Plano AC - AJUSTADO -_SECOM PR - MGE E SPE - 14-05 3 2 3" xfId="27096" xr:uid="{4336D789-97F7-4E2C-A227-594AE8F70924}"/>
    <cellStyle name="l_PM Jornais(eliza)_Plano AC - AJUSTADO -_SECOM PR - MGE E SPE - 14-05 3 2 4" xfId="48355" xr:uid="{A26B09CC-938C-4D0B-A52E-64E72EAC6445}"/>
    <cellStyle name="l_PM Jornais(eliza)_Plano AC - AJUSTADO -_SECOM PR - MGE E SPE - 14-05 3 3" xfId="17718" xr:uid="{4F7883AC-5B73-4B44-961E-286240A33566}"/>
    <cellStyle name="l_PM Jornais(eliza)_Plano AC - AJUSTADO -_SECOM PR - MGE E SPE - 14-05 3 3 2" xfId="23877" xr:uid="{966AFA75-694A-425F-A2D5-BE75617FEF4A}"/>
    <cellStyle name="l_PM Jornais(eliza)_Plano AC - AJUSTADO -_SECOM PR - MGE E SPE - 14-05 3 3 2 2" xfId="42540" xr:uid="{9A8D8BB6-B3E1-4120-912F-69691E0F7A46}"/>
    <cellStyle name="l_PM Jornais(eliza)_Plano AC - AJUSTADO -_SECOM PR - MGE E SPE - 14-05 3 3 3" xfId="30314" xr:uid="{BC428083-2D68-43EC-AF12-C9E6A28A5BCA}"/>
    <cellStyle name="l_PM Jornais(eliza)_Plano AC - AJUSTADO -_SECOM PR - MGE E SPE - 14-05 3 4" xfId="33311" xr:uid="{31D8BECD-E720-4AAC-8DDE-56B3153F5EDB}"/>
    <cellStyle name="l_PM Jornais(eliza)_Plano AC - AJUSTADO -_SECOM PR - MGE E SPE - 14-05 3 4 2" xfId="45030" xr:uid="{ACEE49C0-E256-4E18-9DBD-191E20BFA651}"/>
    <cellStyle name="l_PM Jornais(eliza)_Plano AC - AJUSTADO -_SECOM PR - MGE E SPE - 14-05 3 5" xfId="35513" xr:uid="{70461329-134C-433C-A5F6-FE7A77313EEF}"/>
    <cellStyle name="l_PM Jornais(eliza)_Plano AC - AJUSTADO -_SECOM PR - MGE E SPE - 14-05 3 6" xfId="32903" xr:uid="{DB5D3EB7-F22F-48F9-829B-4E02D4747068}"/>
    <cellStyle name="l_PM Jornais(eliza)_Plano AC - AJUSTADO -_SECOM PR - MGE E SPE - 14-05 3 6 2" xfId="44652" xr:uid="{C0890446-E17F-475C-8875-7548EF785376}"/>
    <cellStyle name="l_PM Jornais(eliza)_Plano AC - AJUSTADO -_SECOM PR - MGE E SPE - 14-05 4" xfId="14278" xr:uid="{7A2E228E-D146-4F70-806D-559FC31C5FE3}"/>
    <cellStyle name="l_PM Jornais(eliza)_Plano AC - AJUSTADO -_SECOM PR - MGE E SPE - 14-05 4 2" xfId="20437" xr:uid="{9FC6DE5C-8902-44C3-8CBB-9312A3ACCC2C}"/>
    <cellStyle name="l_PM Jornais(eliza)_Plano AC - AJUSTADO -_SECOM PR - MGE E SPE - 14-05 4 2 2" xfId="37847" xr:uid="{0C5CB8C5-A3D8-4811-85BF-02353910C900}"/>
    <cellStyle name="l_PM Jornais(eliza)_Plano AC - AJUSTADO -_SECOM PR - MGE E SPE - 14-05 4 3" xfId="25346" xr:uid="{D24532EA-4D24-4E97-ADE9-25DDBD3FA63C}"/>
    <cellStyle name="l_PM Jornais(eliza)_Plano AC - AJUSTADO -_SECOM PR - MGE E SPE - 14-05 5" xfId="28556" xr:uid="{DC63317F-D07D-4807-9DB8-EA978F38DD1A}"/>
    <cellStyle name="l_PM Jornais(eliza)_Plano AC - AJUSTADO -_SECOM PR - MGE E SPE - 14-05 5 2" xfId="40912" xr:uid="{441AB373-9749-45C0-87AF-563E490110BA}"/>
    <cellStyle name="l_PM Jornais(eliza)_Plano AC - AJUSTADO -_SECOM PR - MGE E SPE - 14-05 6" xfId="31780" xr:uid="{DFC1D2E3-D18B-4CE0-81C1-CBB887B29AC1}"/>
    <cellStyle name="l_PM Jornais(eliza)_Plano AC - AJUSTADO -_SECOM PR - MGE E SPE - 14-05_JORNAL COMPLEMENTO 24.06 - VERAMIR II - CONSOLIDADO" xfId="1364" xr:uid="{9B62EE31-B75E-4E6D-BA86-0DD917130677}"/>
    <cellStyle name="l_PM Jornais(eliza)_Plano AC - AJUSTADO -_SECOM PR - MGE E SPE - 14-05_OOH - Rev 12" xfId="4138" xr:uid="{B02518D8-5B70-4700-B6D4-208E4D8EA29D}"/>
    <cellStyle name="l_PM Jornais(eliza)_Plano AC - AJUSTADO -_SECOM PR (1).." xfId="1365" xr:uid="{A794B7B5-1942-458A-A808-BCA204353E4D}"/>
    <cellStyle name="l_PM Jornais(eliza)_Plano AC - AJUSTADO -_SECOM PR (1).._JORNAL COMPLEMENTO 24.06 - VERAMIR II - CONSOLIDADO" xfId="1366" xr:uid="{233BAD39-AA3B-4B4D-BC42-3C611D83B524}"/>
    <cellStyle name="l_PM Jornais(eliza)_Plano AC - AJUSTADO -_SECOM PR (2).." xfId="1367" xr:uid="{2B2FFED2-6887-4CF1-9655-D1747D71DC86}"/>
    <cellStyle name="l_PM Jornais(eliza)_Plano AC - AJUSTADO -_SECOM PR (2).._JORNAL COMPLEMENTO 24.06 - VERAMIR II - CONSOLIDADO" xfId="1368" xr:uid="{8B4199A9-199E-4B1A-84DB-A3FB3F36FA7B}"/>
    <cellStyle name="l_PM Jornais(eliza)_Plano AC - AJUSTADO -_SÉCULO 21" xfId="1369" xr:uid="{7B30066A-F721-488B-9D93-569454E75055}"/>
    <cellStyle name="l_PM Jornais(eliza)_Plano AC - AJUSTADO -_SÉCULO 21_JORNAL COMPLEMENTO 24.06 - VERAMIR II - CONSOLIDADO" xfId="1370" xr:uid="{8D784A7F-F040-40E0-A4C7-56B3899F9805}"/>
    <cellStyle name="l_PM Jornais(eliza)_Plano AC - AJUSTADO -_SPA - NUCLEO APRES" xfId="1371" xr:uid="{CFEF392A-8253-4170-A0DA-809F0BADB476}"/>
    <cellStyle name="l_PM Jornais(eliza)_Plano AC - AJUSTADO -_SPA - NUCLEO APRES 2" xfId="11436" xr:uid="{E5B1183F-A5E8-4372-BF05-3CA7F3A972C5}"/>
    <cellStyle name="l_PM Jornais(eliza)_Plano AC - AJUSTADO -_SPA - NUCLEO APRES 2 2" xfId="13192" xr:uid="{45F5C4B3-E8CE-43C8-9FA6-2E7C2FE8B876}"/>
    <cellStyle name="l_PM Jornais(eliza)_Plano AC - AJUSTADO -_SPA - NUCLEO APRES 2 2 2" xfId="16822" xr:uid="{66C64F1E-3D37-447C-8339-2FC17F1CA466}"/>
    <cellStyle name="l_PM Jornais(eliza)_Plano AC - AJUSTADO -_SPA - NUCLEO APRES 2 2 2 2" xfId="22981" xr:uid="{53CE4EF8-4BF6-4CF6-827B-1E3FEAD4FA32}"/>
    <cellStyle name="l_PM Jornais(eliza)_Plano AC - AJUSTADO -_SPA - NUCLEO APRES 2 2 2 2 2" xfId="40248" xr:uid="{C194A495-7A4B-4ECB-8DA4-4918F77EA594}"/>
    <cellStyle name="l_PM Jornais(eliza)_Plano AC - AJUSTADO -_SPA - NUCLEO APRES 2 2 2 3" xfId="27889" xr:uid="{F4C547BF-5B65-46A6-8092-4CA850C16925}"/>
    <cellStyle name="l_PM Jornais(eliza)_Plano AC - AJUSTADO -_SPA - NUCLEO APRES 2 2 3" xfId="31113" xr:uid="{C2B27FBF-FBA3-4AE8-AA96-E3AFB9D0679D}"/>
    <cellStyle name="l_PM Jornais(eliza)_Plano AC - AJUSTADO -_SPA - NUCLEO APRES 2 2 3 2" xfId="43337" xr:uid="{31E0CA08-F26E-4930-AF8A-94C78BE60565}"/>
    <cellStyle name="l_PM Jornais(eliza)_Plano AC - AJUSTADO -_SPA - NUCLEO APRES 2 2 4" xfId="34105" xr:uid="{3CE4A86A-987E-47E6-B352-ED280E44D85D}"/>
    <cellStyle name="l_PM Jornais(eliza)_Plano AC - AJUSTADO -_SPA - NUCLEO APRES 2 2 4 2" xfId="45824" xr:uid="{B00D0404-7876-4F93-8EA4-8AABEB5BC956}"/>
    <cellStyle name="l_PM Jornais(eliza)_Plano AC - AJUSTADO -_SPA - NUCLEO APRES 2 2 5" xfId="36306" xr:uid="{D801A323-7701-412D-B02D-15D03A365BD3}"/>
    <cellStyle name="l_PM Jornais(eliza)_Plano AC - AJUSTADO -_SPA - NUCLEO APRES 2 2 6" xfId="18241" xr:uid="{A7491E1B-8D7E-4E47-8564-B3C0D1D89CC0}"/>
    <cellStyle name="l_PM Jornais(eliza)_Plano AC - AJUSTADO -_SPA - NUCLEO APRES 2 3" xfId="15119" xr:uid="{7B379B1E-8847-45D0-AA01-769B1B7C7645}"/>
    <cellStyle name="l_PM Jornais(eliza)_Plano AC - AJUSTADO -_SPA - NUCLEO APRES 2 3 2" xfId="21278" xr:uid="{F3242B49-8898-472C-B618-1829FB9A9F50}"/>
    <cellStyle name="l_PM Jornais(eliza)_Plano AC - AJUSTADO -_SPA - NUCLEO APRES 2 3 2 2" xfId="38651" xr:uid="{FA483D52-758A-4A21-A047-66C4038E06EF}"/>
    <cellStyle name="l_PM Jornais(eliza)_Plano AC - AJUSTADO -_SPA - NUCLEO APRES 2 3 3" xfId="26240" xr:uid="{8A6899DA-B243-4656-83DB-565F96E2355E}"/>
    <cellStyle name="l_PM Jornais(eliza)_Plano AC - AJUSTADO -_SPA - NUCLEO APRES 2 4" xfId="29431" xr:uid="{CFD019C9-83CF-4832-B4F1-8964585F9D09}"/>
    <cellStyle name="l_PM Jornais(eliza)_Plano AC - AJUSTADO -_SPA - NUCLEO APRES 2 4 2" xfId="41741" xr:uid="{5D527B26-9895-4D41-8B32-309CBD705023}"/>
    <cellStyle name="l_PM Jornais(eliza)_Plano AC - AJUSTADO -_SPA - NUCLEO APRES 2 5" xfId="32415" xr:uid="{389AEE49-03C3-4CEF-A2D7-03E40E0F3D2B}"/>
    <cellStyle name="l_PM Jornais(eliza)_Plano AC - AJUSTADO -_SPA - NUCLEO APRES 2 5 2" xfId="44170" xr:uid="{BA8CA6A7-C64F-4D86-9054-C6AE678E7A01}"/>
    <cellStyle name="l_PM Jornais(eliza)_Plano AC - AJUSTADO -_SPA - NUCLEO APRES 2 6" xfId="34720" xr:uid="{57B69463-570F-4742-A21C-26A6F733CB20}"/>
    <cellStyle name="l_PM Jornais(eliza)_Plano AC - AJUSTADO -_SPA - NUCLEO APRES 2 7" xfId="18691" xr:uid="{A257A35F-E47F-4609-9DCF-08A5920C2D1B}"/>
    <cellStyle name="l_PM Jornais(eliza)_Plano AC - AJUSTADO -_SPA - NUCLEO APRES 3" xfId="12389" xr:uid="{6C4FA564-7CF9-49E6-BC80-781686132B95}"/>
    <cellStyle name="l_PM Jornais(eliza)_Plano AC - AJUSTADO -_SPA - NUCLEO APRES 3 2" xfId="16019" xr:uid="{43E550DF-2B57-40A1-B526-DFCDCEF1A2AE}"/>
    <cellStyle name="l_PM Jornais(eliza)_Plano AC - AJUSTADO -_SPA - NUCLEO APRES 3 2 2" xfId="22178" xr:uid="{C3687A04-C3D0-46DB-AEBE-3F9D22794C6C}"/>
    <cellStyle name="l_PM Jornais(eliza)_Plano AC - AJUSTADO -_SPA - NUCLEO APRES 3 2 2 2" xfId="39456" xr:uid="{FBAADD78-9E44-4695-8056-9D34CC70B06C}"/>
    <cellStyle name="l_PM Jornais(eliza)_Plano AC - AJUSTADO -_SPA - NUCLEO APRES 3 2 3" xfId="27097" xr:uid="{1ADD4215-C5D8-4D70-AFF7-7977F4F2CDC7}"/>
    <cellStyle name="l_PM Jornais(eliza)_Plano AC - AJUSTADO -_SPA - NUCLEO APRES 3 2 4" xfId="48356" xr:uid="{C4271C58-C36F-4270-8287-B8FEDDDE40B8}"/>
    <cellStyle name="l_PM Jornais(eliza)_Plano AC - AJUSTADO -_SPA - NUCLEO APRES 3 3" xfId="17719" xr:uid="{024C2DBB-AE1C-48D3-98BE-49F94B8E2AC6}"/>
    <cellStyle name="l_PM Jornais(eliza)_Plano AC - AJUSTADO -_SPA - NUCLEO APRES 3 3 2" xfId="23878" xr:uid="{6BF0D328-F208-44C6-A359-E6D1C1468269}"/>
    <cellStyle name="l_PM Jornais(eliza)_Plano AC - AJUSTADO -_SPA - NUCLEO APRES 3 3 2 2" xfId="42541" xr:uid="{CCD92056-F472-4F7B-A542-07D6331FB424}"/>
    <cellStyle name="l_PM Jornais(eliza)_Plano AC - AJUSTADO -_SPA - NUCLEO APRES 3 3 3" xfId="30315" xr:uid="{0D5A5610-516A-4166-9111-D327F52B2D04}"/>
    <cellStyle name="l_PM Jornais(eliza)_Plano AC - AJUSTADO -_SPA - NUCLEO APRES 3 4" xfId="33312" xr:uid="{AEE2E6FA-3BB7-45CE-8FF7-90CB4F76E316}"/>
    <cellStyle name="l_PM Jornais(eliza)_Plano AC - AJUSTADO -_SPA - NUCLEO APRES 3 4 2" xfId="45031" xr:uid="{1CEF70E8-3231-4F48-B484-16791F48E641}"/>
    <cellStyle name="l_PM Jornais(eliza)_Plano AC - AJUSTADO -_SPA - NUCLEO APRES 3 5" xfId="35514" xr:uid="{DED8D025-32A9-4043-ADDD-FA33ABD7A8F4}"/>
    <cellStyle name="l_PM Jornais(eliza)_Plano AC - AJUSTADO -_SPA - NUCLEO APRES 3 6" xfId="37074" xr:uid="{13B816B8-0A89-444D-B6CC-BA13C5DA7D69}"/>
    <cellStyle name="l_PM Jornais(eliza)_Plano AC - AJUSTADO -_SPA - NUCLEO APRES 3 6 2" xfId="46610" xr:uid="{9864A083-E5D6-49AB-8FDA-3FF3A30F013A}"/>
    <cellStyle name="l_PM Jornais(eliza)_Plano AC - AJUSTADO -_SPA - NUCLEO APRES 4" xfId="14279" xr:uid="{5CEB873C-9082-4D8C-96F3-B24B2B478308}"/>
    <cellStyle name="l_PM Jornais(eliza)_Plano AC - AJUSTADO -_SPA - NUCLEO APRES 4 2" xfId="20438" xr:uid="{0EF236E1-9E13-4284-8D7C-53C22ED4AA56}"/>
    <cellStyle name="l_PM Jornais(eliza)_Plano AC - AJUSTADO -_SPA - NUCLEO APRES 4 2 2" xfId="37848" xr:uid="{0F926508-A8AA-4D96-B651-5A457D778FAA}"/>
    <cellStyle name="l_PM Jornais(eliza)_Plano AC - AJUSTADO -_SPA - NUCLEO APRES 4 3" xfId="25347" xr:uid="{ACB0A2DF-708E-4552-B0F6-1D8BEBF2E020}"/>
    <cellStyle name="l_PM Jornais(eliza)_Plano AC - AJUSTADO -_SPA - NUCLEO APRES 5" xfId="28557" xr:uid="{039BC544-9E07-4777-859D-D8AF96A55617}"/>
    <cellStyle name="l_PM Jornais(eliza)_Plano AC - AJUSTADO -_SPA - NUCLEO APRES 5 2" xfId="40913" xr:uid="{D813B2CA-2F37-4B2B-904B-D4C963DF42D9}"/>
    <cellStyle name="l_PM Jornais(eliza)_Plano AC - AJUSTADO -_SPA - NUCLEO APRES 6" xfId="31779" xr:uid="{D01CB4B0-5B13-4C8E-9206-EBD0ABAFB761}"/>
    <cellStyle name="l_PM Jornais(eliza)_Plano AC - AJUSTADO -_SPA - NUCLEO APRES_CINEMA - BRASÍLIA - 141" xfId="1372" xr:uid="{AFB0C54C-AA90-4183-BE70-5813783EF37D}"/>
    <cellStyle name="l_PM Jornais(eliza)_Plano AC - AJUSTADO -_SPA - NUCLEO APRES_CINEMA - BRASÍLIA - 141_JORNAL COMPLEMENTO 24.06 - VERAMIR II - CONSOLIDADO" xfId="1373" xr:uid="{5B377B9B-566D-4706-A954-D4C030C93EA8}"/>
    <cellStyle name="l_PM Jornais(eliza)_Plano AC - AJUSTADO -_SPA - NUCLEO APRES_CINEMA_-_9_MERCADOS" xfId="1374" xr:uid="{D26A8E79-5E87-40C1-A64F-BEC5B8AE716F}"/>
    <cellStyle name="l_PM Jornais(eliza)_Plano AC - AJUSTADO -_SPA - NUCLEO APRES_JORNAL COMPLEMENTO 24.06 - VERAMIR II - CONSOLIDADO" xfId="1375" xr:uid="{76F12584-CB5C-43F1-B56C-CF2AA225530D}"/>
    <cellStyle name="l_PM Jornais(eliza)_Plano AC - AJUSTADO -_SPA - NUCLEO APRES_OOH - Rev 12" xfId="4139" xr:uid="{FC8B14CC-C147-4A4B-A0D5-38DD285EC4AA}"/>
    <cellStyle name="l_PM Jornais(eliza)_Plano AC - AJUSTADO -_SPA - NUCLEO APRES_Plano  DF - Jornal Meia Pág. Tab. 17.05" xfId="1376" xr:uid="{9E158D7C-8D8D-48CC-95FE-E80735BD4D9E}"/>
    <cellStyle name="l_PM Jornais(eliza)_Plano AC - AJUSTADO -_SPA - NUCLEO APRES_Plano  DF - Jornal Meia Pág. Tab. 17.05_JORNAL COMPLEMENTO 24.06 - VERAMIR II - CONSOLIDADO" xfId="1377" xr:uid="{C2B6388A-F246-428B-BD78-A8603748AEED}"/>
    <cellStyle name="l_PM Jornais(eliza)_Plano AC - AJUSTADO -_SPA - NUCLEO APRES_Plano  PE - Jornal Meia Pág. Tab. 17.05" xfId="1378" xr:uid="{2267670E-9812-4BA3-B7E0-321C33AF8CA0}"/>
    <cellStyle name="l_PM Jornais(eliza)_Plano AC - AJUSTADO -_SPA - NUCLEO APRES_Plano  PE - Jornal Meia Pág. Tab. 17.05_JORNAL COMPLEMENTO 24.06 - VERAMIR II - CONSOLIDADO" xfId="1379" xr:uid="{CBBBFB86-BDE2-4AE7-8572-AB7712FE3C62}"/>
    <cellStyle name="l_PM Jornais(eliza)_Plano AC - AJUSTADO -_SPA - NUCLEO APRES_Plano BA - Jornal Meia Pág. Tab. 17.05" xfId="1380" xr:uid="{8B230013-1D0A-496D-B9B4-1E31A4759775}"/>
    <cellStyle name="l_PM Jornais(eliza)_Plano AC - AJUSTADO -_SPA - NUCLEO APRES_Plano BA - Jornal Meia Pág. Tab. 17.05_JORNAL COMPLEMENTO 24.06 - VERAMIR II - CONSOLIDADO" xfId="1381" xr:uid="{CF1E5273-BCA5-4044-88A0-8C060863C8D6}"/>
    <cellStyle name="l_PM Jornais(eliza)_Plano AC - AJUSTADO -_SPA - NUCLEO APRES_Plano CE - Jornal Meia Pág. Tab. 17.05" xfId="1382" xr:uid="{1F625F70-37C2-4B4A-9B22-414988664D5F}"/>
    <cellStyle name="l_PM Jornais(eliza)_Plano AC - AJUSTADO -_SPA - NUCLEO APRES_Plano CE - Jornal Meia Pág. Tab. 17.05_JORNAL COMPLEMENTO 24.06 - VERAMIR II - CONSOLIDADO" xfId="1383" xr:uid="{F2F62A25-8CCA-4C19-AC9C-5EDF56231694}"/>
    <cellStyle name="l_PM Jornais(eliza)_Plano AC - AJUSTADO -_SPA - NUCLEO APRES_REV I - PLANO RÁDIO CONSOLIDADO MATISSE 07.07" xfId="1384" xr:uid="{BD5EFC3E-6343-42B8-BED3-DED2960EC20D}"/>
    <cellStyle name="l_PM Jornais(eliza)_Plano AC - AJUSTADO -_SPA - NUCLEO APRES_SÉCULO 21" xfId="1385" xr:uid="{D1D871D5-0510-42D2-8801-46D0BEC8A180}"/>
    <cellStyle name="l_PM Jornais(eliza)_Plano AC - AJUSTADO -_SPA - NUCLEO APRES_SÉCULO 21_JORNAL COMPLEMENTO 24.06 - VERAMIR II - CONSOLIDADO" xfId="1386" xr:uid="{ECDE528F-F310-4CE6-B0BA-771530240C90}"/>
    <cellStyle name="l_PM Jornais(eliza)_Plano AC - AJUSTADO -_TV MATISSE" xfId="1387" xr:uid="{2C2E896C-A219-4538-9C83-E957935782FB}"/>
    <cellStyle name="l_PM Jornais(eliza)_Plano AC - AJUSTADO -_TV MATISSE 2" xfId="11437" xr:uid="{D2263390-7225-43D8-9403-D2FCCC5639E1}"/>
    <cellStyle name="l_PM Jornais(eliza)_Plano AC - AJUSTADO -_TV MATISSE 2 2" xfId="13193" xr:uid="{D900EABE-EEB1-4565-B3EB-CED6E34C181C}"/>
    <cellStyle name="l_PM Jornais(eliza)_Plano AC - AJUSTADO -_TV MATISSE 2 2 2" xfId="16823" xr:uid="{6A76DFF6-6F0A-4E0F-A7D9-EA18957CDDD3}"/>
    <cellStyle name="l_PM Jornais(eliza)_Plano AC - AJUSTADO -_TV MATISSE 2 2 2 2" xfId="22982" xr:uid="{1E331792-ADFB-45D1-ABE1-8AF5E925A837}"/>
    <cellStyle name="l_PM Jornais(eliza)_Plano AC - AJUSTADO -_TV MATISSE 2 2 2 2 2" xfId="40249" xr:uid="{160E569A-522F-45F4-BDA3-DCD0F6A84F51}"/>
    <cellStyle name="l_PM Jornais(eliza)_Plano AC - AJUSTADO -_TV MATISSE 2 2 2 3" xfId="27890" xr:uid="{A7460EDC-4B9C-4B73-A085-EBFA716D4E94}"/>
    <cellStyle name="l_PM Jornais(eliza)_Plano AC - AJUSTADO -_TV MATISSE 2 2 3" xfId="31114" xr:uid="{F3987230-7F1F-4F04-A9F9-96ED7EC98FCC}"/>
    <cellStyle name="l_PM Jornais(eliza)_Plano AC - AJUSTADO -_TV MATISSE 2 2 3 2" xfId="43338" xr:uid="{F5D18721-A628-44A4-BD1F-DA4A12B228D2}"/>
    <cellStyle name="l_PM Jornais(eliza)_Plano AC - AJUSTADO -_TV MATISSE 2 2 4" xfId="34106" xr:uid="{934DBFB2-7C60-4FB2-B636-E7FFBF046414}"/>
    <cellStyle name="l_PM Jornais(eliza)_Plano AC - AJUSTADO -_TV MATISSE 2 2 4 2" xfId="45825" xr:uid="{EF5585D1-078E-4D68-96DB-754A89FED22F}"/>
    <cellStyle name="l_PM Jornais(eliza)_Plano AC - AJUSTADO -_TV MATISSE 2 2 5" xfId="36307" xr:uid="{74AF6C73-C6DB-4045-8519-0BF7C074ADC6}"/>
    <cellStyle name="l_PM Jornais(eliza)_Plano AC - AJUSTADO -_TV MATISSE 2 2 6" xfId="19126" xr:uid="{14F0F036-5312-4517-9B13-BC2EC95665FC}"/>
    <cellStyle name="l_PM Jornais(eliza)_Plano AC - AJUSTADO -_TV MATISSE 2 3" xfId="15120" xr:uid="{56279E30-B1DC-4208-8F3D-48BCE95297FA}"/>
    <cellStyle name="l_PM Jornais(eliza)_Plano AC - AJUSTADO -_TV MATISSE 2 3 2" xfId="21279" xr:uid="{7C6C8798-295B-4027-A692-7E63DAF598A3}"/>
    <cellStyle name="l_PM Jornais(eliza)_Plano AC - AJUSTADO -_TV MATISSE 2 3 2 2" xfId="38652" xr:uid="{294A8902-7B3F-4A2A-810A-209CBC8FE8DB}"/>
    <cellStyle name="l_PM Jornais(eliza)_Plano AC - AJUSTADO -_TV MATISSE 2 3 3" xfId="26241" xr:uid="{ED1188C3-4E72-4E9C-9C00-6D53F35D5BD5}"/>
    <cellStyle name="l_PM Jornais(eliza)_Plano AC - AJUSTADO -_TV MATISSE 2 4" xfId="29432" xr:uid="{02BAA1C9-3B7B-4C92-AB2E-F4C62EF55283}"/>
    <cellStyle name="l_PM Jornais(eliza)_Plano AC - AJUSTADO -_TV MATISSE 2 4 2" xfId="41742" xr:uid="{3F5E0050-2A43-4448-B40A-B0661A9C26B8}"/>
    <cellStyle name="l_PM Jornais(eliza)_Plano AC - AJUSTADO -_TV MATISSE 2 5" xfId="32416" xr:uid="{41BBE549-DE11-4589-AC6B-181A377270A2}"/>
    <cellStyle name="l_PM Jornais(eliza)_Plano AC - AJUSTADO -_TV MATISSE 2 5 2" xfId="44171" xr:uid="{0522FE71-E6EA-426B-9AF6-C19159586821}"/>
    <cellStyle name="l_PM Jornais(eliza)_Plano AC - AJUSTADO -_TV MATISSE 2 6" xfId="34721" xr:uid="{33405B15-B6E0-4350-B49A-F4EE7BF6FD77}"/>
    <cellStyle name="l_PM Jornais(eliza)_Plano AC - AJUSTADO -_TV MATISSE 2 7" xfId="19389" xr:uid="{9E8894A5-82AF-4E2E-A351-F92F02D202C5}"/>
    <cellStyle name="l_PM Jornais(eliza)_Plano AC - AJUSTADO -_TV MATISSE 3" xfId="12390" xr:uid="{4B8EE184-366C-4300-81E8-17D087920B24}"/>
    <cellStyle name="l_PM Jornais(eliza)_Plano AC - AJUSTADO -_TV MATISSE 3 2" xfId="16020" xr:uid="{34B900C8-A53A-4061-91DE-A782F653457D}"/>
    <cellStyle name="l_PM Jornais(eliza)_Plano AC - AJUSTADO -_TV MATISSE 3 2 2" xfId="22179" xr:uid="{6F24800A-6543-4114-BDF3-86AFC6A11B6D}"/>
    <cellStyle name="l_PM Jornais(eliza)_Plano AC - AJUSTADO -_TV MATISSE 3 2 2 2" xfId="39457" xr:uid="{D4E9CD5A-3566-4E1F-9D67-F11DC9956626}"/>
    <cellStyle name="l_PM Jornais(eliza)_Plano AC - AJUSTADO -_TV MATISSE 3 2 3" xfId="27098" xr:uid="{3D8CBA37-9E83-45AC-94B9-CD8C808AB5C0}"/>
    <cellStyle name="l_PM Jornais(eliza)_Plano AC - AJUSTADO -_TV MATISSE 3 2 4" xfId="48357" xr:uid="{9523240D-62C1-4F13-8D69-1967D177A557}"/>
    <cellStyle name="l_PM Jornais(eliza)_Plano AC - AJUSTADO -_TV MATISSE 3 3" xfId="17720" xr:uid="{611095D6-64DD-499B-AB92-7C5C129E1AAB}"/>
    <cellStyle name="l_PM Jornais(eliza)_Plano AC - AJUSTADO -_TV MATISSE 3 3 2" xfId="23879" xr:uid="{93F7F39D-C230-44CC-8F4F-8147C10E5A08}"/>
    <cellStyle name="l_PM Jornais(eliza)_Plano AC - AJUSTADO -_TV MATISSE 3 3 2 2" xfId="42542" xr:uid="{5251152B-EA3C-42C3-80CA-09587DB6804B}"/>
    <cellStyle name="l_PM Jornais(eliza)_Plano AC - AJUSTADO -_TV MATISSE 3 3 3" xfId="30316" xr:uid="{7A5B603D-BAE3-40B8-BDCF-C17E92458DF0}"/>
    <cellStyle name="l_PM Jornais(eliza)_Plano AC - AJUSTADO -_TV MATISSE 3 4" xfId="33313" xr:uid="{C831C96E-CB90-45EF-AD66-493A64EB3FD4}"/>
    <cellStyle name="l_PM Jornais(eliza)_Plano AC - AJUSTADO -_TV MATISSE 3 4 2" xfId="45032" xr:uid="{9D8E8EFA-509E-4F7C-9C03-3DA3682A573E}"/>
    <cellStyle name="l_PM Jornais(eliza)_Plano AC - AJUSTADO -_TV MATISSE 3 5" xfId="35515" xr:uid="{A2FB3D9C-50D0-4AD7-B34C-464630804445}"/>
    <cellStyle name="l_PM Jornais(eliza)_Plano AC - AJUSTADO -_TV MATISSE 3 6" xfId="37277" xr:uid="{6EC2A17A-6B19-446C-99B3-DF3F439E07E3}"/>
    <cellStyle name="l_PM Jornais(eliza)_Plano AC - AJUSTADO -_TV MATISSE 3 6 2" xfId="46813" xr:uid="{0E102748-E274-4E10-9D33-E47258A153CE}"/>
    <cellStyle name="l_PM Jornais(eliza)_Plano AC - AJUSTADO -_TV MATISSE 4" xfId="14280" xr:uid="{37B17912-A66E-43F4-8C47-55EAC33A90B2}"/>
    <cellStyle name="l_PM Jornais(eliza)_Plano AC - AJUSTADO -_TV MATISSE 4 2" xfId="20439" xr:uid="{3D1E6D9A-0A53-4A71-B318-068779B0FBEB}"/>
    <cellStyle name="l_PM Jornais(eliza)_Plano AC - AJUSTADO -_TV MATISSE 4 2 2" xfId="37849" xr:uid="{30EB63E8-5563-4C5F-ABFF-D026D1FF0D4A}"/>
    <cellStyle name="l_PM Jornais(eliza)_Plano AC - AJUSTADO -_TV MATISSE 4 3" xfId="25348" xr:uid="{A3C63BCA-DCDB-4162-BBC7-796C4158F684}"/>
    <cellStyle name="l_PM Jornais(eliza)_Plano AC - AJUSTADO -_TV MATISSE 5" xfId="28558" xr:uid="{E3E15195-D9DD-4FAD-9039-DB7C8CF2B508}"/>
    <cellStyle name="l_PM Jornais(eliza)_Plano AC - AJUSTADO -_TV MATISSE 5 2" xfId="40914" xr:uid="{D58973D3-1392-4C16-B40C-504633625461}"/>
    <cellStyle name="l_PM Jornais(eliza)_Plano AC - AJUSTADO -_TV MATISSE 6" xfId="31778" xr:uid="{4C8D1442-003E-4768-919F-C59F6979BD45}"/>
    <cellStyle name="l_PM Jornais(eliza)_Plano AC - AJUSTADO -_TV MATISSE_JORNAL COMPLEMENTO 24.06 - VERAMIR II - CONSOLIDADO" xfId="1388" xr:uid="{8AEB9E24-BDD7-46AE-AB62-ED1D3A73446E}"/>
    <cellStyle name="l_PM Jornais(eliza)_Plano AC - AJUSTADO -_TV MATISSE_OOH - Rev 12" xfId="4140" xr:uid="{5DBD236D-2A50-4CC9-AE0F-C12B525E6A4A}"/>
    <cellStyle name="l_PM Jornais(eliza)_Plano BA - Jornal Meia Pág. Tab. 17.05 - JR NÃO PROG. 19.05" xfId="1389" xr:uid="{9A5058B2-8128-46D7-B382-767E084A83AC}"/>
    <cellStyle name="l_PM Jornais(eliza)_Plano Base BA" xfId="1390" xr:uid="{DF414862-3F07-4414-B356-35DF167FF6FE}"/>
    <cellStyle name="l_PM Jornais(eliza)_Plano Base BA 2" xfId="11438" xr:uid="{BFE30FE2-5EE7-4E9B-B9F9-A88E29386A56}"/>
    <cellStyle name="l_PM Jornais(eliza)_Plano Base BA 2 2" xfId="13194" xr:uid="{C9320927-5F3A-494A-B6A0-34B409E21472}"/>
    <cellStyle name="l_PM Jornais(eliza)_Plano Base BA 2 2 2" xfId="16824" xr:uid="{40D37D46-C25C-4603-81F7-EA1AD4CCC951}"/>
    <cellStyle name="l_PM Jornais(eliza)_Plano Base BA 2 2 2 2" xfId="22983" xr:uid="{36583105-C151-4C25-BC54-ED7CD2C9D38C}"/>
    <cellStyle name="l_PM Jornais(eliza)_Plano Base BA 2 2 2 2 2" xfId="40250" xr:uid="{5BAC3E3C-749C-4C1E-A254-8FE220D405AD}"/>
    <cellStyle name="l_PM Jornais(eliza)_Plano Base BA 2 2 2 3" xfId="27891" xr:uid="{AF3DD9C9-EA65-493B-8E78-B13E782B7240}"/>
    <cellStyle name="l_PM Jornais(eliza)_Plano Base BA 2 2 3" xfId="31115" xr:uid="{B2AB1F23-4174-4F8E-BC8A-D7199CF5F9C7}"/>
    <cellStyle name="l_PM Jornais(eliza)_Plano Base BA 2 2 3 2" xfId="43339" xr:uid="{266CBDE0-369D-410B-8474-F30F451B70E8}"/>
    <cellStyle name="l_PM Jornais(eliza)_Plano Base BA 2 2 4" xfId="34107" xr:uid="{B23A94EB-5BBA-41FE-85C7-EC616B88DE18}"/>
    <cellStyle name="l_PM Jornais(eliza)_Plano Base BA 2 2 4 2" xfId="45826" xr:uid="{891184DF-3E10-493E-8B6C-C44851924647}"/>
    <cellStyle name="l_PM Jornais(eliza)_Plano Base BA 2 2 5" xfId="36308" xr:uid="{70D4062C-24F9-4115-B5F4-3722DBA61E4C}"/>
    <cellStyle name="l_PM Jornais(eliza)_Plano Base BA 2 2 6" xfId="18237" xr:uid="{0F0A1E73-E20D-4616-957B-2F3A0A967C68}"/>
    <cellStyle name="l_PM Jornais(eliza)_Plano Base BA 2 3" xfId="15121" xr:uid="{36294332-6856-4144-9AD0-B234B256753A}"/>
    <cellStyle name="l_PM Jornais(eliza)_Plano Base BA 2 3 2" xfId="21280" xr:uid="{B67B463A-9AAA-4BF4-9EC7-B19EB4E41B25}"/>
    <cellStyle name="l_PM Jornais(eliza)_Plano Base BA 2 3 2 2" xfId="38653" xr:uid="{4AE4C3FF-363F-4354-94DB-FBE5A2F0E55A}"/>
    <cellStyle name="l_PM Jornais(eliza)_Plano Base BA 2 3 3" xfId="26242" xr:uid="{27F8A482-BC81-43A9-998B-67B44A65C382}"/>
    <cellStyle name="l_PM Jornais(eliza)_Plano Base BA 2 4" xfId="29433" xr:uid="{669CE7BB-21BB-4F33-BDD3-584563276BA3}"/>
    <cellStyle name="l_PM Jornais(eliza)_Plano Base BA 2 4 2" xfId="41743" xr:uid="{C711805F-C4A5-452E-A3B1-A8D30FC03ABF}"/>
    <cellStyle name="l_PM Jornais(eliza)_Plano Base BA 2 5" xfId="32417" xr:uid="{D6B27B31-818D-438B-8974-5CA7AA58CCDE}"/>
    <cellStyle name="l_PM Jornais(eliza)_Plano Base BA 2 5 2" xfId="44172" xr:uid="{1E98A3A3-E359-49DE-8638-472E603D4DDF}"/>
    <cellStyle name="l_PM Jornais(eliza)_Plano Base BA 2 6" xfId="34722" xr:uid="{FB5367B5-743D-40BA-AA5D-0454CDE21DAD}"/>
    <cellStyle name="l_PM Jornais(eliza)_Plano Base BA 2 7" xfId="19683" xr:uid="{974238D4-9B61-40CB-89D9-01555A865AC2}"/>
    <cellStyle name="l_PM Jornais(eliza)_Plano Base BA 3" xfId="12391" xr:uid="{8A14E804-6BC5-4936-9372-B60088109180}"/>
    <cellStyle name="l_PM Jornais(eliza)_Plano Base BA 3 2" xfId="16021" xr:uid="{417F4BC3-B782-4BAF-B100-04CEEE29D471}"/>
    <cellStyle name="l_PM Jornais(eliza)_Plano Base BA 3 2 2" xfId="22180" xr:uid="{7CE7D5B3-0071-434D-BC2A-4919FBD6EF90}"/>
    <cellStyle name="l_PM Jornais(eliza)_Plano Base BA 3 2 2 2" xfId="39458" xr:uid="{7BC3A882-8647-4451-8BE1-001F11B61548}"/>
    <cellStyle name="l_PM Jornais(eliza)_Plano Base BA 3 2 3" xfId="27099" xr:uid="{3BE9F62C-0A46-416B-8C56-500AB51E87DD}"/>
    <cellStyle name="l_PM Jornais(eliza)_Plano Base BA 3 2 4" xfId="48358" xr:uid="{26F2E9A0-E643-44D5-A9B1-5E3F35473261}"/>
    <cellStyle name="l_PM Jornais(eliza)_Plano Base BA 3 3" xfId="17721" xr:uid="{3B0271FB-CC6D-4F02-8CE9-45E04584AC66}"/>
    <cellStyle name="l_PM Jornais(eliza)_Plano Base BA 3 3 2" xfId="23880" xr:uid="{D8F32C86-2664-4B32-9575-5CCCB9958E74}"/>
    <cellStyle name="l_PM Jornais(eliza)_Plano Base BA 3 3 2 2" xfId="42543" xr:uid="{9C542385-9107-4153-A518-F18512DD26A3}"/>
    <cellStyle name="l_PM Jornais(eliza)_Plano Base BA 3 3 3" xfId="30317" xr:uid="{CC9703A6-C155-40C0-B53B-1BB521FF6585}"/>
    <cellStyle name="l_PM Jornais(eliza)_Plano Base BA 3 4" xfId="33314" xr:uid="{023E526A-5296-4FA7-A98C-27ADBD140953}"/>
    <cellStyle name="l_PM Jornais(eliza)_Plano Base BA 3 4 2" xfId="45033" xr:uid="{477FE362-80E3-47CC-8D83-369FD067E04D}"/>
    <cellStyle name="l_PM Jornais(eliza)_Plano Base BA 3 5" xfId="35516" xr:uid="{F2081044-A85D-44A0-858B-C8BD2D99F630}"/>
    <cellStyle name="l_PM Jornais(eliza)_Plano Base BA 3 6" xfId="36877" xr:uid="{3449CB02-8F50-4DCB-93ED-BCBCB7A920F3}"/>
    <cellStyle name="l_PM Jornais(eliza)_Plano Base BA 3 6 2" xfId="46413" xr:uid="{D1DDEBC0-6218-4B79-B03C-7BF9CB548EA7}"/>
    <cellStyle name="l_PM Jornais(eliza)_Plano Base BA 4" xfId="14281" xr:uid="{AF116AB8-7B28-4CE9-A30D-2CE41178F6DB}"/>
    <cellStyle name="l_PM Jornais(eliza)_Plano Base BA 4 2" xfId="20440" xr:uid="{8D26148D-48F5-4171-92D2-85239539FD8F}"/>
    <cellStyle name="l_PM Jornais(eliza)_Plano Base BA 4 2 2" xfId="37850" xr:uid="{35F6D564-033F-4880-BF4C-6799D6BE8D30}"/>
    <cellStyle name="l_PM Jornais(eliza)_Plano Base BA 4 3" xfId="25349" xr:uid="{E8962382-20EB-4047-B013-02504F3BBA7E}"/>
    <cellStyle name="l_PM Jornais(eliza)_Plano Base BA 5" xfId="28559" xr:uid="{B0ECC5F7-5087-4BC3-81B5-EE5D2224E60B}"/>
    <cellStyle name="l_PM Jornais(eliza)_Plano Base BA 5 2" xfId="40915" xr:uid="{8E09B7A8-6935-4DB8-8AB8-DB51FFC425CA}"/>
    <cellStyle name="l_PM Jornais(eliza)_Plano Base BA 6" xfId="31777" xr:uid="{603BD99E-5F27-4B4B-BEBD-F99A4408976B}"/>
    <cellStyle name="l_PM Jornais(eliza)_Plano Base BA_JORNAL COMPLEMENTO 24.06 - VERAMIR II - CONSOLIDADO" xfId="1391" xr:uid="{5B46526D-546A-4EC4-814E-F606D79FD223}"/>
    <cellStyle name="l_PM Jornais(eliza)_Plano Base BA_OOH - Rev 12" xfId="4141" xr:uid="{221F11BC-38C6-4A41-8E49-EA828C93BF02}"/>
    <cellStyle name="l_PM Jornais(eliza)_Plano Base ES" xfId="1392" xr:uid="{ECFB4A32-D717-4BA2-BC76-5253FEBA3B26}"/>
    <cellStyle name="l_PM Jornais(eliza)_Plano Base ES 2" xfId="11439" xr:uid="{6E0DFE51-11C9-4656-9495-F59624CF2EC1}"/>
    <cellStyle name="l_PM Jornais(eliza)_Plano Base ES 2 2" xfId="13195" xr:uid="{6473482D-E428-4E21-90E7-08814B1BCDDD}"/>
    <cellStyle name="l_PM Jornais(eliza)_Plano Base ES 2 2 2" xfId="16825" xr:uid="{F4502F74-42FB-431E-8767-234D58597E6D}"/>
    <cellStyle name="l_PM Jornais(eliza)_Plano Base ES 2 2 2 2" xfId="22984" xr:uid="{F5AD8A34-3F30-4C2B-89DB-EBD4A27A996E}"/>
    <cellStyle name="l_PM Jornais(eliza)_Plano Base ES 2 2 2 2 2" xfId="40251" xr:uid="{F3ADEABA-1223-43CD-A07D-65E3A64C716D}"/>
    <cellStyle name="l_PM Jornais(eliza)_Plano Base ES 2 2 2 3" xfId="27892" xr:uid="{5657C10E-AF6A-4FF9-9169-5E240350D7C1}"/>
    <cellStyle name="l_PM Jornais(eliza)_Plano Base ES 2 2 3" xfId="31116" xr:uid="{FE558BF7-82ED-41DB-8ED9-7CF5B1930D91}"/>
    <cellStyle name="l_PM Jornais(eliza)_Plano Base ES 2 2 3 2" xfId="43340" xr:uid="{28E199CB-486C-4CF9-A610-E6D67D1CCF6B}"/>
    <cellStyle name="l_PM Jornais(eliza)_Plano Base ES 2 2 4" xfId="34108" xr:uid="{D1098C7F-8646-466E-BBB0-4BD9EBE4B5AA}"/>
    <cellStyle name="l_PM Jornais(eliza)_Plano Base ES 2 2 4 2" xfId="45827" xr:uid="{93D201B6-AAB4-4743-987E-9DE3DE0676FF}"/>
    <cellStyle name="l_PM Jornais(eliza)_Plano Base ES 2 2 5" xfId="36309" xr:uid="{08A04915-3E93-45D5-9779-96E42B4B2269}"/>
    <cellStyle name="l_PM Jornais(eliza)_Plano Base ES 2 2 6" xfId="18451" xr:uid="{AE9C7C33-A39D-42D2-9C99-83E45E7D57A3}"/>
    <cellStyle name="l_PM Jornais(eliza)_Plano Base ES 2 3" xfId="15122" xr:uid="{DCDAC347-C2BF-4F12-8C2A-6348284E0C79}"/>
    <cellStyle name="l_PM Jornais(eliza)_Plano Base ES 2 3 2" xfId="21281" xr:uid="{22DEFD1A-953F-4BE2-8863-3878473E0701}"/>
    <cellStyle name="l_PM Jornais(eliza)_Plano Base ES 2 3 2 2" xfId="38654" xr:uid="{0E9DFA4E-B686-4644-8FA9-935259EA0096}"/>
    <cellStyle name="l_PM Jornais(eliza)_Plano Base ES 2 3 3" xfId="26243" xr:uid="{4B929184-1118-46C0-8A4D-2C5571966A17}"/>
    <cellStyle name="l_PM Jornais(eliza)_Plano Base ES 2 4" xfId="29434" xr:uid="{EDD79F9B-96CE-4D23-AB79-0E24FB5A9893}"/>
    <cellStyle name="l_PM Jornais(eliza)_Plano Base ES 2 4 2" xfId="41744" xr:uid="{37545725-6EDC-4D89-AE9F-2E66F8805F72}"/>
    <cellStyle name="l_PM Jornais(eliza)_Plano Base ES 2 5" xfId="32418" xr:uid="{8765F557-6ACE-4530-91B7-D8F2B1C99E49}"/>
    <cellStyle name="l_PM Jornais(eliza)_Plano Base ES 2 5 2" xfId="44173" xr:uid="{A7109476-231E-4098-B2B6-AA9410EC0161}"/>
    <cellStyle name="l_PM Jornais(eliza)_Plano Base ES 2 6" xfId="34723" xr:uid="{F184294F-42DB-4646-99A7-EA68F76694EE}"/>
    <cellStyle name="l_PM Jornais(eliza)_Plano Base ES 2 7" xfId="19006" xr:uid="{91E5679D-8563-4384-BD90-96CB39416044}"/>
    <cellStyle name="l_PM Jornais(eliza)_Plano Base ES 3" xfId="12392" xr:uid="{C4BC836A-7565-4C2C-AFD8-C79DF39CDC41}"/>
    <cellStyle name="l_PM Jornais(eliza)_Plano Base ES 3 2" xfId="16022" xr:uid="{6746C0A6-40A2-4CD5-9238-EF16343E1DBE}"/>
    <cellStyle name="l_PM Jornais(eliza)_Plano Base ES 3 2 2" xfId="22181" xr:uid="{A3CCE3ED-FE9E-4261-8CF5-C691F6C99081}"/>
    <cellStyle name="l_PM Jornais(eliza)_Plano Base ES 3 2 2 2" xfId="39459" xr:uid="{B9EDD026-F22C-4B24-84C1-DA0CCD8DE0CA}"/>
    <cellStyle name="l_PM Jornais(eliza)_Plano Base ES 3 2 3" xfId="27100" xr:uid="{BDD6D2A7-2507-4A76-9415-DB8B2BD8FF27}"/>
    <cellStyle name="l_PM Jornais(eliza)_Plano Base ES 3 2 4" xfId="48359" xr:uid="{6D185F32-1951-4DF0-A1AE-274D80DC7736}"/>
    <cellStyle name="l_PM Jornais(eliza)_Plano Base ES 3 3" xfId="17722" xr:uid="{541DD988-EF31-474C-9DEB-266E50A51C69}"/>
    <cellStyle name="l_PM Jornais(eliza)_Plano Base ES 3 3 2" xfId="23881" xr:uid="{7E416E97-3E5B-435C-962A-0A675A2C96FD}"/>
    <cellStyle name="l_PM Jornais(eliza)_Plano Base ES 3 3 2 2" xfId="42544" xr:uid="{2CC80F97-BFDB-4D98-A55D-DA0BB6120DE8}"/>
    <cellStyle name="l_PM Jornais(eliza)_Plano Base ES 3 3 3" xfId="30318" xr:uid="{39DBFDBF-99A3-4C6F-90BC-71108CE3479B}"/>
    <cellStyle name="l_PM Jornais(eliza)_Plano Base ES 3 4" xfId="33315" xr:uid="{990F1E0B-2590-4C3D-A3F3-F04BC2E50D38}"/>
    <cellStyle name="l_PM Jornais(eliza)_Plano Base ES 3 4 2" xfId="45034" xr:uid="{9A5DB0D8-6A55-4AAC-83E1-7B07ABA7928A}"/>
    <cellStyle name="l_PM Jornais(eliza)_Plano Base ES 3 5" xfId="35517" xr:uid="{2255E6B3-7011-4004-8F66-AF92BE491659}"/>
    <cellStyle name="l_PM Jornais(eliza)_Plano Base ES 3 6" xfId="25857" xr:uid="{CE4E3CE9-1E78-4503-A44F-098D81F9F141}"/>
    <cellStyle name="l_PM Jornais(eliza)_Plano Base ES 3 6 2" xfId="38302" xr:uid="{2165A5E2-0F8D-45F6-B1A4-E508E4DE47C1}"/>
    <cellStyle name="l_PM Jornais(eliza)_Plano Base ES 4" xfId="14282" xr:uid="{26E9EDB9-90F2-4EC4-ACBA-537CF1D4904E}"/>
    <cellStyle name="l_PM Jornais(eliza)_Plano Base ES 4 2" xfId="20441" xr:uid="{14E5E8CD-5CE9-4142-9E08-B481A6CB34C2}"/>
    <cellStyle name="l_PM Jornais(eliza)_Plano Base ES 4 2 2" xfId="37851" xr:uid="{2C8E5883-4965-448D-969F-F40655A7C7AE}"/>
    <cellStyle name="l_PM Jornais(eliza)_Plano Base ES 4 3" xfId="25350" xr:uid="{D73F4EC1-28EC-46BD-AF7B-4A153C071460}"/>
    <cellStyle name="l_PM Jornais(eliza)_Plano Base ES 5" xfId="28560" xr:uid="{C25E4C90-32EC-47DC-9501-5761ABB5893A}"/>
    <cellStyle name="l_PM Jornais(eliza)_Plano Base ES 5 2" xfId="40916" xr:uid="{BAE61C04-49A2-4424-809B-DFD213AE0DB3}"/>
    <cellStyle name="l_PM Jornais(eliza)_Plano Base ES 6" xfId="31776" xr:uid="{1A09120D-12AB-46D1-8241-0583EA976960}"/>
    <cellStyle name="l_PM Jornais(eliza)_Plano Base ES_CINEMA - 9 MERCADOS" xfId="1393" xr:uid="{9F621B8B-3FA8-47FC-A46B-CB90342C1227}"/>
    <cellStyle name="l_PM Jornais(eliza)_Plano Base ES_CINEMA_-_9_MERCADOS" xfId="1394" xr:uid="{3D7036B4-D8D2-4300-BBA9-C27EDD09BA07}"/>
    <cellStyle name="l_PM Jornais(eliza)_Plano Base ES_JORNAL COMPLEMENTO 24.06 - VERAMIR II - CONSOLIDADO" xfId="1395" xr:uid="{330D60B6-E46F-41A7-BDA0-9CCFE06DB35F}"/>
    <cellStyle name="l_PM Jornais(eliza)_Plano Base ES_NEIDE II" xfId="1396" xr:uid="{5E36A4AE-C4E2-4F46-A9E0-4096D37D01E2}"/>
    <cellStyle name="l_PM Jornais(eliza)_Plano Base ES_NEIDE II 2" xfId="11440" xr:uid="{43CD7EA9-DF94-4B3D-9F37-EC621F67B05A}"/>
    <cellStyle name="l_PM Jornais(eliza)_Plano Base ES_NEIDE II 2 2" xfId="13196" xr:uid="{81249EAA-37EA-447C-AD38-DA6C4F6E99E1}"/>
    <cellStyle name="l_PM Jornais(eliza)_Plano Base ES_NEIDE II 2 2 2" xfId="16826" xr:uid="{B3AD2DE3-E354-4397-A860-4BA7ADD9AAEC}"/>
    <cellStyle name="l_PM Jornais(eliza)_Plano Base ES_NEIDE II 2 2 2 2" xfId="22985" xr:uid="{652E61F3-AEAD-4C24-B098-698AD75D10BB}"/>
    <cellStyle name="l_PM Jornais(eliza)_Plano Base ES_NEIDE II 2 2 2 2 2" xfId="40252" xr:uid="{955B3971-DB87-4658-A9DD-6E5E4D6FFE1D}"/>
    <cellStyle name="l_PM Jornais(eliza)_Plano Base ES_NEIDE II 2 2 2 3" xfId="27893" xr:uid="{C6870F77-C403-4BA1-BB31-16A06DB7D53D}"/>
    <cellStyle name="l_PM Jornais(eliza)_Plano Base ES_NEIDE II 2 2 3" xfId="31117" xr:uid="{48D48D51-B290-4304-8647-36F703C73E6F}"/>
    <cellStyle name="l_PM Jornais(eliza)_Plano Base ES_NEIDE II 2 2 3 2" xfId="43341" xr:uid="{27D0E97C-6DC7-4A22-A57C-E25CAEFF798E}"/>
    <cellStyle name="l_PM Jornais(eliza)_Plano Base ES_NEIDE II 2 2 4" xfId="34109" xr:uid="{6CA1A22E-6A7A-4962-9412-4ECDA666794D}"/>
    <cellStyle name="l_PM Jornais(eliza)_Plano Base ES_NEIDE II 2 2 4 2" xfId="45828" xr:uid="{EA492F19-ADA1-490C-B9D2-2A159F0E5919}"/>
    <cellStyle name="l_PM Jornais(eliza)_Plano Base ES_NEIDE II 2 2 5" xfId="36310" xr:uid="{820BDCE0-A76E-4091-86E1-A92D2EA46B6B}"/>
    <cellStyle name="l_PM Jornais(eliza)_Plano Base ES_NEIDE II 2 2 6" xfId="18450" xr:uid="{220DC4B1-2419-4F6F-8B86-32FCC3A79C94}"/>
    <cellStyle name="l_PM Jornais(eliza)_Plano Base ES_NEIDE II 2 3" xfId="15123" xr:uid="{68CED80E-E56F-4E7C-A739-E4F7A1904EC7}"/>
    <cellStyle name="l_PM Jornais(eliza)_Plano Base ES_NEIDE II 2 3 2" xfId="21282" xr:uid="{A1AED755-93B7-4FE0-8328-2F6F7C7EAD94}"/>
    <cellStyle name="l_PM Jornais(eliza)_Plano Base ES_NEIDE II 2 3 2 2" xfId="38655" xr:uid="{F75AE66B-5752-4427-8620-81BCE3860540}"/>
    <cellStyle name="l_PM Jornais(eliza)_Plano Base ES_NEIDE II 2 3 3" xfId="26244" xr:uid="{FC416B46-27F8-4305-BEFA-8D737281B90C}"/>
    <cellStyle name="l_PM Jornais(eliza)_Plano Base ES_NEIDE II 2 4" xfId="29435" xr:uid="{A9B8D96B-F269-4920-85C2-8E0982316305}"/>
    <cellStyle name="l_PM Jornais(eliza)_Plano Base ES_NEIDE II 2 4 2" xfId="41745" xr:uid="{7A4914A8-A18C-45FD-9048-FABFFBD316B5}"/>
    <cellStyle name="l_PM Jornais(eliza)_Plano Base ES_NEIDE II 2 5" xfId="32419" xr:uid="{AC5C27B9-3955-40AD-840E-A51A14DC1832}"/>
    <cellStyle name="l_PM Jornais(eliza)_Plano Base ES_NEIDE II 2 5 2" xfId="44174" xr:uid="{046293C5-DC7C-4F18-BE39-9E94BA6D896D}"/>
    <cellStyle name="l_PM Jornais(eliza)_Plano Base ES_NEIDE II 2 6" xfId="34724" xr:uid="{CC6BBC70-8FBA-464A-80A0-E512C8118795}"/>
    <cellStyle name="l_PM Jornais(eliza)_Plano Base ES_NEIDE II 2 7" xfId="18690" xr:uid="{4409E636-D553-4108-8AF6-4971505957CA}"/>
    <cellStyle name="l_PM Jornais(eliza)_Plano Base ES_NEIDE II 3" xfId="12393" xr:uid="{3DFFDCBB-856C-4F85-953F-8A65947079A1}"/>
    <cellStyle name="l_PM Jornais(eliza)_Plano Base ES_NEIDE II 3 2" xfId="16023" xr:uid="{186DDCFD-D032-4505-835A-66ACD5783D33}"/>
    <cellStyle name="l_PM Jornais(eliza)_Plano Base ES_NEIDE II 3 2 2" xfId="22182" xr:uid="{15B4BA8B-7DD8-46D8-9BDA-043992402B84}"/>
    <cellStyle name="l_PM Jornais(eliza)_Plano Base ES_NEIDE II 3 2 2 2" xfId="39460" xr:uid="{8077AE6A-D072-4A24-B528-557E59575E6A}"/>
    <cellStyle name="l_PM Jornais(eliza)_Plano Base ES_NEIDE II 3 2 3" xfId="27101" xr:uid="{C661F021-14EF-4064-9323-F65AEBCC28AC}"/>
    <cellStyle name="l_PM Jornais(eliza)_Plano Base ES_NEIDE II 3 2 4" xfId="48360" xr:uid="{A7AA9082-9D7F-4272-A0E8-A8B7C1BEA7A3}"/>
    <cellStyle name="l_PM Jornais(eliza)_Plano Base ES_NEIDE II 3 3" xfId="17723" xr:uid="{ADB5E3B6-E08C-465D-B04E-64D9E7D503C7}"/>
    <cellStyle name="l_PM Jornais(eliza)_Plano Base ES_NEIDE II 3 3 2" xfId="23882" xr:uid="{70FEBF16-4E31-4C3C-AAC8-7D453730A882}"/>
    <cellStyle name="l_PM Jornais(eliza)_Plano Base ES_NEIDE II 3 3 2 2" xfId="42545" xr:uid="{E2A20F76-433F-4897-8DE0-811135BFCEEC}"/>
    <cellStyle name="l_PM Jornais(eliza)_Plano Base ES_NEIDE II 3 3 3" xfId="30319" xr:uid="{F96D9202-7538-4C81-9EE8-61E184B97B5D}"/>
    <cellStyle name="l_PM Jornais(eliza)_Plano Base ES_NEIDE II 3 4" xfId="33316" xr:uid="{8573B4B0-800C-4A84-B362-1A38E52E3B29}"/>
    <cellStyle name="l_PM Jornais(eliza)_Plano Base ES_NEIDE II 3 4 2" xfId="45035" xr:uid="{665BDDA2-930C-4925-9A1A-8EEB9CF54C4C}"/>
    <cellStyle name="l_PM Jornais(eliza)_Plano Base ES_NEIDE II 3 5" xfId="35518" xr:uid="{B80D18FB-79D6-4F39-8B23-3FEFE6B7D3F9}"/>
    <cellStyle name="l_PM Jornais(eliza)_Plano Base ES_NEIDE II 3 6" xfId="37073" xr:uid="{F703C54B-24EF-4486-A5E8-C2F8E6D7B393}"/>
    <cellStyle name="l_PM Jornais(eliza)_Plano Base ES_NEIDE II 3 6 2" xfId="46609" xr:uid="{59D9B40E-BFFA-4E56-BC39-AE2539573BAD}"/>
    <cellStyle name="l_PM Jornais(eliza)_Plano Base ES_NEIDE II 4" xfId="14283" xr:uid="{C406B76C-D48F-4E1C-B616-95023B7A3E4C}"/>
    <cellStyle name="l_PM Jornais(eliza)_Plano Base ES_NEIDE II 4 2" xfId="20442" xr:uid="{F03095C4-CC34-4D04-BA7F-35EC6C2F0C8A}"/>
    <cellStyle name="l_PM Jornais(eliza)_Plano Base ES_NEIDE II 4 2 2" xfId="37852" xr:uid="{451BEE1B-28F5-4BEA-A39C-0580E1256122}"/>
    <cellStyle name="l_PM Jornais(eliza)_Plano Base ES_NEIDE II 4 3" xfId="25351" xr:uid="{F29F68D9-D589-4FED-A394-AD07D2843072}"/>
    <cellStyle name="l_PM Jornais(eliza)_Plano Base ES_NEIDE II 5" xfId="28561" xr:uid="{66912DFF-FF9D-4E39-8D4C-8FD17225B83C}"/>
    <cellStyle name="l_PM Jornais(eliza)_Plano Base ES_NEIDE II 5 2" xfId="40917" xr:uid="{9E2BF108-330E-4BAF-8AA1-51D26B2988DE}"/>
    <cellStyle name="l_PM Jornais(eliza)_Plano Base ES_NEIDE II 6" xfId="31775" xr:uid="{A43874E9-F6DB-4F8A-8E0E-0CB675378223}"/>
    <cellStyle name="l_PM Jornais(eliza)_Plano Base ES_NEIDE II_OOH - Rev 12" xfId="4142" xr:uid="{5066FE27-0221-49CF-AEA4-4B35771D51EA}"/>
    <cellStyle name="l_PM Jornais(eliza)_Plano Base ES_OOH - Rev 12" xfId="4143" xr:uid="{DBB3B36D-8CB7-4FBB-A6F0-357735AF9D63}"/>
    <cellStyle name="l_PM Jornais(eliza)_Plano Base ES_Plano  DF - Jornal Meia Pág. Tab. 17.05" xfId="1397" xr:uid="{F20D862F-87ED-44CA-AF0D-2D56C9C10C3A}"/>
    <cellStyle name="l_PM Jornais(eliza)_Plano Base ES_Plano  DF - Jornal Meia Pág. Tab. 17.05_JORNAL COMPLEMENTO 24.06 - VERAMIR II - CONSOLIDADO" xfId="1398" xr:uid="{819E312B-C23D-4CFA-9543-807BE4E27FB8}"/>
    <cellStyle name="l_PM Jornais(eliza)_Plano Base ES_Plano  PE - Jornal Meia Pág. Tab. 17.05" xfId="1399" xr:uid="{55A47A38-B64E-4EC3-BA03-7E3DBE9BDA0C}"/>
    <cellStyle name="l_PM Jornais(eliza)_Plano Base ES_Plano  PE - Jornal Meia Pág. Tab. 17.05_JORNAL COMPLEMENTO 24.06 - VERAMIR II - CONSOLIDADO" xfId="1400" xr:uid="{097A6107-8E0D-466C-8069-BD7560C16C18}"/>
    <cellStyle name="l_PM Jornais(eliza)_Plano Base ES_Plano BA - Jornal Meia Pág. Tab. 17.05 - JR NÃO PROG. 19.05" xfId="1401" xr:uid="{A5C8A729-AC91-468D-B537-1B74B781B02A}"/>
    <cellStyle name="l_PM Jornais(eliza)_Plano Base ES_Plano ES - 12.05.08 CONFERÊNCIA14-05-08 " xfId="1402" xr:uid="{63788E4A-D585-47E4-8EDB-24AF72447ED2}"/>
    <cellStyle name="l_PM Jornais(eliza)_Plano Base ES_Plano ES - 12.05.08 CONFERÊNCIA14-05-08  2" xfId="11441" xr:uid="{51EAFC02-64FC-48BA-B000-85A97904B649}"/>
    <cellStyle name="l_PM Jornais(eliza)_Plano Base ES_Plano ES - 12.05.08 CONFERÊNCIA14-05-08  2 2" xfId="13197" xr:uid="{7D98F578-8884-4B4B-A8E9-A03646C04F0A}"/>
    <cellStyle name="l_PM Jornais(eliza)_Plano Base ES_Plano ES - 12.05.08 CONFERÊNCIA14-05-08  2 2 2" xfId="16827" xr:uid="{E83624C5-9B41-493F-A8C4-33A9F74552D8}"/>
    <cellStyle name="l_PM Jornais(eliza)_Plano Base ES_Plano ES - 12.05.08 CONFERÊNCIA14-05-08  2 2 2 2" xfId="22986" xr:uid="{6CE45890-0926-4B62-AC0D-DA888A515D2A}"/>
    <cellStyle name="l_PM Jornais(eliza)_Plano Base ES_Plano ES - 12.05.08 CONFERÊNCIA14-05-08  2 2 2 2 2" xfId="40253" xr:uid="{3ED84362-DD52-4375-AF8E-214918919844}"/>
    <cellStyle name="l_PM Jornais(eliza)_Plano Base ES_Plano ES - 12.05.08 CONFERÊNCIA14-05-08  2 2 2 3" xfId="27894" xr:uid="{97BB18FA-EE71-424B-93B4-63CF142B65D1}"/>
    <cellStyle name="l_PM Jornais(eliza)_Plano Base ES_Plano ES - 12.05.08 CONFERÊNCIA14-05-08  2 2 3" xfId="31118" xr:uid="{48583FCF-CE04-4F53-8429-0E7E685019BC}"/>
    <cellStyle name="l_PM Jornais(eliza)_Plano Base ES_Plano ES - 12.05.08 CONFERÊNCIA14-05-08  2 2 3 2" xfId="43342" xr:uid="{8B6A1E54-D48D-4071-8B4D-D1C283891068}"/>
    <cellStyle name="l_PM Jornais(eliza)_Plano Base ES_Plano ES - 12.05.08 CONFERÊNCIA14-05-08  2 2 4" xfId="34110" xr:uid="{14032881-CC50-4037-9E1B-FD272B8EF1A5}"/>
    <cellStyle name="l_PM Jornais(eliza)_Plano Base ES_Plano ES - 12.05.08 CONFERÊNCIA14-05-08  2 2 4 2" xfId="45829" xr:uid="{90A7C0F0-F76A-43F0-ABAE-FE8408735C0D}"/>
    <cellStyle name="l_PM Jornais(eliza)_Plano Base ES_Plano ES - 12.05.08 CONFERÊNCIA14-05-08  2 2 5" xfId="36311" xr:uid="{568C6460-388F-4C37-9FEE-4CDB6FDFF672}"/>
    <cellStyle name="l_PM Jornais(eliza)_Plano Base ES_Plano ES - 12.05.08 CONFERÊNCIA14-05-08  2 2 6" xfId="19505" xr:uid="{D7DE74B7-DA8C-4B3D-A86B-A80C5A59F4AE}"/>
    <cellStyle name="l_PM Jornais(eliza)_Plano Base ES_Plano ES - 12.05.08 CONFERÊNCIA14-05-08  2 3" xfId="15124" xr:uid="{802A248C-13D4-48A8-A918-DF26D985FF44}"/>
    <cellStyle name="l_PM Jornais(eliza)_Plano Base ES_Plano ES - 12.05.08 CONFERÊNCIA14-05-08  2 3 2" xfId="21283" xr:uid="{6CDF2A75-E445-4AE4-A99B-1F0128F416C2}"/>
    <cellStyle name="l_PM Jornais(eliza)_Plano Base ES_Plano ES - 12.05.08 CONFERÊNCIA14-05-08  2 3 2 2" xfId="38656" xr:uid="{D7B2E150-1D12-49D3-BA69-655794D75203}"/>
    <cellStyle name="l_PM Jornais(eliza)_Plano Base ES_Plano ES - 12.05.08 CONFERÊNCIA14-05-08  2 3 3" xfId="26245" xr:uid="{84874F4B-53CF-4F04-8FFC-5573796C37CD}"/>
    <cellStyle name="l_PM Jornais(eliza)_Plano Base ES_Plano ES - 12.05.08 CONFERÊNCIA14-05-08  2 4" xfId="29436" xr:uid="{6DC03339-2C4D-43C7-9E56-BF99071602BD}"/>
    <cellStyle name="l_PM Jornais(eliza)_Plano Base ES_Plano ES - 12.05.08 CONFERÊNCIA14-05-08  2 4 2" xfId="41746" xr:uid="{2AAC630D-39E1-4C3A-A2FB-EA62AFAE4F2C}"/>
    <cellStyle name="l_PM Jornais(eliza)_Plano Base ES_Plano ES - 12.05.08 CONFERÊNCIA14-05-08  2 5" xfId="32420" xr:uid="{3DF2AEF0-912D-413F-AA17-372132BFDF70}"/>
    <cellStyle name="l_PM Jornais(eliza)_Plano Base ES_Plano ES - 12.05.08 CONFERÊNCIA14-05-08  2 5 2" xfId="44175" xr:uid="{85AB1D0F-3504-4AA0-B38A-4D238597D646}"/>
    <cellStyle name="l_PM Jornais(eliza)_Plano Base ES_Plano ES - 12.05.08 CONFERÊNCIA14-05-08  2 6" xfId="34725" xr:uid="{2C8BE7D5-EC6A-43C0-8EA2-641C068DCBDC}"/>
    <cellStyle name="l_PM Jornais(eliza)_Plano Base ES_Plano ES - 12.05.08 CONFERÊNCIA14-05-08  2 7" xfId="19388" xr:uid="{40928D31-C9A5-4F50-ACF2-D4CD48EC8632}"/>
    <cellStyle name="l_PM Jornais(eliza)_Plano Base ES_Plano ES - 12.05.08 CONFERÊNCIA14-05-08  3" xfId="12394" xr:uid="{784BBB6C-EBF4-40AF-824A-2EEBDCC7EC3B}"/>
    <cellStyle name="l_PM Jornais(eliza)_Plano Base ES_Plano ES - 12.05.08 CONFERÊNCIA14-05-08  3 2" xfId="16024" xr:uid="{5FCAE49A-FAC3-4E5B-A315-67B906C6A600}"/>
    <cellStyle name="l_PM Jornais(eliza)_Plano Base ES_Plano ES - 12.05.08 CONFERÊNCIA14-05-08  3 2 2" xfId="22183" xr:uid="{3DD1436C-3C41-4FEC-A24B-02E7BDC75BD1}"/>
    <cellStyle name="l_PM Jornais(eliza)_Plano Base ES_Plano ES - 12.05.08 CONFERÊNCIA14-05-08  3 2 2 2" xfId="39461" xr:uid="{18355D95-D4FC-4A27-8101-72FE90843AFC}"/>
    <cellStyle name="l_PM Jornais(eliza)_Plano Base ES_Plano ES - 12.05.08 CONFERÊNCIA14-05-08  3 2 3" xfId="27102" xr:uid="{7B952F2A-44AD-46F8-9483-C639C9CC9953}"/>
    <cellStyle name="l_PM Jornais(eliza)_Plano Base ES_Plano ES - 12.05.08 CONFERÊNCIA14-05-08  3 2 4" xfId="48361" xr:uid="{9D192771-9D4F-49A6-B4B8-605F38A78A29}"/>
    <cellStyle name="l_PM Jornais(eliza)_Plano Base ES_Plano ES - 12.05.08 CONFERÊNCIA14-05-08  3 3" xfId="17724" xr:uid="{4DDC224E-5F3C-4E2A-9F08-84981196D8E1}"/>
    <cellStyle name="l_PM Jornais(eliza)_Plano Base ES_Plano ES - 12.05.08 CONFERÊNCIA14-05-08  3 3 2" xfId="23883" xr:uid="{687F1D82-AECF-4725-AE2A-7C3E89955329}"/>
    <cellStyle name="l_PM Jornais(eliza)_Plano Base ES_Plano ES - 12.05.08 CONFERÊNCIA14-05-08  3 3 2 2" xfId="42546" xr:uid="{56F0FDC5-35FA-4B72-B32B-6458E3C40912}"/>
    <cellStyle name="l_PM Jornais(eliza)_Plano Base ES_Plano ES - 12.05.08 CONFERÊNCIA14-05-08  3 3 3" xfId="30320" xr:uid="{30BD1578-6C42-4D01-92AE-BCF655114312}"/>
    <cellStyle name="l_PM Jornais(eliza)_Plano Base ES_Plano ES - 12.05.08 CONFERÊNCIA14-05-08  3 4" xfId="33317" xr:uid="{002C5208-B9D1-491E-9C3E-4D612B69001E}"/>
    <cellStyle name="l_PM Jornais(eliza)_Plano Base ES_Plano ES - 12.05.08 CONFERÊNCIA14-05-08  3 4 2" xfId="45036" xr:uid="{2CDBE584-6562-4C6F-BED3-383BED583702}"/>
    <cellStyle name="l_PM Jornais(eliza)_Plano Base ES_Plano ES - 12.05.08 CONFERÊNCIA14-05-08  3 5" xfId="35519" xr:uid="{AA1969EC-816B-4D10-88A6-3900303407CD}"/>
    <cellStyle name="l_PM Jornais(eliza)_Plano Base ES_Plano ES - 12.05.08 CONFERÊNCIA14-05-08  3 6" xfId="37276" xr:uid="{98F63C5A-571A-42F0-B000-C2C976988F31}"/>
    <cellStyle name="l_PM Jornais(eliza)_Plano Base ES_Plano ES - 12.05.08 CONFERÊNCIA14-05-08  3 6 2" xfId="46812" xr:uid="{C07CEBF3-CC88-47FD-A877-836416615A3D}"/>
    <cellStyle name="l_PM Jornais(eliza)_Plano Base ES_Plano ES - 12.05.08 CONFERÊNCIA14-05-08  4" xfId="14284" xr:uid="{A636D981-E970-4DC2-8016-08CC05A0F98E}"/>
    <cellStyle name="l_PM Jornais(eliza)_Plano Base ES_Plano ES - 12.05.08 CONFERÊNCIA14-05-08  4 2" xfId="20443" xr:uid="{A2BE4412-1A3F-4E20-A4E3-CFD27D14CA00}"/>
    <cellStyle name="l_PM Jornais(eliza)_Plano Base ES_Plano ES - 12.05.08 CONFERÊNCIA14-05-08  4 2 2" xfId="37853" xr:uid="{B3881A71-3228-4370-BF48-6AAE6C79C4B8}"/>
    <cellStyle name="l_PM Jornais(eliza)_Plano Base ES_Plano ES - 12.05.08 CONFERÊNCIA14-05-08  4 3" xfId="25352" xr:uid="{43F3961C-AD4E-414A-A769-3743A21885F6}"/>
    <cellStyle name="l_PM Jornais(eliza)_Plano Base ES_Plano ES - 12.05.08 CONFERÊNCIA14-05-08  5" xfId="28562" xr:uid="{E5F958BE-FE83-48F8-92D4-EB15CCE91628}"/>
    <cellStyle name="l_PM Jornais(eliza)_Plano Base ES_Plano ES - 12.05.08 CONFERÊNCIA14-05-08  5 2" xfId="40918" xr:uid="{AF2433C4-92A0-49B2-8CF8-09D79955F23A}"/>
    <cellStyle name="l_PM Jornais(eliza)_Plano Base ES_Plano ES - 12.05.08 CONFERÊNCIA14-05-08  6" xfId="31774" xr:uid="{3A979D03-E1BC-469F-A569-33B855D84928}"/>
    <cellStyle name="l_PM Jornais(eliza)_Plano Base ES_Plano ES - 12.05.08 CONFERÊNCIA14-05-08 _OOH - Rev 12" xfId="4144" xr:uid="{ABCCFA6E-E3AE-4514-A830-6962332E2AEF}"/>
    <cellStyle name="l_PM Jornais(eliza)_Plano Base ES_Plano GO -  Jornal Meia Pág. Tab. 16.05 - JR NÃO PROG." xfId="1403" xr:uid="{59F062BF-8C40-4345-8E10-9B40B01717EA}"/>
    <cellStyle name="l_PM Jornais(eliza)_Plano Base ES_Plano GO -  Jornal Meia Pág. Tab. 16.05 - JR NÃO PROG. 2" xfId="11442" xr:uid="{31149984-BAC1-4FEF-AFF2-73934B4BF9C3}"/>
    <cellStyle name="l_PM Jornais(eliza)_Plano Base ES_Plano GO -  Jornal Meia Pág. Tab. 16.05 - JR NÃO PROG. 2 2" xfId="13198" xr:uid="{250C896B-C6B3-4B57-B07A-54A9B2AA2FD6}"/>
    <cellStyle name="l_PM Jornais(eliza)_Plano Base ES_Plano GO -  Jornal Meia Pág. Tab. 16.05 - JR NÃO PROG. 2 2 2" xfId="16828" xr:uid="{E7817245-097E-4D77-86E3-952340E0BF78}"/>
    <cellStyle name="l_PM Jornais(eliza)_Plano Base ES_Plano GO -  Jornal Meia Pág. Tab. 16.05 - JR NÃO PROG. 2 2 2 2" xfId="22987" xr:uid="{20DB09BD-7F89-4603-864F-BB58A1E5838F}"/>
    <cellStyle name="l_PM Jornais(eliza)_Plano Base ES_Plano GO -  Jornal Meia Pág. Tab. 16.05 - JR NÃO PROG. 2 2 2 2 2" xfId="40254" xr:uid="{696505A7-7636-4B98-AD0E-DFE79B6DFB84}"/>
    <cellStyle name="l_PM Jornais(eliza)_Plano Base ES_Plano GO -  Jornal Meia Pág. Tab. 16.05 - JR NÃO PROG. 2 2 2 3" xfId="27895" xr:uid="{E4BF6845-D280-4BF5-8979-7C2DFEE8C8C3}"/>
    <cellStyle name="l_PM Jornais(eliza)_Plano Base ES_Plano GO -  Jornal Meia Pág. Tab. 16.05 - JR NÃO PROG. 2 2 3" xfId="31119" xr:uid="{92678CC4-A640-44DD-9852-97A56E599CAF}"/>
    <cellStyle name="l_PM Jornais(eliza)_Plano Base ES_Plano GO -  Jornal Meia Pág. Tab. 16.05 - JR NÃO PROG. 2 2 3 2" xfId="43343" xr:uid="{75242D4C-A03C-4156-8FCA-4024E633D4B0}"/>
    <cellStyle name="l_PM Jornais(eliza)_Plano Base ES_Plano GO -  Jornal Meia Pág. Tab. 16.05 - JR NÃO PROG. 2 2 4" xfId="34111" xr:uid="{B2030D56-DEA9-42AF-B2CD-3437A19A6BAC}"/>
    <cellStyle name="l_PM Jornais(eliza)_Plano Base ES_Plano GO -  Jornal Meia Pág. Tab. 16.05 - JR NÃO PROG. 2 2 4 2" xfId="45830" xr:uid="{97E15DA5-940D-4E11-83DF-016846F0CEB8}"/>
    <cellStyle name="l_PM Jornais(eliza)_Plano Base ES_Plano GO -  Jornal Meia Pág. Tab. 16.05 - JR NÃO PROG. 2 2 5" xfId="36312" xr:uid="{699CE941-F644-4CF4-B4C6-51626AA0D15D}"/>
    <cellStyle name="l_PM Jornais(eliza)_Plano Base ES_Plano GO -  Jornal Meia Pág. Tab. 16.05 - JR NÃO PROG. 2 2 6" xfId="19792" xr:uid="{075699D5-14D9-43D9-ACD1-AD6F14262709}"/>
    <cellStyle name="l_PM Jornais(eliza)_Plano Base ES_Plano GO -  Jornal Meia Pág. Tab. 16.05 - JR NÃO PROG. 2 3" xfId="15125" xr:uid="{2CCF15E2-74D6-4D96-B855-0874ED30B7EF}"/>
    <cellStyle name="l_PM Jornais(eliza)_Plano Base ES_Plano GO -  Jornal Meia Pág. Tab. 16.05 - JR NÃO PROG. 2 3 2" xfId="21284" xr:uid="{1D611549-86EA-45F5-86B7-68B872999B6C}"/>
    <cellStyle name="l_PM Jornais(eliza)_Plano Base ES_Plano GO -  Jornal Meia Pág. Tab. 16.05 - JR NÃO PROG. 2 3 2 2" xfId="38657" xr:uid="{52957B71-46D0-4FD7-9252-62F82FEB2F70}"/>
    <cellStyle name="l_PM Jornais(eliza)_Plano Base ES_Plano GO -  Jornal Meia Pág. Tab. 16.05 - JR NÃO PROG. 2 3 3" xfId="26246" xr:uid="{89041BF2-A752-4FAF-A751-09B1B07A6C01}"/>
    <cellStyle name="l_PM Jornais(eliza)_Plano Base ES_Plano GO -  Jornal Meia Pág. Tab. 16.05 - JR NÃO PROG. 2 4" xfId="29437" xr:uid="{F3BF0764-B677-439A-8209-268AED90BF65}"/>
    <cellStyle name="l_PM Jornais(eliza)_Plano Base ES_Plano GO -  Jornal Meia Pág. Tab. 16.05 - JR NÃO PROG. 2 4 2" xfId="41747" xr:uid="{DF8003A2-C36B-4AB7-B026-DCBB33465EBD}"/>
    <cellStyle name="l_PM Jornais(eliza)_Plano Base ES_Plano GO -  Jornal Meia Pág. Tab. 16.05 - JR NÃO PROG. 2 5" xfId="32421" xr:uid="{2973791B-79BC-479A-A056-4355B632F898}"/>
    <cellStyle name="l_PM Jornais(eliza)_Plano Base ES_Plano GO -  Jornal Meia Pág. Tab. 16.05 - JR NÃO PROG. 2 5 2" xfId="44176" xr:uid="{A7FA6205-61AE-4CD4-A960-6127BFB378BA}"/>
    <cellStyle name="l_PM Jornais(eliza)_Plano Base ES_Plano GO -  Jornal Meia Pág. Tab. 16.05 - JR NÃO PROG. 2 6" xfId="34726" xr:uid="{9EBF7D86-A12C-462B-8793-1D4C83930BCB}"/>
    <cellStyle name="l_PM Jornais(eliza)_Plano Base ES_Plano GO -  Jornal Meia Pág. Tab. 16.05 - JR NÃO PROG. 2 7" xfId="19682" xr:uid="{1B84CE3E-94C6-4EA9-B847-587BC95DD449}"/>
    <cellStyle name="l_PM Jornais(eliza)_Plano Base ES_Plano GO -  Jornal Meia Pág. Tab. 16.05 - JR NÃO PROG. 3" xfId="12395" xr:uid="{E528EF68-AEE2-4749-9D52-8F66AA1CAD0C}"/>
    <cellStyle name="l_PM Jornais(eliza)_Plano Base ES_Plano GO -  Jornal Meia Pág. Tab. 16.05 - JR NÃO PROG. 3 2" xfId="16025" xr:uid="{99E0B87C-3941-4594-9098-D48E64BBA601}"/>
    <cellStyle name="l_PM Jornais(eliza)_Plano Base ES_Plano GO -  Jornal Meia Pág. Tab. 16.05 - JR NÃO PROG. 3 2 2" xfId="22184" xr:uid="{9E92667C-B04E-4F89-9D33-34D04425839B}"/>
    <cellStyle name="l_PM Jornais(eliza)_Plano Base ES_Plano GO -  Jornal Meia Pág. Tab. 16.05 - JR NÃO PROG. 3 2 2 2" xfId="39462" xr:uid="{E3A6F665-0CA3-4D24-B793-47CBA32AA07B}"/>
    <cellStyle name="l_PM Jornais(eliza)_Plano Base ES_Plano GO -  Jornal Meia Pág. Tab. 16.05 - JR NÃO PROG. 3 2 3" xfId="27103" xr:uid="{2E70DAC6-FCA6-47B5-A66F-000F47CA6C79}"/>
    <cellStyle name="l_PM Jornais(eliza)_Plano Base ES_Plano GO -  Jornal Meia Pág. Tab. 16.05 - JR NÃO PROG. 3 2 4" xfId="48362" xr:uid="{BCD05AEA-C83E-487C-845B-35A447005EA7}"/>
    <cellStyle name="l_PM Jornais(eliza)_Plano Base ES_Plano GO -  Jornal Meia Pág. Tab. 16.05 - JR NÃO PROG. 3 3" xfId="17725" xr:uid="{DD06F07E-8C46-4532-BC5B-612ED81D5750}"/>
    <cellStyle name="l_PM Jornais(eliza)_Plano Base ES_Plano GO -  Jornal Meia Pág. Tab. 16.05 - JR NÃO PROG. 3 3 2" xfId="23884" xr:uid="{E52679A1-0AF2-46E7-AC59-D03A47C52EB2}"/>
    <cellStyle name="l_PM Jornais(eliza)_Plano Base ES_Plano GO -  Jornal Meia Pág. Tab. 16.05 - JR NÃO PROG. 3 3 2 2" xfId="42547" xr:uid="{DF5B06DC-3A2B-4249-8D61-F707F5A36E14}"/>
    <cellStyle name="l_PM Jornais(eliza)_Plano Base ES_Plano GO -  Jornal Meia Pág. Tab. 16.05 - JR NÃO PROG. 3 3 3" xfId="30321" xr:uid="{018E5AD6-E9E0-4C15-ACC0-60C40AD5D908}"/>
    <cellStyle name="l_PM Jornais(eliza)_Plano Base ES_Plano GO -  Jornal Meia Pág. Tab. 16.05 - JR NÃO PROG. 3 4" xfId="33318" xr:uid="{4C5FFE9F-3B62-490C-9927-D4F02C21546A}"/>
    <cellStyle name="l_PM Jornais(eliza)_Plano Base ES_Plano GO -  Jornal Meia Pág. Tab. 16.05 - JR NÃO PROG. 3 4 2" xfId="45037" xr:uid="{6721AD60-B8F5-413B-BC22-FF927D05968E}"/>
    <cellStyle name="l_PM Jornais(eliza)_Plano Base ES_Plano GO -  Jornal Meia Pág. Tab. 16.05 - JR NÃO PROG. 3 5" xfId="35520" xr:uid="{AEFF0A62-C24C-44F8-8649-BB34289AE113}"/>
    <cellStyle name="l_PM Jornais(eliza)_Plano Base ES_Plano GO -  Jornal Meia Pág. Tab. 16.05 - JR NÃO PROG. 3 6" xfId="36876" xr:uid="{E60B98DD-BEBC-4DAB-AD37-9741F8BC61BA}"/>
    <cellStyle name="l_PM Jornais(eliza)_Plano Base ES_Plano GO -  Jornal Meia Pág. Tab. 16.05 - JR NÃO PROG. 3 6 2" xfId="46412" xr:uid="{6B21BCAD-8A74-401B-AD6F-A235343B8BFE}"/>
    <cellStyle name="l_PM Jornais(eliza)_Plano Base ES_Plano GO -  Jornal Meia Pág. Tab. 16.05 - JR NÃO PROG. 4" xfId="14285" xr:uid="{2B8E1764-36F8-4362-A0DE-3B355E9D6CE8}"/>
    <cellStyle name="l_PM Jornais(eliza)_Plano Base ES_Plano GO -  Jornal Meia Pág. Tab. 16.05 - JR NÃO PROG. 4 2" xfId="20444" xr:uid="{5509EB5D-661B-4859-9DBA-DC6270B262D6}"/>
    <cellStyle name="l_PM Jornais(eliza)_Plano Base ES_Plano GO -  Jornal Meia Pág. Tab. 16.05 - JR NÃO PROG. 4 2 2" xfId="37854" xr:uid="{8BAD4284-FAAF-4F5A-AF31-40338A625F49}"/>
    <cellStyle name="l_PM Jornais(eliza)_Plano Base ES_Plano GO -  Jornal Meia Pág. Tab. 16.05 - JR NÃO PROG. 4 3" xfId="25353" xr:uid="{2935F24E-1CAF-41BE-B782-92A02918CE93}"/>
    <cellStyle name="l_PM Jornais(eliza)_Plano Base ES_Plano GO -  Jornal Meia Pág. Tab. 16.05 - JR NÃO PROG. 5" xfId="28563" xr:uid="{748F25F6-AEAF-4F74-9CE2-D00017FE602F}"/>
    <cellStyle name="l_PM Jornais(eliza)_Plano Base ES_Plano GO -  Jornal Meia Pág. Tab. 16.05 - JR NÃO PROG. 5 2" xfId="40919" xr:uid="{41D8C26D-A2DE-401F-A368-0B5B3545129E}"/>
    <cellStyle name="l_PM Jornais(eliza)_Plano Base ES_Plano GO -  Jornal Meia Pág. Tab. 16.05 - JR NÃO PROG. 6" xfId="31773" xr:uid="{E38C28C3-8F71-4CFF-A6A9-F172D9AEABC9}"/>
    <cellStyle name="l_PM Jornais(eliza)_Plano Base ES_Plano GO -  Jornal Meia Pág. Tab. 16.05 - JR NÃO PROG._OOH - Rev 12" xfId="4145" xr:uid="{50C62E24-FEA8-4924-8B2A-2F5836FB789F}"/>
    <cellStyle name="l_PM Jornais(eliza)_Plano Base ES_Plano RJ -" xfId="1404" xr:uid="{6FD6F890-F3AB-4E5E-BF7A-B220030A64FB}"/>
    <cellStyle name="l_PM Jornais(eliza)_Plano Base ES_Plano RJ - AJUSTADO 06.05.08 CONFERÊNCIAS 07.05.08" xfId="1405" xr:uid="{32A698C6-42CF-4EB0-B8F9-C76C0A1CE84E}"/>
    <cellStyle name="l_PM Jornais(eliza)_Plano Base ES_Plano RJ - AJUSTADO 06.05.08 CONFERÊNCIAS 07.05.08 2" xfId="11443" xr:uid="{B23339B1-27D4-4C65-8E92-F64422359E37}"/>
    <cellStyle name="l_PM Jornais(eliza)_Plano Base ES_Plano RJ - AJUSTADO 06.05.08 CONFERÊNCIAS 07.05.08 2 2" xfId="13199" xr:uid="{C57B3040-FD48-49F2-A118-F42075D2FDCF}"/>
    <cellStyle name="l_PM Jornais(eliza)_Plano Base ES_Plano RJ - AJUSTADO 06.05.08 CONFERÊNCIAS 07.05.08 2 2 2" xfId="16829" xr:uid="{554E44F8-484F-49A1-9E86-45F6AA5F3C5F}"/>
    <cellStyle name="l_PM Jornais(eliza)_Plano Base ES_Plano RJ - AJUSTADO 06.05.08 CONFERÊNCIAS 07.05.08 2 2 2 2" xfId="22988" xr:uid="{FC8C5705-7FC2-4B23-BDCC-29D326A6605C}"/>
    <cellStyle name="l_PM Jornais(eliza)_Plano Base ES_Plano RJ - AJUSTADO 06.05.08 CONFERÊNCIAS 07.05.08 2 2 2 2 2" xfId="40255" xr:uid="{311FE65F-7FDA-4D3C-8989-4AE57F261C4D}"/>
    <cellStyle name="l_PM Jornais(eliza)_Plano Base ES_Plano RJ - AJUSTADO 06.05.08 CONFERÊNCIAS 07.05.08 2 2 2 3" xfId="27896" xr:uid="{D7ECC86E-D9AB-4816-B2FB-4EF534AE8F51}"/>
    <cellStyle name="l_PM Jornais(eliza)_Plano Base ES_Plano RJ - AJUSTADO 06.05.08 CONFERÊNCIAS 07.05.08 2 2 3" xfId="31120" xr:uid="{BFE7A5F4-8844-4CA1-B4E5-311EDFC080AF}"/>
    <cellStyle name="l_PM Jornais(eliza)_Plano Base ES_Plano RJ - AJUSTADO 06.05.08 CONFERÊNCIAS 07.05.08 2 2 3 2" xfId="43344" xr:uid="{9EB36B45-C426-4586-896D-A63E398BE271}"/>
    <cellStyle name="l_PM Jornais(eliza)_Plano Base ES_Plano RJ - AJUSTADO 06.05.08 CONFERÊNCIAS 07.05.08 2 2 4" xfId="34112" xr:uid="{72D06010-7185-4E05-8EAD-29DC57F88F7B}"/>
    <cellStyle name="l_PM Jornais(eliza)_Plano Base ES_Plano RJ - AJUSTADO 06.05.08 CONFERÊNCIAS 07.05.08 2 2 4 2" xfId="45831" xr:uid="{F79338E1-A608-4AC5-98CF-8CE277149CB5}"/>
    <cellStyle name="l_PM Jornais(eliza)_Plano Base ES_Plano RJ - AJUSTADO 06.05.08 CONFERÊNCIAS 07.05.08 2 2 5" xfId="36313" xr:uid="{C9F5620C-71A1-4EA4-86F8-4EE80FEBFAB1}"/>
    <cellStyle name="l_PM Jornais(eliza)_Plano Base ES_Plano RJ - AJUSTADO 06.05.08 CONFERÊNCIAS 07.05.08 2 2 6" xfId="19112" xr:uid="{3967783D-D1D2-434C-B0B4-85E0D20E0B7F}"/>
    <cellStyle name="l_PM Jornais(eliza)_Plano Base ES_Plano RJ - AJUSTADO 06.05.08 CONFERÊNCIAS 07.05.08 2 3" xfId="15126" xr:uid="{5F28700A-D225-4079-993A-D459E39A0D2E}"/>
    <cellStyle name="l_PM Jornais(eliza)_Plano Base ES_Plano RJ - AJUSTADO 06.05.08 CONFERÊNCIAS 07.05.08 2 3 2" xfId="21285" xr:uid="{9E94A4A3-61A3-4F9D-9BF0-0F510941F768}"/>
    <cellStyle name="l_PM Jornais(eliza)_Plano Base ES_Plano RJ - AJUSTADO 06.05.08 CONFERÊNCIAS 07.05.08 2 3 2 2" xfId="38658" xr:uid="{E01E3F94-B741-4518-9170-8FEA2B8C0479}"/>
    <cellStyle name="l_PM Jornais(eliza)_Plano Base ES_Plano RJ - AJUSTADO 06.05.08 CONFERÊNCIAS 07.05.08 2 3 3" xfId="26247" xr:uid="{AB90449C-5078-4B24-947B-A2A9CDD88360}"/>
    <cellStyle name="l_PM Jornais(eliza)_Plano Base ES_Plano RJ - AJUSTADO 06.05.08 CONFERÊNCIAS 07.05.08 2 4" xfId="29438" xr:uid="{23F0A78B-C2F8-4444-B874-94D6770F1B37}"/>
    <cellStyle name="l_PM Jornais(eliza)_Plano Base ES_Plano RJ - AJUSTADO 06.05.08 CONFERÊNCIAS 07.05.08 2 4 2" xfId="41748" xr:uid="{14127B02-BE67-4C66-A602-856A6CF74722}"/>
    <cellStyle name="l_PM Jornais(eliza)_Plano Base ES_Plano RJ - AJUSTADO 06.05.08 CONFERÊNCIAS 07.05.08 2 5" xfId="32422" xr:uid="{D97D6E7D-2C16-49F3-9D47-67859ECE1116}"/>
    <cellStyle name="l_PM Jornais(eliza)_Plano Base ES_Plano RJ - AJUSTADO 06.05.08 CONFERÊNCIAS 07.05.08 2 5 2" xfId="44177" xr:uid="{D5ECD1A0-8FDA-4711-86EB-F87AE811B8BD}"/>
    <cellStyle name="l_PM Jornais(eliza)_Plano Base ES_Plano RJ - AJUSTADO 06.05.08 CONFERÊNCIAS 07.05.08 2 6" xfId="34727" xr:uid="{4F22CA18-EF95-490D-8F89-D42F562BC1AB}"/>
    <cellStyle name="l_PM Jornais(eliza)_Plano Base ES_Plano RJ - AJUSTADO 06.05.08 CONFERÊNCIAS 07.05.08 2 7" xfId="19005" xr:uid="{256BC0A0-509F-43F4-99C6-AF9729B79FD7}"/>
    <cellStyle name="l_PM Jornais(eliza)_Plano Base ES_Plano RJ - AJUSTADO 06.05.08 CONFERÊNCIAS 07.05.08 3" xfId="12396" xr:uid="{79671CD0-AF9D-40AF-A679-F88013DD84E5}"/>
    <cellStyle name="l_PM Jornais(eliza)_Plano Base ES_Plano RJ - AJUSTADO 06.05.08 CONFERÊNCIAS 07.05.08 3 2" xfId="16026" xr:uid="{5B03580B-E98D-4F50-BB47-3B8E9B3D8A9A}"/>
    <cellStyle name="l_PM Jornais(eliza)_Plano Base ES_Plano RJ - AJUSTADO 06.05.08 CONFERÊNCIAS 07.05.08 3 2 2" xfId="22185" xr:uid="{07967699-9AFE-409F-96B4-D303092908B1}"/>
    <cellStyle name="l_PM Jornais(eliza)_Plano Base ES_Plano RJ - AJUSTADO 06.05.08 CONFERÊNCIAS 07.05.08 3 2 2 2" xfId="39463" xr:uid="{CF416CFD-20A5-4301-A981-B6EC3271730A}"/>
    <cellStyle name="l_PM Jornais(eliza)_Plano Base ES_Plano RJ - AJUSTADO 06.05.08 CONFERÊNCIAS 07.05.08 3 2 3" xfId="27104" xr:uid="{839DC94D-1F2B-4E4D-B33C-8DA55B528588}"/>
    <cellStyle name="l_PM Jornais(eliza)_Plano Base ES_Plano RJ - AJUSTADO 06.05.08 CONFERÊNCIAS 07.05.08 3 2 4" xfId="48363" xr:uid="{DC37934B-9608-4AE3-B9E5-D99B12434EF6}"/>
    <cellStyle name="l_PM Jornais(eliza)_Plano Base ES_Plano RJ - AJUSTADO 06.05.08 CONFERÊNCIAS 07.05.08 3 3" xfId="17726" xr:uid="{DE74773F-B182-4CE7-AE85-96617F4CE1A8}"/>
    <cellStyle name="l_PM Jornais(eliza)_Plano Base ES_Plano RJ - AJUSTADO 06.05.08 CONFERÊNCIAS 07.05.08 3 3 2" xfId="23885" xr:uid="{256812C7-BF2A-45A1-85D4-92701D18A113}"/>
    <cellStyle name="l_PM Jornais(eliza)_Plano Base ES_Plano RJ - AJUSTADO 06.05.08 CONFERÊNCIAS 07.05.08 3 3 2 2" xfId="42548" xr:uid="{9A2A6531-0A02-4AD4-8D25-D3CDF329A8AB}"/>
    <cellStyle name="l_PM Jornais(eliza)_Plano Base ES_Plano RJ - AJUSTADO 06.05.08 CONFERÊNCIAS 07.05.08 3 3 3" xfId="30322" xr:uid="{2A7CC95B-B0F1-4F3A-811F-ABAD75885870}"/>
    <cellStyle name="l_PM Jornais(eliza)_Plano Base ES_Plano RJ - AJUSTADO 06.05.08 CONFERÊNCIAS 07.05.08 3 4" xfId="33319" xr:uid="{1905E76F-CFC2-47B3-81AE-FB45D632B462}"/>
    <cellStyle name="l_PM Jornais(eliza)_Plano Base ES_Plano RJ - AJUSTADO 06.05.08 CONFERÊNCIAS 07.05.08 3 4 2" xfId="45038" xr:uid="{C688AB10-82F3-4E86-A6BE-F3D83AD51EFC}"/>
    <cellStyle name="l_PM Jornais(eliza)_Plano Base ES_Plano RJ - AJUSTADO 06.05.08 CONFERÊNCIAS 07.05.08 3 5" xfId="35521" xr:uid="{581DC416-133A-4DF8-9D8F-054D36E337F4}"/>
    <cellStyle name="l_PM Jornais(eliza)_Plano Base ES_Plano RJ - AJUSTADO 06.05.08 CONFERÊNCIAS 07.05.08 3 6" xfId="24687" xr:uid="{26E5CACD-59C9-42AD-941B-A729AAE0D0B0}"/>
    <cellStyle name="l_PM Jornais(eliza)_Plano Base ES_Plano RJ - AJUSTADO 06.05.08 CONFERÊNCIAS 07.05.08 3 6 2" xfId="37371" xr:uid="{7EFA295A-800D-46E3-9CB6-7A62457577DF}"/>
    <cellStyle name="l_PM Jornais(eliza)_Plano Base ES_Plano RJ - AJUSTADO 06.05.08 CONFERÊNCIAS 07.05.08 4" xfId="14286" xr:uid="{70A807AD-AB27-4D99-B20C-2C4641251B9B}"/>
    <cellStyle name="l_PM Jornais(eliza)_Plano Base ES_Plano RJ - AJUSTADO 06.05.08 CONFERÊNCIAS 07.05.08 4 2" xfId="20445" xr:uid="{14019CF6-5898-4242-AFC1-751DF75D6E3C}"/>
    <cellStyle name="l_PM Jornais(eliza)_Plano Base ES_Plano RJ - AJUSTADO 06.05.08 CONFERÊNCIAS 07.05.08 4 2 2" xfId="37855" xr:uid="{8E8A2F8D-D8F8-4F93-81E0-E9F1BBF7D99F}"/>
    <cellStyle name="l_PM Jornais(eliza)_Plano Base ES_Plano RJ - AJUSTADO 06.05.08 CONFERÊNCIAS 07.05.08 4 3" xfId="25354" xr:uid="{7874A437-9EBC-466B-81FC-675D976DEDA4}"/>
    <cellStyle name="l_PM Jornais(eliza)_Plano Base ES_Plano RJ - AJUSTADO 06.05.08 CONFERÊNCIAS 07.05.08 5" xfId="28564" xr:uid="{048287E1-EEFB-481B-9F10-BF84F4B9BDF3}"/>
    <cellStyle name="l_PM Jornais(eliza)_Plano Base ES_Plano RJ - AJUSTADO 06.05.08 CONFERÊNCIAS 07.05.08 5 2" xfId="40920" xr:uid="{ACC0012D-97A1-41F4-B615-4E28E814922F}"/>
    <cellStyle name="l_PM Jornais(eliza)_Plano Base ES_Plano RJ - AJUSTADO 06.05.08 CONFERÊNCIAS 07.05.08 6" xfId="31772" xr:uid="{0B113F76-FC46-405A-AECB-809BC32AAC3C}"/>
    <cellStyle name="l_PM Jornais(eliza)_Plano Base ES_Plano RJ - AJUSTADO 06.05.08 CONFERÊNCIAS 07.05.08_JORNAL COMPLEMENTO 24.06 - VERAMIR II - CONSOLIDADO" xfId="1406" xr:uid="{909E264B-C740-4994-88C3-A21C582DC8CF}"/>
    <cellStyle name="l_PM Jornais(eliza)_Plano Base ES_Plano RJ - AJUSTADO 06.05.08 CONFERÊNCIAS 07.05.08_OOH - Rev 12" xfId="4146" xr:uid="{601EB422-1FE7-4299-94D4-51C6E69C80B0}"/>
    <cellStyle name="l_PM Jornais(eliza)_Plano Base ES_Plano RJ - AJUSTADO 06.05.08 CONFERÊNCIAS 07.05.08_TV MATISSE" xfId="1407" xr:uid="{3B6B651B-9A18-4DD6-A95D-EA373C2F078C}"/>
    <cellStyle name="l_PM Jornais(eliza)_Plano Base ES_Plano RJ - AJUSTADO 06.05.08 CONFERÊNCIAS 07.05.08_TV MATISSE 2" xfId="11444" xr:uid="{A4241129-0CCA-4FE2-8157-E697B7DE7AAD}"/>
    <cellStyle name="l_PM Jornais(eliza)_Plano Base ES_Plano RJ - AJUSTADO 06.05.08 CONFERÊNCIAS 07.05.08_TV MATISSE 2 2" xfId="13200" xr:uid="{DAA90CE4-4072-48F6-86C4-FADF2849826D}"/>
    <cellStyle name="l_PM Jornais(eliza)_Plano Base ES_Plano RJ - AJUSTADO 06.05.08 CONFERÊNCIAS 07.05.08_TV MATISSE 2 2 2" xfId="16830" xr:uid="{C2B3981F-0E7D-4B0B-8185-22FD8E405FEE}"/>
    <cellStyle name="l_PM Jornais(eliza)_Plano Base ES_Plano RJ - AJUSTADO 06.05.08 CONFERÊNCIAS 07.05.08_TV MATISSE 2 2 2 2" xfId="22989" xr:uid="{3A926398-0F09-44A8-80C4-0865F2565224}"/>
    <cellStyle name="l_PM Jornais(eliza)_Plano Base ES_Plano RJ - AJUSTADO 06.05.08 CONFERÊNCIAS 07.05.08_TV MATISSE 2 2 2 2 2" xfId="40256" xr:uid="{C69B61DD-80E4-460B-88D3-794AD18233C4}"/>
    <cellStyle name="l_PM Jornais(eliza)_Plano Base ES_Plano RJ - AJUSTADO 06.05.08 CONFERÊNCIAS 07.05.08_TV MATISSE 2 2 2 3" xfId="27897" xr:uid="{90BC7E0D-6437-428C-805D-4859D5DC8661}"/>
    <cellStyle name="l_PM Jornais(eliza)_Plano Base ES_Plano RJ - AJUSTADO 06.05.08 CONFERÊNCIAS 07.05.08_TV MATISSE 2 2 3" xfId="31121" xr:uid="{AB4C0A99-E0F1-435F-8173-4371AD86973A}"/>
    <cellStyle name="l_PM Jornais(eliza)_Plano Base ES_Plano RJ - AJUSTADO 06.05.08 CONFERÊNCIAS 07.05.08_TV MATISSE 2 2 3 2" xfId="43345" xr:uid="{F14B62CF-954D-4C00-925C-7FDDC38C5687}"/>
    <cellStyle name="l_PM Jornais(eliza)_Plano Base ES_Plano RJ - AJUSTADO 06.05.08 CONFERÊNCIAS 07.05.08_TV MATISSE 2 2 4" xfId="34113" xr:uid="{2BFCC3C7-120D-4A66-B462-6DBC78345143}"/>
    <cellStyle name="l_PM Jornais(eliza)_Plano Base ES_Plano RJ - AJUSTADO 06.05.08 CONFERÊNCIAS 07.05.08_TV MATISSE 2 2 4 2" xfId="45832" xr:uid="{38EF83F9-E5D5-43E1-A9B9-EA642CBD90F1}"/>
    <cellStyle name="l_PM Jornais(eliza)_Plano Base ES_Plano RJ - AJUSTADO 06.05.08 CONFERÊNCIAS 07.05.08_TV MATISSE 2 2 5" xfId="36314" xr:uid="{95CA7617-19FA-437A-AC2B-5E4E7A451E19}"/>
    <cellStyle name="l_PM Jornais(eliza)_Plano Base ES_Plano RJ - AJUSTADO 06.05.08 CONFERÊNCIAS 07.05.08_TV MATISSE 2 2 6" xfId="18830" xr:uid="{98C39024-28A6-4CF5-B424-B36084366BFE}"/>
    <cellStyle name="l_PM Jornais(eliza)_Plano Base ES_Plano RJ - AJUSTADO 06.05.08 CONFERÊNCIAS 07.05.08_TV MATISSE 2 3" xfId="15127" xr:uid="{2A4A79A2-B5AD-4D24-9143-27B109651241}"/>
    <cellStyle name="l_PM Jornais(eliza)_Plano Base ES_Plano RJ - AJUSTADO 06.05.08 CONFERÊNCIAS 07.05.08_TV MATISSE 2 3 2" xfId="21286" xr:uid="{3794E630-EBFA-432C-9A63-4AE09604F418}"/>
    <cellStyle name="l_PM Jornais(eliza)_Plano Base ES_Plano RJ - AJUSTADO 06.05.08 CONFERÊNCIAS 07.05.08_TV MATISSE 2 3 2 2" xfId="38659" xr:uid="{72D9A90B-AC27-46CF-8B54-3D74EBB131E1}"/>
    <cellStyle name="l_PM Jornais(eliza)_Plano Base ES_Plano RJ - AJUSTADO 06.05.08 CONFERÊNCIAS 07.05.08_TV MATISSE 2 3 3" xfId="26248" xr:uid="{439B64B1-BCEF-4F30-94E2-B77F458DC13B}"/>
    <cellStyle name="l_PM Jornais(eliza)_Plano Base ES_Plano RJ - AJUSTADO 06.05.08 CONFERÊNCIAS 07.05.08_TV MATISSE 2 4" xfId="29439" xr:uid="{7BB9E5EB-F179-44EC-826D-0ED68A7D0ECD}"/>
    <cellStyle name="l_PM Jornais(eliza)_Plano Base ES_Plano RJ - AJUSTADO 06.05.08 CONFERÊNCIAS 07.05.08_TV MATISSE 2 4 2" xfId="41749" xr:uid="{DFF30C75-186C-4D5F-B7D7-39BE7C111EB4}"/>
    <cellStyle name="l_PM Jornais(eliza)_Plano Base ES_Plano RJ - AJUSTADO 06.05.08 CONFERÊNCIAS 07.05.08_TV MATISSE 2 5" xfId="32423" xr:uid="{92AFDCE8-19B5-48E3-9C05-E44B15EF39D5}"/>
    <cellStyle name="l_PM Jornais(eliza)_Plano Base ES_Plano RJ - AJUSTADO 06.05.08 CONFERÊNCIAS 07.05.08_TV MATISSE 2 5 2" xfId="44178" xr:uid="{2C8D66AA-49ED-4011-B0BD-6734046CB892}"/>
    <cellStyle name="l_PM Jornais(eliza)_Plano Base ES_Plano RJ - AJUSTADO 06.05.08 CONFERÊNCIAS 07.05.08_TV MATISSE 2 6" xfId="34728" xr:uid="{5054873C-A77D-4BEB-8AC3-3D3ED561F92D}"/>
    <cellStyle name="l_PM Jornais(eliza)_Plano Base ES_Plano RJ - AJUSTADO 06.05.08 CONFERÊNCIAS 07.05.08_TV MATISSE 2 7" xfId="18689" xr:uid="{A000B0B1-C635-4185-8A39-A0DB312FB884}"/>
    <cellStyle name="l_PM Jornais(eliza)_Plano Base ES_Plano RJ - AJUSTADO 06.05.08 CONFERÊNCIAS 07.05.08_TV MATISSE 3" xfId="12397" xr:uid="{24DB8E5E-90AF-4533-9869-53B3167263DD}"/>
    <cellStyle name="l_PM Jornais(eliza)_Plano Base ES_Plano RJ - AJUSTADO 06.05.08 CONFERÊNCIAS 07.05.08_TV MATISSE 3 2" xfId="16027" xr:uid="{8F79C54F-95DA-4737-874B-6D798501EA95}"/>
    <cellStyle name="l_PM Jornais(eliza)_Plano Base ES_Plano RJ - AJUSTADO 06.05.08 CONFERÊNCIAS 07.05.08_TV MATISSE 3 2 2" xfId="22186" xr:uid="{48AA719E-1C16-49EB-AB90-83A90DADA6A3}"/>
    <cellStyle name="l_PM Jornais(eliza)_Plano Base ES_Plano RJ - AJUSTADO 06.05.08 CONFERÊNCIAS 07.05.08_TV MATISSE 3 2 2 2" xfId="39464" xr:uid="{507404FA-E95D-4F99-939C-C9766AB0EE64}"/>
    <cellStyle name="l_PM Jornais(eliza)_Plano Base ES_Plano RJ - AJUSTADO 06.05.08 CONFERÊNCIAS 07.05.08_TV MATISSE 3 2 3" xfId="27105" xr:uid="{7BB6E344-5454-4074-A3E3-2CD6666708CA}"/>
    <cellStyle name="l_PM Jornais(eliza)_Plano Base ES_Plano RJ - AJUSTADO 06.05.08 CONFERÊNCIAS 07.05.08_TV MATISSE 3 2 4" xfId="48364" xr:uid="{CC9CC756-EC51-4D6C-BFA4-1D7B9036E8BB}"/>
    <cellStyle name="l_PM Jornais(eliza)_Plano Base ES_Plano RJ - AJUSTADO 06.05.08 CONFERÊNCIAS 07.05.08_TV MATISSE 3 3" xfId="17727" xr:uid="{B1E7F7FE-A86B-4BCA-9B02-5CBFD6E17408}"/>
    <cellStyle name="l_PM Jornais(eliza)_Plano Base ES_Plano RJ - AJUSTADO 06.05.08 CONFERÊNCIAS 07.05.08_TV MATISSE 3 3 2" xfId="23886" xr:uid="{28DB9BF5-6D74-41A3-9C4A-B92916129FB5}"/>
    <cellStyle name="l_PM Jornais(eliza)_Plano Base ES_Plano RJ - AJUSTADO 06.05.08 CONFERÊNCIAS 07.05.08_TV MATISSE 3 3 2 2" xfId="42549" xr:uid="{991CC2B2-A15B-404F-8451-8090E8A2260C}"/>
    <cellStyle name="l_PM Jornais(eliza)_Plano Base ES_Plano RJ - AJUSTADO 06.05.08 CONFERÊNCIAS 07.05.08_TV MATISSE 3 3 3" xfId="30323" xr:uid="{06F07E24-058A-4005-AA89-404462F679AD}"/>
    <cellStyle name="l_PM Jornais(eliza)_Plano Base ES_Plano RJ - AJUSTADO 06.05.08 CONFERÊNCIAS 07.05.08_TV MATISSE 3 4" xfId="33320" xr:uid="{5DBFA189-1E29-4BCF-B411-144A956D0E93}"/>
    <cellStyle name="l_PM Jornais(eliza)_Plano Base ES_Plano RJ - AJUSTADO 06.05.08 CONFERÊNCIAS 07.05.08_TV MATISSE 3 4 2" xfId="45039" xr:uid="{3302142E-AD76-4930-A3C5-F7690B6EB2C4}"/>
    <cellStyle name="l_PM Jornais(eliza)_Plano Base ES_Plano RJ - AJUSTADO 06.05.08 CONFERÊNCIAS 07.05.08_TV MATISSE 3 5" xfId="35522" xr:uid="{657BD268-FCB5-43B8-B7CE-0E3ADBDC0403}"/>
    <cellStyle name="l_PM Jornais(eliza)_Plano Base ES_Plano RJ - AJUSTADO 06.05.08 CONFERÊNCIAS 07.05.08_TV MATISSE 3 6" xfId="37072" xr:uid="{AE04C033-AD0A-4889-8281-BB95A451943E}"/>
    <cellStyle name="l_PM Jornais(eliza)_Plano Base ES_Plano RJ - AJUSTADO 06.05.08 CONFERÊNCIAS 07.05.08_TV MATISSE 3 6 2" xfId="46608" xr:uid="{68CF7BAD-2E81-43DA-ACC0-1E386570EA59}"/>
    <cellStyle name="l_PM Jornais(eliza)_Plano Base ES_Plano RJ - AJUSTADO 06.05.08 CONFERÊNCIAS 07.05.08_TV MATISSE 4" xfId="14287" xr:uid="{FD8015BA-77EA-4251-9F15-D0A69614AF42}"/>
    <cellStyle name="l_PM Jornais(eliza)_Plano Base ES_Plano RJ - AJUSTADO 06.05.08 CONFERÊNCIAS 07.05.08_TV MATISSE 4 2" xfId="20446" xr:uid="{F1511A02-93EC-454E-A2EF-0393D01F428A}"/>
    <cellStyle name="l_PM Jornais(eliza)_Plano Base ES_Plano RJ - AJUSTADO 06.05.08 CONFERÊNCIAS 07.05.08_TV MATISSE 4 2 2" xfId="37856" xr:uid="{E9BB8D5E-4260-4EC6-9D46-C05247EB1260}"/>
    <cellStyle name="l_PM Jornais(eliza)_Plano Base ES_Plano RJ - AJUSTADO 06.05.08 CONFERÊNCIAS 07.05.08_TV MATISSE 4 3" xfId="25355" xr:uid="{43935AB5-74F3-4568-B355-69ADF5408D0F}"/>
    <cellStyle name="l_PM Jornais(eliza)_Plano Base ES_Plano RJ - AJUSTADO 06.05.08 CONFERÊNCIAS 07.05.08_TV MATISSE 5" xfId="28565" xr:uid="{FB29B2DD-40FA-4A27-A749-8D86D1CC20CF}"/>
    <cellStyle name="l_PM Jornais(eliza)_Plano Base ES_Plano RJ - AJUSTADO 06.05.08 CONFERÊNCIAS 07.05.08_TV MATISSE 5 2" xfId="40921" xr:uid="{DB861E5F-48E1-4DC2-A90B-05C9BB6B2DB1}"/>
    <cellStyle name="l_PM Jornais(eliza)_Plano Base ES_Plano RJ - AJUSTADO 06.05.08 CONFERÊNCIAS 07.05.08_TV MATISSE 6" xfId="31771" xr:uid="{91908C12-AC92-4ECB-BBF1-ED6CA830061E}"/>
    <cellStyle name="l_PM Jornais(eliza)_Plano Base ES_Plano RJ - AJUSTADO 06.05.08 CONFERÊNCIAS 07.05.08_TV MATISSE_JORNAL COMPLEMENTO 24.06 - VERAMIR II - CONSOLIDADO" xfId="1408" xr:uid="{3A7EFBFC-C358-4E71-9145-1144CF8BEDA3}"/>
    <cellStyle name="l_PM Jornais(eliza)_Plano Base ES_Plano RJ - AJUSTADO 06.05.08 CONFERÊNCIAS 07.05.08_TV MATISSE_OOH - Rev 12" xfId="4147" xr:uid="{DB1084F2-D093-49D8-BFAC-E186E0EE4ACD}"/>
    <cellStyle name="l_PM Jornais(eliza)_Plano Base ES_Plano RJ - AJUSTADO 06.05.08 CONFERÊNCIAS 15.05.08 - Cíntia" xfId="1409" xr:uid="{822DCF98-676D-476E-922C-18BD473767BF}"/>
    <cellStyle name="l_PM Jornais(eliza)_Plano Base ES_Plano RJ - AJUSTADO 06.05.08 CONFERÊNCIAS 15.05.08 - Cíntia 2" xfId="11445" xr:uid="{B4A68A59-2EAF-481D-9701-42D57AED6C39}"/>
    <cellStyle name="l_PM Jornais(eliza)_Plano Base ES_Plano RJ - AJUSTADO 06.05.08 CONFERÊNCIAS 15.05.08 - Cíntia 2 2" xfId="13201" xr:uid="{B99D7F4D-CD8B-4C1C-8E7D-42CAFB187768}"/>
    <cellStyle name="l_PM Jornais(eliza)_Plano Base ES_Plano RJ - AJUSTADO 06.05.08 CONFERÊNCIAS 15.05.08 - Cíntia 2 2 2" xfId="16831" xr:uid="{BAE00931-204D-45F4-B202-A0388AAA3238}"/>
    <cellStyle name="l_PM Jornais(eliza)_Plano Base ES_Plano RJ - AJUSTADO 06.05.08 CONFERÊNCIAS 15.05.08 - Cíntia 2 2 2 2" xfId="22990" xr:uid="{800EA3E2-0808-48E2-B5F5-E7EE5E8F43A4}"/>
    <cellStyle name="l_PM Jornais(eliza)_Plano Base ES_Plano RJ - AJUSTADO 06.05.08 CONFERÊNCIAS 15.05.08 - Cíntia 2 2 2 2 2" xfId="40257" xr:uid="{E1315EEE-6727-479E-960B-751C59FB6248}"/>
    <cellStyle name="l_PM Jornais(eliza)_Plano Base ES_Plano RJ - AJUSTADO 06.05.08 CONFERÊNCIAS 15.05.08 - Cíntia 2 2 2 3" xfId="27898" xr:uid="{2EFADFD0-BBD5-4DE7-AC07-CFBDA9501C26}"/>
    <cellStyle name="l_PM Jornais(eliza)_Plano Base ES_Plano RJ - AJUSTADO 06.05.08 CONFERÊNCIAS 15.05.08 - Cíntia 2 2 3" xfId="31122" xr:uid="{56D1DF1F-5C81-4A1F-8909-4B9D5482BE3D}"/>
    <cellStyle name="l_PM Jornais(eliza)_Plano Base ES_Plano RJ - AJUSTADO 06.05.08 CONFERÊNCIAS 15.05.08 - Cíntia 2 2 3 2" xfId="43346" xr:uid="{BE957039-33A0-4841-ACBA-A01AA36A9985}"/>
    <cellStyle name="l_PM Jornais(eliza)_Plano Base ES_Plano RJ - AJUSTADO 06.05.08 CONFERÊNCIAS 15.05.08 - Cíntia 2 2 4" xfId="34114" xr:uid="{8ADDAD2F-B4C4-4159-9D78-34278E4BF881}"/>
    <cellStyle name="l_PM Jornais(eliza)_Plano Base ES_Plano RJ - AJUSTADO 06.05.08 CONFERÊNCIAS 15.05.08 - Cíntia 2 2 4 2" xfId="45833" xr:uid="{55E85BDD-1441-4880-B20D-851DA8E5EEFE}"/>
    <cellStyle name="l_PM Jornais(eliza)_Plano Base ES_Plano RJ - AJUSTADO 06.05.08 CONFERÊNCIAS 15.05.08 - Cíntia 2 2 5" xfId="36315" xr:uid="{C2F9C490-FF41-48A4-81E4-77A382607B2C}"/>
    <cellStyle name="l_PM Jornais(eliza)_Plano Base ES_Plano RJ - AJUSTADO 06.05.08 CONFERÊNCIAS 15.05.08 - Cíntia 2 2 6" xfId="18449" xr:uid="{5564B2A6-EE93-45C1-8829-F91310D6CFA8}"/>
    <cellStyle name="l_PM Jornais(eliza)_Plano Base ES_Plano RJ - AJUSTADO 06.05.08 CONFERÊNCIAS 15.05.08 - Cíntia 2 3" xfId="15128" xr:uid="{EF630C2F-DA44-484D-833B-76F76F179AB0}"/>
    <cellStyle name="l_PM Jornais(eliza)_Plano Base ES_Plano RJ - AJUSTADO 06.05.08 CONFERÊNCIAS 15.05.08 - Cíntia 2 3 2" xfId="21287" xr:uid="{3DB78D75-17A2-46AA-976E-0F9E6FB367C4}"/>
    <cellStyle name="l_PM Jornais(eliza)_Plano Base ES_Plano RJ - AJUSTADO 06.05.08 CONFERÊNCIAS 15.05.08 - Cíntia 2 3 2 2" xfId="38660" xr:uid="{9B900206-F155-4CBA-A457-35217EF9E3D3}"/>
    <cellStyle name="l_PM Jornais(eliza)_Plano Base ES_Plano RJ - AJUSTADO 06.05.08 CONFERÊNCIAS 15.05.08 - Cíntia 2 3 3" xfId="26249" xr:uid="{C319BB40-8599-4B6A-A7BB-F9FDCD589295}"/>
    <cellStyle name="l_PM Jornais(eliza)_Plano Base ES_Plano RJ - AJUSTADO 06.05.08 CONFERÊNCIAS 15.05.08 - Cíntia 2 4" xfId="29440" xr:uid="{C3DA63B7-7143-4623-94F0-F697F680ABE6}"/>
    <cellStyle name="l_PM Jornais(eliza)_Plano Base ES_Plano RJ - AJUSTADO 06.05.08 CONFERÊNCIAS 15.05.08 - Cíntia 2 4 2" xfId="41750" xr:uid="{445914E3-BB5F-4F76-AE7E-50D4C6D2D01B}"/>
    <cellStyle name="l_PM Jornais(eliza)_Plano Base ES_Plano RJ - AJUSTADO 06.05.08 CONFERÊNCIAS 15.05.08 - Cíntia 2 5" xfId="32424" xr:uid="{DBA2376F-8A0A-4BEB-9905-5FA9CC842687}"/>
    <cellStyle name="l_PM Jornais(eliza)_Plano Base ES_Plano RJ - AJUSTADO 06.05.08 CONFERÊNCIAS 15.05.08 - Cíntia 2 5 2" xfId="44179" xr:uid="{B0450B56-35FD-4294-92C7-7F88D0D20825}"/>
    <cellStyle name="l_PM Jornais(eliza)_Plano Base ES_Plano RJ - AJUSTADO 06.05.08 CONFERÊNCIAS 15.05.08 - Cíntia 2 6" xfId="34729" xr:uid="{32919DE7-9366-4626-BC6D-7BAFB0EDB1A4}"/>
    <cellStyle name="l_PM Jornais(eliza)_Plano Base ES_Plano RJ - AJUSTADO 06.05.08 CONFERÊNCIAS 15.05.08 - Cíntia 2 7" xfId="19387" xr:uid="{4818C547-9DD4-4D79-969B-913B0224E5A2}"/>
    <cellStyle name="l_PM Jornais(eliza)_Plano Base ES_Plano RJ - AJUSTADO 06.05.08 CONFERÊNCIAS 15.05.08 - Cíntia 3" xfId="12398" xr:uid="{2206DDB3-CB22-49C2-8992-DF9FFF122E06}"/>
    <cellStyle name="l_PM Jornais(eliza)_Plano Base ES_Plano RJ - AJUSTADO 06.05.08 CONFERÊNCIAS 15.05.08 - Cíntia 3 2" xfId="16028" xr:uid="{82B0FCFF-179F-4D75-9455-6A0B8A142AF6}"/>
    <cellStyle name="l_PM Jornais(eliza)_Plano Base ES_Plano RJ - AJUSTADO 06.05.08 CONFERÊNCIAS 15.05.08 - Cíntia 3 2 2" xfId="22187" xr:uid="{008BC0E1-A986-4359-AFA3-9FD00BD57944}"/>
    <cellStyle name="l_PM Jornais(eliza)_Plano Base ES_Plano RJ - AJUSTADO 06.05.08 CONFERÊNCIAS 15.05.08 - Cíntia 3 2 2 2" xfId="39465" xr:uid="{2CF8D501-F9E9-4F11-AEC7-A0AF001644C4}"/>
    <cellStyle name="l_PM Jornais(eliza)_Plano Base ES_Plano RJ - AJUSTADO 06.05.08 CONFERÊNCIAS 15.05.08 - Cíntia 3 2 3" xfId="27106" xr:uid="{462E49C9-34F1-4F1E-A8DF-999C6E95DBF9}"/>
    <cellStyle name="l_PM Jornais(eliza)_Plano Base ES_Plano RJ - AJUSTADO 06.05.08 CONFERÊNCIAS 15.05.08 - Cíntia 3 2 4" xfId="48365" xr:uid="{2318E8F1-3980-46B9-81C9-448E77CB492A}"/>
    <cellStyle name="l_PM Jornais(eliza)_Plano Base ES_Plano RJ - AJUSTADO 06.05.08 CONFERÊNCIAS 15.05.08 - Cíntia 3 3" xfId="17728" xr:uid="{80DAC90E-3842-4FD8-AC45-D91B76C24F20}"/>
    <cellStyle name="l_PM Jornais(eliza)_Plano Base ES_Plano RJ - AJUSTADO 06.05.08 CONFERÊNCIAS 15.05.08 - Cíntia 3 3 2" xfId="23887" xr:uid="{26304068-5444-479A-ABCF-13113A08DCC6}"/>
    <cellStyle name="l_PM Jornais(eliza)_Plano Base ES_Plano RJ - AJUSTADO 06.05.08 CONFERÊNCIAS 15.05.08 - Cíntia 3 3 2 2" xfId="42550" xr:uid="{58E67D6C-AA2B-4D96-8D10-A72FC5ACD147}"/>
    <cellStyle name="l_PM Jornais(eliza)_Plano Base ES_Plano RJ - AJUSTADO 06.05.08 CONFERÊNCIAS 15.05.08 - Cíntia 3 3 3" xfId="30324" xr:uid="{F3827825-3123-4650-B444-C3FDD95F2395}"/>
    <cellStyle name="l_PM Jornais(eliza)_Plano Base ES_Plano RJ - AJUSTADO 06.05.08 CONFERÊNCIAS 15.05.08 - Cíntia 3 4" xfId="33321" xr:uid="{67674F71-64A0-4C89-BB8A-8378628EF80F}"/>
    <cellStyle name="l_PM Jornais(eliza)_Plano Base ES_Plano RJ - AJUSTADO 06.05.08 CONFERÊNCIAS 15.05.08 - Cíntia 3 4 2" xfId="45040" xr:uid="{D8B316BE-CDCE-4AF7-B222-69C07E3515F4}"/>
    <cellStyle name="l_PM Jornais(eliza)_Plano Base ES_Plano RJ - AJUSTADO 06.05.08 CONFERÊNCIAS 15.05.08 - Cíntia 3 5" xfId="35523" xr:uid="{C81CF62E-74B0-41B1-925D-830E92B89253}"/>
    <cellStyle name="l_PM Jornais(eliza)_Plano Base ES_Plano RJ - AJUSTADO 06.05.08 CONFERÊNCIAS 15.05.08 - Cíntia 3 6" xfId="37275" xr:uid="{5D122A08-D741-4C5E-A621-FB45D618223B}"/>
    <cellStyle name="l_PM Jornais(eliza)_Plano Base ES_Plano RJ - AJUSTADO 06.05.08 CONFERÊNCIAS 15.05.08 - Cíntia 3 6 2" xfId="46811" xr:uid="{FD3DC701-7767-4A8C-8601-98731544F848}"/>
    <cellStyle name="l_PM Jornais(eliza)_Plano Base ES_Plano RJ - AJUSTADO 06.05.08 CONFERÊNCIAS 15.05.08 - Cíntia 4" xfId="14288" xr:uid="{22FD1655-91F0-4635-A91D-FE40A7C8AA50}"/>
    <cellStyle name="l_PM Jornais(eliza)_Plano Base ES_Plano RJ - AJUSTADO 06.05.08 CONFERÊNCIAS 15.05.08 - Cíntia 4 2" xfId="20447" xr:uid="{B16064E8-FA11-4CD9-8244-150572AF2060}"/>
    <cellStyle name="l_PM Jornais(eliza)_Plano Base ES_Plano RJ - AJUSTADO 06.05.08 CONFERÊNCIAS 15.05.08 - Cíntia 4 2 2" xfId="37857" xr:uid="{252C7007-6186-4DF4-B6E2-1B46AAE6DF37}"/>
    <cellStyle name="l_PM Jornais(eliza)_Plano Base ES_Plano RJ - AJUSTADO 06.05.08 CONFERÊNCIAS 15.05.08 - Cíntia 4 3" xfId="25356" xr:uid="{07BDB574-8894-4151-8A11-45E4D1C3D922}"/>
    <cellStyle name="l_PM Jornais(eliza)_Plano Base ES_Plano RJ - AJUSTADO 06.05.08 CONFERÊNCIAS 15.05.08 - Cíntia 5" xfId="28566" xr:uid="{8501874F-061E-47E3-98FA-5904527A317A}"/>
    <cellStyle name="l_PM Jornais(eliza)_Plano Base ES_Plano RJ - AJUSTADO 06.05.08 CONFERÊNCIAS 15.05.08 - Cíntia 5 2" xfId="40922" xr:uid="{4E9B81DF-2319-4309-A9E3-8B1CB5F8F3F4}"/>
    <cellStyle name="l_PM Jornais(eliza)_Plano Base ES_Plano RJ - AJUSTADO 06.05.08 CONFERÊNCIAS 15.05.08 - Cíntia 6" xfId="31770" xr:uid="{7CEF895E-44EF-4873-B54F-1BD7AC405D5F}"/>
    <cellStyle name="l_PM Jornais(eliza)_Plano Base ES_Plano RJ - AJUSTADO 06.05.08 CONFERÊNCIAS 15.05.08 - Cíntia_OOH - Rev 12" xfId="4148" xr:uid="{8DF0964B-D7E1-4F53-B146-C76EECDEFBD1}"/>
    <cellStyle name="l_PM Jornais(eliza)_Plano Base ES_Plano RJ -_JORNAL COMPLEMENTO 24.06 - VERAMIR II - CONSOLIDADO" xfId="1410" xr:uid="{451A2515-B5FE-49B5-8543-8E9CC53A1563}"/>
    <cellStyle name="l_PM Jornais(eliza)_Plano Base ES_Plano RJ -16.05.08" xfId="1411" xr:uid="{C4CB515A-54F5-4DE6-8903-7C36FAD908A6}"/>
    <cellStyle name="l_PM Jornais(eliza)_Plano Base ES_Plano RJ -16.05.08_JORNAL COMPLEMENTO 24.06 - VERAMIR II - CONSOLIDADO" xfId="1412" xr:uid="{68773CE6-5BB4-4EC9-A3A6-9F6C6854B847}"/>
    <cellStyle name="l_PM Jornais(eliza)_Plano Base ES_Plano TO - AJUSTADO 06.05.08 CONFERÊNCIA 14.05.08" xfId="1413" xr:uid="{E2355F69-73DE-4774-8199-2B34964FA289}"/>
    <cellStyle name="l_PM Jornais(eliza)_Plano Base ES_Plano TO - AJUSTADO 06.05.08 CONFERÊNCIA 14.05.08 2" xfId="11446" xr:uid="{A81CDB57-94B7-4EF8-BC52-85884FA5F530}"/>
    <cellStyle name="l_PM Jornais(eliza)_Plano Base ES_Plano TO - AJUSTADO 06.05.08 CONFERÊNCIA 14.05.08 2 2" xfId="13202" xr:uid="{2D569B38-2CE8-4724-A9F3-6EC626750893}"/>
    <cellStyle name="l_PM Jornais(eliza)_Plano Base ES_Plano TO - AJUSTADO 06.05.08 CONFERÊNCIA 14.05.08 2 2 2" xfId="16832" xr:uid="{8D9D1559-0B0B-42C8-B921-3C340BD662D5}"/>
    <cellStyle name="l_PM Jornais(eliza)_Plano Base ES_Plano TO - AJUSTADO 06.05.08 CONFERÊNCIA 14.05.08 2 2 2 2" xfId="22991" xr:uid="{9F4E16FB-A0C9-477D-82E8-350061A43EA8}"/>
    <cellStyle name="l_PM Jornais(eliza)_Plano Base ES_Plano TO - AJUSTADO 06.05.08 CONFERÊNCIA 14.05.08 2 2 2 2 2" xfId="40258" xr:uid="{408B1336-7635-40BA-AA24-D6E182173E6A}"/>
    <cellStyle name="l_PM Jornais(eliza)_Plano Base ES_Plano TO - AJUSTADO 06.05.08 CONFERÊNCIA 14.05.08 2 2 2 3" xfId="27899" xr:uid="{0BA78370-E1E6-4D15-8A38-DE624B076C7E}"/>
    <cellStyle name="l_PM Jornais(eliza)_Plano Base ES_Plano TO - AJUSTADO 06.05.08 CONFERÊNCIA 14.05.08 2 2 3" xfId="31123" xr:uid="{1CB55D42-B9CE-4502-9335-055D5EF2AB73}"/>
    <cellStyle name="l_PM Jornais(eliza)_Plano Base ES_Plano TO - AJUSTADO 06.05.08 CONFERÊNCIA 14.05.08 2 2 3 2" xfId="43347" xr:uid="{80D0B495-0CC1-41A6-B6CA-8236CC2FD7EA}"/>
    <cellStyle name="l_PM Jornais(eliza)_Plano Base ES_Plano TO - AJUSTADO 06.05.08 CONFERÊNCIA 14.05.08 2 2 4" xfId="34115" xr:uid="{D0E96FAF-981D-463A-96B8-70B229BEDE01}"/>
    <cellStyle name="l_PM Jornais(eliza)_Plano Base ES_Plano TO - AJUSTADO 06.05.08 CONFERÊNCIA 14.05.08 2 2 4 2" xfId="45834" xr:uid="{EC30856C-1D51-4DDD-A484-679F220F8DFA}"/>
    <cellStyle name="l_PM Jornais(eliza)_Plano Base ES_Plano TO - AJUSTADO 06.05.08 CONFERÊNCIA 14.05.08 2 2 5" xfId="36316" xr:uid="{B813863A-0155-4456-B414-BA2FD722414F}"/>
    <cellStyle name="l_PM Jornais(eliza)_Plano Base ES_Plano TO - AJUSTADO 06.05.08 CONFERÊNCIA 14.05.08 2 2 6" xfId="19506" xr:uid="{A1E5B6DA-710A-4FCD-A6F9-ACA1BBD0FACC}"/>
    <cellStyle name="l_PM Jornais(eliza)_Plano Base ES_Plano TO - AJUSTADO 06.05.08 CONFERÊNCIA 14.05.08 2 3" xfId="15129" xr:uid="{B996290B-6A17-40C2-B969-26B969BF764D}"/>
    <cellStyle name="l_PM Jornais(eliza)_Plano Base ES_Plano TO - AJUSTADO 06.05.08 CONFERÊNCIA 14.05.08 2 3 2" xfId="21288" xr:uid="{F4EE9C77-7D56-4940-B23E-11595D28BFD6}"/>
    <cellStyle name="l_PM Jornais(eliza)_Plano Base ES_Plano TO - AJUSTADO 06.05.08 CONFERÊNCIA 14.05.08 2 3 2 2" xfId="38661" xr:uid="{EC11EEBC-460A-419D-AE68-4DD0F8013AEE}"/>
    <cellStyle name="l_PM Jornais(eliza)_Plano Base ES_Plano TO - AJUSTADO 06.05.08 CONFERÊNCIA 14.05.08 2 3 3" xfId="26250" xr:uid="{0CAC7896-7975-4EE6-997F-29280CE28C0B}"/>
    <cellStyle name="l_PM Jornais(eliza)_Plano Base ES_Plano TO - AJUSTADO 06.05.08 CONFERÊNCIA 14.05.08 2 4" xfId="29441" xr:uid="{D38EAFFC-5BB9-482A-B2FD-C3E26A4D1F90}"/>
    <cellStyle name="l_PM Jornais(eliza)_Plano Base ES_Plano TO - AJUSTADO 06.05.08 CONFERÊNCIA 14.05.08 2 4 2" xfId="41751" xr:uid="{067B8130-4BD0-4197-9866-67FDB08E10B9}"/>
    <cellStyle name="l_PM Jornais(eliza)_Plano Base ES_Plano TO - AJUSTADO 06.05.08 CONFERÊNCIA 14.05.08 2 5" xfId="32425" xr:uid="{821502A9-88B9-4F78-A064-185A1AC8BDF7}"/>
    <cellStyle name="l_PM Jornais(eliza)_Plano Base ES_Plano TO - AJUSTADO 06.05.08 CONFERÊNCIA 14.05.08 2 5 2" xfId="44180" xr:uid="{76AC4B2C-0011-48FB-901E-F0822C410D08}"/>
    <cellStyle name="l_PM Jornais(eliza)_Plano Base ES_Plano TO - AJUSTADO 06.05.08 CONFERÊNCIA 14.05.08 2 6" xfId="34730" xr:uid="{5C995A62-EA8A-49DF-80B1-D7FC1D0B799D}"/>
    <cellStyle name="l_PM Jornais(eliza)_Plano Base ES_Plano TO - AJUSTADO 06.05.08 CONFERÊNCIA 14.05.08 2 7" xfId="19681" xr:uid="{27103F71-B586-4018-9DDE-8EBFAE42BC79}"/>
    <cellStyle name="l_PM Jornais(eliza)_Plano Base ES_Plano TO - AJUSTADO 06.05.08 CONFERÊNCIA 14.05.08 3" xfId="12399" xr:uid="{85152042-3E49-47FE-87EE-2A9DDDDB7291}"/>
    <cellStyle name="l_PM Jornais(eliza)_Plano Base ES_Plano TO - AJUSTADO 06.05.08 CONFERÊNCIA 14.05.08 3 2" xfId="16029" xr:uid="{ACAE8DB5-313C-40C7-8C39-B92AF437D84D}"/>
    <cellStyle name="l_PM Jornais(eliza)_Plano Base ES_Plano TO - AJUSTADO 06.05.08 CONFERÊNCIA 14.05.08 3 2 2" xfId="22188" xr:uid="{F818DCAF-B2A5-4F78-A99E-DEFBBC400EBA}"/>
    <cellStyle name="l_PM Jornais(eliza)_Plano Base ES_Plano TO - AJUSTADO 06.05.08 CONFERÊNCIA 14.05.08 3 2 2 2" xfId="39466" xr:uid="{9A572007-0E1F-4DD8-9B61-1C91058AA521}"/>
    <cellStyle name="l_PM Jornais(eliza)_Plano Base ES_Plano TO - AJUSTADO 06.05.08 CONFERÊNCIA 14.05.08 3 2 3" xfId="27107" xr:uid="{2B5474BB-5ACB-4ADB-86D2-B0382F8CCC7A}"/>
    <cellStyle name="l_PM Jornais(eliza)_Plano Base ES_Plano TO - AJUSTADO 06.05.08 CONFERÊNCIA 14.05.08 3 2 4" xfId="48366" xr:uid="{71CAA663-2FFB-4045-B9A4-8F78E74A3E04}"/>
    <cellStyle name="l_PM Jornais(eliza)_Plano Base ES_Plano TO - AJUSTADO 06.05.08 CONFERÊNCIA 14.05.08 3 3" xfId="17729" xr:uid="{74105117-6D9C-4EB3-8BDA-2D4D6F03921B}"/>
    <cellStyle name="l_PM Jornais(eliza)_Plano Base ES_Plano TO - AJUSTADO 06.05.08 CONFERÊNCIA 14.05.08 3 3 2" xfId="23888" xr:uid="{BCAB3507-1CCB-4620-ACE6-7E111F6D7DDD}"/>
    <cellStyle name="l_PM Jornais(eliza)_Plano Base ES_Plano TO - AJUSTADO 06.05.08 CONFERÊNCIA 14.05.08 3 3 2 2" xfId="42551" xr:uid="{DF218078-B573-4554-AAE5-8DBF511B8523}"/>
    <cellStyle name="l_PM Jornais(eliza)_Plano Base ES_Plano TO - AJUSTADO 06.05.08 CONFERÊNCIA 14.05.08 3 3 3" xfId="30325" xr:uid="{C52F7DB1-F588-4232-B875-E7A33B4E3911}"/>
    <cellStyle name="l_PM Jornais(eliza)_Plano Base ES_Plano TO - AJUSTADO 06.05.08 CONFERÊNCIA 14.05.08 3 4" xfId="33322" xr:uid="{9C12BE0E-AE53-47C9-AF87-A523699D50DE}"/>
    <cellStyle name="l_PM Jornais(eliza)_Plano Base ES_Plano TO - AJUSTADO 06.05.08 CONFERÊNCIA 14.05.08 3 4 2" xfId="45041" xr:uid="{C3FCDBE1-61F9-49E2-A47F-83F0E3F53247}"/>
    <cellStyle name="l_PM Jornais(eliza)_Plano Base ES_Plano TO - AJUSTADO 06.05.08 CONFERÊNCIA 14.05.08 3 5" xfId="35524" xr:uid="{5DE75248-D315-4483-9D86-82B35F73A0D8}"/>
    <cellStyle name="l_PM Jornais(eliza)_Plano Base ES_Plano TO - AJUSTADO 06.05.08 CONFERÊNCIA 14.05.08 3 6" xfId="36875" xr:uid="{C4B53FB8-E0FF-4C46-B2FE-4BD10D21600C}"/>
    <cellStyle name="l_PM Jornais(eliza)_Plano Base ES_Plano TO - AJUSTADO 06.05.08 CONFERÊNCIA 14.05.08 3 6 2" xfId="46411" xr:uid="{AF10C148-4957-4A93-94F9-3F6A3AB07DB3}"/>
    <cellStyle name="l_PM Jornais(eliza)_Plano Base ES_Plano TO - AJUSTADO 06.05.08 CONFERÊNCIA 14.05.08 4" xfId="14289" xr:uid="{636E7288-BF63-4C5D-9F25-B8DA75119472}"/>
    <cellStyle name="l_PM Jornais(eliza)_Plano Base ES_Plano TO - AJUSTADO 06.05.08 CONFERÊNCIA 14.05.08 4 2" xfId="20448" xr:uid="{BDF18892-4837-4C85-BDB9-582282D7795A}"/>
    <cellStyle name="l_PM Jornais(eliza)_Plano Base ES_Plano TO - AJUSTADO 06.05.08 CONFERÊNCIA 14.05.08 4 2 2" xfId="37858" xr:uid="{FE05FEFD-4ADD-41E9-8FC3-4DE57047D066}"/>
    <cellStyle name="l_PM Jornais(eliza)_Plano Base ES_Plano TO - AJUSTADO 06.05.08 CONFERÊNCIA 14.05.08 4 3" xfId="25357" xr:uid="{8BB6D132-4364-4B7B-81A8-915591CBB834}"/>
    <cellStyle name="l_PM Jornais(eliza)_Plano Base ES_Plano TO - AJUSTADO 06.05.08 CONFERÊNCIA 14.05.08 5" xfId="28567" xr:uid="{AB6447D5-A29C-4944-89F7-E56124E19D70}"/>
    <cellStyle name="l_PM Jornais(eliza)_Plano Base ES_Plano TO - AJUSTADO 06.05.08 CONFERÊNCIA 14.05.08 5 2" xfId="40923" xr:uid="{6D2BBA8D-6BA1-434B-B406-51F013658B64}"/>
    <cellStyle name="l_PM Jornais(eliza)_Plano Base ES_Plano TO - AJUSTADO 06.05.08 CONFERÊNCIA 14.05.08 6" xfId="31769" xr:uid="{7E9C6B6E-CBC4-4819-9698-9B1BBD6E6284}"/>
    <cellStyle name="l_PM Jornais(eliza)_Plano Base ES_Plano TO - AJUSTADO 06.05.08 CONFERÊNCIA 14.05.08_OOH - Rev 12" xfId="4149" xr:uid="{1BDFF706-8B93-4531-8B23-09CD1B06D1D5}"/>
    <cellStyle name="l_PM Jornais(eliza)_Plano Base ES_REVISTAS FINAIS SEGMENTADAS" xfId="1414" xr:uid="{BD4DB11C-82CC-404D-A71F-4FE016AD20E9}"/>
    <cellStyle name="l_PM Jornais(eliza)_Plano Base ES_REVISTAS FINAIS SEGMENTADAS 2" xfId="11447" xr:uid="{86007DA9-4D78-44BF-8BCF-E863D21A988D}"/>
    <cellStyle name="l_PM Jornais(eliza)_Plano Base ES_REVISTAS FINAIS SEGMENTADAS 2 2" xfId="13203" xr:uid="{B50629AA-B530-439D-AA21-7C5B2F63D7CF}"/>
    <cellStyle name="l_PM Jornais(eliza)_Plano Base ES_REVISTAS FINAIS SEGMENTADAS 2 2 2" xfId="16833" xr:uid="{5EABFB9E-A92D-4E91-85DA-5ADD7E92355E}"/>
    <cellStyle name="l_PM Jornais(eliza)_Plano Base ES_REVISTAS FINAIS SEGMENTADAS 2 2 2 2" xfId="22992" xr:uid="{75E038AB-79D5-4A6F-B510-956832793520}"/>
    <cellStyle name="l_PM Jornais(eliza)_Plano Base ES_REVISTAS FINAIS SEGMENTADAS 2 2 2 2 2" xfId="40259" xr:uid="{8137ACBC-5B5D-40CE-AE1A-CEB01B91A8BD}"/>
    <cellStyle name="l_PM Jornais(eliza)_Plano Base ES_REVISTAS FINAIS SEGMENTADAS 2 2 2 3" xfId="27900" xr:uid="{6670013F-9AFE-4B35-B5D4-5E86274B7C84}"/>
    <cellStyle name="l_PM Jornais(eliza)_Plano Base ES_REVISTAS FINAIS SEGMENTADAS 2 2 3" xfId="31124" xr:uid="{E082951A-4F4F-4234-A391-4C49F8DD2BDF}"/>
    <cellStyle name="l_PM Jornais(eliza)_Plano Base ES_REVISTAS FINAIS SEGMENTADAS 2 2 3 2" xfId="43348" xr:uid="{D20E2374-0B47-4517-8E77-59D07CE1EBA3}"/>
    <cellStyle name="l_PM Jornais(eliza)_Plano Base ES_REVISTAS FINAIS SEGMENTADAS 2 2 4" xfId="34116" xr:uid="{886D7961-54E5-4DB0-8DBE-087EA72951AA}"/>
    <cellStyle name="l_PM Jornais(eliza)_Plano Base ES_REVISTAS FINAIS SEGMENTADAS 2 2 4 2" xfId="45835" xr:uid="{D8568E6C-213B-4F9B-8990-59858D054E59}"/>
    <cellStyle name="l_PM Jornais(eliza)_Plano Base ES_REVISTAS FINAIS SEGMENTADAS 2 2 5" xfId="36317" xr:uid="{B5393A54-A433-4FDF-AE96-08AD3A7D011A}"/>
    <cellStyle name="l_PM Jornais(eliza)_Plano Base ES_REVISTAS FINAIS SEGMENTADAS 2 2 6" xfId="19793" xr:uid="{1C10C596-708D-43D8-988D-58A5AFAA1BD6}"/>
    <cellStyle name="l_PM Jornais(eliza)_Plano Base ES_REVISTAS FINAIS SEGMENTADAS 2 3" xfId="15130" xr:uid="{BE6C4EBD-A8FD-44A3-AD58-FD2198FECB9C}"/>
    <cellStyle name="l_PM Jornais(eliza)_Plano Base ES_REVISTAS FINAIS SEGMENTADAS 2 3 2" xfId="21289" xr:uid="{371C0E75-3ED3-454E-8E5A-4F023B4FFE30}"/>
    <cellStyle name="l_PM Jornais(eliza)_Plano Base ES_REVISTAS FINAIS SEGMENTADAS 2 3 2 2" xfId="38662" xr:uid="{1386386D-82E6-4E22-B8B3-8251070ADA56}"/>
    <cellStyle name="l_PM Jornais(eliza)_Plano Base ES_REVISTAS FINAIS SEGMENTADAS 2 3 3" xfId="26251" xr:uid="{85E2274E-3264-4512-87E3-A789A8853F1A}"/>
    <cellStyle name="l_PM Jornais(eliza)_Plano Base ES_REVISTAS FINAIS SEGMENTADAS 2 4" xfId="29442" xr:uid="{603D2642-63DB-41E1-AEFE-7BC84DDFD093}"/>
    <cellStyle name="l_PM Jornais(eliza)_Plano Base ES_REVISTAS FINAIS SEGMENTADAS 2 4 2" xfId="41752" xr:uid="{BEC12755-5A54-4001-B780-824B099E6930}"/>
    <cellStyle name="l_PM Jornais(eliza)_Plano Base ES_REVISTAS FINAIS SEGMENTADAS 2 5" xfId="32426" xr:uid="{7B196790-A457-437A-9999-22B2282028A5}"/>
    <cellStyle name="l_PM Jornais(eliza)_Plano Base ES_REVISTAS FINAIS SEGMENTADAS 2 5 2" xfId="44181" xr:uid="{DF2277BD-5577-4DC2-A1E5-0AC65996CD62}"/>
    <cellStyle name="l_PM Jornais(eliza)_Plano Base ES_REVISTAS FINAIS SEGMENTADAS 2 6" xfId="34731" xr:uid="{4C90196E-CBC0-4148-AB36-8A0182356310}"/>
    <cellStyle name="l_PM Jornais(eliza)_Plano Base ES_REVISTAS FINAIS SEGMENTADAS 2 7" xfId="19004" xr:uid="{0A53AD37-5E9F-4387-A96B-E3EB0CA28DEB}"/>
    <cellStyle name="l_PM Jornais(eliza)_Plano Base ES_REVISTAS FINAIS SEGMENTADAS 3" xfId="12400" xr:uid="{0030F9FE-54D3-411E-94D8-A55F1D968FA4}"/>
    <cellStyle name="l_PM Jornais(eliza)_Plano Base ES_REVISTAS FINAIS SEGMENTADAS 3 2" xfId="16030" xr:uid="{0B681F1A-9983-45E8-B838-F593BD99E803}"/>
    <cellStyle name="l_PM Jornais(eliza)_Plano Base ES_REVISTAS FINAIS SEGMENTADAS 3 2 2" xfId="22189" xr:uid="{97E3BA04-8D10-4684-8C0E-D03F1877F36C}"/>
    <cellStyle name="l_PM Jornais(eliza)_Plano Base ES_REVISTAS FINAIS SEGMENTADAS 3 2 2 2" xfId="39467" xr:uid="{46A5A6D9-4020-49C5-8645-3B1AFA6F696F}"/>
    <cellStyle name="l_PM Jornais(eliza)_Plano Base ES_REVISTAS FINAIS SEGMENTADAS 3 2 3" xfId="27108" xr:uid="{6807866D-A273-4679-A577-CB1A0FF735AB}"/>
    <cellStyle name="l_PM Jornais(eliza)_Plano Base ES_REVISTAS FINAIS SEGMENTADAS 3 2 4" xfId="48367" xr:uid="{A83B04BA-C2E3-4282-83A1-AE15AE5EBB59}"/>
    <cellStyle name="l_PM Jornais(eliza)_Plano Base ES_REVISTAS FINAIS SEGMENTADAS 3 3" xfId="17730" xr:uid="{FF6635E5-3365-4701-8E97-ED5FB834D661}"/>
    <cellStyle name="l_PM Jornais(eliza)_Plano Base ES_REVISTAS FINAIS SEGMENTADAS 3 3 2" xfId="23889" xr:uid="{46A2DBBC-3702-463F-9378-BF19CE6916B2}"/>
    <cellStyle name="l_PM Jornais(eliza)_Plano Base ES_REVISTAS FINAIS SEGMENTADAS 3 3 2 2" xfId="42552" xr:uid="{524AC166-A184-4910-95C2-3717449F168A}"/>
    <cellStyle name="l_PM Jornais(eliza)_Plano Base ES_REVISTAS FINAIS SEGMENTADAS 3 3 3" xfId="30326" xr:uid="{3F368194-1AE5-4117-814E-9E26E6E7A634}"/>
    <cellStyle name="l_PM Jornais(eliza)_Plano Base ES_REVISTAS FINAIS SEGMENTADAS 3 4" xfId="33323" xr:uid="{E90A5A92-011A-432D-A90E-14C6A14940A9}"/>
    <cellStyle name="l_PM Jornais(eliza)_Plano Base ES_REVISTAS FINAIS SEGMENTADAS 3 4 2" xfId="45042" xr:uid="{F222C901-1358-471B-8321-CC2D81B9F71A}"/>
    <cellStyle name="l_PM Jornais(eliza)_Plano Base ES_REVISTAS FINAIS SEGMENTADAS 3 5" xfId="35525" xr:uid="{86BB98BD-D0DA-4935-B737-30A9075C8A5F}"/>
    <cellStyle name="l_PM Jornais(eliza)_Plano Base ES_REVISTAS FINAIS SEGMENTADAS 3 6" xfId="32948" xr:uid="{A06417D9-2F4B-4091-9ABA-4E9F257598E2}"/>
    <cellStyle name="l_PM Jornais(eliza)_Plano Base ES_REVISTAS FINAIS SEGMENTADAS 3 6 2" xfId="44681" xr:uid="{F5981C84-3180-4B02-B76E-880D4CFC596F}"/>
    <cellStyle name="l_PM Jornais(eliza)_Plano Base ES_REVISTAS FINAIS SEGMENTADAS 4" xfId="14290" xr:uid="{91629905-B4C8-41E1-82EE-24C48B889225}"/>
    <cellStyle name="l_PM Jornais(eliza)_Plano Base ES_REVISTAS FINAIS SEGMENTADAS 4 2" xfId="20449" xr:uid="{7E2022B0-FC04-4CD7-BD56-27064E6FB980}"/>
    <cellStyle name="l_PM Jornais(eliza)_Plano Base ES_REVISTAS FINAIS SEGMENTADAS 4 2 2" xfId="37859" xr:uid="{86BF8429-456E-496B-9783-4D1D340A7E98}"/>
    <cellStyle name="l_PM Jornais(eliza)_Plano Base ES_REVISTAS FINAIS SEGMENTADAS 4 3" xfId="25358" xr:uid="{9DA277F7-9BF7-45A1-BDF2-F6D21F0F5E66}"/>
    <cellStyle name="l_PM Jornais(eliza)_Plano Base ES_REVISTAS FINAIS SEGMENTADAS 5" xfId="28568" xr:uid="{E1F90EE6-62DA-4DC7-BAD3-C850641B8235}"/>
    <cellStyle name="l_PM Jornais(eliza)_Plano Base ES_REVISTAS FINAIS SEGMENTADAS 5 2" xfId="40924" xr:uid="{B32EC19F-F7E8-4AB3-BBB1-296169054DAF}"/>
    <cellStyle name="l_PM Jornais(eliza)_Plano Base ES_REVISTAS FINAIS SEGMENTADAS 6" xfId="31768" xr:uid="{11A75F53-E81C-4769-8596-FD157966BD54}"/>
    <cellStyle name="l_PM Jornais(eliza)_Plano Base ES_REVISTAS FINAIS SEGMENTADAS_OOH - Rev 12" xfId="4150" xr:uid="{4E974E16-E525-49CC-BD13-2EC6BB62C5DD}"/>
    <cellStyle name="l_PM Jornais(eliza)_Plano Base ES_SECOM PR - DISTRITO FEDERAL - 14-05-08(1)" xfId="1415" xr:uid="{237AFFE9-FB1B-43B6-8B61-DAE40167AB74}"/>
    <cellStyle name="l_PM Jornais(eliza)_Plano Base ES_SECOM PR - DISTRITO FEDERAL - 14-05-08(1) 2" xfId="11448" xr:uid="{8C5F2EE9-A9CD-4912-87E5-9098FC2FEE67}"/>
    <cellStyle name="l_PM Jornais(eliza)_Plano Base ES_SECOM PR - DISTRITO FEDERAL - 14-05-08(1) 2 2" xfId="13204" xr:uid="{6A3E178A-E47F-4730-AE3F-3CD75FE0CFA3}"/>
    <cellStyle name="l_PM Jornais(eliza)_Plano Base ES_SECOM PR - DISTRITO FEDERAL - 14-05-08(1) 2 2 2" xfId="16834" xr:uid="{DF6DA5E6-7805-47B3-8F1F-C435FD41431E}"/>
    <cellStyle name="l_PM Jornais(eliza)_Plano Base ES_SECOM PR - DISTRITO FEDERAL - 14-05-08(1) 2 2 2 2" xfId="22993" xr:uid="{E19A8188-3138-472F-9FE6-89A0EDA428D1}"/>
    <cellStyle name="l_PM Jornais(eliza)_Plano Base ES_SECOM PR - DISTRITO FEDERAL - 14-05-08(1) 2 2 2 2 2" xfId="40260" xr:uid="{FE3F8AD9-FE49-45A0-89DB-CBB244D9E061}"/>
    <cellStyle name="l_PM Jornais(eliza)_Plano Base ES_SECOM PR - DISTRITO FEDERAL - 14-05-08(1) 2 2 2 3" xfId="27901" xr:uid="{65A0B9E9-0B46-49E0-887E-363BD65EF63F}"/>
    <cellStyle name="l_PM Jornais(eliza)_Plano Base ES_SECOM PR - DISTRITO FEDERAL - 14-05-08(1) 2 2 3" xfId="31125" xr:uid="{43E3C974-8DD9-4183-929E-87F37EE67EB9}"/>
    <cellStyle name="l_PM Jornais(eliza)_Plano Base ES_SECOM PR - DISTRITO FEDERAL - 14-05-08(1) 2 2 3 2" xfId="43349" xr:uid="{7B5BB4AA-324F-42B5-AFD4-38BD3F2E2AE9}"/>
    <cellStyle name="l_PM Jornais(eliza)_Plano Base ES_SECOM PR - DISTRITO FEDERAL - 14-05-08(1) 2 2 4" xfId="34117" xr:uid="{3B432997-F331-4170-81C6-9F9695DC9986}"/>
    <cellStyle name="l_PM Jornais(eliza)_Plano Base ES_SECOM PR - DISTRITO FEDERAL - 14-05-08(1) 2 2 4 2" xfId="45836" xr:uid="{9A1180D6-8EA1-403C-8D75-B0E6F07C8FB0}"/>
    <cellStyle name="l_PM Jornais(eliza)_Plano Base ES_SECOM PR - DISTRITO FEDERAL - 14-05-08(1) 2 2 5" xfId="36318" xr:uid="{8F77A7E7-7F08-4A40-B753-B8A1F0E8B823}"/>
    <cellStyle name="l_PM Jornais(eliza)_Plano Base ES_SECOM PR - DISTRITO FEDERAL - 14-05-08(1) 2 2 6" xfId="19113" xr:uid="{33D7DCE7-BCE9-42FD-BD14-D9800DBCB2D3}"/>
    <cellStyle name="l_PM Jornais(eliza)_Plano Base ES_SECOM PR - DISTRITO FEDERAL - 14-05-08(1) 2 3" xfId="15131" xr:uid="{0A38E854-83AD-4285-856D-4A4D2A0B1F0A}"/>
    <cellStyle name="l_PM Jornais(eliza)_Plano Base ES_SECOM PR - DISTRITO FEDERAL - 14-05-08(1) 2 3 2" xfId="21290" xr:uid="{43528B65-EB87-4A33-9073-43ED0A61F0ED}"/>
    <cellStyle name="l_PM Jornais(eliza)_Plano Base ES_SECOM PR - DISTRITO FEDERAL - 14-05-08(1) 2 3 2 2" xfId="38663" xr:uid="{CCF89D8E-3605-4E88-9180-AD023584B720}"/>
    <cellStyle name="l_PM Jornais(eliza)_Plano Base ES_SECOM PR - DISTRITO FEDERAL - 14-05-08(1) 2 3 3" xfId="26252" xr:uid="{1CD4DBDE-5DD8-4EC7-AA69-01A0488B7B71}"/>
    <cellStyle name="l_PM Jornais(eliza)_Plano Base ES_SECOM PR - DISTRITO FEDERAL - 14-05-08(1) 2 4" xfId="29443" xr:uid="{0B8581BA-28BB-41F1-B8A2-F8B4C003CE6D}"/>
    <cellStyle name="l_PM Jornais(eliza)_Plano Base ES_SECOM PR - DISTRITO FEDERAL - 14-05-08(1) 2 4 2" xfId="41753" xr:uid="{B85B6842-4E68-444A-A362-F56D503E78B9}"/>
    <cellStyle name="l_PM Jornais(eliza)_Plano Base ES_SECOM PR - DISTRITO FEDERAL - 14-05-08(1) 2 5" xfId="32427" xr:uid="{F79CF11D-F677-46DE-A0F8-F810AE67A5F7}"/>
    <cellStyle name="l_PM Jornais(eliza)_Plano Base ES_SECOM PR - DISTRITO FEDERAL - 14-05-08(1) 2 5 2" xfId="44182" xr:uid="{7369CFEC-3C60-471E-AA4D-A54E7FB09DFD}"/>
    <cellStyle name="l_PM Jornais(eliza)_Plano Base ES_SECOM PR - DISTRITO FEDERAL - 14-05-08(1) 2 6" xfId="34732" xr:uid="{339E0740-9079-4C9F-9002-6D3DBCA22479}"/>
    <cellStyle name="l_PM Jornais(eliza)_Plano Base ES_SECOM PR - DISTRITO FEDERAL - 14-05-08(1) 2 7" xfId="18688" xr:uid="{11C430EE-EC86-4F70-9D15-CFDA55749E49}"/>
    <cellStyle name="l_PM Jornais(eliza)_Plano Base ES_SECOM PR - DISTRITO FEDERAL - 14-05-08(1) 3" xfId="12401" xr:uid="{9CF62B98-6FA6-4CFF-8752-5993DEACE3EA}"/>
    <cellStyle name="l_PM Jornais(eliza)_Plano Base ES_SECOM PR - DISTRITO FEDERAL - 14-05-08(1) 3 2" xfId="16031" xr:uid="{46A10C52-376E-41A9-8C33-74D32309696F}"/>
    <cellStyle name="l_PM Jornais(eliza)_Plano Base ES_SECOM PR - DISTRITO FEDERAL - 14-05-08(1) 3 2 2" xfId="22190" xr:uid="{A2F956EB-EA27-44B1-87A8-F4EE3F9780B3}"/>
    <cellStyle name="l_PM Jornais(eliza)_Plano Base ES_SECOM PR - DISTRITO FEDERAL - 14-05-08(1) 3 2 2 2" xfId="39468" xr:uid="{35AEB42A-ABB2-4B1C-99C2-F563C69FD1EB}"/>
    <cellStyle name="l_PM Jornais(eliza)_Plano Base ES_SECOM PR - DISTRITO FEDERAL - 14-05-08(1) 3 2 3" xfId="27109" xr:uid="{4112BA68-5236-4293-AA03-6BFD92FE119D}"/>
    <cellStyle name="l_PM Jornais(eliza)_Plano Base ES_SECOM PR - DISTRITO FEDERAL - 14-05-08(1) 3 2 4" xfId="48368" xr:uid="{3F71C39F-6BD6-4351-93C1-EA9409EBE265}"/>
    <cellStyle name="l_PM Jornais(eliza)_Plano Base ES_SECOM PR - DISTRITO FEDERAL - 14-05-08(1) 3 3" xfId="17731" xr:uid="{5D1AB71E-3705-4AC0-AF0D-920B6DDC69D2}"/>
    <cellStyle name="l_PM Jornais(eliza)_Plano Base ES_SECOM PR - DISTRITO FEDERAL - 14-05-08(1) 3 3 2" xfId="23890" xr:uid="{DC7D5A9D-45ED-4CCC-AFD1-AED7FD1369FF}"/>
    <cellStyle name="l_PM Jornais(eliza)_Plano Base ES_SECOM PR - DISTRITO FEDERAL - 14-05-08(1) 3 3 2 2" xfId="42553" xr:uid="{34A02055-C9DB-4942-AD30-9A0408DEED36}"/>
    <cellStyle name="l_PM Jornais(eliza)_Plano Base ES_SECOM PR - DISTRITO FEDERAL - 14-05-08(1) 3 3 3" xfId="30327" xr:uid="{AAD22BC2-BFEB-41A2-83C1-31146FCA0FA7}"/>
    <cellStyle name="l_PM Jornais(eliza)_Plano Base ES_SECOM PR - DISTRITO FEDERAL - 14-05-08(1) 3 4" xfId="33324" xr:uid="{BDC63198-D0D1-4D92-BD25-C1F73D3497CA}"/>
    <cellStyle name="l_PM Jornais(eliza)_Plano Base ES_SECOM PR - DISTRITO FEDERAL - 14-05-08(1) 3 4 2" xfId="45043" xr:uid="{5FFEFCE3-BCF0-49FA-8A06-891B3DA06072}"/>
    <cellStyle name="l_PM Jornais(eliza)_Plano Base ES_SECOM PR - DISTRITO FEDERAL - 14-05-08(1) 3 5" xfId="35526" xr:uid="{45F53EA5-9210-4065-9776-652173C655B9}"/>
    <cellStyle name="l_PM Jornais(eliza)_Plano Base ES_SECOM PR - DISTRITO FEDERAL - 14-05-08(1) 3 6" xfId="37071" xr:uid="{C33A4E7F-84CC-488F-B869-9B7B06D4F749}"/>
    <cellStyle name="l_PM Jornais(eliza)_Plano Base ES_SECOM PR - DISTRITO FEDERAL - 14-05-08(1) 3 6 2" xfId="46607" xr:uid="{A3938B14-B31A-4845-A3C7-7263AEDC89E5}"/>
    <cellStyle name="l_PM Jornais(eliza)_Plano Base ES_SECOM PR - DISTRITO FEDERAL - 14-05-08(1) 4" xfId="14291" xr:uid="{58D95D29-6A53-4063-BE8D-ED0CC674DF46}"/>
    <cellStyle name="l_PM Jornais(eliza)_Plano Base ES_SECOM PR - DISTRITO FEDERAL - 14-05-08(1) 4 2" xfId="20450" xr:uid="{894562E2-3EEB-4A45-AAF6-63998516A96B}"/>
    <cellStyle name="l_PM Jornais(eliza)_Plano Base ES_SECOM PR - DISTRITO FEDERAL - 14-05-08(1) 4 2 2" xfId="37860" xr:uid="{3FBDBC51-92D9-4D4C-B03E-A0C830FDB2F3}"/>
    <cellStyle name="l_PM Jornais(eliza)_Plano Base ES_SECOM PR - DISTRITO FEDERAL - 14-05-08(1) 4 3" xfId="25359" xr:uid="{E0CBA9F6-9CC1-47B0-BB80-111A50116769}"/>
    <cellStyle name="l_PM Jornais(eliza)_Plano Base ES_SECOM PR - DISTRITO FEDERAL - 14-05-08(1) 5" xfId="28569" xr:uid="{90D9B139-3A9A-4BAE-8A4D-1AA95CA9A9FD}"/>
    <cellStyle name="l_PM Jornais(eliza)_Plano Base ES_SECOM PR - DISTRITO FEDERAL - 14-05-08(1) 5 2" xfId="40925" xr:uid="{D478B87A-A782-4F02-8ACC-81439D1AA29B}"/>
    <cellStyle name="l_PM Jornais(eliza)_Plano Base ES_SECOM PR - DISTRITO FEDERAL - 14-05-08(1) 6" xfId="31767" xr:uid="{AAFF2429-B14F-468A-8FF4-00F82E64F487}"/>
    <cellStyle name="l_PM Jornais(eliza)_Plano Base ES_SECOM PR - DISTRITO FEDERAL - 14-05-08(1)_JORNAL COMPLEMENTO 24.06 - VERAMIR II - CONSOLIDADO" xfId="1416" xr:uid="{619BC701-C5ED-4710-B99C-597021839600}"/>
    <cellStyle name="l_PM Jornais(eliza)_Plano Base ES_SECOM PR - DISTRITO FEDERAL - 14-05-08(1)_OOH - Rev 12" xfId="4151" xr:uid="{B52031EC-3B79-4CA5-AA3A-9202DA965CF2}"/>
    <cellStyle name="l_PM Jornais(eliza)_Plano Base ES_SECOM PR - MAIS BRASIL - 2a  ETAPA - 13-05 CONFERENCIA 10.05.08" xfId="1417" xr:uid="{1C74827C-B697-431E-B650-FCECEE13A26F}"/>
    <cellStyle name="l_PM Jornais(eliza)_Plano Base ES_SECOM PR - MAIS BRASIL - 2a  ETAPA - 13-05 CONFERENCIA 10.05.08 2" xfId="11449" xr:uid="{D8D36A22-CC78-41F0-BD8B-775A4084CD3B}"/>
    <cellStyle name="l_PM Jornais(eliza)_Plano Base ES_SECOM PR - MAIS BRASIL - 2a  ETAPA - 13-05 CONFERENCIA 10.05.08 2 2" xfId="13205" xr:uid="{3E62013E-4104-4F64-80FF-2321EC112FB1}"/>
    <cellStyle name="l_PM Jornais(eliza)_Plano Base ES_SECOM PR - MAIS BRASIL - 2a  ETAPA - 13-05 CONFERENCIA 10.05.08 2 2 2" xfId="16835" xr:uid="{46200E74-302C-4E77-ABF2-F3CA099E1F5F}"/>
    <cellStyle name="l_PM Jornais(eliza)_Plano Base ES_SECOM PR - MAIS BRASIL - 2a  ETAPA - 13-05 CONFERENCIA 10.05.08 2 2 2 2" xfId="22994" xr:uid="{90A9D0BC-AC81-4AC7-BD9E-C52949B0C470}"/>
    <cellStyle name="l_PM Jornais(eliza)_Plano Base ES_SECOM PR - MAIS BRASIL - 2a  ETAPA - 13-05 CONFERENCIA 10.05.08 2 2 2 2 2" xfId="40261" xr:uid="{CCEB7BD5-381E-47FB-9581-474374F20010}"/>
    <cellStyle name="l_PM Jornais(eliza)_Plano Base ES_SECOM PR - MAIS BRASIL - 2a  ETAPA - 13-05 CONFERENCIA 10.05.08 2 2 2 3" xfId="27902" xr:uid="{E01A13DA-ADE7-4437-B134-249BF4975EAB}"/>
    <cellStyle name="l_PM Jornais(eliza)_Plano Base ES_SECOM PR - MAIS BRASIL - 2a  ETAPA - 13-05 CONFERENCIA 10.05.08 2 2 3" xfId="31126" xr:uid="{719EEA17-161F-465F-B846-688E43F856AF}"/>
    <cellStyle name="l_PM Jornais(eliza)_Plano Base ES_SECOM PR - MAIS BRASIL - 2a  ETAPA - 13-05 CONFERENCIA 10.05.08 2 2 3 2" xfId="43350" xr:uid="{E44F4132-7A49-4852-A0E1-6662B184781E}"/>
    <cellStyle name="l_PM Jornais(eliza)_Plano Base ES_SECOM PR - MAIS BRASIL - 2a  ETAPA - 13-05 CONFERENCIA 10.05.08 2 2 4" xfId="34118" xr:uid="{6F0F0DF4-0146-46A5-82E2-8F0405F9CF3B}"/>
    <cellStyle name="l_PM Jornais(eliza)_Plano Base ES_SECOM PR - MAIS BRASIL - 2a  ETAPA - 13-05 CONFERENCIA 10.05.08 2 2 4 2" xfId="45837" xr:uid="{F8B5C335-7CC0-4A40-9027-E067917BD2B2}"/>
    <cellStyle name="l_PM Jornais(eliza)_Plano Base ES_SECOM PR - MAIS BRASIL - 2a  ETAPA - 13-05 CONFERENCIA 10.05.08 2 2 5" xfId="36319" xr:uid="{A0CFF3AE-527C-48D0-84C8-86ADDE9EB8C8}"/>
    <cellStyle name="l_PM Jornais(eliza)_Plano Base ES_SECOM PR - MAIS BRASIL - 2a  ETAPA - 13-05 CONFERENCIA 10.05.08 2 2 6" xfId="18831" xr:uid="{821710F2-F9C5-4063-9B75-CE120FBEE360}"/>
    <cellStyle name="l_PM Jornais(eliza)_Plano Base ES_SECOM PR - MAIS BRASIL - 2a  ETAPA - 13-05 CONFERENCIA 10.05.08 2 3" xfId="15132" xr:uid="{7AEFB55E-43A7-446E-8F46-F1EEF3C77654}"/>
    <cellStyle name="l_PM Jornais(eliza)_Plano Base ES_SECOM PR - MAIS BRASIL - 2a  ETAPA - 13-05 CONFERENCIA 10.05.08 2 3 2" xfId="21291" xr:uid="{C2481FC2-BA81-4AEA-A7CF-193334350650}"/>
    <cellStyle name="l_PM Jornais(eliza)_Plano Base ES_SECOM PR - MAIS BRASIL - 2a  ETAPA - 13-05 CONFERENCIA 10.05.08 2 3 2 2" xfId="38664" xr:uid="{3F00EC0E-597C-4D1C-9A4D-7458AAA122AA}"/>
    <cellStyle name="l_PM Jornais(eliza)_Plano Base ES_SECOM PR - MAIS BRASIL - 2a  ETAPA - 13-05 CONFERENCIA 10.05.08 2 3 3" xfId="26253" xr:uid="{97FE3758-44A8-42F8-B688-2018E3A19287}"/>
    <cellStyle name="l_PM Jornais(eliza)_Plano Base ES_SECOM PR - MAIS BRASIL - 2a  ETAPA - 13-05 CONFERENCIA 10.05.08 2 4" xfId="29444" xr:uid="{CA0ED249-1587-4F07-8C1B-48EF4F1E0E4B}"/>
    <cellStyle name="l_PM Jornais(eliza)_Plano Base ES_SECOM PR - MAIS BRASIL - 2a  ETAPA - 13-05 CONFERENCIA 10.05.08 2 4 2" xfId="41754" xr:uid="{45DF83B1-9F78-4AC3-B68D-6F62607B6A8F}"/>
    <cellStyle name="l_PM Jornais(eliza)_Plano Base ES_SECOM PR - MAIS BRASIL - 2a  ETAPA - 13-05 CONFERENCIA 10.05.08 2 5" xfId="32428" xr:uid="{81486BCC-FA26-47C1-845B-65F30B38B63B}"/>
    <cellStyle name="l_PM Jornais(eliza)_Plano Base ES_SECOM PR - MAIS BRASIL - 2a  ETAPA - 13-05 CONFERENCIA 10.05.08 2 5 2" xfId="44183" xr:uid="{5EA98C9F-7348-4FB6-943C-14AC596E94CA}"/>
    <cellStyle name="l_PM Jornais(eliza)_Plano Base ES_SECOM PR - MAIS BRASIL - 2a  ETAPA - 13-05 CONFERENCIA 10.05.08 2 6" xfId="34733" xr:uid="{7C010281-A4AA-4982-870E-4D0C4023D1F5}"/>
    <cellStyle name="l_PM Jornais(eliza)_Plano Base ES_SECOM PR - MAIS BRASIL - 2a  ETAPA - 13-05 CONFERENCIA 10.05.08 2 7" xfId="19386" xr:uid="{57A7EAD4-126A-4207-BC2B-D9139F888249}"/>
    <cellStyle name="l_PM Jornais(eliza)_Plano Base ES_SECOM PR - MAIS BRASIL - 2a  ETAPA - 13-05 CONFERENCIA 10.05.08 3" xfId="12402" xr:uid="{000D1C9D-26E9-439D-B6FF-A8990CE2BE12}"/>
    <cellStyle name="l_PM Jornais(eliza)_Plano Base ES_SECOM PR - MAIS BRASIL - 2a  ETAPA - 13-05 CONFERENCIA 10.05.08 3 2" xfId="16032" xr:uid="{420129C0-7F16-4905-BBA0-EA4B33D7C6D4}"/>
    <cellStyle name="l_PM Jornais(eliza)_Plano Base ES_SECOM PR - MAIS BRASIL - 2a  ETAPA - 13-05 CONFERENCIA 10.05.08 3 2 2" xfId="22191" xr:uid="{AF4A36B3-3C67-4B08-BD69-891C4E5FCE29}"/>
    <cellStyle name="l_PM Jornais(eliza)_Plano Base ES_SECOM PR - MAIS BRASIL - 2a  ETAPA - 13-05 CONFERENCIA 10.05.08 3 2 2 2" xfId="39469" xr:uid="{0A1A7110-398F-4E9D-8369-A86410D019AB}"/>
    <cellStyle name="l_PM Jornais(eliza)_Plano Base ES_SECOM PR - MAIS BRASIL - 2a  ETAPA - 13-05 CONFERENCIA 10.05.08 3 2 3" xfId="27110" xr:uid="{7AD37763-2183-48E5-B44B-FDA81625C7D3}"/>
    <cellStyle name="l_PM Jornais(eliza)_Plano Base ES_SECOM PR - MAIS BRASIL - 2a  ETAPA - 13-05 CONFERENCIA 10.05.08 3 2 4" xfId="48369" xr:uid="{838CE716-C15A-41AD-A081-89E1BB84D004}"/>
    <cellStyle name="l_PM Jornais(eliza)_Plano Base ES_SECOM PR - MAIS BRASIL - 2a  ETAPA - 13-05 CONFERENCIA 10.05.08 3 3" xfId="17732" xr:uid="{61D31B0B-4185-4975-A04C-12BA0D558C8A}"/>
    <cellStyle name="l_PM Jornais(eliza)_Plano Base ES_SECOM PR - MAIS BRASIL - 2a  ETAPA - 13-05 CONFERENCIA 10.05.08 3 3 2" xfId="23891" xr:uid="{AC93863B-1194-4F3B-B177-14E1F9DCE1DF}"/>
    <cellStyle name="l_PM Jornais(eliza)_Plano Base ES_SECOM PR - MAIS BRASIL - 2a  ETAPA - 13-05 CONFERENCIA 10.05.08 3 3 2 2" xfId="42554" xr:uid="{CBE62C8C-DE03-495B-A1F1-92D28AD0180A}"/>
    <cellStyle name="l_PM Jornais(eliza)_Plano Base ES_SECOM PR - MAIS BRASIL - 2a  ETAPA - 13-05 CONFERENCIA 10.05.08 3 3 3" xfId="30328" xr:uid="{C05B3788-C3C6-46D1-80B1-9C25F4CB2068}"/>
    <cellStyle name="l_PM Jornais(eliza)_Plano Base ES_SECOM PR - MAIS BRASIL - 2a  ETAPA - 13-05 CONFERENCIA 10.05.08 3 4" xfId="33325" xr:uid="{49A77B0C-1251-4127-A6AD-69D3C1DC7AA9}"/>
    <cellStyle name="l_PM Jornais(eliza)_Plano Base ES_SECOM PR - MAIS BRASIL - 2a  ETAPA - 13-05 CONFERENCIA 10.05.08 3 4 2" xfId="45044" xr:uid="{C04DB529-2694-4C84-A369-8D63B65CA263}"/>
    <cellStyle name="l_PM Jornais(eliza)_Plano Base ES_SECOM PR - MAIS BRASIL - 2a  ETAPA - 13-05 CONFERENCIA 10.05.08 3 5" xfId="35527" xr:uid="{D854851A-5F00-4210-9264-5E5D9127C14F}"/>
    <cellStyle name="l_PM Jornais(eliza)_Plano Base ES_SECOM PR - MAIS BRASIL - 2a  ETAPA - 13-05 CONFERENCIA 10.05.08 3 6" xfId="37274" xr:uid="{648192EA-232D-4B85-B99A-E3E9EADCF8FB}"/>
    <cellStyle name="l_PM Jornais(eliza)_Plano Base ES_SECOM PR - MAIS BRASIL - 2a  ETAPA - 13-05 CONFERENCIA 10.05.08 3 6 2" xfId="46810" xr:uid="{FB7A3FFC-25D1-4CEB-83F1-995999599481}"/>
    <cellStyle name="l_PM Jornais(eliza)_Plano Base ES_SECOM PR - MAIS BRASIL - 2a  ETAPA - 13-05 CONFERENCIA 10.05.08 4" xfId="14292" xr:uid="{43709B57-7F16-45E0-A280-CD7F3D52EA25}"/>
    <cellStyle name="l_PM Jornais(eliza)_Plano Base ES_SECOM PR - MAIS BRASIL - 2a  ETAPA - 13-05 CONFERENCIA 10.05.08 4 2" xfId="20451" xr:uid="{47A64E10-4B94-413B-995A-F23C615A3BFB}"/>
    <cellStyle name="l_PM Jornais(eliza)_Plano Base ES_SECOM PR - MAIS BRASIL - 2a  ETAPA - 13-05 CONFERENCIA 10.05.08 4 2 2" xfId="37861" xr:uid="{3004B532-54CC-4C1A-84D1-B52D68552028}"/>
    <cellStyle name="l_PM Jornais(eliza)_Plano Base ES_SECOM PR - MAIS BRASIL - 2a  ETAPA - 13-05 CONFERENCIA 10.05.08 4 3" xfId="25360" xr:uid="{47B3551B-F199-4A0D-8571-CDCC3EE55FC5}"/>
    <cellStyle name="l_PM Jornais(eliza)_Plano Base ES_SECOM PR - MAIS BRASIL - 2a  ETAPA - 13-05 CONFERENCIA 10.05.08 5" xfId="28570" xr:uid="{623FEBFC-5F70-4186-8644-E0694525E609}"/>
    <cellStyle name="l_PM Jornais(eliza)_Plano Base ES_SECOM PR - MAIS BRASIL - 2a  ETAPA - 13-05 CONFERENCIA 10.05.08 5 2" xfId="40926" xr:uid="{A34243F9-6029-4B7F-AF54-978C719B9A22}"/>
    <cellStyle name="l_PM Jornais(eliza)_Plano Base ES_SECOM PR - MAIS BRASIL - 2a  ETAPA - 13-05 CONFERENCIA 10.05.08 6" xfId="31766" xr:uid="{FD34BEB0-11A5-4BE9-A813-BC7393DA58F3}"/>
    <cellStyle name="l_PM Jornais(eliza)_Plano Base ES_SECOM PR - MAIS BRASIL - 2a  ETAPA - 13-05 CONFERENCIA 10.05.08_JORNAL COMPLEMENTO 24.06 - VERAMIR II - CONSOLIDADO" xfId="1418" xr:uid="{A1F139C3-840A-41AB-B528-0B6E2E186D48}"/>
    <cellStyle name="l_PM Jornais(eliza)_Plano Base ES_SECOM PR - MAIS BRASIL - 2a  ETAPA - 13-05 CONFERENCIA 10.05.08_OOH - Rev 12" xfId="4152" xr:uid="{E1A0EFEB-EAFD-447C-8F21-3C0E4684F4DC}"/>
    <cellStyle name="l_PM Jornais(eliza)_Plano Base ES_SECOM PR - MAIS BRASIL - 2a  ETAPA - 13-05 CONFERENCIA 10.05.08_SECOM PR - BAHIA -  14-05-08" xfId="1419" xr:uid="{7D6AED77-718C-45F5-BE3D-68957A9C4962}"/>
    <cellStyle name="l_PM Jornais(eliza)_Plano Base ES_SECOM PR - MAIS BRASIL - 2a  ETAPA - 13-05 CONFERENCIA 10.05.08_SECOM PR - BAHIA -  14-05-08_JORNAL COMPLEMENTO 24.06 - VERAMIR II - CONSOLIDADO" xfId="1420" xr:uid="{E803AFBD-602D-45BD-8A37-63EB00A75FA2}"/>
    <cellStyle name="l_PM Jornais(eliza)_Plano Base ES_SECOM PR - MAIS BRASIL - 2a  ETAPA - 13-05 CONFERENCIA 10.05.08_SECOM PR - DISTRITO FEDERAL - 14-05-08" xfId="1421" xr:uid="{C773802C-54DD-4F25-B943-A2885379DEEE}"/>
    <cellStyle name="l_PM Jornais(eliza)_Plano Base ES_SECOM PR - MAIS BRASIL - 2a  ETAPA - 13-05 CONFERENCIA 10.05.08_SECOM PR - DISTRITO FEDERAL - 14-05-08 2" xfId="11450" xr:uid="{311C0AB5-DDB6-41FF-8D67-4E8650164EDF}"/>
    <cellStyle name="l_PM Jornais(eliza)_Plano Base ES_SECOM PR - MAIS BRASIL - 2a  ETAPA - 13-05 CONFERENCIA 10.05.08_SECOM PR - DISTRITO FEDERAL - 14-05-08 2 2" xfId="13206" xr:uid="{A743177A-D3B5-40E9-A684-CE676D0F4298}"/>
    <cellStyle name="l_PM Jornais(eliza)_Plano Base ES_SECOM PR - MAIS BRASIL - 2a  ETAPA - 13-05 CONFERENCIA 10.05.08_SECOM PR - DISTRITO FEDERAL - 14-05-08 2 2 2" xfId="16836" xr:uid="{76B11F4E-E80C-4FF9-BC63-064F9E713BB9}"/>
    <cellStyle name="l_PM Jornais(eliza)_Plano Base ES_SECOM PR - MAIS BRASIL - 2a  ETAPA - 13-05 CONFERENCIA 10.05.08_SECOM PR - DISTRITO FEDERAL - 14-05-08 2 2 2 2" xfId="22995" xr:uid="{CB704F44-C37B-4D99-960C-66C48C7A446B}"/>
    <cellStyle name="l_PM Jornais(eliza)_Plano Base ES_SECOM PR - MAIS BRASIL - 2a  ETAPA - 13-05 CONFERENCIA 10.05.08_SECOM PR - DISTRITO FEDERAL - 14-05-08 2 2 2 2 2" xfId="40262" xr:uid="{1730B1E3-3EF2-4934-B789-2356314E7C12}"/>
    <cellStyle name="l_PM Jornais(eliza)_Plano Base ES_SECOM PR - MAIS BRASIL - 2a  ETAPA - 13-05 CONFERENCIA 10.05.08_SECOM PR - DISTRITO FEDERAL - 14-05-08 2 2 2 3" xfId="27903" xr:uid="{DDDAF7E8-BB1A-41CA-B606-62D6FDBD3C10}"/>
    <cellStyle name="l_PM Jornais(eliza)_Plano Base ES_SECOM PR - MAIS BRASIL - 2a  ETAPA - 13-05 CONFERENCIA 10.05.08_SECOM PR - DISTRITO FEDERAL - 14-05-08 2 2 3" xfId="31127" xr:uid="{13DA0BBE-DCD4-479D-A091-4A691F304539}"/>
    <cellStyle name="l_PM Jornais(eliza)_Plano Base ES_SECOM PR - MAIS BRASIL - 2a  ETAPA - 13-05 CONFERENCIA 10.05.08_SECOM PR - DISTRITO FEDERAL - 14-05-08 2 2 3 2" xfId="43351" xr:uid="{3BCE35DF-34BE-435D-BC57-4DBB03B143F7}"/>
    <cellStyle name="l_PM Jornais(eliza)_Plano Base ES_SECOM PR - MAIS BRASIL - 2a  ETAPA - 13-05 CONFERENCIA 10.05.08_SECOM PR - DISTRITO FEDERAL - 14-05-08 2 2 4" xfId="34119" xr:uid="{88B33562-ADDB-4FB1-9951-213D27780BC8}"/>
    <cellStyle name="l_PM Jornais(eliza)_Plano Base ES_SECOM PR - MAIS BRASIL - 2a  ETAPA - 13-05 CONFERENCIA 10.05.08_SECOM PR - DISTRITO FEDERAL - 14-05-08 2 2 4 2" xfId="45838" xr:uid="{B794ADE6-1949-4DD2-8A4F-17FC11D19E69}"/>
    <cellStyle name="l_PM Jornais(eliza)_Plano Base ES_SECOM PR - MAIS BRASIL - 2a  ETAPA - 13-05 CONFERENCIA 10.05.08_SECOM PR - DISTRITO FEDERAL - 14-05-08 2 2 5" xfId="36320" xr:uid="{2DE87AF6-AC72-4DFC-9300-58AA44E76E4E}"/>
    <cellStyle name="l_PM Jornais(eliza)_Plano Base ES_SECOM PR - MAIS BRASIL - 2a  ETAPA - 13-05 CONFERENCIA 10.05.08_SECOM PR - DISTRITO FEDERAL - 14-05-08 2 2 6" xfId="18448" xr:uid="{960231E4-63BC-47F7-9BF3-A57D3A83C8C8}"/>
    <cellStyle name="l_PM Jornais(eliza)_Plano Base ES_SECOM PR - MAIS BRASIL - 2a  ETAPA - 13-05 CONFERENCIA 10.05.08_SECOM PR - DISTRITO FEDERAL - 14-05-08 2 3" xfId="15133" xr:uid="{96855076-762E-4A3B-B27E-393C67FAD38F}"/>
    <cellStyle name="l_PM Jornais(eliza)_Plano Base ES_SECOM PR - MAIS BRASIL - 2a  ETAPA - 13-05 CONFERENCIA 10.05.08_SECOM PR - DISTRITO FEDERAL - 14-05-08 2 3 2" xfId="21292" xr:uid="{58E56131-B534-407A-8899-92EA17968DCE}"/>
    <cellStyle name="l_PM Jornais(eliza)_Plano Base ES_SECOM PR - MAIS BRASIL - 2a  ETAPA - 13-05 CONFERENCIA 10.05.08_SECOM PR - DISTRITO FEDERAL - 14-05-08 2 3 2 2" xfId="38665" xr:uid="{3A4C074A-4E0A-4738-8035-F3D2A8FC6EF2}"/>
    <cellStyle name="l_PM Jornais(eliza)_Plano Base ES_SECOM PR - MAIS BRASIL - 2a  ETAPA - 13-05 CONFERENCIA 10.05.08_SECOM PR - DISTRITO FEDERAL - 14-05-08 2 3 3" xfId="26254" xr:uid="{509FF265-1D67-4454-AFD6-B298DAD87467}"/>
    <cellStyle name="l_PM Jornais(eliza)_Plano Base ES_SECOM PR - MAIS BRASIL - 2a  ETAPA - 13-05 CONFERENCIA 10.05.08_SECOM PR - DISTRITO FEDERAL - 14-05-08 2 4" xfId="29445" xr:uid="{4FD16FD3-417E-4B71-9637-CBD19C190B8D}"/>
    <cellStyle name="l_PM Jornais(eliza)_Plano Base ES_SECOM PR - MAIS BRASIL - 2a  ETAPA - 13-05 CONFERENCIA 10.05.08_SECOM PR - DISTRITO FEDERAL - 14-05-08 2 4 2" xfId="41755" xr:uid="{1B67A42F-47CE-4214-A4FF-DC959CAD9F4C}"/>
    <cellStyle name="l_PM Jornais(eliza)_Plano Base ES_SECOM PR - MAIS BRASIL - 2a  ETAPA - 13-05 CONFERENCIA 10.05.08_SECOM PR - DISTRITO FEDERAL - 14-05-08 2 5" xfId="32429" xr:uid="{FC1AAE58-3BB0-44D2-8B16-CE3DE390ECDB}"/>
    <cellStyle name="l_PM Jornais(eliza)_Plano Base ES_SECOM PR - MAIS BRASIL - 2a  ETAPA - 13-05 CONFERENCIA 10.05.08_SECOM PR - DISTRITO FEDERAL - 14-05-08 2 5 2" xfId="44184" xr:uid="{DB4C3067-A417-4277-A700-4C0283AECDDD}"/>
    <cellStyle name="l_PM Jornais(eliza)_Plano Base ES_SECOM PR - MAIS BRASIL - 2a  ETAPA - 13-05 CONFERENCIA 10.05.08_SECOM PR - DISTRITO FEDERAL - 14-05-08 2 6" xfId="34734" xr:uid="{3CD4ADE3-0822-495C-8FD6-51FA9002AADA}"/>
    <cellStyle name="l_PM Jornais(eliza)_Plano Base ES_SECOM PR - MAIS BRASIL - 2a  ETAPA - 13-05 CONFERENCIA 10.05.08_SECOM PR - DISTRITO FEDERAL - 14-05-08 2 7" xfId="19680" xr:uid="{B82284E7-EA1A-44EE-B1B8-E3C045CE5FD8}"/>
    <cellStyle name="l_PM Jornais(eliza)_Plano Base ES_SECOM PR - MAIS BRASIL - 2a  ETAPA - 13-05 CONFERENCIA 10.05.08_SECOM PR - DISTRITO FEDERAL - 14-05-08 3" xfId="12403" xr:uid="{56441EF3-4967-4B56-800B-BD8B7ED15C88}"/>
    <cellStyle name="l_PM Jornais(eliza)_Plano Base ES_SECOM PR - MAIS BRASIL - 2a  ETAPA - 13-05 CONFERENCIA 10.05.08_SECOM PR - DISTRITO FEDERAL - 14-05-08 3 2" xfId="16033" xr:uid="{80B9540A-36F5-4550-965B-5A785F99BC2A}"/>
    <cellStyle name="l_PM Jornais(eliza)_Plano Base ES_SECOM PR - MAIS BRASIL - 2a  ETAPA - 13-05 CONFERENCIA 10.05.08_SECOM PR - DISTRITO FEDERAL - 14-05-08 3 2 2" xfId="22192" xr:uid="{E6ACF09D-F5A4-49FF-846F-7C9EEAE510F1}"/>
    <cellStyle name="l_PM Jornais(eliza)_Plano Base ES_SECOM PR - MAIS BRASIL - 2a  ETAPA - 13-05 CONFERENCIA 10.05.08_SECOM PR - DISTRITO FEDERAL - 14-05-08 3 2 2 2" xfId="39470" xr:uid="{24429B04-EF94-4F2F-83EB-96504AD4488F}"/>
    <cellStyle name="l_PM Jornais(eliza)_Plano Base ES_SECOM PR - MAIS BRASIL - 2a  ETAPA - 13-05 CONFERENCIA 10.05.08_SECOM PR - DISTRITO FEDERAL - 14-05-08 3 2 3" xfId="27111" xr:uid="{4A05E5EF-B049-49C5-B55D-A249C478C48A}"/>
    <cellStyle name="l_PM Jornais(eliza)_Plano Base ES_SECOM PR - MAIS BRASIL - 2a  ETAPA - 13-05 CONFERENCIA 10.05.08_SECOM PR - DISTRITO FEDERAL - 14-05-08 3 2 4" xfId="48370" xr:uid="{973AF244-F16A-41CC-9166-39EFB18792BB}"/>
    <cellStyle name="l_PM Jornais(eliza)_Plano Base ES_SECOM PR - MAIS BRASIL - 2a  ETAPA - 13-05 CONFERENCIA 10.05.08_SECOM PR - DISTRITO FEDERAL - 14-05-08 3 3" xfId="17733" xr:uid="{6E7E5E39-2D81-46DC-95C8-CDC6AD9EE956}"/>
    <cellStyle name="l_PM Jornais(eliza)_Plano Base ES_SECOM PR - MAIS BRASIL - 2a  ETAPA - 13-05 CONFERENCIA 10.05.08_SECOM PR - DISTRITO FEDERAL - 14-05-08 3 3 2" xfId="23892" xr:uid="{CB2D4DE5-1535-4D6F-AEF3-57BC7C55F51B}"/>
    <cellStyle name="l_PM Jornais(eliza)_Plano Base ES_SECOM PR - MAIS BRASIL - 2a  ETAPA - 13-05 CONFERENCIA 10.05.08_SECOM PR - DISTRITO FEDERAL - 14-05-08 3 3 2 2" xfId="42555" xr:uid="{78C090F9-FDA4-4A82-9BB5-46C669223B36}"/>
    <cellStyle name="l_PM Jornais(eliza)_Plano Base ES_SECOM PR - MAIS BRASIL - 2a  ETAPA - 13-05 CONFERENCIA 10.05.08_SECOM PR - DISTRITO FEDERAL - 14-05-08 3 3 3" xfId="30329" xr:uid="{8DAEC801-420C-41EE-A454-1FB6C6A7C339}"/>
    <cellStyle name="l_PM Jornais(eliza)_Plano Base ES_SECOM PR - MAIS BRASIL - 2a  ETAPA - 13-05 CONFERENCIA 10.05.08_SECOM PR - DISTRITO FEDERAL - 14-05-08 3 4" xfId="33326" xr:uid="{D6382466-F6B6-4917-9E23-D2A3D3345EF1}"/>
    <cellStyle name="l_PM Jornais(eliza)_Plano Base ES_SECOM PR - MAIS BRASIL - 2a  ETAPA - 13-05 CONFERENCIA 10.05.08_SECOM PR - DISTRITO FEDERAL - 14-05-08 3 4 2" xfId="45045" xr:uid="{A4C58DCD-B03F-4F7D-99AC-E5E722BFA223}"/>
    <cellStyle name="l_PM Jornais(eliza)_Plano Base ES_SECOM PR - MAIS BRASIL - 2a  ETAPA - 13-05 CONFERENCIA 10.05.08_SECOM PR - DISTRITO FEDERAL - 14-05-08 3 5" xfId="35528" xr:uid="{A36882D3-FF2C-4638-8E54-40D095C78D65}"/>
    <cellStyle name="l_PM Jornais(eliza)_Plano Base ES_SECOM PR - MAIS BRASIL - 2a  ETAPA - 13-05 CONFERENCIA 10.05.08_SECOM PR - DISTRITO FEDERAL - 14-05-08 3 6" xfId="36874" xr:uid="{B2D1AABE-8F4F-4260-B3BD-B02E4414310C}"/>
    <cellStyle name="l_PM Jornais(eliza)_Plano Base ES_SECOM PR - MAIS BRASIL - 2a  ETAPA - 13-05 CONFERENCIA 10.05.08_SECOM PR - DISTRITO FEDERAL - 14-05-08 3 6 2" xfId="46410" xr:uid="{66B8FB4E-0C51-4162-8D13-87CD2989D059}"/>
    <cellStyle name="l_PM Jornais(eliza)_Plano Base ES_SECOM PR - MAIS BRASIL - 2a  ETAPA - 13-05 CONFERENCIA 10.05.08_SECOM PR - DISTRITO FEDERAL - 14-05-08 4" xfId="14293" xr:uid="{31D2CD16-0306-4276-B580-A5027C8545FA}"/>
    <cellStyle name="l_PM Jornais(eliza)_Plano Base ES_SECOM PR - MAIS BRASIL - 2a  ETAPA - 13-05 CONFERENCIA 10.05.08_SECOM PR - DISTRITO FEDERAL - 14-05-08 4 2" xfId="20452" xr:uid="{F4F38F60-5785-4479-A39E-A53B8E1AE784}"/>
    <cellStyle name="l_PM Jornais(eliza)_Plano Base ES_SECOM PR - MAIS BRASIL - 2a  ETAPA - 13-05 CONFERENCIA 10.05.08_SECOM PR - DISTRITO FEDERAL - 14-05-08 4 2 2" xfId="37862" xr:uid="{2DEAF6DE-F8BC-4065-B060-841C880A9528}"/>
    <cellStyle name="l_PM Jornais(eliza)_Plano Base ES_SECOM PR - MAIS BRASIL - 2a  ETAPA - 13-05 CONFERENCIA 10.05.08_SECOM PR - DISTRITO FEDERAL - 14-05-08 4 3" xfId="25361" xr:uid="{51863520-D237-48F8-8EEE-A578A5C14D1D}"/>
    <cellStyle name="l_PM Jornais(eliza)_Plano Base ES_SECOM PR - MAIS BRASIL - 2a  ETAPA - 13-05 CONFERENCIA 10.05.08_SECOM PR - DISTRITO FEDERAL - 14-05-08 5" xfId="28571" xr:uid="{1E3211DF-79E6-4B0E-AB20-E44E6B687945}"/>
    <cellStyle name="l_PM Jornais(eliza)_Plano Base ES_SECOM PR - MAIS BRASIL - 2a  ETAPA - 13-05 CONFERENCIA 10.05.08_SECOM PR - DISTRITO FEDERAL - 14-05-08 5 2" xfId="40927" xr:uid="{D6FAEE1B-6CDC-47F5-883C-057F5DBC794B}"/>
    <cellStyle name="l_PM Jornais(eliza)_Plano Base ES_SECOM PR - MAIS BRASIL - 2a  ETAPA - 13-05 CONFERENCIA 10.05.08_SECOM PR - DISTRITO FEDERAL - 14-05-08 6" xfId="31765" xr:uid="{5D1BC840-5470-4483-8353-C6CF30222001}"/>
    <cellStyle name="l_PM Jornais(eliza)_Plano Base ES_SECOM PR - MAIS BRASIL - 2a  ETAPA - 13-05 CONFERENCIA 10.05.08_SECOM PR - DISTRITO FEDERAL - 14-05-08_JORNAL COMPLEMENTO 24.06 - VERAMIR II - CONSOLIDADO" xfId="1422" xr:uid="{2307C840-0D92-4E0D-9C53-CA68794E8BC9}"/>
    <cellStyle name="l_PM Jornais(eliza)_Plano Base ES_SECOM PR - MAIS BRASIL - 2a  ETAPA - 13-05 CONFERENCIA 10.05.08_SECOM PR - DISTRITO FEDERAL - 14-05-08_OOH - Rev 12" xfId="4153" xr:uid="{8381B792-9832-4FEB-A775-3F9AE5060877}"/>
    <cellStyle name="l_PM Jornais(eliza)_Plano Base ES_SECOM PR - MAIS BRASIL - 2a  ETAPA - 13-05 CONFERENCIA 10.05.08_SECOM PR - MGE E SPE - 13-05" xfId="1423" xr:uid="{3F3801F3-E29C-4CF1-AE7C-57532CE8E1D5}"/>
    <cellStyle name="l_PM Jornais(eliza)_Plano Base ES_SECOM PR - MAIS BRASIL - 2a  ETAPA - 13-05 CONFERENCIA 10.05.08_SECOM PR - MGE E SPE - 13-05 2" xfId="11451" xr:uid="{6A7A7E09-92E3-4583-A89C-751AC15D07A1}"/>
    <cellStyle name="l_PM Jornais(eliza)_Plano Base ES_SECOM PR - MAIS BRASIL - 2a  ETAPA - 13-05 CONFERENCIA 10.05.08_SECOM PR - MGE E SPE - 13-05 2 2" xfId="13207" xr:uid="{2360530E-EB24-4B18-A022-9FBCC95F645D}"/>
    <cellStyle name="l_PM Jornais(eliza)_Plano Base ES_SECOM PR - MAIS BRASIL - 2a  ETAPA - 13-05 CONFERENCIA 10.05.08_SECOM PR - MGE E SPE - 13-05 2 2 2" xfId="16837" xr:uid="{31B177D5-363C-47ED-9CED-1967AEBD1CDE}"/>
    <cellStyle name="l_PM Jornais(eliza)_Plano Base ES_SECOM PR - MAIS BRASIL - 2a  ETAPA - 13-05 CONFERENCIA 10.05.08_SECOM PR - MGE E SPE - 13-05 2 2 2 2" xfId="22996" xr:uid="{43E243A3-F3C6-4EB8-B375-4BA8A6CB0CF5}"/>
    <cellStyle name="l_PM Jornais(eliza)_Plano Base ES_SECOM PR - MAIS BRASIL - 2a  ETAPA - 13-05 CONFERENCIA 10.05.08_SECOM PR - MGE E SPE - 13-05 2 2 2 2 2" xfId="40263" xr:uid="{9813BCC6-DFE6-4C74-B803-E1BF0EAC5127}"/>
    <cellStyle name="l_PM Jornais(eliza)_Plano Base ES_SECOM PR - MAIS BRASIL - 2a  ETAPA - 13-05 CONFERENCIA 10.05.08_SECOM PR - MGE E SPE - 13-05 2 2 2 3" xfId="27904" xr:uid="{A2AA3C1B-54C7-49F1-8B5A-B3EA9E05AFDC}"/>
    <cellStyle name="l_PM Jornais(eliza)_Plano Base ES_SECOM PR - MAIS BRASIL - 2a  ETAPA - 13-05 CONFERENCIA 10.05.08_SECOM PR - MGE E SPE - 13-05 2 2 3" xfId="31128" xr:uid="{BF0B05DB-83D2-4EF9-9480-BA91023DB7EF}"/>
    <cellStyle name="l_PM Jornais(eliza)_Plano Base ES_SECOM PR - MAIS BRASIL - 2a  ETAPA - 13-05 CONFERENCIA 10.05.08_SECOM PR - MGE E SPE - 13-05 2 2 3 2" xfId="43352" xr:uid="{2A8CA54F-C690-4B39-B32D-90A95AC3F0EE}"/>
    <cellStyle name="l_PM Jornais(eliza)_Plano Base ES_SECOM PR - MAIS BRASIL - 2a  ETAPA - 13-05 CONFERENCIA 10.05.08_SECOM PR - MGE E SPE - 13-05 2 2 4" xfId="34120" xr:uid="{3233652F-E4F0-4DEF-A214-7A3FD5C41F9A}"/>
    <cellStyle name="l_PM Jornais(eliza)_Plano Base ES_SECOM PR - MAIS BRASIL - 2a  ETAPA - 13-05 CONFERENCIA 10.05.08_SECOM PR - MGE E SPE - 13-05 2 2 4 2" xfId="45839" xr:uid="{FC0AB7F3-9E94-4145-A2DF-4CBA4C962FFE}"/>
    <cellStyle name="l_PM Jornais(eliza)_Plano Base ES_SECOM PR - MAIS BRASIL - 2a  ETAPA - 13-05 CONFERENCIA 10.05.08_SECOM PR - MGE E SPE - 13-05 2 2 5" xfId="36321" xr:uid="{21D72F37-8292-4233-9298-A2EEB1233E33}"/>
    <cellStyle name="l_PM Jornais(eliza)_Plano Base ES_SECOM PR - MAIS BRASIL - 2a  ETAPA - 13-05 CONFERENCIA 10.05.08_SECOM PR - MGE E SPE - 13-05 2 2 6" xfId="18447" xr:uid="{622A4B24-4C6D-488D-AF6C-29D560C7C1F8}"/>
    <cellStyle name="l_PM Jornais(eliza)_Plano Base ES_SECOM PR - MAIS BRASIL - 2a  ETAPA - 13-05 CONFERENCIA 10.05.08_SECOM PR - MGE E SPE - 13-05 2 3" xfId="15134" xr:uid="{DC69C24D-EDD0-49A8-B503-B468B1B4190E}"/>
    <cellStyle name="l_PM Jornais(eliza)_Plano Base ES_SECOM PR - MAIS BRASIL - 2a  ETAPA - 13-05 CONFERENCIA 10.05.08_SECOM PR - MGE E SPE - 13-05 2 3 2" xfId="21293" xr:uid="{90D36023-46E8-4618-AA53-30EA198567E6}"/>
    <cellStyle name="l_PM Jornais(eliza)_Plano Base ES_SECOM PR - MAIS BRASIL - 2a  ETAPA - 13-05 CONFERENCIA 10.05.08_SECOM PR - MGE E SPE - 13-05 2 3 2 2" xfId="38666" xr:uid="{ECE69813-E238-456A-B584-89E64C05AAD1}"/>
    <cellStyle name="l_PM Jornais(eliza)_Plano Base ES_SECOM PR - MAIS BRASIL - 2a  ETAPA - 13-05 CONFERENCIA 10.05.08_SECOM PR - MGE E SPE - 13-05 2 3 3" xfId="26255" xr:uid="{317A890E-BEFC-42D6-9AD2-50B0BA0A6545}"/>
    <cellStyle name="l_PM Jornais(eliza)_Plano Base ES_SECOM PR - MAIS BRASIL - 2a  ETAPA - 13-05 CONFERENCIA 10.05.08_SECOM PR - MGE E SPE - 13-05 2 4" xfId="29446" xr:uid="{75F15D11-DFF3-4E3E-B8FB-EECCE13E5B94}"/>
    <cellStyle name="l_PM Jornais(eliza)_Plano Base ES_SECOM PR - MAIS BRASIL - 2a  ETAPA - 13-05 CONFERENCIA 10.05.08_SECOM PR - MGE E SPE - 13-05 2 4 2" xfId="41756" xr:uid="{5833570F-80B0-4873-93B9-B063D1A3FB7D}"/>
    <cellStyle name="l_PM Jornais(eliza)_Plano Base ES_SECOM PR - MAIS BRASIL - 2a  ETAPA - 13-05 CONFERENCIA 10.05.08_SECOM PR - MGE E SPE - 13-05 2 5" xfId="32430" xr:uid="{D11192B9-CF28-4E99-B47C-2F8C77849415}"/>
    <cellStyle name="l_PM Jornais(eliza)_Plano Base ES_SECOM PR - MAIS BRASIL - 2a  ETAPA - 13-05 CONFERENCIA 10.05.08_SECOM PR - MGE E SPE - 13-05 2 5 2" xfId="44185" xr:uid="{912E8AD2-34C3-4303-96BD-EC2BDE8DBF02}"/>
    <cellStyle name="l_PM Jornais(eliza)_Plano Base ES_SECOM PR - MAIS BRASIL - 2a  ETAPA - 13-05 CONFERENCIA 10.05.08_SECOM PR - MGE E SPE - 13-05 2 6" xfId="34735" xr:uid="{43490081-7D13-4ACD-A761-901851839486}"/>
    <cellStyle name="l_PM Jornais(eliza)_Plano Base ES_SECOM PR - MAIS BRASIL - 2a  ETAPA - 13-05 CONFERENCIA 10.05.08_SECOM PR - MGE E SPE - 13-05 2 7" xfId="19003" xr:uid="{0BD533DE-AF90-4910-882C-1057604570DB}"/>
    <cellStyle name="l_PM Jornais(eliza)_Plano Base ES_SECOM PR - MAIS BRASIL - 2a  ETAPA - 13-05 CONFERENCIA 10.05.08_SECOM PR - MGE E SPE - 13-05 3" xfId="12404" xr:uid="{700983ED-5649-41D5-A873-3094579B70B1}"/>
    <cellStyle name="l_PM Jornais(eliza)_Plano Base ES_SECOM PR - MAIS BRASIL - 2a  ETAPA - 13-05 CONFERENCIA 10.05.08_SECOM PR - MGE E SPE - 13-05 3 2" xfId="16034" xr:uid="{74C004E5-7117-48E4-B762-AF1F759BC87B}"/>
    <cellStyle name="l_PM Jornais(eliza)_Plano Base ES_SECOM PR - MAIS BRASIL - 2a  ETAPA - 13-05 CONFERENCIA 10.05.08_SECOM PR - MGE E SPE - 13-05 3 2 2" xfId="22193" xr:uid="{2BC9DA6F-E3A0-4602-9FF2-65380E4C3FBF}"/>
    <cellStyle name="l_PM Jornais(eliza)_Plano Base ES_SECOM PR - MAIS BRASIL - 2a  ETAPA - 13-05 CONFERENCIA 10.05.08_SECOM PR - MGE E SPE - 13-05 3 2 2 2" xfId="39471" xr:uid="{CC1C7A8E-3AB0-465F-A9FC-2EE7208BD2BD}"/>
    <cellStyle name="l_PM Jornais(eliza)_Plano Base ES_SECOM PR - MAIS BRASIL - 2a  ETAPA - 13-05 CONFERENCIA 10.05.08_SECOM PR - MGE E SPE - 13-05 3 2 3" xfId="27112" xr:uid="{0390B5E2-8874-4765-847B-F3636245285C}"/>
    <cellStyle name="l_PM Jornais(eliza)_Plano Base ES_SECOM PR - MAIS BRASIL - 2a  ETAPA - 13-05 CONFERENCIA 10.05.08_SECOM PR - MGE E SPE - 13-05 3 2 4" xfId="48371" xr:uid="{01A1EE72-B873-4770-9941-20A908DA2D5E}"/>
    <cellStyle name="l_PM Jornais(eliza)_Plano Base ES_SECOM PR - MAIS BRASIL - 2a  ETAPA - 13-05 CONFERENCIA 10.05.08_SECOM PR - MGE E SPE - 13-05 3 3" xfId="17734" xr:uid="{C64345D7-7072-416C-A2F6-1FB99A4C786A}"/>
    <cellStyle name="l_PM Jornais(eliza)_Plano Base ES_SECOM PR - MAIS BRASIL - 2a  ETAPA - 13-05 CONFERENCIA 10.05.08_SECOM PR - MGE E SPE - 13-05 3 3 2" xfId="23893" xr:uid="{074E222F-5260-4314-8B77-74D7E38CE0E1}"/>
    <cellStyle name="l_PM Jornais(eliza)_Plano Base ES_SECOM PR - MAIS BRASIL - 2a  ETAPA - 13-05 CONFERENCIA 10.05.08_SECOM PR - MGE E SPE - 13-05 3 3 2 2" xfId="42556" xr:uid="{3DFCC30C-19E3-413B-90DA-A6D3B30B7A07}"/>
    <cellStyle name="l_PM Jornais(eliza)_Plano Base ES_SECOM PR - MAIS BRASIL - 2a  ETAPA - 13-05 CONFERENCIA 10.05.08_SECOM PR - MGE E SPE - 13-05 3 3 3" xfId="30330" xr:uid="{D26FC3FE-1806-48E2-9AA8-3C2CE62FA1B1}"/>
    <cellStyle name="l_PM Jornais(eliza)_Plano Base ES_SECOM PR - MAIS BRASIL - 2a  ETAPA - 13-05 CONFERENCIA 10.05.08_SECOM PR - MGE E SPE - 13-05 3 4" xfId="33327" xr:uid="{F4275BB7-3ACA-4A1E-BA54-2E0904CA1283}"/>
    <cellStyle name="l_PM Jornais(eliza)_Plano Base ES_SECOM PR - MAIS BRASIL - 2a  ETAPA - 13-05 CONFERENCIA 10.05.08_SECOM PR - MGE E SPE - 13-05 3 4 2" xfId="45046" xr:uid="{74E3FC29-1FF0-4834-BE7E-21FB3E971905}"/>
    <cellStyle name="l_PM Jornais(eliza)_Plano Base ES_SECOM PR - MAIS BRASIL - 2a  ETAPA - 13-05 CONFERENCIA 10.05.08_SECOM PR - MGE E SPE - 13-05 3 5" xfId="35529" xr:uid="{136246E0-429E-40C7-966B-8297193CA61C}"/>
    <cellStyle name="l_PM Jornais(eliza)_Plano Base ES_SECOM PR - MAIS BRASIL - 2a  ETAPA - 13-05 CONFERENCIA 10.05.08_SECOM PR - MGE E SPE - 13-05 3 6" xfId="32960" xr:uid="{EBA30F4B-D590-4A3F-B63F-74C9B3D338C4}"/>
    <cellStyle name="l_PM Jornais(eliza)_Plano Base ES_SECOM PR - MAIS BRASIL - 2a  ETAPA - 13-05 CONFERENCIA 10.05.08_SECOM PR - MGE E SPE - 13-05 3 6 2" xfId="44688" xr:uid="{D4836E5A-DD93-4953-B76D-9DB3B0BE0E91}"/>
    <cellStyle name="l_PM Jornais(eliza)_Plano Base ES_SECOM PR - MAIS BRASIL - 2a  ETAPA - 13-05 CONFERENCIA 10.05.08_SECOM PR - MGE E SPE - 13-05 4" xfId="14294" xr:uid="{DD5FBD8B-F78B-43ED-B13E-D2DA5A601EC3}"/>
    <cellStyle name="l_PM Jornais(eliza)_Plano Base ES_SECOM PR - MAIS BRASIL - 2a  ETAPA - 13-05 CONFERENCIA 10.05.08_SECOM PR - MGE E SPE - 13-05 4 2" xfId="20453" xr:uid="{7C055A2B-55ED-41E0-9701-40C5ECE18A2A}"/>
    <cellStyle name="l_PM Jornais(eliza)_Plano Base ES_SECOM PR - MAIS BRASIL - 2a  ETAPA - 13-05 CONFERENCIA 10.05.08_SECOM PR - MGE E SPE - 13-05 4 2 2" xfId="37863" xr:uid="{8F517B33-11F7-4FD0-B590-2257DD23BC2B}"/>
    <cellStyle name="l_PM Jornais(eliza)_Plano Base ES_SECOM PR - MAIS BRASIL - 2a  ETAPA - 13-05 CONFERENCIA 10.05.08_SECOM PR - MGE E SPE - 13-05 4 3" xfId="25362" xr:uid="{43D9DE46-3A41-4FBA-A7F5-71636C95FB12}"/>
    <cellStyle name="l_PM Jornais(eliza)_Plano Base ES_SECOM PR - MAIS BRASIL - 2a  ETAPA - 13-05 CONFERENCIA 10.05.08_SECOM PR - MGE E SPE - 13-05 5" xfId="28572" xr:uid="{C5ACF263-3B24-4569-8608-0C31D02D4D81}"/>
    <cellStyle name="l_PM Jornais(eliza)_Plano Base ES_SECOM PR - MAIS BRASIL - 2a  ETAPA - 13-05 CONFERENCIA 10.05.08_SECOM PR - MGE E SPE - 13-05 5 2" xfId="40928" xr:uid="{611166A9-7D2F-4B2E-A694-0D27927E66EB}"/>
    <cellStyle name="l_PM Jornais(eliza)_Plano Base ES_SECOM PR - MAIS BRASIL - 2a  ETAPA - 13-05 CONFERENCIA 10.05.08_SECOM PR - MGE E SPE - 13-05 6" xfId="31764" xr:uid="{25C5B0DD-DE49-449D-BBB2-4200C01B40BE}"/>
    <cellStyle name="l_PM Jornais(eliza)_Plano Base ES_SECOM PR - MAIS BRASIL - 2a  ETAPA - 13-05 CONFERENCIA 10.05.08_SECOM PR - MGE E SPE - 13-05_JORNAL COMPLEMENTO 24.06 - VERAMIR II - CONSOLIDADO" xfId="1424" xr:uid="{4CEFA35D-EF11-4C7E-B43B-CAD495BED8C7}"/>
    <cellStyle name="l_PM Jornais(eliza)_Plano Base ES_SECOM PR - MAIS BRASIL - 2a  ETAPA - 13-05 CONFERENCIA 10.05.08_SECOM PR - MGE E SPE - 13-05_OOH - Rev 12" xfId="4154" xr:uid="{A4C6CAA1-24CA-47FD-BE00-A828CE80E84A}"/>
    <cellStyle name="l_PM Jornais(eliza)_Plano Base ES_SECOM PR - MAIS BRASIL - 2a  ETAPA - 13-05 CONFERENCIA 10.05.08_SÉCULO 21" xfId="1425" xr:uid="{5E92FC12-C341-42CB-8924-7692BA50685E}"/>
    <cellStyle name="l_PM Jornais(eliza)_Plano Base ES_SECOM PR - MAIS BRASIL - 2a  ETAPA - 13-05 CONFERENCIA 10.05.08_SÉCULO 21_JORNAL COMPLEMENTO 24.06 - VERAMIR II - CONSOLIDADO" xfId="1426" xr:uid="{7157073A-6B83-4CA6-9900-EE54F06E2867}"/>
    <cellStyle name="l_PM Jornais(eliza)_Plano Base ES_SECOM PR - MAIS BRASIL - 2a  ETAPA - 13-05 CONFERENCIA 10.05.08_SPA - NUCLEO APRES" xfId="1427" xr:uid="{B58756D3-8B21-4EEA-B71D-4FDB0B56596E}"/>
    <cellStyle name="l_PM Jornais(eliza)_Plano Base ES_SECOM PR - MAIS BRASIL - 2a  ETAPA - 13-05 CONFERENCIA 10.05.08_SPA - NUCLEO APRES 2" xfId="11452" xr:uid="{501EBA8D-6501-423C-A0D0-F81D3C8C2018}"/>
    <cellStyle name="l_PM Jornais(eliza)_Plano Base ES_SECOM PR - MAIS BRASIL - 2a  ETAPA - 13-05 CONFERENCIA 10.05.08_SPA - NUCLEO APRES 2 2" xfId="13208" xr:uid="{68834323-B1B4-45CB-A571-6A93B02EAB4B}"/>
    <cellStyle name="l_PM Jornais(eliza)_Plano Base ES_SECOM PR - MAIS BRASIL - 2a  ETAPA - 13-05 CONFERENCIA 10.05.08_SPA - NUCLEO APRES 2 2 2" xfId="16838" xr:uid="{7797204B-E574-4146-8663-94499989F0F3}"/>
    <cellStyle name="l_PM Jornais(eliza)_Plano Base ES_SECOM PR - MAIS BRASIL - 2a  ETAPA - 13-05 CONFERENCIA 10.05.08_SPA - NUCLEO APRES 2 2 2 2" xfId="22997" xr:uid="{082C4B99-7B01-4981-BC7C-5FFA81A6260E}"/>
    <cellStyle name="l_PM Jornais(eliza)_Plano Base ES_SECOM PR - MAIS BRASIL - 2a  ETAPA - 13-05 CONFERENCIA 10.05.08_SPA - NUCLEO APRES 2 2 2 2 2" xfId="40264" xr:uid="{A2CB67C6-B8D9-4A16-9053-F879DA9710DC}"/>
    <cellStyle name="l_PM Jornais(eliza)_Plano Base ES_SECOM PR - MAIS BRASIL - 2a  ETAPA - 13-05 CONFERENCIA 10.05.08_SPA - NUCLEO APRES 2 2 2 3" xfId="27905" xr:uid="{B8FF93B9-B371-4378-9054-68E856878115}"/>
    <cellStyle name="l_PM Jornais(eliza)_Plano Base ES_SECOM PR - MAIS BRASIL - 2a  ETAPA - 13-05 CONFERENCIA 10.05.08_SPA - NUCLEO APRES 2 2 3" xfId="31129" xr:uid="{BC08F3AF-D4E4-4B9E-8018-CA2B967DE680}"/>
    <cellStyle name="l_PM Jornais(eliza)_Plano Base ES_SECOM PR - MAIS BRASIL - 2a  ETAPA - 13-05 CONFERENCIA 10.05.08_SPA - NUCLEO APRES 2 2 3 2" xfId="43353" xr:uid="{D751DBBC-97D6-4784-83CA-AC5EA7417ECB}"/>
    <cellStyle name="l_PM Jornais(eliza)_Plano Base ES_SECOM PR - MAIS BRASIL - 2a  ETAPA - 13-05 CONFERENCIA 10.05.08_SPA - NUCLEO APRES 2 2 4" xfId="34121" xr:uid="{4BC53A49-9911-4A1B-8AE9-2979F57C3775}"/>
    <cellStyle name="l_PM Jornais(eliza)_Plano Base ES_SECOM PR - MAIS BRASIL - 2a  ETAPA - 13-05 CONFERENCIA 10.05.08_SPA - NUCLEO APRES 2 2 4 2" xfId="45840" xr:uid="{3014464A-CFA6-48BB-BBEB-78E4F65636EA}"/>
    <cellStyle name="l_PM Jornais(eliza)_Plano Base ES_SECOM PR - MAIS BRASIL - 2a  ETAPA - 13-05 CONFERENCIA 10.05.08_SPA - NUCLEO APRES 2 2 5" xfId="36322" xr:uid="{5243A669-5351-4921-8611-59051773BC08}"/>
    <cellStyle name="l_PM Jornais(eliza)_Plano Base ES_SECOM PR - MAIS BRASIL - 2a  ETAPA - 13-05 CONFERENCIA 10.05.08_SPA - NUCLEO APRES 2 2 6" xfId="18446" xr:uid="{954A5174-6EAD-437D-AADD-16E8E60B1487}"/>
    <cellStyle name="l_PM Jornais(eliza)_Plano Base ES_SECOM PR - MAIS BRASIL - 2a  ETAPA - 13-05 CONFERENCIA 10.05.08_SPA - NUCLEO APRES 2 3" xfId="15135" xr:uid="{09918E8B-BB9D-4222-90CA-7554B6DDFB5E}"/>
    <cellStyle name="l_PM Jornais(eliza)_Plano Base ES_SECOM PR - MAIS BRASIL - 2a  ETAPA - 13-05 CONFERENCIA 10.05.08_SPA - NUCLEO APRES 2 3 2" xfId="21294" xr:uid="{40E772FA-62B0-4DDA-AD7B-84E09A8564D6}"/>
    <cellStyle name="l_PM Jornais(eliza)_Plano Base ES_SECOM PR - MAIS BRASIL - 2a  ETAPA - 13-05 CONFERENCIA 10.05.08_SPA - NUCLEO APRES 2 3 2 2" xfId="38667" xr:uid="{05D59661-778D-4250-AE35-E0C791E60CD9}"/>
    <cellStyle name="l_PM Jornais(eliza)_Plano Base ES_SECOM PR - MAIS BRASIL - 2a  ETAPA - 13-05 CONFERENCIA 10.05.08_SPA - NUCLEO APRES 2 3 3" xfId="26256" xr:uid="{0406FB96-A97B-426D-9310-9E350808F87D}"/>
    <cellStyle name="l_PM Jornais(eliza)_Plano Base ES_SECOM PR - MAIS BRASIL - 2a  ETAPA - 13-05 CONFERENCIA 10.05.08_SPA - NUCLEO APRES 2 4" xfId="29447" xr:uid="{00B8272B-F306-484E-88AC-83A1933D6305}"/>
    <cellStyle name="l_PM Jornais(eliza)_Plano Base ES_SECOM PR - MAIS BRASIL - 2a  ETAPA - 13-05 CONFERENCIA 10.05.08_SPA - NUCLEO APRES 2 4 2" xfId="41757" xr:uid="{8804CB0A-95FB-42C9-ADAB-E34A48E57B82}"/>
    <cellStyle name="l_PM Jornais(eliza)_Plano Base ES_SECOM PR - MAIS BRASIL - 2a  ETAPA - 13-05 CONFERENCIA 10.05.08_SPA - NUCLEO APRES 2 5" xfId="32431" xr:uid="{E6EA6EC4-5F80-44C4-B8A1-E816E70C61E7}"/>
    <cellStyle name="l_PM Jornais(eliza)_Plano Base ES_SECOM PR - MAIS BRASIL - 2a  ETAPA - 13-05 CONFERENCIA 10.05.08_SPA - NUCLEO APRES 2 5 2" xfId="44186" xr:uid="{0832276C-84B2-44F8-B1B1-C2B3FDA5649F}"/>
    <cellStyle name="l_PM Jornais(eliza)_Plano Base ES_SECOM PR - MAIS BRASIL - 2a  ETAPA - 13-05 CONFERENCIA 10.05.08_SPA - NUCLEO APRES 2 6" xfId="34736" xr:uid="{2F5429C9-DADB-4189-AE13-00C666EE6CE9}"/>
    <cellStyle name="l_PM Jornais(eliza)_Plano Base ES_SECOM PR - MAIS BRASIL - 2a  ETAPA - 13-05 CONFERENCIA 10.05.08_SPA - NUCLEO APRES 2 7" xfId="18687" xr:uid="{0D3CE872-F0CC-4102-9678-C4A157612F40}"/>
    <cellStyle name="l_PM Jornais(eliza)_Plano Base ES_SECOM PR - MAIS BRASIL - 2a  ETAPA - 13-05 CONFERENCIA 10.05.08_SPA - NUCLEO APRES 3" xfId="12405" xr:uid="{FF775EE7-BE7B-415E-9ED8-1201E9FCD86D}"/>
    <cellStyle name="l_PM Jornais(eliza)_Plano Base ES_SECOM PR - MAIS BRASIL - 2a  ETAPA - 13-05 CONFERENCIA 10.05.08_SPA - NUCLEO APRES 3 2" xfId="16035" xr:uid="{E23E7089-D1F8-44A3-97F2-98B5478242F5}"/>
    <cellStyle name="l_PM Jornais(eliza)_Plano Base ES_SECOM PR - MAIS BRASIL - 2a  ETAPA - 13-05 CONFERENCIA 10.05.08_SPA - NUCLEO APRES 3 2 2" xfId="22194" xr:uid="{D0282E5C-543F-48D7-BC1F-F4D9860DC584}"/>
    <cellStyle name="l_PM Jornais(eliza)_Plano Base ES_SECOM PR - MAIS BRASIL - 2a  ETAPA - 13-05 CONFERENCIA 10.05.08_SPA - NUCLEO APRES 3 2 2 2" xfId="39472" xr:uid="{D9B7F5AA-D8D8-41F1-90BF-935812798FC3}"/>
    <cellStyle name="l_PM Jornais(eliza)_Plano Base ES_SECOM PR - MAIS BRASIL - 2a  ETAPA - 13-05 CONFERENCIA 10.05.08_SPA - NUCLEO APRES 3 2 3" xfId="27113" xr:uid="{69306208-BE6B-472B-878D-97566FE1D234}"/>
    <cellStyle name="l_PM Jornais(eliza)_Plano Base ES_SECOM PR - MAIS BRASIL - 2a  ETAPA - 13-05 CONFERENCIA 10.05.08_SPA - NUCLEO APRES 3 2 4" xfId="48372" xr:uid="{7495D3F6-395B-4F24-A494-E7343F8DC5B6}"/>
    <cellStyle name="l_PM Jornais(eliza)_Plano Base ES_SECOM PR - MAIS BRASIL - 2a  ETAPA - 13-05 CONFERENCIA 10.05.08_SPA - NUCLEO APRES 3 3" xfId="17735" xr:uid="{D9A1842F-CCA9-43BC-B762-D30EDB9981AB}"/>
    <cellStyle name="l_PM Jornais(eliza)_Plano Base ES_SECOM PR - MAIS BRASIL - 2a  ETAPA - 13-05 CONFERENCIA 10.05.08_SPA - NUCLEO APRES 3 3 2" xfId="23894" xr:uid="{61D1AAF7-3E9F-4B56-86D0-864FE3B60924}"/>
    <cellStyle name="l_PM Jornais(eliza)_Plano Base ES_SECOM PR - MAIS BRASIL - 2a  ETAPA - 13-05 CONFERENCIA 10.05.08_SPA - NUCLEO APRES 3 3 2 2" xfId="42557" xr:uid="{7B887EEC-2F71-40C1-9894-B4D88B9DA1CC}"/>
    <cellStyle name="l_PM Jornais(eliza)_Plano Base ES_SECOM PR - MAIS BRASIL - 2a  ETAPA - 13-05 CONFERENCIA 10.05.08_SPA - NUCLEO APRES 3 3 3" xfId="30331" xr:uid="{99580A5E-BC86-4E6D-BFF7-7FC3E74E8E79}"/>
    <cellStyle name="l_PM Jornais(eliza)_Plano Base ES_SECOM PR - MAIS BRASIL - 2a  ETAPA - 13-05 CONFERENCIA 10.05.08_SPA - NUCLEO APRES 3 4" xfId="33328" xr:uid="{89A6D821-63A3-465A-856D-4F0659F5B8D6}"/>
    <cellStyle name="l_PM Jornais(eliza)_Plano Base ES_SECOM PR - MAIS BRASIL - 2a  ETAPA - 13-05 CONFERENCIA 10.05.08_SPA - NUCLEO APRES 3 4 2" xfId="45047" xr:uid="{00FED353-2316-4AE4-BDEF-D4B06D9D1257}"/>
    <cellStyle name="l_PM Jornais(eliza)_Plano Base ES_SECOM PR - MAIS BRASIL - 2a  ETAPA - 13-05 CONFERENCIA 10.05.08_SPA - NUCLEO APRES 3 5" xfId="35530" xr:uid="{0912FF98-43D3-4588-AB72-32F7A1D32513}"/>
    <cellStyle name="l_PM Jornais(eliza)_Plano Base ES_SECOM PR - MAIS BRASIL - 2a  ETAPA - 13-05 CONFERENCIA 10.05.08_SPA - NUCLEO APRES 3 6" xfId="37070" xr:uid="{34CC63A9-D5D5-4AB1-881D-0E03CD080D6A}"/>
    <cellStyle name="l_PM Jornais(eliza)_Plano Base ES_SECOM PR - MAIS BRASIL - 2a  ETAPA - 13-05 CONFERENCIA 10.05.08_SPA - NUCLEO APRES 3 6 2" xfId="46606" xr:uid="{56D7ABC2-4D9F-4082-BC10-A61BF6880C84}"/>
    <cellStyle name="l_PM Jornais(eliza)_Plano Base ES_SECOM PR - MAIS BRASIL - 2a  ETAPA - 13-05 CONFERENCIA 10.05.08_SPA - NUCLEO APRES 4" xfId="14295" xr:uid="{48A0AFCF-706C-4AFC-9FCA-7BFB49A5BF40}"/>
    <cellStyle name="l_PM Jornais(eliza)_Plano Base ES_SECOM PR - MAIS BRASIL - 2a  ETAPA - 13-05 CONFERENCIA 10.05.08_SPA - NUCLEO APRES 4 2" xfId="20454" xr:uid="{7DACCA3B-0029-48E0-8F26-83B8391162CC}"/>
    <cellStyle name="l_PM Jornais(eliza)_Plano Base ES_SECOM PR - MAIS BRASIL - 2a  ETAPA - 13-05 CONFERENCIA 10.05.08_SPA - NUCLEO APRES 4 2 2" xfId="37864" xr:uid="{AC626075-D63F-41C6-AB92-ECD8E89D38C6}"/>
    <cellStyle name="l_PM Jornais(eliza)_Plano Base ES_SECOM PR - MAIS BRASIL - 2a  ETAPA - 13-05 CONFERENCIA 10.05.08_SPA - NUCLEO APRES 4 3" xfId="25363" xr:uid="{F766E3CE-01F0-47E5-9A06-149C14AA0D34}"/>
    <cellStyle name="l_PM Jornais(eliza)_Plano Base ES_SECOM PR - MAIS BRASIL - 2a  ETAPA - 13-05 CONFERENCIA 10.05.08_SPA - NUCLEO APRES 5" xfId="28573" xr:uid="{380C6EDD-53BC-45DB-871F-081ED79D3345}"/>
    <cellStyle name="l_PM Jornais(eliza)_Plano Base ES_SECOM PR - MAIS BRASIL - 2a  ETAPA - 13-05 CONFERENCIA 10.05.08_SPA - NUCLEO APRES 5 2" xfId="40929" xr:uid="{938814B5-3456-410A-A578-04DA17E12C3F}"/>
    <cellStyle name="l_PM Jornais(eliza)_Plano Base ES_SECOM PR - MAIS BRASIL - 2a  ETAPA - 13-05 CONFERENCIA 10.05.08_SPA - NUCLEO APRES 6" xfId="31763" xr:uid="{24D07F04-7B48-4536-9A36-6D2087A82EEA}"/>
    <cellStyle name="l_PM Jornais(eliza)_Plano Base ES_SECOM PR - MAIS BRASIL - 2a  ETAPA - 13-05 CONFERENCIA 10.05.08_SPA - NUCLEO APRES_CINEMA - BRASÍLIA - 141" xfId="1428" xr:uid="{C57ECB25-D50D-4D0B-A91F-5966B6CD4C91}"/>
    <cellStyle name="l_PM Jornais(eliza)_Plano Base ES_SECOM PR - MAIS BRASIL - 2a  ETAPA - 13-05 CONFERENCIA 10.05.08_SPA - NUCLEO APRES_CINEMA - BRASÍLIA - 141_JORNAL COMPLEMENTO 24.06 - VERAMIR II - CONSOLIDADO" xfId="1429" xr:uid="{DB08C0DD-5E4F-4F13-B22A-CA76B75CD1B3}"/>
    <cellStyle name="l_PM Jornais(eliza)_Plano Base ES_SECOM PR - MAIS BRASIL - 2a  ETAPA - 13-05 CONFERENCIA 10.05.08_SPA - NUCLEO APRES_CINEMA_-_9_MERCADOS" xfId="1430" xr:uid="{9A24D090-08CC-4BDB-BD4A-EFD5D38EDE1F}"/>
    <cellStyle name="l_PM Jornais(eliza)_Plano Base ES_SECOM PR - MAIS BRASIL - 2a  ETAPA - 13-05 CONFERENCIA 10.05.08_SPA - NUCLEO APRES_JORNAL COMPLEMENTO 24.06 - VERAMIR II - CONSOLIDADO" xfId="1431" xr:uid="{C591159F-250E-4885-BCEE-565B3502ADAC}"/>
    <cellStyle name="l_PM Jornais(eliza)_Plano Base ES_SECOM PR - MAIS BRASIL - 2a  ETAPA - 13-05 CONFERENCIA 10.05.08_SPA - NUCLEO APRES_OOH - Rev 12" xfId="4155" xr:uid="{05EE423C-D63B-4E46-9662-416D2CAFE2F0}"/>
    <cellStyle name="l_PM Jornais(eliza)_Plano Base ES_SECOM PR - MAIS BRASIL - 2a  ETAPA - 13-05 CONFERENCIA 10.05.08_SPA - NUCLEO APRES_Plano  DF - Jornal Meia Pág. Tab. 17.05" xfId="1432" xr:uid="{4F69D6C2-FD49-4257-8029-B4CF170D31B4}"/>
    <cellStyle name="l_PM Jornais(eliza)_Plano Base ES_SECOM PR - MAIS BRASIL - 2a  ETAPA - 13-05 CONFERENCIA 10.05.08_SPA - NUCLEO APRES_Plano  DF - Jornal Meia Pág. Tab. 17.05_JORNAL COMPLEMENTO 24.06 - VERAMIR II - CONSOLIDADO" xfId="1433" xr:uid="{110D7D22-AF51-40FF-BD40-09319558F254}"/>
    <cellStyle name="l_PM Jornais(eliza)_Plano Base ES_SECOM PR - MAIS BRASIL - 2a  ETAPA - 13-05 CONFERENCIA 10.05.08_SPA - NUCLEO APRES_Plano  PE - Jornal Meia Pág. Tab. 17.05" xfId="1434" xr:uid="{80AFE17F-9302-4FF2-A289-01275AD1898B}"/>
    <cellStyle name="l_PM Jornais(eliza)_Plano Base ES_SECOM PR - MAIS BRASIL - 2a  ETAPA - 13-05 CONFERENCIA 10.05.08_SPA - NUCLEO APRES_Plano  PE - Jornal Meia Pág. Tab. 17.05_JORNAL COMPLEMENTO 24.06 - VERAMIR II - CONSOLIDADO" xfId="1435" xr:uid="{CEFB31E7-F2B9-4EB5-827E-619AB8FC11A0}"/>
    <cellStyle name="l_PM Jornais(eliza)_Plano Base ES_SECOM PR - MAIS BRASIL - 2a  ETAPA - 13-05 CONFERENCIA 10.05.08_SPA - NUCLEO APRES_Plano BA - Jornal Meia Pág. Tab. 17.05" xfId="1436" xr:uid="{479584C1-60AB-4B48-9879-D6BA7AFF56BA}"/>
    <cellStyle name="l_PM Jornais(eliza)_Plano Base ES_SECOM PR - MAIS BRASIL - 2a  ETAPA - 13-05 CONFERENCIA 10.05.08_SPA - NUCLEO APRES_Plano BA - Jornal Meia Pág. Tab. 17.05_JORNAL COMPLEMENTO 24.06 - VERAMIR II - CONSOLIDADO" xfId="1437" xr:uid="{5DE4CB71-6CE7-4EF5-99F4-613E0D97E416}"/>
    <cellStyle name="l_PM Jornais(eliza)_Plano Base ES_SECOM PR - MAIS BRASIL - 2a  ETAPA - 13-05 CONFERENCIA 10.05.08_SPA - NUCLEO APRES_Plano CE - Jornal Meia Pág. Tab. 17.05" xfId="1438" xr:uid="{2C9446DB-0C83-439E-A3F2-C6D03009A5EC}"/>
    <cellStyle name="l_PM Jornais(eliza)_Plano Base ES_SECOM PR - MAIS BRASIL - 2a  ETAPA - 13-05 CONFERENCIA 10.05.08_SPA - NUCLEO APRES_Plano CE - Jornal Meia Pág. Tab. 17.05_JORNAL COMPLEMENTO 24.06 - VERAMIR II - CONSOLIDADO" xfId="1439" xr:uid="{2B6AF985-F5E2-4B0F-BEEC-2EE5F67EDB46}"/>
    <cellStyle name="l_PM Jornais(eliza)_Plano Base ES_SECOM PR - MAIS BRASIL - 2a  ETAPA - 13-05 CONFERENCIA 10.05.08_SPA - NUCLEO APRES_REV I - PLANO RÁDIO CONSOLIDADO MATISSE 07.07" xfId="1440" xr:uid="{607A1059-7123-454C-8151-4D5FE37E0FBB}"/>
    <cellStyle name="l_PM Jornais(eliza)_Plano Base ES_SECOM PR - MAIS BRASIL - 2a  ETAPA - 13-05 CONFERENCIA 10.05.08_SPA - NUCLEO APRES_SÉCULO 21" xfId="1441" xr:uid="{D09AE31C-1327-46EE-B381-5B3E427FA6F6}"/>
    <cellStyle name="l_PM Jornais(eliza)_Plano Base ES_SECOM PR - MAIS BRASIL - 2a  ETAPA - 13-05 CONFERENCIA 10.05.08_SPA - NUCLEO APRES_SÉCULO 21_JORNAL COMPLEMENTO 24.06 - VERAMIR II - CONSOLIDADO" xfId="1442" xr:uid="{8BAC5F21-A925-4719-AEAA-1810D4559EA0}"/>
    <cellStyle name="l_PM Jornais(eliza)_Plano Base ES_SECOM PR (1).." xfId="1443" xr:uid="{2D56D5FA-E0B7-4A2F-9323-ED9EAF27D33A}"/>
    <cellStyle name="l_PM Jornais(eliza)_Plano Base ES_SECOM PR (1).._JORNAL COMPLEMENTO 24.06 - VERAMIR II - CONSOLIDADO" xfId="1444" xr:uid="{4D2A2756-F442-427D-81E2-A3333ECA1449}"/>
    <cellStyle name="l_PM Jornais(eliza)_Plano Base ES_SECOM PR (2).." xfId="1445" xr:uid="{EEE7C416-4197-499E-B272-55A710075D07}"/>
    <cellStyle name="l_PM Jornais(eliza)_Plano Base ES_SECOM PR (2).._JORNAL COMPLEMENTO 24.06 - VERAMIR II - CONSOLIDADO" xfId="1446" xr:uid="{BF9FD554-2DA7-4F2E-B29C-8B6CA4AD7F23}"/>
    <cellStyle name="l_PM Jornais(eliza)_Plano Base ES_SECOM PR -PERNAMBUCO -  14-05-08(1)" xfId="1447" xr:uid="{792EEB97-E43A-4694-BD6A-54498FC28AFE}"/>
    <cellStyle name="l_PM Jornais(eliza)_Plano Base ES_SECOM PR -PERNAMBUCO -  14-05-08(1)_JORNAL COMPLEMENTO 24.06 - VERAMIR II - CONSOLIDADO" xfId="1448" xr:uid="{B313A5A2-DBCD-48FA-9148-4BDFA2346757}"/>
    <cellStyle name="l_PM Jornais(eliza)_Plano Base ES_SPA - NUCLEO APRES" xfId="1449" xr:uid="{08C5A799-6031-458E-BFED-DC6EF17FE8ED}"/>
    <cellStyle name="l_PM Jornais(eliza)_Plano Base ES_SPA - NUCLEO APRES 2" xfId="11453" xr:uid="{4FF5BD3D-CF71-4647-8ABD-6251BC31E170}"/>
    <cellStyle name="l_PM Jornais(eliza)_Plano Base ES_SPA - NUCLEO APRES 2 2" xfId="13209" xr:uid="{8588C267-8855-46CA-8A83-F1B134B6FE6D}"/>
    <cellStyle name="l_PM Jornais(eliza)_Plano Base ES_SPA - NUCLEO APRES 2 2 2" xfId="16839" xr:uid="{4079F014-1D41-41CA-9FAE-8BF9313B8568}"/>
    <cellStyle name="l_PM Jornais(eliza)_Plano Base ES_SPA - NUCLEO APRES 2 2 2 2" xfId="22998" xr:uid="{E1425FEE-C648-4686-8232-05E630F3966E}"/>
    <cellStyle name="l_PM Jornais(eliza)_Plano Base ES_SPA - NUCLEO APRES 2 2 2 2 2" xfId="40265" xr:uid="{ACE49259-9714-4D34-BD22-0BA920B0CCCC}"/>
    <cellStyle name="l_PM Jornais(eliza)_Plano Base ES_SPA - NUCLEO APRES 2 2 2 3" xfId="27906" xr:uid="{DC80D164-E4AA-4704-96FE-89CEA2A174A3}"/>
    <cellStyle name="l_PM Jornais(eliza)_Plano Base ES_SPA - NUCLEO APRES 2 2 3" xfId="31130" xr:uid="{776A7A20-5578-45BC-B808-2D819E322BB1}"/>
    <cellStyle name="l_PM Jornais(eliza)_Plano Base ES_SPA - NUCLEO APRES 2 2 3 2" xfId="43354" xr:uid="{1F28CCA5-9940-4B42-9245-923F0B690E78}"/>
    <cellStyle name="l_PM Jornais(eliza)_Plano Base ES_SPA - NUCLEO APRES 2 2 4" xfId="34122" xr:uid="{D4A85F3C-52B1-40DF-800A-6E897F606D6C}"/>
    <cellStyle name="l_PM Jornais(eliza)_Plano Base ES_SPA - NUCLEO APRES 2 2 4 2" xfId="45841" xr:uid="{0C134F28-0506-42C1-BEC6-7F3ACABD3C19}"/>
    <cellStyle name="l_PM Jornais(eliza)_Plano Base ES_SPA - NUCLEO APRES 2 2 5" xfId="36323" xr:uid="{7F260AEA-8CFF-42CA-9FBF-789D3BD18AAE}"/>
    <cellStyle name="l_PM Jornais(eliza)_Plano Base ES_SPA - NUCLEO APRES 2 2 6" xfId="18223" xr:uid="{A98109B5-632A-4415-A6BC-FEE73D31A399}"/>
    <cellStyle name="l_PM Jornais(eliza)_Plano Base ES_SPA - NUCLEO APRES 2 3" xfId="15136" xr:uid="{9FA4236F-6C33-4E11-BD69-1E42B592CA6E}"/>
    <cellStyle name="l_PM Jornais(eliza)_Plano Base ES_SPA - NUCLEO APRES 2 3 2" xfId="21295" xr:uid="{83E7FEC8-E03E-488D-B50F-4567EEEA2E75}"/>
    <cellStyle name="l_PM Jornais(eliza)_Plano Base ES_SPA - NUCLEO APRES 2 3 2 2" xfId="38668" xr:uid="{8CDF4FE4-4AAB-4337-8CE0-B666646A1AA0}"/>
    <cellStyle name="l_PM Jornais(eliza)_Plano Base ES_SPA - NUCLEO APRES 2 3 3" xfId="26257" xr:uid="{06CF0474-A225-407E-9C73-8A405F4EED2A}"/>
    <cellStyle name="l_PM Jornais(eliza)_Plano Base ES_SPA - NUCLEO APRES 2 4" xfId="29448" xr:uid="{1B98795B-EB8B-4B83-9EA8-18AAEE833FB0}"/>
    <cellStyle name="l_PM Jornais(eliza)_Plano Base ES_SPA - NUCLEO APRES 2 4 2" xfId="41758" xr:uid="{85C07DF8-6D4B-45E8-BA70-F5C399AAD21E}"/>
    <cellStyle name="l_PM Jornais(eliza)_Plano Base ES_SPA - NUCLEO APRES 2 5" xfId="32432" xr:uid="{636E31BF-E528-4989-A683-9A7121F7279C}"/>
    <cellStyle name="l_PM Jornais(eliza)_Plano Base ES_SPA - NUCLEO APRES 2 5 2" xfId="44187" xr:uid="{D34C2EE8-5189-46A0-A600-B03DFEEF0D2C}"/>
    <cellStyle name="l_PM Jornais(eliza)_Plano Base ES_SPA - NUCLEO APRES 2 6" xfId="34737" xr:uid="{EFA92F63-6564-41ED-A8B1-9C8A65891821}"/>
    <cellStyle name="l_PM Jornais(eliza)_Plano Base ES_SPA - NUCLEO APRES 2 7" xfId="19385" xr:uid="{358C59B3-BF42-4963-905C-E788F3F02166}"/>
    <cellStyle name="l_PM Jornais(eliza)_Plano Base ES_SPA - NUCLEO APRES 3" xfId="12406" xr:uid="{9703DE3F-0B69-44E3-83A9-4961A6193486}"/>
    <cellStyle name="l_PM Jornais(eliza)_Plano Base ES_SPA - NUCLEO APRES 3 2" xfId="16036" xr:uid="{0514D867-9694-4F0A-A682-7EE58BFF176A}"/>
    <cellStyle name="l_PM Jornais(eliza)_Plano Base ES_SPA - NUCLEO APRES 3 2 2" xfId="22195" xr:uid="{A36E0042-4408-4E22-AA45-AA6EF9765909}"/>
    <cellStyle name="l_PM Jornais(eliza)_Plano Base ES_SPA - NUCLEO APRES 3 2 2 2" xfId="39473" xr:uid="{96F617AB-EC9A-473A-AE03-2148B0E043E1}"/>
    <cellStyle name="l_PM Jornais(eliza)_Plano Base ES_SPA - NUCLEO APRES 3 2 3" xfId="27114" xr:uid="{B33D0E06-2729-4389-BF68-11913F0F3946}"/>
    <cellStyle name="l_PM Jornais(eliza)_Plano Base ES_SPA - NUCLEO APRES 3 2 4" xfId="48373" xr:uid="{0275BD64-F91B-4828-AEEF-30B13D012FD2}"/>
    <cellStyle name="l_PM Jornais(eliza)_Plano Base ES_SPA - NUCLEO APRES 3 3" xfId="17736" xr:uid="{A3BA3098-AE19-47CC-BCD1-A54C9BC1DE38}"/>
    <cellStyle name="l_PM Jornais(eliza)_Plano Base ES_SPA - NUCLEO APRES 3 3 2" xfId="23895" xr:uid="{569A960E-F530-44F1-84BA-967AD6AA7C44}"/>
    <cellStyle name="l_PM Jornais(eliza)_Plano Base ES_SPA - NUCLEO APRES 3 3 2 2" xfId="42558" xr:uid="{2AC44141-AA6C-431A-B961-8E0F77EE306D}"/>
    <cellStyle name="l_PM Jornais(eliza)_Plano Base ES_SPA - NUCLEO APRES 3 3 3" xfId="30332" xr:uid="{F1C7044E-83E5-4162-8370-9CBF2403A476}"/>
    <cellStyle name="l_PM Jornais(eliza)_Plano Base ES_SPA - NUCLEO APRES 3 4" xfId="33329" xr:uid="{D261127F-B586-4285-AD1C-38359508C8E5}"/>
    <cellStyle name="l_PM Jornais(eliza)_Plano Base ES_SPA - NUCLEO APRES 3 4 2" xfId="45048" xr:uid="{22DE20BB-E395-4044-AECB-C4667EA50E3E}"/>
    <cellStyle name="l_PM Jornais(eliza)_Plano Base ES_SPA - NUCLEO APRES 3 5" xfId="35531" xr:uid="{3A405823-05E7-483A-9FA4-3B5B7EADBA22}"/>
    <cellStyle name="l_PM Jornais(eliza)_Plano Base ES_SPA - NUCLEO APRES 3 6" xfId="37273" xr:uid="{0A4E70B0-2D44-4A2E-9F23-EA54BBFF2905}"/>
    <cellStyle name="l_PM Jornais(eliza)_Plano Base ES_SPA - NUCLEO APRES 3 6 2" xfId="46809" xr:uid="{0C7DF45E-BFB9-422C-9C28-135EAABBA73C}"/>
    <cellStyle name="l_PM Jornais(eliza)_Plano Base ES_SPA - NUCLEO APRES 4" xfId="14296" xr:uid="{EE27C565-9057-4883-A01D-3909E61186BC}"/>
    <cellStyle name="l_PM Jornais(eliza)_Plano Base ES_SPA - NUCLEO APRES 4 2" xfId="20455" xr:uid="{EFC7E4B9-0BE5-4534-A203-7D308C1A0AFB}"/>
    <cellStyle name="l_PM Jornais(eliza)_Plano Base ES_SPA - NUCLEO APRES 4 2 2" xfId="37865" xr:uid="{578ADA80-19D9-483C-8210-1CB451C81B87}"/>
    <cellStyle name="l_PM Jornais(eliza)_Plano Base ES_SPA - NUCLEO APRES 4 3" xfId="25364" xr:uid="{6A8F5C40-599D-4CB9-B3C7-CC8A588763A8}"/>
    <cellStyle name="l_PM Jornais(eliza)_Plano Base ES_SPA - NUCLEO APRES 5" xfId="28574" xr:uid="{B5EC005C-53CB-4E61-952A-EACE34E59C57}"/>
    <cellStyle name="l_PM Jornais(eliza)_Plano Base ES_SPA - NUCLEO APRES 5 2" xfId="40930" xr:uid="{BA27F944-0DAA-4B60-A43D-C80EADFB311D}"/>
    <cellStyle name="l_PM Jornais(eliza)_Plano Base ES_SPA - NUCLEO APRES 6" xfId="31762" xr:uid="{8DDE3ECD-BB27-4E60-A1AE-CE16F63A5E4D}"/>
    <cellStyle name="l_PM Jornais(eliza)_Plano Base ES_SPA - NUCLEO APRES_OOH - Rev 12" xfId="4156" xr:uid="{A867A74A-5F86-4823-ABC3-D68E0867B31B}"/>
    <cellStyle name="l_PM Jornais(eliza)_Plano Base MG" xfId="1450" xr:uid="{09D94A76-F033-4A34-9E0D-DC6BAF4C2310}"/>
    <cellStyle name="l_PM Jornais(eliza)_Plano Base MG 2" xfId="11454" xr:uid="{B9BA373D-2106-4C10-8ED9-5729955337E2}"/>
    <cellStyle name="l_PM Jornais(eliza)_Plano Base MG 2 2" xfId="13210" xr:uid="{B9AFB534-9CEE-48CF-8910-CE9C5A51D836}"/>
    <cellStyle name="l_PM Jornais(eliza)_Plano Base MG 2 2 2" xfId="16840" xr:uid="{5D2F5E1F-7646-4D93-8143-6B2B0FC06F88}"/>
    <cellStyle name="l_PM Jornais(eliza)_Plano Base MG 2 2 2 2" xfId="22999" xr:uid="{01A57330-FDDE-405E-A0A8-E883A8C1F0CA}"/>
    <cellStyle name="l_PM Jornais(eliza)_Plano Base MG 2 2 2 2 2" xfId="40266" xr:uid="{12B4E7FC-CFCC-4FBD-8E43-2A47DF54B5EC}"/>
    <cellStyle name="l_PM Jornais(eliza)_Plano Base MG 2 2 2 3" xfId="27907" xr:uid="{DE143DB6-28E9-4724-B12C-119484A1F320}"/>
    <cellStyle name="l_PM Jornais(eliza)_Plano Base MG 2 2 3" xfId="31131" xr:uid="{A29EB82A-3852-4AC7-A649-3D6AC3D46134}"/>
    <cellStyle name="l_PM Jornais(eliza)_Plano Base MG 2 2 3 2" xfId="43355" xr:uid="{BD8FF07F-42A4-44F7-928A-0CA8328856EB}"/>
    <cellStyle name="l_PM Jornais(eliza)_Plano Base MG 2 2 4" xfId="34123" xr:uid="{E929C187-1688-4530-B613-975E9EA0C573}"/>
    <cellStyle name="l_PM Jornais(eliza)_Plano Base MG 2 2 4 2" xfId="45842" xr:uid="{609BAF61-BAE2-4308-A2FC-1DCAF5170609}"/>
    <cellStyle name="l_PM Jornais(eliza)_Plano Base MG 2 2 5" xfId="36324" xr:uid="{8D7C8EE5-A48E-4154-959A-1A0FFC41EF3D}"/>
    <cellStyle name="l_PM Jornais(eliza)_Plano Base MG 2 2 6" xfId="18222" xr:uid="{01C62E97-D863-4D79-8DA3-8B3D554C1603}"/>
    <cellStyle name="l_PM Jornais(eliza)_Plano Base MG 2 3" xfId="15137" xr:uid="{9672C73F-B5EF-4CDB-ABCE-A6B95464F59B}"/>
    <cellStyle name="l_PM Jornais(eliza)_Plano Base MG 2 3 2" xfId="21296" xr:uid="{6C016866-4DFE-4BD6-A876-027D403D1D9C}"/>
    <cellStyle name="l_PM Jornais(eliza)_Plano Base MG 2 3 2 2" xfId="38669" xr:uid="{C67C3C90-4A02-4140-ADB0-9FBC18BB9CD9}"/>
    <cellStyle name="l_PM Jornais(eliza)_Plano Base MG 2 3 3" xfId="26258" xr:uid="{5ABCC936-7E11-48D6-8451-5EA710952797}"/>
    <cellStyle name="l_PM Jornais(eliza)_Plano Base MG 2 4" xfId="29449" xr:uid="{9E85551C-FB8E-4EF9-B5FA-ED86E175C45A}"/>
    <cellStyle name="l_PM Jornais(eliza)_Plano Base MG 2 4 2" xfId="41759" xr:uid="{85831CFE-3E12-4BF3-84F6-43F398D8A30A}"/>
    <cellStyle name="l_PM Jornais(eliza)_Plano Base MG 2 5" xfId="32433" xr:uid="{5A8B38C6-6042-4BD1-837E-B33C29678BF8}"/>
    <cellStyle name="l_PM Jornais(eliza)_Plano Base MG 2 5 2" xfId="44188" xr:uid="{65CBBAF4-34F0-4145-B7AA-EE40FF8C52FE}"/>
    <cellStyle name="l_PM Jornais(eliza)_Plano Base MG 2 6" xfId="34738" xr:uid="{AF26BC19-54BB-4D7A-92F0-A89C5A576A13}"/>
    <cellStyle name="l_PM Jornais(eliza)_Plano Base MG 2 7" xfId="19679" xr:uid="{5C45DD08-7BE0-40E8-A37A-05B952657A0F}"/>
    <cellStyle name="l_PM Jornais(eliza)_Plano Base MG 3" xfId="12407" xr:uid="{C9E7762A-48B3-4FF8-BD9F-9A8E7C9F1240}"/>
    <cellStyle name="l_PM Jornais(eliza)_Plano Base MG 3 2" xfId="16037" xr:uid="{6BB78758-E255-4813-94E7-32EC9AB3AF44}"/>
    <cellStyle name="l_PM Jornais(eliza)_Plano Base MG 3 2 2" xfId="22196" xr:uid="{7D758AF8-5B43-40D1-BCF7-DE3FCF835E22}"/>
    <cellStyle name="l_PM Jornais(eliza)_Plano Base MG 3 2 2 2" xfId="39474" xr:uid="{D12C9135-152D-44AC-B3FE-302C78F92D5A}"/>
    <cellStyle name="l_PM Jornais(eliza)_Plano Base MG 3 2 3" xfId="27115" xr:uid="{4F34F522-21D5-4536-8D30-B351492A8D20}"/>
    <cellStyle name="l_PM Jornais(eliza)_Plano Base MG 3 2 4" xfId="48374" xr:uid="{8E8140D4-5150-445A-A33F-5F27A93EE048}"/>
    <cellStyle name="l_PM Jornais(eliza)_Plano Base MG 3 3" xfId="17737" xr:uid="{2D829426-6C12-4746-A783-80FC183BD838}"/>
    <cellStyle name="l_PM Jornais(eliza)_Plano Base MG 3 3 2" xfId="23896" xr:uid="{3D4DA7E4-188A-4A43-9F9B-B36F678408CD}"/>
    <cellStyle name="l_PM Jornais(eliza)_Plano Base MG 3 3 2 2" xfId="42559" xr:uid="{8D3B8CAD-1CFE-4AD2-9B37-13035739CFCF}"/>
    <cellStyle name="l_PM Jornais(eliza)_Plano Base MG 3 3 3" xfId="30333" xr:uid="{442496C7-8686-4986-B63C-99C835CF3A25}"/>
    <cellStyle name="l_PM Jornais(eliza)_Plano Base MG 3 4" xfId="33330" xr:uid="{FBEA8E35-DCCA-4B44-80EB-B107B35DC402}"/>
    <cellStyle name="l_PM Jornais(eliza)_Plano Base MG 3 4 2" xfId="45049" xr:uid="{AD3F4C41-CCDA-4CB5-87AA-B672E186C3C2}"/>
    <cellStyle name="l_PM Jornais(eliza)_Plano Base MG 3 5" xfId="35532" xr:uid="{7FAB64D0-C1EA-42B8-A31E-2FB16FBA26CF}"/>
    <cellStyle name="l_PM Jornais(eliza)_Plano Base MG 3 6" xfId="36873" xr:uid="{62DE3B0B-9995-4ECA-8AC2-9A8B4CDE7E91}"/>
    <cellStyle name="l_PM Jornais(eliza)_Plano Base MG 3 6 2" xfId="46409" xr:uid="{F7748652-6FE1-44A2-99A0-366FDEED961C}"/>
    <cellStyle name="l_PM Jornais(eliza)_Plano Base MG 4" xfId="14297" xr:uid="{FA6B563E-5831-405C-8169-04FBDEB94C0F}"/>
    <cellStyle name="l_PM Jornais(eliza)_Plano Base MG 4 2" xfId="20456" xr:uid="{829A80FD-7BB6-4681-8226-44396685C55E}"/>
    <cellStyle name="l_PM Jornais(eliza)_Plano Base MG 4 2 2" xfId="37866" xr:uid="{813F7A52-E8DF-4D3D-9D04-BD6582A8EAAB}"/>
    <cellStyle name="l_PM Jornais(eliza)_Plano Base MG 4 3" xfId="25365" xr:uid="{43550A49-882F-4F71-B2A2-29625D6B1683}"/>
    <cellStyle name="l_PM Jornais(eliza)_Plano Base MG 5" xfId="28575" xr:uid="{3098CAC4-3EF2-4C1F-B99E-65ED7EDD6D3E}"/>
    <cellStyle name="l_PM Jornais(eliza)_Plano Base MG 5 2" xfId="40931" xr:uid="{0ED58142-6F74-4909-9F1E-026848487B33}"/>
    <cellStyle name="l_PM Jornais(eliza)_Plano Base MG 6" xfId="31761" xr:uid="{80A0140E-50A8-4B23-BE17-35FFF22D2F0D}"/>
    <cellStyle name="l_PM Jornais(eliza)_Plano Base MG_CINEMA - 9 MERCADOS" xfId="1451" xr:uid="{70EE86BC-D65A-473D-BC73-CD9C5296CED5}"/>
    <cellStyle name="l_PM Jornais(eliza)_Plano Base MG_CINEMA_-_9_MERCADOS" xfId="1452" xr:uid="{DB41FC19-E6B6-4B3D-8B48-4AA177CD63D2}"/>
    <cellStyle name="l_PM Jornais(eliza)_Plano Base MG_JORNAL COMPLEMENTO 24.06 - VERAMIR II - CONSOLIDADO" xfId="1453" xr:uid="{A745B257-B002-45C6-AEFA-41089085AFD1}"/>
    <cellStyle name="l_PM Jornais(eliza)_Plano Base MG_NEIDE II" xfId="1454" xr:uid="{BB9E5E03-B7B4-4706-B1F3-B4A3AECFF36C}"/>
    <cellStyle name="l_PM Jornais(eliza)_Plano Base MG_NEIDE II 2" xfId="11455" xr:uid="{590F7D83-B65D-4FDD-9DD8-CFAA19857E0C}"/>
    <cellStyle name="l_PM Jornais(eliza)_Plano Base MG_NEIDE II 2 2" xfId="13211" xr:uid="{56721C28-4728-4549-AFE4-CD6EE29D76BE}"/>
    <cellStyle name="l_PM Jornais(eliza)_Plano Base MG_NEIDE II 2 2 2" xfId="16841" xr:uid="{64F80931-A113-4DB4-BF65-A28406F412CB}"/>
    <cellStyle name="l_PM Jornais(eliza)_Plano Base MG_NEIDE II 2 2 2 2" xfId="23000" xr:uid="{A62A06DB-90FF-4E1A-BB3B-9A7A2C7FAB3C}"/>
    <cellStyle name="l_PM Jornais(eliza)_Plano Base MG_NEIDE II 2 2 2 2 2" xfId="40267" xr:uid="{5EFCEA4D-E814-4026-8A11-CB3CA68E232E}"/>
    <cellStyle name="l_PM Jornais(eliza)_Plano Base MG_NEIDE II 2 2 2 3" xfId="27908" xr:uid="{7CDD5919-A31D-4656-9CAD-6A0748384F72}"/>
    <cellStyle name="l_PM Jornais(eliza)_Plano Base MG_NEIDE II 2 2 3" xfId="31132" xr:uid="{3846CF8F-F2E1-46FD-9002-3142EF635E21}"/>
    <cellStyle name="l_PM Jornais(eliza)_Plano Base MG_NEIDE II 2 2 3 2" xfId="43356" xr:uid="{147DC9D5-D073-4C0B-846B-37FE18EB2C96}"/>
    <cellStyle name="l_PM Jornais(eliza)_Plano Base MG_NEIDE II 2 2 4" xfId="34124" xr:uid="{A40CCD1D-977F-4DD6-A8A8-0DC4FA4CDBDD}"/>
    <cellStyle name="l_PM Jornais(eliza)_Plano Base MG_NEIDE II 2 2 4 2" xfId="45843" xr:uid="{D59AF555-241A-4553-84BC-CD2AD3ADB4BB}"/>
    <cellStyle name="l_PM Jornais(eliza)_Plano Base MG_NEIDE II 2 2 5" xfId="36325" xr:uid="{7CBD01AB-67A7-472B-BED4-10538CF83FDC}"/>
    <cellStyle name="l_PM Jornais(eliza)_Plano Base MG_NEIDE II 2 2 6" xfId="18445" xr:uid="{A4E5E42E-B83A-458A-A353-104D3342C3F4}"/>
    <cellStyle name="l_PM Jornais(eliza)_Plano Base MG_NEIDE II 2 3" xfId="15138" xr:uid="{F5EFF540-3BF1-424E-8D41-0E7215F73ADF}"/>
    <cellStyle name="l_PM Jornais(eliza)_Plano Base MG_NEIDE II 2 3 2" xfId="21297" xr:uid="{C5129E6D-AB04-4916-B1A4-3E122022AA10}"/>
    <cellStyle name="l_PM Jornais(eliza)_Plano Base MG_NEIDE II 2 3 2 2" xfId="38670" xr:uid="{1F208F0D-94A8-45A5-B3EE-5F4B49B30A82}"/>
    <cellStyle name="l_PM Jornais(eliza)_Plano Base MG_NEIDE II 2 3 3" xfId="26259" xr:uid="{392A9F2A-5ADF-449D-9F99-617E8B754212}"/>
    <cellStyle name="l_PM Jornais(eliza)_Plano Base MG_NEIDE II 2 4" xfId="29450" xr:uid="{53F9F8EF-AA68-46E6-A1CD-991E1850CA4D}"/>
    <cellStyle name="l_PM Jornais(eliza)_Plano Base MG_NEIDE II 2 4 2" xfId="41760" xr:uid="{6BD45E9D-65AC-4326-BA14-7820F0CA2E22}"/>
    <cellStyle name="l_PM Jornais(eliza)_Plano Base MG_NEIDE II 2 5" xfId="32434" xr:uid="{B6F12831-A7CC-46CF-BF6D-B149B02690C2}"/>
    <cellStyle name="l_PM Jornais(eliza)_Plano Base MG_NEIDE II 2 5 2" xfId="44189" xr:uid="{BD50A411-624D-49FF-BEEB-5852F2699604}"/>
    <cellStyle name="l_PM Jornais(eliza)_Plano Base MG_NEIDE II 2 6" xfId="34739" xr:uid="{B87D0C21-FEB0-4C4D-956D-CEBDAE3173DF}"/>
    <cellStyle name="l_PM Jornais(eliza)_Plano Base MG_NEIDE II 2 7" xfId="19002" xr:uid="{C6527608-C4CB-477D-AA5F-1CB1EDEA8096}"/>
    <cellStyle name="l_PM Jornais(eliza)_Plano Base MG_NEIDE II 3" xfId="12408" xr:uid="{0EE6C4AF-95C4-42C1-97F0-805ACF0F8384}"/>
    <cellStyle name="l_PM Jornais(eliza)_Plano Base MG_NEIDE II 3 2" xfId="16038" xr:uid="{384BF858-B2C6-4791-8201-8ADC19CF3DE9}"/>
    <cellStyle name="l_PM Jornais(eliza)_Plano Base MG_NEIDE II 3 2 2" xfId="22197" xr:uid="{6236BE61-09F5-4412-B385-843E8E42EF63}"/>
    <cellStyle name="l_PM Jornais(eliza)_Plano Base MG_NEIDE II 3 2 2 2" xfId="39475" xr:uid="{73837E2B-D499-4C01-A84F-3877694EB739}"/>
    <cellStyle name="l_PM Jornais(eliza)_Plano Base MG_NEIDE II 3 2 3" xfId="27116" xr:uid="{693E0264-94E7-4605-BAD1-B237FC058400}"/>
    <cellStyle name="l_PM Jornais(eliza)_Plano Base MG_NEIDE II 3 2 4" xfId="48375" xr:uid="{7A4123DA-F593-480E-9E73-ABCD9CA1F8CE}"/>
    <cellStyle name="l_PM Jornais(eliza)_Plano Base MG_NEIDE II 3 3" xfId="17738" xr:uid="{C50E2BA8-AEB0-4C4D-BCF0-0056C08AD7AA}"/>
    <cellStyle name="l_PM Jornais(eliza)_Plano Base MG_NEIDE II 3 3 2" xfId="23897" xr:uid="{35A942F0-3232-4B6E-90FF-B54E3783DDE9}"/>
    <cellStyle name="l_PM Jornais(eliza)_Plano Base MG_NEIDE II 3 3 2 2" xfId="42560" xr:uid="{E2F90D48-95C7-496F-B5F4-97F5265B0F4F}"/>
    <cellStyle name="l_PM Jornais(eliza)_Plano Base MG_NEIDE II 3 3 3" xfId="30334" xr:uid="{CAF24773-CAB8-4DCE-AE40-A00B71F199FE}"/>
    <cellStyle name="l_PM Jornais(eliza)_Plano Base MG_NEIDE II 3 4" xfId="33331" xr:uid="{CFA50743-00A2-46B8-B29B-563A8C7665B0}"/>
    <cellStyle name="l_PM Jornais(eliza)_Plano Base MG_NEIDE II 3 4 2" xfId="45050" xr:uid="{7006C40B-BBB6-4FA0-A660-FACE18A02B85}"/>
    <cellStyle name="l_PM Jornais(eliza)_Plano Base MG_NEIDE II 3 5" xfId="35533" xr:uid="{8E86F2D8-3DAE-4487-91D0-BF4525B1D213}"/>
    <cellStyle name="l_PM Jornais(eliza)_Plano Base MG_NEIDE II 3 6" xfId="29039" xr:uid="{65E642E5-DB7F-4290-9297-0B6CA6CE2F46}"/>
    <cellStyle name="l_PM Jornais(eliza)_Plano Base MG_NEIDE II 3 6 2" xfId="41368" xr:uid="{481BEF06-486A-464C-8796-46D08ED6F636}"/>
    <cellStyle name="l_PM Jornais(eliza)_Plano Base MG_NEIDE II 4" xfId="14298" xr:uid="{5E12ACC4-5795-4C65-B53F-753EA2750B9D}"/>
    <cellStyle name="l_PM Jornais(eliza)_Plano Base MG_NEIDE II 4 2" xfId="20457" xr:uid="{53A5CA73-680E-4B05-8BF8-DA6BFCF41453}"/>
    <cellStyle name="l_PM Jornais(eliza)_Plano Base MG_NEIDE II 4 2 2" xfId="37867" xr:uid="{EBB94434-1C3C-4A72-896B-56B8164AA3BB}"/>
    <cellStyle name="l_PM Jornais(eliza)_Plano Base MG_NEIDE II 4 3" xfId="25366" xr:uid="{D14B26B9-CBD2-45D0-8F0B-F76F1BFF0D76}"/>
    <cellStyle name="l_PM Jornais(eliza)_Plano Base MG_NEIDE II 5" xfId="28576" xr:uid="{4F1613AC-AD03-4853-B32F-A53F5A53DCF3}"/>
    <cellStyle name="l_PM Jornais(eliza)_Plano Base MG_NEIDE II 5 2" xfId="40932" xr:uid="{B6148E82-8CE1-4914-B8BA-85ED1E890138}"/>
    <cellStyle name="l_PM Jornais(eliza)_Plano Base MG_NEIDE II 6" xfId="31760" xr:uid="{75863A3D-8B13-45CE-BC9D-275B1AC05E6E}"/>
    <cellStyle name="l_PM Jornais(eliza)_Plano Base MG_NEIDE II_OOH - Rev 12" xfId="4157" xr:uid="{F8CD966A-6851-40A4-AF98-C2EE2AAF7CC3}"/>
    <cellStyle name="l_PM Jornais(eliza)_Plano Base MG_OOH - Rev 12" xfId="4158" xr:uid="{CD7EC4E7-B20C-43CC-AA28-26D3A864B500}"/>
    <cellStyle name="l_PM Jornais(eliza)_Plano Base MG_Plano  DF - Jornal Meia Pág. Tab. 17.05" xfId="1455" xr:uid="{C1A66DEB-3494-42E3-A088-1C56E2B4F910}"/>
    <cellStyle name="l_PM Jornais(eliza)_Plano Base MG_Plano  DF - Jornal Meia Pág. Tab. 17.05_JORNAL COMPLEMENTO 24.06 - VERAMIR II - CONSOLIDADO" xfId="1456" xr:uid="{ABBDA851-5511-43FD-9632-FF4E6BD559DA}"/>
    <cellStyle name="l_PM Jornais(eliza)_Plano Base MG_Plano  PE - Jornal Meia Pág. Tab. 17.05" xfId="1457" xr:uid="{A0607512-591A-4610-8995-92F2FE9A96A2}"/>
    <cellStyle name="l_PM Jornais(eliza)_Plano Base MG_Plano  PE - Jornal Meia Pág. Tab. 17.05_JORNAL COMPLEMENTO 24.06 - VERAMIR II - CONSOLIDADO" xfId="1458" xr:uid="{978D9D70-547A-40A4-AEB3-E8BE9C562675}"/>
    <cellStyle name="l_PM Jornais(eliza)_Plano Base MG_Plano BA - Jornal Meia Pág. Tab. 17.05 - JR NÃO PROG. 19.05" xfId="1459" xr:uid="{DE6D3808-D69E-4B02-A245-05642320DDCA}"/>
    <cellStyle name="l_PM Jornais(eliza)_Plano Base MG_Plano ES - 12.05.08 CONFERÊNCIA14-05-08 " xfId="1460" xr:uid="{11A2F96C-B3AD-49C7-9BE5-856357A4D592}"/>
    <cellStyle name="l_PM Jornais(eliza)_Plano Base MG_Plano ES - 12.05.08 CONFERÊNCIA14-05-08  2" xfId="11456" xr:uid="{3F17205E-3CFC-4E4A-81E0-5ECF2EBB9024}"/>
    <cellStyle name="l_PM Jornais(eliza)_Plano Base MG_Plano ES - 12.05.08 CONFERÊNCIA14-05-08  2 2" xfId="13212" xr:uid="{9DD8518D-9C0A-41C9-B478-826827834A79}"/>
    <cellStyle name="l_PM Jornais(eliza)_Plano Base MG_Plano ES - 12.05.08 CONFERÊNCIA14-05-08  2 2 2" xfId="16842" xr:uid="{2060D9D2-20A6-4AC8-870D-E8D522920CE8}"/>
    <cellStyle name="l_PM Jornais(eliza)_Plano Base MG_Plano ES - 12.05.08 CONFERÊNCIA14-05-08  2 2 2 2" xfId="23001" xr:uid="{B78B4476-483E-4DF3-B724-8DA34937D689}"/>
    <cellStyle name="l_PM Jornais(eliza)_Plano Base MG_Plano ES - 12.05.08 CONFERÊNCIA14-05-08  2 2 2 2 2" xfId="40268" xr:uid="{1E003702-3E59-424E-B6D3-C278845DB204}"/>
    <cellStyle name="l_PM Jornais(eliza)_Plano Base MG_Plano ES - 12.05.08 CONFERÊNCIA14-05-08  2 2 2 3" xfId="27909" xr:uid="{84E5E97D-CDC5-4393-A947-F2054A3D0C80}"/>
    <cellStyle name="l_PM Jornais(eliza)_Plano Base MG_Plano ES - 12.05.08 CONFERÊNCIA14-05-08  2 2 3" xfId="31133" xr:uid="{62983A21-F396-4BF9-9EBD-6653ADADEBC8}"/>
    <cellStyle name="l_PM Jornais(eliza)_Plano Base MG_Plano ES - 12.05.08 CONFERÊNCIA14-05-08  2 2 3 2" xfId="43357" xr:uid="{4A5F58BA-C64C-4763-8E8F-F13452CEB626}"/>
    <cellStyle name="l_PM Jornais(eliza)_Plano Base MG_Plano ES - 12.05.08 CONFERÊNCIA14-05-08  2 2 4" xfId="34125" xr:uid="{48B262AD-559A-45FB-8438-63282F429BDC}"/>
    <cellStyle name="l_PM Jornais(eliza)_Plano Base MG_Plano ES - 12.05.08 CONFERÊNCIA14-05-08  2 2 4 2" xfId="45844" xr:uid="{3484AEAD-9C25-4D7C-9284-D8C5BE19460C}"/>
    <cellStyle name="l_PM Jornais(eliza)_Plano Base MG_Plano ES - 12.05.08 CONFERÊNCIA14-05-08  2 2 5" xfId="36326" xr:uid="{9E34F964-BB21-4FC3-9A92-3B16BE90606B}"/>
    <cellStyle name="l_PM Jornais(eliza)_Plano Base MG_Plano ES - 12.05.08 CONFERÊNCIA14-05-08  2 2 6" xfId="18444" xr:uid="{B3B526C4-5100-4BEE-A636-F2586FD478DD}"/>
    <cellStyle name="l_PM Jornais(eliza)_Plano Base MG_Plano ES - 12.05.08 CONFERÊNCIA14-05-08  2 3" xfId="15139" xr:uid="{7350482B-A7C0-4521-8650-5C6354194B4F}"/>
    <cellStyle name="l_PM Jornais(eliza)_Plano Base MG_Plano ES - 12.05.08 CONFERÊNCIA14-05-08  2 3 2" xfId="21298" xr:uid="{E2BBCBC2-E8FE-4713-8B6F-EFCA3A4EDD92}"/>
    <cellStyle name="l_PM Jornais(eliza)_Plano Base MG_Plano ES - 12.05.08 CONFERÊNCIA14-05-08  2 3 2 2" xfId="38671" xr:uid="{7814FEC9-7BD9-4898-B32A-8CF0C41B79AF}"/>
    <cellStyle name="l_PM Jornais(eliza)_Plano Base MG_Plano ES - 12.05.08 CONFERÊNCIA14-05-08  2 3 3" xfId="26260" xr:uid="{DA11AE2E-0F4F-4DC5-82A4-2F02DAFB02FD}"/>
    <cellStyle name="l_PM Jornais(eliza)_Plano Base MG_Plano ES - 12.05.08 CONFERÊNCIA14-05-08  2 4" xfId="29451" xr:uid="{63222E2D-575A-4F78-91FF-A7287E7FC235}"/>
    <cellStyle name="l_PM Jornais(eliza)_Plano Base MG_Plano ES - 12.05.08 CONFERÊNCIA14-05-08  2 4 2" xfId="41761" xr:uid="{38060694-DF46-47A2-B00D-FF3BF054A5DB}"/>
    <cellStyle name="l_PM Jornais(eliza)_Plano Base MG_Plano ES - 12.05.08 CONFERÊNCIA14-05-08  2 5" xfId="32435" xr:uid="{7C303B8C-DE92-4167-B3FA-92453B5AD77F}"/>
    <cellStyle name="l_PM Jornais(eliza)_Plano Base MG_Plano ES - 12.05.08 CONFERÊNCIA14-05-08  2 5 2" xfId="44190" xr:uid="{5E53B04D-B51C-4090-8E37-BF759059DAF6}"/>
    <cellStyle name="l_PM Jornais(eliza)_Plano Base MG_Plano ES - 12.05.08 CONFERÊNCIA14-05-08  2 6" xfId="34740" xr:uid="{C0ED78A0-1A17-41E7-B04D-B9638F0448A0}"/>
    <cellStyle name="l_PM Jornais(eliza)_Plano Base MG_Plano ES - 12.05.08 CONFERÊNCIA14-05-08  2 7" xfId="18686" xr:uid="{27965689-1046-4439-9C05-311E5538DA3B}"/>
    <cellStyle name="l_PM Jornais(eliza)_Plano Base MG_Plano ES - 12.05.08 CONFERÊNCIA14-05-08  3" xfId="12409" xr:uid="{E3FB9BF6-52EC-4EA8-941A-2F077C7F6D5A}"/>
    <cellStyle name="l_PM Jornais(eliza)_Plano Base MG_Plano ES - 12.05.08 CONFERÊNCIA14-05-08  3 2" xfId="16039" xr:uid="{5D8E03C5-549F-4D0B-83FA-1E48D487F565}"/>
    <cellStyle name="l_PM Jornais(eliza)_Plano Base MG_Plano ES - 12.05.08 CONFERÊNCIA14-05-08  3 2 2" xfId="22198" xr:uid="{53F50DAC-EAF4-4558-B52A-8BAA20C43074}"/>
    <cellStyle name="l_PM Jornais(eliza)_Plano Base MG_Plano ES - 12.05.08 CONFERÊNCIA14-05-08  3 2 2 2" xfId="39476" xr:uid="{B4BE98F2-9A3D-4509-BD56-0A61531D306F}"/>
    <cellStyle name="l_PM Jornais(eliza)_Plano Base MG_Plano ES - 12.05.08 CONFERÊNCIA14-05-08  3 2 3" xfId="27117" xr:uid="{C8E972A9-6669-44B2-AD0E-FA8174980A98}"/>
    <cellStyle name="l_PM Jornais(eliza)_Plano Base MG_Plano ES - 12.05.08 CONFERÊNCIA14-05-08  3 2 4" xfId="48376" xr:uid="{9860B696-A6E0-4A66-BC02-ECDC1B803FFE}"/>
    <cellStyle name="l_PM Jornais(eliza)_Plano Base MG_Plano ES - 12.05.08 CONFERÊNCIA14-05-08  3 3" xfId="17739" xr:uid="{13B94A01-3316-4948-B772-7565CCFA58D0}"/>
    <cellStyle name="l_PM Jornais(eliza)_Plano Base MG_Plano ES - 12.05.08 CONFERÊNCIA14-05-08  3 3 2" xfId="23898" xr:uid="{CFA7DAF1-3573-49D1-AB30-3885DA30792C}"/>
    <cellStyle name="l_PM Jornais(eliza)_Plano Base MG_Plano ES - 12.05.08 CONFERÊNCIA14-05-08  3 3 2 2" xfId="42561" xr:uid="{93D81C0E-B3F7-4F72-A0E2-1428F263936D}"/>
    <cellStyle name="l_PM Jornais(eliza)_Plano Base MG_Plano ES - 12.05.08 CONFERÊNCIA14-05-08  3 3 3" xfId="30335" xr:uid="{7112CAEB-16FE-4C68-A70A-A5486348CACA}"/>
    <cellStyle name="l_PM Jornais(eliza)_Plano Base MG_Plano ES - 12.05.08 CONFERÊNCIA14-05-08  3 4" xfId="33332" xr:uid="{CDBC8D3E-630F-4AC6-886C-643FE1C196F9}"/>
    <cellStyle name="l_PM Jornais(eliza)_Plano Base MG_Plano ES - 12.05.08 CONFERÊNCIA14-05-08  3 4 2" xfId="45051" xr:uid="{29D67E72-D70D-4B9A-96CD-913544657750}"/>
    <cellStyle name="l_PM Jornais(eliza)_Plano Base MG_Plano ES - 12.05.08 CONFERÊNCIA14-05-08  3 5" xfId="35534" xr:uid="{AC6E2477-7B8B-4668-A614-FB996517562A}"/>
    <cellStyle name="l_PM Jornais(eliza)_Plano Base MG_Plano ES - 12.05.08 CONFERÊNCIA14-05-08  3 6" xfId="37069" xr:uid="{C303FACC-DDEB-4D36-9A30-B017F6FDF476}"/>
    <cellStyle name="l_PM Jornais(eliza)_Plano Base MG_Plano ES - 12.05.08 CONFERÊNCIA14-05-08  3 6 2" xfId="46605" xr:uid="{9BC85DCC-D979-4078-A8F4-7256FC5E4ADD}"/>
    <cellStyle name="l_PM Jornais(eliza)_Plano Base MG_Plano ES - 12.05.08 CONFERÊNCIA14-05-08  4" xfId="14299" xr:uid="{C6E408AE-82B9-426F-AC4E-1D364AF1776D}"/>
    <cellStyle name="l_PM Jornais(eliza)_Plano Base MG_Plano ES - 12.05.08 CONFERÊNCIA14-05-08  4 2" xfId="20458" xr:uid="{F0900954-F2CA-4CCC-87D2-6A31724ACBBB}"/>
    <cellStyle name="l_PM Jornais(eliza)_Plano Base MG_Plano ES - 12.05.08 CONFERÊNCIA14-05-08  4 2 2" xfId="37868" xr:uid="{89D52F47-C507-43D9-80DA-7A7881E0FA56}"/>
    <cellStyle name="l_PM Jornais(eliza)_Plano Base MG_Plano ES - 12.05.08 CONFERÊNCIA14-05-08  4 3" xfId="25367" xr:uid="{50DCE4FE-9E80-40DE-8BB4-B07CC5100669}"/>
    <cellStyle name="l_PM Jornais(eliza)_Plano Base MG_Plano ES - 12.05.08 CONFERÊNCIA14-05-08  5" xfId="28577" xr:uid="{E11A1793-87EA-4556-866B-FE1B3D8284B8}"/>
    <cellStyle name="l_PM Jornais(eliza)_Plano Base MG_Plano ES - 12.05.08 CONFERÊNCIA14-05-08  5 2" xfId="40933" xr:uid="{FB360764-C274-420D-93E2-248967F2B9B2}"/>
    <cellStyle name="l_PM Jornais(eliza)_Plano Base MG_Plano ES - 12.05.08 CONFERÊNCIA14-05-08  6" xfId="31759" xr:uid="{C10291F3-F45D-4CF8-812B-543E242DA10C}"/>
    <cellStyle name="l_PM Jornais(eliza)_Plano Base MG_Plano ES - 12.05.08 CONFERÊNCIA14-05-08 _OOH - Rev 12" xfId="4159" xr:uid="{3DD31EA0-4474-43F0-9F95-2966FD7C112B}"/>
    <cellStyle name="l_PM Jornais(eliza)_Plano Base MG_Plano GO -  Jornal Meia Pág. Tab. 16.05 - JR NÃO PROG." xfId="1461" xr:uid="{02A2DE3B-1260-4B83-8A52-998166307D8F}"/>
    <cellStyle name="l_PM Jornais(eliza)_Plano Base MG_Plano GO -  Jornal Meia Pág. Tab. 16.05 - JR NÃO PROG. 2" xfId="11457" xr:uid="{15A1203E-F5B3-43D9-8ABB-80E507520DBB}"/>
    <cellStyle name="l_PM Jornais(eliza)_Plano Base MG_Plano GO -  Jornal Meia Pág. Tab. 16.05 - JR NÃO PROG. 2 2" xfId="13213" xr:uid="{32A2982E-1955-46E2-A73E-E73CA3D458C4}"/>
    <cellStyle name="l_PM Jornais(eliza)_Plano Base MG_Plano GO -  Jornal Meia Pág. Tab. 16.05 - JR NÃO PROG. 2 2 2" xfId="16843" xr:uid="{4FBD8CF0-B9A8-48E0-A029-F0A796310EF0}"/>
    <cellStyle name="l_PM Jornais(eliza)_Plano Base MG_Plano GO -  Jornal Meia Pág. Tab. 16.05 - JR NÃO PROG. 2 2 2 2" xfId="23002" xr:uid="{536A02AC-DF2C-4C8D-9BE9-1BF5A4CF650C}"/>
    <cellStyle name="l_PM Jornais(eliza)_Plano Base MG_Plano GO -  Jornal Meia Pág. Tab. 16.05 - JR NÃO PROG. 2 2 2 2 2" xfId="40269" xr:uid="{FC37BEFC-551F-422D-B46C-CC1C5B965EB7}"/>
    <cellStyle name="l_PM Jornais(eliza)_Plano Base MG_Plano GO -  Jornal Meia Pág. Tab. 16.05 - JR NÃO PROG. 2 2 2 3" xfId="27910" xr:uid="{86AA761C-7AA6-4BC4-919A-E5FCCA4719F6}"/>
    <cellStyle name="l_PM Jornais(eliza)_Plano Base MG_Plano GO -  Jornal Meia Pág. Tab. 16.05 - JR NÃO PROG. 2 2 3" xfId="31134" xr:uid="{687F3676-038D-4E4D-A45D-616A5BEFA69E}"/>
    <cellStyle name="l_PM Jornais(eliza)_Plano Base MG_Plano GO -  Jornal Meia Pág. Tab. 16.05 - JR NÃO PROG. 2 2 3 2" xfId="43358" xr:uid="{A24B79E7-797A-4404-91ED-C4D9D6A57FF0}"/>
    <cellStyle name="l_PM Jornais(eliza)_Plano Base MG_Plano GO -  Jornal Meia Pág. Tab. 16.05 - JR NÃO PROG. 2 2 4" xfId="34126" xr:uid="{D132B22A-047F-4BB8-A6D3-39072DB1070C}"/>
    <cellStyle name="l_PM Jornais(eliza)_Plano Base MG_Plano GO -  Jornal Meia Pág. Tab. 16.05 - JR NÃO PROG. 2 2 4 2" xfId="45845" xr:uid="{85B0BCAE-C42A-45A5-832C-2CA27C201AB1}"/>
    <cellStyle name="l_PM Jornais(eliza)_Plano Base MG_Plano GO -  Jornal Meia Pág. Tab. 16.05 - JR NÃO PROG. 2 2 5" xfId="36327" xr:uid="{BBCDDF42-027C-4AD8-89D1-41D294F7CD48}"/>
    <cellStyle name="l_PM Jornais(eliza)_Plano Base MG_Plano GO -  Jornal Meia Pág. Tab. 16.05 - JR NÃO PROG. 2 2 6" xfId="18443" xr:uid="{A77C89C6-8272-4400-B72D-A2325563FBC1}"/>
    <cellStyle name="l_PM Jornais(eliza)_Plano Base MG_Plano GO -  Jornal Meia Pág. Tab. 16.05 - JR NÃO PROG. 2 3" xfId="15140" xr:uid="{B1E08AE0-A38E-4107-9F79-568CF0BBE518}"/>
    <cellStyle name="l_PM Jornais(eliza)_Plano Base MG_Plano GO -  Jornal Meia Pág. Tab. 16.05 - JR NÃO PROG. 2 3 2" xfId="21299" xr:uid="{E36B3B20-FE64-4B7F-85CC-4FF09B4FC7F4}"/>
    <cellStyle name="l_PM Jornais(eliza)_Plano Base MG_Plano GO -  Jornal Meia Pág. Tab. 16.05 - JR NÃO PROG. 2 3 2 2" xfId="38672" xr:uid="{4EB55E4B-7093-4C47-8317-8988733A7AB4}"/>
    <cellStyle name="l_PM Jornais(eliza)_Plano Base MG_Plano GO -  Jornal Meia Pág. Tab. 16.05 - JR NÃO PROG. 2 3 3" xfId="26261" xr:uid="{C0D9C85D-597F-4E3D-B8E6-688D5A722902}"/>
    <cellStyle name="l_PM Jornais(eliza)_Plano Base MG_Plano GO -  Jornal Meia Pág. Tab. 16.05 - JR NÃO PROG. 2 4" xfId="29452" xr:uid="{F2829EE5-C092-4328-9874-AF7A65A5C084}"/>
    <cellStyle name="l_PM Jornais(eliza)_Plano Base MG_Plano GO -  Jornal Meia Pág. Tab. 16.05 - JR NÃO PROG. 2 4 2" xfId="41762" xr:uid="{D9366A15-F274-4D34-9932-DC7ADA9C3BB0}"/>
    <cellStyle name="l_PM Jornais(eliza)_Plano Base MG_Plano GO -  Jornal Meia Pág. Tab. 16.05 - JR NÃO PROG. 2 5" xfId="32436" xr:uid="{96E78CF2-551D-42D6-90B8-1FA1F96AAD35}"/>
    <cellStyle name="l_PM Jornais(eliza)_Plano Base MG_Plano GO -  Jornal Meia Pág. Tab. 16.05 - JR NÃO PROG. 2 5 2" xfId="44191" xr:uid="{4F68502A-6194-4308-A9D3-7A110714DB45}"/>
    <cellStyle name="l_PM Jornais(eliza)_Plano Base MG_Plano GO -  Jornal Meia Pág. Tab. 16.05 - JR NÃO PROG. 2 6" xfId="34741" xr:uid="{D2A0F616-EDC5-4827-8892-6AF6951B6A5D}"/>
    <cellStyle name="l_PM Jornais(eliza)_Plano Base MG_Plano GO -  Jornal Meia Pág. Tab. 16.05 - JR NÃO PROG. 2 7" xfId="19384" xr:uid="{01D4B330-32DB-45FA-8831-093FB32D756D}"/>
    <cellStyle name="l_PM Jornais(eliza)_Plano Base MG_Plano GO -  Jornal Meia Pág. Tab. 16.05 - JR NÃO PROG. 3" xfId="12410" xr:uid="{2056E9FD-5099-4C86-9600-3A272D009A85}"/>
    <cellStyle name="l_PM Jornais(eliza)_Plano Base MG_Plano GO -  Jornal Meia Pág. Tab. 16.05 - JR NÃO PROG. 3 2" xfId="16040" xr:uid="{0DB8D003-972C-4408-B1E2-5D636CC2AF16}"/>
    <cellStyle name="l_PM Jornais(eliza)_Plano Base MG_Plano GO -  Jornal Meia Pág. Tab. 16.05 - JR NÃO PROG. 3 2 2" xfId="22199" xr:uid="{216C6205-3D38-4214-9538-01371B21E951}"/>
    <cellStyle name="l_PM Jornais(eliza)_Plano Base MG_Plano GO -  Jornal Meia Pág. Tab. 16.05 - JR NÃO PROG. 3 2 2 2" xfId="39477" xr:uid="{4571E654-B3C6-4E03-946C-21EB31B8B094}"/>
    <cellStyle name="l_PM Jornais(eliza)_Plano Base MG_Plano GO -  Jornal Meia Pág. Tab. 16.05 - JR NÃO PROG. 3 2 3" xfId="27118" xr:uid="{DED5485C-7B3E-429B-87D5-5F84D66664CA}"/>
    <cellStyle name="l_PM Jornais(eliza)_Plano Base MG_Plano GO -  Jornal Meia Pág. Tab. 16.05 - JR NÃO PROG. 3 2 4" xfId="48377" xr:uid="{C8AFE046-424A-4194-BC50-138BC5759E27}"/>
    <cellStyle name="l_PM Jornais(eliza)_Plano Base MG_Plano GO -  Jornal Meia Pág. Tab. 16.05 - JR NÃO PROG. 3 3" xfId="17740" xr:uid="{BE85A035-5404-47AF-82E2-399617074AD0}"/>
    <cellStyle name="l_PM Jornais(eliza)_Plano Base MG_Plano GO -  Jornal Meia Pág. Tab. 16.05 - JR NÃO PROG. 3 3 2" xfId="23899" xr:uid="{1DAC207B-2792-4579-97C6-A3AE7D6E460D}"/>
    <cellStyle name="l_PM Jornais(eliza)_Plano Base MG_Plano GO -  Jornal Meia Pág. Tab. 16.05 - JR NÃO PROG. 3 3 2 2" xfId="42562" xr:uid="{7E24829F-01D1-4BB6-8509-A5094A75C03B}"/>
    <cellStyle name="l_PM Jornais(eliza)_Plano Base MG_Plano GO -  Jornal Meia Pág. Tab. 16.05 - JR NÃO PROG. 3 3 3" xfId="30336" xr:uid="{33A2F59C-1C13-4CA7-8863-F85F80A071EE}"/>
    <cellStyle name="l_PM Jornais(eliza)_Plano Base MG_Plano GO -  Jornal Meia Pág. Tab. 16.05 - JR NÃO PROG. 3 4" xfId="33333" xr:uid="{11FBAC17-8D57-4075-A801-611E71ECC0E7}"/>
    <cellStyle name="l_PM Jornais(eliza)_Plano Base MG_Plano GO -  Jornal Meia Pág. Tab. 16.05 - JR NÃO PROG. 3 4 2" xfId="45052" xr:uid="{F89F0502-A383-4CC0-8C77-28D0E74E8781}"/>
    <cellStyle name="l_PM Jornais(eliza)_Plano Base MG_Plano GO -  Jornal Meia Pág. Tab. 16.05 - JR NÃO PROG. 3 5" xfId="35535" xr:uid="{398A3B3B-E3D3-4D68-AB5E-520FF4112E6B}"/>
    <cellStyle name="l_PM Jornais(eliza)_Plano Base MG_Plano GO -  Jornal Meia Pág. Tab. 16.05 - JR NÃO PROG. 3 6" xfId="37272" xr:uid="{EB5B0ACD-B02A-4C3E-A3D2-EA9C0A6E2E8A}"/>
    <cellStyle name="l_PM Jornais(eliza)_Plano Base MG_Plano GO -  Jornal Meia Pág. Tab. 16.05 - JR NÃO PROG. 3 6 2" xfId="46808" xr:uid="{BA644630-AA9F-4807-A400-310CA4230801}"/>
    <cellStyle name="l_PM Jornais(eliza)_Plano Base MG_Plano GO -  Jornal Meia Pág. Tab. 16.05 - JR NÃO PROG. 4" xfId="14300" xr:uid="{9BDB5FDA-5C0D-4249-95A3-0C36BBF09713}"/>
    <cellStyle name="l_PM Jornais(eliza)_Plano Base MG_Plano GO -  Jornal Meia Pág. Tab. 16.05 - JR NÃO PROG. 4 2" xfId="20459" xr:uid="{208F81DC-E84F-4438-9094-0C014E5AF428}"/>
    <cellStyle name="l_PM Jornais(eliza)_Plano Base MG_Plano GO -  Jornal Meia Pág. Tab. 16.05 - JR NÃO PROG. 4 2 2" xfId="37869" xr:uid="{B7153CB4-57AD-41D6-AEEC-AFF7993D8E46}"/>
    <cellStyle name="l_PM Jornais(eliza)_Plano Base MG_Plano GO -  Jornal Meia Pág. Tab. 16.05 - JR NÃO PROG. 4 3" xfId="25368" xr:uid="{21F04D31-6282-4E1B-AD5B-0901CDFEF73D}"/>
    <cellStyle name="l_PM Jornais(eliza)_Plano Base MG_Plano GO -  Jornal Meia Pág. Tab. 16.05 - JR NÃO PROG. 5" xfId="28578" xr:uid="{54F603E7-ECD5-4C1F-A9BD-300CFA58691F}"/>
    <cellStyle name="l_PM Jornais(eliza)_Plano Base MG_Plano GO -  Jornal Meia Pág. Tab. 16.05 - JR NÃO PROG. 5 2" xfId="40934" xr:uid="{FE550DD9-1505-43F6-9D78-0DF4FF13D787}"/>
    <cellStyle name="l_PM Jornais(eliza)_Plano Base MG_Plano GO -  Jornal Meia Pág. Tab. 16.05 - JR NÃO PROG. 6" xfId="31758" xr:uid="{6ABAEA42-8858-4705-8245-10EA76E7FB38}"/>
    <cellStyle name="l_PM Jornais(eliza)_Plano Base MG_Plano GO -  Jornal Meia Pág. Tab. 16.05 - JR NÃO PROG._OOH - Rev 12" xfId="4160" xr:uid="{3D65D8DB-A335-4A5E-B44C-ACF79BD9EAB7}"/>
    <cellStyle name="l_PM Jornais(eliza)_Plano Base MG_Plano RJ -" xfId="1462" xr:uid="{6BF634CE-19D7-4B4E-B32B-66B6A4A52BBA}"/>
    <cellStyle name="l_PM Jornais(eliza)_Plano Base MG_Plano RJ - AJUSTADO 06.05.08 CONFERÊNCIAS 07.05.08" xfId="1463" xr:uid="{3B83B091-A7E7-4155-BEAF-B2B1CED6709E}"/>
    <cellStyle name="l_PM Jornais(eliza)_Plano Base MG_Plano RJ - AJUSTADO 06.05.08 CONFERÊNCIAS 07.05.08 2" xfId="11458" xr:uid="{BDD90065-A429-4725-A29D-66C5C14E58C5}"/>
    <cellStyle name="l_PM Jornais(eliza)_Plano Base MG_Plano RJ - AJUSTADO 06.05.08 CONFERÊNCIAS 07.05.08 2 2" xfId="13214" xr:uid="{C482426A-157A-4D11-8665-420E66002183}"/>
    <cellStyle name="l_PM Jornais(eliza)_Plano Base MG_Plano RJ - AJUSTADO 06.05.08 CONFERÊNCIAS 07.05.08 2 2 2" xfId="16844" xr:uid="{D6DA8AB6-E217-4392-A5B9-48B5DA9E6FA9}"/>
    <cellStyle name="l_PM Jornais(eliza)_Plano Base MG_Plano RJ - AJUSTADO 06.05.08 CONFERÊNCIAS 07.05.08 2 2 2 2" xfId="23003" xr:uid="{662C4DE1-6F05-4E25-AE80-2B8E7F6A7B09}"/>
    <cellStyle name="l_PM Jornais(eliza)_Plano Base MG_Plano RJ - AJUSTADO 06.05.08 CONFERÊNCIAS 07.05.08 2 2 2 2 2" xfId="40270" xr:uid="{0F724637-0F0D-43FB-ADE1-71493C416BD2}"/>
    <cellStyle name="l_PM Jornais(eliza)_Plano Base MG_Plano RJ - AJUSTADO 06.05.08 CONFERÊNCIAS 07.05.08 2 2 2 3" xfId="27911" xr:uid="{1D62A261-1124-40E1-9D87-A2E5F1912AAE}"/>
    <cellStyle name="l_PM Jornais(eliza)_Plano Base MG_Plano RJ - AJUSTADO 06.05.08 CONFERÊNCIAS 07.05.08 2 2 3" xfId="31135" xr:uid="{883D2C80-CD88-4A4E-8AA0-342CFCF5ACBB}"/>
    <cellStyle name="l_PM Jornais(eliza)_Plano Base MG_Plano RJ - AJUSTADO 06.05.08 CONFERÊNCIAS 07.05.08 2 2 3 2" xfId="43359" xr:uid="{FAF7FD38-C5B8-429E-99CE-2BB8AC909B6B}"/>
    <cellStyle name="l_PM Jornais(eliza)_Plano Base MG_Plano RJ - AJUSTADO 06.05.08 CONFERÊNCIAS 07.05.08 2 2 4" xfId="34127" xr:uid="{D5E54063-AD40-4031-ABA2-2BA4A9755A7F}"/>
    <cellStyle name="l_PM Jornais(eliza)_Plano Base MG_Plano RJ - AJUSTADO 06.05.08 CONFERÊNCIAS 07.05.08 2 2 4 2" xfId="45846" xr:uid="{2E53F66C-80AC-42E2-A851-16ECD5163369}"/>
    <cellStyle name="l_PM Jornais(eliza)_Plano Base MG_Plano RJ - AJUSTADO 06.05.08 CONFERÊNCIAS 07.05.08 2 2 5" xfId="36328" xr:uid="{FAD68203-EC2E-41D3-BF9E-4C396E5F3A66}"/>
    <cellStyle name="l_PM Jornais(eliza)_Plano Base MG_Plano RJ - AJUSTADO 06.05.08 CONFERÊNCIAS 07.05.08 2 2 6" xfId="18439" xr:uid="{1EB1788C-548B-48FB-A8FC-A18F11EEDD4F}"/>
    <cellStyle name="l_PM Jornais(eliza)_Plano Base MG_Plano RJ - AJUSTADO 06.05.08 CONFERÊNCIAS 07.05.08 2 3" xfId="15141" xr:uid="{03258EE5-027A-4F65-8D2F-F823805DD393}"/>
    <cellStyle name="l_PM Jornais(eliza)_Plano Base MG_Plano RJ - AJUSTADO 06.05.08 CONFERÊNCIAS 07.05.08 2 3 2" xfId="21300" xr:uid="{C6084E25-A606-4D54-8122-DE87BE5F2F24}"/>
    <cellStyle name="l_PM Jornais(eliza)_Plano Base MG_Plano RJ - AJUSTADO 06.05.08 CONFERÊNCIAS 07.05.08 2 3 2 2" xfId="38673" xr:uid="{8FE37D31-FE72-4D83-98B0-941C8784A93D}"/>
    <cellStyle name="l_PM Jornais(eliza)_Plano Base MG_Plano RJ - AJUSTADO 06.05.08 CONFERÊNCIAS 07.05.08 2 3 3" xfId="26262" xr:uid="{95BBC2B1-0D2E-45EF-B670-51F98A0486F7}"/>
    <cellStyle name="l_PM Jornais(eliza)_Plano Base MG_Plano RJ - AJUSTADO 06.05.08 CONFERÊNCIAS 07.05.08 2 4" xfId="29453" xr:uid="{FF49E9F1-A20E-4E45-A714-7C928DC2B4BF}"/>
    <cellStyle name="l_PM Jornais(eliza)_Plano Base MG_Plano RJ - AJUSTADO 06.05.08 CONFERÊNCIAS 07.05.08 2 4 2" xfId="41763" xr:uid="{1A6D7D11-E013-4CB8-BCFA-43F27AD22629}"/>
    <cellStyle name="l_PM Jornais(eliza)_Plano Base MG_Plano RJ - AJUSTADO 06.05.08 CONFERÊNCIAS 07.05.08 2 5" xfId="32437" xr:uid="{C6EF26E0-57ED-48FC-8EAB-79FD44AD1FCB}"/>
    <cellStyle name="l_PM Jornais(eliza)_Plano Base MG_Plano RJ - AJUSTADO 06.05.08 CONFERÊNCIAS 07.05.08 2 5 2" xfId="44192" xr:uid="{A306FC88-5CC8-4406-987D-98BB4E3784EF}"/>
    <cellStyle name="l_PM Jornais(eliza)_Plano Base MG_Plano RJ - AJUSTADO 06.05.08 CONFERÊNCIAS 07.05.08 2 6" xfId="34742" xr:uid="{22172B83-2786-4FB7-A2F1-19C4D9007A72}"/>
    <cellStyle name="l_PM Jornais(eliza)_Plano Base MG_Plano RJ - AJUSTADO 06.05.08 CONFERÊNCIAS 07.05.08 2 7" xfId="19678" xr:uid="{32A8787B-BDE4-487F-8B0D-8E9F79DF64F1}"/>
    <cellStyle name="l_PM Jornais(eliza)_Plano Base MG_Plano RJ - AJUSTADO 06.05.08 CONFERÊNCIAS 07.05.08 3" xfId="12411" xr:uid="{DEF79D6B-6B33-43E9-9C3D-5BCACAF04F70}"/>
    <cellStyle name="l_PM Jornais(eliza)_Plano Base MG_Plano RJ - AJUSTADO 06.05.08 CONFERÊNCIAS 07.05.08 3 2" xfId="16041" xr:uid="{EF52B422-F0C2-424A-ACA9-C8A8FF07248E}"/>
    <cellStyle name="l_PM Jornais(eliza)_Plano Base MG_Plano RJ - AJUSTADO 06.05.08 CONFERÊNCIAS 07.05.08 3 2 2" xfId="22200" xr:uid="{13B455C3-0C9C-4940-8C96-F2575B0F8E46}"/>
    <cellStyle name="l_PM Jornais(eliza)_Plano Base MG_Plano RJ - AJUSTADO 06.05.08 CONFERÊNCIAS 07.05.08 3 2 2 2" xfId="39478" xr:uid="{D642F585-B2BF-4104-A974-804D0C775A29}"/>
    <cellStyle name="l_PM Jornais(eliza)_Plano Base MG_Plano RJ - AJUSTADO 06.05.08 CONFERÊNCIAS 07.05.08 3 2 3" xfId="27119" xr:uid="{0058C686-A6AE-4076-863A-B391891AC87A}"/>
    <cellStyle name="l_PM Jornais(eliza)_Plano Base MG_Plano RJ - AJUSTADO 06.05.08 CONFERÊNCIAS 07.05.08 3 2 4" xfId="48378" xr:uid="{5EBB0D17-12AE-48BD-8BFE-6D2CDD4E252D}"/>
    <cellStyle name="l_PM Jornais(eliza)_Plano Base MG_Plano RJ - AJUSTADO 06.05.08 CONFERÊNCIAS 07.05.08 3 3" xfId="17741" xr:uid="{AC8BF6F4-F742-4FDD-8C7F-E9944E2E5C9F}"/>
    <cellStyle name="l_PM Jornais(eliza)_Plano Base MG_Plano RJ - AJUSTADO 06.05.08 CONFERÊNCIAS 07.05.08 3 3 2" xfId="23900" xr:uid="{B161EF22-0DB8-4EFF-8B02-2FAF357C759A}"/>
    <cellStyle name="l_PM Jornais(eliza)_Plano Base MG_Plano RJ - AJUSTADO 06.05.08 CONFERÊNCIAS 07.05.08 3 3 2 2" xfId="42563" xr:uid="{BE9E7A30-D2D8-4E05-98B7-C129906D979A}"/>
    <cellStyle name="l_PM Jornais(eliza)_Plano Base MG_Plano RJ - AJUSTADO 06.05.08 CONFERÊNCIAS 07.05.08 3 3 3" xfId="30337" xr:uid="{8AB58BA5-1A10-4A75-97BF-AD6A64F02344}"/>
    <cellStyle name="l_PM Jornais(eliza)_Plano Base MG_Plano RJ - AJUSTADO 06.05.08 CONFERÊNCIAS 07.05.08 3 4" xfId="33334" xr:uid="{483B1A82-1E82-4A55-9D53-6C009DC0D230}"/>
    <cellStyle name="l_PM Jornais(eliza)_Plano Base MG_Plano RJ - AJUSTADO 06.05.08 CONFERÊNCIAS 07.05.08 3 4 2" xfId="45053" xr:uid="{D761CA07-1E57-4C1F-9A90-0AF4E99A6B99}"/>
    <cellStyle name="l_PM Jornais(eliza)_Plano Base MG_Plano RJ - AJUSTADO 06.05.08 CONFERÊNCIAS 07.05.08 3 5" xfId="35536" xr:uid="{C8F3A1F3-AFE2-4A56-8A1C-0F0E681D9268}"/>
    <cellStyle name="l_PM Jornais(eliza)_Plano Base MG_Plano RJ - AJUSTADO 06.05.08 CONFERÊNCIAS 07.05.08 3 6" xfId="36872" xr:uid="{9AC8932C-40A3-43D6-81E5-B553FE345D7B}"/>
    <cellStyle name="l_PM Jornais(eliza)_Plano Base MG_Plano RJ - AJUSTADO 06.05.08 CONFERÊNCIAS 07.05.08 3 6 2" xfId="46408" xr:uid="{4157781A-E226-4993-A424-BF2A07825E3A}"/>
    <cellStyle name="l_PM Jornais(eliza)_Plano Base MG_Plano RJ - AJUSTADO 06.05.08 CONFERÊNCIAS 07.05.08 4" xfId="14301" xr:uid="{85BC4BE3-241A-4E80-BCDA-B218DAEF81F1}"/>
    <cellStyle name="l_PM Jornais(eliza)_Plano Base MG_Plano RJ - AJUSTADO 06.05.08 CONFERÊNCIAS 07.05.08 4 2" xfId="20460" xr:uid="{A3DF1086-8F95-43D5-B7DD-E230D92CF5DE}"/>
    <cellStyle name="l_PM Jornais(eliza)_Plano Base MG_Plano RJ - AJUSTADO 06.05.08 CONFERÊNCIAS 07.05.08 4 2 2" xfId="37870" xr:uid="{F056BAE7-FB13-4D66-A37F-448B4F8B3E69}"/>
    <cellStyle name="l_PM Jornais(eliza)_Plano Base MG_Plano RJ - AJUSTADO 06.05.08 CONFERÊNCIAS 07.05.08 4 3" xfId="25369" xr:uid="{BC48B88C-4EE3-4EAD-99F0-C55E72B4D8A1}"/>
    <cellStyle name="l_PM Jornais(eliza)_Plano Base MG_Plano RJ - AJUSTADO 06.05.08 CONFERÊNCIAS 07.05.08 5" xfId="28579" xr:uid="{451A9F5C-DD76-4769-85E7-5BC7D3050E61}"/>
    <cellStyle name="l_PM Jornais(eliza)_Plano Base MG_Plano RJ - AJUSTADO 06.05.08 CONFERÊNCIAS 07.05.08 5 2" xfId="40935" xr:uid="{9F4E8F09-2E4D-45FF-9FD8-12B5F2651158}"/>
    <cellStyle name="l_PM Jornais(eliza)_Plano Base MG_Plano RJ - AJUSTADO 06.05.08 CONFERÊNCIAS 07.05.08 6" xfId="31757" xr:uid="{735A61F6-6159-45FD-8FC7-D1545BE4639F}"/>
    <cellStyle name="l_PM Jornais(eliza)_Plano Base MG_Plano RJ - AJUSTADO 06.05.08 CONFERÊNCIAS 07.05.08_JORNAL COMPLEMENTO 24.06 - VERAMIR II - CONSOLIDADO" xfId="1464" xr:uid="{E6E55B89-5F0A-4DBA-829E-73D754DA612E}"/>
    <cellStyle name="l_PM Jornais(eliza)_Plano Base MG_Plano RJ - AJUSTADO 06.05.08 CONFERÊNCIAS 07.05.08_OOH - Rev 12" xfId="4161" xr:uid="{707C4D65-41B0-47F4-89F6-CA7AB885F3B9}"/>
    <cellStyle name="l_PM Jornais(eliza)_Plano Base MG_Plano RJ - AJUSTADO 06.05.08 CONFERÊNCIAS 07.05.08_TV MATISSE" xfId="1465" xr:uid="{68F732C8-2418-4438-B512-B795D366ADB8}"/>
    <cellStyle name="l_PM Jornais(eliza)_Plano Base MG_Plano RJ - AJUSTADO 06.05.08 CONFERÊNCIAS 07.05.08_TV MATISSE 2" xfId="11459" xr:uid="{D9BEBF99-48B8-401B-96FA-8E84FE19593D}"/>
    <cellStyle name="l_PM Jornais(eliza)_Plano Base MG_Plano RJ - AJUSTADO 06.05.08 CONFERÊNCIAS 07.05.08_TV MATISSE 2 2" xfId="13215" xr:uid="{404DD9D6-0604-445D-8A52-D3AB295BA69C}"/>
    <cellStyle name="l_PM Jornais(eliza)_Plano Base MG_Plano RJ - AJUSTADO 06.05.08 CONFERÊNCIAS 07.05.08_TV MATISSE 2 2 2" xfId="16845" xr:uid="{C3FC3730-C6D7-4DFB-8528-64F34283C2FB}"/>
    <cellStyle name="l_PM Jornais(eliza)_Plano Base MG_Plano RJ - AJUSTADO 06.05.08 CONFERÊNCIAS 07.05.08_TV MATISSE 2 2 2 2" xfId="23004" xr:uid="{6CF6C681-C279-45B7-8738-800F7E64D13A}"/>
    <cellStyle name="l_PM Jornais(eliza)_Plano Base MG_Plano RJ - AJUSTADO 06.05.08 CONFERÊNCIAS 07.05.08_TV MATISSE 2 2 2 2 2" xfId="40271" xr:uid="{781A5BED-C827-451A-9AA1-94364FE596E0}"/>
    <cellStyle name="l_PM Jornais(eliza)_Plano Base MG_Plano RJ - AJUSTADO 06.05.08 CONFERÊNCIAS 07.05.08_TV MATISSE 2 2 2 3" xfId="27912" xr:uid="{8C7F0EF8-8ED9-4CB4-88A5-6FEA1D1C71B5}"/>
    <cellStyle name="l_PM Jornais(eliza)_Plano Base MG_Plano RJ - AJUSTADO 06.05.08 CONFERÊNCIAS 07.05.08_TV MATISSE 2 2 3" xfId="31136" xr:uid="{2677F170-EACF-46E3-BA4E-C98B1149ECF7}"/>
    <cellStyle name="l_PM Jornais(eliza)_Plano Base MG_Plano RJ - AJUSTADO 06.05.08 CONFERÊNCIAS 07.05.08_TV MATISSE 2 2 3 2" xfId="43360" xr:uid="{94DCA118-253C-463A-A08A-CC77F454F61F}"/>
    <cellStyle name="l_PM Jornais(eliza)_Plano Base MG_Plano RJ - AJUSTADO 06.05.08 CONFERÊNCIAS 07.05.08_TV MATISSE 2 2 4" xfId="34128" xr:uid="{3C16D4CB-C1B6-425D-AFD8-E7E9364EE72C}"/>
    <cellStyle name="l_PM Jornais(eliza)_Plano Base MG_Plano RJ - AJUSTADO 06.05.08 CONFERÊNCIAS 07.05.08_TV MATISSE 2 2 4 2" xfId="45847" xr:uid="{FE90F698-DAAB-4FB9-91FE-0824333857C0}"/>
    <cellStyle name="l_PM Jornais(eliza)_Plano Base MG_Plano RJ - AJUSTADO 06.05.08 CONFERÊNCIAS 07.05.08_TV MATISSE 2 2 5" xfId="36329" xr:uid="{A60A06DC-C33C-4643-B119-5AE0F20EDA05}"/>
    <cellStyle name="l_PM Jornais(eliza)_Plano Base MG_Plano RJ - AJUSTADO 06.05.08 CONFERÊNCIAS 07.05.08_TV MATISSE 2 2 6" xfId="19832" xr:uid="{B81B0BC8-BC01-4D42-9B10-E7D5A0DA4828}"/>
    <cellStyle name="l_PM Jornais(eliza)_Plano Base MG_Plano RJ - AJUSTADO 06.05.08 CONFERÊNCIAS 07.05.08_TV MATISSE 2 3" xfId="15142" xr:uid="{3328EDC0-0F92-4CD9-A278-E39749AF158B}"/>
    <cellStyle name="l_PM Jornais(eliza)_Plano Base MG_Plano RJ - AJUSTADO 06.05.08 CONFERÊNCIAS 07.05.08_TV MATISSE 2 3 2" xfId="21301" xr:uid="{42CFFA5C-20C5-49EE-850E-5184E9F7DA57}"/>
    <cellStyle name="l_PM Jornais(eliza)_Plano Base MG_Plano RJ - AJUSTADO 06.05.08 CONFERÊNCIAS 07.05.08_TV MATISSE 2 3 2 2" xfId="38674" xr:uid="{9CA016FF-8ED8-48B0-92C3-DB2CAAB75938}"/>
    <cellStyle name="l_PM Jornais(eliza)_Plano Base MG_Plano RJ - AJUSTADO 06.05.08 CONFERÊNCIAS 07.05.08_TV MATISSE 2 3 3" xfId="26263" xr:uid="{23334E0F-5EAD-46F6-92DE-897B7264F759}"/>
    <cellStyle name="l_PM Jornais(eliza)_Plano Base MG_Plano RJ - AJUSTADO 06.05.08 CONFERÊNCIAS 07.05.08_TV MATISSE 2 4" xfId="29454" xr:uid="{63350E6B-9881-4156-BA42-1975ABD31B00}"/>
    <cellStyle name="l_PM Jornais(eliza)_Plano Base MG_Plano RJ - AJUSTADO 06.05.08 CONFERÊNCIAS 07.05.08_TV MATISSE 2 4 2" xfId="41764" xr:uid="{DE328729-BBD3-453A-971F-38B2A760A9E1}"/>
    <cellStyle name="l_PM Jornais(eliza)_Plano Base MG_Plano RJ - AJUSTADO 06.05.08 CONFERÊNCIAS 07.05.08_TV MATISSE 2 5" xfId="32438" xr:uid="{932618D0-33BB-4ACF-9628-C7E122CA5F79}"/>
    <cellStyle name="l_PM Jornais(eliza)_Plano Base MG_Plano RJ - AJUSTADO 06.05.08 CONFERÊNCIAS 07.05.08_TV MATISSE 2 5 2" xfId="44193" xr:uid="{9DFFAB20-C059-4742-A3C2-ED4267C0E420}"/>
    <cellStyle name="l_PM Jornais(eliza)_Plano Base MG_Plano RJ - AJUSTADO 06.05.08 CONFERÊNCIAS 07.05.08_TV MATISSE 2 6" xfId="34743" xr:uid="{60165D55-D080-4F70-BC61-05FE8791398C}"/>
    <cellStyle name="l_PM Jornais(eliza)_Plano Base MG_Plano RJ - AJUSTADO 06.05.08 CONFERÊNCIAS 07.05.08_TV MATISSE 2 7" xfId="19001" xr:uid="{238FACC3-9B6E-4D37-B4D6-6AB8267F9D1C}"/>
    <cellStyle name="l_PM Jornais(eliza)_Plano Base MG_Plano RJ - AJUSTADO 06.05.08 CONFERÊNCIAS 07.05.08_TV MATISSE 3" xfId="12412" xr:uid="{7BE1E32A-621F-454C-8355-B46AE20DC0D8}"/>
    <cellStyle name="l_PM Jornais(eliza)_Plano Base MG_Plano RJ - AJUSTADO 06.05.08 CONFERÊNCIAS 07.05.08_TV MATISSE 3 2" xfId="16042" xr:uid="{58ABC88B-5ED8-4101-9B09-E7335D47FE58}"/>
    <cellStyle name="l_PM Jornais(eliza)_Plano Base MG_Plano RJ - AJUSTADO 06.05.08 CONFERÊNCIAS 07.05.08_TV MATISSE 3 2 2" xfId="22201" xr:uid="{43C48AD4-96B7-4EBD-8F78-1DFEFA4229C4}"/>
    <cellStyle name="l_PM Jornais(eliza)_Plano Base MG_Plano RJ - AJUSTADO 06.05.08 CONFERÊNCIAS 07.05.08_TV MATISSE 3 2 2 2" xfId="39479" xr:uid="{17F45138-1901-4F95-875B-9873BCB51CF0}"/>
    <cellStyle name="l_PM Jornais(eliza)_Plano Base MG_Plano RJ - AJUSTADO 06.05.08 CONFERÊNCIAS 07.05.08_TV MATISSE 3 2 3" xfId="27120" xr:uid="{746A6EE0-AC87-4E32-BA93-039C2F719149}"/>
    <cellStyle name="l_PM Jornais(eliza)_Plano Base MG_Plano RJ - AJUSTADO 06.05.08 CONFERÊNCIAS 07.05.08_TV MATISSE 3 2 4" xfId="48379" xr:uid="{0D190243-E570-420F-91E5-598C69245595}"/>
    <cellStyle name="l_PM Jornais(eliza)_Plano Base MG_Plano RJ - AJUSTADO 06.05.08 CONFERÊNCIAS 07.05.08_TV MATISSE 3 3" xfId="17742" xr:uid="{110AF314-B9C2-487E-BB18-BDDD500AD9F9}"/>
    <cellStyle name="l_PM Jornais(eliza)_Plano Base MG_Plano RJ - AJUSTADO 06.05.08 CONFERÊNCIAS 07.05.08_TV MATISSE 3 3 2" xfId="23901" xr:uid="{B8BC576B-F1AF-49DE-B0FC-2EFF8C71B992}"/>
    <cellStyle name="l_PM Jornais(eliza)_Plano Base MG_Plano RJ - AJUSTADO 06.05.08 CONFERÊNCIAS 07.05.08_TV MATISSE 3 3 2 2" xfId="42564" xr:uid="{2EE9EF40-21D6-4C35-B7DE-0E7D8264B22E}"/>
    <cellStyle name="l_PM Jornais(eliza)_Plano Base MG_Plano RJ - AJUSTADO 06.05.08 CONFERÊNCIAS 07.05.08_TV MATISSE 3 3 3" xfId="30338" xr:uid="{733C31DC-1217-482F-9A89-6C5BFE9D06A4}"/>
    <cellStyle name="l_PM Jornais(eliza)_Plano Base MG_Plano RJ - AJUSTADO 06.05.08 CONFERÊNCIAS 07.05.08_TV MATISSE 3 4" xfId="33335" xr:uid="{354A8689-7F1F-4090-84ED-5BDB34D20B8E}"/>
    <cellStyle name="l_PM Jornais(eliza)_Plano Base MG_Plano RJ - AJUSTADO 06.05.08 CONFERÊNCIAS 07.05.08_TV MATISSE 3 4 2" xfId="45054" xr:uid="{45028107-AD0D-40A3-B412-04A25AD8C6EB}"/>
    <cellStyle name="l_PM Jornais(eliza)_Plano Base MG_Plano RJ - AJUSTADO 06.05.08 CONFERÊNCIAS 07.05.08_TV MATISSE 3 5" xfId="35537" xr:uid="{10A78CCE-4401-4EF5-B029-7260C477E3FC}"/>
    <cellStyle name="l_PM Jornais(eliza)_Plano Base MG_Plano RJ - AJUSTADO 06.05.08 CONFERÊNCIAS 07.05.08_TV MATISSE 3 6" xfId="32974" xr:uid="{2D6A7460-6572-4F9F-BA9F-9223B90C0B42}"/>
    <cellStyle name="l_PM Jornais(eliza)_Plano Base MG_Plano RJ - AJUSTADO 06.05.08 CONFERÊNCIAS 07.05.08_TV MATISSE 3 6 2" xfId="44695" xr:uid="{26A839DB-DA58-4EB0-BFA9-1A686BCB8A94}"/>
    <cellStyle name="l_PM Jornais(eliza)_Plano Base MG_Plano RJ - AJUSTADO 06.05.08 CONFERÊNCIAS 07.05.08_TV MATISSE 4" xfId="14302" xr:uid="{053BB92F-3589-4951-BFFE-0826664CB521}"/>
    <cellStyle name="l_PM Jornais(eliza)_Plano Base MG_Plano RJ - AJUSTADO 06.05.08 CONFERÊNCIAS 07.05.08_TV MATISSE 4 2" xfId="20461" xr:uid="{77F6BAB3-F13D-482B-BCBC-91EE4F260C3D}"/>
    <cellStyle name="l_PM Jornais(eliza)_Plano Base MG_Plano RJ - AJUSTADO 06.05.08 CONFERÊNCIAS 07.05.08_TV MATISSE 4 2 2" xfId="37871" xr:uid="{519EF410-059F-4A3A-916C-4E51A0D13103}"/>
    <cellStyle name="l_PM Jornais(eliza)_Plano Base MG_Plano RJ - AJUSTADO 06.05.08 CONFERÊNCIAS 07.05.08_TV MATISSE 4 3" xfId="25370" xr:uid="{D5F77B71-2124-44FB-B09E-76211F04F6E5}"/>
    <cellStyle name="l_PM Jornais(eliza)_Plano Base MG_Plano RJ - AJUSTADO 06.05.08 CONFERÊNCIAS 07.05.08_TV MATISSE 5" xfId="28580" xr:uid="{69BF05EE-CC2A-4C29-86D5-4FD0F3260D74}"/>
    <cellStyle name="l_PM Jornais(eliza)_Plano Base MG_Plano RJ - AJUSTADO 06.05.08 CONFERÊNCIAS 07.05.08_TV MATISSE 5 2" xfId="40936" xr:uid="{8C7FD7D6-E199-4447-A607-5A42F7BF70E8}"/>
    <cellStyle name="l_PM Jornais(eliza)_Plano Base MG_Plano RJ - AJUSTADO 06.05.08 CONFERÊNCIAS 07.05.08_TV MATISSE 6" xfId="31756" xr:uid="{3B1D0D46-B68A-4DAD-8716-6F6B4C7EDC9A}"/>
    <cellStyle name="l_PM Jornais(eliza)_Plano Base MG_Plano RJ - AJUSTADO 06.05.08 CONFERÊNCIAS 07.05.08_TV MATISSE_JORNAL COMPLEMENTO 24.06 - VERAMIR II - CONSOLIDADO" xfId="1466" xr:uid="{4BCC6F6D-C801-4A14-9837-52E139BAE5CE}"/>
    <cellStyle name="l_PM Jornais(eliza)_Plano Base MG_Plano RJ - AJUSTADO 06.05.08 CONFERÊNCIAS 07.05.08_TV MATISSE_OOH - Rev 12" xfId="4162" xr:uid="{F3BAF365-FC20-4672-A0D0-590E707A477D}"/>
    <cellStyle name="l_PM Jornais(eliza)_Plano Base MG_Plano RJ - AJUSTADO 06.05.08 CONFERÊNCIAS 15.05.08 - Cíntia" xfId="1467" xr:uid="{CDB48230-0AE4-4E81-A773-3FAC72E7719B}"/>
    <cellStyle name="l_PM Jornais(eliza)_Plano Base MG_Plano RJ - AJUSTADO 06.05.08 CONFERÊNCIAS 15.05.08 - Cíntia 2" xfId="11460" xr:uid="{721E7C7A-112C-4498-AA9C-7A6B02D39BE5}"/>
    <cellStyle name="l_PM Jornais(eliza)_Plano Base MG_Plano RJ - AJUSTADO 06.05.08 CONFERÊNCIAS 15.05.08 - Cíntia 2 2" xfId="13216" xr:uid="{491ECFD6-9899-49EE-8B67-E5A1A0D684E4}"/>
    <cellStyle name="l_PM Jornais(eliza)_Plano Base MG_Plano RJ - AJUSTADO 06.05.08 CONFERÊNCIAS 15.05.08 - Cíntia 2 2 2" xfId="16846" xr:uid="{D044AF00-DEFE-428E-9926-1DC86F0246F8}"/>
    <cellStyle name="l_PM Jornais(eliza)_Plano Base MG_Plano RJ - AJUSTADO 06.05.08 CONFERÊNCIAS 15.05.08 - Cíntia 2 2 2 2" xfId="23005" xr:uid="{654F2B0A-5274-44D1-908A-70A929EE22AF}"/>
    <cellStyle name="l_PM Jornais(eliza)_Plano Base MG_Plano RJ - AJUSTADO 06.05.08 CONFERÊNCIAS 15.05.08 - Cíntia 2 2 2 2 2" xfId="40272" xr:uid="{763EA554-9BAD-44E9-8A80-AE29F92DCFC3}"/>
    <cellStyle name="l_PM Jornais(eliza)_Plano Base MG_Plano RJ - AJUSTADO 06.05.08 CONFERÊNCIAS 15.05.08 - Cíntia 2 2 2 3" xfId="27913" xr:uid="{2C6FA0B1-C5AD-4D68-BB87-430441561D56}"/>
    <cellStyle name="l_PM Jornais(eliza)_Plano Base MG_Plano RJ - AJUSTADO 06.05.08 CONFERÊNCIAS 15.05.08 - Cíntia 2 2 3" xfId="31137" xr:uid="{45020704-CD0B-4621-8B90-3799E016770F}"/>
    <cellStyle name="l_PM Jornais(eliza)_Plano Base MG_Plano RJ - AJUSTADO 06.05.08 CONFERÊNCIAS 15.05.08 - Cíntia 2 2 3 2" xfId="43361" xr:uid="{9667637C-8FB8-4034-AABC-56D1CE51B970}"/>
    <cellStyle name="l_PM Jornais(eliza)_Plano Base MG_Plano RJ - AJUSTADO 06.05.08 CONFERÊNCIAS 15.05.08 - Cíntia 2 2 4" xfId="34129" xr:uid="{0F8C6544-F43D-46E0-972B-9BC1C0BE520A}"/>
    <cellStyle name="l_PM Jornais(eliza)_Plano Base MG_Plano RJ - AJUSTADO 06.05.08 CONFERÊNCIAS 15.05.08 - Cíntia 2 2 4 2" xfId="45848" xr:uid="{091E5D97-4F7A-4735-A9F8-EA728E9C8C06}"/>
    <cellStyle name="l_PM Jornais(eliza)_Plano Base MG_Plano RJ - AJUSTADO 06.05.08 CONFERÊNCIAS 15.05.08 - Cíntia 2 2 5" xfId="36330" xr:uid="{C77AE74C-8C6E-4DAB-B97C-A84090447DD7}"/>
    <cellStyle name="l_PM Jornais(eliza)_Plano Base MG_Plano RJ - AJUSTADO 06.05.08 CONFERÊNCIAS 15.05.08 - Cíntia 2 2 6" xfId="18436" xr:uid="{D0826FFB-7000-4847-8714-9B9332B8F25B}"/>
    <cellStyle name="l_PM Jornais(eliza)_Plano Base MG_Plano RJ - AJUSTADO 06.05.08 CONFERÊNCIAS 15.05.08 - Cíntia 2 3" xfId="15143" xr:uid="{5A04D776-D4A4-4CB5-AADB-F9AFAC217264}"/>
    <cellStyle name="l_PM Jornais(eliza)_Plano Base MG_Plano RJ - AJUSTADO 06.05.08 CONFERÊNCIAS 15.05.08 - Cíntia 2 3 2" xfId="21302" xr:uid="{31CD14E0-E180-424F-8F59-EBB2734CDAAD}"/>
    <cellStyle name="l_PM Jornais(eliza)_Plano Base MG_Plano RJ - AJUSTADO 06.05.08 CONFERÊNCIAS 15.05.08 - Cíntia 2 3 2 2" xfId="38675" xr:uid="{552911FF-21F5-4495-8903-B4759CEA70F8}"/>
    <cellStyle name="l_PM Jornais(eliza)_Plano Base MG_Plano RJ - AJUSTADO 06.05.08 CONFERÊNCIAS 15.05.08 - Cíntia 2 3 3" xfId="26264" xr:uid="{21CF0C48-148A-4A27-9FF4-15C0A85CD8EB}"/>
    <cellStyle name="l_PM Jornais(eliza)_Plano Base MG_Plano RJ - AJUSTADO 06.05.08 CONFERÊNCIAS 15.05.08 - Cíntia 2 4" xfId="29455" xr:uid="{1B9D2B69-7585-4290-9B88-B1BA94A0CFA1}"/>
    <cellStyle name="l_PM Jornais(eliza)_Plano Base MG_Plano RJ - AJUSTADO 06.05.08 CONFERÊNCIAS 15.05.08 - Cíntia 2 4 2" xfId="41765" xr:uid="{F836F77B-1000-43DB-9DFE-336BA89900E5}"/>
    <cellStyle name="l_PM Jornais(eliza)_Plano Base MG_Plano RJ - AJUSTADO 06.05.08 CONFERÊNCIAS 15.05.08 - Cíntia 2 5" xfId="32439" xr:uid="{0174709D-3B0D-4118-A2EA-838D26F38557}"/>
    <cellStyle name="l_PM Jornais(eliza)_Plano Base MG_Plano RJ - AJUSTADO 06.05.08 CONFERÊNCIAS 15.05.08 - Cíntia 2 5 2" xfId="44194" xr:uid="{1CB5DB1D-681B-4679-82B6-2CF6FC956E36}"/>
    <cellStyle name="l_PM Jornais(eliza)_Plano Base MG_Plano RJ - AJUSTADO 06.05.08 CONFERÊNCIAS 15.05.08 - Cíntia 2 6" xfId="34744" xr:uid="{54B10824-4F72-4FD3-B0AC-C845FF4BA447}"/>
    <cellStyle name="l_PM Jornais(eliza)_Plano Base MG_Plano RJ - AJUSTADO 06.05.08 CONFERÊNCIAS 15.05.08 - Cíntia 2 7" xfId="18685" xr:uid="{4C322616-635C-4ABE-89A7-6B232B157AE8}"/>
    <cellStyle name="l_PM Jornais(eliza)_Plano Base MG_Plano RJ - AJUSTADO 06.05.08 CONFERÊNCIAS 15.05.08 - Cíntia 3" xfId="12413" xr:uid="{B2AE53B0-A3C1-4BCE-98F1-125F7617815F}"/>
    <cellStyle name="l_PM Jornais(eliza)_Plano Base MG_Plano RJ - AJUSTADO 06.05.08 CONFERÊNCIAS 15.05.08 - Cíntia 3 2" xfId="16043" xr:uid="{FAAC2934-DA7B-4A59-8FD9-423AA1307188}"/>
    <cellStyle name="l_PM Jornais(eliza)_Plano Base MG_Plano RJ - AJUSTADO 06.05.08 CONFERÊNCIAS 15.05.08 - Cíntia 3 2 2" xfId="22202" xr:uid="{03DB7F20-5803-4F20-B0C9-C1CAC651F33B}"/>
    <cellStyle name="l_PM Jornais(eliza)_Plano Base MG_Plano RJ - AJUSTADO 06.05.08 CONFERÊNCIAS 15.05.08 - Cíntia 3 2 2 2" xfId="39480" xr:uid="{981614F2-67BD-4D6A-B2E1-EFDF8981CF0E}"/>
    <cellStyle name="l_PM Jornais(eliza)_Plano Base MG_Plano RJ - AJUSTADO 06.05.08 CONFERÊNCIAS 15.05.08 - Cíntia 3 2 3" xfId="27121" xr:uid="{E57EAA03-247A-47A9-A250-3710400E9E4F}"/>
    <cellStyle name="l_PM Jornais(eliza)_Plano Base MG_Plano RJ - AJUSTADO 06.05.08 CONFERÊNCIAS 15.05.08 - Cíntia 3 2 4" xfId="48380" xr:uid="{DC1196B6-B3FC-4A2C-9C7A-5FC02562F194}"/>
    <cellStyle name="l_PM Jornais(eliza)_Plano Base MG_Plano RJ - AJUSTADO 06.05.08 CONFERÊNCIAS 15.05.08 - Cíntia 3 3" xfId="17743" xr:uid="{B8F2828A-011B-4967-A820-44378C563E3E}"/>
    <cellStyle name="l_PM Jornais(eliza)_Plano Base MG_Plano RJ - AJUSTADO 06.05.08 CONFERÊNCIAS 15.05.08 - Cíntia 3 3 2" xfId="23902" xr:uid="{B8954DDD-1D8E-4DFE-A707-9BAC46686F6D}"/>
    <cellStyle name="l_PM Jornais(eliza)_Plano Base MG_Plano RJ - AJUSTADO 06.05.08 CONFERÊNCIAS 15.05.08 - Cíntia 3 3 2 2" xfId="42565" xr:uid="{175DC69E-E1B2-4563-A4DC-770A0ADA1318}"/>
    <cellStyle name="l_PM Jornais(eliza)_Plano Base MG_Plano RJ - AJUSTADO 06.05.08 CONFERÊNCIAS 15.05.08 - Cíntia 3 3 3" xfId="30339" xr:uid="{CEEF7A41-1CCB-4671-92AD-505F81CEE3CF}"/>
    <cellStyle name="l_PM Jornais(eliza)_Plano Base MG_Plano RJ - AJUSTADO 06.05.08 CONFERÊNCIAS 15.05.08 - Cíntia 3 4" xfId="33336" xr:uid="{3F0CB3DA-CDEB-4706-ADE2-9BB387166033}"/>
    <cellStyle name="l_PM Jornais(eliza)_Plano Base MG_Plano RJ - AJUSTADO 06.05.08 CONFERÊNCIAS 15.05.08 - Cíntia 3 4 2" xfId="45055" xr:uid="{4F060C55-2B17-495B-8FCF-BF14F24EA09D}"/>
    <cellStyle name="l_PM Jornais(eliza)_Plano Base MG_Plano RJ - AJUSTADO 06.05.08 CONFERÊNCIAS 15.05.08 - Cíntia 3 5" xfId="35538" xr:uid="{27DF6B1D-4A21-45E4-911B-803408E80C50}"/>
    <cellStyle name="l_PM Jornais(eliza)_Plano Base MG_Plano RJ - AJUSTADO 06.05.08 CONFERÊNCIAS 15.05.08 - Cíntia 3 6" xfId="37068" xr:uid="{5E778DB9-C12E-4A9E-B9E4-810BCC334A26}"/>
    <cellStyle name="l_PM Jornais(eliza)_Plano Base MG_Plano RJ - AJUSTADO 06.05.08 CONFERÊNCIAS 15.05.08 - Cíntia 3 6 2" xfId="46604" xr:uid="{F965ED9B-A37C-4FCD-8E5A-7DE2FA7CB475}"/>
    <cellStyle name="l_PM Jornais(eliza)_Plano Base MG_Plano RJ - AJUSTADO 06.05.08 CONFERÊNCIAS 15.05.08 - Cíntia 4" xfId="14303" xr:uid="{59951C33-FCFB-45A8-8DF7-352D4902D46D}"/>
    <cellStyle name="l_PM Jornais(eliza)_Plano Base MG_Plano RJ - AJUSTADO 06.05.08 CONFERÊNCIAS 15.05.08 - Cíntia 4 2" xfId="20462" xr:uid="{88572E2B-C1F8-4B89-8C8F-4BD27E478FED}"/>
    <cellStyle name="l_PM Jornais(eliza)_Plano Base MG_Plano RJ - AJUSTADO 06.05.08 CONFERÊNCIAS 15.05.08 - Cíntia 4 2 2" xfId="37872" xr:uid="{F4036EC7-1D4F-4339-BEA1-3DAB51D83A17}"/>
    <cellStyle name="l_PM Jornais(eliza)_Plano Base MG_Plano RJ - AJUSTADO 06.05.08 CONFERÊNCIAS 15.05.08 - Cíntia 4 3" xfId="25371" xr:uid="{6FBA641B-83A8-404B-9F22-177EE94CCFCE}"/>
    <cellStyle name="l_PM Jornais(eliza)_Plano Base MG_Plano RJ - AJUSTADO 06.05.08 CONFERÊNCIAS 15.05.08 - Cíntia 5" xfId="28581" xr:uid="{2B198F21-5C9A-4BF2-BC1E-CE479FED8D02}"/>
    <cellStyle name="l_PM Jornais(eliza)_Plano Base MG_Plano RJ - AJUSTADO 06.05.08 CONFERÊNCIAS 15.05.08 - Cíntia 5 2" xfId="40937" xr:uid="{7701AEFB-C89C-4145-B68E-4DEFAEB692D1}"/>
    <cellStyle name="l_PM Jornais(eliza)_Plano Base MG_Plano RJ - AJUSTADO 06.05.08 CONFERÊNCIAS 15.05.08 - Cíntia 6" xfId="31755" xr:uid="{044D91DD-4EDD-4006-8277-2F5833215EE0}"/>
    <cellStyle name="l_PM Jornais(eliza)_Plano Base MG_Plano RJ - AJUSTADO 06.05.08 CONFERÊNCIAS 15.05.08 - Cíntia_OOH - Rev 12" xfId="4163" xr:uid="{A66E9B48-0320-4E42-ABBE-F5951D4E3DF2}"/>
    <cellStyle name="l_PM Jornais(eliza)_Plano Base MG_Plano RJ -_JORNAL COMPLEMENTO 24.06 - VERAMIR II - CONSOLIDADO" xfId="1468" xr:uid="{D3FC9E7D-9FD6-4A62-9895-912603525773}"/>
    <cellStyle name="l_PM Jornais(eliza)_Plano Base MG_Plano RJ -16.05.08" xfId="1469" xr:uid="{74F1EBFC-9448-4049-8AEB-84307887640F}"/>
    <cellStyle name="l_PM Jornais(eliza)_Plano Base MG_Plano RJ -16.05.08_JORNAL COMPLEMENTO 24.06 - VERAMIR II - CONSOLIDADO" xfId="1470" xr:uid="{85DB923A-E81E-444E-B4F8-D87E4DCF3EBB}"/>
    <cellStyle name="l_PM Jornais(eliza)_Plano Base MG_Plano TO - AJUSTADO 06.05.08 CONFERÊNCIA 14.05.08" xfId="1471" xr:uid="{721A88CE-BFE0-403F-BC0E-4EFC2C0EBE29}"/>
    <cellStyle name="l_PM Jornais(eliza)_Plano Base MG_Plano TO - AJUSTADO 06.05.08 CONFERÊNCIA 14.05.08 2" xfId="11461" xr:uid="{5F3BF5BD-DB9E-4AB5-A50A-0756D2221343}"/>
    <cellStyle name="l_PM Jornais(eliza)_Plano Base MG_Plano TO - AJUSTADO 06.05.08 CONFERÊNCIA 14.05.08 2 2" xfId="13217" xr:uid="{5321BA24-D285-41E2-9DF3-75278C819303}"/>
    <cellStyle name="l_PM Jornais(eliza)_Plano Base MG_Plano TO - AJUSTADO 06.05.08 CONFERÊNCIA 14.05.08 2 2 2" xfId="16847" xr:uid="{DECB34AC-E8D5-49B6-B2AA-16166E6FCA39}"/>
    <cellStyle name="l_PM Jornais(eliza)_Plano Base MG_Plano TO - AJUSTADO 06.05.08 CONFERÊNCIA 14.05.08 2 2 2 2" xfId="23006" xr:uid="{832D9698-1BAB-4255-8EE1-B5D3B2401987}"/>
    <cellStyle name="l_PM Jornais(eliza)_Plano Base MG_Plano TO - AJUSTADO 06.05.08 CONFERÊNCIA 14.05.08 2 2 2 2 2" xfId="40273" xr:uid="{7B826BFD-44DA-4857-A23C-49E242442070}"/>
    <cellStyle name="l_PM Jornais(eliza)_Plano Base MG_Plano TO - AJUSTADO 06.05.08 CONFERÊNCIA 14.05.08 2 2 2 3" xfId="27914" xr:uid="{8B777309-2468-4837-9182-3E56BA5647E1}"/>
    <cellStyle name="l_PM Jornais(eliza)_Plano Base MG_Plano TO - AJUSTADO 06.05.08 CONFERÊNCIA 14.05.08 2 2 3" xfId="31138" xr:uid="{41E37B6A-0FD9-4637-B826-D4C5CF588448}"/>
    <cellStyle name="l_PM Jornais(eliza)_Plano Base MG_Plano TO - AJUSTADO 06.05.08 CONFERÊNCIA 14.05.08 2 2 3 2" xfId="43362" xr:uid="{33D053BF-2AB4-4825-93CB-2EB0672AEE89}"/>
    <cellStyle name="l_PM Jornais(eliza)_Plano Base MG_Plano TO - AJUSTADO 06.05.08 CONFERÊNCIA 14.05.08 2 2 4" xfId="34130" xr:uid="{CC1DC7B0-9DDD-4245-A29B-370120BA6458}"/>
    <cellStyle name="l_PM Jornais(eliza)_Plano Base MG_Plano TO - AJUSTADO 06.05.08 CONFERÊNCIA 14.05.08 2 2 4 2" xfId="45849" xr:uid="{1BC8C297-0C38-404B-8EA6-C670CDAB8B90}"/>
    <cellStyle name="l_PM Jornais(eliza)_Plano Base MG_Plano TO - AJUSTADO 06.05.08 CONFERÊNCIA 14.05.08 2 2 5" xfId="36331" xr:uid="{83C788F5-E7BD-48C9-B374-05F5971591AE}"/>
    <cellStyle name="l_PM Jornais(eliza)_Plano Base MG_Plano TO - AJUSTADO 06.05.08 CONFERÊNCIA 14.05.08 2 2 6" xfId="18435" xr:uid="{D65F2FF5-E283-4C40-A300-B3465655E5B1}"/>
    <cellStyle name="l_PM Jornais(eliza)_Plano Base MG_Plano TO - AJUSTADO 06.05.08 CONFERÊNCIA 14.05.08 2 3" xfId="15144" xr:uid="{057B23DA-9C47-4CB8-9898-E7EC731ACE03}"/>
    <cellStyle name="l_PM Jornais(eliza)_Plano Base MG_Plano TO - AJUSTADO 06.05.08 CONFERÊNCIA 14.05.08 2 3 2" xfId="21303" xr:uid="{6FF6C947-D317-4E31-A916-F31D2D38631C}"/>
    <cellStyle name="l_PM Jornais(eliza)_Plano Base MG_Plano TO - AJUSTADO 06.05.08 CONFERÊNCIA 14.05.08 2 3 2 2" xfId="38676" xr:uid="{A63254A6-5C0F-44F9-BC35-EC6D7233175D}"/>
    <cellStyle name="l_PM Jornais(eliza)_Plano Base MG_Plano TO - AJUSTADO 06.05.08 CONFERÊNCIA 14.05.08 2 3 3" xfId="26265" xr:uid="{11AAAD6F-553A-4F2D-A65C-06B31BF24CAF}"/>
    <cellStyle name="l_PM Jornais(eliza)_Plano Base MG_Plano TO - AJUSTADO 06.05.08 CONFERÊNCIA 14.05.08 2 4" xfId="29456" xr:uid="{C8688A24-EC66-4F88-9559-5149FC08E676}"/>
    <cellStyle name="l_PM Jornais(eliza)_Plano Base MG_Plano TO - AJUSTADO 06.05.08 CONFERÊNCIA 14.05.08 2 4 2" xfId="41766" xr:uid="{13635B60-855E-42A6-9B7E-B569D32361DA}"/>
    <cellStyle name="l_PM Jornais(eliza)_Plano Base MG_Plano TO - AJUSTADO 06.05.08 CONFERÊNCIA 14.05.08 2 5" xfId="32440" xr:uid="{004F424E-2440-4148-BCD9-15EEFA4652EE}"/>
    <cellStyle name="l_PM Jornais(eliza)_Plano Base MG_Plano TO - AJUSTADO 06.05.08 CONFERÊNCIA 14.05.08 2 5 2" xfId="44195" xr:uid="{B79158C0-3B4D-4A1A-BF5C-993AF0D5690D}"/>
    <cellStyle name="l_PM Jornais(eliza)_Plano Base MG_Plano TO - AJUSTADO 06.05.08 CONFERÊNCIA 14.05.08 2 6" xfId="34745" xr:uid="{8F3C55B5-952D-424A-833B-0014F86F5C5F}"/>
    <cellStyle name="l_PM Jornais(eliza)_Plano Base MG_Plano TO - AJUSTADO 06.05.08 CONFERÊNCIA 14.05.08 2 7" xfId="19383" xr:uid="{CD7F95EA-B86B-4A93-9E3A-A1401A1F5BCE}"/>
    <cellStyle name="l_PM Jornais(eliza)_Plano Base MG_Plano TO - AJUSTADO 06.05.08 CONFERÊNCIA 14.05.08 3" xfId="12414" xr:uid="{B3A00E84-2C16-450D-921D-F1E7A228ECE2}"/>
    <cellStyle name="l_PM Jornais(eliza)_Plano Base MG_Plano TO - AJUSTADO 06.05.08 CONFERÊNCIA 14.05.08 3 2" xfId="16044" xr:uid="{D8C5B889-2054-4C7B-A78D-5D5876817D96}"/>
    <cellStyle name="l_PM Jornais(eliza)_Plano Base MG_Plano TO - AJUSTADO 06.05.08 CONFERÊNCIA 14.05.08 3 2 2" xfId="22203" xr:uid="{AA5A89C7-A1D6-43D0-BAE3-08E87B9BAB16}"/>
    <cellStyle name="l_PM Jornais(eliza)_Plano Base MG_Plano TO - AJUSTADO 06.05.08 CONFERÊNCIA 14.05.08 3 2 2 2" xfId="39481" xr:uid="{1475E3BB-F6FC-45F5-ACCA-2BC97D7EC872}"/>
    <cellStyle name="l_PM Jornais(eliza)_Plano Base MG_Plano TO - AJUSTADO 06.05.08 CONFERÊNCIA 14.05.08 3 2 3" xfId="27122" xr:uid="{C4E5035B-5103-45B3-A424-5CC0229D2A62}"/>
    <cellStyle name="l_PM Jornais(eliza)_Plano Base MG_Plano TO - AJUSTADO 06.05.08 CONFERÊNCIA 14.05.08 3 2 4" xfId="48381" xr:uid="{24948475-DD27-4FD3-931F-8C268D661175}"/>
    <cellStyle name="l_PM Jornais(eliza)_Plano Base MG_Plano TO - AJUSTADO 06.05.08 CONFERÊNCIA 14.05.08 3 3" xfId="17744" xr:uid="{F414ED92-F2B2-48C6-B30F-A7FC92BDA7AC}"/>
    <cellStyle name="l_PM Jornais(eliza)_Plano Base MG_Plano TO - AJUSTADO 06.05.08 CONFERÊNCIA 14.05.08 3 3 2" xfId="23903" xr:uid="{47654C14-5DC6-4BA9-A772-81283EDAB349}"/>
    <cellStyle name="l_PM Jornais(eliza)_Plano Base MG_Plano TO - AJUSTADO 06.05.08 CONFERÊNCIA 14.05.08 3 3 2 2" xfId="42566" xr:uid="{EB6502CF-72D2-4038-98A3-99ADE3A9F52A}"/>
    <cellStyle name="l_PM Jornais(eliza)_Plano Base MG_Plano TO - AJUSTADO 06.05.08 CONFERÊNCIA 14.05.08 3 3 3" xfId="30340" xr:uid="{104293E2-BCAA-4C6B-A41E-F74046F11E87}"/>
    <cellStyle name="l_PM Jornais(eliza)_Plano Base MG_Plano TO - AJUSTADO 06.05.08 CONFERÊNCIA 14.05.08 3 4" xfId="33337" xr:uid="{A6BFB9A7-98D5-46DA-9574-8F6D11E3058E}"/>
    <cellStyle name="l_PM Jornais(eliza)_Plano Base MG_Plano TO - AJUSTADO 06.05.08 CONFERÊNCIA 14.05.08 3 4 2" xfId="45056" xr:uid="{EAA26EC0-A6B4-4EE6-8E28-00FA6937167B}"/>
    <cellStyle name="l_PM Jornais(eliza)_Plano Base MG_Plano TO - AJUSTADO 06.05.08 CONFERÊNCIA 14.05.08 3 5" xfId="35539" xr:uid="{BAC2857E-ADB3-4CA4-BD1B-CC86BDB2A42C}"/>
    <cellStyle name="l_PM Jornais(eliza)_Plano Base MG_Plano TO - AJUSTADO 06.05.08 CONFERÊNCIA 14.05.08 3 6" xfId="37271" xr:uid="{EE81CEBE-2AD8-4486-BE92-651A3811DDAB}"/>
    <cellStyle name="l_PM Jornais(eliza)_Plano Base MG_Plano TO - AJUSTADO 06.05.08 CONFERÊNCIA 14.05.08 3 6 2" xfId="46807" xr:uid="{C05ABE28-D7D2-4D56-ABD8-C420B79322EA}"/>
    <cellStyle name="l_PM Jornais(eliza)_Plano Base MG_Plano TO - AJUSTADO 06.05.08 CONFERÊNCIA 14.05.08 4" xfId="14304" xr:uid="{71F21E45-44C9-4967-A804-23A4F862AB9B}"/>
    <cellStyle name="l_PM Jornais(eliza)_Plano Base MG_Plano TO - AJUSTADO 06.05.08 CONFERÊNCIA 14.05.08 4 2" xfId="20463" xr:uid="{F10C655E-EF3E-4E94-B59A-9B772799BB53}"/>
    <cellStyle name="l_PM Jornais(eliza)_Plano Base MG_Plano TO - AJUSTADO 06.05.08 CONFERÊNCIA 14.05.08 4 2 2" xfId="37873" xr:uid="{40D2CB5B-2CDA-42BA-B7ED-0B9B9A64F977}"/>
    <cellStyle name="l_PM Jornais(eliza)_Plano Base MG_Plano TO - AJUSTADO 06.05.08 CONFERÊNCIA 14.05.08 4 3" xfId="25372" xr:uid="{B88F361D-8356-4A6D-A78B-4CB1531FE819}"/>
    <cellStyle name="l_PM Jornais(eliza)_Plano Base MG_Plano TO - AJUSTADO 06.05.08 CONFERÊNCIA 14.05.08 5" xfId="28582" xr:uid="{4AD49D1E-0744-48C8-BCB3-40461EAC13CC}"/>
    <cellStyle name="l_PM Jornais(eliza)_Plano Base MG_Plano TO - AJUSTADO 06.05.08 CONFERÊNCIA 14.05.08 5 2" xfId="40938" xr:uid="{086E26C9-215D-48E8-9D08-EC440B889C63}"/>
    <cellStyle name="l_PM Jornais(eliza)_Plano Base MG_Plano TO - AJUSTADO 06.05.08 CONFERÊNCIA 14.05.08 6" xfId="31754" xr:uid="{D8C412D6-7915-4231-A78E-EC6A85D027B2}"/>
    <cellStyle name="l_PM Jornais(eliza)_Plano Base MG_Plano TO - AJUSTADO 06.05.08 CONFERÊNCIA 14.05.08_OOH - Rev 12" xfId="4164" xr:uid="{3CBD9ED7-FD74-4FC9-A969-0EA366719510}"/>
    <cellStyle name="l_PM Jornais(eliza)_Plano Base MG_REVISTAS FINAIS SEGMENTADAS" xfId="1472" xr:uid="{FBAC6705-D62A-4443-9FF8-75CB7748714E}"/>
    <cellStyle name="l_PM Jornais(eliza)_Plano Base MG_REVISTAS FINAIS SEGMENTADAS 2" xfId="11462" xr:uid="{6BD06C01-E9CC-4B10-BF93-15F8834D591E}"/>
    <cellStyle name="l_PM Jornais(eliza)_Plano Base MG_REVISTAS FINAIS SEGMENTADAS 2 2" xfId="13218" xr:uid="{0B6C80CB-12C3-48C5-B0C8-05AC676CA8E4}"/>
    <cellStyle name="l_PM Jornais(eliza)_Plano Base MG_REVISTAS FINAIS SEGMENTADAS 2 2 2" xfId="16848" xr:uid="{94BD3B46-A463-4D38-A893-442EFE771E91}"/>
    <cellStyle name="l_PM Jornais(eliza)_Plano Base MG_REVISTAS FINAIS SEGMENTADAS 2 2 2 2" xfId="23007" xr:uid="{3479F8A3-9883-4DA0-8E8F-948EF5638318}"/>
    <cellStyle name="l_PM Jornais(eliza)_Plano Base MG_REVISTAS FINAIS SEGMENTADAS 2 2 2 2 2" xfId="40274" xr:uid="{536DA22F-C173-4698-A51A-567E2AEE9DC4}"/>
    <cellStyle name="l_PM Jornais(eliza)_Plano Base MG_REVISTAS FINAIS SEGMENTADAS 2 2 2 3" xfId="27915" xr:uid="{9AE3697F-5E0E-4E9D-AED9-B5E6A18A3C40}"/>
    <cellStyle name="l_PM Jornais(eliza)_Plano Base MG_REVISTAS FINAIS SEGMENTADAS 2 2 3" xfId="31139" xr:uid="{D1E4FB6C-FB4B-42C3-9887-2EF67019511B}"/>
    <cellStyle name="l_PM Jornais(eliza)_Plano Base MG_REVISTAS FINAIS SEGMENTADAS 2 2 3 2" xfId="43363" xr:uid="{41EC70C6-CFFE-41EB-B73E-2390011B5071}"/>
    <cellStyle name="l_PM Jornais(eliza)_Plano Base MG_REVISTAS FINAIS SEGMENTADAS 2 2 4" xfId="34131" xr:uid="{B79D6580-64E2-467B-8AAF-C56683591412}"/>
    <cellStyle name="l_PM Jornais(eliza)_Plano Base MG_REVISTAS FINAIS SEGMENTADAS 2 2 4 2" xfId="45850" xr:uid="{AF7B604E-6BC4-44B2-A351-77233167D5C5}"/>
    <cellStyle name="l_PM Jornais(eliza)_Plano Base MG_REVISTAS FINAIS SEGMENTADAS 2 2 5" xfId="36332" xr:uid="{484F77F2-54C4-4E7C-9642-78A54D49D94C}"/>
    <cellStyle name="l_PM Jornais(eliza)_Plano Base MG_REVISTAS FINAIS SEGMENTADAS 2 2 6" xfId="18434" xr:uid="{FFE019A2-F8F6-4535-ACC4-91260387C7FB}"/>
    <cellStyle name="l_PM Jornais(eliza)_Plano Base MG_REVISTAS FINAIS SEGMENTADAS 2 3" xfId="15145" xr:uid="{BF860613-A55B-4287-B95C-28A34AF84564}"/>
    <cellStyle name="l_PM Jornais(eliza)_Plano Base MG_REVISTAS FINAIS SEGMENTADAS 2 3 2" xfId="21304" xr:uid="{49E053EB-2717-4997-8A13-18E02FD41BD8}"/>
    <cellStyle name="l_PM Jornais(eliza)_Plano Base MG_REVISTAS FINAIS SEGMENTADAS 2 3 2 2" xfId="38677" xr:uid="{90339DB6-6898-498C-91AD-6F8969CBC38D}"/>
    <cellStyle name="l_PM Jornais(eliza)_Plano Base MG_REVISTAS FINAIS SEGMENTADAS 2 3 3" xfId="26266" xr:uid="{BA3FF018-85A9-4488-9CF6-4509929ECBD1}"/>
    <cellStyle name="l_PM Jornais(eliza)_Plano Base MG_REVISTAS FINAIS SEGMENTADAS 2 4" xfId="29457" xr:uid="{2B16E24C-077F-4ED6-A4CC-D4F7AB416EB2}"/>
    <cellStyle name="l_PM Jornais(eliza)_Plano Base MG_REVISTAS FINAIS SEGMENTADAS 2 4 2" xfId="41767" xr:uid="{80DE3380-345D-4AC8-A66E-3EBFE90F3124}"/>
    <cellStyle name="l_PM Jornais(eliza)_Plano Base MG_REVISTAS FINAIS SEGMENTADAS 2 5" xfId="32441" xr:uid="{1B0AD0DD-6C29-461C-98E8-13363DD80D01}"/>
    <cellStyle name="l_PM Jornais(eliza)_Plano Base MG_REVISTAS FINAIS SEGMENTADAS 2 5 2" xfId="44196" xr:uid="{404DF6F5-9A3A-4BD1-B4D9-B9D7749AEFFC}"/>
    <cellStyle name="l_PM Jornais(eliza)_Plano Base MG_REVISTAS FINAIS SEGMENTADAS 2 6" xfId="34746" xr:uid="{3FE69BC0-4FC8-4849-B3E7-C13B3BF7EAC1}"/>
    <cellStyle name="l_PM Jornais(eliza)_Plano Base MG_REVISTAS FINAIS SEGMENTADAS 2 7" xfId="19677" xr:uid="{BEB8AE8C-2372-431E-8EE7-9556684A2632}"/>
    <cellStyle name="l_PM Jornais(eliza)_Plano Base MG_REVISTAS FINAIS SEGMENTADAS 3" xfId="12415" xr:uid="{78D5613D-BE33-45E3-B924-5FBC8839C977}"/>
    <cellStyle name="l_PM Jornais(eliza)_Plano Base MG_REVISTAS FINAIS SEGMENTADAS 3 2" xfId="16045" xr:uid="{BDCF4936-2D50-4BF5-BA2C-0AB0D47AA0FA}"/>
    <cellStyle name="l_PM Jornais(eliza)_Plano Base MG_REVISTAS FINAIS SEGMENTADAS 3 2 2" xfId="22204" xr:uid="{3AB3CA29-7E76-4C92-A6AD-9BF6A727A9CB}"/>
    <cellStyle name="l_PM Jornais(eliza)_Plano Base MG_REVISTAS FINAIS SEGMENTADAS 3 2 2 2" xfId="39482" xr:uid="{F6973D34-B0E9-4B02-A857-7273B5041307}"/>
    <cellStyle name="l_PM Jornais(eliza)_Plano Base MG_REVISTAS FINAIS SEGMENTADAS 3 2 3" xfId="27123" xr:uid="{D246527C-BD2E-41DC-A742-BF589C335C0A}"/>
    <cellStyle name="l_PM Jornais(eliza)_Plano Base MG_REVISTAS FINAIS SEGMENTADAS 3 2 4" xfId="48382" xr:uid="{239F6CBE-E2E1-42F1-8275-AB02551E4819}"/>
    <cellStyle name="l_PM Jornais(eliza)_Plano Base MG_REVISTAS FINAIS SEGMENTADAS 3 3" xfId="17745" xr:uid="{BA95FB17-E47D-45F3-8C4F-03AB562C0E4B}"/>
    <cellStyle name="l_PM Jornais(eliza)_Plano Base MG_REVISTAS FINAIS SEGMENTADAS 3 3 2" xfId="23904" xr:uid="{6AD673C2-879B-49BE-87DE-D613E38127DB}"/>
    <cellStyle name="l_PM Jornais(eliza)_Plano Base MG_REVISTAS FINAIS SEGMENTADAS 3 3 2 2" xfId="42567" xr:uid="{74A4FD34-3222-4D49-A61E-1D15436B033E}"/>
    <cellStyle name="l_PM Jornais(eliza)_Plano Base MG_REVISTAS FINAIS SEGMENTADAS 3 3 3" xfId="30341" xr:uid="{A29112A4-CB69-4B3F-B67F-8B0E939F2262}"/>
    <cellStyle name="l_PM Jornais(eliza)_Plano Base MG_REVISTAS FINAIS SEGMENTADAS 3 4" xfId="33338" xr:uid="{59092572-3DE7-4408-B877-7E4BF96312EA}"/>
    <cellStyle name="l_PM Jornais(eliza)_Plano Base MG_REVISTAS FINAIS SEGMENTADAS 3 4 2" xfId="45057" xr:uid="{CE02706D-D0AA-4AFF-8EB7-0FF9C6D3E50D}"/>
    <cellStyle name="l_PM Jornais(eliza)_Plano Base MG_REVISTAS FINAIS SEGMENTADAS 3 5" xfId="35540" xr:uid="{F47FDD57-541A-4ECD-9251-1E972C59513B}"/>
    <cellStyle name="l_PM Jornais(eliza)_Plano Base MG_REVISTAS FINAIS SEGMENTADAS 3 6" xfId="36871" xr:uid="{AFCC5B3E-9B2F-40F6-9869-F67B66D77572}"/>
    <cellStyle name="l_PM Jornais(eliza)_Plano Base MG_REVISTAS FINAIS SEGMENTADAS 3 6 2" xfId="46407" xr:uid="{C774E27F-2D0B-4DA2-AFB8-B6A59F0EAB9B}"/>
    <cellStyle name="l_PM Jornais(eliza)_Plano Base MG_REVISTAS FINAIS SEGMENTADAS 4" xfId="14305" xr:uid="{37CA511A-4C60-4F80-95EC-B7EDDD3F7101}"/>
    <cellStyle name="l_PM Jornais(eliza)_Plano Base MG_REVISTAS FINAIS SEGMENTADAS 4 2" xfId="20464" xr:uid="{BEDAF277-6AD8-4252-868D-6849B08DE99A}"/>
    <cellStyle name="l_PM Jornais(eliza)_Plano Base MG_REVISTAS FINAIS SEGMENTADAS 4 2 2" xfId="37874" xr:uid="{7E60BAE0-AEBC-407C-A31A-DF320D479941}"/>
    <cellStyle name="l_PM Jornais(eliza)_Plano Base MG_REVISTAS FINAIS SEGMENTADAS 4 3" xfId="25373" xr:uid="{9DD3B47F-16BD-49B7-81F8-EFACEBC3CE1C}"/>
    <cellStyle name="l_PM Jornais(eliza)_Plano Base MG_REVISTAS FINAIS SEGMENTADAS 5" xfId="28583" xr:uid="{640CFB87-D464-48AF-84D6-0F6CBAA9DF96}"/>
    <cellStyle name="l_PM Jornais(eliza)_Plano Base MG_REVISTAS FINAIS SEGMENTADAS 5 2" xfId="40939" xr:uid="{86282670-A5E2-4940-BE26-7E6D77927D9B}"/>
    <cellStyle name="l_PM Jornais(eliza)_Plano Base MG_REVISTAS FINAIS SEGMENTADAS 6" xfId="31753" xr:uid="{7A52323A-46A8-4625-9B79-B5D405D4D4F8}"/>
    <cellStyle name="l_PM Jornais(eliza)_Plano Base MG_REVISTAS FINAIS SEGMENTADAS_OOH - Rev 12" xfId="4165" xr:uid="{8DB132D5-D09B-4513-BC01-78B3F3F3821C}"/>
    <cellStyle name="l_PM Jornais(eliza)_Plano Base MG_SECOM PR - DISTRITO FEDERAL - 14-05-08(1)" xfId="1473" xr:uid="{466A4728-908B-453F-B30C-EF1DABFDD1C3}"/>
    <cellStyle name="l_PM Jornais(eliza)_Plano Base MG_SECOM PR - DISTRITO FEDERAL - 14-05-08(1) 2" xfId="11463" xr:uid="{578522CE-71D8-48F5-A86C-19AD81A6AA69}"/>
    <cellStyle name="l_PM Jornais(eliza)_Plano Base MG_SECOM PR - DISTRITO FEDERAL - 14-05-08(1) 2 2" xfId="13219" xr:uid="{C88807D8-CEE4-43F6-B567-F72A14D8235E}"/>
    <cellStyle name="l_PM Jornais(eliza)_Plano Base MG_SECOM PR - DISTRITO FEDERAL - 14-05-08(1) 2 2 2" xfId="16849" xr:uid="{D7F21A35-9515-44A6-95BB-7408AE456EEE}"/>
    <cellStyle name="l_PM Jornais(eliza)_Plano Base MG_SECOM PR - DISTRITO FEDERAL - 14-05-08(1) 2 2 2 2" xfId="23008" xr:uid="{D109CE73-22E7-4AB2-99FD-E573824D57F0}"/>
    <cellStyle name="l_PM Jornais(eliza)_Plano Base MG_SECOM PR - DISTRITO FEDERAL - 14-05-08(1) 2 2 2 2 2" xfId="40275" xr:uid="{02CAD5E1-B299-4F1C-BA87-B5706E8850CD}"/>
    <cellStyle name="l_PM Jornais(eliza)_Plano Base MG_SECOM PR - DISTRITO FEDERAL - 14-05-08(1) 2 2 2 3" xfId="27916" xr:uid="{791A9793-7E30-4217-B559-25AABA2672B8}"/>
    <cellStyle name="l_PM Jornais(eliza)_Plano Base MG_SECOM PR - DISTRITO FEDERAL - 14-05-08(1) 2 2 3" xfId="31140" xr:uid="{1AF55A71-C209-439C-979D-29BA0D4A11E2}"/>
    <cellStyle name="l_PM Jornais(eliza)_Plano Base MG_SECOM PR - DISTRITO FEDERAL - 14-05-08(1) 2 2 3 2" xfId="43364" xr:uid="{2366B5F9-FEBF-4470-975C-1313BAEEC9DB}"/>
    <cellStyle name="l_PM Jornais(eliza)_Plano Base MG_SECOM PR - DISTRITO FEDERAL - 14-05-08(1) 2 2 4" xfId="34132" xr:uid="{ED82E3EE-2069-42FC-A29D-77CBB35C3A61}"/>
    <cellStyle name="l_PM Jornais(eliza)_Plano Base MG_SECOM PR - DISTRITO FEDERAL - 14-05-08(1) 2 2 4 2" xfId="45851" xr:uid="{5E14C948-6DCE-49B1-A0E1-7850C4AC0EB7}"/>
    <cellStyle name="l_PM Jornais(eliza)_Plano Base MG_SECOM PR - DISTRITO FEDERAL - 14-05-08(1) 2 2 5" xfId="36333" xr:uid="{1D061634-302E-49AB-8AFB-0BAE76E7425C}"/>
    <cellStyle name="l_PM Jornais(eliza)_Plano Base MG_SECOM PR - DISTRITO FEDERAL - 14-05-08(1) 2 2 6" xfId="18433" xr:uid="{7C894DED-AE24-486F-967B-0FA074E6C444}"/>
    <cellStyle name="l_PM Jornais(eliza)_Plano Base MG_SECOM PR - DISTRITO FEDERAL - 14-05-08(1) 2 3" xfId="15146" xr:uid="{C5F72E99-5218-44C7-8FF7-ACB64A36210A}"/>
    <cellStyle name="l_PM Jornais(eliza)_Plano Base MG_SECOM PR - DISTRITO FEDERAL - 14-05-08(1) 2 3 2" xfId="21305" xr:uid="{8AA64518-441C-490B-8DC7-2204C43778B7}"/>
    <cellStyle name="l_PM Jornais(eliza)_Plano Base MG_SECOM PR - DISTRITO FEDERAL - 14-05-08(1) 2 3 2 2" xfId="38678" xr:uid="{C7E5522D-F755-4343-8CE0-BA6AEF19434A}"/>
    <cellStyle name="l_PM Jornais(eliza)_Plano Base MG_SECOM PR - DISTRITO FEDERAL - 14-05-08(1) 2 3 3" xfId="26267" xr:uid="{FCC45DE3-2DD9-41A1-8D44-B7A75B495589}"/>
    <cellStyle name="l_PM Jornais(eliza)_Plano Base MG_SECOM PR - DISTRITO FEDERAL - 14-05-08(1) 2 4" xfId="29458" xr:uid="{95A0E834-73E8-4F33-AA9D-6EE4E29D1260}"/>
    <cellStyle name="l_PM Jornais(eliza)_Plano Base MG_SECOM PR - DISTRITO FEDERAL - 14-05-08(1) 2 4 2" xfId="41768" xr:uid="{3640521A-845E-4AD2-AE5F-A4EAC4039A4D}"/>
    <cellStyle name="l_PM Jornais(eliza)_Plano Base MG_SECOM PR - DISTRITO FEDERAL - 14-05-08(1) 2 5" xfId="32442" xr:uid="{38895DB1-28AC-4823-8A24-3A0515A18475}"/>
    <cellStyle name="l_PM Jornais(eliza)_Plano Base MG_SECOM PR - DISTRITO FEDERAL - 14-05-08(1) 2 5 2" xfId="44197" xr:uid="{60CEBC89-351E-4610-9B97-200667027BCE}"/>
    <cellStyle name="l_PM Jornais(eliza)_Plano Base MG_SECOM PR - DISTRITO FEDERAL - 14-05-08(1) 2 6" xfId="34747" xr:uid="{7E6E468E-EB35-4F3D-A63B-F123298784DD}"/>
    <cellStyle name="l_PM Jornais(eliza)_Plano Base MG_SECOM PR - DISTRITO FEDERAL - 14-05-08(1) 2 7" xfId="19000" xr:uid="{8E9149B0-FA26-46FE-B44C-2081FD0B321B}"/>
    <cellStyle name="l_PM Jornais(eliza)_Plano Base MG_SECOM PR - DISTRITO FEDERAL - 14-05-08(1) 3" xfId="12416" xr:uid="{C07CB47B-B2C0-4066-BA1E-1196F6E0A994}"/>
    <cellStyle name="l_PM Jornais(eliza)_Plano Base MG_SECOM PR - DISTRITO FEDERAL - 14-05-08(1) 3 2" xfId="16046" xr:uid="{5C925A22-6364-4B0D-A74D-E3FCC4D3A1D1}"/>
    <cellStyle name="l_PM Jornais(eliza)_Plano Base MG_SECOM PR - DISTRITO FEDERAL - 14-05-08(1) 3 2 2" xfId="22205" xr:uid="{92B215D1-4DAB-4611-8DD8-6F76219C1FB6}"/>
    <cellStyle name="l_PM Jornais(eliza)_Plano Base MG_SECOM PR - DISTRITO FEDERAL - 14-05-08(1) 3 2 2 2" xfId="39483" xr:uid="{78693E53-7C71-48CC-B90B-F2669262EE93}"/>
    <cellStyle name="l_PM Jornais(eliza)_Plano Base MG_SECOM PR - DISTRITO FEDERAL - 14-05-08(1) 3 2 3" xfId="27124" xr:uid="{61EC4CC7-7DFA-4278-B4FE-F269E2CEA525}"/>
    <cellStyle name="l_PM Jornais(eliza)_Plano Base MG_SECOM PR - DISTRITO FEDERAL - 14-05-08(1) 3 2 4" xfId="48383" xr:uid="{23669177-6403-47E7-9266-8A40BF4586D5}"/>
    <cellStyle name="l_PM Jornais(eliza)_Plano Base MG_SECOM PR - DISTRITO FEDERAL - 14-05-08(1) 3 3" xfId="17746" xr:uid="{BCCBE48F-A5C1-4135-9F3E-5E10FBF8FA90}"/>
    <cellStyle name="l_PM Jornais(eliza)_Plano Base MG_SECOM PR - DISTRITO FEDERAL - 14-05-08(1) 3 3 2" xfId="23905" xr:uid="{AD5BB299-6D5E-46F6-B9E5-AD9A239269D6}"/>
    <cellStyle name="l_PM Jornais(eliza)_Plano Base MG_SECOM PR - DISTRITO FEDERAL - 14-05-08(1) 3 3 2 2" xfId="42568" xr:uid="{5F4A37E6-09D3-4D13-B41D-BFE51727277F}"/>
    <cellStyle name="l_PM Jornais(eliza)_Plano Base MG_SECOM PR - DISTRITO FEDERAL - 14-05-08(1) 3 3 3" xfId="30342" xr:uid="{9DC9DF22-BD36-4E84-8364-2A9F6254C743}"/>
    <cellStyle name="l_PM Jornais(eliza)_Plano Base MG_SECOM PR - DISTRITO FEDERAL - 14-05-08(1) 3 4" xfId="33339" xr:uid="{F331E28B-CDAD-4EB4-8922-DC9E3C5C6FFB}"/>
    <cellStyle name="l_PM Jornais(eliza)_Plano Base MG_SECOM PR - DISTRITO FEDERAL - 14-05-08(1) 3 4 2" xfId="45058" xr:uid="{B0D30445-DBD5-424F-8498-2DDC0D754DCE}"/>
    <cellStyle name="l_PM Jornais(eliza)_Plano Base MG_SECOM PR - DISTRITO FEDERAL - 14-05-08(1) 3 5" xfId="35541" xr:uid="{77D9F2BA-6011-4CDE-9114-4C50A5239B00}"/>
    <cellStyle name="l_PM Jornais(eliza)_Plano Base MG_SECOM PR - DISTRITO FEDERAL - 14-05-08(1) 3 6" xfId="32060" xr:uid="{E3842FAB-2D92-4B1E-9E02-9BD89D362EF3}"/>
    <cellStyle name="l_PM Jornais(eliza)_Plano Base MG_SECOM PR - DISTRITO FEDERAL - 14-05-08(1) 3 6 2" xfId="43815" xr:uid="{C49657BE-459D-4C5A-B5A8-11EE56C4C57C}"/>
    <cellStyle name="l_PM Jornais(eliza)_Plano Base MG_SECOM PR - DISTRITO FEDERAL - 14-05-08(1) 4" xfId="14306" xr:uid="{2F85911E-854D-4EE5-BDB5-F49DC5884BE6}"/>
    <cellStyle name="l_PM Jornais(eliza)_Plano Base MG_SECOM PR - DISTRITO FEDERAL - 14-05-08(1) 4 2" xfId="20465" xr:uid="{73DBE8FB-C5AE-4D69-AB52-95447E1A1E93}"/>
    <cellStyle name="l_PM Jornais(eliza)_Plano Base MG_SECOM PR - DISTRITO FEDERAL - 14-05-08(1) 4 2 2" xfId="37875" xr:uid="{AD434625-16D3-4D47-86D6-F071D92FBE8E}"/>
    <cellStyle name="l_PM Jornais(eliza)_Plano Base MG_SECOM PR - DISTRITO FEDERAL - 14-05-08(1) 4 3" xfId="25374" xr:uid="{A2D5324A-3236-4FA2-AEAE-6A3205CE27C8}"/>
    <cellStyle name="l_PM Jornais(eliza)_Plano Base MG_SECOM PR - DISTRITO FEDERAL - 14-05-08(1) 5" xfId="28584" xr:uid="{6649E2C5-4742-4FF5-9A1B-F876CDCB1834}"/>
    <cellStyle name="l_PM Jornais(eliza)_Plano Base MG_SECOM PR - DISTRITO FEDERAL - 14-05-08(1) 5 2" xfId="40940" xr:uid="{CAA84F2B-69B0-4544-BE1F-D3CDD22FE629}"/>
    <cellStyle name="l_PM Jornais(eliza)_Plano Base MG_SECOM PR - DISTRITO FEDERAL - 14-05-08(1) 6" xfId="31752" xr:uid="{DD3081BE-C666-4497-BB11-4AC8F3D646E6}"/>
    <cellStyle name="l_PM Jornais(eliza)_Plano Base MG_SECOM PR - DISTRITO FEDERAL - 14-05-08(1)_JORNAL COMPLEMENTO 24.06 - VERAMIR II - CONSOLIDADO" xfId="1474" xr:uid="{4D0666F2-67F8-4ABC-BE0A-76C0970E96B3}"/>
    <cellStyle name="l_PM Jornais(eliza)_Plano Base MG_SECOM PR - DISTRITO FEDERAL - 14-05-08(1)_OOH - Rev 12" xfId="4166" xr:uid="{6F9ED65C-AAC5-4980-B8D5-B67BD3C99F58}"/>
    <cellStyle name="l_PM Jornais(eliza)_Plano Base MG_SECOM PR - MAIS BRASIL - 2a  ETAPA - 13-05 CONFERENCIA 10.05.08" xfId="1475" xr:uid="{84CBEF10-F0B4-49E2-B790-95FE4C318FEA}"/>
    <cellStyle name="l_PM Jornais(eliza)_Plano Base MG_SECOM PR - MAIS BRASIL - 2a  ETAPA - 13-05 CONFERENCIA 10.05.08 2" xfId="11464" xr:uid="{F29BE31B-27EC-49BC-ACAC-A185B210CFE9}"/>
    <cellStyle name="l_PM Jornais(eliza)_Plano Base MG_SECOM PR - MAIS BRASIL - 2a  ETAPA - 13-05 CONFERENCIA 10.05.08 2 2" xfId="13220" xr:uid="{B2136620-2765-4D3D-97C7-669E3A29966D}"/>
    <cellStyle name="l_PM Jornais(eliza)_Plano Base MG_SECOM PR - MAIS BRASIL - 2a  ETAPA - 13-05 CONFERENCIA 10.05.08 2 2 2" xfId="16850" xr:uid="{63FECE8B-9B0D-4ECC-A19E-27707553A10E}"/>
    <cellStyle name="l_PM Jornais(eliza)_Plano Base MG_SECOM PR - MAIS BRASIL - 2a  ETAPA - 13-05 CONFERENCIA 10.05.08 2 2 2 2" xfId="23009" xr:uid="{32BE2A48-E158-4CB7-8582-33574394D052}"/>
    <cellStyle name="l_PM Jornais(eliza)_Plano Base MG_SECOM PR - MAIS BRASIL - 2a  ETAPA - 13-05 CONFERENCIA 10.05.08 2 2 2 2 2" xfId="40276" xr:uid="{60E0EBFE-7541-4097-84EA-4431BF49CF92}"/>
    <cellStyle name="l_PM Jornais(eliza)_Plano Base MG_SECOM PR - MAIS BRASIL - 2a  ETAPA - 13-05 CONFERENCIA 10.05.08 2 2 2 3" xfId="27917" xr:uid="{9A53DC70-C53C-4B01-A8B0-D48FE978FA63}"/>
    <cellStyle name="l_PM Jornais(eliza)_Plano Base MG_SECOM PR - MAIS BRASIL - 2a  ETAPA - 13-05 CONFERENCIA 10.05.08 2 2 3" xfId="31141" xr:uid="{84BA225C-7430-4C7E-ABFB-1178C93B6661}"/>
    <cellStyle name="l_PM Jornais(eliza)_Plano Base MG_SECOM PR - MAIS BRASIL - 2a  ETAPA - 13-05 CONFERENCIA 10.05.08 2 2 3 2" xfId="43365" xr:uid="{3AE53127-31BF-4466-9BEF-502E4ABBC5CA}"/>
    <cellStyle name="l_PM Jornais(eliza)_Plano Base MG_SECOM PR - MAIS BRASIL - 2a  ETAPA - 13-05 CONFERENCIA 10.05.08 2 2 4" xfId="34133" xr:uid="{834D90BE-25AA-4D26-8098-389691A290DE}"/>
    <cellStyle name="l_PM Jornais(eliza)_Plano Base MG_SECOM PR - MAIS BRASIL - 2a  ETAPA - 13-05 CONFERENCIA 10.05.08 2 2 4 2" xfId="45852" xr:uid="{DB7B33E1-B155-4D21-B7D4-7A3F47C61964}"/>
    <cellStyle name="l_PM Jornais(eliza)_Plano Base MG_SECOM PR - MAIS BRASIL - 2a  ETAPA - 13-05 CONFERENCIA 10.05.08 2 2 5" xfId="36334" xr:uid="{7E9AD033-3B71-4CD1-900F-005D2A56C20A}"/>
    <cellStyle name="l_PM Jornais(eliza)_Plano Base MG_SECOM PR - MAIS BRASIL - 2a  ETAPA - 13-05 CONFERENCIA 10.05.08 2 2 6" xfId="18432" xr:uid="{B864D038-80BF-43E6-840C-A1C242B30EE2}"/>
    <cellStyle name="l_PM Jornais(eliza)_Plano Base MG_SECOM PR - MAIS BRASIL - 2a  ETAPA - 13-05 CONFERENCIA 10.05.08 2 3" xfId="15147" xr:uid="{9CFDBE4A-59AB-4C43-A487-FE61E064D460}"/>
    <cellStyle name="l_PM Jornais(eliza)_Plano Base MG_SECOM PR - MAIS BRASIL - 2a  ETAPA - 13-05 CONFERENCIA 10.05.08 2 3 2" xfId="21306" xr:uid="{9C7447BD-534F-4F26-BF7B-A8F22A13CDE0}"/>
    <cellStyle name="l_PM Jornais(eliza)_Plano Base MG_SECOM PR - MAIS BRASIL - 2a  ETAPA - 13-05 CONFERENCIA 10.05.08 2 3 2 2" xfId="38679" xr:uid="{1A6B5397-B648-4CB9-BB88-4DCC64A17E1B}"/>
    <cellStyle name="l_PM Jornais(eliza)_Plano Base MG_SECOM PR - MAIS BRASIL - 2a  ETAPA - 13-05 CONFERENCIA 10.05.08 2 3 3" xfId="26268" xr:uid="{B90F2E2F-5C69-489B-8A99-D146E96297AC}"/>
    <cellStyle name="l_PM Jornais(eliza)_Plano Base MG_SECOM PR - MAIS BRASIL - 2a  ETAPA - 13-05 CONFERENCIA 10.05.08 2 4" xfId="29459" xr:uid="{D3EC6F09-21CE-4029-B646-602C33F9165E}"/>
    <cellStyle name="l_PM Jornais(eliza)_Plano Base MG_SECOM PR - MAIS BRASIL - 2a  ETAPA - 13-05 CONFERENCIA 10.05.08 2 4 2" xfId="41769" xr:uid="{05F3E1E3-5233-4937-A9AE-52543953CE93}"/>
    <cellStyle name="l_PM Jornais(eliza)_Plano Base MG_SECOM PR - MAIS BRASIL - 2a  ETAPA - 13-05 CONFERENCIA 10.05.08 2 5" xfId="32443" xr:uid="{386D1438-EE0D-4BA1-B4DF-B6345780AF5B}"/>
    <cellStyle name="l_PM Jornais(eliza)_Plano Base MG_SECOM PR - MAIS BRASIL - 2a  ETAPA - 13-05 CONFERENCIA 10.05.08 2 5 2" xfId="44198" xr:uid="{F345EAF3-F301-4BE5-A8AC-967AC569996F}"/>
    <cellStyle name="l_PM Jornais(eliza)_Plano Base MG_SECOM PR - MAIS BRASIL - 2a  ETAPA - 13-05 CONFERENCIA 10.05.08 2 6" xfId="34748" xr:uid="{B5FCD31A-25F8-4840-8883-7FE6D8BAD553}"/>
    <cellStyle name="l_PM Jornais(eliza)_Plano Base MG_SECOM PR - MAIS BRASIL - 2a  ETAPA - 13-05 CONFERENCIA 10.05.08 2 7" xfId="18684" xr:uid="{48451F30-C5FB-454A-B28E-C3380E389302}"/>
    <cellStyle name="l_PM Jornais(eliza)_Plano Base MG_SECOM PR - MAIS BRASIL - 2a  ETAPA - 13-05 CONFERENCIA 10.05.08 3" xfId="12417" xr:uid="{4B7A811E-9079-4FA5-AAF8-C3C9E44CAFA6}"/>
    <cellStyle name="l_PM Jornais(eliza)_Plano Base MG_SECOM PR - MAIS BRASIL - 2a  ETAPA - 13-05 CONFERENCIA 10.05.08 3 2" xfId="16047" xr:uid="{05EBA97B-BFFA-47F8-B2C7-6DD03842C4D1}"/>
    <cellStyle name="l_PM Jornais(eliza)_Plano Base MG_SECOM PR - MAIS BRASIL - 2a  ETAPA - 13-05 CONFERENCIA 10.05.08 3 2 2" xfId="22206" xr:uid="{3D445CCF-DBE1-49F9-8570-042F4988006E}"/>
    <cellStyle name="l_PM Jornais(eliza)_Plano Base MG_SECOM PR - MAIS BRASIL - 2a  ETAPA - 13-05 CONFERENCIA 10.05.08 3 2 2 2" xfId="39484" xr:uid="{F7539337-2FEF-4DD9-B10E-9FF6E92633A8}"/>
    <cellStyle name="l_PM Jornais(eliza)_Plano Base MG_SECOM PR - MAIS BRASIL - 2a  ETAPA - 13-05 CONFERENCIA 10.05.08 3 2 3" xfId="27125" xr:uid="{20816AC3-6610-4A82-940E-DBFB8CE23716}"/>
    <cellStyle name="l_PM Jornais(eliza)_Plano Base MG_SECOM PR - MAIS BRASIL - 2a  ETAPA - 13-05 CONFERENCIA 10.05.08 3 2 4" xfId="48384" xr:uid="{432CE4CA-4EC1-415F-A85F-C9196E660BF0}"/>
    <cellStyle name="l_PM Jornais(eliza)_Plano Base MG_SECOM PR - MAIS BRASIL - 2a  ETAPA - 13-05 CONFERENCIA 10.05.08 3 3" xfId="17747" xr:uid="{2B75D47E-4AB7-470D-BA73-CC53A68AD88F}"/>
    <cellStyle name="l_PM Jornais(eliza)_Plano Base MG_SECOM PR - MAIS BRASIL - 2a  ETAPA - 13-05 CONFERENCIA 10.05.08 3 3 2" xfId="23906" xr:uid="{DE3E4236-F8FF-4DFC-8A4A-E4F13B7A46E8}"/>
    <cellStyle name="l_PM Jornais(eliza)_Plano Base MG_SECOM PR - MAIS BRASIL - 2a  ETAPA - 13-05 CONFERENCIA 10.05.08 3 3 2 2" xfId="42569" xr:uid="{915DB505-733B-4043-ABBC-0984AA9E1A15}"/>
    <cellStyle name="l_PM Jornais(eliza)_Plano Base MG_SECOM PR - MAIS BRASIL - 2a  ETAPA - 13-05 CONFERENCIA 10.05.08 3 3 3" xfId="30343" xr:uid="{45FE7D95-F9DC-4CB9-98CA-63EA1DD4AF7D}"/>
    <cellStyle name="l_PM Jornais(eliza)_Plano Base MG_SECOM PR - MAIS BRASIL - 2a  ETAPA - 13-05 CONFERENCIA 10.05.08 3 4" xfId="33340" xr:uid="{DFB3F102-19BA-4891-A0FA-2ADDA2853546}"/>
    <cellStyle name="l_PM Jornais(eliza)_Plano Base MG_SECOM PR - MAIS BRASIL - 2a  ETAPA - 13-05 CONFERENCIA 10.05.08 3 4 2" xfId="45059" xr:uid="{F7750588-3BFB-4D84-A87B-1639E58D708A}"/>
    <cellStyle name="l_PM Jornais(eliza)_Plano Base MG_SECOM PR - MAIS BRASIL - 2a  ETAPA - 13-05 CONFERENCIA 10.05.08 3 5" xfId="35542" xr:uid="{4F0DCA69-23B5-4CB4-A91C-B5DF4877DA75}"/>
    <cellStyle name="l_PM Jornais(eliza)_Plano Base MG_SECOM PR - MAIS BRASIL - 2a  ETAPA - 13-05 CONFERENCIA 10.05.08 3 6" xfId="37067" xr:uid="{387B9A42-D5FF-49C4-8F54-985A7B37F972}"/>
    <cellStyle name="l_PM Jornais(eliza)_Plano Base MG_SECOM PR - MAIS BRASIL - 2a  ETAPA - 13-05 CONFERENCIA 10.05.08 3 6 2" xfId="46603" xr:uid="{2316167D-0457-4841-97DE-664212128623}"/>
    <cellStyle name="l_PM Jornais(eliza)_Plano Base MG_SECOM PR - MAIS BRASIL - 2a  ETAPA - 13-05 CONFERENCIA 10.05.08 4" xfId="14307" xr:uid="{BEB86F03-28E3-4252-8508-92B3FD13F2AF}"/>
    <cellStyle name="l_PM Jornais(eliza)_Plano Base MG_SECOM PR - MAIS BRASIL - 2a  ETAPA - 13-05 CONFERENCIA 10.05.08 4 2" xfId="20466" xr:uid="{DBCDECAE-00DD-41C0-B9EB-A06B36B2E236}"/>
    <cellStyle name="l_PM Jornais(eliza)_Plano Base MG_SECOM PR - MAIS BRASIL - 2a  ETAPA - 13-05 CONFERENCIA 10.05.08 4 2 2" xfId="37876" xr:uid="{880B1D7C-4E44-45D3-AF2B-9C3DD883E2E6}"/>
    <cellStyle name="l_PM Jornais(eliza)_Plano Base MG_SECOM PR - MAIS BRASIL - 2a  ETAPA - 13-05 CONFERENCIA 10.05.08 4 3" xfId="25375" xr:uid="{933C094D-EBFA-42D8-A3CE-C19119AF5367}"/>
    <cellStyle name="l_PM Jornais(eliza)_Plano Base MG_SECOM PR - MAIS BRASIL - 2a  ETAPA - 13-05 CONFERENCIA 10.05.08 5" xfId="28585" xr:uid="{E5BFC9F4-0603-4B07-BEEA-494AA02FCDEC}"/>
    <cellStyle name="l_PM Jornais(eliza)_Plano Base MG_SECOM PR - MAIS BRASIL - 2a  ETAPA - 13-05 CONFERENCIA 10.05.08 5 2" xfId="40941" xr:uid="{4C8F0784-6792-4659-B993-BEE084F1FFC3}"/>
    <cellStyle name="l_PM Jornais(eliza)_Plano Base MG_SECOM PR - MAIS BRASIL - 2a  ETAPA - 13-05 CONFERENCIA 10.05.08 6" xfId="31751" xr:uid="{33E0ADED-E72B-489A-BA2C-B61B6A64B632}"/>
    <cellStyle name="l_PM Jornais(eliza)_Plano Base MG_SECOM PR - MAIS BRASIL - 2a  ETAPA - 13-05 CONFERENCIA 10.05.08_JORNAL COMPLEMENTO 24.06 - VERAMIR II - CONSOLIDADO" xfId="1476" xr:uid="{BCF41DB1-9226-4AB0-B6C9-FB80BE773822}"/>
    <cellStyle name="l_PM Jornais(eliza)_Plano Base MG_SECOM PR - MAIS BRASIL - 2a  ETAPA - 13-05 CONFERENCIA 10.05.08_OOH - Rev 12" xfId="4167" xr:uid="{5556F03A-45E2-47BE-A3B5-AEA9690B9775}"/>
    <cellStyle name="l_PM Jornais(eliza)_Plano Base MG_SECOM PR - MAIS BRASIL - 2a  ETAPA - 13-05 CONFERENCIA 10.05.08_SECOM PR - BAHIA -  14-05-08" xfId="1477" xr:uid="{0A794F41-25BC-46EE-A645-290BF0BE17AB}"/>
    <cellStyle name="l_PM Jornais(eliza)_Plano Base MG_SECOM PR - MAIS BRASIL - 2a  ETAPA - 13-05 CONFERENCIA 10.05.08_SECOM PR - BAHIA -  14-05-08_JORNAL COMPLEMENTO 24.06 - VERAMIR II - CONSOLIDADO" xfId="1478" xr:uid="{1B90BB67-39E8-4FF9-95EE-CD678FFBB10F}"/>
    <cellStyle name="l_PM Jornais(eliza)_Plano Base MG_SECOM PR - MAIS BRASIL - 2a  ETAPA - 13-05 CONFERENCIA 10.05.08_SECOM PR - DISTRITO FEDERAL - 14-05-08" xfId="1479" xr:uid="{E8B6743D-3A17-4C21-B616-BD1DC30F1AAC}"/>
    <cellStyle name="l_PM Jornais(eliza)_Plano Base MG_SECOM PR - MAIS BRASIL - 2a  ETAPA - 13-05 CONFERENCIA 10.05.08_SECOM PR - DISTRITO FEDERAL - 14-05-08 2" xfId="11465" xr:uid="{C11BF058-97E8-4AF0-B484-0382C057F932}"/>
    <cellStyle name="l_PM Jornais(eliza)_Plano Base MG_SECOM PR - MAIS BRASIL - 2a  ETAPA - 13-05 CONFERENCIA 10.05.08_SECOM PR - DISTRITO FEDERAL - 14-05-08 2 2" xfId="13221" xr:uid="{39E447E8-1B51-4888-8D99-BE6DD1E5BED6}"/>
    <cellStyle name="l_PM Jornais(eliza)_Plano Base MG_SECOM PR - MAIS BRASIL - 2a  ETAPA - 13-05 CONFERENCIA 10.05.08_SECOM PR - DISTRITO FEDERAL - 14-05-08 2 2 2" xfId="16851" xr:uid="{D6E1DFAD-EBD2-4B8E-9934-B07F0DF7C0EC}"/>
    <cellStyle name="l_PM Jornais(eliza)_Plano Base MG_SECOM PR - MAIS BRASIL - 2a  ETAPA - 13-05 CONFERENCIA 10.05.08_SECOM PR - DISTRITO FEDERAL - 14-05-08 2 2 2 2" xfId="23010" xr:uid="{1753438C-6655-4286-AB90-0554935EAD36}"/>
    <cellStyle name="l_PM Jornais(eliza)_Plano Base MG_SECOM PR - MAIS BRASIL - 2a  ETAPA - 13-05 CONFERENCIA 10.05.08_SECOM PR - DISTRITO FEDERAL - 14-05-08 2 2 2 2 2" xfId="40277" xr:uid="{7C7F778B-8149-45FE-B29E-BBC9FCA02048}"/>
    <cellStyle name="l_PM Jornais(eliza)_Plano Base MG_SECOM PR - MAIS BRASIL - 2a  ETAPA - 13-05 CONFERENCIA 10.05.08_SECOM PR - DISTRITO FEDERAL - 14-05-08 2 2 2 3" xfId="27918" xr:uid="{3ADF91FD-2B29-4603-95F9-BC4C157BC983}"/>
    <cellStyle name="l_PM Jornais(eliza)_Plano Base MG_SECOM PR - MAIS BRASIL - 2a  ETAPA - 13-05 CONFERENCIA 10.05.08_SECOM PR - DISTRITO FEDERAL - 14-05-08 2 2 3" xfId="31142" xr:uid="{55A7F317-CE9B-4E82-99DB-3165D16664A2}"/>
    <cellStyle name="l_PM Jornais(eliza)_Plano Base MG_SECOM PR - MAIS BRASIL - 2a  ETAPA - 13-05 CONFERENCIA 10.05.08_SECOM PR - DISTRITO FEDERAL - 14-05-08 2 2 3 2" xfId="43366" xr:uid="{4549791D-FBE1-43EE-8AA6-C0168E6EC8C0}"/>
    <cellStyle name="l_PM Jornais(eliza)_Plano Base MG_SECOM PR - MAIS BRASIL - 2a  ETAPA - 13-05 CONFERENCIA 10.05.08_SECOM PR - DISTRITO FEDERAL - 14-05-08 2 2 4" xfId="34134" xr:uid="{FDE5CDC2-B60A-4BF8-9EF2-BD85C2556EE2}"/>
    <cellStyle name="l_PM Jornais(eliza)_Plano Base MG_SECOM PR - MAIS BRASIL - 2a  ETAPA - 13-05 CONFERENCIA 10.05.08_SECOM PR - DISTRITO FEDERAL - 14-05-08 2 2 4 2" xfId="45853" xr:uid="{400D529E-3072-43A5-BFFE-8EA0AFCA2AA4}"/>
    <cellStyle name="l_PM Jornais(eliza)_Plano Base MG_SECOM PR - MAIS BRASIL - 2a  ETAPA - 13-05 CONFERENCIA 10.05.08_SECOM PR - DISTRITO FEDERAL - 14-05-08 2 2 5" xfId="36335" xr:uid="{F523EA1B-F7EE-411D-9430-4F8BE408E408}"/>
    <cellStyle name="l_PM Jornais(eliza)_Plano Base MG_SECOM PR - MAIS BRASIL - 2a  ETAPA - 13-05 CONFERENCIA 10.05.08_SECOM PR - DISTRITO FEDERAL - 14-05-08 2 2 6" xfId="18431" xr:uid="{EF32B46C-652D-4878-A342-11D08C7AAD00}"/>
    <cellStyle name="l_PM Jornais(eliza)_Plano Base MG_SECOM PR - MAIS BRASIL - 2a  ETAPA - 13-05 CONFERENCIA 10.05.08_SECOM PR - DISTRITO FEDERAL - 14-05-08 2 3" xfId="15148" xr:uid="{C1B92DE9-7BBD-488A-87B1-858FD007403D}"/>
    <cellStyle name="l_PM Jornais(eliza)_Plano Base MG_SECOM PR - MAIS BRASIL - 2a  ETAPA - 13-05 CONFERENCIA 10.05.08_SECOM PR - DISTRITO FEDERAL - 14-05-08 2 3 2" xfId="21307" xr:uid="{EC466923-5278-4A27-99CC-DC9E1B955571}"/>
    <cellStyle name="l_PM Jornais(eliza)_Plano Base MG_SECOM PR - MAIS BRASIL - 2a  ETAPA - 13-05 CONFERENCIA 10.05.08_SECOM PR - DISTRITO FEDERAL - 14-05-08 2 3 2 2" xfId="38680" xr:uid="{98D4EDEE-260F-465F-B340-D3CE98008872}"/>
    <cellStyle name="l_PM Jornais(eliza)_Plano Base MG_SECOM PR - MAIS BRASIL - 2a  ETAPA - 13-05 CONFERENCIA 10.05.08_SECOM PR - DISTRITO FEDERAL - 14-05-08 2 3 3" xfId="26269" xr:uid="{91930A47-6239-47AF-8241-C21E0EBCC48C}"/>
    <cellStyle name="l_PM Jornais(eliza)_Plano Base MG_SECOM PR - MAIS BRASIL - 2a  ETAPA - 13-05 CONFERENCIA 10.05.08_SECOM PR - DISTRITO FEDERAL - 14-05-08 2 4" xfId="29460" xr:uid="{FFFF71A9-D0FC-4ADE-AD3A-917677BABD08}"/>
    <cellStyle name="l_PM Jornais(eliza)_Plano Base MG_SECOM PR - MAIS BRASIL - 2a  ETAPA - 13-05 CONFERENCIA 10.05.08_SECOM PR - DISTRITO FEDERAL - 14-05-08 2 4 2" xfId="41770" xr:uid="{5876E4E0-134E-4FF4-A6EB-C48318214127}"/>
    <cellStyle name="l_PM Jornais(eliza)_Plano Base MG_SECOM PR - MAIS BRASIL - 2a  ETAPA - 13-05 CONFERENCIA 10.05.08_SECOM PR - DISTRITO FEDERAL - 14-05-08 2 5" xfId="32444" xr:uid="{E173F813-6FD2-42A9-AF2B-77C84BC563F4}"/>
    <cellStyle name="l_PM Jornais(eliza)_Plano Base MG_SECOM PR - MAIS BRASIL - 2a  ETAPA - 13-05 CONFERENCIA 10.05.08_SECOM PR - DISTRITO FEDERAL - 14-05-08 2 5 2" xfId="44199" xr:uid="{A9EEEAA1-3FC4-49F5-9498-9A0AE67617E6}"/>
    <cellStyle name="l_PM Jornais(eliza)_Plano Base MG_SECOM PR - MAIS BRASIL - 2a  ETAPA - 13-05 CONFERENCIA 10.05.08_SECOM PR - DISTRITO FEDERAL - 14-05-08 2 6" xfId="34749" xr:uid="{6AFEDF14-4667-4B3D-80D9-610E0312E7DF}"/>
    <cellStyle name="l_PM Jornais(eliza)_Plano Base MG_SECOM PR - MAIS BRASIL - 2a  ETAPA - 13-05 CONFERENCIA 10.05.08_SECOM PR - DISTRITO FEDERAL - 14-05-08 2 7" xfId="19382" xr:uid="{B526E273-BC44-4F15-9E51-09F616AACD43}"/>
    <cellStyle name="l_PM Jornais(eliza)_Plano Base MG_SECOM PR - MAIS BRASIL - 2a  ETAPA - 13-05 CONFERENCIA 10.05.08_SECOM PR - DISTRITO FEDERAL - 14-05-08 3" xfId="12418" xr:uid="{BC0E8B90-83B7-4CCD-BBCE-0617E313FA3F}"/>
    <cellStyle name="l_PM Jornais(eliza)_Plano Base MG_SECOM PR - MAIS BRASIL - 2a  ETAPA - 13-05 CONFERENCIA 10.05.08_SECOM PR - DISTRITO FEDERAL - 14-05-08 3 2" xfId="16048" xr:uid="{2127B23D-F078-45D1-81B4-DCF4A1B6672A}"/>
    <cellStyle name="l_PM Jornais(eliza)_Plano Base MG_SECOM PR - MAIS BRASIL - 2a  ETAPA - 13-05 CONFERENCIA 10.05.08_SECOM PR - DISTRITO FEDERAL - 14-05-08 3 2 2" xfId="22207" xr:uid="{2A8ACEA5-40C4-4305-83D8-22C37AD5D4B4}"/>
    <cellStyle name="l_PM Jornais(eliza)_Plano Base MG_SECOM PR - MAIS BRASIL - 2a  ETAPA - 13-05 CONFERENCIA 10.05.08_SECOM PR - DISTRITO FEDERAL - 14-05-08 3 2 2 2" xfId="39485" xr:uid="{A319A28E-B585-47AD-B91B-7A4405B13B4B}"/>
    <cellStyle name="l_PM Jornais(eliza)_Plano Base MG_SECOM PR - MAIS BRASIL - 2a  ETAPA - 13-05 CONFERENCIA 10.05.08_SECOM PR - DISTRITO FEDERAL - 14-05-08 3 2 3" xfId="27126" xr:uid="{DBD43FD4-7B70-41F3-9E6F-145CADC83F6B}"/>
    <cellStyle name="l_PM Jornais(eliza)_Plano Base MG_SECOM PR - MAIS BRASIL - 2a  ETAPA - 13-05 CONFERENCIA 10.05.08_SECOM PR - DISTRITO FEDERAL - 14-05-08 3 2 4" xfId="48385" xr:uid="{14173535-96A8-49FD-BF1E-0FC76FDDE7AF}"/>
    <cellStyle name="l_PM Jornais(eliza)_Plano Base MG_SECOM PR - MAIS BRASIL - 2a  ETAPA - 13-05 CONFERENCIA 10.05.08_SECOM PR - DISTRITO FEDERAL - 14-05-08 3 3" xfId="17748" xr:uid="{385F7A05-7E4E-428A-9546-1C33CD167E2A}"/>
    <cellStyle name="l_PM Jornais(eliza)_Plano Base MG_SECOM PR - MAIS BRASIL - 2a  ETAPA - 13-05 CONFERENCIA 10.05.08_SECOM PR - DISTRITO FEDERAL - 14-05-08 3 3 2" xfId="23907" xr:uid="{B9584C64-8FFD-4F37-8A41-C6E3DE596AA9}"/>
    <cellStyle name="l_PM Jornais(eliza)_Plano Base MG_SECOM PR - MAIS BRASIL - 2a  ETAPA - 13-05 CONFERENCIA 10.05.08_SECOM PR - DISTRITO FEDERAL - 14-05-08 3 3 2 2" xfId="42570" xr:uid="{96A7CDF2-C2C7-4A09-8E57-E0086B2E8420}"/>
    <cellStyle name="l_PM Jornais(eliza)_Plano Base MG_SECOM PR - MAIS BRASIL - 2a  ETAPA - 13-05 CONFERENCIA 10.05.08_SECOM PR - DISTRITO FEDERAL - 14-05-08 3 3 3" xfId="30344" xr:uid="{457852B7-90E0-46A2-9EC5-5BC950A420DD}"/>
    <cellStyle name="l_PM Jornais(eliza)_Plano Base MG_SECOM PR - MAIS BRASIL - 2a  ETAPA - 13-05 CONFERENCIA 10.05.08_SECOM PR - DISTRITO FEDERAL - 14-05-08 3 4" xfId="33341" xr:uid="{D83AB552-7B0C-4FA8-A89B-5ECE0E654039}"/>
    <cellStyle name="l_PM Jornais(eliza)_Plano Base MG_SECOM PR - MAIS BRASIL - 2a  ETAPA - 13-05 CONFERENCIA 10.05.08_SECOM PR - DISTRITO FEDERAL - 14-05-08 3 4 2" xfId="45060" xr:uid="{1CE72CA6-B6BB-4627-9163-FCB3D2846268}"/>
    <cellStyle name="l_PM Jornais(eliza)_Plano Base MG_SECOM PR - MAIS BRASIL - 2a  ETAPA - 13-05 CONFERENCIA 10.05.08_SECOM PR - DISTRITO FEDERAL - 14-05-08 3 5" xfId="35543" xr:uid="{DB501157-0D0A-48F2-BEC8-99AF7EEFFC88}"/>
    <cellStyle name="l_PM Jornais(eliza)_Plano Base MG_SECOM PR - MAIS BRASIL - 2a  ETAPA - 13-05 CONFERENCIA 10.05.08_SECOM PR - DISTRITO FEDERAL - 14-05-08 3 6" xfId="37270" xr:uid="{73583F27-57BA-4879-823F-DF26D74F55B2}"/>
    <cellStyle name="l_PM Jornais(eliza)_Plano Base MG_SECOM PR - MAIS BRASIL - 2a  ETAPA - 13-05 CONFERENCIA 10.05.08_SECOM PR - DISTRITO FEDERAL - 14-05-08 3 6 2" xfId="46806" xr:uid="{53C18FAB-3F66-41B1-A06E-E914F013BC20}"/>
    <cellStyle name="l_PM Jornais(eliza)_Plano Base MG_SECOM PR - MAIS BRASIL - 2a  ETAPA - 13-05 CONFERENCIA 10.05.08_SECOM PR - DISTRITO FEDERAL - 14-05-08 4" xfId="14308" xr:uid="{2DA99917-35E1-4BA6-B020-15F7D71E3757}"/>
    <cellStyle name="l_PM Jornais(eliza)_Plano Base MG_SECOM PR - MAIS BRASIL - 2a  ETAPA - 13-05 CONFERENCIA 10.05.08_SECOM PR - DISTRITO FEDERAL - 14-05-08 4 2" xfId="20467" xr:uid="{260283DD-1035-4806-B766-B45E1713B0DC}"/>
    <cellStyle name="l_PM Jornais(eliza)_Plano Base MG_SECOM PR - MAIS BRASIL - 2a  ETAPA - 13-05 CONFERENCIA 10.05.08_SECOM PR - DISTRITO FEDERAL - 14-05-08 4 2 2" xfId="37877" xr:uid="{8FC5C5C2-30E6-42C5-8338-8C5032C9FD9B}"/>
    <cellStyle name="l_PM Jornais(eliza)_Plano Base MG_SECOM PR - MAIS BRASIL - 2a  ETAPA - 13-05 CONFERENCIA 10.05.08_SECOM PR - DISTRITO FEDERAL - 14-05-08 4 3" xfId="25376" xr:uid="{0B6DA4BA-1D07-4F76-B7D1-EF1C6970FED9}"/>
    <cellStyle name="l_PM Jornais(eliza)_Plano Base MG_SECOM PR - MAIS BRASIL - 2a  ETAPA - 13-05 CONFERENCIA 10.05.08_SECOM PR - DISTRITO FEDERAL - 14-05-08 5" xfId="28586" xr:uid="{B6E41C27-9270-4696-80EB-65383BCFD664}"/>
    <cellStyle name="l_PM Jornais(eliza)_Plano Base MG_SECOM PR - MAIS BRASIL - 2a  ETAPA - 13-05 CONFERENCIA 10.05.08_SECOM PR - DISTRITO FEDERAL - 14-05-08 5 2" xfId="40942" xr:uid="{65C5E445-5718-441B-B017-E2CA2B422A27}"/>
    <cellStyle name="l_PM Jornais(eliza)_Plano Base MG_SECOM PR - MAIS BRASIL - 2a  ETAPA - 13-05 CONFERENCIA 10.05.08_SECOM PR - DISTRITO FEDERAL - 14-05-08 6" xfId="31750" xr:uid="{3EFF84F4-0EC1-4C04-9F8E-D37FC7DCE626}"/>
    <cellStyle name="l_PM Jornais(eliza)_Plano Base MG_SECOM PR - MAIS BRASIL - 2a  ETAPA - 13-05 CONFERENCIA 10.05.08_SECOM PR - DISTRITO FEDERAL - 14-05-08_JORNAL COMPLEMENTO 24.06 - VERAMIR II - CONSOLIDADO" xfId="1480" xr:uid="{44EAFB05-02D0-42D6-AB58-BACA2311CF5C}"/>
    <cellStyle name="l_PM Jornais(eliza)_Plano Base MG_SECOM PR - MAIS BRASIL - 2a  ETAPA - 13-05 CONFERENCIA 10.05.08_SECOM PR - DISTRITO FEDERAL - 14-05-08_OOH - Rev 12" xfId="4168" xr:uid="{613EA782-A596-4C46-91FE-E99674B49C67}"/>
    <cellStyle name="l_PM Jornais(eliza)_Plano Base MG_SECOM PR - MAIS BRASIL - 2a  ETAPA - 13-05 CONFERENCIA 10.05.08_SECOM PR - MGE E SPE - 13-05" xfId="1481" xr:uid="{5212F6BE-69C5-4905-98E6-55ECA174048A}"/>
    <cellStyle name="l_PM Jornais(eliza)_Plano Base MG_SECOM PR - MAIS BRASIL - 2a  ETAPA - 13-05 CONFERENCIA 10.05.08_SECOM PR - MGE E SPE - 13-05 2" xfId="11466" xr:uid="{BE44FB70-00D9-4672-97BC-1B94B7B14C98}"/>
    <cellStyle name="l_PM Jornais(eliza)_Plano Base MG_SECOM PR - MAIS BRASIL - 2a  ETAPA - 13-05 CONFERENCIA 10.05.08_SECOM PR - MGE E SPE - 13-05 2 2" xfId="13222" xr:uid="{214733F4-5879-4C36-B22F-FF9CA33F04D1}"/>
    <cellStyle name="l_PM Jornais(eliza)_Plano Base MG_SECOM PR - MAIS BRASIL - 2a  ETAPA - 13-05 CONFERENCIA 10.05.08_SECOM PR - MGE E SPE - 13-05 2 2 2" xfId="16852" xr:uid="{84FD45E4-EC61-47FD-805E-8EA0FBED3D06}"/>
    <cellStyle name="l_PM Jornais(eliza)_Plano Base MG_SECOM PR - MAIS BRASIL - 2a  ETAPA - 13-05 CONFERENCIA 10.05.08_SECOM PR - MGE E SPE - 13-05 2 2 2 2" xfId="23011" xr:uid="{F5698C35-6A1F-4473-A95E-AB9F1EE4E064}"/>
    <cellStyle name="l_PM Jornais(eliza)_Plano Base MG_SECOM PR - MAIS BRASIL - 2a  ETAPA - 13-05 CONFERENCIA 10.05.08_SECOM PR - MGE E SPE - 13-05 2 2 2 2 2" xfId="40278" xr:uid="{A3636969-400F-427D-91BB-B0B7A704329E}"/>
    <cellStyle name="l_PM Jornais(eliza)_Plano Base MG_SECOM PR - MAIS BRASIL - 2a  ETAPA - 13-05 CONFERENCIA 10.05.08_SECOM PR - MGE E SPE - 13-05 2 2 2 3" xfId="27919" xr:uid="{A11651B5-93FE-4C8C-A2D4-EA738C6CE130}"/>
    <cellStyle name="l_PM Jornais(eliza)_Plano Base MG_SECOM PR - MAIS BRASIL - 2a  ETAPA - 13-05 CONFERENCIA 10.05.08_SECOM PR - MGE E SPE - 13-05 2 2 3" xfId="31143" xr:uid="{B36B526B-1D7A-467F-839C-AD0C671E9338}"/>
    <cellStyle name="l_PM Jornais(eliza)_Plano Base MG_SECOM PR - MAIS BRASIL - 2a  ETAPA - 13-05 CONFERENCIA 10.05.08_SECOM PR - MGE E SPE - 13-05 2 2 3 2" xfId="43367" xr:uid="{225449DE-EA5D-48E3-B4BB-06FA9A1FE566}"/>
    <cellStyle name="l_PM Jornais(eliza)_Plano Base MG_SECOM PR - MAIS BRASIL - 2a  ETAPA - 13-05 CONFERENCIA 10.05.08_SECOM PR - MGE E SPE - 13-05 2 2 4" xfId="34135" xr:uid="{474FDE00-B477-4D26-8868-CE0D6E27E27F}"/>
    <cellStyle name="l_PM Jornais(eliza)_Plano Base MG_SECOM PR - MAIS BRASIL - 2a  ETAPA - 13-05 CONFERENCIA 10.05.08_SECOM PR - MGE E SPE - 13-05 2 2 4 2" xfId="45854" xr:uid="{C95F7FC9-9B33-40F2-BA56-834392C7BEAA}"/>
    <cellStyle name="l_PM Jornais(eliza)_Plano Base MG_SECOM PR - MAIS BRASIL - 2a  ETAPA - 13-05 CONFERENCIA 10.05.08_SECOM PR - MGE E SPE - 13-05 2 2 5" xfId="36336" xr:uid="{8B06DEEE-BD82-48B8-B6CB-B2B11314BB63}"/>
    <cellStyle name="l_PM Jornais(eliza)_Plano Base MG_SECOM PR - MAIS BRASIL - 2a  ETAPA - 13-05 CONFERENCIA 10.05.08_SECOM PR - MGE E SPE - 13-05 2 2 6" xfId="18430" xr:uid="{A8A0B259-2629-4956-BAB0-BC8DE570D7EF}"/>
    <cellStyle name="l_PM Jornais(eliza)_Plano Base MG_SECOM PR - MAIS BRASIL - 2a  ETAPA - 13-05 CONFERENCIA 10.05.08_SECOM PR - MGE E SPE - 13-05 2 3" xfId="15149" xr:uid="{8AD67C3B-3C20-42E7-B404-6E65985B037F}"/>
    <cellStyle name="l_PM Jornais(eliza)_Plano Base MG_SECOM PR - MAIS BRASIL - 2a  ETAPA - 13-05 CONFERENCIA 10.05.08_SECOM PR - MGE E SPE - 13-05 2 3 2" xfId="21308" xr:uid="{B183F687-8806-46A2-915F-97CB4B3E4F84}"/>
    <cellStyle name="l_PM Jornais(eliza)_Plano Base MG_SECOM PR - MAIS BRASIL - 2a  ETAPA - 13-05 CONFERENCIA 10.05.08_SECOM PR - MGE E SPE - 13-05 2 3 2 2" xfId="38681" xr:uid="{3A96CEBF-D455-4C01-B98E-AEE98AACCBCD}"/>
    <cellStyle name="l_PM Jornais(eliza)_Plano Base MG_SECOM PR - MAIS BRASIL - 2a  ETAPA - 13-05 CONFERENCIA 10.05.08_SECOM PR - MGE E SPE - 13-05 2 3 3" xfId="26270" xr:uid="{1DAB25E3-5930-4DF8-913A-282CA56C5A8C}"/>
    <cellStyle name="l_PM Jornais(eliza)_Plano Base MG_SECOM PR - MAIS BRASIL - 2a  ETAPA - 13-05 CONFERENCIA 10.05.08_SECOM PR - MGE E SPE - 13-05 2 4" xfId="29461" xr:uid="{549C1609-C8BC-4199-88DC-5E11A2EE865E}"/>
    <cellStyle name="l_PM Jornais(eliza)_Plano Base MG_SECOM PR - MAIS BRASIL - 2a  ETAPA - 13-05 CONFERENCIA 10.05.08_SECOM PR - MGE E SPE - 13-05 2 4 2" xfId="41771" xr:uid="{92C4D43F-3D36-4C43-8E65-C4EF744B3B4C}"/>
    <cellStyle name="l_PM Jornais(eliza)_Plano Base MG_SECOM PR - MAIS BRASIL - 2a  ETAPA - 13-05 CONFERENCIA 10.05.08_SECOM PR - MGE E SPE - 13-05 2 5" xfId="32445" xr:uid="{DAC5F77E-3E49-4E79-9B34-3FEC0C293CEB}"/>
    <cellStyle name="l_PM Jornais(eliza)_Plano Base MG_SECOM PR - MAIS BRASIL - 2a  ETAPA - 13-05 CONFERENCIA 10.05.08_SECOM PR - MGE E SPE - 13-05 2 5 2" xfId="44200" xr:uid="{86E044ED-CF36-421A-9DAC-50830A431DFE}"/>
    <cellStyle name="l_PM Jornais(eliza)_Plano Base MG_SECOM PR - MAIS BRASIL - 2a  ETAPA - 13-05 CONFERENCIA 10.05.08_SECOM PR - MGE E SPE - 13-05 2 6" xfId="34750" xr:uid="{E5CD26A8-0085-4822-A0EC-4CEE1C1F3C96}"/>
    <cellStyle name="l_PM Jornais(eliza)_Plano Base MG_SECOM PR - MAIS BRASIL - 2a  ETAPA - 13-05 CONFERENCIA 10.05.08_SECOM PR - MGE E SPE - 13-05 2 7" xfId="19676" xr:uid="{475F5818-991C-4DCB-9E95-46505C727BED}"/>
    <cellStyle name="l_PM Jornais(eliza)_Plano Base MG_SECOM PR - MAIS BRASIL - 2a  ETAPA - 13-05 CONFERENCIA 10.05.08_SECOM PR - MGE E SPE - 13-05 3" xfId="12419" xr:uid="{72DFF1E3-F985-4026-932C-DBB873ADED65}"/>
    <cellStyle name="l_PM Jornais(eliza)_Plano Base MG_SECOM PR - MAIS BRASIL - 2a  ETAPA - 13-05 CONFERENCIA 10.05.08_SECOM PR - MGE E SPE - 13-05 3 2" xfId="16049" xr:uid="{679DA61F-23A6-426D-B9A5-FBA87F2D58CC}"/>
    <cellStyle name="l_PM Jornais(eliza)_Plano Base MG_SECOM PR - MAIS BRASIL - 2a  ETAPA - 13-05 CONFERENCIA 10.05.08_SECOM PR - MGE E SPE - 13-05 3 2 2" xfId="22208" xr:uid="{AFB9318D-B553-4D59-888A-2A23B375EF35}"/>
    <cellStyle name="l_PM Jornais(eliza)_Plano Base MG_SECOM PR - MAIS BRASIL - 2a  ETAPA - 13-05 CONFERENCIA 10.05.08_SECOM PR - MGE E SPE - 13-05 3 2 2 2" xfId="39486" xr:uid="{45870A52-1450-4277-83D6-01B640F9471F}"/>
    <cellStyle name="l_PM Jornais(eliza)_Plano Base MG_SECOM PR - MAIS BRASIL - 2a  ETAPA - 13-05 CONFERENCIA 10.05.08_SECOM PR - MGE E SPE - 13-05 3 2 3" xfId="27127" xr:uid="{E8A1A9F4-D260-4879-A1A3-9491E5E2B131}"/>
    <cellStyle name="l_PM Jornais(eliza)_Plano Base MG_SECOM PR - MAIS BRASIL - 2a  ETAPA - 13-05 CONFERENCIA 10.05.08_SECOM PR - MGE E SPE - 13-05 3 2 4" xfId="48386" xr:uid="{1B7DE8A0-56A1-4822-9361-5AE0385D6BFA}"/>
    <cellStyle name="l_PM Jornais(eliza)_Plano Base MG_SECOM PR - MAIS BRASIL - 2a  ETAPA - 13-05 CONFERENCIA 10.05.08_SECOM PR - MGE E SPE - 13-05 3 3" xfId="17749" xr:uid="{C526FEF7-3ECD-4764-9893-598D8FD35131}"/>
    <cellStyle name="l_PM Jornais(eliza)_Plano Base MG_SECOM PR - MAIS BRASIL - 2a  ETAPA - 13-05 CONFERENCIA 10.05.08_SECOM PR - MGE E SPE - 13-05 3 3 2" xfId="23908" xr:uid="{0A2BA473-EDF7-493A-8995-351C497E5437}"/>
    <cellStyle name="l_PM Jornais(eliza)_Plano Base MG_SECOM PR - MAIS BRASIL - 2a  ETAPA - 13-05 CONFERENCIA 10.05.08_SECOM PR - MGE E SPE - 13-05 3 3 2 2" xfId="42571" xr:uid="{B150F3AB-5F18-4E34-8B72-C3DE74232192}"/>
    <cellStyle name="l_PM Jornais(eliza)_Plano Base MG_SECOM PR - MAIS BRASIL - 2a  ETAPA - 13-05 CONFERENCIA 10.05.08_SECOM PR - MGE E SPE - 13-05 3 3 3" xfId="30345" xr:uid="{034F62F8-FB50-4604-950B-AEF8A4CA4727}"/>
    <cellStyle name="l_PM Jornais(eliza)_Plano Base MG_SECOM PR - MAIS BRASIL - 2a  ETAPA - 13-05 CONFERENCIA 10.05.08_SECOM PR - MGE E SPE - 13-05 3 4" xfId="33342" xr:uid="{D2C2FDE8-3689-4C93-90A1-D8B53CFFB1AE}"/>
    <cellStyle name="l_PM Jornais(eliza)_Plano Base MG_SECOM PR - MAIS BRASIL - 2a  ETAPA - 13-05 CONFERENCIA 10.05.08_SECOM PR - MGE E SPE - 13-05 3 4 2" xfId="45061" xr:uid="{F062216F-CAB6-4FF0-A387-199DBBC29E5D}"/>
    <cellStyle name="l_PM Jornais(eliza)_Plano Base MG_SECOM PR - MAIS BRASIL - 2a  ETAPA - 13-05 CONFERENCIA 10.05.08_SECOM PR - MGE E SPE - 13-05 3 5" xfId="35544" xr:uid="{69CB84DF-4FF0-4243-8DCB-29F3A0F9A643}"/>
    <cellStyle name="l_PM Jornais(eliza)_Plano Base MG_SECOM PR - MAIS BRASIL - 2a  ETAPA - 13-05 CONFERENCIA 10.05.08_SECOM PR - MGE E SPE - 13-05 3 6" xfId="36870" xr:uid="{10D25732-24A2-41DF-A5B4-C5A4F08ED8AA}"/>
    <cellStyle name="l_PM Jornais(eliza)_Plano Base MG_SECOM PR - MAIS BRASIL - 2a  ETAPA - 13-05 CONFERENCIA 10.05.08_SECOM PR - MGE E SPE - 13-05 3 6 2" xfId="46406" xr:uid="{D3A3791C-5E14-4149-AAD3-251604ADA393}"/>
    <cellStyle name="l_PM Jornais(eliza)_Plano Base MG_SECOM PR - MAIS BRASIL - 2a  ETAPA - 13-05 CONFERENCIA 10.05.08_SECOM PR - MGE E SPE - 13-05 4" xfId="14309" xr:uid="{E8B3B5AE-FBA7-4051-AC2E-5B9FB770E813}"/>
    <cellStyle name="l_PM Jornais(eliza)_Plano Base MG_SECOM PR - MAIS BRASIL - 2a  ETAPA - 13-05 CONFERENCIA 10.05.08_SECOM PR - MGE E SPE - 13-05 4 2" xfId="20468" xr:uid="{FE4B12C0-B759-492B-80C3-95B940FB64CB}"/>
    <cellStyle name="l_PM Jornais(eliza)_Plano Base MG_SECOM PR - MAIS BRASIL - 2a  ETAPA - 13-05 CONFERENCIA 10.05.08_SECOM PR - MGE E SPE - 13-05 4 2 2" xfId="37878" xr:uid="{BF47B9AC-301B-4E7E-B638-1A2E530A7090}"/>
    <cellStyle name="l_PM Jornais(eliza)_Plano Base MG_SECOM PR - MAIS BRASIL - 2a  ETAPA - 13-05 CONFERENCIA 10.05.08_SECOM PR - MGE E SPE - 13-05 4 3" xfId="25377" xr:uid="{7BA46ACC-CD38-4016-A702-09C5B36AF2CC}"/>
    <cellStyle name="l_PM Jornais(eliza)_Plano Base MG_SECOM PR - MAIS BRASIL - 2a  ETAPA - 13-05 CONFERENCIA 10.05.08_SECOM PR - MGE E SPE - 13-05 5" xfId="28587" xr:uid="{6B9A73EE-F5C1-433C-BB1C-7AF56917216E}"/>
    <cellStyle name="l_PM Jornais(eliza)_Plano Base MG_SECOM PR - MAIS BRASIL - 2a  ETAPA - 13-05 CONFERENCIA 10.05.08_SECOM PR - MGE E SPE - 13-05 5 2" xfId="40943" xr:uid="{712D1CF0-914B-4C9C-B0AE-21980FC79295}"/>
    <cellStyle name="l_PM Jornais(eliza)_Plano Base MG_SECOM PR - MAIS BRASIL - 2a  ETAPA - 13-05 CONFERENCIA 10.05.08_SECOM PR - MGE E SPE - 13-05 6" xfId="31749" xr:uid="{6D159A0E-1CA3-414B-B641-B9C60164C630}"/>
    <cellStyle name="l_PM Jornais(eliza)_Plano Base MG_SECOM PR - MAIS BRASIL - 2a  ETAPA - 13-05 CONFERENCIA 10.05.08_SECOM PR - MGE E SPE - 13-05_JORNAL COMPLEMENTO 24.06 - VERAMIR II - CONSOLIDADO" xfId="1482" xr:uid="{C4A4E475-16B2-426C-8B5E-68810AC039FF}"/>
    <cellStyle name="l_PM Jornais(eliza)_Plano Base MG_SECOM PR - MAIS BRASIL - 2a  ETAPA - 13-05 CONFERENCIA 10.05.08_SECOM PR - MGE E SPE - 13-05_OOH - Rev 12" xfId="4169" xr:uid="{04779D82-6029-4F67-9196-A7AC73E0C91A}"/>
    <cellStyle name="l_PM Jornais(eliza)_Plano Base MG_SECOM PR - MAIS BRASIL - 2a  ETAPA - 13-05 CONFERENCIA 10.05.08_SÉCULO 21" xfId="1483" xr:uid="{446ED5E4-29DE-44BA-B586-C267DD1AA5F1}"/>
    <cellStyle name="l_PM Jornais(eliza)_Plano Base MG_SECOM PR - MAIS BRASIL - 2a  ETAPA - 13-05 CONFERENCIA 10.05.08_SÉCULO 21_JORNAL COMPLEMENTO 24.06 - VERAMIR II - CONSOLIDADO" xfId="1484" xr:uid="{0EDAC665-CC52-4B48-BC32-7419C01C8374}"/>
    <cellStyle name="l_PM Jornais(eliza)_Plano Base MG_SECOM PR - MAIS BRASIL - 2a  ETAPA - 13-05 CONFERENCIA 10.05.08_SPA - NUCLEO APRES" xfId="1485" xr:uid="{4C81F46F-1372-44D1-ABA4-0319B0562A96}"/>
    <cellStyle name="l_PM Jornais(eliza)_Plano Base MG_SECOM PR - MAIS BRASIL - 2a  ETAPA - 13-05 CONFERENCIA 10.05.08_SPA - NUCLEO APRES 2" xfId="11467" xr:uid="{BA2C7352-A8C3-4091-89AF-DBC272FF20E3}"/>
    <cellStyle name="l_PM Jornais(eliza)_Plano Base MG_SECOM PR - MAIS BRASIL - 2a  ETAPA - 13-05 CONFERENCIA 10.05.08_SPA - NUCLEO APRES 2 2" xfId="13223" xr:uid="{0109D617-41BF-43CF-AE82-43710D692822}"/>
    <cellStyle name="l_PM Jornais(eliza)_Plano Base MG_SECOM PR - MAIS BRASIL - 2a  ETAPA - 13-05 CONFERENCIA 10.05.08_SPA - NUCLEO APRES 2 2 2" xfId="16853" xr:uid="{5149A946-F7A2-4B43-9141-A04D44E5134A}"/>
    <cellStyle name="l_PM Jornais(eliza)_Plano Base MG_SECOM PR - MAIS BRASIL - 2a  ETAPA - 13-05 CONFERENCIA 10.05.08_SPA - NUCLEO APRES 2 2 2 2" xfId="23012" xr:uid="{5F9EA687-6B90-48C5-AC08-479A64E5D6FE}"/>
    <cellStyle name="l_PM Jornais(eliza)_Plano Base MG_SECOM PR - MAIS BRASIL - 2a  ETAPA - 13-05 CONFERENCIA 10.05.08_SPA - NUCLEO APRES 2 2 2 2 2" xfId="40279" xr:uid="{2197D043-FE63-4877-87F8-CC8C566B0C28}"/>
    <cellStyle name="l_PM Jornais(eliza)_Plano Base MG_SECOM PR - MAIS BRASIL - 2a  ETAPA - 13-05 CONFERENCIA 10.05.08_SPA - NUCLEO APRES 2 2 2 3" xfId="27920" xr:uid="{54E03FCB-7F58-440C-B938-C53E4FEEC684}"/>
    <cellStyle name="l_PM Jornais(eliza)_Plano Base MG_SECOM PR - MAIS BRASIL - 2a  ETAPA - 13-05 CONFERENCIA 10.05.08_SPA - NUCLEO APRES 2 2 3" xfId="31144" xr:uid="{E7CF6986-97B1-43E4-AB20-EB140AEBEFCC}"/>
    <cellStyle name="l_PM Jornais(eliza)_Plano Base MG_SECOM PR - MAIS BRASIL - 2a  ETAPA - 13-05 CONFERENCIA 10.05.08_SPA - NUCLEO APRES 2 2 3 2" xfId="43368" xr:uid="{25D6095F-DBE6-4ED8-BFD6-939BDB8F1AE9}"/>
    <cellStyle name="l_PM Jornais(eliza)_Plano Base MG_SECOM PR - MAIS BRASIL - 2a  ETAPA - 13-05 CONFERENCIA 10.05.08_SPA - NUCLEO APRES 2 2 4" xfId="34136" xr:uid="{0971D5A7-3BD2-4579-B20E-8D342E63DFAA}"/>
    <cellStyle name="l_PM Jornais(eliza)_Plano Base MG_SECOM PR - MAIS BRASIL - 2a  ETAPA - 13-05 CONFERENCIA 10.05.08_SPA - NUCLEO APRES 2 2 4 2" xfId="45855" xr:uid="{B476577B-EF26-468A-A281-A7A4D2256108}"/>
    <cellStyle name="l_PM Jornais(eliza)_Plano Base MG_SECOM PR - MAIS BRASIL - 2a  ETAPA - 13-05 CONFERENCIA 10.05.08_SPA - NUCLEO APRES 2 2 5" xfId="36337" xr:uid="{579B9E94-56C7-455F-A014-E81F8F97F650}"/>
    <cellStyle name="l_PM Jornais(eliza)_Plano Base MG_SECOM PR - MAIS BRASIL - 2a  ETAPA - 13-05 CONFERENCIA 10.05.08_SPA - NUCLEO APRES 2 2 6" xfId="18429" xr:uid="{CED103C6-16BD-4A73-8EE5-7E4E43DCC7FC}"/>
    <cellStyle name="l_PM Jornais(eliza)_Plano Base MG_SECOM PR - MAIS BRASIL - 2a  ETAPA - 13-05 CONFERENCIA 10.05.08_SPA - NUCLEO APRES 2 3" xfId="15150" xr:uid="{B8F4DA1C-4724-4976-B9B1-5C36B83CB63C}"/>
    <cellStyle name="l_PM Jornais(eliza)_Plano Base MG_SECOM PR - MAIS BRASIL - 2a  ETAPA - 13-05 CONFERENCIA 10.05.08_SPA - NUCLEO APRES 2 3 2" xfId="21309" xr:uid="{17385F8F-C208-4051-BB5D-5410EADCB11F}"/>
    <cellStyle name="l_PM Jornais(eliza)_Plano Base MG_SECOM PR - MAIS BRASIL - 2a  ETAPA - 13-05 CONFERENCIA 10.05.08_SPA - NUCLEO APRES 2 3 2 2" xfId="38682" xr:uid="{80DF27D9-4C5E-4AE5-BBCE-F2CD364093DE}"/>
    <cellStyle name="l_PM Jornais(eliza)_Plano Base MG_SECOM PR - MAIS BRASIL - 2a  ETAPA - 13-05 CONFERENCIA 10.05.08_SPA - NUCLEO APRES 2 3 3" xfId="26271" xr:uid="{4224FAF4-60CE-448D-8DD8-F1F62A329C23}"/>
    <cellStyle name="l_PM Jornais(eliza)_Plano Base MG_SECOM PR - MAIS BRASIL - 2a  ETAPA - 13-05 CONFERENCIA 10.05.08_SPA - NUCLEO APRES 2 4" xfId="29462" xr:uid="{ABC828FD-44A1-4C41-8EE1-47518578ED84}"/>
    <cellStyle name="l_PM Jornais(eliza)_Plano Base MG_SECOM PR - MAIS BRASIL - 2a  ETAPA - 13-05 CONFERENCIA 10.05.08_SPA - NUCLEO APRES 2 4 2" xfId="41772" xr:uid="{44358934-2530-4735-A57F-70B395A394EF}"/>
    <cellStyle name="l_PM Jornais(eliza)_Plano Base MG_SECOM PR - MAIS BRASIL - 2a  ETAPA - 13-05 CONFERENCIA 10.05.08_SPA - NUCLEO APRES 2 5" xfId="32446" xr:uid="{70D12199-D6C9-4876-A4BD-796583B1C784}"/>
    <cellStyle name="l_PM Jornais(eliza)_Plano Base MG_SECOM PR - MAIS BRASIL - 2a  ETAPA - 13-05 CONFERENCIA 10.05.08_SPA - NUCLEO APRES 2 5 2" xfId="44201" xr:uid="{61101424-45B3-48CD-B824-A44FE77DDF7A}"/>
    <cellStyle name="l_PM Jornais(eliza)_Plano Base MG_SECOM PR - MAIS BRASIL - 2a  ETAPA - 13-05 CONFERENCIA 10.05.08_SPA - NUCLEO APRES 2 6" xfId="34751" xr:uid="{59507C75-CB95-430B-BA9C-306EE42D6C61}"/>
    <cellStyle name="l_PM Jornais(eliza)_Plano Base MG_SECOM PR - MAIS BRASIL - 2a  ETAPA - 13-05 CONFERENCIA 10.05.08_SPA - NUCLEO APRES 2 7" xfId="18999" xr:uid="{4075F5EF-BC8F-43B3-9BA6-8624F9A6449C}"/>
    <cellStyle name="l_PM Jornais(eliza)_Plano Base MG_SECOM PR - MAIS BRASIL - 2a  ETAPA - 13-05 CONFERENCIA 10.05.08_SPA - NUCLEO APRES 3" xfId="12420" xr:uid="{CEDB7DC6-EAC0-4C47-BEA7-C0DC272B00F8}"/>
    <cellStyle name="l_PM Jornais(eliza)_Plano Base MG_SECOM PR - MAIS BRASIL - 2a  ETAPA - 13-05 CONFERENCIA 10.05.08_SPA - NUCLEO APRES 3 2" xfId="16050" xr:uid="{82DEF903-062E-4769-9049-D1CFD4A5F001}"/>
    <cellStyle name="l_PM Jornais(eliza)_Plano Base MG_SECOM PR - MAIS BRASIL - 2a  ETAPA - 13-05 CONFERENCIA 10.05.08_SPA - NUCLEO APRES 3 2 2" xfId="22209" xr:uid="{214413CF-2246-4A65-AB95-83922913916C}"/>
    <cellStyle name="l_PM Jornais(eliza)_Plano Base MG_SECOM PR - MAIS BRASIL - 2a  ETAPA - 13-05 CONFERENCIA 10.05.08_SPA - NUCLEO APRES 3 2 2 2" xfId="39487" xr:uid="{E12A0DB5-6739-4140-9033-B8BA12F45991}"/>
    <cellStyle name="l_PM Jornais(eliza)_Plano Base MG_SECOM PR - MAIS BRASIL - 2a  ETAPA - 13-05 CONFERENCIA 10.05.08_SPA - NUCLEO APRES 3 2 3" xfId="27128" xr:uid="{B2D94920-B516-4FA1-9AE2-02A020BCD88A}"/>
    <cellStyle name="l_PM Jornais(eliza)_Plano Base MG_SECOM PR - MAIS BRASIL - 2a  ETAPA - 13-05 CONFERENCIA 10.05.08_SPA - NUCLEO APRES 3 2 4" xfId="48387" xr:uid="{4B2C70E3-98C4-46C9-B781-52A042CF94EE}"/>
    <cellStyle name="l_PM Jornais(eliza)_Plano Base MG_SECOM PR - MAIS BRASIL - 2a  ETAPA - 13-05 CONFERENCIA 10.05.08_SPA - NUCLEO APRES 3 3" xfId="17750" xr:uid="{22521E6C-0965-405A-8C0F-908C49083E0E}"/>
    <cellStyle name="l_PM Jornais(eliza)_Plano Base MG_SECOM PR - MAIS BRASIL - 2a  ETAPA - 13-05 CONFERENCIA 10.05.08_SPA - NUCLEO APRES 3 3 2" xfId="23909" xr:uid="{AC358338-83B2-4E4E-85F9-520EF453817F}"/>
    <cellStyle name="l_PM Jornais(eliza)_Plano Base MG_SECOM PR - MAIS BRASIL - 2a  ETAPA - 13-05 CONFERENCIA 10.05.08_SPA - NUCLEO APRES 3 3 2 2" xfId="42572" xr:uid="{FDFC2900-1F37-42C8-9468-E7CC223A3F18}"/>
    <cellStyle name="l_PM Jornais(eliza)_Plano Base MG_SECOM PR - MAIS BRASIL - 2a  ETAPA - 13-05 CONFERENCIA 10.05.08_SPA - NUCLEO APRES 3 3 3" xfId="30346" xr:uid="{5AD5B8EF-E816-4ED6-94D8-BD85DC08C8F6}"/>
    <cellStyle name="l_PM Jornais(eliza)_Plano Base MG_SECOM PR - MAIS BRASIL - 2a  ETAPA - 13-05 CONFERENCIA 10.05.08_SPA - NUCLEO APRES 3 4" xfId="33343" xr:uid="{C6E54360-880C-4E9F-B86B-852A92612BEB}"/>
    <cellStyle name="l_PM Jornais(eliza)_Plano Base MG_SECOM PR - MAIS BRASIL - 2a  ETAPA - 13-05 CONFERENCIA 10.05.08_SPA - NUCLEO APRES 3 4 2" xfId="45062" xr:uid="{3591E55C-99BF-4E6B-8106-BF2DEA36727D}"/>
    <cellStyle name="l_PM Jornais(eliza)_Plano Base MG_SECOM PR - MAIS BRASIL - 2a  ETAPA - 13-05 CONFERENCIA 10.05.08_SPA - NUCLEO APRES 3 5" xfId="35545" xr:uid="{2BA3712C-E4D1-4EAD-BF13-CB3C1AEFA6A5}"/>
    <cellStyle name="l_PM Jornais(eliza)_Plano Base MG_SECOM PR - MAIS BRASIL - 2a  ETAPA - 13-05 CONFERENCIA 10.05.08_SPA - NUCLEO APRES 3 6" xfId="32061" xr:uid="{6BDBDE00-DD7E-4784-8CE8-AC622D2915A2}"/>
    <cellStyle name="l_PM Jornais(eliza)_Plano Base MG_SECOM PR - MAIS BRASIL - 2a  ETAPA - 13-05 CONFERENCIA 10.05.08_SPA - NUCLEO APRES 3 6 2" xfId="43816" xr:uid="{48E7028C-F776-422C-8234-3226B1DDA37B}"/>
    <cellStyle name="l_PM Jornais(eliza)_Plano Base MG_SECOM PR - MAIS BRASIL - 2a  ETAPA - 13-05 CONFERENCIA 10.05.08_SPA - NUCLEO APRES 4" xfId="14310" xr:uid="{E05A6C90-F1F8-4238-A2F7-EC0FC623D51F}"/>
    <cellStyle name="l_PM Jornais(eliza)_Plano Base MG_SECOM PR - MAIS BRASIL - 2a  ETAPA - 13-05 CONFERENCIA 10.05.08_SPA - NUCLEO APRES 4 2" xfId="20469" xr:uid="{F4556080-D1CB-4EBC-8852-35D8C25BC9FE}"/>
    <cellStyle name="l_PM Jornais(eliza)_Plano Base MG_SECOM PR - MAIS BRASIL - 2a  ETAPA - 13-05 CONFERENCIA 10.05.08_SPA - NUCLEO APRES 4 2 2" xfId="37879" xr:uid="{CA206551-28A4-4BE6-8204-58767B4BBE3D}"/>
    <cellStyle name="l_PM Jornais(eliza)_Plano Base MG_SECOM PR - MAIS BRASIL - 2a  ETAPA - 13-05 CONFERENCIA 10.05.08_SPA - NUCLEO APRES 4 3" xfId="25378" xr:uid="{DAA87972-0CAC-41E0-A473-73EA34E16858}"/>
    <cellStyle name="l_PM Jornais(eliza)_Plano Base MG_SECOM PR - MAIS BRASIL - 2a  ETAPA - 13-05 CONFERENCIA 10.05.08_SPA - NUCLEO APRES 5" xfId="28588" xr:uid="{BDAD2962-7072-4798-9C04-8EE95E087F8C}"/>
    <cellStyle name="l_PM Jornais(eliza)_Plano Base MG_SECOM PR - MAIS BRASIL - 2a  ETAPA - 13-05 CONFERENCIA 10.05.08_SPA - NUCLEO APRES 5 2" xfId="40944" xr:uid="{1D12E12E-17CD-436B-958C-D33428AEBF6D}"/>
    <cellStyle name="l_PM Jornais(eliza)_Plano Base MG_SECOM PR - MAIS BRASIL - 2a  ETAPA - 13-05 CONFERENCIA 10.05.08_SPA - NUCLEO APRES 6" xfId="31748" xr:uid="{0C567B4F-278C-432A-AA64-918B8704B6ED}"/>
    <cellStyle name="l_PM Jornais(eliza)_Plano Base MG_SECOM PR - MAIS BRASIL - 2a  ETAPA - 13-05 CONFERENCIA 10.05.08_SPA - NUCLEO APRES_CINEMA - BRASÍLIA - 141" xfId="1486" xr:uid="{501488BC-7839-4A21-AF37-A2D2A1E5DEE0}"/>
    <cellStyle name="l_PM Jornais(eliza)_Plano Base MG_SECOM PR - MAIS BRASIL - 2a  ETAPA - 13-05 CONFERENCIA 10.05.08_SPA - NUCLEO APRES_CINEMA - BRASÍLIA - 141_JORNAL COMPLEMENTO 24.06 - VERAMIR II - CONSOLIDADO" xfId="1487" xr:uid="{C11C1551-A413-4756-9F7F-C422589519D9}"/>
    <cellStyle name="l_PM Jornais(eliza)_Plano Base MG_SECOM PR - MAIS BRASIL - 2a  ETAPA - 13-05 CONFERENCIA 10.05.08_SPA - NUCLEO APRES_CINEMA_-_9_MERCADOS" xfId="1488" xr:uid="{1DCBFEB9-F175-4D35-B124-96B7B4F6C546}"/>
    <cellStyle name="l_PM Jornais(eliza)_Plano Base MG_SECOM PR - MAIS BRASIL - 2a  ETAPA - 13-05 CONFERENCIA 10.05.08_SPA - NUCLEO APRES_JORNAL COMPLEMENTO 24.06 - VERAMIR II - CONSOLIDADO" xfId="1489" xr:uid="{6CC0CD16-80CD-492C-951B-7A6CA362E545}"/>
    <cellStyle name="l_PM Jornais(eliza)_Plano Base MG_SECOM PR - MAIS BRASIL - 2a  ETAPA - 13-05 CONFERENCIA 10.05.08_SPA - NUCLEO APRES_OOH - Rev 12" xfId="4170" xr:uid="{66CF3E89-B3DF-480F-A958-3AAE21BB14BC}"/>
    <cellStyle name="l_PM Jornais(eliza)_Plano Base MG_SECOM PR - MAIS BRASIL - 2a  ETAPA - 13-05 CONFERENCIA 10.05.08_SPA - NUCLEO APRES_Plano  DF - Jornal Meia Pág. Tab. 17.05" xfId="1490" xr:uid="{D5A72572-E44B-4EEA-BBAB-882FA8689236}"/>
    <cellStyle name="l_PM Jornais(eliza)_Plano Base MG_SECOM PR - MAIS BRASIL - 2a  ETAPA - 13-05 CONFERENCIA 10.05.08_SPA - NUCLEO APRES_Plano  DF - Jornal Meia Pág. Tab. 17.05_JORNAL COMPLEMENTO 24.06 - VERAMIR II - CONSOLIDADO" xfId="1491" xr:uid="{81DA4E22-7351-4D19-AAAC-8D4313C5C301}"/>
    <cellStyle name="l_PM Jornais(eliza)_Plano Base MG_SECOM PR - MAIS BRASIL - 2a  ETAPA - 13-05 CONFERENCIA 10.05.08_SPA - NUCLEO APRES_Plano  PE - Jornal Meia Pág. Tab. 17.05" xfId="1492" xr:uid="{F3E0A44B-E17B-48C9-81EC-EE902045A7E7}"/>
    <cellStyle name="l_PM Jornais(eliza)_Plano Base MG_SECOM PR - MAIS BRASIL - 2a  ETAPA - 13-05 CONFERENCIA 10.05.08_SPA - NUCLEO APRES_Plano  PE - Jornal Meia Pág. Tab. 17.05_JORNAL COMPLEMENTO 24.06 - VERAMIR II - CONSOLIDADO" xfId="1493" xr:uid="{64559C9A-825E-4A93-BCA8-22D440C31B6F}"/>
    <cellStyle name="l_PM Jornais(eliza)_Plano Base MG_SECOM PR - MAIS BRASIL - 2a  ETAPA - 13-05 CONFERENCIA 10.05.08_SPA - NUCLEO APRES_Plano BA - Jornal Meia Pág. Tab. 17.05" xfId="1494" xr:uid="{3930F250-0248-41ED-9DE4-622E15DEFFBD}"/>
    <cellStyle name="l_PM Jornais(eliza)_Plano Base MG_SECOM PR - MAIS BRASIL - 2a  ETAPA - 13-05 CONFERENCIA 10.05.08_SPA - NUCLEO APRES_Plano BA - Jornal Meia Pág. Tab. 17.05_JORNAL COMPLEMENTO 24.06 - VERAMIR II - CONSOLIDADO" xfId="1495" xr:uid="{C2B31661-4A44-4C2D-8138-E86E24C09DE8}"/>
    <cellStyle name="l_PM Jornais(eliza)_Plano Base MG_SECOM PR - MAIS BRASIL - 2a  ETAPA - 13-05 CONFERENCIA 10.05.08_SPA - NUCLEO APRES_Plano CE - Jornal Meia Pág. Tab. 17.05" xfId="1496" xr:uid="{234319E5-F178-4A79-B700-16117C0F4E19}"/>
    <cellStyle name="l_PM Jornais(eliza)_Plano Base MG_SECOM PR - MAIS BRASIL - 2a  ETAPA - 13-05 CONFERENCIA 10.05.08_SPA - NUCLEO APRES_Plano CE - Jornal Meia Pág. Tab. 17.05_JORNAL COMPLEMENTO 24.06 - VERAMIR II - CONSOLIDADO" xfId="1497" xr:uid="{2F630306-1558-4426-A6C0-82088EF9A4DD}"/>
    <cellStyle name="l_PM Jornais(eliza)_Plano Base MG_SECOM PR - MAIS BRASIL - 2a  ETAPA - 13-05 CONFERENCIA 10.05.08_SPA - NUCLEO APRES_REV I - PLANO RÁDIO CONSOLIDADO MATISSE 07.07" xfId="1498" xr:uid="{01DAB466-E421-4F02-ADDB-E14EB485C8E5}"/>
    <cellStyle name="l_PM Jornais(eliza)_Plano Base MG_SECOM PR - MAIS BRASIL - 2a  ETAPA - 13-05 CONFERENCIA 10.05.08_SPA - NUCLEO APRES_SÉCULO 21" xfId="1499" xr:uid="{7B2FCFE4-13A2-4CCC-B5DA-15F7F9DD10FB}"/>
    <cellStyle name="l_PM Jornais(eliza)_Plano Base MG_SECOM PR - MAIS BRASIL - 2a  ETAPA - 13-05 CONFERENCIA 10.05.08_SPA - NUCLEO APRES_SÉCULO 21_JORNAL COMPLEMENTO 24.06 - VERAMIR II - CONSOLIDADO" xfId="1500" xr:uid="{2EDB798B-00E7-449C-90D1-7720900B8C0C}"/>
    <cellStyle name="l_PM Jornais(eliza)_Plano Base MG_SECOM PR (1).." xfId="1501" xr:uid="{29AF8010-8FA2-4C68-B57E-EA8EAFAE3DA4}"/>
    <cellStyle name="l_PM Jornais(eliza)_Plano Base MG_SECOM PR (1).._JORNAL COMPLEMENTO 24.06 - VERAMIR II - CONSOLIDADO" xfId="1502" xr:uid="{3AFD8822-015F-4F56-928A-4824C1D291B0}"/>
    <cellStyle name="l_PM Jornais(eliza)_Plano Base MG_SECOM PR (2).." xfId="1503" xr:uid="{543003E1-DEE6-46C2-85B8-503897AB1C6B}"/>
    <cellStyle name="l_PM Jornais(eliza)_Plano Base MG_SECOM PR (2).._JORNAL COMPLEMENTO 24.06 - VERAMIR II - CONSOLIDADO" xfId="1504" xr:uid="{9ADF2E64-6401-4A31-9C04-BC3F05CA490F}"/>
    <cellStyle name="l_PM Jornais(eliza)_Plano Base MG_SECOM PR -PERNAMBUCO -  14-05-08(1)" xfId="1505" xr:uid="{CE0FC828-A21D-47FA-A6C8-B943E474C8F9}"/>
    <cellStyle name="l_PM Jornais(eliza)_Plano Base MG_SECOM PR -PERNAMBUCO -  14-05-08(1)_JORNAL COMPLEMENTO 24.06 - VERAMIR II - CONSOLIDADO" xfId="1506" xr:uid="{E60B3168-3FAC-4B59-B772-FE486F109B84}"/>
    <cellStyle name="l_PM Jornais(eliza)_Plano Base MG_SPA - NUCLEO APRES" xfId="1507" xr:uid="{3537ED07-0B73-452B-988E-300C85A68153}"/>
    <cellStyle name="l_PM Jornais(eliza)_Plano Base MG_SPA - NUCLEO APRES 2" xfId="11468" xr:uid="{4C3CE7EA-7E29-41F5-9CE1-D2B7AA7AD47F}"/>
    <cellStyle name="l_PM Jornais(eliza)_Plano Base MG_SPA - NUCLEO APRES 2 2" xfId="13224" xr:uid="{787A39E0-874D-4748-B6EC-F13A3CA040E7}"/>
    <cellStyle name="l_PM Jornais(eliza)_Plano Base MG_SPA - NUCLEO APRES 2 2 2" xfId="16854" xr:uid="{0F99D25C-441E-4210-80AA-04D240AEFA62}"/>
    <cellStyle name="l_PM Jornais(eliza)_Plano Base MG_SPA - NUCLEO APRES 2 2 2 2" xfId="23013" xr:uid="{E69FCD89-3FA3-4C95-A24F-DBCF924C5239}"/>
    <cellStyle name="l_PM Jornais(eliza)_Plano Base MG_SPA - NUCLEO APRES 2 2 2 2 2" xfId="40280" xr:uid="{AA094AA8-32CF-48B0-BAD5-DD961D6E630B}"/>
    <cellStyle name="l_PM Jornais(eliza)_Plano Base MG_SPA - NUCLEO APRES 2 2 2 3" xfId="27921" xr:uid="{665A1D6B-83C4-4C82-AD82-5A98F519DA34}"/>
    <cellStyle name="l_PM Jornais(eliza)_Plano Base MG_SPA - NUCLEO APRES 2 2 3" xfId="31145" xr:uid="{78C432DC-E3E9-486C-BC5A-C8B6650EC43F}"/>
    <cellStyle name="l_PM Jornais(eliza)_Plano Base MG_SPA - NUCLEO APRES 2 2 3 2" xfId="43369" xr:uid="{05FAA90A-4A22-4EA4-B929-A63A5C69568A}"/>
    <cellStyle name="l_PM Jornais(eliza)_Plano Base MG_SPA - NUCLEO APRES 2 2 4" xfId="34137" xr:uid="{2124C448-BCE5-4DBC-B30F-14A8ED2BF77D}"/>
    <cellStyle name="l_PM Jornais(eliza)_Plano Base MG_SPA - NUCLEO APRES 2 2 4 2" xfId="45856" xr:uid="{4A3B0B52-8C2D-4325-B115-60CB100E9787}"/>
    <cellStyle name="l_PM Jornais(eliza)_Plano Base MG_SPA - NUCLEO APRES 2 2 5" xfId="36338" xr:uid="{E7B4C86A-F7C3-4DE4-A2AA-BE7CC179DDF0}"/>
    <cellStyle name="l_PM Jornais(eliza)_Plano Base MG_SPA - NUCLEO APRES 2 2 6" xfId="18427" xr:uid="{DFB17163-F4E6-476F-B570-C4BA13BBF1A3}"/>
    <cellStyle name="l_PM Jornais(eliza)_Plano Base MG_SPA - NUCLEO APRES 2 3" xfId="15151" xr:uid="{C069B2B5-5AFD-4731-BB9C-D89350C51AB8}"/>
    <cellStyle name="l_PM Jornais(eliza)_Plano Base MG_SPA - NUCLEO APRES 2 3 2" xfId="21310" xr:uid="{2DB832AF-4F45-49CD-8F24-F654D537D515}"/>
    <cellStyle name="l_PM Jornais(eliza)_Plano Base MG_SPA - NUCLEO APRES 2 3 2 2" xfId="38683" xr:uid="{53351D83-2043-4594-800A-9997D2C029A6}"/>
    <cellStyle name="l_PM Jornais(eliza)_Plano Base MG_SPA - NUCLEO APRES 2 3 3" xfId="26272" xr:uid="{D7C8E740-50C1-4D20-B92C-DEF3D70EB1ED}"/>
    <cellStyle name="l_PM Jornais(eliza)_Plano Base MG_SPA - NUCLEO APRES 2 4" xfId="29463" xr:uid="{4FCF2E5C-1CD1-4A79-970E-F9B50D4067AD}"/>
    <cellStyle name="l_PM Jornais(eliza)_Plano Base MG_SPA - NUCLEO APRES 2 4 2" xfId="41773" xr:uid="{9F1C38D8-752E-4E62-8D58-23F3DE2B42E2}"/>
    <cellStyle name="l_PM Jornais(eliza)_Plano Base MG_SPA - NUCLEO APRES 2 5" xfId="32447" xr:uid="{085996AF-CA58-4858-888B-58B775AA4EEB}"/>
    <cellStyle name="l_PM Jornais(eliza)_Plano Base MG_SPA - NUCLEO APRES 2 5 2" xfId="44202" xr:uid="{506CC322-7034-41E1-9B1B-0AB4B545A77E}"/>
    <cellStyle name="l_PM Jornais(eliza)_Plano Base MG_SPA - NUCLEO APRES 2 6" xfId="34752" xr:uid="{8F069203-8E2C-4D58-8AE4-E3A508F4990E}"/>
    <cellStyle name="l_PM Jornais(eliza)_Plano Base MG_SPA - NUCLEO APRES 2 7" xfId="18683" xr:uid="{7D9BC87A-87C6-4DB6-8A84-4017DB71E7CA}"/>
    <cellStyle name="l_PM Jornais(eliza)_Plano Base MG_SPA - NUCLEO APRES 3" xfId="12421" xr:uid="{72ECA3CC-6A51-4627-A418-ACB0284D8CD3}"/>
    <cellStyle name="l_PM Jornais(eliza)_Plano Base MG_SPA - NUCLEO APRES 3 2" xfId="16051" xr:uid="{59769CEC-908D-4047-BB04-B298C133BA18}"/>
    <cellStyle name="l_PM Jornais(eliza)_Plano Base MG_SPA - NUCLEO APRES 3 2 2" xfId="22210" xr:uid="{698D1C8E-3DB2-4B11-BB59-969CBB31C374}"/>
    <cellStyle name="l_PM Jornais(eliza)_Plano Base MG_SPA - NUCLEO APRES 3 2 2 2" xfId="39488" xr:uid="{80879AA2-F022-4CC3-8EF2-5C545C2FE623}"/>
    <cellStyle name="l_PM Jornais(eliza)_Plano Base MG_SPA - NUCLEO APRES 3 2 3" xfId="27129" xr:uid="{687FF263-848C-42A0-9453-EF7A9162DC7F}"/>
    <cellStyle name="l_PM Jornais(eliza)_Plano Base MG_SPA - NUCLEO APRES 3 2 4" xfId="48388" xr:uid="{62C6D5E4-8A0A-4FAA-ACEA-49D5B9478EF0}"/>
    <cellStyle name="l_PM Jornais(eliza)_Plano Base MG_SPA - NUCLEO APRES 3 3" xfId="17751" xr:uid="{764606BA-B296-471A-BA3B-6B56B304C51E}"/>
    <cellStyle name="l_PM Jornais(eliza)_Plano Base MG_SPA - NUCLEO APRES 3 3 2" xfId="23910" xr:uid="{3F0E84BB-C417-419D-828C-FD034FB85672}"/>
    <cellStyle name="l_PM Jornais(eliza)_Plano Base MG_SPA - NUCLEO APRES 3 3 2 2" xfId="42573" xr:uid="{88A2EC28-B4E8-4E8B-AB38-7862130A84E7}"/>
    <cellStyle name="l_PM Jornais(eliza)_Plano Base MG_SPA - NUCLEO APRES 3 3 3" xfId="30347" xr:uid="{0DD74839-BE93-47BE-A329-BD0D6E404E94}"/>
    <cellStyle name="l_PM Jornais(eliza)_Plano Base MG_SPA - NUCLEO APRES 3 4" xfId="33344" xr:uid="{C03D7626-BE55-4C50-ACC0-4167D1D229F1}"/>
    <cellStyle name="l_PM Jornais(eliza)_Plano Base MG_SPA - NUCLEO APRES 3 4 2" xfId="45063" xr:uid="{EFA2C83F-F895-44E8-96C9-D17144FB7D0C}"/>
    <cellStyle name="l_PM Jornais(eliza)_Plano Base MG_SPA - NUCLEO APRES 3 5" xfId="35546" xr:uid="{E0735E6F-1BF7-4B85-BD6D-E16F85C378EF}"/>
    <cellStyle name="l_PM Jornais(eliza)_Plano Base MG_SPA - NUCLEO APRES 3 6" xfId="37066" xr:uid="{23892180-50F4-4EB3-923C-2B42FF18BCD2}"/>
    <cellStyle name="l_PM Jornais(eliza)_Plano Base MG_SPA - NUCLEO APRES 3 6 2" xfId="46602" xr:uid="{57CC817C-2177-470B-86EE-5E6BDBBB1632}"/>
    <cellStyle name="l_PM Jornais(eliza)_Plano Base MG_SPA - NUCLEO APRES 4" xfId="14311" xr:uid="{AC237F13-AE6D-4612-8F51-C6861572EB5E}"/>
    <cellStyle name="l_PM Jornais(eliza)_Plano Base MG_SPA - NUCLEO APRES 4 2" xfId="20470" xr:uid="{E0AF7D23-B9CB-4CDA-86EE-AE8E106B33CB}"/>
    <cellStyle name="l_PM Jornais(eliza)_Plano Base MG_SPA - NUCLEO APRES 4 2 2" xfId="37880" xr:uid="{AFE211F9-1AC2-41DF-A376-E69FB6FF0AF7}"/>
    <cellStyle name="l_PM Jornais(eliza)_Plano Base MG_SPA - NUCLEO APRES 4 3" xfId="25379" xr:uid="{B626A08B-A1FE-4D74-8418-F094C4AA2BAA}"/>
    <cellStyle name="l_PM Jornais(eliza)_Plano Base MG_SPA - NUCLEO APRES 5" xfId="28589" xr:uid="{0FC2FBDD-00A2-4D4D-B7CA-EB299167D4F9}"/>
    <cellStyle name="l_PM Jornais(eliza)_Plano Base MG_SPA - NUCLEO APRES 5 2" xfId="40945" xr:uid="{85F7848D-9A08-4E08-9A34-A167E6C566BE}"/>
    <cellStyle name="l_PM Jornais(eliza)_Plano Base MG_SPA - NUCLEO APRES 6" xfId="31747" xr:uid="{521DB820-C85C-4C2D-852E-6483086FF062}"/>
    <cellStyle name="l_PM Jornais(eliza)_Plano Base MG_SPA - NUCLEO APRES_OOH - Rev 12" xfId="4171" xr:uid="{89527DE1-3818-4777-A8C0-DCA798C27D2D}"/>
    <cellStyle name="l_PM Jornais(eliza)_Plano Base PI" xfId="1508" xr:uid="{5E86BF7B-FE3D-4B7F-8974-E0A8B5E17158}"/>
    <cellStyle name="l_PM Jornais(eliza)_Plano Base RO" xfId="1509" xr:uid="{B8EBA720-4240-4337-B4BD-FFE8F8226066}"/>
    <cellStyle name="l_PM Jornais(eliza)_Plano Base RO 2" xfId="11469" xr:uid="{B1388180-E5FE-4B36-8E37-27FA1BFA6FC0}"/>
    <cellStyle name="l_PM Jornais(eliza)_Plano Base RO 2 2" xfId="13225" xr:uid="{03ECE3BC-F281-4CCD-96C8-DFB3156583D9}"/>
    <cellStyle name="l_PM Jornais(eliza)_Plano Base RO 2 2 2" xfId="16855" xr:uid="{E27A9CB3-AEC7-4F3A-9D31-3DCA9F09DACB}"/>
    <cellStyle name="l_PM Jornais(eliza)_Plano Base RO 2 2 2 2" xfId="23014" xr:uid="{A6A1FCEE-E5B5-4601-A4EC-CA25BF315A54}"/>
    <cellStyle name="l_PM Jornais(eliza)_Plano Base RO 2 2 2 2 2" xfId="40281" xr:uid="{55746C02-6113-4391-8305-FBB12186A147}"/>
    <cellStyle name="l_PM Jornais(eliza)_Plano Base RO 2 2 2 3" xfId="27922" xr:uid="{4B059514-14E7-48EB-892F-7C16CDCCD54B}"/>
    <cellStyle name="l_PM Jornais(eliza)_Plano Base RO 2 2 3" xfId="31146" xr:uid="{DECE9698-4AAF-40FF-AFF2-271EE8D9DD5A}"/>
    <cellStyle name="l_PM Jornais(eliza)_Plano Base RO 2 2 3 2" xfId="43370" xr:uid="{C9B18104-6FEF-48C8-86F7-B77251DECDBB}"/>
    <cellStyle name="l_PM Jornais(eliza)_Plano Base RO 2 2 4" xfId="34138" xr:uid="{E9E77254-A6B7-4CBE-9632-3C75A9FE3EAC}"/>
    <cellStyle name="l_PM Jornais(eliza)_Plano Base RO 2 2 4 2" xfId="45857" xr:uid="{4044E015-5BF0-4560-9162-F7B03D0573D1}"/>
    <cellStyle name="l_PM Jornais(eliza)_Plano Base RO 2 2 5" xfId="36339" xr:uid="{463BB014-B693-4849-B557-BE0A64A1482D}"/>
    <cellStyle name="l_PM Jornais(eliza)_Plano Base RO 2 2 6" xfId="19831" xr:uid="{0C26EB75-B0B6-49A1-9F45-546672277189}"/>
    <cellStyle name="l_PM Jornais(eliza)_Plano Base RO 2 3" xfId="15152" xr:uid="{26FEEDCD-F33C-4C66-8CE8-D28C7DB41A5E}"/>
    <cellStyle name="l_PM Jornais(eliza)_Plano Base RO 2 3 2" xfId="21311" xr:uid="{4954CEB3-A701-4E0C-94A0-2CBCD483DD96}"/>
    <cellStyle name="l_PM Jornais(eliza)_Plano Base RO 2 3 2 2" xfId="38684" xr:uid="{5771342C-BB5D-4E11-89DE-CB98451737AE}"/>
    <cellStyle name="l_PM Jornais(eliza)_Plano Base RO 2 3 3" xfId="26273" xr:uid="{351EEE68-2B60-4050-86E6-7E9615282BCD}"/>
    <cellStyle name="l_PM Jornais(eliza)_Plano Base RO 2 4" xfId="29464" xr:uid="{412F8C16-6CF5-4D8A-9DB6-C61965236EBF}"/>
    <cellStyle name="l_PM Jornais(eliza)_Plano Base RO 2 4 2" xfId="41774" xr:uid="{3EA8FE33-72BF-43DF-B9AE-6289EC26493E}"/>
    <cellStyle name="l_PM Jornais(eliza)_Plano Base RO 2 5" xfId="32448" xr:uid="{C9FC3EB1-EFCD-475C-B9FA-0903790937B3}"/>
    <cellStyle name="l_PM Jornais(eliza)_Plano Base RO 2 5 2" xfId="44203" xr:uid="{0EEB365B-9823-4E09-B1C8-AF749ADC6D2A}"/>
    <cellStyle name="l_PM Jornais(eliza)_Plano Base RO 2 6" xfId="34753" xr:uid="{C37478EA-FCFD-4463-8332-7D2C22D5598B}"/>
    <cellStyle name="l_PM Jornais(eliza)_Plano Base RO 2 7" xfId="19824" xr:uid="{5AB85FDF-FD73-4B89-ADA2-5FBF4CCC5924}"/>
    <cellStyle name="l_PM Jornais(eliza)_Plano Base RO 3" xfId="12422" xr:uid="{887091F7-4292-40AE-BD01-BC3E01F40D16}"/>
    <cellStyle name="l_PM Jornais(eliza)_Plano Base RO 3 2" xfId="16052" xr:uid="{608A544D-54E0-4078-B077-F0A13CFDE96D}"/>
    <cellStyle name="l_PM Jornais(eliza)_Plano Base RO 3 2 2" xfId="22211" xr:uid="{C4AAAA94-1959-4408-B1D8-D25C3A8C7647}"/>
    <cellStyle name="l_PM Jornais(eliza)_Plano Base RO 3 2 2 2" xfId="39489" xr:uid="{5D41395C-AA9A-441E-99E3-AF909E32F6E9}"/>
    <cellStyle name="l_PM Jornais(eliza)_Plano Base RO 3 2 3" xfId="27130" xr:uid="{0FAE30D4-FF90-4A33-B211-C3E0BB7F2DA6}"/>
    <cellStyle name="l_PM Jornais(eliza)_Plano Base RO 3 2 4" xfId="48389" xr:uid="{009D0D44-198D-404A-B6CF-6458E91B5B87}"/>
    <cellStyle name="l_PM Jornais(eliza)_Plano Base RO 3 3" xfId="17752" xr:uid="{FB27406E-4B90-45E2-8E15-4313A46E25D9}"/>
    <cellStyle name="l_PM Jornais(eliza)_Plano Base RO 3 3 2" xfId="23911" xr:uid="{57C44F35-C693-4C0E-A5DC-962782ED727A}"/>
    <cellStyle name="l_PM Jornais(eliza)_Plano Base RO 3 3 2 2" xfId="42574" xr:uid="{E61F1D5F-9D45-45E4-811A-E6E82111A490}"/>
    <cellStyle name="l_PM Jornais(eliza)_Plano Base RO 3 3 3" xfId="30348" xr:uid="{58DFE689-A762-4624-9CC7-E2641DBFE0EF}"/>
    <cellStyle name="l_PM Jornais(eliza)_Plano Base RO 3 4" xfId="33345" xr:uid="{CAEC8514-9F7E-42E8-88A7-B9572598BA6A}"/>
    <cellStyle name="l_PM Jornais(eliza)_Plano Base RO 3 4 2" xfId="45064" xr:uid="{3CDC3185-8A36-4DA9-AE0A-5DAD9F5FDF41}"/>
    <cellStyle name="l_PM Jornais(eliza)_Plano Base RO 3 5" xfId="35547" xr:uid="{64A28D1C-0522-402A-9204-FC3F36F4A931}"/>
    <cellStyle name="l_PM Jornais(eliza)_Plano Base RO 3 6" xfId="37269" xr:uid="{8A362F1B-94DC-4292-9620-16EB1ACC2B1D}"/>
    <cellStyle name="l_PM Jornais(eliza)_Plano Base RO 3 6 2" xfId="46805" xr:uid="{72CBA051-4C23-46A5-A7E0-9657195DC435}"/>
    <cellStyle name="l_PM Jornais(eliza)_Plano Base RO 4" xfId="14312" xr:uid="{78E62D10-EC1E-4C9E-8427-66C662A9A9BB}"/>
    <cellStyle name="l_PM Jornais(eliza)_Plano Base RO 4 2" xfId="20471" xr:uid="{99DAD8FF-FA5B-482F-BCFC-78EE0C556BAA}"/>
    <cellStyle name="l_PM Jornais(eliza)_Plano Base RO 4 2 2" xfId="37881" xr:uid="{0F3955AA-7901-4335-A784-FFBE0A376CED}"/>
    <cellStyle name="l_PM Jornais(eliza)_Plano Base RO 4 3" xfId="25380" xr:uid="{2AD14082-D117-4ADE-85D1-79D8E3CC6E5F}"/>
    <cellStyle name="l_PM Jornais(eliza)_Plano Base RO 5" xfId="28590" xr:uid="{5559A357-E6CF-4CB1-A4F0-532CD69CBBE5}"/>
    <cellStyle name="l_PM Jornais(eliza)_Plano Base RO 5 2" xfId="40946" xr:uid="{040207D9-1009-48BA-B6D1-717EA064E7F7}"/>
    <cellStyle name="l_PM Jornais(eliza)_Plano Base RO 6" xfId="31746" xr:uid="{FC697790-6D1E-4046-B30A-D0E5E74E37EF}"/>
    <cellStyle name="l_PM Jornais(eliza)_Plano Base RO_CINEMA - 9 MERCADOS" xfId="1510" xr:uid="{F8F3ABAE-6EAC-4719-A381-D4FA8C7B2F94}"/>
    <cellStyle name="l_PM Jornais(eliza)_Plano Base RO_CINEMA_-_9_MERCADOS" xfId="1511" xr:uid="{F64EF053-0AE6-4025-A2A6-6E34DB6B75BD}"/>
    <cellStyle name="l_PM Jornais(eliza)_Plano Base RO_JORNAL COMPLEMENTO 24.06 - VERAMIR II - CONSOLIDADO" xfId="1512" xr:uid="{EF76748D-5137-41D6-B30A-76E72B5CD0D2}"/>
    <cellStyle name="l_PM Jornais(eliza)_Plano Base RO_NEIDE II" xfId="1513" xr:uid="{5B2F1914-08E9-42B3-8D98-817B33D8D8D3}"/>
    <cellStyle name="l_PM Jornais(eliza)_Plano Base RO_NEIDE II 2" xfId="11470" xr:uid="{93BEA023-A145-48DE-8115-4AA7887E7005}"/>
    <cellStyle name="l_PM Jornais(eliza)_Plano Base RO_NEIDE II 2 2" xfId="13226" xr:uid="{4377B730-DB52-4C87-A37F-A589977F9797}"/>
    <cellStyle name="l_PM Jornais(eliza)_Plano Base RO_NEIDE II 2 2 2" xfId="16856" xr:uid="{48199E83-3313-4A5F-8ECD-FC7F9A83D635}"/>
    <cellStyle name="l_PM Jornais(eliza)_Plano Base RO_NEIDE II 2 2 2 2" xfId="23015" xr:uid="{D24FA10C-12DC-459D-B2BA-B21BEE65417E}"/>
    <cellStyle name="l_PM Jornais(eliza)_Plano Base RO_NEIDE II 2 2 2 2 2" xfId="40282" xr:uid="{11FA6024-A78F-493F-9CFE-DFBFD76E8E8D}"/>
    <cellStyle name="l_PM Jornais(eliza)_Plano Base RO_NEIDE II 2 2 2 3" xfId="27923" xr:uid="{B2614313-4520-410C-9D3C-C585E931FEBF}"/>
    <cellStyle name="l_PM Jornais(eliza)_Plano Base RO_NEIDE II 2 2 3" xfId="31147" xr:uid="{196D970A-A722-423E-942A-13D5D0D1BA7E}"/>
    <cellStyle name="l_PM Jornais(eliza)_Plano Base RO_NEIDE II 2 2 3 2" xfId="43371" xr:uid="{8601D197-90A5-4D07-9579-FFF85B3C1A1E}"/>
    <cellStyle name="l_PM Jornais(eliza)_Plano Base RO_NEIDE II 2 2 4" xfId="34139" xr:uid="{C684A990-706D-458C-813A-B2945617181C}"/>
    <cellStyle name="l_PM Jornais(eliza)_Plano Base RO_NEIDE II 2 2 4 2" xfId="45858" xr:uid="{D3FB93F1-07F3-436A-8787-1A48942CFF65}"/>
    <cellStyle name="l_PM Jornais(eliza)_Plano Base RO_NEIDE II 2 2 5" xfId="36340" xr:uid="{28A98E32-407E-4A7F-A7C9-337DBEBEABF2}"/>
    <cellStyle name="l_PM Jornais(eliza)_Plano Base RO_NEIDE II 2 2 6" xfId="18426" xr:uid="{7ED23D1B-1754-43CD-842C-69A1271A3E7C}"/>
    <cellStyle name="l_PM Jornais(eliza)_Plano Base RO_NEIDE II 2 3" xfId="15153" xr:uid="{F9E17F31-BAB3-4A7C-827A-038C0C73E799}"/>
    <cellStyle name="l_PM Jornais(eliza)_Plano Base RO_NEIDE II 2 3 2" xfId="21312" xr:uid="{A143D275-1EAD-4BFB-9D6C-98FA920C76FB}"/>
    <cellStyle name="l_PM Jornais(eliza)_Plano Base RO_NEIDE II 2 3 2 2" xfId="38685" xr:uid="{DB4A8B0C-CF35-44F6-8C4B-C5EBB03E7831}"/>
    <cellStyle name="l_PM Jornais(eliza)_Plano Base RO_NEIDE II 2 3 3" xfId="26274" xr:uid="{B66DA406-A347-4069-A3ED-EB509C24EEF8}"/>
    <cellStyle name="l_PM Jornais(eliza)_Plano Base RO_NEIDE II 2 4" xfId="29465" xr:uid="{CE6489FC-8E04-4208-BDAF-EA2C99AA1F79}"/>
    <cellStyle name="l_PM Jornais(eliza)_Plano Base RO_NEIDE II 2 4 2" xfId="41775" xr:uid="{CB1635AC-3634-4878-A98C-B919D54C2D64}"/>
    <cellStyle name="l_PM Jornais(eliza)_Plano Base RO_NEIDE II 2 5" xfId="32449" xr:uid="{6F8B7B23-F20F-425B-A679-F0E14FC973B2}"/>
    <cellStyle name="l_PM Jornais(eliza)_Plano Base RO_NEIDE II 2 5 2" xfId="44204" xr:uid="{18A0C146-EC3C-431B-90E5-E135FA910F89}"/>
    <cellStyle name="l_PM Jornais(eliza)_Plano Base RO_NEIDE II 2 6" xfId="34754" xr:uid="{D302EC60-A7D9-4740-89C1-1B38AB846A14}"/>
    <cellStyle name="l_PM Jornais(eliza)_Plano Base RO_NEIDE II 2 7" xfId="19380" xr:uid="{43B0A376-8429-4CDC-B290-268EA34A975F}"/>
    <cellStyle name="l_PM Jornais(eliza)_Plano Base RO_NEIDE II 3" xfId="12423" xr:uid="{2305A7F9-A678-4189-8081-FB74F5DC01D5}"/>
    <cellStyle name="l_PM Jornais(eliza)_Plano Base RO_NEIDE II 3 2" xfId="16053" xr:uid="{C8A2EB6D-612B-4CBE-9446-F654C4E24CE9}"/>
    <cellStyle name="l_PM Jornais(eliza)_Plano Base RO_NEIDE II 3 2 2" xfId="22212" xr:uid="{AC4D31A1-7485-4A0B-A7E9-28048A34B1AB}"/>
    <cellStyle name="l_PM Jornais(eliza)_Plano Base RO_NEIDE II 3 2 2 2" xfId="39490" xr:uid="{E684DEAA-2EC5-4404-8F62-F082D3B3AF52}"/>
    <cellStyle name="l_PM Jornais(eliza)_Plano Base RO_NEIDE II 3 2 3" xfId="27131" xr:uid="{93EB4DF9-A8F7-4116-ABC6-076D2AE12D8F}"/>
    <cellStyle name="l_PM Jornais(eliza)_Plano Base RO_NEIDE II 3 2 4" xfId="48390" xr:uid="{765E553D-83AD-4DA7-8581-E4D6172760A4}"/>
    <cellStyle name="l_PM Jornais(eliza)_Plano Base RO_NEIDE II 3 3" xfId="17753" xr:uid="{F7921C82-6F9C-4527-8ECD-80619394018F}"/>
    <cellStyle name="l_PM Jornais(eliza)_Plano Base RO_NEIDE II 3 3 2" xfId="23912" xr:uid="{B1720C52-10DE-4736-A2D5-2F17659CB0BB}"/>
    <cellStyle name="l_PM Jornais(eliza)_Plano Base RO_NEIDE II 3 3 2 2" xfId="42575" xr:uid="{77A2BBCB-90BA-4FDF-BDAB-2A97A7B9E040}"/>
    <cellStyle name="l_PM Jornais(eliza)_Plano Base RO_NEIDE II 3 3 3" xfId="30349" xr:uid="{EBFB19B6-B9D9-4E6F-AD32-2BD028B7278D}"/>
    <cellStyle name="l_PM Jornais(eliza)_Plano Base RO_NEIDE II 3 4" xfId="33346" xr:uid="{8E172B54-8E42-465A-9A01-5F67FF643534}"/>
    <cellStyle name="l_PM Jornais(eliza)_Plano Base RO_NEIDE II 3 4 2" xfId="45065" xr:uid="{13635364-4E37-460B-A1D5-24979C789343}"/>
    <cellStyle name="l_PM Jornais(eliza)_Plano Base RO_NEIDE II 3 5" xfId="35548" xr:uid="{E447C96A-1178-4B8C-9980-F417398C6589}"/>
    <cellStyle name="l_PM Jornais(eliza)_Plano Base RO_NEIDE II 3 6" xfId="36869" xr:uid="{BD467445-B49B-4B1B-B605-D6665BD4DBB0}"/>
    <cellStyle name="l_PM Jornais(eliza)_Plano Base RO_NEIDE II 3 6 2" xfId="46405" xr:uid="{87B3F9ED-ADFA-418F-9C47-372CB91B0D94}"/>
    <cellStyle name="l_PM Jornais(eliza)_Plano Base RO_NEIDE II 4" xfId="14313" xr:uid="{619F28C6-FD91-4D27-A2FF-3A9A04BFA26A}"/>
    <cellStyle name="l_PM Jornais(eliza)_Plano Base RO_NEIDE II 4 2" xfId="20472" xr:uid="{5B3FEA8E-7AD7-4CB0-B9EB-7828FB795790}"/>
    <cellStyle name="l_PM Jornais(eliza)_Plano Base RO_NEIDE II 4 2 2" xfId="37882" xr:uid="{3C175FFA-5914-4389-AD1F-8E8EBDB9386E}"/>
    <cellStyle name="l_PM Jornais(eliza)_Plano Base RO_NEIDE II 4 3" xfId="25381" xr:uid="{0BD29FC2-3049-4EF8-ACDD-398CB2FE18AC}"/>
    <cellStyle name="l_PM Jornais(eliza)_Plano Base RO_NEIDE II 5" xfId="28591" xr:uid="{A1DC5491-43A5-4FC5-9490-3BFBCC573922}"/>
    <cellStyle name="l_PM Jornais(eliza)_Plano Base RO_NEIDE II 5 2" xfId="40947" xr:uid="{B3C19334-E006-4E25-8BFA-D3AC74A6E229}"/>
    <cellStyle name="l_PM Jornais(eliza)_Plano Base RO_NEIDE II 6" xfId="31745" xr:uid="{9BFAD6E8-9B32-4C27-B28A-3EB96B8B2C82}"/>
    <cellStyle name="l_PM Jornais(eliza)_Plano Base RO_NEIDE II_OOH - Rev 12" xfId="4172" xr:uid="{CFE6873C-75F1-44B0-B80E-61755AB0862D}"/>
    <cellStyle name="l_PM Jornais(eliza)_Plano Base RO_OOH - Rev 12" xfId="4173" xr:uid="{6DD594A4-E754-4FE1-B8F6-B7AF98FC1014}"/>
    <cellStyle name="l_PM Jornais(eliza)_Plano Base RO_Plano  DF - Jornal Meia Pág. Tab. 17.05" xfId="1514" xr:uid="{8594B0A2-8C02-4ABE-B20B-C9CB6FE1F838}"/>
    <cellStyle name="l_PM Jornais(eliza)_Plano Base RO_Plano  DF - Jornal Meia Pág. Tab. 17.05_JORNAL COMPLEMENTO 24.06 - VERAMIR II - CONSOLIDADO" xfId="1515" xr:uid="{2EB6B513-3FEA-4A70-B777-88CF0851AAF5}"/>
    <cellStyle name="l_PM Jornais(eliza)_Plano Base RO_Plano  PE - Jornal Meia Pág. Tab. 17.05" xfId="1516" xr:uid="{B2D76D83-A09F-49A4-B113-CE39AFB6643E}"/>
    <cellStyle name="l_PM Jornais(eliza)_Plano Base RO_Plano  PE - Jornal Meia Pág. Tab. 17.05_JORNAL COMPLEMENTO 24.06 - VERAMIR II - CONSOLIDADO" xfId="1517" xr:uid="{5F5157B4-7BEA-43A6-8EEB-30BE61A9DDE6}"/>
    <cellStyle name="l_PM Jornais(eliza)_Plano Base RO_Plano BA - Jornal Meia Pág. Tab. 17.05 - JR NÃO PROG. 19.05" xfId="1518" xr:uid="{272C2E14-99F0-4850-AA24-7D9022BC983E}"/>
    <cellStyle name="l_PM Jornais(eliza)_Plano Base RO_Plano ES - 12.05.08 CONFERÊNCIA14-05-08 " xfId="1519" xr:uid="{5660962A-990A-4994-B06B-32D78FBCDA0F}"/>
    <cellStyle name="l_PM Jornais(eliza)_Plano Base RO_Plano ES - 12.05.08 CONFERÊNCIA14-05-08  2" xfId="11471" xr:uid="{966F496E-7CBE-42D7-931D-34BA15EBFC75}"/>
    <cellStyle name="l_PM Jornais(eliza)_Plano Base RO_Plano ES - 12.05.08 CONFERÊNCIA14-05-08  2 2" xfId="13227" xr:uid="{B77AE2A2-E7C8-43AF-AC49-CD21E6280A1B}"/>
    <cellStyle name="l_PM Jornais(eliza)_Plano Base RO_Plano ES - 12.05.08 CONFERÊNCIA14-05-08  2 2 2" xfId="16857" xr:uid="{50FE71E1-0F8A-46CB-A595-F95E2F1C69E7}"/>
    <cellStyle name="l_PM Jornais(eliza)_Plano Base RO_Plano ES - 12.05.08 CONFERÊNCIA14-05-08  2 2 2 2" xfId="23016" xr:uid="{BED01644-4794-43E1-9C19-983208FCD590}"/>
    <cellStyle name="l_PM Jornais(eliza)_Plano Base RO_Plano ES - 12.05.08 CONFERÊNCIA14-05-08  2 2 2 2 2" xfId="40283" xr:uid="{2EF52780-DE8F-4D49-AAA2-864A37966774}"/>
    <cellStyle name="l_PM Jornais(eliza)_Plano Base RO_Plano ES - 12.05.08 CONFERÊNCIA14-05-08  2 2 2 3" xfId="27924" xr:uid="{E624E309-7016-4EFF-BFCD-678A091D94AC}"/>
    <cellStyle name="l_PM Jornais(eliza)_Plano Base RO_Plano ES - 12.05.08 CONFERÊNCIA14-05-08  2 2 3" xfId="31148" xr:uid="{9DC36AA7-5314-4712-A898-922357B91005}"/>
    <cellStyle name="l_PM Jornais(eliza)_Plano Base RO_Plano ES - 12.05.08 CONFERÊNCIA14-05-08  2 2 3 2" xfId="43372" xr:uid="{617CBE5D-53BF-4D7D-A03C-80A3024BFB61}"/>
    <cellStyle name="l_PM Jornais(eliza)_Plano Base RO_Plano ES - 12.05.08 CONFERÊNCIA14-05-08  2 2 4" xfId="34140" xr:uid="{774F7AA1-3966-46F0-A2AB-ACA1DC4C6A9B}"/>
    <cellStyle name="l_PM Jornais(eliza)_Plano Base RO_Plano ES - 12.05.08 CONFERÊNCIA14-05-08  2 2 4 2" xfId="45859" xr:uid="{7B20A2A8-F8E2-4376-8078-8C42C57DEDF3}"/>
    <cellStyle name="l_PM Jornais(eliza)_Plano Base RO_Plano ES - 12.05.08 CONFERÊNCIA14-05-08  2 2 5" xfId="36341" xr:uid="{06D04910-311B-483B-96A6-DD6B1EC6BE59}"/>
    <cellStyle name="l_PM Jornais(eliza)_Plano Base RO_Plano ES - 12.05.08 CONFERÊNCIA14-05-08  2 2 6" xfId="18423" xr:uid="{FA0FA740-85D1-45A8-B201-FBD3E504E691}"/>
    <cellStyle name="l_PM Jornais(eliza)_Plano Base RO_Plano ES - 12.05.08 CONFERÊNCIA14-05-08  2 3" xfId="15154" xr:uid="{256F4D6E-3880-4ABC-9D40-837E269DAB98}"/>
    <cellStyle name="l_PM Jornais(eliza)_Plano Base RO_Plano ES - 12.05.08 CONFERÊNCIA14-05-08  2 3 2" xfId="21313" xr:uid="{A4EE1D07-605D-4BCB-A001-4BC446CA1326}"/>
    <cellStyle name="l_PM Jornais(eliza)_Plano Base RO_Plano ES - 12.05.08 CONFERÊNCIA14-05-08  2 3 2 2" xfId="38686" xr:uid="{BC01F49A-DCEB-47E3-8B76-E2C028B6FA3A}"/>
    <cellStyle name="l_PM Jornais(eliza)_Plano Base RO_Plano ES - 12.05.08 CONFERÊNCIA14-05-08  2 3 3" xfId="26275" xr:uid="{A67512D0-AC87-4F91-A38F-E65F74C19D0A}"/>
    <cellStyle name="l_PM Jornais(eliza)_Plano Base RO_Plano ES - 12.05.08 CONFERÊNCIA14-05-08  2 4" xfId="29466" xr:uid="{1D0FFC7F-6CE6-46F9-B103-FD6C6A330638}"/>
    <cellStyle name="l_PM Jornais(eliza)_Plano Base RO_Plano ES - 12.05.08 CONFERÊNCIA14-05-08  2 4 2" xfId="41776" xr:uid="{59AB94C5-C7B5-4837-BA3B-36039B34F680}"/>
    <cellStyle name="l_PM Jornais(eliza)_Plano Base RO_Plano ES - 12.05.08 CONFERÊNCIA14-05-08  2 5" xfId="32450" xr:uid="{E864FCDD-CE1B-412A-A22F-83B69F2B13BB}"/>
    <cellStyle name="l_PM Jornais(eliza)_Plano Base RO_Plano ES - 12.05.08 CONFERÊNCIA14-05-08  2 5 2" xfId="44205" xr:uid="{776092FE-5808-4FC8-A24A-191A2C1C808F}"/>
    <cellStyle name="l_PM Jornais(eliza)_Plano Base RO_Plano ES - 12.05.08 CONFERÊNCIA14-05-08  2 6" xfId="34755" xr:uid="{CB64A309-C495-49F2-BC8F-261AF4D96C2A}"/>
    <cellStyle name="l_PM Jornais(eliza)_Plano Base RO_Plano ES - 12.05.08 CONFERÊNCIA14-05-08  2 7" xfId="19674" xr:uid="{A34236F2-9AD2-4F22-BCFE-8CBF736E50B3}"/>
    <cellStyle name="l_PM Jornais(eliza)_Plano Base RO_Plano ES - 12.05.08 CONFERÊNCIA14-05-08  3" xfId="12424" xr:uid="{970D6FC3-B163-4932-B6A4-8AEA10D3D595}"/>
    <cellStyle name="l_PM Jornais(eliza)_Plano Base RO_Plano ES - 12.05.08 CONFERÊNCIA14-05-08  3 2" xfId="16054" xr:uid="{35EADB1D-1359-4D61-A1D6-03850F6DFC09}"/>
    <cellStyle name="l_PM Jornais(eliza)_Plano Base RO_Plano ES - 12.05.08 CONFERÊNCIA14-05-08  3 2 2" xfId="22213" xr:uid="{FA5FE41D-9F98-483D-8BE3-AE1D50223E19}"/>
    <cellStyle name="l_PM Jornais(eliza)_Plano Base RO_Plano ES - 12.05.08 CONFERÊNCIA14-05-08  3 2 2 2" xfId="39491" xr:uid="{3BAD24F0-90BE-4A9D-8444-4030AC2427DD}"/>
    <cellStyle name="l_PM Jornais(eliza)_Plano Base RO_Plano ES - 12.05.08 CONFERÊNCIA14-05-08  3 2 3" xfId="27132" xr:uid="{66022396-45AA-4707-968F-DA888E272056}"/>
    <cellStyle name="l_PM Jornais(eliza)_Plano Base RO_Plano ES - 12.05.08 CONFERÊNCIA14-05-08  3 2 4" xfId="48391" xr:uid="{22AC04B2-516F-477C-B090-36343F9D931B}"/>
    <cellStyle name="l_PM Jornais(eliza)_Plano Base RO_Plano ES - 12.05.08 CONFERÊNCIA14-05-08  3 3" xfId="17754" xr:uid="{91DA9339-50CA-47D6-94CF-74D160A0852A}"/>
    <cellStyle name="l_PM Jornais(eliza)_Plano Base RO_Plano ES - 12.05.08 CONFERÊNCIA14-05-08  3 3 2" xfId="23913" xr:uid="{EB166EE5-6D0F-4AE0-BE5F-7654949DC151}"/>
    <cellStyle name="l_PM Jornais(eliza)_Plano Base RO_Plano ES - 12.05.08 CONFERÊNCIA14-05-08  3 3 2 2" xfId="42576" xr:uid="{862A96ED-1124-4FDA-B8B5-8E4BDD0ADB40}"/>
    <cellStyle name="l_PM Jornais(eliza)_Plano Base RO_Plano ES - 12.05.08 CONFERÊNCIA14-05-08  3 3 3" xfId="30350" xr:uid="{75D51757-0481-462E-B8A6-AB75D60C8CC8}"/>
    <cellStyle name="l_PM Jornais(eliza)_Plano Base RO_Plano ES - 12.05.08 CONFERÊNCIA14-05-08  3 4" xfId="33347" xr:uid="{EBDDCDE9-15F6-400C-861C-A42363F2AE55}"/>
    <cellStyle name="l_PM Jornais(eliza)_Plano Base RO_Plano ES - 12.05.08 CONFERÊNCIA14-05-08  3 4 2" xfId="45066" xr:uid="{E8204FD5-836E-4F24-8C42-544C75A61FD6}"/>
    <cellStyle name="l_PM Jornais(eliza)_Plano Base RO_Plano ES - 12.05.08 CONFERÊNCIA14-05-08  3 5" xfId="35549" xr:uid="{CD0B7C44-C3E4-4739-906F-E0C0CAE3CA8D}"/>
    <cellStyle name="l_PM Jornais(eliza)_Plano Base RO_Plano ES - 12.05.08 CONFERÊNCIA14-05-08  3 6" xfId="30771" xr:uid="{55A17CE6-16E2-4C0A-A06D-871AC7E23577}"/>
    <cellStyle name="l_PM Jornais(eliza)_Plano Base RO_Plano ES - 12.05.08 CONFERÊNCIA14-05-08  3 6 2" xfId="42995" xr:uid="{B952E9F3-D812-4735-B09C-3C96D7631DE2}"/>
    <cellStyle name="l_PM Jornais(eliza)_Plano Base RO_Plano ES - 12.05.08 CONFERÊNCIA14-05-08  4" xfId="14314" xr:uid="{19BC042F-A793-4ECA-9B70-198AC8275A44}"/>
    <cellStyle name="l_PM Jornais(eliza)_Plano Base RO_Plano ES - 12.05.08 CONFERÊNCIA14-05-08  4 2" xfId="20473" xr:uid="{FEB283AE-199F-410D-9DB6-9306D8614009}"/>
    <cellStyle name="l_PM Jornais(eliza)_Plano Base RO_Plano ES - 12.05.08 CONFERÊNCIA14-05-08  4 2 2" xfId="37883" xr:uid="{A1194673-B4DE-45CF-9F88-0ECC69531019}"/>
    <cellStyle name="l_PM Jornais(eliza)_Plano Base RO_Plano ES - 12.05.08 CONFERÊNCIA14-05-08  4 3" xfId="25382" xr:uid="{5ACA0BC5-4ECC-4954-8085-04EBC216B7CA}"/>
    <cellStyle name="l_PM Jornais(eliza)_Plano Base RO_Plano ES - 12.05.08 CONFERÊNCIA14-05-08  5" xfId="28592" xr:uid="{76CDFFCF-50DE-48FA-A9D0-F1C916D2EE67}"/>
    <cellStyle name="l_PM Jornais(eliza)_Plano Base RO_Plano ES - 12.05.08 CONFERÊNCIA14-05-08  5 2" xfId="40948" xr:uid="{50D296A6-CB69-46E8-9B41-2FE53257B874}"/>
    <cellStyle name="l_PM Jornais(eliza)_Plano Base RO_Plano ES - 12.05.08 CONFERÊNCIA14-05-08  6" xfId="31744" xr:uid="{9C78A8CB-A40B-45EE-92F9-E22D53E92C51}"/>
    <cellStyle name="l_PM Jornais(eliza)_Plano Base RO_Plano ES - 12.05.08 CONFERÊNCIA14-05-08 _OOH - Rev 12" xfId="4174" xr:uid="{38D60535-482A-4120-BAA3-05B36C24F236}"/>
    <cellStyle name="l_PM Jornais(eliza)_Plano Base RO_Plano GO -  Jornal Meia Pág. Tab. 16.05 - JR NÃO PROG." xfId="1520" xr:uid="{6CE761CA-0230-4574-B2C5-57EDD01EFCAC}"/>
    <cellStyle name="l_PM Jornais(eliza)_Plano Base RO_Plano GO -  Jornal Meia Pág. Tab. 16.05 - JR NÃO PROG. 2" xfId="11472" xr:uid="{8DB6BE0D-8A3B-4759-B427-5CD49D381C3F}"/>
    <cellStyle name="l_PM Jornais(eliza)_Plano Base RO_Plano GO -  Jornal Meia Pág. Tab. 16.05 - JR NÃO PROG. 2 2" xfId="13228" xr:uid="{33CC747B-5AA4-4F3E-95B4-39B36B10FCCB}"/>
    <cellStyle name="l_PM Jornais(eliza)_Plano Base RO_Plano GO -  Jornal Meia Pág. Tab. 16.05 - JR NÃO PROG. 2 2 2" xfId="16858" xr:uid="{2F9A22B2-85E4-4CD7-B595-ACC746C9C3CB}"/>
    <cellStyle name="l_PM Jornais(eliza)_Plano Base RO_Plano GO -  Jornal Meia Pág. Tab. 16.05 - JR NÃO PROG. 2 2 2 2" xfId="23017" xr:uid="{30B0B577-2FA3-454A-906E-CBA1456D7E75}"/>
    <cellStyle name="l_PM Jornais(eliza)_Plano Base RO_Plano GO -  Jornal Meia Pág. Tab. 16.05 - JR NÃO PROG. 2 2 2 2 2" xfId="40284" xr:uid="{B039215B-8779-4576-9BE3-8E5931E7259C}"/>
    <cellStyle name="l_PM Jornais(eliza)_Plano Base RO_Plano GO -  Jornal Meia Pág. Tab. 16.05 - JR NÃO PROG. 2 2 2 3" xfId="27925" xr:uid="{42AC7202-AB98-452F-8790-9CEE1CAB2009}"/>
    <cellStyle name="l_PM Jornais(eliza)_Plano Base RO_Plano GO -  Jornal Meia Pág. Tab. 16.05 - JR NÃO PROG. 2 2 3" xfId="31149" xr:uid="{BC0C35A4-75D4-436B-8C99-B41E305A3052}"/>
    <cellStyle name="l_PM Jornais(eliza)_Plano Base RO_Plano GO -  Jornal Meia Pág. Tab. 16.05 - JR NÃO PROG. 2 2 3 2" xfId="43373" xr:uid="{E17DDD30-637E-4008-91E1-512FAFE0FF8D}"/>
    <cellStyle name="l_PM Jornais(eliza)_Plano Base RO_Plano GO -  Jornal Meia Pág. Tab. 16.05 - JR NÃO PROG. 2 2 4" xfId="34141" xr:uid="{217B36F9-3A8B-4752-8B90-AC421BE79EA5}"/>
    <cellStyle name="l_PM Jornais(eliza)_Plano Base RO_Plano GO -  Jornal Meia Pág. Tab. 16.05 - JR NÃO PROG. 2 2 4 2" xfId="45860" xr:uid="{F5997EB4-A4AD-477E-A744-5442B635664B}"/>
    <cellStyle name="l_PM Jornais(eliza)_Plano Base RO_Plano GO -  Jornal Meia Pág. Tab. 16.05 - JR NÃO PROG. 2 2 5" xfId="36342" xr:uid="{ACD58BA2-3408-47D2-B7A4-C7C1781BE43F}"/>
    <cellStyle name="l_PM Jornais(eliza)_Plano Base RO_Plano GO -  Jornal Meia Pág. Tab. 16.05 - JR NÃO PROG. 2 2 6" xfId="18420" xr:uid="{C71A2BDD-2CF6-4136-87AD-927C5C41540A}"/>
    <cellStyle name="l_PM Jornais(eliza)_Plano Base RO_Plano GO -  Jornal Meia Pág. Tab. 16.05 - JR NÃO PROG. 2 3" xfId="15155" xr:uid="{A5C1FE2C-22B0-4A9D-908D-2D63AE718CA8}"/>
    <cellStyle name="l_PM Jornais(eliza)_Plano Base RO_Plano GO -  Jornal Meia Pág. Tab. 16.05 - JR NÃO PROG. 2 3 2" xfId="21314" xr:uid="{2800E3CD-5AFC-49BF-85EC-EE6BE010FB1C}"/>
    <cellStyle name="l_PM Jornais(eliza)_Plano Base RO_Plano GO -  Jornal Meia Pág. Tab. 16.05 - JR NÃO PROG. 2 3 2 2" xfId="38687" xr:uid="{3AA5DD2A-7B15-4C45-93FB-8E547AC82E9A}"/>
    <cellStyle name="l_PM Jornais(eliza)_Plano Base RO_Plano GO -  Jornal Meia Pág. Tab. 16.05 - JR NÃO PROG. 2 3 3" xfId="26276" xr:uid="{C5D27210-C0A3-45DE-AE7A-75E227D769B4}"/>
    <cellStyle name="l_PM Jornais(eliza)_Plano Base RO_Plano GO -  Jornal Meia Pág. Tab. 16.05 - JR NÃO PROG. 2 4" xfId="29467" xr:uid="{90EA5A06-D1DC-4E48-BF53-D0ED9275EB4D}"/>
    <cellStyle name="l_PM Jornais(eliza)_Plano Base RO_Plano GO -  Jornal Meia Pág. Tab. 16.05 - JR NÃO PROG. 2 4 2" xfId="41777" xr:uid="{435DB16F-D46D-4226-8747-6AFF6EB2326E}"/>
    <cellStyle name="l_PM Jornais(eliza)_Plano Base RO_Plano GO -  Jornal Meia Pág. Tab. 16.05 - JR NÃO PROG. 2 5" xfId="32451" xr:uid="{B267C508-FF68-4B9F-BB95-D22FF5D65059}"/>
    <cellStyle name="l_PM Jornais(eliza)_Plano Base RO_Plano GO -  Jornal Meia Pág. Tab. 16.05 - JR NÃO PROG. 2 5 2" xfId="44206" xr:uid="{664DC092-3DD0-4E96-863C-668B718A496F}"/>
    <cellStyle name="l_PM Jornais(eliza)_Plano Base RO_Plano GO -  Jornal Meia Pág. Tab. 16.05 - JR NÃO PROG. 2 6" xfId="34756" xr:uid="{B7C5A58F-5595-4839-B391-219AD1EFF272}"/>
    <cellStyle name="l_PM Jornais(eliza)_Plano Base RO_Plano GO -  Jornal Meia Pág. Tab. 16.05 - JR NÃO PROG. 2 7" xfId="18997" xr:uid="{016B1DFF-654B-45DD-9B5B-FA7F54B04207}"/>
    <cellStyle name="l_PM Jornais(eliza)_Plano Base RO_Plano GO -  Jornal Meia Pág. Tab. 16.05 - JR NÃO PROG. 3" xfId="12425" xr:uid="{AFB08FD1-383F-4702-B9D5-E6BA9E224F30}"/>
    <cellStyle name="l_PM Jornais(eliza)_Plano Base RO_Plano GO -  Jornal Meia Pág. Tab. 16.05 - JR NÃO PROG. 3 2" xfId="16055" xr:uid="{107C8383-AE8F-4160-A488-64CC7650CB79}"/>
    <cellStyle name="l_PM Jornais(eliza)_Plano Base RO_Plano GO -  Jornal Meia Pág. Tab. 16.05 - JR NÃO PROG. 3 2 2" xfId="22214" xr:uid="{27A44130-F0BD-4734-B1E1-A18AFE206B99}"/>
    <cellStyle name="l_PM Jornais(eliza)_Plano Base RO_Plano GO -  Jornal Meia Pág. Tab. 16.05 - JR NÃO PROG. 3 2 2 2" xfId="39492" xr:uid="{7B49A644-7619-4EED-B90B-E3906393A380}"/>
    <cellStyle name="l_PM Jornais(eliza)_Plano Base RO_Plano GO -  Jornal Meia Pág. Tab. 16.05 - JR NÃO PROG. 3 2 3" xfId="27133" xr:uid="{51F26D93-C11E-4677-A4F2-459358B5B0CF}"/>
    <cellStyle name="l_PM Jornais(eliza)_Plano Base RO_Plano GO -  Jornal Meia Pág. Tab. 16.05 - JR NÃO PROG. 3 2 4" xfId="48392" xr:uid="{4343D4B6-5A84-4E4D-A657-0D6560F626D8}"/>
    <cellStyle name="l_PM Jornais(eliza)_Plano Base RO_Plano GO -  Jornal Meia Pág. Tab. 16.05 - JR NÃO PROG. 3 3" xfId="17755" xr:uid="{4D5F9629-7873-49BD-81D3-BADECB927CCC}"/>
    <cellStyle name="l_PM Jornais(eliza)_Plano Base RO_Plano GO -  Jornal Meia Pág. Tab. 16.05 - JR NÃO PROG. 3 3 2" xfId="23914" xr:uid="{639462E5-A4E3-4F7E-BB73-93F925E43824}"/>
    <cellStyle name="l_PM Jornais(eliza)_Plano Base RO_Plano GO -  Jornal Meia Pág. Tab. 16.05 - JR NÃO PROG. 3 3 2 2" xfId="42577" xr:uid="{ACB50AC9-2DED-4433-82CB-C1B6AE4185DE}"/>
    <cellStyle name="l_PM Jornais(eliza)_Plano Base RO_Plano GO -  Jornal Meia Pág. Tab. 16.05 - JR NÃO PROG. 3 3 3" xfId="30351" xr:uid="{6D18D5C5-5D6D-4D33-AB87-F53AB16D7CC3}"/>
    <cellStyle name="l_PM Jornais(eliza)_Plano Base RO_Plano GO -  Jornal Meia Pág. Tab. 16.05 - JR NÃO PROG. 3 4" xfId="33348" xr:uid="{8838D98A-E4E8-4980-AD14-79396716F000}"/>
    <cellStyle name="l_PM Jornais(eliza)_Plano Base RO_Plano GO -  Jornal Meia Pág. Tab. 16.05 - JR NÃO PROG. 3 4 2" xfId="45067" xr:uid="{F87C6B86-1B9D-411C-950A-BEBE163991B6}"/>
    <cellStyle name="l_PM Jornais(eliza)_Plano Base RO_Plano GO -  Jornal Meia Pág. Tab. 16.05 - JR NÃO PROG. 3 5" xfId="35550" xr:uid="{8644C200-1340-4653-812C-4E5F37C99B5E}"/>
    <cellStyle name="l_PM Jornais(eliza)_Plano Base RO_Plano GO -  Jornal Meia Pág. Tab. 16.05 - JR NÃO PROG. 3 6" xfId="37065" xr:uid="{C0DC7057-A997-4679-A86E-CE53244CE7E1}"/>
    <cellStyle name="l_PM Jornais(eliza)_Plano Base RO_Plano GO -  Jornal Meia Pág. Tab. 16.05 - JR NÃO PROG. 3 6 2" xfId="46601" xr:uid="{80F63D80-038B-418C-8B20-2592D715F783}"/>
    <cellStyle name="l_PM Jornais(eliza)_Plano Base RO_Plano GO -  Jornal Meia Pág. Tab. 16.05 - JR NÃO PROG. 4" xfId="14315" xr:uid="{2CABDE8D-A0E1-4E00-82E5-3B9E1D103319}"/>
    <cellStyle name="l_PM Jornais(eliza)_Plano Base RO_Plano GO -  Jornal Meia Pág. Tab. 16.05 - JR NÃO PROG. 4 2" xfId="20474" xr:uid="{8CE0B38A-A957-4F25-B940-4A33F57A17F4}"/>
    <cellStyle name="l_PM Jornais(eliza)_Plano Base RO_Plano GO -  Jornal Meia Pág. Tab. 16.05 - JR NÃO PROG. 4 2 2" xfId="37884" xr:uid="{7DD6EA07-84D6-4FFB-908E-511E691D019B}"/>
    <cellStyle name="l_PM Jornais(eliza)_Plano Base RO_Plano GO -  Jornal Meia Pág. Tab. 16.05 - JR NÃO PROG. 4 3" xfId="25383" xr:uid="{0B9D79BA-6A63-478B-AEA7-A7B626DBBC06}"/>
    <cellStyle name="l_PM Jornais(eliza)_Plano Base RO_Plano GO -  Jornal Meia Pág. Tab. 16.05 - JR NÃO PROG. 5" xfId="28593" xr:uid="{6C3A86BF-AF67-4CDD-9289-0A816824618A}"/>
    <cellStyle name="l_PM Jornais(eliza)_Plano Base RO_Plano GO -  Jornal Meia Pág. Tab. 16.05 - JR NÃO PROG. 5 2" xfId="40949" xr:uid="{2C4C3D52-B98F-4DA5-8ABB-C15718E5041A}"/>
    <cellStyle name="l_PM Jornais(eliza)_Plano Base RO_Plano GO -  Jornal Meia Pág. Tab. 16.05 - JR NÃO PROG. 6" xfId="31743" xr:uid="{7FCFEDCE-A11D-45BD-85C4-656341FAB896}"/>
    <cellStyle name="l_PM Jornais(eliza)_Plano Base RO_Plano GO -  Jornal Meia Pág. Tab. 16.05 - JR NÃO PROG._OOH - Rev 12" xfId="4175" xr:uid="{BF43CDA5-A644-418F-89BB-7676EB4F26F4}"/>
    <cellStyle name="l_PM Jornais(eliza)_Plano Base RO_Plano RJ -" xfId="1521" xr:uid="{1E75BC37-FC49-483B-AA28-575DA8298053}"/>
    <cellStyle name="l_PM Jornais(eliza)_Plano Base RO_Plano RJ - AJUSTADO 06.05.08 CONFERÊNCIAS 07.05.08" xfId="1522" xr:uid="{8E5C7CE5-F30F-487F-9D08-DC6E41D94B5B}"/>
    <cellStyle name="l_PM Jornais(eliza)_Plano Base RO_Plano RJ - AJUSTADO 06.05.08 CONFERÊNCIAS 07.05.08 2" xfId="11473" xr:uid="{92F0D98D-DCDC-4598-9E73-9FD78B918CCF}"/>
    <cellStyle name="l_PM Jornais(eliza)_Plano Base RO_Plano RJ - AJUSTADO 06.05.08 CONFERÊNCIAS 07.05.08 2 2" xfId="13229" xr:uid="{E202C821-C149-4D42-8F25-208EF756B671}"/>
    <cellStyle name="l_PM Jornais(eliza)_Plano Base RO_Plano RJ - AJUSTADO 06.05.08 CONFERÊNCIAS 07.05.08 2 2 2" xfId="16859" xr:uid="{077D63A1-7FA0-4C71-9562-43A4A6FDA82B}"/>
    <cellStyle name="l_PM Jornais(eliza)_Plano Base RO_Plano RJ - AJUSTADO 06.05.08 CONFERÊNCIAS 07.05.08 2 2 2 2" xfId="23018" xr:uid="{90F73CA7-32DF-425F-A8E7-D072902245EF}"/>
    <cellStyle name="l_PM Jornais(eliza)_Plano Base RO_Plano RJ - AJUSTADO 06.05.08 CONFERÊNCIAS 07.05.08 2 2 2 2 2" xfId="40285" xr:uid="{1F89DFF1-4FC2-4B31-92C0-C1C28B5F80C2}"/>
    <cellStyle name="l_PM Jornais(eliza)_Plano Base RO_Plano RJ - AJUSTADO 06.05.08 CONFERÊNCIAS 07.05.08 2 2 2 3" xfId="27926" xr:uid="{89E4042F-D347-4121-B4C0-4AC2C928FE32}"/>
    <cellStyle name="l_PM Jornais(eliza)_Plano Base RO_Plano RJ - AJUSTADO 06.05.08 CONFERÊNCIAS 07.05.08 2 2 3" xfId="31150" xr:uid="{4C5B3F7E-3A04-442A-B504-E3AB9966DE90}"/>
    <cellStyle name="l_PM Jornais(eliza)_Plano Base RO_Plano RJ - AJUSTADO 06.05.08 CONFERÊNCIAS 07.05.08 2 2 3 2" xfId="43374" xr:uid="{E500359B-A664-498F-B44A-3ED3CAF92E07}"/>
    <cellStyle name="l_PM Jornais(eliza)_Plano Base RO_Plano RJ - AJUSTADO 06.05.08 CONFERÊNCIAS 07.05.08 2 2 4" xfId="34142" xr:uid="{AD2B0914-3151-42CF-B820-D620A9F75992}"/>
    <cellStyle name="l_PM Jornais(eliza)_Plano Base RO_Plano RJ - AJUSTADO 06.05.08 CONFERÊNCIAS 07.05.08 2 2 4 2" xfId="45861" xr:uid="{D9BCDECB-9D28-4D1F-8F41-12491C00F25D}"/>
    <cellStyle name="l_PM Jornais(eliza)_Plano Base RO_Plano RJ - AJUSTADO 06.05.08 CONFERÊNCIAS 07.05.08 2 2 5" xfId="36343" xr:uid="{420411C1-C86E-46DF-A7D0-7AAD7B6BE39C}"/>
    <cellStyle name="l_PM Jornais(eliza)_Plano Base RO_Plano RJ - AJUSTADO 06.05.08 CONFERÊNCIAS 07.05.08 2 2 6" xfId="18419" xr:uid="{470EEE6E-E298-49FA-9E80-43CD1EEDC60E}"/>
    <cellStyle name="l_PM Jornais(eliza)_Plano Base RO_Plano RJ - AJUSTADO 06.05.08 CONFERÊNCIAS 07.05.08 2 3" xfId="15156" xr:uid="{175F9068-1975-4F64-8CC6-F292E769C2CF}"/>
    <cellStyle name="l_PM Jornais(eliza)_Plano Base RO_Plano RJ - AJUSTADO 06.05.08 CONFERÊNCIAS 07.05.08 2 3 2" xfId="21315" xr:uid="{D68744AC-65AF-4993-849B-DCBA79EE52B0}"/>
    <cellStyle name="l_PM Jornais(eliza)_Plano Base RO_Plano RJ - AJUSTADO 06.05.08 CONFERÊNCIAS 07.05.08 2 3 2 2" xfId="38688" xr:uid="{9474C0FE-3834-496D-8BA8-8CBCFF9CF64A}"/>
    <cellStyle name="l_PM Jornais(eliza)_Plano Base RO_Plano RJ - AJUSTADO 06.05.08 CONFERÊNCIAS 07.05.08 2 3 3" xfId="26277" xr:uid="{53EFBCA2-7167-496C-99B7-84CA3068217F}"/>
    <cellStyle name="l_PM Jornais(eliza)_Plano Base RO_Plano RJ - AJUSTADO 06.05.08 CONFERÊNCIAS 07.05.08 2 4" xfId="29468" xr:uid="{189C2C41-53F5-4D9E-9AF3-38E30D84F247}"/>
    <cellStyle name="l_PM Jornais(eliza)_Plano Base RO_Plano RJ - AJUSTADO 06.05.08 CONFERÊNCIAS 07.05.08 2 4 2" xfId="41778" xr:uid="{5D4FEC90-E770-45A9-B02F-111B2674CC78}"/>
    <cellStyle name="l_PM Jornais(eliza)_Plano Base RO_Plano RJ - AJUSTADO 06.05.08 CONFERÊNCIAS 07.05.08 2 5" xfId="32452" xr:uid="{1A8AB5B1-18B5-4013-966C-D07004FB981F}"/>
    <cellStyle name="l_PM Jornais(eliza)_Plano Base RO_Plano RJ - AJUSTADO 06.05.08 CONFERÊNCIAS 07.05.08 2 5 2" xfId="44207" xr:uid="{748053E2-DA49-40BB-B05E-695BC43A3452}"/>
    <cellStyle name="l_PM Jornais(eliza)_Plano Base RO_Plano RJ - AJUSTADO 06.05.08 CONFERÊNCIAS 07.05.08 2 6" xfId="34757" xr:uid="{60EB26A1-2A30-4207-B3BD-2B9FA3CC4D1A}"/>
    <cellStyle name="l_PM Jornais(eliza)_Plano Base RO_Plano RJ - AJUSTADO 06.05.08 CONFERÊNCIAS 07.05.08 2 7" xfId="19381" xr:uid="{C8557336-7EF0-44BA-B148-0FD4E56C88FA}"/>
    <cellStyle name="l_PM Jornais(eliza)_Plano Base RO_Plano RJ - AJUSTADO 06.05.08 CONFERÊNCIAS 07.05.08 3" xfId="12426" xr:uid="{E5D5C94C-1E5B-4C8B-91F7-E80D194EB6C3}"/>
    <cellStyle name="l_PM Jornais(eliza)_Plano Base RO_Plano RJ - AJUSTADO 06.05.08 CONFERÊNCIAS 07.05.08 3 2" xfId="16056" xr:uid="{900927E0-7729-4301-8653-A03665B40E51}"/>
    <cellStyle name="l_PM Jornais(eliza)_Plano Base RO_Plano RJ - AJUSTADO 06.05.08 CONFERÊNCIAS 07.05.08 3 2 2" xfId="22215" xr:uid="{F7C71066-2D77-4B39-9AC9-8C61BF9E24F5}"/>
    <cellStyle name="l_PM Jornais(eliza)_Plano Base RO_Plano RJ - AJUSTADO 06.05.08 CONFERÊNCIAS 07.05.08 3 2 2 2" xfId="39493" xr:uid="{052FEFA8-A911-4AEE-AE58-7A5652A3E8F1}"/>
    <cellStyle name="l_PM Jornais(eliza)_Plano Base RO_Plano RJ - AJUSTADO 06.05.08 CONFERÊNCIAS 07.05.08 3 2 3" xfId="27134" xr:uid="{150E2336-3CA8-4B34-8BA7-461CA814B279}"/>
    <cellStyle name="l_PM Jornais(eliza)_Plano Base RO_Plano RJ - AJUSTADO 06.05.08 CONFERÊNCIAS 07.05.08 3 2 4" xfId="48393" xr:uid="{1150A7C6-A6F8-4075-B4D3-BFFF4090B986}"/>
    <cellStyle name="l_PM Jornais(eliza)_Plano Base RO_Plano RJ - AJUSTADO 06.05.08 CONFERÊNCIAS 07.05.08 3 3" xfId="17756" xr:uid="{7F18B6C1-D981-447F-B2CC-3393F1F3E58E}"/>
    <cellStyle name="l_PM Jornais(eliza)_Plano Base RO_Plano RJ - AJUSTADO 06.05.08 CONFERÊNCIAS 07.05.08 3 3 2" xfId="23915" xr:uid="{C9FE8141-AD03-4345-A859-557E55F6B116}"/>
    <cellStyle name="l_PM Jornais(eliza)_Plano Base RO_Plano RJ - AJUSTADO 06.05.08 CONFERÊNCIAS 07.05.08 3 3 2 2" xfId="42578" xr:uid="{AB853443-9DF6-4236-B248-27400962B189}"/>
    <cellStyle name="l_PM Jornais(eliza)_Plano Base RO_Plano RJ - AJUSTADO 06.05.08 CONFERÊNCIAS 07.05.08 3 3 3" xfId="30352" xr:uid="{558EC5F3-CD13-43A4-8E0A-ABDCD39B4901}"/>
    <cellStyle name="l_PM Jornais(eliza)_Plano Base RO_Plano RJ - AJUSTADO 06.05.08 CONFERÊNCIAS 07.05.08 3 4" xfId="33349" xr:uid="{B57C2E02-8BEF-44A5-8931-6307898BC5B2}"/>
    <cellStyle name="l_PM Jornais(eliza)_Plano Base RO_Plano RJ - AJUSTADO 06.05.08 CONFERÊNCIAS 07.05.08 3 4 2" xfId="45068" xr:uid="{31D5E9DB-7DFE-4836-8157-CDFA6F5FE9CB}"/>
    <cellStyle name="l_PM Jornais(eliza)_Plano Base RO_Plano RJ - AJUSTADO 06.05.08 CONFERÊNCIAS 07.05.08 3 5" xfId="35551" xr:uid="{224785AE-EE2B-4602-B5AE-F75574B34C69}"/>
    <cellStyle name="l_PM Jornais(eliza)_Plano Base RO_Plano RJ - AJUSTADO 06.05.08 CONFERÊNCIAS 07.05.08 3 6" xfId="37268" xr:uid="{609A2AF8-8BBE-40DC-8F88-2EFC51EC2274}"/>
    <cellStyle name="l_PM Jornais(eliza)_Plano Base RO_Plano RJ - AJUSTADO 06.05.08 CONFERÊNCIAS 07.05.08 3 6 2" xfId="46804" xr:uid="{C396E524-0761-45EF-AF60-B8B8DBF32535}"/>
    <cellStyle name="l_PM Jornais(eliza)_Plano Base RO_Plano RJ - AJUSTADO 06.05.08 CONFERÊNCIAS 07.05.08 4" xfId="14316" xr:uid="{D5F041AC-4C83-408C-AAA5-A48B1AF0E14C}"/>
    <cellStyle name="l_PM Jornais(eliza)_Plano Base RO_Plano RJ - AJUSTADO 06.05.08 CONFERÊNCIAS 07.05.08 4 2" xfId="20475" xr:uid="{7B607376-F1B0-4896-BEF7-13BD175F7806}"/>
    <cellStyle name="l_PM Jornais(eliza)_Plano Base RO_Plano RJ - AJUSTADO 06.05.08 CONFERÊNCIAS 07.05.08 4 2 2" xfId="37885" xr:uid="{ED8F8E5D-049C-4A28-B174-D6768C1C449B}"/>
    <cellStyle name="l_PM Jornais(eliza)_Plano Base RO_Plano RJ - AJUSTADO 06.05.08 CONFERÊNCIAS 07.05.08 4 3" xfId="25384" xr:uid="{825772C4-D0FE-4B93-AAED-87BF18773139}"/>
    <cellStyle name="l_PM Jornais(eliza)_Plano Base RO_Plano RJ - AJUSTADO 06.05.08 CONFERÊNCIAS 07.05.08 5" xfId="28594" xr:uid="{31E8724B-D62C-4CE3-BAC0-3BEFEB51D2CA}"/>
    <cellStyle name="l_PM Jornais(eliza)_Plano Base RO_Plano RJ - AJUSTADO 06.05.08 CONFERÊNCIAS 07.05.08 5 2" xfId="40950" xr:uid="{DD0DED1A-D7D1-4EBC-82E5-60FFC18B20D9}"/>
    <cellStyle name="l_PM Jornais(eliza)_Plano Base RO_Plano RJ - AJUSTADO 06.05.08 CONFERÊNCIAS 07.05.08 6" xfId="31742" xr:uid="{8CFABF61-1048-4F5A-BFCC-79AE94380B9B}"/>
    <cellStyle name="l_PM Jornais(eliza)_Plano Base RO_Plano RJ - AJUSTADO 06.05.08 CONFERÊNCIAS 07.05.08_JORNAL COMPLEMENTO 24.06 - VERAMIR II - CONSOLIDADO" xfId="1523" xr:uid="{A6038328-0BCA-4FD8-92FC-6864EFEA0428}"/>
    <cellStyle name="l_PM Jornais(eliza)_Plano Base RO_Plano RJ - AJUSTADO 06.05.08 CONFERÊNCIAS 07.05.08_OOH - Rev 12" xfId="4176" xr:uid="{20FA979A-9BB4-455D-9596-A02183535334}"/>
    <cellStyle name="l_PM Jornais(eliza)_Plano Base RO_Plano RJ - AJUSTADO 06.05.08 CONFERÊNCIAS 07.05.08_TV MATISSE" xfId="1524" xr:uid="{A3930E97-E294-4F95-A769-15CC9F3D875E}"/>
    <cellStyle name="l_PM Jornais(eliza)_Plano Base RO_Plano RJ - AJUSTADO 06.05.08 CONFERÊNCIAS 07.05.08_TV MATISSE 2" xfId="11474" xr:uid="{BA3AF15D-E1AE-404B-891D-C2D05C317937}"/>
    <cellStyle name="l_PM Jornais(eliza)_Plano Base RO_Plano RJ - AJUSTADO 06.05.08 CONFERÊNCIAS 07.05.08_TV MATISSE 2 2" xfId="13230" xr:uid="{CAB1F9F9-2AD0-4004-9DF7-DFF52C1D1487}"/>
    <cellStyle name="l_PM Jornais(eliza)_Plano Base RO_Plano RJ - AJUSTADO 06.05.08 CONFERÊNCIAS 07.05.08_TV MATISSE 2 2 2" xfId="16860" xr:uid="{571C4B3E-B925-477F-82B0-1D60AEBEEEE3}"/>
    <cellStyle name="l_PM Jornais(eliza)_Plano Base RO_Plano RJ - AJUSTADO 06.05.08 CONFERÊNCIAS 07.05.08_TV MATISSE 2 2 2 2" xfId="23019" xr:uid="{412BDCE3-A3E6-46E8-B67B-4B5692FDE7E8}"/>
    <cellStyle name="l_PM Jornais(eliza)_Plano Base RO_Plano RJ - AJUSTADO 06.05.08 CONFERÊNCIAS 07.05.08_TV MATISSE 2 2 2 2 2" xfId="40286" xr:uid="{4D5EFA5E-31CB-4C48-A6D0-433B0DCFC9BB}"/>
    <cellStyle name="l_PM Jornais(eliza)_Plano Base RO_Plano RJ - AJUSTADO 06.05.08 CONFERÊNCIAS 07.05.08_TV MATISSE 2 2 2 3" xfId="27927" xr:uid="{E4306EE9-2A1B-4576-A68D-42C8FBB00CE5}"/>
    <cellStyle name="l_PM Jornais(eliza)_Plano Base RO_Plano RJ - AJUSTADO 06.05.08 CONFERÊNCIAS 07.05.08_TV MATISSE 2 2 3" xfId="31151" xr:uid="{2C3B0AEB-0A21-45D8-85D5-C7930C76C5EC}"/>
    <cellStyle name="l_PM Jornais(eliza)_Plano Base RO_Plano RJ - AJUSTADO 06.05.08 CONFERÊNCIAS 07.05.08_TV MATISSE 2 2 3 2" xfId="43375" xr:uid="{C70F5775-D4A1-42A2-9C46-8E3EC8385F09}"/>
    <cellStyle name="l_PM Jornais(eliza)_Plano Base RO_Plano RJ - AJUSTADO 06.05.08 CONFERÊNCIAS 07.05.08_TV MATISSE 2 2 4" xfId="34143" xr:uid="{E892670C-6591-4374-A098-F45CDB21AE53}"/>
    <cellStyle name="l_PM Jornais(eliza)_Plano Base RO_Plano RJ - AJUSTADO 06.05.08 CONFERÊNCIAS 07.05.08_TV MATISSE 2 2 4 2" xfId="45862" xr:uid="{CC2BA428-755B-4137-8E14-CB73B56799F1}"/>
    <cellStyle name="l_PM Jornais(eliza)_Plano Base RO_Plano RJ - AJUSTADO 06.05.08 CONFERÊNCIAS 07.05.08_TV MATISSE 2 2 5" xfId="36344" xr:uid="{8FE7BB5F-21F4-4864-AF3D-08C32D6DA39A}"/>
    <cellStyle name="l_PM Jornais(eliza)_Plano Base RO_Plano RJ - AJUSTADO 06.05.08 CONFERÊNCIAS 07.05.08_TV MATISSE 2 2 6" xfId="18418" xr:uid="{47910DF1-41AC-40E3-9382-7C194BD5DC33}"/>
    <cellStyle name="l_PM Jornais(eliza)_Plano Base RO_Plano RJ - AJUSTADO 06.05.08 CONFERÊNCIAS 07.05.08_TV MATISSE 2 3" xfId="15157" xr:uid="{431993C5-E65B-4A12-AD11-96A3B1772E7D}"/>
    <cellStyle name="l_PM Jornais(eliza)_Plano Base RO_Plano RJ - AJUSTADO 06.05.08 CONFERÊNCIAS 07.05.08_TV MATISSE 2 3 2" xfId="21316" xr:uid="{3989EC95-B35B-4A1D-8CE5-EC7F8E1024AB}"/>
    <cellStyle name="l_PM Jornais(eliza)_Plano Base RO_Plano RJ - AJUSTADO 06.05.08 CONFERÊNCIAS 07.05.08_TV MATISSE 2 3 2 2" xfId="38689" xr:uid="{7F6899A1-721C-4406-8A51-D21F45CDB118}"/>
    <cellStyle name="l_PM Jornais(eliza)_Plano Base RO_Plano RJ - AJUSTADO 06.05.08 CONFERÊNCIAS 07.05.08_TV MATISSE 2 3 3" xfId="26278" xr:uid="{E0FFC52D-A257-4EB9-8F4C-47F2903FCCA8}"/>
    <cellStyle name="l_PM Jornais(eliza)_Plano Base RO_Plano RJ - AJUSTADO 06.05.08 CONFERÊNCIAS 07.05.08_TV MATISSE 2 4" xfId="29469" xr:uid="{4F7D87C6-CDFC-41EF-8ACC-7D92FEA46908}"/>
    <cellStyle name="l_PM Jornais(eliza)_Plano Base RO_Plano RJ - AJUSTADO 06.05.08 CONFERÊNCIAS 07.05.08_TV MATISSE 2 4 2" xfId="41779" xr:uid="{D9964D83-5090-4525-B0E4-897CAC4EF63D}"/>
    <cellStyle name="l_PM Jornais(eliza)_Plano Base RO_Plano RJ - AJUSTADO 06.05.08 CONFERÊNCIAS 07.05.08_TV MATISSE 2 5" xfId="32453" xr:uid="{0702D211-6360-4C2C-9D33-5FCAAA41DD4E}"/>
    <cellStyle name="l_PM Jornais(eliza)_Plano Base RO_Plano RJ - AJUSTADO 06.05.08 CONFERÊNCIAS 07.05.08_TV MATISSE 2 5 2" xfId="44208" xr:uid="{CDCCA0F4-4D83-49E9-8C47-1571A6DCA335}"/>
    <cellStyle name="l_PM Jornais(eliza)_Plano Base RO_Plano RJ - AJUSTADO 06.05.08 CONFERÊNCIAS 07.05.08_TV MATISSE 2 6" xfId="34758" xr:uid="{782C1C27-4005-459B-9CD5-05DDF64402BC}"/>
    <cellStyle name="l_PM Jornais(eliza)_Plano Base RO_Plano RJ - AJUSTADO 06.05.08 CONFERÊNCIAS 07.05.08_TV MATISSE 2 7" xfId="19675" xr:uid="{6C7B840F-450A-4F82-AAF9-9270EE894D26}"/>
    <cellStyle name="l_PM Jornais(eliza)_Plano Base RO_Plano RJ - AJUSTADO 06.05.08 CONFERÊNCIAS 07.05.08_TV MATISSE 3" xfId="12427" xr:uid="{DEC2F995-FE84-4090-88C2-118AEC46BFE8}"/>
    <cellStyle name="l_PM Jornais(eliza)_Plano Base RO_Plano RJ - AJUSTADO 06.05.08 CONFERÊNCIAS 07.05.08_TV MATISSE 3 2" xfId="16057" xr:uid="{9B0C2304-D160-41AE-A9F6-98B090622DA6}"/>
    <cellStyle name="l_PM Jornais(eliza)_Plano Base RO_Plano RJ - AJUSTADO 06.05.08 CONFERÊNCIAS 07.05.08_TV MATISSE 3 2 2" xfId="22216" xr:uid="{0F526AA9-C6D4-424F-A43A-4B93C3655219}"/>
    <cellStyle name="l_PM Jornais(eliza)_Plano Base RO_Plano RJ - AJUSTADO 06.05.08 CONFERÊNCIAS 07.05.08_TV MATISSE 3 2 2 2" xfId="39494" xr:uid="{457950A4-5195-4D0E-AE30-3F7E938C7FF1}"/>
    <cellStyle name="l_PM Jornais(eliza)_Plano Base RO_Plano RJ - AJUSTADO 06.05.08 CONFERÊNCIAS 07.05.08_TV MATISSE 3 2 3" xfId="27135" xr:uid="{39766F84-35C8-46E4-B2BE-77FB4B5152B4}"/>
    <cellStyle name="l_PM Jornais(eliza)_Plano Base RO_Plano RJ - AJUSTADO 06.05.08 CONFERÊNCIAS 07.05.08_TV MATISSE 3 2 4" xfId="48394" xr:uid="{B182DD78-9BC9-43C1-A01A-6F4CD19774F2}"/>
    <cellStyle name="l_PM Jornais(eliza)_Plano Base RO_Plano RJ - AJUSTADO 06.05.08 CONFERÊNCIAS 07.05.08_TV MATISSE 3 3" xfId="17757" xr:uid="{D8A2A693-202F-4EE1-82E3-4DAD73C1EDF5}"/>
    <cellStyle name="l_PM Jornais(eliza)_Plano Base RO_Plano RJ - AJUSTADO 06.05.08 CONFERÊNCIAS 07.05.08_TV MATISSE 3 3 2" xfId="23916" xr:uid="{082EDF89-CE95-40F9-B9F1-736AE63E1A2C}"/>
    <cellStyle name="l_PM Jornais(eliza)_Plano Base RO_Plano RJ - AJUSTADO 06.05.08 CONFERÊNCIAS 07.05.08_TV MATISSE 3 3 2 2" xfId="42579" xr:uid="{8F4CB518-F001-4FF1-A0CD-5916636E1A15}"/>
    <cellStyle name="l_PM Jornais(eliza)_Plano Base RO_Plano RJ - AJUSTADO 06.05.08 CONFERÊNCIAS 07.05.08_TV MATISSE 3 3 3" xfId="30353" xr:uid="{D461ECE5-BC27-414B-A8F3-DBB8E4295676}"/>
    <cellStyle name="l_PM Jornais(eliza)_Plano Base RO_Plano RJ - AJUSTADO 06.05.08 CONFERÊNCIAS 07.05.08_TV MATISSE 3 4" xfId="33350" xr:uid="{4CBF5C1A-EED8-422D-BAB5-F45573331D4F}"/>
    <cellStyle name="l_PM Jornais(eliza)_Plano Base RO_Plano RJ - AJUSTADO 06.05.08 CONFERÊNCIAS 07.05.08_TV MATISSE 3 4 2" xfId="45069" xr:uid="{462A4354-1A21-4912-9A19-9F19C8DBDC99}"/>
    <cellStyle name="l_PM Jornais(eliza)_Plano Base RO_Plano RJ - AJUSTADO 06.05.08 CONFERÊNCIAS 07.05.08_TV MATISSE 3 5" xfId="35552" xr:uid="{1E9A7EF2-7CB3-42BA-8DB3-4CEF967C33D0}"/>
    <cellStyle name="l_PM Jornais(eliza)_Plano Base RO_Plano RJ - AJUSTADO 06.05.08 CONFERÊNCIAS 07.05.08_TV MATISSE 3 6" xfId="36868" xr:uid="{3AEC1391-C311-4820-82E5-C3B4BD507B77}"/>
    <cellStyle name="l_PM Jornais(eliza)_Plano Base RO_Plano RJ - AJUSTADO 06.05.08 CONFERÊNCIAS 07.05.08_TV MATISSE 3 6 2" xfId="46404" xr:uid="{E70ADB4A-DB57-479F-9278-35B3040CC8EF}"/>
    <cellStyle name="l_PM Jornais(eliza)_Plano Base RO_Plano RJ - AJUSTADO 06.05.08 CONFERÊNCIAS 07.05.08_TV MATISSE 4" xfId="14317" xr:uid="{AF579271-5BE4-47EF-82D8-0A3F3D167BA2}"/>
    <cellStyle name="l_PM Jornais(eliza)_Plano Base RO_Plano RJ - AJUSTADO 06.05.08 CONFERÊNCIAS 07.05.08_TV MATISSE 4 2" xfId="20476" xr:uid="{432694D2-0A68-49EF-A171-285E0C7765D1}"/>
    <cellStyle name="l_PM Jornais(eliza)_Plano Base RO_Plano RJ - AJUSTADO 06.05.08 CONFERÊNCIAS 07.05.08_TV MATISSE 4 2 2" xfId="37886" xr:uid="{4284DEA7-84AF-4B5A-9D4B-6500A8433BAC}"/>
    <cellStyle name="l_PM Jornais(eliza)_Plano Base RO_Plano RJ - AJUSTADO 06.05.08 CONFERÊNCIAS 07.05.08_TV MATISSE 4 3" xfId="25385" xr:uid="{7C611D58-898F-42E3-8178-30F0486F9527}"/>
    <cellStyle name="l_PM Jornais(eliza)_Plano Base RO_Plano RJ - AJUSTADO 06.05.08 CONFERÊNCIAS 07.05.08_TV MATISSE 5" xfId="28595" xr:uid="{93678710-1AFA-4FEA-94EA-C9AE34FBFE84}"/>
    <cellStyle name="l_PM Jornais(eliza)_Plano Base RO_Plano RJ - AJUSTADO 06.05.08 CONFERÊNCIAS 07.05.08_TV MATISSE 5 2" xfId="40951" xr:uid="{950B11A5-928C-464A-9F1E-7C0BE4EC7953}"/>
    <cellStyle name="l_PM Jornais(eliza)_Plano Base RO_Plano RJ - AJUSTADO 06.05.08 CONFERÊNCIAS 07.05.08_TV MATISSE 6" xfId="31741" xr:uid="{5A7111BE-680D-4D65-A860-535157E8F599}"/>
    <cellStyle name="l_PM Jornais(eliza)_Plano Base RO_Plano RJ - AJUSTADO 06.05.08 CONFERÊNCIAS 07.05.08_TV MATISSE_JORNAL COMPLEMENTO 24.06 - VERAMIR II - CONSOLIDADO" xfId="1525" xr:uid="{1E4C5B86-720E-4DB3-B754-8AFC0E9DE68F}"/>
    <cellStyle name="l_PM Jornais(eliza)_Plano Base RO_Plano RJ - AJUSTADO 06.05.08 CONFERÊNCIAS 07.05.08_TV MATISSE_OOH - Rev 12" xfId="4177" xr:uid="{23665DD1-E8BE-4F71-93E3-4EE86CD551AE}"/>
    <cellStyle name="l_PM Jornais(eliza)_Plano Base RO_Plano RJ - AJUSTADO 06.05.08 CONFERÊNCIAS 15.05.08 - Cíntia" xfId="1526" xr:uid="{48BF2F13-0285-42E0-A523-87EB8F248AEE}"/>
    <cellStyle name="l_PM Jornais(eliza)_Plano Base RO_Plano RJ - AJUSTADO 06.05.08 CONFERÊNCIAS 15.05.08 - Cíntia 2" xfId="11475" xr:uid="{C8F1C9DE-C97F-4CE3-95B6-54ED149C2085}"/>
    <cellStyle name="l_PM Jornais(eliza)_Plano Base RO_Plano RJ - AJUSTADO 06.05.08 CONFERÊNCIAS 15.05.08 - Cíntia 2 2" xfId="13231" xr:uid="{D94D1601-EDA4-4833-825D-A6E5AA13C8C6}"/>
    <cellStyle name="l_PM Jornais(eliza)_Plano Base RO_Plano RJ - AJUSTADO 06.05.08 CONFERÊNCIAS 15.05.08 - Cíntia 2 2 2" xfId="16861" xr:uid="{6C810FBA-3548-48FA-8DF6-6892B91AB8C5}"/>
    <cellStyle name="l_PM Jornais(eliza)_Plano Base RO_Plano RJ - AJUSTADO 06.05.08 CONFERÊNCIAS 15.05.08 - Cíntia 2 2 2 2" xfId="23020" xr:uid="{278F5F2B-5FA4-4A4C-AFB0-C8852DFCAAE6}"/>
    <cellStyle name="l_PM Jornais(eliza)_Plano Base RO_Plano RJ - AJUSTADO 06.05.08 CONFERÊNCIAS 15.05.08 - Cíntia 2 2 2 2 2" xfId="40287" xr:uid="{B319AA13-D914-474A-A396-792188E1298E}"/>
    <cellStyle name="l_PM Jornais(eliza)_Plano Base RO_Plano RJ - AJUSTADO 06.05.08 CONFERÊNCIAS 15.05.08 - Cíntia 2 2 2 3" xfId="27928" xr:uid="{A152E882-61B6-4A9A-8975-90428E1644E9}"/>
    <cellStyle name="l_PM Jornais(eliza)_Plano Base RO_Plano RJ - AJUSTADO 06.05.08 CONFERÊNCIAS 15.05.08 - Cíntia 2 2 3" xfId="31152" xr:uid="{B8003E09-CACC-41F3-B7DD-D2F9B447937B}"/>
    <cellStyle name="l_PM Jornais(eliza)_Plano Base RO_Plano RJ - AJUSTADO 06.05.08 CONFERÊNCIAS 15.05.08 - Cíntia 2 2 3 2" xfId="43376" xr:uid="{2D182D27-6784-44B7-A556-CAD8CEA19658}"/>
    <cellStyle name="l_PM Jornais(eliza)_Plano Base RO_Plano RJ - AJUSTADO 06.05.08 CONFERÊNCIAS 15.05.08 - Cíntia 2 2 4" xfId="34144" xr:uid="{02A8AD6D-6BC2-4615-9964-16BFEAC3510A}"/>
    <cellStyle name="l_PM Jornais(eliza)_Plano Base RO_Plano RJ - AJUSTADO 06.05.08 CONFERÊNCIAS 15.05.08 - Cíntia 2 2 4 2" xfId="45863" xr:uid="{B334C495-207E-401B-A132-13978258564E}"/>
    <cellStyle name="l_PM Jornais(eliza)_Plano Base RO_Plano RJ - AJUSTADO 06.05.08 CONFERÊNCIAS 15.05.08 - Cíntia 2 2 5" xfId="36345" xr:uid="{BDCBBDE0-1DDF-433A-B504-A2F8D396E3DC}"/>
    <cellStyle name="l_PM Jornais(eliza)_Plano Base RO_Plano RJ - AJUSTADO 06.05.08 CONFERÊNCIAS 15.05.08 - Cíntia 2 2 6" xfId="18417" xr:uid="{34C130CC-754A-4C4D-A8BB-D5AFEA4FBEED}"/>
    <cellStyle name="l_PM Jornais(eliza)_Plano Base RO_Plano RJ - AJUSTADO 06.05.08 CONFERÊNCIAS 15.05.08 - Cíntia 2 3" xfId="15158" xr:uid="{1BE97665-8CA4-4F9C-B6D1-0281035A8B9F}"/>
    <cellStyle name="l_PM Jornais(eliza)_Plano Base RO_Plano RJ - AJUSTADO 06.05.08 CONFERÊNCIAS 15.05.08 - Cíntia 2 3 2" xfId="21317" xr:uid="{AAA990EE-95EC-42C7-BB2D-285EC1AEEA75}"/>
    <cellStyle name="l_PM Jornais(eliza)_Plano Base RO_Plano RJ - AJUSTADO 06.05.08 CONFERÊNCIAS 15.05.08 - Cíntia 2 3 2 2" xfId="38690" xr:uid="{CD2C0E38-9B7E-4D02-AE19-9B806604E7C7}"/>
    <cellStyle name="l_PM Jornais(eliza)_Plano Base RO_Plano RJ - AJUSTADO 06.05.08 CONFERÊNCIAS 15.05.08 - Cíntia 2 3 3" xfId="26279" xr:uid="{B9B83FF4-C9EE-46C0-971A-2F10C06AA90C}"/>
    <cellStyle name="l_PM Jornais(eliza)_Plano Base RO_Plano RJ - AJUSTADO 06.05.08 CONFERÊNCIAS 15.05.08 - Cíntia 2 4" xfId="29470" xr:uid="{726F7AAB-207B-4223-A7E3-19A45DD4F7F2}"/>
    <cellStyle name="l_PM Jornais(eliza)_Plano Base RO_Plano RJ - AJUSTADO 06.05.08 CONFERÊNCIAS 15.05.08 - Cíntia 2 4 2" xfId="41780" xr:uid="{B7B8EC3E-425E-4043-B411-DCC4DB4AE0B2}"/>
    <cellStyle name="l_PM Jornais(eliza)_Plano Base RO_Plano RJ - AJUSTADO 06.05.08 CONFERÊNCIAS 15.05.08 - Cíntia 2 5" xfId="32454" xr:uid="{9B633420-B172-4805-B0D0-3B02A7F2FF12}"/>
    <cellStyle name="l_PM Jornais(eliza)_Plano Base RO_Plano RJ - AJUSTADO 06.05.08 CONFERÊNCIAS 15.05.08 - Cíntia 2 5 2" xfId="44209" xr:uid="{816C06D5-00C2-4834-95CE-DDFBACCAD5AF}"/>
    <cellStyle name="l_PM Jornais(eliza)_Plano Base RO_Plano RJ - AJUSTADO 06.05.08 CONFERÊNCIAS 15.05.08 - Cíntia 2 6" xfId="34759" xr:uid="{76207BA3-E6F1-4576-9CD0-C52D40FAA3E2}"/>
    <cellStyle name="l_PM Jornais(eliza)_Plano Base RO_Plano RJ - AJUSTADO 06.05.08 CONFERÊNCIAS 15.05.08 - Cíntia 2 7" xfId="18998" xr:uid="{D445922C-F6C3-49AC-9166-C04ED15FA45E}"/>
    <cellStyle name="l_PM Jornais(eliza)_Plano Base RO_Plano RJ - AJUSTADO 06.05.08 CONFERÊNCIAS 15.05.08 - Cíntia 3" xfId="12428" xr:uid="{E08775FA-5C29-4C7D-8EFB-749ECE424E12}"/>
    <cellStyle name="l_PM Jornais(eliza)_Plano Base RO_Plano RJ - AJUSTADO 06.05.08 CONFERÊNCIAS 15.05.08 - Cíntia 3 2" xfId="16058" xr:uid="{FE0C2E80-B7E1-42CF-B9EB-A7865791AFB4}"/>
    <cellStyle name="l_PM Jornais(eliza)_Plano Base RO_Plano RJ - AJUSTADO 06.05.08 CONFERÊNCIAS 15.05.08 - Cíntia 3 2 2" xfId="22217" xr:uid="{49382A43-8388-49CE-93C7-568727E7298F}"/>
    <cellStyle name="l_PM Jornais(eliza)_Plano Base RO_Plano RJ - AJUSTADO 06.05.08 CONFERÊNCIAS 15.05.08 - Cíntia 3 2 2 2" xfId="39495" xr:uid="{299AA292-F9D9-4DB7-BF95-0B843D282E82}"/>
    <cellStyle name="l_PM Jornais(eliza)_Plano Base RO_Plano RJ - AJUSTADO 06.05.08 CONFERÊNCIAS 15.05.08 - Cíntia 3 2 3" xfId="27136" xr:uid="{B1D0E188-87ED-4095-BD24-A4D5308E2F13}"/>
    <cellStyle name="l_PM Jornais(eliza)_Plano Base RO_Plano RJ - AJUSTADO 06.05.08 CONFERÊNCIAS 15.05.08 - Cíntia 3 2 4" xfId="48395" xr:uid="{93A29BFF-276D-41B4-9433-D2286ADE8530}"/>
    <cellStyle name="l_PM Jornais(eliza)_Plano Base RO_Plano RJ - AJUSTADO 06.05.08 CONFERÊNCIAS 15.05.08 - Cíntia 3 3" xfId="17758" xr:uid="{ED9DDB1B-49FF-4578-BF8E-9AA6D78D310B}"/>
    <cellStyle name="l_PM Jornais(eliza)_Plano Base RO_Plano RJ - AJUSTADO 06.05.08 CONFERÊNCIAS 15.05.08 - Cíntia 3 3 2" xfId="23917" xr:uid="{A67E18A1-1254-462B-88B0-0F227A0A05A9}"/>
    <cellStyle name="l_PM Jornais(eliza)_Plano Base RO_Plano RJ - AJUSTADO 06.05.08 CONFERÊNCIAS 15.05.08 - Cíntia 3 3 2 2" xfId="42580" xr:uid="{09660C68-D34C-4FB3-8513-28A43E078F07}"/>
    <cellStyle name="l_PM Jornais(eliza)_Plano Base RO_Plano RJ - AJUSTADO 06.05.08 CONFERÊNCIAS 15.05.08 - Cíntia 3 3 3" xfId="30354" xr:uid="{878DFB8F-24D4-409D-8874-FBB15B40ADED}"/>
    <cellStyle name="l_PM Jornais(eliza)_Plano Base RO_Plano RJ - AJUSTADO 06.05.08 CONFERÊNCIAS 15.05.08 - Cíntia 3 4" xfId="33351" xr:uid="{75689E1C-5542-42CD-B23D-5DF3CF58B998}"/>
    <cellStyle name="l_PM Jornais(eliza)_Plano Base RO_Plano RJ - AJUSTADO 06.05.08 CONFERÊNCIAS 15.05.08 - Cíntia 3 4 2" xfId="45070" xr:uid="{77BC20A5-F9C7-4E14-8615-539281864952}"/>
    <cellStyle name="l_PM Jornais(eliza)_Plano Base RO_Plano RJ - AJUSTADO 06.05.08 CONFERÊNCIAS 15.05.08 - Cíntia 3 5" xfId="35553" xr:uid="{29116DEA-3BB0-48E7-8127-C9CB21C4128A}"/>
    <cellStyle name="l_PM Jornais(eliza)_Plano Base RO_Plano RJ - AJUSTADO 06.05.08 CONFERÊNCIAS 15.05.08 - Cíntia 3 6" xfId="25886" xr:uid="{2724BAFA-77CB-496E-903F-A5F05FAECDAB}"/>
    <cellStyle name="l_PM Jornais(eliza)_Plano Base RO_Plano RJ - AJUSTADO 06.05.08 CONFERÊNCIAS 15.05.08 - Cíntia 3 6 2" xfId="38306" xr:uid="{DC0FF578-4D6B-4B27-AF08-57D7B528DE72}"/>
    <cellStyle name="l_PM Jornais(eliza)_Plano Base RO_Plano RJ - AJUSTADO 06.05.08 CONFERÊNCIAS 15.05.08 - Cíntia 4" xfId="14318" xr:uid="{DFEB69D3-BEBE-4E2B-8CF4-9103D75E6CD5}"/>
    <cellStyle name="l_PM Jornais(eliza)_Plano Base RO_Plano RJ - AJUSTADO 06.05.08 CONFERÊNCIAS 15.05.08 - Cíntia 4 2" xfId="20477" xr:uid="{6817C431-EBD1-4956-ABD1-67CFB0BC2F47}"/>
    <cellStyle name="l_PM Jornais(eliza)_Plano Base RO_Plano RJ - AJUSTADO 06.05.08 CONFERÊNCIAS 15.05.08 - Cíntia 4 2 2" xfId="37887" xr:uid="{B15F3A43-5AEA-4FF3-B307-E5F0658103DE}"/>
    <cellStyle name="l_PM Jornais(eliza)_Plano Base RO_Plano RJ - AJUSTADO 06.05.08 CONFERÊNCIAS 15.05.08 - Cíntia 4 3" xfId="25386" xr:uid="{69809D03-3511-46F5-B146-EBE5B44F0435}"/>
    <cellStyle name="l_PM Jornais(eliza)_Plano Base RO_Plano RJ - AJUSTADO 06.05.08 CONFERÊNCIAS 15.05.08 - Cíntia 5" xfId="28596" xr:uid="{F55745E5-65A9-4F83-84EC-BEA991B46C10}"/>
    <cellStyle name="l_PM Jornais(eliza)_Plano Base RO_Plano RJ - AJUSTADO 06.05.08 CONFERÊNCIAS 15.05.08 - Cíntia 5 2" xfId="40952" xr:uid="{6DE826A7-0738-4761-B7A5-67B3D87F7812}"/>
    <cellStyle name="l_PM Jornais(eliza)_Plano Base RO_Plano RJ - AJUSTADO 06.05.08 CONFERÊNCIAS 15.05.08 - Cíntia 6" xfId="31740" xr:uid="{9AEF9FB8-58F0-4EAA-9224-3FFDE5A9CC8C}"/>
    <cellStyle name="l_PM Jornais(eliza)_Plano Base RO_Plano RJ - AJUSTADO 06.05.08 CONFERÊNCIAS 15.05.08 - Cíntia_OOH - Rev 12" xfId="4178" xr:uid="{CE50B8C8-3D41-4442-A4E6-6DA3FDE8B248}"/>
    <cellStyle name="l_PM Jornais(eliza)_Plano Base RO_Plano RJ -_JORNAL COMPLEMENTO 24.06 - VERAMIR II - CONSOLIDADO" xfId="1527" xr:uid="{B12CFBA7-4716-4368-9E11-11FBC0D9571B}"/>
    <cellStyle name="l_PM Jornais(eliza)_Plano Base RO_Plano RJ -16.05.08" xfId="1528" xr:uid="{972ADA55-7A9D-4513-A047-C0C57B7B36FA}"/>
    <cellStyle name="l_PM Jornais(eliza)_Plano Base RO_Plano RJ -16.05.08_JORNAL COMPLEMENTO 24.06 - VERAMIR II - CONSOLIDADO" xfId="1529" xr:uid="{DFA7CD6E-B207-450C-9080-D5148E373CBB}"/>
    <cellStyle name="l_PM Jornais(eliza)_Plano Base RO_Plano TO - AJUSTADO 06.05.08 CONFERÊNCIA 14.05.08" xfId="1530" xr:uid="{B4722199-E64F-41C0-8960-BA8E85C322A7}"/>
    <cellStyle name="l_PM Jornais(eliza)_Plano Base RO_Plano TO - AJUSTADO 06.05.08 CONFERÊNCIA 14.05.08 2" xfId="11476" xr:uid="{6545B2DD-1641-4204-8A4E-14EE37AB8314}"/>
    <cellStyle name="l_PM Jornais(eliza)_Plano Base RO_Plano TO - AJUSTADO 06.05.08 CONFERÊNCIA 14.05.08 2 2" xfId="13232" xr:uid="{AB42BB8B-B754-45D4-B5FC-A03F89171BD1}"/>
    <cellStyle name="l_PM Jornais(eliza)_Plano Base RO_Plano TO - AJUSTADO 06.05.08 CONFERÊNCIA 14.05.08 2 2 2" xfId="16862" xr:uid="{69055949-66E7-4EA5-B091-7E3F22007DD1}"/>
    <cellStyle name="l_PM Jornais(eliza)_Plano Base RO_Plano TO - AJUSTADO 06.05.08 CONFERÊNCIA 14.05.08 2 2 2 2" xfId="23021" xr:uid="{88DE6533-CBB9-4FF5-B7B9-3D1F8ED4D04E}"/>
    <cellStyle name="l_PM Jornais(eliza)_Plano Base RO_Plano TO - AJUSTADO 06.05.08 CONFERÊNCIA 14.05.08 2 2 2 2 2" xfId="40288" xr:uid="{1F7DCD8B-3CE7-4CDC-A7D6-5A84EEADF05D}"/>
    <cellStyle name="l_PM Jornais(eliza)_Plano Base RO_Plano TO - AJUSTADO 06.05.08 CONFERÊNCIA 14.05.08 2 2 2 3" xfId="27929" xr:uid="{33797CDD-1A5A-4184-84DF-B94825F868A1}"/>
    <cellStyle name="l_PM Jornais(eliza)_Plano Base RO_Plano TO - AJUSTADO 06.05.08 CONFERÊNCIA 14.05.08 2 2 3" xfId="31153" xr:uid="{B1A4F7ED-702A-407A-A521-D1C1B202AE61}"/>
    <cellStyle name="l_PM Jornais(eliza)_Plano Base RO_Plano TO - AJUSTADO 06.05.08 CONFERÊNCIA 14.05.08 2 2 3 2" xfId="43377" xr:uid="{CDA114B1-D388-40D1-845A-45B72AF5EA64}"/>
    <cellStyle name="l_PM Jornais(eliza)_Plano Base RO_Plano TO - AJUSTADO 06.05.08 CONFERÊNCIA 14.05.08 2 2 4" xfId="34145" xr:uid="{161C7ADD-F679-4FCF-97EF-685CD7A03FC1}"/>
    <cellStyle name="l_PM Jornais(eliza)_Plano Base RO_Plano TO - AJUSTADO 06.05.08 CONFERÊNCIA 14.05.08 2 2 4 2" xfId="45864" xr:uid="{A9D77B65-2BBD-40ED-A93F-A807D8EB9F76}"/>
    <cellStyle name="l_PM Jornais(eliza)_Plano Base RO_Plano TO - AJUSTADO 06.05.08 CONFERÊNCIA 14.05.08 2 2 5" xfId="36346" xr:uid="{3DF78E51-022E-4132-A7EF-0DCC0834CF6B}"/>
    <cellStyle name="l_PM Jornais(eliza)_Plano Base RO_Plano TO - AJUSTADO 06.05.08 CONFERÊNCIA 14.05.08 2 2 6" xfId="18416" xr:uid="{A45384B3-9AFE-4D82-9EB4-A6AE85A171D8}"/>
    <cellStyle name="l_PM Jornais(eliza)_Plano Base RO_Plano TO - AJUSTADO 06.05.08 CONFERÊNCIA 14.05.08 2 3" xfId="15159" xr:uid="{F9611B02-FD49-4A19-A18C-72EC0F388306}"/>
    <cellStyle name="l_PM Jornais(eliza)_Plano Base RO_Plano TO - AJUSTADO 06.05.08 CONFERÊNCIA 14.05.08 2 3 2" xfId="21318" xr:uid="{1F4D9441-6CCB-4C7A-BCD1-DED950E36E31}"/>
    <cellStyle name="l_PM Jornais(eliza)_Plano Base RO_Plano TO - AJUSTADO 06.05.08 CONFERÊNCIA 14.05.08 2 3 2 2" xfId="38691" xr:uid="{5DA5B8B4-8693-478A-A3BA-6DE9AB820A04}"/>
    <cellStyle name="l_PM Jornais(eliza)_Plano Base RO_Plano TO - AJUSTADO 06.05.08 CONFERÊNCIA 14.05.08 2 3 3" xfId="26280" xr:uid="{4192E3F1-D88D-44E0-8D06-D821F717B30C}"/>
    <cellStyle name="l_PM Jornais(eliza)_Plano Base RO_Plano TO - AJUSTADO 06.05.08 CONFERÊNCIA 14.05.08 2 4" xfId="29471" xr:uid="{73845694-7026-45E1-A43E-A68EDCD4023E}"/>
    <cellStyle name="l_PM Jornais(eliza)_Plano Base RO_Plano TO - AJUSTADO 06.05.08 CONFERÊNCIA 14.05.08 2 4 2" xfId="41781" xr:uid="{CCF58B75-B0AD-4314-952F-7B2023081893}"/>
    <cellStyle name="l_PM Jornais(eliza)_Plano Base RO_Plano TO - AJUSTADO 06.05.08 CONFERÊNCIA 14.05.08 2 5" xfId="32455" xr:uid="{720A8C8D-7903-4259-9F19-3412C3592E06}"/>
    <cellStyle name="l_PM Jornais(eliza)_Plano Base RO_Plano TO - AJUSTADO 06.05.08 CONFERÊNCIA 14.05.08 2 5 2" xfId="44210" xr:uid="{81E777E6-795A-4B55-ADB2-73669D02048C}"/>
    <cellStyle name="l_PM Jornais(eliza)_Plano Base RO_Plano TO - AJUSTADO 06.05.08 CONFERÊNCIA 14.05.08 2 6" xfId="34760" xr:uid="{3DCB61C5-7125-4077-BF22-991028C8C2F9}"/>
    <cellStyle name="l_PM Jornais(eliza)_Plano Base RO_Plano TO - AJUSTADO 06.05.08 CONFERÊNCIA 14.05.08 2 7" xfId="18682" xr:uid="{34BB2696-D976-4FAF-8927-3EFF688B9057}"/>
    <cellStyle name="l_PM Jornais(eliza)_Plano Base RO_Plano TO - AJUSTADO 06.05.08 CONFERÊNCIA 14.05.08 3" xfId="12429" xr:uid="{2E7968BE-9315-45F2-B5E3-BD4B52F4C8A8}"/>
    <cellStyle name="l_PM Jornais(eliza)_Plano Base RO_Plano TO - AJUSTADO 06.05.08 CONFERÊNCIA 14.05.08 3 2" xfId="16059" xr:uid="{AB2D3C22-6957-4180-948D-8297248983BF}"/>
    <cellStyle name="l_PM Jornais(eliza)_Plano Base RO_Plano TO - AJUSTADO 06.05.08 CONFERÊNCIA 14.05.08 3 2 2" xfId="22218" xr:uid="{CC700F67-023B-4600-8D86-0438A8FB727B}"/>
    <cellStyle name="l_PM Jornais(eliza)_Plano Base RO_Plano TO - AJUSTADO 06.05.08 CONFERÊNCIA 14.05.08 3 2 2 2" xfId="39496" xr:uid="{7E614202-A5F3-46EE-9AF7-6A1F35F73080}"/>
    <cellStyle name="l_PM Jornais(eliza)_Plano Base RO_Plano TO - AJUSTADO 06.05.08 CONFERÊNCIA 14.05.08 3 2 3" xfId="27137" xr:uid="{80A498B0-8F6B-4DB4-A507-BED5877573D5}"/>
    <cellStyle name="l_PM Jornais(eliza)_Plano Base RO_Plano TO - AJUSTADO 06.05.08 CONFERÊNCIA 14.05.08 3 2 4" xfId="48396" xr:uid="{E976943B-8FC3-4643-B00F-380D25E3B130}"/>
    <cellStyle name="l_PM Jornais(eliza)_Plano Base RO_Plano TO - AJUSTADO 06.05.08 CONFERÊNCIA 14.05.08 3 3" xfId="17759" xr:uid="{82E620B0-55D9-4063-A775-722682DA4D49}"/>
    <cellStyle name="l_PM Jornais(eliza)_Plano Base RO_Plano TO - AJUSTADO 06.05.08 CONFERÊNCIA 14.05.08 3 3 2" xfId="23918" xr:uid="{D43386B4-5627-40B6-A46D-6856919B1E4C}"/>
    <cellStyle name="l_PM Jornais(eliza)_Plano Base RO_Plano TO - AJUSTADO 06.05.08 CONFERÊNCIA 14.05.08 3 3 2 2" xfId="42581" xr:uid="{0876A7A0-DE92-4F3A-8E29-22A2C3DB62F9}"/>
    <cellStyle name="l_PM Jornais(eliza)_Plano Base RO_Plano TO - AJUSTADO 06.05.08 CONFERÊNCIA 14.05.08 3 3 3" xfId="30355" xr:uid="{2AFF08F0-C3C7-46F7-B792-47F6B736EF09}"/>
    <cellStyle name="l_PM Jornais(eliza)_Plano Base RO_Plano TO - AJUSTADO 06.05.08 CONFERÊNCIA 14.05.08 3 4" xfId="33352" xr:uid="{0D3698F7-1E43-4CD4-B3E7-98A502DBF045}"/>
    <cellStyle name="l_PM Jornais(eliza)_Plano Base RO_Plano TO - AJUSTADO 06.05.08 CONFERÊNCIA 14.05.08 3 4 2" xfId="45071" xr:uid="{E9BC41FC-57CA-479C-930C-96532F8120D4}"/>
    <cellStyle name="l_PM Jornais(eliza)_Plano Base RO_Plano TO - AJUSTADO 06.05.08 CONFERÊNCIA 14.05.08 3 5" xfId="35554" xr:uid="{28CDC07C-B587-42E8-9056-6036AFB73823}"/>
    <cellStyle name="l_PM Jornais(eliza)_Plano Base RO_Plano TO - AJUSTADO 06.05.08 CONFERÊNCIA 14.05.08 3 6" xfId="37064" xr:uid="{F38D666E-CD1F-4187-83A0-2BF2B4D106D3}"/>
    <cellStyle name="l_PM Jornais(eliza)_Plano Base RO_Plano TO - AJUSTADO 06.05.08 CONFERÊNCIA 14.05.08 3 6 2" xfId="46600" xr:uid="{AE437747-5CFA-4E8B-833A-48AE69027B72}"/>
    <cellStyle name="l_PM Jornais(eliza)_Plano Base RO_Plano TO - AJUSTADO 06.05.08 CONFERÊNCIA 14.05.08 4" xfId="14319" xr:uid="{CC61FC8E-33A4-4BDA-9E0A-867C83D27F3F}"/>
    <cellStyle name="l_PM Jornais(eliza)_Plano Base RO_Plano TO - AJUSTADO 06.05.08 CONFERÊNCIA 14.05.08 4 2" xfId="20478" xr:uid="{158B2260-270A-4537-9F61-F6CE155849D8}"/>
    <cellStyle name="l_PM Jornais(eliza)_Plano Base RO_Plano TO - AJUSTADO 06.05.08 CONFERÊNCIA 14.05.08 4 2 2" xfId="37888" xr:uid="{2239A9DA-0338-49AB-B006-C81C1BDC2F23}"/>
    <cellStyle name="l_PM Jornais(eliza)_Plano Base RO_Plano TO - AJUSTADO 06.05.08 CONFERÊNCIA 14.05.08 4 3" xfId="25387" xr:uid="{8B7E17AF-7F5F-4B85-926B-D6F69A2DC195}"/>
    <cellStyle name="l_PM Jornais(eliza)_Plano Base RO_Plano TO - AJUSTADO 06.05.08 CONFERÊNCIA 14.05.08 5" xfId="28597" xr:uid="{1909D9D6-6629-4543-B0BC-A8F8DF092E18}"/>
    <cellStyle name="l_PM Jornais(eliza)_Plano Base RO_Plano TO - AJUSTADO 06.05.08 CONFERÊNCIA 14.05.08 5 2" xfId="40953" xr:uid="{7F95511C-FEE7-4722-83A4-266D6C395D6F}"/>
    <cellStyle name="l_PM Jornais(eliza)_Plano Base RO_Plano TO - AJUSTADO 06.05.08 CONFERÊNCIA 14.05.08 6" xfId="31739" xr:uid="{54B37E59-B4AB-4DBC-AAF5-86F39588BE4A}"/>
    <cellStyle name="l_PM Jornais(eliza)_Plano Base RO_Plano TO - AJUSTADO 06.05.08 CONFERÊNCIA 14.05.08_OOH - Rev 12" xfId="4179" xr:uid="{E2DA542E-55AE-4298-9A90-117BDD1D94A8}"/>
    <cellStyle name="l_PM Jornais(eliza)_Plano Base RO_REVISTAS FINAIS SEGMENTADAS" xfId="1531" xr:uid="{8C8FCFD0-652D-4E39-A90D-C15D7A12E45B}"/>
    <cellStyle name="l_PM Jornais(eliza)_Plano Base RO_REVISTAS FINAIS SEGMENTADAS 2" xfId="11477" xr:uid="{3A621390-087B-4B5B-8D60-FB69E02B1353}"/>
    <cellStyle name="l_PM Jornais(eliza)_Plano Base RO_REVISTAS FINAIS SEGMENTADAS 2 2" xfId="13233" xr:uid="{84E8A0E1-8B53-44E9-9CB4-4CA385B5C176}"/>
    <cellStyle name="l_PM Jornais(eliza)_Plano Base RO_REVISTAS FINAIS SEGMENTADAS 2 2 2" xfId="16863" xr:uid="{CFE0D61D-654D-477A-9A21-A2D1ABA2E36E}"/>
    <cellStyle name="l_PM Jornais(eliza)_Plano Base RO_REVISTAS FINAIS SEGMENTADAS 2 2 2 2" xfId="23022" xr:uid="{48366539-A119-4900-B074-2FE35EEE3266}"/>
    <cellStyle name="l_PM Jornais(eliza)_Plano Base RO_REVISTAS FINAIS SEGMENTADAS 2 2 2 2 2" xfId="40289" xr:uid="{D59DE2CD-A65D-4ABD-9C70-4AE3F2B5AF95}"/>
    <cellStyle name="l_PM Jornais(eliza)_Plano Base RO_REVISTAS FINAIS SEGMENTADAS 2 2 2 3" xfId="27930" xr:uid="{9726F578-416F-4A3E-B862-B2C1B7DF2344}"/>
    <cellStyle name="l_PM Jornais(eliza)_Plano Base RO_REVISTAS FINAIS SEGMENTADAS 2 2 3" xfId="31154" xr:uid="{4FD8537A-B5B6-4EBD-BB23-6AE79BC0331E}"/>
    <cellStyle name="l_PM Jornais(eliza)_Plano Base RO_REVISTAS FINAIS SEGMENTADAS 2 2 3 2" xfId="43378" xr:uid="{A8EBD646-FE7D-4351-91A5-DACD55B0808A}"/>
    <cellStyle name="l_PM Jornais(eliza)_Plano Base RO_REVISTAS FINAIS SEGMENTADAS 2 2 4" xfId="34146" xr:uid="{6FDBDF51-BE5B-4C56-AE1A-A7B5837379AC}"/>
    <cellStyle name="l_PM Jornais(eliza)_Plano Base RO_REVISTAS FINAIS SEGMENTADAS 2 2 4 2" xfId="45865" xr:uid="{32CD3EB2-DBDE-455B-9AED-C4AC966198A3}"/>
    <cellStyle name="l_PM Jornais(eliza)_Plano Base RO_REVISTAS FINAIS SEGMENTADAS 2 2 5" xfId="36347" xr:uid="{2847729D-03D9-4854-AADD-622CFEF0C074}"/>
    <cellStyle name="l_PM Jornais(eliza)_Plano Base RO_REVISTAS FINAIS SEGMENTADAS 2 2 6" xfId="18414" xr:uid="{8431081B-DB9D-49EE-8128-B5AD1656698E}"/>
    <cellStyle name="l_PM Jornais(eliza)_Plano Base RO_REVISTAS FINAIS SEGMENTADAS 2 3" xfId="15160" xr:uid="{FD9561EE-1AB3-44BF-8602-AF4E3EC61BEF}"/>
    <cellStyle name="l_PM Jornais(eliza)_Plano Base RO_REVISTAS FINAIS SEGMENTADAS 2 3 2" xfId="21319" xr:uid="{5013ED8E-1D82-4819-899B-298F2AA1B7EE}"/>
    <cellStyle name="l_PM Jornais(eliza)_Plano Base RO_REVISTAS FINAIS SEGMENTADAS 2 3 2 2" xfId="38692" xr:uid="{B6B49C77-D122-4665-98AF-1EB9CF9C6827}"/>
    <cellStyle name="l_PM Jornais(eliza)_Plano Base RO_REVISTAS FINAIS SEGMENTADAS 2 3 3" xfId="26281" xr:uid="{72D16CF9-4685-4539-8083-FA13C5A51C47}"/>
    <cellStyle name="l_PM Jornais(eliza)_Plano Base RO_REVISTAS FINAIS SEGMENTADAS 2 4" xfId="29472" xr:uid="{72554980-A17B-4E27-9865-FD88DD188611}"/>
    <cellStyle name="l_PM Jornais(eliza)_Plano Base RO_REVISTAS FINAIS SEGMENTADAS 2 4 2" xfId="41782" xr:uid="{5C1DBFC8-4037-4A2A-9CB7-77DA472B6FD0}"/>
    <cellStyle name="l_PM Jornais(eliza)_Plano Base RO_REVISTAS FINAIS SEGMENTADAS 2 5" xfId="32456" xr:uid="{00F0BA8F-BD55-4EFC-B83C-FC2A5C4DDC9F}"/>
    <cellStyle name="l_PM Jornais(eliza)_Plano Base RO_REVISTAS FINAIS SEGMENTADAS 2 5 2" xfId="44211" xr:uid="{45B4B4A6-7D52-47C8-81D1-64E51A7A8436}"/>
    <cellStyle name="l_PM Jornais(eliza)_Plano Base RO_REVISTAS FINAIS SEGMENTADAS 2 6" xfId="34761" xr:uid="{53C62C82-367E-456E-9D27-378E8841EF88}"/>
    <cellStyle name="l_PM Jornais(eliza)_Plano Base RO_REVISTAS FINAIS SEGMENTADAS 2 7" xfId="19379" xr:uid="{E1CED73E-DF0D-41C9-A4A8-098D47FD720F}"/>
    <cellStyle name="l_PM Jornais(eliza)_Plano Base RO_REVISTAS FINAIS SEGMENTADAS 3" xfId="12430" xr:uid="{DC39E14F-659B-4935-BE25-9B77C3E9AB27}"/>
    <cellStyle name="l_PM Jornais(eliza)_Plano Base RO_REVISTAS FINAIS SEGMENTADAS 3 2" xfId="16060" xr:uid="{55F10A7B-8526-4D36-81A3-10624F11FF86}"/>
    <cellStyle name="l_PM Jornais(eliza)_Plano Base RO_REVISTAS FINAIS SEGMENTADAS 3 2 2" xfId="22219" xr:uid="{6EDE92A8-62CE-45A2-9B87-32DDCEE16115}"/>
    <cellStyle name="l_PM Jornais(eliza)_Plano Base RO_REVISTAS FINAIS SEGMENTADAS 3 2 2 2" xfId="39497" xr:uid="{E2D6987C-EC2A-470F-9245-EECDBD4040AC}"/>
    <cellStyle name="l_PM Jornais(eliza)_Plano Base RO_REVISTAS FINAIS SEGMENTADAS 3 2 3" xfId="27138" xr:uid="{68519833-08D1-4F14-8BC3-672897C96D75}"/>
    <cellStyle name="l_PM Jornais(eliza)_Plano Base RO_REVISTAS FINAIS SEGMENTADAS 3 2 4" xfId="48397" xr:uid="{1A5F20E6-1CAE-4DDA-BC54-8F831752EC63}"/>
    <cellStyle name="l_PM Jornais(eliza)_Plano Base RO_REVISTAS FINAIS SEGMENTADAS 3 3" xfId="17760" xr:uid="{F4A988F7-888C-4D09-908D-C485BA08A8E0}"/>
    <cellStyle name="l_PM Jornais(eliza)_Plano Base RO_REVISTAS FINAIS SEGMENTADAS 3 3 2" xfId="23919" xr:uid="{B5E868DF-E11D-4C9E-AB39-AE8149F0E1C6}"/>
    <cellStyle name="l_PM Jornais(eliza)_Plano Base RO_REVISTAS FINAIS SEGMENTADAS 3 3 2 2" xfId="42582" xr:uid="{E6BA375E-A498-4558-AB5C-D2BD110DFED4}"/>
    <cellStyle name="l_PM Jornais(eliza)_Plano Base RO_REVISTAS FINAIS SEGMENTADAS 3 3 3" xfId="30356" xr:uid="{5918973D-0CBD-48E4-B9C4-1211C158C5AB}"/>
    <cellStyle name="l_PM Jornais(eliza)_Plano Base RO_REVISTAS FINAIS SEGMENTADAS 3 4" xfId="33353" xr:uid="{22E35F64-392B-4A01-A564-C5C812E3B110}"/>
    <cellStyle name="l_PM Jornais(eliza)_Plano Base RO_REVISTAS FINAIS SEGMENTADAS 3 4 2" xfId="45072" xr:uid="{0323955B-6AB6-4139-A3A1-6E003E46D2F5}"/>
    <cellStyle name="l_PM Jornais(eliza)_Plano Base RO_REVISTAS FINAIS SEGMENTADAS 3 5" xfId="35555" xr:uid="{52ACDE05-7D34-47D5-A75E-B3BF537468B4}"/>
    <cellStyle name="l_PM Jornais(eliza)_Plano Base RO_REVISTAS FINAIS SEGMENTADAS 3 6" xfId="37267" xr:uid="{A289754F-1D19-4639-826E-60B7A16ED80C}"/>
    <cellStyle name="l_PM Jornais(eliza)_Plano Base RO_REVISTAS FINAIS SEGMENTADAS 3 6 2" xfId="46803" xr:uid="{1B436A72-1E3B-4B3E-AD37-35CF216DAA85}"/>
    <cellStyle name="l_PM Jornais(eliza)_Plano Base RO_REVISTAS FINAIS SEGMENTADAS 4" xfId="14320" xr:uid="{951FC7AB-CE13-4162-8BC1-0B1860D96D40}"/>
    <cellStyle name="l_PM Jornais(eliza)_Plano Base RO_REVISTAS FINAIS SEGMENTADAS 4 2" xfId="20479" xr:uid="{40FFB7E4-26AE-42ED-9D83-4C42867F02CB}"/>
    <cellStyle name="l_PM Jornais(eliza)_Plano Base RO_REVISTAS FINAIS SEGMENTADAS 4 2 2" xfId="37889" xr:uid="{F3C9C3AB-CFB5-4FAC-B0A0-9F8933F0DCB9}"/>
    <cellStyle name="l_PM Jornais(eliza)_Plano Base RO_REVISTAS FINAIS SEGMENTADAS 4 3" xfId="25388" xr:uid="{C1C469C7-B9AA-4F28-BA59-57639545C8FD}"/>
    <cellStyle name="l_PM Jornais(eliza)_Plano Base RO_REVISTAS FINAIS SEGMENTADAS 5" xfId="28598" xr:uid="{80337C9F-639B-4CDE-8CB4-D063502895D6}"/>
    <cellStyle name="l_PM Jornais(eliza)_Plano Base RO_REVISTAS FINAIS SEGMENTADAS 5 2" xfId="40954" xr:uid="{5407CE8B-7370-4F29-860A-F18B73B5416A}"/>
    <cellStyle name="l_PM Jornais(eliza)_Plano Base RO_REVISTAS FINAIS SEGMENTADAS 6" xfId="31738" xr:uid="{C6C7661F-3024-4126-8F97-12D7E4D8A1F0}"/>
    <cellStyle name="l_PM Jornais(eliza)_Plano Base RO_REVISTAS FINAIS SEGMENTADAS_OOH - Rev 12" xfId="4180" xr:uid="{7BC41DC0-6DE7-4D1E-B7FC-2EAAD9A50B77}"/>
    <cellStyle name="l_PM Jornais(eliza)_Plano Base RO_SECOM PR - DISTRITO FEDERAL - 14-05-08(1)" xfId="1532" xr:uid="{6B01E72E-525B-49A8-BCF5-78457FB9CF76}"/>
    <cellStyle name="l_PM Jornais(eliza)_Plano Base RO_SECOM PR - DISTRITO FEDERAL - 14-05-08(1) 2" xfId="11478" xr:uid="{FA150791-A194-4672-A116-A54E693F8A45}"/>
    <cellStyle name="l_PM Jornais(eliza)_Plano Base RO_SECOM PR - DISTRITO FEDERAL - 14-05-08(1) 2 2" xfId="13234" xr:uid="{48B03A34-7019-4351-A233-435FD9D5A1A2}"/>
    <cellStyle name="l_PM Jornais(eliza)_Plano Base RO_SECOM PR - DISTRITO FEDERAL - 14-05-08(1) 2 2 2" xfId="16864" xr:uid="{04FED2B5-9616-4868-AAC9-372B45749629}"/>
    <cellStyle name="l_PM Jornais(eliza)_Plano Base RO_SECOM PR - DISTRITO FEDERAL - 14-05-08(1) 2 2 2 2" xfId="23023" xr:uid="{FA76C4E3-BB80-442C-B839-7B962F4EA9EE}"/>
    <cellStyle name="l_PM Jornais(eliza)_Plano Base RO_SECOM PR - DISTRITO FEDERAL - 14-05-08(1) 2 2 2 2 2" xfId="40290" xr:uid="{04CB4555-BE0A-4266-9356-1442F53F20AC}"/>
    <cellStyle name="l_PM Jornais(eliza)_Plano Base RO_SECOM PR - DISTRITO FEDERAL - 14-05-08(1) 2 2 2 3" xfId="27931" xr:uid="{CA927CC3-91AD-41B0-897E-B2A9BF08796D}"/>
    <cellStyle name="l_PM Jornais(eliza)_Plano Base RO_SECOM PR - DISTRITO FEDERAL - 14-05-08(1) 2 2 3" xfId="31155" xr:uid="{B9DA17EA-0078-4B1D-BC2D-2DCF3CBB2B3C}"/>
    <cellStyle name="l_PM Jornais(eliza)_Plano Base RO_SECOM PR - DISTRITO FEDERAL - 14-05-08(1) 2 2 3 2" xfId="43379" xr:uid="{911AC0C7-4E7D-4C82-934E-7449ABABB26A}"/>
    <cellStyle name="l_PM Jornais(eliza)_Plano Base RO_SECOM PR - DISTRITO FEDERAL - 14-05-08(1) 2 2 4" xfId="34147" xr:uid="{C52BAF3E-45AA-4D90-AAD7-76CE1849DEF7}"/>
    <cellStyle name="l_PM Jornais(eliza)_Plano Base RO_SECOM PR - DISTRITO FEDERAL - 14-05-08(1) 2 2 4 2" xfId="45866" xr:uid="{856D1A39-F98E-44BA-958B-6CB61BE67552}"/>
    <cellStyle name="l_PM Jornais(eliza)_Plano Base RO_SECOM PR - DISTRITO FEDERAL - 14-05-08(1) 2 2 5" xfId="36348" xr:uid="{5A50AFCD-97CE-41A1-B605-2EA4E00A4BD9}"/>
    <cellStyle name="l_PM Jornais(eliza)_Plano Base RO_SECOM PR - DISTRITO FEDERAL - 14-05-08(1) 2 2 6" xfId="18413" xr:uid="{4F1177F1-2FC2-461F-9013-FBAE7D758A74}"/>
    <cellStyle name="l_PM Jornais(eliza)_Plano Base RO_SECOM PR - DISTRITO FEDERAL - 14-05-08(1) 2 3" xfId="15161" xr:uid="{1FBA70CD-671A-433E-864A-B5C726127D66}"/>
    <cellStyle name="l_PM Jornais(eliza)_Plano Base RO_SECOM PR - DISTRITO FEDERAL - 14-05-08(1) 2 3 2" xfId="21320" xr:uid="{8BA8EC60-C1DC-486F-836F-E7FF1809693B}"/>
    <cellStyle name="l_PM Jornais(eliza)_Plano Base RO_SECOM PR - DISTRITO FEDERAL - 14-05-08(1) 2 3 2 2" xfId="38693" xr:uid="{DC6E7F5D-E956-417C-9B0A-AD6D78C32DDC}"/>
    <cellStyle name="l_PM Jornais(eliza)_Plano Base RO_SECOM PR - DISTRITO FEDERAL - 14-05-08(1) 2 3 3" xfId="26282" xr:uid="{0B81F5E9-2117-4DF4-BFE3-FC9E0BA30A05}"/>
    <cellStyle name="l_PM Jornais(eliza)_Plano Base RO_SECOM PR - DISTRITO FEDERAL - 14-05-08(1) 2 4" xfId="29473" xr:uid="{76480156-DDA4-4CFC-B77F-C14A63A061A2}"/>
    <cellStyle name="l_PM Jornais(eliza)_Plano Base RO_SECOM PR - DISTRITO FEDERAL - 14-05-08(1) 2 4 2" xfId="41783" xr:uid="{43B4452C-9CC1-4501-A332-B96AD00F7110}"/>
    <cellStyle name="l_PM Jornais(eliza)_Plano Base RO_SECOM PR - DISTRITO FEDERAL - 14-05-08(1) 2 5" xfId="32457" xr:uid="{D3289B3F-867B-4377-B944-57E0AC06A76E}"/>
    <cellStyle name="l_PM Jornais(eliza)_Plano Base RO_SECOM PR - DISTRITO FEDERAL - 14-05-08(1) 2 5 2" xfId="44212" xr:uid="{266A22FE-B11E-4ED0-B702-BC267218B59D}"/>
    <cellStyle name="l_PM Jornais(eliza)_Plano Base RO_SECOM PR - DISTRITO FEDERAL - 14-05-08(1) 2 6" xfId="34762" xr:uid="{C5A9F76D-0E06-4AB6-B0D0-735963D0E5BA}"/>
    <cellStyle name="l_PM Jornais(eliza)_Plano Base RO_SECOM PR - DISTRITO FEDERAL - 14-05-08(1) 2 7" xfId="19673" xr:uid="{7D8EE76F-A26A-4FA3-9A9E-7C47307CA7A7}"/>
    <cellStyle name="l_PM Jornais(eliza)_Plano Base RO_SECOM PR - DISTRITO FEDERAL - 14-05-08(1) 3" xfId="12431" xr:uid="{A7991A49-4880-4169-9DEB-806DA492F500}"/>
    <cellStyle name="l_PM Jornais(eliza)_Plano Base RO_SECOM PR - DISTRITO FEDERAL - 14-05-08(1) 3 2" xfId="16061" xr:uid="{3BB4B049-D35F-4D76-B9DA-D813FAD91C15}"/>
    <cellStyle name="l_PM Jornais(eliza)_Plano Base RO_SECOM PR - DISTRITO FEDERAL - 14-05-08(1) 3 2 2" xfId="22220" xr:uid="{D93FE56D-4ACC-4827-ADC7-E6E44F382F83}"/>
    <cellStyle name="l_PM Jornais(eliza)_Plano Base RO_SECOM PR - DISTRITO FEDERAL - 14-05-08(1) 3 2 2 2" xfId="39498" xr:uid="{8D681BDB-6EB0-493F-BE19-64F15832575F}"/>
    <cellStyle name="l_PM Jornais(eliza)_Plano Base RO_SECOM PR - DISTRITO FEDERAL - 14-05-08(1) 3 2 3" xfId="27139" xr:uid="{BF24B7F3-3951-4666-B3AC-7B8C38ED9956}"/>
    <cellStyle name="l_PM Jornais(eliza)_Plano Base RO_SECOM PR - DISTRITO FEDERAL - 14-05-08(1) 3 2 4" xfId="48398" xr:uid="{B8483C06-7D04-4946-B841-6EEFD52ADC34}"/>
    <cellStyle name="l_PM Jornais(eliza)_Plano Base RO_SECOM PR - DISTRITO FEDERAL - 14-05-08(1) 3 3" xfId="17761" xr:uid="{9F7C139C-E1E8-4EA8-A2D0-B19AE2A54C36}"/>
    <cellStyle name="l_PM Jornais(eliza)_Plano Base RO_SECOM PR - DISTRITO FEDERAL - 14-05-08(1) 3 3 2" xfId="23920" xr:uid="{A829B3B4-817C-44E2-8D92-BE899DE53186}"/>
    <cellStyle name="l_PM Jornais(eliza)_Plano Base RO_SECOM PR - DISTRITO FEDERAL - 14-05-08(1) 3 3 2 2" xfId="42583" xr:uid="{583ACA00-5C0C-45AD-B871-0500D1CE3E63}"/>
    <cellStyle name="l_PM Jornais(eliza)_Plano Base RO_SECOM PR - DISTRITO FEDERAL - 14-05-08(1) 3 3 3" xfId="30357" xr:uid="{FA8AAC05-7D8D-446E-BCEF-C2BC6CA2E5DA}"/>
    <cellStyle name="l_PM Jornais(eliza)_Plano Base RO_SECOM PR - DISTRITO FEDERAL - 14-05-08(1) 3 4" xfId="33354" xr:uid="{3FCF6729-0B3F-44F7-8797-C7E48297875F}"/>
    <cellStyle name="l_PM Jornais(eliza)_Plano Base RO_SECOM PR - DISTRITO FEDERAL - 14-05-08(1) 3 4 2" xfId="45073" xr:uid="{F2E39127-0966-46C7-946D-07428A7F48F2}"/>
    <cellStyle name="l_PM Jornais(eliza)_Plano Base RO_SECOM PR - DISTRITO FEDERAL - 14-05-08(1) 3 5" xfId="35556" xr:uid="{281252A3-BA02-453C-92FE-96702832D991}"/>
    <cellStyle name="l_PM Jornais(eliza)_Plano Base RO_SECOM PR - DISTRITO FEDERAL - 14-05-08(1) 3 6" xfId="36867" xr:uid="{8006A0B9-1C52-41D8-9551-429916AAA3C5}"/>
    <cellStyle name="l_PM Jornais(eliza)_Plano Base RO_SECOM PR - DISTRITO FEDERAL - 14-05-08(1) 3 6 2" xfId="46403" xr:uid="{E38CF672-9AF1-483A-9E6A-64AB760CE65D}"/>
    <cellStyle name="l_PM Jornais(eliza)_Plano Base RO_SECOM PR - DISTRITO FEDERAL - 14-05-08(1) 4" xfId="14321" xr:uid="{9765FFA7-0C73-4A95-9119-1FD1FA9D35B6}"/>
    <cellStyle name="l_PM Jornais(eliza)_Plano Base RO_SECOM PR - DISTRITO FEDERAL - 14-05-08(1) 4 2" xfId="20480" xr:uid="{FEF6FF99-B638-481D-8F74-5687799168D0}"/>
    <cellStyle name="l_PM Jornais(eliza)_Plano Base RO_SECOM PR - DISTRITO FEDERAL - 14-05-08(1) 4 2 2" xfId="37890" xr:uid="{1639BECF-5BDB-4E86-A78D-505E463AEC79}"/>
    <cellStyle name="l_PM Jornais(eliza)_Plano Base RO_SECOM PR - DISTRITO FEDERAL - 14-05-08(1) 4 3" xfId="25389" xr:uid="{74B66452-927B-47E9-8A92-88330626E773}"/>
    <cellStyle name="l_PM Jornais(eliza)_Plano Base RO_SECOM PR - DISTRITO FEDERAL - 14-05-08(1) 5" xfId="28599" xr:uid="{F959D8E8-D151-4463-95C8-05CF19792DC5}"/>
    <cellStyle name="l_PM Jornais(eliza)_Plano Base RO_SECOM PR - DISTRITO FEDERAL - 14-05-08(1) 5 2" xfId="40955" xr:uid="{29617926-4578-4263-8541-7E2133DF310F}"/>
    <cellStyle name="l_PM Jornais(eliza)_Plano Base RO_SECOM PR - DISTRITO FEDERAL - 14-05-08(1) 6" xfId="31737" xr:uid="{AF41E48A-D3B2-46E0-866D-6491FDCFC143}"/>
    <cellStyle name="l_PM Jornais(eliza)_Plano Base RO_SECOM PR - DISTRITO FEDERAL - 14-05-08(1)_JORNAL COMPLEMENTO 24.06 - VERAMIR II - CONSOLIDADO" xfId="1533" xr:uid="{E84471C9-986B-4840-8999-BA8EE9F14A15}"/>
    <cellStyle name="l_PM Jornais(eliza)_Plano Base RO_SECOM PR - DISTRITO FEDERAL - 14-05-08(1)_OOH - Rev 12" xfId="4181" xr:uid="{3C956945-5E94-4D7E-BEB5-4AB98834C838}"/>
    <cellStyle name="l_PM Jornais(eliza)_Plano Base RO_SECOM PR - MAIS BRASIL - 2a  ETAPA - 13-05 CONFERENCIA 10.05.08" xfId="1534" xr:uid="{72D26826-ACF6-430C-AD22-ADE7BF5AF6E4}"/>
    <cellStyle name="l_PM Jornais(eliza)_Plano Base RO_SECOM PR - MAIS BRASIL - 2a  ETAPA - 13-05 CONFERENCIA 10.05.08 2" xfId="11479" xr:uid="{1F76869F-1045-4AC9-B439-18DADB6685B1}"/>
    <cellStyle name="l_PM Jornais(eliza)_Plano Base RO_SECOM PR - MAIS BRASIL - 2a  ETAPA - 13-05 CONFERENCIA 10.05.08 2 2" xfId="13235" xr:uid="{65471F7B-3981-47D3-BCC9-421B61C3B4DC}"/>
    <cellStyle name="l_PM Jornais(eliza)_Plano Base RO_SECOM PR - MAIS BRASIL - 2a  ETAPA - 13-05 CONFERENCIA 10.05.08 2 2 2" xfId="16865" xr:uid="{56C19C29-0326-4F76-9418-8EAC229CA3D0}"/>
    <cellStyle name="l_PM Jornais(eliza)_Plano Base RO_SECOM PR - MAIS BRASIL - 2a  ETAPA - 13-05 CONFERENCIA 10.05.08 2 2 2 2" xfId="23024" xr:uid="{F57CCC21-4B1A-40D8-8A94-1D1F54B60453}"/>
    <cellStyle name="l_PM Jornais(eliza)_Plano Base RO_SECOM PR - MAIS BRASIL - 2a  ETAPA - 13-05 CONFERENCIA 10.05.08 2 2 2 2 2" xfId="40291" xr:uid="{C21D7D95-B4A9-45DB-BDDF-5E52B53A155C}"/>
    <cellStyle name="l_PM Jornais(eliza)_Plano Base RO_SECOM PR - MAIS BRASIL - 2a  ETAPA - 13-05 CONFERENCIA 10.05.08 2 2 2 3" xfId="27932" xr:uid="{FA5642DA-B8BE-49CF-9F8A-158E0738B454}"/>
    <cellStyle name="l_PM Jornais(eliza)_Plano Base RO_SECOM PR - MAIS BRASIL - 2a  ETAPA - 13-05 CONFERENCIA 10.05.08 2 2 3" xfId="31156" xr:uid="{4CB97A87-94C5-4F88-B1F6-DDFCAE478CE6}"/>
    <cellStyle name="l_PM Jornais(eliza)_Plano Base RO_SECOM PR - MAIS BRASIL - 2a  ETAPA - 13-05 CONFERENCIA 10.05.08 2 2 3 2" xfId="43380" xr:uid="{135198AA-34B3-4BFF-BDE9-1ADDE52135C6}"/>
    <cellStyle name="l_PM Jornais(eliza)_Plano Base RO_SECOM PR - MAIS BRASIL - 2a  ETAPA - 13-05 CONFERENCIA 10.05.08 2 2 4" xfId="34148" xr:uid="{1B124B15-E3DE-4656-B232-FE14502806B6}"/>
    <cellStyle name="l_PM Jornais(eliza)_Plano Base RO_SECOM PR - MAIS BRASIL - 2a  ETAPA - 13-05 CONFERENCIA 10.05.08 2 2 4 2" xfId="45867" xr:uid="{3161D7BD-C820-465F-9AF7-0F4D17F4FAF0}"/>
    <cellStyle name="l_PM Jornais(eliza)_Plano Base RO_SECOM PR - MAIS BRASIL - 2a  ETAPA - 13-05 CONFERENCIA 10.05.08 2 2 5" xfId="36349" xr:uid="{2169C7B5-A9F3-40F0-8561-7EE13433EE03}"/>
    <cellStyle name="l_PM Jornais(eliza)_Plano Base RO_SECOM PR - MAIS BRASIL - 2a  ETAPA - 13-05 CONFERENCIA 10.05.08 2 2 6" xfId="18412" xr:uid="{43B9DB8F-37D8-47B7-936C-0A1100F29094}"/>
    <cellStyle name="l_PM Jornais(eliza)_Plano Base RO_SECOM PR - MAIS BRASIL - 2a  ETAPA - 13-05 CONFERENCIA 10.05.08 2 3" xfId="15162" xr:uid="{D3100AA5-6443-4BB4-8F9A-B83D473A9051}"/>
    <cellStyle name="l_PM Jornais(eliza)_Plano Base RO_SECOM PR - MAIS BRASIL - 2a  ETAPA - 13-05 CONFERENCIA 10.05.08 2 3 2" xfId="21321" xr:uid="{1580E238-ADDC-4D39-B84D-E6BD8DDD5F17}"/>
    <cellStyle name="l_PM Jornais(eliza)_Plano Base RO_SECOM PR - MAIS BRASIL - 2a  ETAPA - 13-05 CONFERENCIA 10.05.08 2 3 2 2" xfId="38694" xr:uid="{ED15DADD-21DB-44E6-9657-6BAE57D14047}"/>
    <cellStyle name="l_PM Jornais(eliza)_Plano Base RO_SECOM PR - MAIS BRASIL - 2a  ETAPA - 13-05 CONFERENCIA 10.05.08 2 3 3" xfId="26283" xr:uid="{6407EF9A-A43A-4A29-9546-817DB56013BB}"/>
    <cellStyle name="l_PM Jornais(eliza)_Plano Base RO_SECOM PR - MAIS BRASIL - 2a  ETAPA - 13-05 CONFERENCIA 10.05.08 2 4" xfId="29474" xr:uid="{FCDDA75B-AB96-4C92-B89D-23B6FB050AD9}"/>
    <cellStyle name="l_PM Jornais(eliza)_Plano Base RO_SECOM PR - MAIS BRASIL - 2a  ETAPA - 13-05 CONFERENCIA 10.05.08 2 4 2" xfId="41784" xr:uid="{F0F14382-1014-417A-BD42-F3BEB0408C3B}"/>
    <cellStyle name="l_PM Jornais(eliza)_Plano Base RO_SECOM PR - MAIS BRASIL - 2a  ETAPA - 13-05 CONFERENCIA 10.05.08 2 5" xfId="32458" xr:uid="{224C3483-F141-4109-94B1-B5519CD1A69F}"/>
    <cellStyle name="l_PM Jornais(eliza)_Plano Base RO_SECOM PR - MAIS BRASIL - 2a  ETAPA - 13-05 CONFERENCIA 10.05.08 2 5 2" xfId="44213" xr:uid="{EDB71C42-FEA0-46AA-8336-C726684ACD03}"/>
    <cellStyle name="l_PM Jornais(eliza)_Plano Base RO_SECOM PR - MAIS BRASIL - 2a  ETAPA - 13-05 CONFERENCIA 10.05.08 2 6" xfId="34763" xr:uid="{376B4843-509C-428B-8CFD-D8C8D74522E2}"/>
    <cellStyle name="l_PM Jornais(eliza)_Plano Base RO_SECOM PR - MAIS BRASIL - 2a  ETAPA - 13-05 CONFERENCIA 10.05.08 2 7" xfId="18996" xr:uid="{2F6CBA46-F867-4E95-AF4E-31AEC6F12F7F}"/>
    <cellStyle name="l_PM Jornais(eliza)_Plano Base RO_SECOM PR - MAIS BRASIL - 2a  ETAPA - 13-05 CONFERENCIA 10.05.08 3" xfId="12432" xr:uid="{0F306A4C-76B9-45FE-ADF5-F0DF71C0AE39}"/>
    <cellStyle name="l_PM Jornais(eliza)_Plano Base RO_SECOM PR - MAIS BRASIL - 2a  ETAPA - 13-05 CONFERENCIA 10.05.08 3 2" xfId="16062" xr:uid="{5FE198D0-9BC8-4B6F-B6F5-5244DEF716AB}"/>
    <cellStyle name="l_PM Jornais(eliza)_Plano Base RO_SECOM PR - MAIS BRASIL - 2a  ETAPA - 13-05 CONFERENCIA 10.05.08 3 2 2" xfId="22221" xr:uid="{578B2AC7-7603-4BBE-AF2C-B5EE0DA7818E}"/>
    <cellStyle name="l_PM Jornais(eliza)_Plano Base RO_SECOM PR - MAIS BRASIL - 2a  ETAPA - 13-05 CONFERENCIA 10.05.08 3 2 2 2" xfId="39499" xr:uid="{1F30DC28-8B59-4547-B5A6-37A25BC2917D}"/>
    <cellStyle name="l_PM Jornais(eliza)_Plano Base RO_SECOM PR - MAIS BRASIL - 2a  ETAPA - 13-05 CONFERENCIA 10.05.08 3 2 3" xfId="27140" xr:uid="{263CC9BE-46E4-48FE-BA04-EBE9DFD5C34E}"/>
    <cellStyle name="l_PM Jornais(eliza)_Plano Base RO_SECOM PR - MAIS BRASIL - 2a  ETAPA - 13-05 CONFERENCIA 10.05.08 3 2 4" xfId="48399" xr:uid="{5DE5183E-CF6F-462C-92AD-DEC39470CF89}"/>
    <cellStyle name="l_PM Jornais(eliza)_Plano Base RO_SECOM PR - MAIS BRASIL - 2a  ETAPA - 13-05 CONFERENCIA 10.05.08 3 3" xfId="17762" xr:uid="{025B4444-153B-4082-AEA0-A391A5DF36B6}"/>
    <cellStyle name="l_PM Jornais(eliza)_Plano Base RO_SECOM PR - MAIS BRASIL - 2a  ETAPA - 13-05 CONFERENCIA 10.05.08 3 3 2" xfId="23921" xr:uid="{C0E2BE42-AF38-41D8-8C53-547166EC7E77}"/>
    <cellStyle name="l_PM Jornais(eliza)_Plano Base RO_SECOM PR - MAIS BRASIL - 2a  ETAPA - 13-05 CONFERENCIA 10.05.08 3 3 2 2" xfId="42584" xr:uid="{B165EC38-F114-4E49-85AA-796D1718288D}"/>
    <cellStyle name="l_PM Jornais(eliza)_Plano Base RO_SECOM PR - MAIS BRASIL - 2a  ETAPA - 13-05 CONFERENCIA 10.05.08 3 3 3" xfId="30358" xr:uid="{C0562E0B-FA5A-4676-871D-6D8EEEAD3A15}"/>
    <cellStyle name="l_PM Jornais(eliza)_Plano Base RO_SECOM PR - MAIS BRASIL - 2a  ETAPA - 13-05 CONFERENCIA 10.05.08 3 4" xfId="33355" xr:uid="{36FF5769-F8BE-4241-9EB5-2D11D48C37F0}"/>
    <cellStyle name="l_PM Jornais(eliza)_Plano Base RO_SECOM PR - MAIS BRASIL - 2a  ETAPA - 13-05 CONFERENCIA 10.05.08 3 4 2" xfId="45074" xr:uid="{A7171CFA-10DF-49EC-A91E-F04ECE412AF9}"/>
    <cellStyle name="l_PM Jornais(eliza)_Plano Base RO_SECOM PR - MAIS BRASIL - 2a  ETAPA - 13-05 CONFERENCIA 10.05.08 3 5" xfId="35557" xr:uid="{2876AA40-FC8C-42CD-8AAE-F10E838011F0}"/>
    <cellStyle name="l_PM Jornais(eliza)_Plano Base RO_SECOM PR - MAIS BRASIL - 2a  ETAPA - 13-05 CONFERENCIA 10.05.08 3 6" xfId="32059" xr:uid="{1A6C0ACA-69A4-4193-ACC5-192830296974}"/>
    <cellStyle name="l_PM Jornais(eliza)_Plano Base RO_SECOM PR - MAIS BRASIL - 2a  ETAPA - 13-05 CONFERENCIA 10.05.08 3 6 2" xfId="43814" xr:uid="{5F97C2E7-F266-49A4-B0A3-243169AF99B7}"/>
    <cellStyle name="l_PM Jornais(eliza)_Plano Base RO_SECOM PR - MAIS BRASIL - 2a  ETAPA - 13-05 CONFERENCIA 10.05.08 4" xfId="14322" xr:uid="{1B4C17C2-2EEF-404B-B0D1-80ED6FF27589}"/>
    <cellStyle name="l_PM Jornais(eliza)_Plano Base RO_SECOM PR - MAIS BRASIL - 2a  ETAPA - 13-05 CONFERENCIA 10.05.08 4 2" xfId="20481" xr:uid="{A5018E76-54A3-4E77-B163-207796A0CE3B}"/>
    <cellStyle name="l_PM Jornais(eliza)_Plano Base RO_SECOM PR - MAIS BRASIL - 2a  ETAPA - 13-05 CONFERENCIA 10.05.08 4 2 2" xfId="37891" xr:uid="{E81A3598-FA58-4A01-93C2-AEA415A9A733}"/>
    <cellStyle name="l_PM Jornais(eliza)_Plano Base RO_SECOM PR - MAIS BRASIL - 2a  ETAPA - 13-05 CONFERENCIA 10.05.08 4 3" xfId="25390" xr:uid="{95FB4639-14E4-4E48-A22A-766C9DA39E3B}"/>
    <cellStyle name="l_PM Jornais(eliza)_Plano Base RO_SECOM PR - MAIS BRASIL - 2a  ETAPA - 13-05 CONFERENCIA 10.05.08 5" xfId="28600" xr:uid="{DE157F2C-5BAB-489A-B742-9ED086133F61}"/>
    <cellStyle name="l_PM Jornais(eliza)_Plano Base RO_SECOM PR - MAIS BRASIL - 2a  ETAPA - 13-05 CONFERENCIA 10.05.08 5 2" xfId="40956" xr:uid="{012585B2-964E-4D6A-A520-1F8B89514F83}"/>
    <cellStyle name="l_PM Jornais(eliza)_Plano Base RO_SECOM PR - MAIS BRASIL - 2a  ETAPA - 13-05 CONFERENCIA 10.05.08 6" xfId="31736" xr:uid="{E71DF28B-E272-45FB-A99D-B10D874B9D69}"/>
    <cellStyle name="l_PM Jornais(eliza)_Plano Base RO_SECOM PR - MAIS BRASIL - 2a  ETAPA - 13-05 CONFERENCIA 10.05.08_JORNAL COMPLEMENTO 24.06 - VERAMIR II - CONSOLIDADO" xfId="1535" xr:uid="{DAF3AE91-6880-4217-A107-E3ACC6BDA85A}"/>
    <cellStyle name="l_PM Jornais(eliza)_Plano Base RO_SECOM PR - MAIS BRASIL - 2a  ETAPA - 13-05 CONFERENCIA 10.05.08_OOH - Rev 12" xfId="4182" xr:uid="{38C8A607-E3C0-42A7-ADAA-22284CDEB782}"/>
    <cellStyle name="l_PM Jornais(eliza)_Plano Base RO_SECOM PR - MAIS BRASIL - 2a  ETAPA - 13-05 CONFERENCIA 10.05.08_SECOM PR - BAHIA -  14-05-08" xfId="1536" xr:uid="{65658DA6-4743-48DF-994F-6ED309F1920C}"/>
    <cellStyle name="l_PM Jornais(eliza)_Plano Base RO_SECOM PR - MAIS BRASIL - 2a  ETAPA - 13-05 CONFERENCIA 10.05.08_SECOM PR - BAHIA -  14-05-08_JORNAL COMPLEMENTO 24.06 - VERAMIR II - CONSOLIDADO" xfId="1537" xr:uid="{EB20CFA6-B52E-4469-9E23-8F8F119DE679}"/>
    <cellStyle name="l_PM Jornais(eliza)_Plano Base RO_SECOM PR - MAIS BRASIL - 2a  ETAPA - 13-05 CONFERENCIA 10.05.08_SECOM PR - DISTRITO FEDERAL - 14-05-08" xfId="1538" xr:uid="{57E4416E-5D1F-40F1-8F55-3CEEA7D5AE78}"/>
    <cellStyle name="l_PM Jornais(eliza)_Plano Base RO_SECOM PR - MAIS BRASIL - 2a  ETAPA - 13-05 CONFERENCIA 10.05.08_SECOM PR - DISTRITO FEDERAL - 14-05-08 2" xfId="11480" xr:uid="{402D39ED-0A9E-43C1-B421-6C86AEC39D1E}"/>
    <cellStyle name="l_PM Jornais(eliza)_Plano Base RO_SECOM PR - MAIS BRASIL - 2a  ETAPA - 13-05 CONFERENCIA 10.05.08_SECOM PR - DISTRITO FEDERAL - 14-05-08 2 2" xfId="13236" xr:uid="{E3224E8C-B1CC-4B4C-B46B-35E5BF553FC0}"/>
    <cellStyle name="l_PM Jornais(eliza)_Plano Base RO_SECOM PR - MAIS BRASIL - 2a  ETAPA - 13-05 CONFERENCIA 10.05.08_SECOM PR - DISTRITO FEDERAL - 14-05-08 2 2 2" xfId="16866" xr:uid="{F6A8D5C5-6F02-44E7-8855-BC2D6A7B368C}"/>
    <cellStyle name="l_PM Jornais(eliza)_Plano Base RO_SECOM PR - MAIS BRASIL - 2a  ETAPA - 13-05 CONFERENCIA 10.05.08_SECOM PR - DISTRITO FEDERAL - 14-05-08 2 2 2 2" xfId="23025" xr:uid="{44BEB846-6155-447C-8BF3-BC1B1ED9FA0B}"/>
    <cellStyle name="l_PM Jornais(eliza)_Plano Base RO_SECOM PR - MAIS BRASIL - 2a  ETAPA - 13-05 CONFERENCIA 10.05.08_SECOM PR - DISTRITO FEDERAL - 14-05-08 2 2 2 2 2" xfId="40292" xr:uid="{1319EAE0-85D3-4335-B147-5C9E0B1AC27C}"/>
    <cellStyle name="l_PM Jornais(eliza)_Plano Base RO_SECOM PR - MAIS BRASIL - 2a  ETAPA - 13-05 CONFERENCIA 10.05.08_SECOM PR - DISTRITO FEDERAL - 14-05-08 2 2 2 3" xfId="27933" xr:uid="{7A06DC98-E916-457A-88F1-8952DAC20569}"/>
    <cellStyle name="l_PM Jornais(eliza)_Plano Base RO_SECOM PR - MAIS BRASIL - 2a  ETAPA - 13-05 CONFERENCIA 10.05.08_SECOM PR - DISTRITO FEDERAL - 14-05-08 2 2 3" xfId="31157" xr:uid="{82BD03BF-974C-46BC-A68F-5A862DBCC6DF}"/>
    <cellStyle name="l_PM Jornais(eliza)_Plano Base RO_SECOM PR - MAIS BRASIL - 2a  ETAPA - 13-05 CONFERENCIA 10.05.08_SECOM PR - DISTRITO FEDERAL - 14-05-08 2 2 3 2" xfId="43381" xr:uid="{9E8D133A-0727-4BE2-A68C-975A7E5D9AE6}"/>
    <cellStyle name="l_PM Jornais(eliza)_Plano Base RO_SECOM PR - MAIS BRASIL - 2a  ETAPA - 13-05 CONFERENCIA 10.05.08_SECOM PR - DISTRITO FEDERAL - 14-05-08 2 2 4" xfId="34149" xr:uid="{477B8FA3-4B38-444A-82F7-98DB4BB0E116}"/>
    <cellStyle name="l_PM Jornais(eliza)_Plano Base RO_SECOM PR - MAIS BRASIL - 2a  ETAPA - 13-05 CONFERENCIA 10.05.08_SECOM PR - DISTRITO FEDERAL - 14-05-08 2 2 4 2" xfId="45868" xr:uid="{AB83A7A1-BAA7-488B-A3B7-9C91A9A5F866}"/>
    <cellStyle name="l_PM Jornais(eliza)_Plano Base RO_SECOM PR - MAIS BRASIL - 2a  ETAPA - 13-05 CONFERENCIA 10.05.08_SECOM PR - DISTRITO FEDERAL - 14-05-08 2 2 5" xfId="36350" xr:uid="{7101A847-AB73-4FD3-81B0-DF4331012467}"/>
    <cellStyle name="l_PM Jornais(eliza)_Plano Base RO_SECOM PR - MAIS BRASIL - 2a  ETAPA - 13-05 CONFERENCIA 10.05.08_SECOM PR - DISTRITO FEDERAL - 14-05-08 2 2 6" xfId="19834" xr:uid="{16E12A70-357D-4D2E-A481-2753A9BA854D}"/>
    <cellStyle name="l_PM Jornais(eliza)_Plano Base RO_SECOM PR - MAIS BRASIL - 2a  ETAPA - 13-05 CONFERENCIA 10.05.08_SECOM PR - DISTRITO FEDERAL - 14-05-08 2 3" xfId="15163" xr:uid="{531C6E0D-A9B3-4686-9377-6B2ECB7CFA01}"/>
    <cellStyle name="l_PM Jornais(eliza)_Plano Base RO_SECOM PR - MAIS BRASIL - 2a  ETAPA - 13-05 CONFERENCIA 10.05.08_SECOM PR - DISTRITO FEDERAL - 14-05-08 2 3 2" xfId="21322" xr:uid="{CAFB99E5-54C7-45DE-8BB7-FE26CF09A904}"/>
    <cellStyle name="l_PM Jornais(eliza)_Plano Base RO_SECOM PR - MAIS BRASIL - 2a  ETAPA - 13-05 CONFERENCIA 10.05.08_SECOM PR - DISTRITO FEDERAL - 14-05-08 2 3 2 2" xfId="38695" xr:uid="{F87810D1-0337-4379-81BA-583B4EDDFA4C}"/>
    <cellStyle name="l_PM Jornais(eliza)_Plano Base RO_SECOM PR - MAIS BRASIL - 2a  ETAPA - 13-05 CONFERENCIA 10.05.08_SECOM PR - DISTRITO FEDERAL - 14-05-08 2 3 3" xfId="26284" xr:uid="{CF9B84F4-9927-4CFD-ACA9-58754431D241}"/>
    <cellStyle name="l_PM Jornais(eliza)_Plano Base RO_SECOM PR - MAIS BRASIL - 2a  ETAPA - 13-05 CONFERENCIA 10.05.08_SECOM PR - DISTRITO FEDERAL - 14-05-08 2 4" xfId="29475" xr:uid="{A04EA666-FAFE-4AA4-9F32-24DC5BFA1982}"/>
    <cellStyle name="l_PM Jornais(eliza)_Plano Base RO_SECOM PR - MAIS BRASIL - 2a  ETAPA - 13-05 CONFERENCIA 10.05.08_SECOM PR - DISTRITO FEDERAL - 14-05-08 2 4 2" xfId="41785" xr:uid="{C13DC2E5-A85A-4DEA-8F13-51877CE5B5F9}"/>
    <cellStyle name="l_PM Jornais(eliza)_Plano Base RO_SECOM PR - MAIS BRASIL - 2a  ETAPA - 13-05 CONFERENCIA 10.05.08_SECOM PR - DISTRITO FEDERAL - 14-05-08 2 5" xfId="32459" xr:uid="{235F1FC4-AA6D-41FF-BF73-A940A8940A02}"/>
    <cellStyle name="l_PM Jornais(eliza)_Plano Base RO_SECOM PR - MAIS BRASIL - 2a  ETAPA - 13-05 CONFERENCIA 10.05.08_SECOM PR - DISTRITO FEDERAL - 14-05-08 2 5 2" xfId="44214" xr:uid="{96660D71-8E9D-4FBD-9D8D-7E1FD091B0AF}"/>
    <cellStyle name="l_PM Jornais(eliza)_Plano Base RO_SECOM PR - MAIS BRASIL - 2a  ETAPA - 13-05 CONFERENCIA 10.05.08_SECOM PR - DISTRITO FEDERAL - 14-05-08 2 6" xfId="34764" xr:uid="{E5DD4E9B-1576-477C-8F1C-AA48656CCEA9}"/>
    <cellStyle name="l_PM Jornais(eliza)_Plano Base RO_SECOM PR - MAIS BRASIL - 2a  ETAPA - 13-05 CONFERENCIA 10.05.08_SECOM PR - DISTRITO FEDERAL - 14-05-08 2 7" xfId="18680" xr:uid="{7C0AE5D3-DFD7-439E-B324-2FADE2B91DF6}"/>
    <cellStyle name="l_PM Jornais(eliza)_Plano Base RO_SECOM PR - MAIS BRASIL - 2a  ETAPA - 13-05 CONFERENCIA 10.05.08_SECOM PR - DISTRITO FEDERAL - 14-05-08 3" xfId="12433" xr:uid="{1C0C82F8-4A2A-4B1B-B5CA-F45105C1EEC2}"/>
    <cellStyle name="l_PM Jornais(eliza)_Plano Base RO_SECOM PR - MAIS BRASIL - 2a  ETAPA - 13-05 CONFERENCIA 10.05.08_SECOM PR - DISTRITO FEDERAL - 14-05-08 3 2" xfId="16063" xr:uid="{D9FAD4C2-2823-4D05-864B-54A57B5C2BD4}"/>
    <cellStyle name="l_PM Jornais(eliza)_Plano Base RO_SECOM PR - MAIS BRASIL - 2a  ETAPA - 13-05 CONFERENCIA 10.05.08_SECOM PR - DISTRITO FEDERAL - 14-05-08 3 2 2" xfId="22222" xr:uid="{57C0785B-7E0D-42FB-B261-7B8887FAC6E5}"/>
    <cellStyle name="l_PM Jornais(eliza)_Plano Base RO_SECOM PR - MAIS BRASIL - 2a  ETAPA - 13-05 CONFERENCIA 10.05.08_SECOM PR - DISTRITO FEDERAL - 14-05-08 3 2 2 2" xfId="39500" xr:uid="{CB315DA4-EAA1-4BF1-9FB6-5498C5481D6D}"/>
    <cellStyle name="l_PM Jornais(eliza)_Plano Base RO_SECOM PR - MAIS BRASIL - 2a  ETAPA - 13-05 CONFERENCIA 10.05.08_SECOM PR - DISTRITO FEDERAL - 14-05-08 3 2 3" xfId="27141" xr:uid="{BA03AA52-9D06-4238-AF98-87DBACB7CD03}"/>
    <cellStyle name="l_PM Jornais(eliza)_Plano Base RO_SECOM PR - MAIS BRASIL - 2a  ETAPA - 13-05 CONFERENCIA 10.05.08_SECOM PR - DISTRITO FEDERAL - 14-05-08 3 2 4" xfId="48400" xr:uid="{21CE109B-D7F3-419A-825A-EF1938749CC4}"/>
    <cellStyle name="l_PM Jornais(eliza)_Plano Base RO_SECOM PR - MAIS BRASIL - 2a  ETAPA - 13-05 CONFERENCIA 10.05.08_SECOM PR - DISTRITO FEDERAL - 14-05-08 3 3" xfId="17763" xr:uid="{A254C7D4-8A0E-47D0-BADB-EF495A7E6E69}"/>
    <cellStyle name="l_PM Jornais(eliza)_Plano Base RO_SECOM PR - MAIS BRASIL - 2a  ETAPA - 13-05 CONFERENCIA 10.05.08_SECOM PR - DISTRITO FEDERAL - 14-05-08 3 3 2" xfId="23922" xr:uid="{E6F26937-3491-4C74-BBCF-657897082704}"/>
    <cellStyle name="l_PM Jornais(eliza)_Plano Base RO_SECOM PR - MAIS BRASIL - 2a  ETAPA - 13-05 CONFERENCIA 10.05.08_SECOM PR - DISTRITO FEDERAL - 14-05-08 3 3 2 2" xfId="42585" xr:uid="{44CE7E41-582E-48AA-8907-E665A90DD191}"/>
    <cellStyle name="l_PM Jornais(eliza)_Plano Base RO_SECOM PR - MAIS BRASIL - 2a  ETAPA - 13-05 CONFERENCIA 10.05.08_SECOM PR - DISTRITO FEDERAL - 14-05-08 3 3 3" xfId="30359" xr:uid="{EBE38DFE-D58A-4638-A9B9-B476774EB7D0}"/>
    <cellStyle name="l_PM Jornais(eliza)_Plano Base RO_SECOM PR - MAIS BRASIL - 2a  ETAPA - 13-05 CONFERENCIA 10.05.08_SECOM PR - DISTRITO FEDERAL - 14-05-08 3 4" xfId="33356" xr:uid="{C85784B0-90F0-4F61-8F3A-64E8F8FBE958}"/>
    <cellStyle name="l_PM Jornais(eliza)_Plano Base RO_SECOM PR - MAIS BRASIL - 2a  ETAPA - 13-05 CONFERENCIA 10.05.08_SECOM PR - DISTRITO FEDERAL - 14-05-08 3 4 2" xfId="45075" xr:uid="{22CB43B7-951B-4749-B1B4-0DF85D4DFB0D}"/>
    <cellStyle name="l_PM Jornais(eliza)_Plano Base RO_SECOM PR - MAIS BRASIL - 2a  ETAPA - 13-05 CONFERENCIA 10.05.08_SECOM PR - DISTRITO FEDERAL - 14-05-08 3 5" xfId="35558" xr:uid="{E10CA6AA-598C-4F9F-8437-364A0D412518}"/>
    <cellStyle name="l_PM Jornais(eliza)_Plano Base RO_SECOM PR - MAIS BRASIL - 2a  ETAPA - 13-05 CONFERENCIA 10.05.08_SECOM PR - DISTRITO FEDERAL - 14-05-08 3 6" xfId="37063" xr:uid="{DE740DB1-E387-41B2-9BD2-ED6D48CAB04C}"/>
    <cellStyle name="l_PM Jornais(eliza)_Plano Base RO_SECOM PR - MAIS BRASIL - 2a  ETAPA - 13-05 CONFERENCIA 10.05.08_SECOM PR - DISTRITO FEDERAL - 14-05-08 3 6 2" xfId="46599" xr:uid="{67A88CC6-72BE-4F04-A1DB-5E86F65BB0BE}"/>
    <cellStyle name="l_PM Jornais(eliza)_Plano Base RO_SECOM PR - MAIS BRASIL - 2a  ETAPA - 13-05 CONFERENCIA 10.05.08_SECOM PR - DISTRITO FEDERAL - 14-05-08 4" xfId="14323" xr:uid="{CB35B7FF-1B1C-47E0-85D7-C3057106A0C2}"/>
    <cellStyle name="l_PM Jornais(eliza)_Plano Base RO_SECOM PR - MAIS BRASIL - 2a  ETAPA - 13-05 CONFERENCIA 10.05.08_SECOM PR - DISTRITO FEDERAL - 14-05-08 4 2" xfId="20482" xr:uid="{27BF76C5-81A3-48D4-BF95-288E628D8176}"/>
    <cellStyle name="l_PM Jornais(eliza)_Plano Base RO_SECOM PR - MAIS BRASIL - 2a  ETAPA - 13-05 CONFERENCIA 10.05.08_SECOM PR - DISTRITO FEDERAL - 14-05-08 4 2 2" xfId="37892" xr:uid="{22666EF6-2439-48B8-B963-6AA96AE21A70}"/>
    <cellStyle name="l_PM Jornais(eliza)_Plano Base RO_SECOM PR - MAIS BRASIL - 2a  ETAPA - 13-05 CONFERENCIA 10.05.08_SECOM PR - DISTRITO FEDERAL - 14-05-08 4 3" xfId="25391" xr:uid="{53A797B0-66B5-4030-8964-A6E0B38E7450}"/>
    <cellStyle name="l_PM Jornais(eliza)_Plano Base RO_SECOM PR - MAIS BRASIL - 2a  ETAPA - 13-05 CONFERENCIA 10.05.08_SECOM PR - DISTRITO FEDERAL - 14-05-08 5" xfId="28601" xr:uid="{BB3F6E58-F65A-4503-B499-D881CF1D31AD}"/>
    <cellStyle name="l_PM Jornais(eliza)_Plano Base RO_SECOM PR - MAIS BRASIL - 2a  ETAPA - 13-05 CONFERENCIA 10.05.08_SECOM PR - DISTRITO FEDERAL - 14-05-08 5 2" xfId="40957" xr:uid="{8226C438-18F6-4944-B2E1-717371EFAB00}"/>
    <cellStyle name="l_PM Jornais(eliza)_Plano Base RO_SECOM PR - MAIS BRASIL - 2a  ETAPA - 13-05 CONFERENCIA 10.05.08_SECOM PR - DISTRITO FEDERAL - 14-05-08 6" xfId="31735" xr:uid="{6D816018-3D2B-4B5A-8601-EDC400BB5775}"/>
    <cellStyle name="l_PM Jornais(eliza)_Plano Base RO_SECOM PR - MAIS BRASIL - 2a  ETAPA - 13-05 CONFERENCIA 10.05.08_SECOM PR - DISTRITO FEDERAL - 14-05-08_JORNAL COMPLEMENTO 24.06 - VERAMIR II - CONSOLIDADO" xfId="1539" xr:uid="{0AE3F5A4-8870-429B-AA62-E5704EE68FDB}"/>
    <cellStyle name="l_PM Jornais(eliza)_Plano Base RO_SECOM PR - MAIS BRASIL - 2a  ETAPA - 13-05 CONFERENCIA 10.05.08_SECOM PR - DISTRITO FEDERAL - 14-05-08_OOH - Rev 12" xfId="4183" xr:uid="{F26F177D-D148-4763-AB3C-2BBB98EB0219}"/>
    <cellStyle name="l_PM Jornais(eliza)_Plano Base RO_SECOM PR - MAIS BRASIL - 2a  ETAPA - 13-05 CONFERENCIA 10.05.08_SECOM PR - MGE E SPE - 13-05" xfId="1540" xr:uid="{91CCF9D8-2375-4077-A46A-7F925061F3D6}"/>
    <cellStyle name="l_PM Jornais(eliza)_Plano Base RO_SECOM PR - MAIS BRASIL - 2a  ETAPA - 13-05 CONFERENCIA 10.05.08_SECOM PR - MGE E SPE - 13-05 2" xfId="11481" xr:uid="{51CC7C2D-F3D1-4D26-A5C7-090E50C9264B}"/>
    <cellStyle name="l_PM Jornais(eliza)_Plano Base RO_SECOM PR - MAIS BRASIL - 2a  ETAPA - 13-05 CONFERENCIA 10.05.08_SECOM PR - MGE E SPE - 13-05 2 2" xfId="13237" xr:uid="{A39E7C5A-1ACB-4725-95CE-1658BBCC1944}"/>
    <cellStyle name="l_PM Jornais(eliza)_Plano Base RO_SECOM PR - MAIS BRASIL - 2a  ETAPA - 13-05 CONFERENCIA 10.05.08_SECOM PR - MGE E SPE - 13-05 2 2 2" xfId="16867" xr:uid="{021B0B9A-1978-4597-87F3-8A0A5FC1AD0E}"/>
    <cellStyle name="l_PM Jornais(eliza)_Plano Base RO_SECOM PR - MAIS BRASIL - 2a  ETAPA - 13-05 CONFERENCIA 10.05.08_SECOM PR - MGE E SPE - 13-05 2 2 2 2" xfId="23026" xr:uid="{C7D917E5-0FD2-4DE4-A572-4250DBBA1F05}"/>
    <cellStyle name="l_PM Jornais(eliza)_Plano Base RO_SECOM PR - MAIS BRASIL - 2a  ETAPA - 13-05 CONFERENCIA 10.05.08_SECOM PR - MGE E SPE - 13-05 2 2 2 2 2" xfId="40293" xr:uid="{4F194743-98F3-40A3-AFD7-E282177F9B24}"/>
    <cellStyle name="l_PM Jornais(eliza)_Plano Base RO_SECOM PR - MAIS BRASIL - 2a  ETAPA - 13-05 CONFERENCIA 10.05.08_SECOM PR - MGE E SPE - 13-05 2 2 2 3" xfId="27934" xr:uid="{59B34555-BBC5-4EAC-8AFE-A118CA88ABC5}"/>
    <cellStyle name="l_PM Jornais(eliza)_Plano Base RO_SECOM PR - MAIS BRASIL - 2a  ETAPA - 13-05 CONFERENCIA 10.05.08_SECOM PR - MGE E SPE - 13-05 2 2 3" xfId="31158" xr:uid="{D641836A-124B-4C81-9E33-1E08508B56BF}"/>
    <cellStyle name="l_PM Jornais(eliza)_Plano Base RO_SECOM PR - MAIS BRASIL - 2a  ETAPA - 13-05 CONFERENCIA 10.05.08_SECOM PR - MGE E SPE - 13-05 2 2 3 2" xfId="43382" xr:uid="{1395AE61-CBD4-4C7E-9388-8FF11CEBF43C}"/>
    <cellStyle name="l_PM Jornais(eliza)_Plano Base RO_SECOM PR - MAIS BRASIL - 2a  ETAPA - 13-05 CONFERENCIA 10.05.08_SECOM PR - MGE E SPE - 13-05 2 2 4" xfId="34150" xr:uid="{DBF8FED4-7BEE-4ED9-9CBD-EE2F4E4655B2}"/>
    <cellStyle name="l_PM Jornais(eliza)_Plano Base RO_SECOM PR - MAIS BRASIL - 2a  ETAPA - 13-05 CONFERENCIA 10.05.08_SECOM PR - MGE E SPE - 13-05 2 2 4 2" xfId="45869" xr:uid="{15164406-8794-42BD-A578-02C19823C6D5}"/>
    <cellStyle name="l_PM Jornais(eliza)_Plano Base RO_SECOM PR - MAIS BRASIL - 2a  ETAPA - 13-05 CONFERENCIA 10.05.08_SECOM PR - MGE E SPE - 13-05 2 2 5" xfId="36351" xr:uid="{E4C73A81-BFEA-4204-8700-B0E1D6D670F2}"/>
    <cellStyle name="l_PM Jornais(eliza)_Plano Base RO_SECOM PR - MAIS BRASIL - 2a  ETAPA - 13-05 CONFERENCIA 10.05.08_SECOM PR - MGE E SPE - 13-05 2 2 6" xfId="18410" xr:uid="{DE638282-D1C2-410C-A250-BB1FF5C7723E}"/>
    <cellStyle name="l_PM Jornais(eliza)_Plano Base RO_SECOM PR - MAIS BRASIL - 2a  ETAPA - 13-05 CONFERENCIA 10.05.08_SECOM PR - MGE E SPE - 13-05 2 3" xfId="15164" xr:uid="{19FD2A46-AFBA-44A9-A918-EA028204FA03}"/>
    <cellStyle name="l_PM Jornais(eliza)_Plano Base RO_SECOM PR - MAIS BRASIL - 2a  ETAPA - 13-05 CONFERENCIA 10.05.08_SECOM PR - MGE E SPE - 13-05 2 3 2" xfId="21323" xr:uid="{E9B01775-BFFB-4B10-A9B6-6C2FDDB8178B}"/>
    <cellStyle name="l_PM Jornais(eliza)_Plano Base RO_SECOM PR - MAIS BRASIL - 2a  ETAPA - 13-05 CONFERENCIA 10.05.08_SECOM PR - MGE E SPE - 13-05 2 3 2 2" xfId="38696" xr:uid="{63008015-043A-458E-B18F-3890B228A8A3}"/>
    <cellStyle name="l_PM Jornais(eliza)_Plano Base RO_SECOM PR - MAIS BRASIL - 2a  ETAPA - 13-05 CONFERENCIA 10.05.08_SECOM PR - MGE E SPE - 13-05 2 3 3" xfId="26285" xr:uid="{F3F12335-D35A-40A8-934B-9E45F65584E2}"/>
    <cellStyle name="l_PM Jornais(eliza)_Plano Base RO_SECOM PR - MAIS BRASIL - 2a  ETAPA - 13-05 CONFERENCIA 10.05.08_SECOM PR - MGE E SPE - 13-05 2 4" xfId="29476" xr:uid="{369A1855-E81E-4701-B052-83438100A767}"/>
    <cellStyle name="l_PM Jornais(eliza)_Plano Base RO_SECOM PR - MAIS BRASIL - 2a  ETAPA - 13-05 CONFERENCIA 10.05.08_SECOM PR - MGE E SPE - 13-05 2 4 2" xfId="41786" xr:uid="{AED0DD12-641D-449D-9B33-9D8BF637B09F}"/>
    <cellStyle name="l_PM Jornais(eliza)_Plano Base RO_SECOM PR - MAIS BRASIL - 2a  ETAPA - 13-05 CONFERENCIA 10.05.08_SECOM PR - MGE E SPE - 13-05 2 5" xfId="32460" xr:uid="{63E30515-E42B-4149-9BA6-91478940520A}"/>
    <cellStyle name="l_PM Jornais(eliza)_Plano Base RO_SECOM PR - MAIS BRASIL - 2a  ETAPA - 13-05 CONFERENCIA 10.05.08_SECOM PR - MGE E SPE - 13-05 2 5 2" xfId="44215" xr:uid="{A608E855-3C08-483C-AB83-D9EB8358022E}"/>
    <cellStyle name="l_PM Jornais(eliza)_Plano Base RO_SECOM PR - MAIS BRASIL - 2a  ETAPA - 13-05 CONFERENCIA 10.05.08_SECOM PR - MGE E SPE - 13-05 2 6" xfId="34765" xr:uid="{D9CB5962-003C-4E01-AAB5-3BF3C04377A3}"/>
    <cellStyle name="l_PM Jornais(eliza)_Plano Base RO_SECOM PR - MAIS BRASIL - 2a  ETAPA - 13-05 CONFERENCIA 10.05.08_SECOM PR - MGE E SPE - 13-05 2 7" xfId="19378" xr:uid="{5DA54592-A503-4A00-B6F1-0E804EF0FEC3}"/>
    <cellStyle name="l_PM Jornais(eliza)_Plano Base RO_SECOM PR - MAIS BRASIL - 2a  ETAPA - 13-05 CONFERENCIA 10.05.08_SECOM PR - MGE E SPE - 13-05 3" xfId="12434" xr:uid="{6959AAFE-694C-40F9-9634-0E06363B7B35}"/>
    <cellStyle name="l_PM Jornais(eliza)_Plano Base RO_SECOM PR - MAIS BRASIL - 2a  ETAPA - 13-05 CONFERENCIA 10.05.08_SECOM PR - MGE E SPE - 13-05 3 2" xfId="16064" xr:uid="{376855A4-52DC-4D41-8DD9-1C854A7E22ED}"/>
    <cellStyle name="l_PM Jornais(eliza)_Plano Base RO_SECOM PR - MAIS BRASIL - 2a  ETAPA - 13-05 CONFERENCIA 10.05.08_SECOM PR - MGE E SPE - 13-05 3 2 2" xfId="22223" xr:uid="{3253E632-821D-4E66-9B95-054BD9217B8D}"/>
    <cellStyle name="l_PM Jornais(eliza)_Plano Base RO_SECOM PR - MAIS BRASIL - 2a  ETAPA - 13-05 CONFERENCIA 10.05.08_SECOM PR - MGE E SPE - 13-05 3 2 2 2" xfId="39501" xr:uid="{281B7EC1-45BB-46D9-BFA6-924741E242DE}"/>
    <cellStyle name="l_PM Jornais(eliza)_Plano Base RO_SECOM PR - MAIS BRASIL - 2a  ETAPA - 13-05 CONFERENCIA 10.05.08_SECOM PR - MGE E SPE - 13-05 3 2 3" xfId="27142" xr:uid="{CC02BAD7-6B7F-4221-80A8-D9F7651006AC}"/>
    <cellStyle name="l_PM Jornais(eliza)_Plano Base RO_SECOM PR - MAIS BRASIL - 2a  ETAPA - 13-05 CONFERENCIA 10.05.08_SECOM PR - MGE E SPE - 13-05 3 2 4" xfId="48401" xr:uid="{CD0DA769-D224-4B39-A399-D00B77C2B923}"/>
    <cellStyle name="l_PM Jornais(eliza)_Plano Base RO_SECOM PR - MAIS BRASIL - 2a  ETAPA - 13-05 CONFERENCIA 10.05.08_SECOM PR - MGE E SPE - 13-05 3 3" xfId="17764" xr:uid="{94FC3F7D-456B-4BFB-9F68-1DA1E0BF53AB}"/>
    <cellStyle name="l_PM Jornais(eliza)_Plano Base RO_SECOM PR - MAIS BRASIL - 2a  ETAPA - 13-05 CONFERENCIA 10.05.08_SECOM PR - MGE E SPE - 13-05 3 3 2" xfId="23923" xr:uid="{84C18FFA-F5E4-4564-B023-B2107ED1C487}"/>
    <cellStyle name="l_PM Jornais(eliza)_Plano Base RO_SECOM PR - MAIS BRASIL - 2a  ETAPA - 13-05 CONFERENCIA 10.05.08_SECOM PR - MGE E SPE - 13-05 3 3 2 2" xfId="42586" xr:uid="{5701B45D-8869-48EB-86DC-57256A159DA1}"/>
    <cellStyle name="l_PM Jornais(eliza)_Plano Base RO_SECOM PR - MAIS BRASIL - 2a  ETAPA - 13-05 CONFERENCIA 10.05.08_SECOM PR - MGE E SPE - 13-05 3 3 3" xfId="30360" xr:uid="{14F7E335-EEAC-489E-AC8B-03C60B2D6936}"/>
    <cellStyle name="l_PM Jornais(eliza)_Plano Base RO_SECOM PR - MAIS BRASIL - 2a  ETAPA - 13-05 CONFERENCIA 10.05.08_SECOM PR - MGE E SPE - 13-05 3 4" xfId="33357" xr:uid="{9D392374-C07C-4444-88E2-0B8F6E088243}"/>
    <cellStyle name="l_PM Jornais(eliza)_Plano Base RO_SECOM PR - MAIS BRASIL - 2a  ETAPA - 13-05 CONFERENCIA 10.05.08_SECOM PR - MGE E SPE - 13-05 3 4 2" xfId="45076" xr:uid="{893B41AC-6648-47F9-9670-15A3992F5853}"/>
    <cellStyle name="l_PM Jornais(eliza)_Plano Base RO_SECOM PR - MAIS BRASIL - 2a  ETAPA - 13-05 CONFERENCIA 10.05.08_SECOM PR - MGE E SPE - 13-05 3 5" xfId="35559" xr:uid="{AEFC92AA-6059-4FCE-AF72-87AB9722D8BA}"/>
    <cellStyle name="l_PM Jornais(eliza)_Plano Base RO_SECOM PR - MAIS BRASIL - 2a  ETAPA - 13-05 CONFERENCIA 10.05.08_SECOM PR - MGE E SPE - 13-05 3 6" xfId="37266" xr:uid="{3879F2EB-1285-420F-ABF9-F60C7FBD6D31}"/>
    <cellStyle name="l_PM Jornais(eliza)_Plano Base RO_SECOM PR - MAIS BRASIL - 2a  ETAPA - 13-05 CONFERENCIA 10.05.08_SECOM PR - MGE E SPE - 13-05 3 6 2" xfId="46802" xr:uid="{9058A98D-639A-4158-8F16-5458F0545225}"/>
    <cellStyle name="l_PM Jornais(eliza)_Plano Base RO_SECOM PR - MAIS BRASIL - 2a  ETAPA - 13-05 CONFERENCIA 10.05.08_SECOM PR - MGE E SPE - 13-05 4" xfId="14324" xr:uid="{953A4BBD-8DE6-44AE-A63A-75615C1AF299}"/>
    <cellStyle name="l_PM Jornais(eliza)_Plano Base RO_SECOM PR - MAIS BRASIL - 2a  ETAPA - 13-05 CONFERENCIA 10.05.08_SECOM PR - MGE E SPE - 13-05 4 2" xfId="20483" xr:uid="{9A46FA2B-052A-4EB0-A4F9-E1B3A51BA4FF}"/>
    <cellStyle name="l_PM Jornais(eliza)_Plano Base RO_SECOM PR - MAIS BRASIL - 2a  ETAPA - 13-05 CONFERENCIA 10.05.08_SECOM PR - MGE E SPE - 13-05 4 2 2" xfId="37893" xr:uid="{6203D4E1-E169-481B-BA57-5E572D59B41D}"/>
    <cellStyle name="l_PM Jornais(eliza)_Plano Base RO_SECOM PR - MAIS BRASIL - 2a  ETAPA - 13-05 CONFERENCIA 10.05.08_SECOM PR - MGE E SPE - 13-05 4 3" xfId="25392" xr:uid="{3422B91F-93B4-45B7-B5DD-CC111B3D7772}"/>
    <cellStyle name="l_PM Jornais(eliza)_Plano Base RO_SECOM PR - MAIS BRASIL - 2a  ETAPA - 13-05 CONFERENCIA 10.05.08_SECOM PR - MGE E SPE - 13-05 5" xfId="28602" xr:uid="{7F699DC6-0CD4-44A5-B906-78AFD72F434D}"/>
    <cellStyle name="l_PM Jornais(eliza)_Plano Base RO_SECOM PR - MAIS BRASIL - 2a  ETAPA - 13-05 CONFERENCIA 10.05.08_SECOM PR - MGE E SPE - 13-05 5 2" xfId="40958" xr:uid="{963E8ECA-AA1F-4F19-814A-D1ABF25CB1FA}"/>
    <cellStyle name="l_PM Jornais(eliza)_Plano Base RO_SECOM PR - MAIS BRASIL - 2a  ETAPA - 13-05 CONFERENCIA 10.05.08_SECOM PR - MGE E SPE - 13-05 6" xfId="31734" xr:uid="{9658D319-2A1C-483A-824E-5C717DE11E2B}"/>
    <cellStyle name="l_PM Jornais(eliza)_Plano Base RO_SECOM PR - MAIS BRASIL - 2a  ETAPA - 13-05 CONFERENCIA 10.05.08_SECOM PR - MGE E SPE - 13-05_JORNAL COMPLEMENTO 24.06 - VERAMIR II - CONSOLIDADO" xfId="1541" xr:uid="{8D6EC920-BE36-4FF1-9769-B1E0EE6A085A}"/>
    <cellStyle name="l_PM Jornais(eliza)_Plano Base RO_SECOM PR - MAIS BRASIL - 2a  ETAPA - 13-05 CONFERENCIA 10.05.08_SECOM PR - MGE E SPE - 13-05_OOH - Rev 12" xfId="4184" xr:uid="{A4C49ECE-BDD0-442C-9E1D-C0B3218BF194}"/>
    <cellStyle name="l_PM Jornais(eliza)_Plano Base RO_SECOM PR - MAIS BRASIL - 2a  ETAPA - 13-05 CONFERENCIA 10.05.08_SÉCULO 21" xfId="1542" xr:uid="{052FFD14-1445-41D7-9A34-E7F3E62BDFFB}"/>
    <cellStyle name="l_PM Jornais(eliza)_Plano Base RO_SECOM PR - MAIS BRASIL - 2a  ETAPA - 13-05 CONFERENCIA 10.05.08_SÉCULO 21_JORNAL COMPLEMENTO 24.06 - VERAMIR II - CONSOLIDADO" xfId="1543" xr:uid="{03EC7B61-4386-41C3-8448-893D5463B494}"/>
    <cellStyle name="l_PM Jornais(eliza)_Plano Base RO_SECOM PR - MAIS BRASIL - 2a  ETAPA - 13-05 CONFERENCIA 10.05.08_SPA - NUCLEO APRES" xfId="1544" xr:uid="{AD1CAD38-A9D5-4418-93D8-B81272F30EB4}"/>
    <cellStyle name="l_PM Jornais(eliza)_Plano Base RO_SECOM PR - MAIS BRASIL - 2a  ETAPA - 13-05 CONFERENCIA 10.05.08_SPA - NUCLEO APRES 2" xfId="11482" xr:uid="{5897D6CB-C35C-4F6D-9C28-89C2E85360D9}"/>
    <cellStyle name="l_PM Jornais(eliza)_Plano Base RO_SECOM PR - MAIS BRASIL - 2a  ETAPA - 13-05 CONFERENCIA 10.05.08_SPA - NUCLEO APRES 2 2" xfId="13238" xr:uid="{E0A97CF9-3C0A-400B-9641-01658F0C853E}"/>
    <cellStyle name="l_PM Jornais(eliza)_Plano Base RO_SECOM PR - MAIS BRASIL - 2a  ETAPA - 13-05 CONFERENCIA 10.05.08_SPA - NUCLEO APRES 2 2 2" xfId="16868" xr:uid="{57020B3A-1D9E-4AAA-8AAF-B5CC4BADAED2}"/>
    <cellStyle name="l_PM Jornais(eliza)_Plano Base RO_SECOM PR - MAIS BRASIL - 2a  ETAPA - 13-05 CONFERENCIA 10.05.08_SPA - NUCLEO APRES 2 2 2 2" xfId="23027" xr:uid="{BF00B479-6C7A-46BB-9F4E-15892A1D1C51}"/>
    <cellStyle name="l_PM Jornais(eliza)_Plano Base RO_SECOM PR - MAIS BRASIL - 2a  ETAPA - 13-05 CONFERENCIA 10.05.08_SPA - NUCLEO APRES 2 2 2 2 2" xfId="40294" xr:uid="{3E24E301-DE00-41B1-B36A-902AFDBB652C}"/>
    <cellStyle name="l_PM Jornais(eliza)_Plano Base RO_SECOM PR - MAIS BRASIL - 2a  ETAPA - 13-05 CONFERENCIA 10.05.08_SPA - NUCLEO APRES 2 2 2 3" xfId="27935" xr:uid="{3A1486F1-3B83-4129-821C-CEC31839B750}"/>
    <cellStyle name="l_PM Jornais(eliza)_Plano Base RO_SECOM PR - MAIS BRASIL - 2a  ETAPA - 13-05 CONFERENCIA 10.05.08_SPA - NUCLEO APRES 2 2 3" xfId="31159" xr:uid="{82A577FB-74B8-4C0F-AEDE-DBCA26466968}"/>
    <cellStyle name="l_PM Jornais(eliza)_Plano Base RO_SECOM PR - MAIS BRASIL - 2a  ETAPA - 13-05 CONFERENCIA 10.05.08_SPA - NUCLEO APRES 2 2 3 2" xfId="43383" xr:uid="{1A25AC8B-857E-40E4-9317-985D33D7C008}"/>
    <cellStyle name="l_PM Jornais(eliza)_Plano Base RO_SECOM PR - MAIS BRASIL - 2a  ETAPA - 13-05 CONFERENCIA 10.05.08_SPA - NUCLEO APRES 2 2 4" xfId="34151" xr:uid="{FB64551A-4396-41CB-83FC-DFDA0F8D8D8C}"/>
    <cellStyle name="l_PM Jornais(eliza)_Plano Base RO_SECOM PR - MAIS BRASIL - 2a  ETAPA - 13-05 CONFERENCIA 10.05.08_SPA - NUCLEO APRES 2 2 4 2" xfId="45870" xr:uid="{9B37B816-CBE1-4768-B854-AA27E95E2FA1}"/>
    <cellStyle name="l_PM Jornais(eliza)_Plano Base RO_SECOM PR - MAIS BRASIL - 2a  ETAPA - 13-05 CONFERENCIA 10.05.08_SPA - NUCLEO APRES 2 2 5" xfId="36352" xr:uid="{BA8F091B-8F70-4170-AEB2-BB0D4C505E89}"/>
    <cellStyle name="l_PM Jornais(eliza)_Plano Base RO_SECOM PR - MAIS BRASIL - 2a  ETAPA - 13-05 CONFERENCIA 10.05.08_SPA - NUCLEO APRES 2 2 6" xfId="19898" xr:uid="{D5DD97BF-6654-4441-AF08-20F6DD530389}"/>
    <cellStyle name="l_PM Jornais(eliza)_Plano Base RO_SECOM PR - MAIS BRASIL - 2a  ETAPA - 13-05 CONFERENCIA 10.05.08_SPA - NUCLEO APRES 2 3" xfId="15165" xr:uid="{64985651-DA95-426E-A0F5-8BD447C0E785}"/>
    <cellStyle name="l_PM Jornais(eliza)_Plano Base RO_SECOM PR - MAIS BRASIL - 2a  ETAPA - 13-05 CONFERENCIA 10.05.08_SPA - NUCLEO APRES 2 3 2" xfId="21324" xr:uid="{29E8252B-5B84-4C4D-A45B-B383B12F4E22}"/>
    <cellStyle name="l_PM Jornais(eliza)_Plano Base RO_SECOM PR - MAIS BRASIL - 2a  ETAPA - 13-05 CONFERENCIA 10.05.08_SPA - NUCLEO APRES 2 3 2 2" xfId="38697" xr:uid="{E4C5C9AA-F8C3-4AD7-9034-9104DCE59393}"/>
    <cellStyle name="l_PM Jornais(eliza)_Plano Base RO_SECOM PR - MAIS BRASIL - 2a  ETAPA - 13-05 CONFERENCIA 10.05.08_SPA - NUCLEO APRES 2 3 3" xfId="26286" xr:uid="{5BE315B2-CB0D-427F-B80F-2C94E23DA384}"/>
    <cellStyle name="l_PM Jornais(eliza)_Plano Base RO_SECOM PR - MAIS BRASIL - 2a  ETAPA - 13-05 CONFERENCIA 10.05.08_SPA - NUCLEO APRES 2 4" xfId="29477" xr:uid="{F26E9EEF-F529-4294-908C-B1855C05AA08}"/>
    <cellStyle name="l_PM Jornais(eliza)_Plano Base RO_SECOM PR - MAIS BRASIL - 2a  ETAPA - 13-05 CONFERENCIA 10.05.08_SPA - NUCLEO APRES 2 4 2" xfId="41787" xr:uid="{0840EECD-5BC1-4949-B367-207103A42379}"/>
    <cellStyle name="l_PM Jornais(eliza)_Plano Base RO_SECOM PR - MAIS BRASIL - 2a  ETAPA - 13-05 CONFERENCIA 10.05.08_SPA - NUCLEO APRES 2 5" xfId="32461" xr:uid="{5F197439-6F97-4A45-B478-628CFCDBE10E}"/>
    <cellStyle name="l_PM Jornais(eliza)_Plano Base RO_SECOM PR - MAIS BRASIL - 2a  ETAPA - 13-05 CONFERENCIA 10.05.08_SPA - NUCLEO APRES 2 5 2" xfId="44216" xr:uid="{46083B6A-6476-4E2F-B061-D630913BC188}"/>
    <cellStyle name="l_PM Jornais(eliza)_Plano Base RO_SECOM PR - MAIS BRASIL - 2a  ETAPA - 13-05 CONFERENCIA 10.05.08_SPA - NUCLEO APRES 2 6" xfId="34766" xr:uid="{765A000B-20F6-482B-9230-2A28145C8F87}"/>
    <cellStyle name="l_PM Jornais(eliza)_Plano Base RO_SECOM PR - MAIS BRASIL - 2a  ETAPA - 13-05 CONFERENCIA 10.05.08_SPA - NUCLEO APRES 2 7" xfId="19672" xr:uid="{098D9DAF-2C2A-4A55-BD23-5C5A5449EBFC}"/>
    <cellStyle name="l_PM Jornais(eliza)_Plano Base RO_SECOM PR - MAIS BRASIL - 2a  ETAPA - 13-05 CONFERENCIA 10.05.08_SPA - NUCLEO APRES 3" xfId="12435" xr:uid="{3DC966C6-5F4C-4A81-8450-73FBC6A887A1}"/>
    <cellStyle name="l_PM Jornais(eliza)_Plano Base RO_SECOM PR - MAIS BRASIL - 2a  ETAPA - 13-05 CONFERENCIA 10.05.08_SPA - NUCLEO APRES 3 2" xfId="16065" xr:uid="{6D07444D-7B2F-48FC-8DC4-28D80B8A99CC}"/>
    <cellStyle name="l_PM Jornais(eliza)_Plano Base RO_SECOM PR - MAIS BRASIL - 2a  ETAPA - 13-05 CONFERENCIA 10.05.08_SPA - NUCLEO APRES 3 2 2" xfId="22224" xr:uid="{0B760182-9907-4279-87A6-4FFBAEB54E0C}"/>
    <cellStyle name="l_PM Jornais(eliza)_Plano Base RO_SECOM PR - MAIS BRASIL - 2a  ETAPA - 13-05 CONFERENCIA 10.05.08_SPA - NUCLEO APRES 3 2 2 2" xfId="39502" xr:uid="{A88EDAD9-AC21-41D9-9345-2F6F084AC16E}"/>
    <cellStyle name="l_PM Jornais(eliza)_Plano Base RO_SECOM PR - MAIS BRASIL - 2a  ETAPA - 13-05 CONFERENCIA 10.05.08_SPA - NUCLEO APRES 3 2 3" xfId="27143" xr:uid="{DBA1A905-244E-48F6-BCDC-AAD2B0535E27}"/>
    <cellStyle name="l_PM Jornais(eliza)_Plano Base RO_SECOM PR - MAIS BRASIL - 2a  ETAPA - 13-05 CONFERENCIA 10.05.08_SPA - NUCLEO APRES 3 2 4" xfId="48402" xr:uid="{2EDB9D47-322F-4378-98A0-F84936941C7D}"/>
    <cellStyle name="l_PM Jornais(eliza)_Plano Base RO_SECOM PR - MAIS BRASIL - 2a  ETAPA - 13-05 CONFERENCIA 10.05.08_SPA - NUCLEO APRES 3 3" xfId="17765" xr:uid="{68F8E03F-48A3-4758-9AC1-5E4B7B2BFB02}"/>
    <cellStyle name="l_PM Jornais(eliza)_Plano Base RO_SECOM PR - MAIS BRASIL - 2a  ETAPA - 13-05 CONFERENCIA 10.05.08_SPA - NUCLEO APRES 3 3 2" xfId="23924" xr:uid="{B0F98327-4E77-412A-8A3A-E1B29245B380}"/>
    <cellStyle name="l_PM Jornais(eliza)_Plano Base RO_SECOM PR - MAIS BRASIL - 2a  ETAPA - 13-05 CONFERENCIA 10.05.08_SPA - NUCLEO APRES 3 3 2 2" xfId="42587" xr:uid="{204243B0-C3D3-40D0-94C7-2B163C37632A}"/>
    <cellStyle name="l_PM Jornais(eliza)_Plano Base RO_SECOM PR - MAIS BRASIL - 2a  ETAPA - 13-05 CONFERENCIA 10.05.08_SPA - NUCLEO APRES 3 3 3" xfId="30361" xr:uid="{DD5D1D96-BDF1-4620-9811-685611A555DD}"/>
    <cellStyle name="l_PM Jornais(eliza)_Plano Base RO_SECOM PR - MAIS BRASIL - 2a  ETAPA - 13-05 CONFERENCIA 10.05.08_SPA - NUCLEO APRES 3 4" xfId="33358" xr:uid="{1E8FED81-4E3D-4C8F-AC74-2A64707D613C}"/>
    <cellStyle name="l_PM Jornais(eliza)_Plano Base RO_SECOM PR - MAIS BRASIL - 2a  ETAPA - 13-05 CONFERENCIA 10.05.08_SPA - NUCLEO APRES 3 4 2" xfId="45077" xr:uid="{5FF724A0-BA88-4E69-90AC-CE6B9EAF97E6}"/>
    <cellStyle name="l_PM Jornais(eliza)_Plano Base RO_SECOM PR - MAIS BRASIL - 2a  ETAPA - 13-05 CONFERENCIA 10.05.08_SPA - NUCLEO APRES 3 5" xfId="35560" xr:uid="{DC82343B-E128-4446-B3A3-5EA4BBF5B25F}"/>
    <cellStyle name="l_PM Jornais(eliza)_Plano Base RO_SECOM PR - MAIS BRASIL - 2a  ETAPA - 13-05 CONFERENCIA 10.05.08_SPA - NUCLEO APRES 3 6" xfId="36866" xr:uid="{3243288A-8361-4D30-8B53-8EDB200BCE97}"/>
    <cellStyle name="l_PM Jornais(eliza)_Plano Base RO_SECOM PR - MAIS BRASIL - 2a  ETAPA - 13-05 CONFERENCIA 10.05.08_SPA - NUCLEO APRES 3 6 2" xfId="46402" xr:uid="{C683A682-DB81-4472-B3D2-3BEC58929EE6}"/>
    <cellStyle name="l_PM Jornais(eliza)_Plano Base RO_SECOM PR - MAIS BRASIL - 2a  ETAPA - 13-05 CONFERENCIA 10.05.08_SPA - NUCLEO APRES 4" xfId="14325" xr:uid="{274C670C-FBFB-4338-B65C-01F1B8DCDB9D}"/>
    <cellStyle name="l_PM Jornais(eliza)_Plano Base RO_SECOM PR - MAIS BRASIL - 2a  ETAPA - 13-05 CONFERENCIA 10.05.08_SPA - NUCLEO APRES 4 2" xfId="20484" xr:uid="{F2CAABEE-E126-4666-84B3-D1826546D957}"/>
    <cellStyle name="l_PM Jornais(eliza)_Plano Base RO_SECOM PR - MAIS BRASIL - 2a  ETAPA - 13-05 CONFERENCIA 10.05.08_SPA - NUCLEO APRES 4 2 2" xfId="37894" xr:uid="{E061793E-BDD6-412C-A658-87B301905F7A}"/>
    <cellStyle name="l_PM Jornais(eliza)_Plano Base RO_SECOM PR - MAIS BRASIL - 2a  ETAPA - 13-05 CONFERENCIA 10.05.08_SPA - NUCLEO APRES 4 3" xfId="25393" xr:uid="{3F69DF74-7DB8-4FBE-AC79-D6C012EE13FC}"/>
    <cellStyle name="l_PM Jornais(eliza)_Plano Base RO_SECOM PR - MAIS BRASIL - 2a  ETAPA - 13-05 CONFERENCIA 10.05.08_SPA - NUCLEO APRES 5" xfId="28603" xr:uid="{FDE677EA-7106-42F9-9CCF-02C27FC5770E}"/>
    <cellStyle name="l_PM Jornais(eliza)_Plano Base RO_SECOM PR - MAIS BRASIL - 2a  ETAPA - 13-05 CONFERENCIA 10.05.08_SPA - NUCLEO APRES 5 2" xfId="40959" xr:uid="{24E9CCE0-B1A8-424E-850B-76721DB4DFAC}"/>
    <cellStyle name="l_PM Jornais(eliza)_Plano Base RO_SECOM PR - MAIS BRASIL - 2a  ETAPA - 13-05 CONFERENCIA 10.05.08_SPA - NUCLEO APRES 6" xfId="31733" xr:uid="{F4B3C843-4CC1-4FEA-96BA-83B9F165A45D}"/>
    <cellStyle name="l_PM Jornais(eliza)_Plano Base RO_SECOM PR - MAIS BRASIL - 2a  ETAPA - 13-05 CONFERENCIA 10.05.08_SPA - NUCLEO APRES_CINEMA - BRASÍLIA - 141" xfId="1545" xr:uid="{A76EBD52-C206-468A-857A-582B021414C8}"/>
    <cellStyle name="l_PM Jornais(eliza)_Plano Base RO_SECOM PR - MAIS BRASIL - 2a  ETAPA - 13-05 CONFERENCIA 10.05.08_SPA - NUCLEO APRES_CINEMA - BRASÍLIA - 141_JORNAL COMPLEMENTO 24.06 - VERAMIR II - CONSOLIDADO" xfId="1546" xr:uid="{71190064-C910-4C31-A958-72CB19EBACFE}"/>
    <cellStyle name="l_PM Jornais(eliza)_Plano Base RO_SECOM PR - MAIS BRASIL - 2a  ETAPA - 13-05 CONFERENCIA 10.05.08_SPA - NUCLEO APRES_CINEMA_-_9_MERCADOS" xfId="1547" xr:uid="{9958BDA5-32DE-48D1-B9C6-E1A3A6900224}"/>
    <cellStyle name="l_PM Jornais(eliza)_Plano Base RO_SECOM PR - MAIS BRASIL - 2a  ETAPA - 13-05 CONFERENCIA 10.05.08_SPA - NUCLEO APRES_JORNAL COMPLEMENTO 24.06 - VERAMIR II - CONSOLIDADO" xfId="1548" xr:uid="{CDA69E9E-73E4-44F4-B1BA-DDF26BE1DA1F}"/>
    <cellStyle name="l_PM Jornais(eliza)_Plano Base RO_SECOM PR - MAIS BRASIL - 2a  ETAPA - 13-05 CONFERENCIA 10.05.08_SPA - NUCLEO APRES_OOH - Rev 12" xfId="4185" xr:uid="{79BD30DF-F272-4817-8DBF-B011862B12ED}"/>
    <cellStyle name="l_PM Jornais(eliza)_Plano Base RO_SECOM PR - MAIS BRASIL - 2a  ETAPA - 13-05 CONFERENCIA 10.05.08_SPA - NUCLEO APRES_Plano  DF - Jornal Meia Pág. Tab. 17.05" xfId="1549" xr:uid="{D6B9D0D9-F4DC-4452-8B70-C9489E8B0620}"/>
    <cellStyle name="l_PM Jornais(eliza)_Plano Base RO_SECOM PR - MAIS BRASIL - 2a  ETAPA - 13-05 CONFERENCIA 10.05.08_SPA - NUCLEO APRES_Plano  DF - Jornal Meia Pág. Tab. 17.05_JORNAL COMPLEMENTO 24.06 - VERAMIR II - CONSOLIDADO" xfId="1550" xr:uid="{0F54CB2F-1EA5-4FD8-BB29-F3B04972206A}"/>
    <cellStyle name="l_PM Jornais(eliza)_Plano Base RO_SECOM PR - MAIS BRASIL - 2a  ETAPA - 13-05 CONFERENCIA 10.05.08_SPA - NUCLEO APRES_Plano  PE - Jornal Meia Pág. Tab. 17.05" xfId="1551" xr:uid="{506215A1-4E75-4F82-B94B-ECD0E0213044}"/>
    <cellStyle name="l_PM Jornais(eliza)_Plano Base RO_SECOM PR - MAIS BRASIL - 2a  ETAPA - 13-05 CONFERENCIA 10.05.08_SPA - NUCLEO APRES_Plano  PE - Jornal Meia Pág. Tab. 17.05_JORNAL COMPLEMENTO 24.06 - VERAMIR II - CONSOLIDADO" xfId="1552" xr:uid="{A05C8A71-D13F-4E47-8247-BD42ED504591}"/>
    <cellStyle name="l_PM Jornais(eliza)_Plano Base RO_SECOM PR - MAIS BRASIL - 2a  ETAPA - 13-05 CONFERENCIA 10.05.08_SPA - NUCLEO APRES_Plano BA - Jornal Meia Pág. Tab. 17.05" xfId="1553" xr:uid="{43F9424C-D066-43BD-9DD8-57E0C47E9B2A}"/>
    <cellStyle name="l_PM Jornais(eliza)_Plano Base RO_SECOM PR - MAIS BRASIL - 2a  ETAPA - 13-05 CONFERENCIA 10.05.08_SPA - NUCLEO APRES_Plano BA - Jornal Meia Pág. Tab. 17.05_JORNAL COMPLEMENTO 24.06 - VERAMIR II - CONSOLIDADO" xfId="1554" xr:uid="{2CD9919A-A0FF-4526-BC83-39E170490EE4}"/>
    <cellStyle name="l_PM Jornais(eliza)_Plano Base RO_SECOM PR - MAIS BRASIL - 2a  ETAPA - 13-05 CONFERENCIA 10.05.08_SPA - NUCLEO APRES_Plano CE - Jornal Meia Pág. Tab. 17.05" xfId="1555" xr:uid="{0C1EC6EC-4130-41F2-BCB6-A3CF7BEB5921}"/>
    <cellStyle name="l_PM Jornais(eliza)_Plano Base RO_SECOM PR - MAIS BRASIL - 2a  ETAPA - 13-05 CONFERENCIA 10.05.08_SPA - NUCLEO APRES_Plano CE - Jornal Meia Pág. Tab. 17.05_JORNAL COMPLEMENTO 24.06 - VERAMIR II - CONSOLIDADO" xfId="1556" xr:uid="{9F4544DB-3F00-4753-A9B4-777C7E72172D}"/>
    <cellStyle name="l_PM Jornais(eliza)_Plano Base RO_SECOM PR - MAIS BRASIL - 2a  ETAPA - 13-05 CONFERENCIA 10.05.08_SPA - NUCLEO APRES_REV I - PLANO RÁDIO CONSOLIDADO MATISSE 07.07" xfId="1557" xr:uid="{3536B335-8E7B-4F49-A5DF-EFCF79DFC9A5}"/>
    <cellStyle name="l_PM Jornais(eliza)_Plano Base RO_SECOM PR - MAIS BRASIL - 2a  ETAPA - 13-05 CONFERENCIA 10.05.08_SPA - NUCLEO APRES_SÉCULO 21" xfId="1558" xr:uid="{7289D99D-109F-4470-8E33-7FF76A010B46}"/>
    <cellStyle name="l_PM Jornais(eliza)_Plano Base RO_SECOM PR - MAIS BRASIL - 2a  ETAPA - 13-05 CONFERENCIA 10.05.08_SPA - NUCLEO APRES_SÉCULO 21_JORNAL COMPLEMENTO 24.06 - VERAMIR II - CONSOLIDADO" xfId="1559" xr:uid="{56EC2015-F8A6-47D2-B863-7484F272C477}"/>
    <cellStyle name="l_PM Jornais(eliza)_Plano Base RO_SECOM PR (1).." xfId="1560" xr:uid="{660851DF-3569-48FE-AE43-42B04F3049D7}"/>
    <cellStyle name="l_PM Jornais(eliza)_Plano Base RO_SECOM PR (1).._JORNAL COMPLEMENTO 24.06 - VERAMIR II - CONSOLIDADO" xfId="1561" xr:uid="{196A6F87-4584-44F4-9F51-50C460DF130A}"/>
    <cellStyle name="l_PM Jornais(eliza)_Plano Base RO_SECOM PR (2).." xfId="1562" xr:uid="{FD8B4405-FDEF-45AB-BAC8-5B96203347B8}"/>
    <cellStyle name="l_PM Jornais(eliza)_Plano Base RO_SECOM PR (2).._JORNAL COMPLEMENTO 24.06 - VERAMIR II - CONSOLIDADO" xfId="1563" xr:uid="{ECC47032-2491-413C-A887-315EEF030D57}"/>
    <cellStyle name="l_PM Jornais(eliza)_Plano Base RO_SECOM PR -PERNAMBUCO -  14-05-08(1)" xfId="1564" xr:uid="{7A9D73FF-81DB-4EDD-A0E8-F32D3A98FC19}"/>
    <cellStyle name="l_PM Jornais(eliza)_Plano Base RO_SECOM PR -PERNAMBUCO -  14-05-08(1)_JORNAL COMPLEMENTO 24.06 - VERAMIR II - CONSOLIDADO" xfId="1565" xr:uid="{D1930AE7-0879-4D1F-9233-C711FA28135D}"/>
    <cellStyle name="l_PM Jornais(eliza)_Plano Base RO_SPA - NUCLEO APRES" xfId="1566" xr:uid="{64C041CA-BE65-4D2E-8D21-0849F2C766CB}"/>
    <cellStyle name="l_PM Jornais(eliza)_Plano Base RO_SPA - NUCLEO APRES 2" xfId="11483" xr:uid="{190960E1-2F5B-407F-BFC1-92793E0CFE33}"/>
    <cellStyle name="l_PM Jornais(eliza)_Plano Base RO_SPA - NUCLEO APRES 2 2" xfId="13239" xr:uid="{7AA7D9EF-A633-489D-993A-8BBDADD3A772}"/>
    <cellStyle name="l_PM Jornais(eliza)_Plano Base RO_SPA - NUCLEO APRES 2 2 2" xfId="16869" xr:uid="{71A82F9B-101D-4CCB-BB93-A21FD07522BF}"/>
    <cellStyle name="l_PM Jornais(eliza)_Plano Base RO_SPA - NUCLEO APRES 2 2 2 2" xfId="23028" xr:uid="{EF6A9D69-8F7B-47CC-8C02-3F15356FC851}"/>
    <cellStyle name="l_PM Jornais(eliza)_Plano Base RO_SPA - NUCLEO APRES 2 2 2 2 2" xfId="40295" xr:uid="{2E154664-D3C4-4B20-B917-6AB6CC322962}"/>
    <cellStyle name="l_PM Jornais(eliza)_Plano Base RO_SPA - NUCLEO APRES 2 2 2 3" xfId="27936" xr:uid="{71D0E2C6-7422-4A12-A768-4F0FBBA7FF8F}"/>
    <cellStyle name="l_PM Jornais(eliza)_Plano Base RO_SPA - NUCLEO APRES 2 2 3" xfId="31160" xr:uid="{01411AC2-3B53-47C3-AC21-CA380889A6DC}"/>
    <cellStyle name="l_PM Jornais(eliza)_Plano Base RO_SPA - NUCLEO APRES 2 2 3 2" xfId="43384" xr:uid="{F984E0FA-CE35-4DE2-9A36-7D2BE43D0D8C}"/>
    <cellStyle name="l_PM Jornais(eliza)_Plano Base RO_SPA - NUCLEO APRES 2 2 4" xfId="34152" xr:uid="{B30612D8-3B61-4A66-B33C-3679D8001A76}"/>
    <cellStyle name="l_PM Jornais(eliza)_Plano Base RO_SPA - NUCLEO APRES 2 2 4 2" xfId="45871" xr:uid="{94733285-6343-457D-99B0-111930D1E2DC}"/>
    <cellStyle name="l_PM Jornais(eliza)_Plano Base RO_SPA - NUCLEO APRES 2 2 5" xfId="36353" xr:uid="{7D65F04F-5337-4DF3-9762-C9AC3679CE0D}"/>
    <cellStyle name="l_PM Jornais(eliza)_Plano Base RO_SPA - NUCLEO APRES 2 2 6" xfId="18231" xr:uid="{D5799C0F-4BCB-4304-A689-37FC3FCA3CED}"/>
    <cellStyle name="l_PM Jornais(eliza)_Plano Base RO_SPA - NUCLEO APRES 2 3" xfId="15166" xr:uid="{50AD3245-1772-456D-B7FB-3668E5AB5288}"/>
    <cellStyle name="l_PM Jornais(eliza)_Plano Base RO_SPA - NUCLEO APRES 2 3 2" xfId="21325" xr:uid="{A627C937-0D25-42C4-B080-59EB9D79CD46}"/>
    <cellStyle name="l_PM Jornais(eliza)_Plano Base RO_SPA - NUCLEO APRES 2 3 2 2" xfId="38698" xr:uid="{97FFE914-4549-4D65-B9E9-76DC365A2DF3}"/>
    <cellStyle name="l_PM Jornais(eliza)_Plano Base RO_SPA - NUCLEO APRES 2 3 3" xfId="26287" xr:uid="{60292E33-52B6-442B-9E31-1AB44C81BFDC}"/>
    <cellStyle name="l_PM Jornais(eliza)_Plano Base RO_SPA - NUCLEO APRES 2 4" xfId="29478" xr:uid="{E04C5CA2-F483-4D30-BF63-41FE730AF587}"/>
    <cellStyle name="l_PM Jornais(eliza)_Plano Base RO_SPA - NUCLEO APRES 2 4 2" xfId="41788" xr:uid="{9D6276F0-B4A0-483B-9C2E-B1A2CE677BF2}"/>
    <cellStyle name="l_PM Jornais(eliza)_Plano Base RO_SPA - NUCLEO APRES 2 5" xfId="32462" xr:uid="{6B599176-0228-4BF8-B336-67686ACC1C1F}"/>
    <cellStyle name="l_PM Jornais(eliza)_Plano Base RO_SPA - NUCLEO APRES 2 5 2" xfId="44217" xr:uid="{0A636133-40C6-48B8-8DAA-8A2F707EF2E9}"/>
    <cellStyle name="l_PM Jornais(eliza)_Plano Base RO_SPA - NUCLEO APRES 2 6" xfId="34767" xr:uid="{C898935F-30F6-43F3-9FF9-7D414CA62FBA}"/>
    <cellStyle name="l_PM Jornais(eliza)_Plano Base RO_SPA - NUCLEO APRES 2 7" xfId="18995" xr:uid="{8E097DE0-695B-4D6B-B6C5-B72C51467EA7}"/>
    <cellStyle name="l_PM Jornais(eliza)_Plano Base RO_SPA - NUCLEO APRES 3" xfId="12436" xr:uid="{2AD11C33-B741-4B20-9610-39702FC611D7}"/>
    <cellStyle name="l_PM Jornais(eliza)_Plano Base RO_SPA - NUCLEO APRES 3 2" xfId="16066" xr:uid="{0EE0CC91-D7F7-4C12-A178-B5F7D5BC76A8}"/>
    <cellStyle name="l_PM Jornais(eliza)_Plano Base RO_SPA - NUCLEO APRES 3 2 2" xfId="22225" xr:uid="{080310E8-8688-47A8-A6FE-02A8C0093E5E}"/>
    <cellStyle name="l_PM Jornais(eliza)_Plano Base RO_SPA - NUCLEO APRES 3 2 2 2" xfId="39503" xr:uid="{013F6670-21C1-4449-8FD8-24F73858C6BC}"/>
    <cellStyle name="l_PM Jornais(eliza)_Plano Base RO_SPA - NUCLEO APRES 3 2 3" xfId="27144" xr:uid="{B3F3D1B4-ECA6-4205-B8F7-3B2C336D3BF0}"/>
    <cellStyle name="l_PM Jornais(eliza)_Plano Base RO_SPA - NUCLEO APRES 3 2 4" xfId="48403" xr:uid="{99727A89-B25F-4FDD-AB8C-3B86D2C3E0D8}"/>
    <cellStyle name="l_PM Jornais(eliza)_Plano Base RO_SPA - NUCLEO APRES 3 3" xfId="17766" xr:uid="{A4F319C5-E6C3-45DB-BFFA-FEC3112E63BD}"/>
    <cellStyle name="l_PM Jornais(eliza)_Plano Base RO_SPA - NUCLEO APRES 3 3 2" xfId="23925" xr:uid="{DD521A16-411D-4F34-A615-2ED8FCFA8F0F}"/>
    <cellStyle name="l_PM Jornais(eliza)_Plano Base RO_SPA - NUCLEO APRES 3 3 2 2" xfId="42588" xr:uid="{1915D26A-9725-4581-BC9D-B7FD008911E7}"/>
    <cellStyle name="l_PM Jornais(eliza)_Plano Base RO_SPA - NUCLEO APRES 3 3 3" xfId="30362" xr:uid="{EDD49F3F-40E2-43DD-8467-3D175D8527BE}"/>
    <cellStyle name="l_PM Jornais(eliza)_Plano Base RO_SPA - NUCLEO APRES 3 4" xfId="33359" xr:uid="{7AE9ACB5-8BA5-453B-9BA7-737C54C6D399}"/>
    <cellStyle name="l_PM Jornais(eliza)_Plano Base RO_SPA - NUCLEO APRES 3 4 2" xfId="45078" xr:uid="{BBA37616-2E5F-4D27-BA30-BF4E51E06182}"/>
    <cellStyle name="l_PM Jornais(eliza)_Plano Base RO_SPA - NUCLEO APRES 3 5" xfId="35561" xr:uid="{935B7E7B-96FE-4A2E-8A95-EC300B147AB5}"/>
    <cellStyle name="l_PM Jornais(eliza)_Plano Base RO_SPA - NUCLEO APRES 3 6" xfId="29050" xr:uid="{D6E2A9A1-75AD-4026-93CA-E20793DE44CC}"/>
    <cellStyle name="l_PM Jornais(eliza)_Plano Base RO_SPA - NUCLEO APRES 3 6 2" xfId="41376" xr:uid="{7676CB76-8E9D-4665-97A7-E4F5A0CBC6BF}"/>
    <cellStyle name="l_PM Jornais(eliza)_Plano Base RO_SPA - NUCLEO APRES 4" xfId="14326" xr:uid="{418E6F14-BFB5-4FBB-8FD4-5E224FAA154C}"/>
    <cellStyle name="l_PM Jornais(eliza)_Plano Base RO_SPA - NUCLEO APRES 4 2" xfId="20485" xr:uid="{2E2AEA23-B5AA-4B3D-872E-A12578203B51}"/>
    <cellStyle name="l_PM Jornais(eliza)_Plano Base RO_SPA - NUCLEO APRES 4 2 2" xfId="37895" xr:uid="{F5CFF49A-9D1D-4959-A337-949F32B553B7}"/>
    <cellStyle name="l_PM Jornais(eliza)_Plano Base RO_SPA - NUCLEO APRES 4 3" xfId="25394" xr:uid="{A62CA89F-7A9F-4E49-A078-4615A73DE665}"/>
    <cellStyle name="l_PM Jornais(eliza)_Plano Base RO_SPA - NUCLEO APRES 5" xfId="28604" xr:uid="{D2D33BBE-B416-467B-BB8C-04C15D38ECFC}"/>
    <cellStyle name="l_PM Jornais(eliza)_Plano Base RO_SPA - NUCLEO APRES 5 2" xfId="40960" xr:uid="{57705E09-7731-431F-AB71-93769D1FC9A5}"/>
    <cellStyle name="l_PM Jornais(eliza)_Plano Base RO_SPA - NUCLEO APRES 6" xfId="31732" xr:uid="{6F694E9C-A3A4-42C5-B630-3F43E578E2CB}"/>
    <cellStyle name="l_PM Jornais(eliza)_Plano Base RO_SPA - NUCLEO APRES_OOH - Rev 12" xfId="4186" xr:uid="{1DF10E25-61AC-4320-A770-3E7F474BD318}"/>
    <cellStyle name="l_PM Jornais(eliza)_Plano Base SP" xfId="1567" xr:uid="{3B383A72-43C8-4A10-8C23-51A6F6022347}"/>
    <cellStyle name="l_PM Jornais(eliza)_Plano Base SP 2" xfId="11484" xr:uid="{91FECA33-ACAA-4DFF-83ED-BDF606F8CC7D}"/>
    <cellStyle name="l_PM Jornais(eliza)_Plano Base SP 2 2" xfId="13240" xr:uid="{54BCB5B5-DB98-4076-8892-D06B4BEFF1FA}"/>
    <cellStyle name="l_PM Jornais(eliza)_Plano Base SP 2 2 2" xfId="16870" xr:uid="{74A03AD6-D0F9-457E-824D-D647830DCB90}"/>
    <cellStyle name="l_PM Jornais(eliza)_Plano Base SP 2 2 2 2" xfId="23029" xr:uid="{C9027B77-F5C3-41B2-A0DD-41417EC1C2D6}"/>
    <cellStyle name="l_PM Jornais(eliza)_Plano Base SP 2 2 2 2 2" xfId="40296" xr:uid="{DDF60E17-1580-4453-975B-9FC72FF2CB71}"/>
    <cellStyle name="l_PM Jornais(eliza)_Plano Base SP 2 2 2 3" xfId="27937" xr:uid="{6A137BA7-441C-4DF5-B85C-BF91E39FE021}"/>
    <cellStyle name="l_PM Jornais(eliza)_Plano Base SP 2 2 3" xfId="31161" xr:uid="{91D7E25E-9260-427D-8815-FE45F5F6D5D4}"/>
    <cellStyle name="l_PM Jornais(eliza)_Plano Base SP 2 2 3 2" xfId="43385" xr:uid="{1ECACDF1-B847-4DC2-8DB6-69AA88ABD560}"/>
    <cellStyle name="l_PM Jornais(eliza)_Plano Base SP 2 2 4" xfId="34153" xr:uid="{F054D728-984D-4B18-8E5F-2F3B21395CB3}"/>
    <cellStyle name="l_PM Jornais(eliza)_Plano Base SP 2 2 4 2" xfId="45872" xr:uid="{84D333A9-87D4-40F1-B722-69B83D4B151F}"/>
    <cellStyle name="l_PM Jornais(eliza)_Plano Base SP 2 2 5" xfId="36354" xr:uid="{7FCB9809-4AF5-4106-8BD2-4DFD1F6B5A1A}"/>
    <cellStyle name="l_PM Jornais(eliza)_Plano Base SP 2 2 6" xfId="19897" xr:uid="{7FD48702-AE5B-420D-B347-6AB0F1125E3F}"/>
    <cellStyle name="l_PM Jornais(eliza)_Plano Base SP 2 3" xfId="15167" xr:uid="{622E07B2-D2B1-4B1B-81D8-D2EFB13AB250}"/>
    <cellStyle name="l_PM Jornais(eliza)_Plano Base SP 2 3 2" xfId="21326" xr:uid="{70B249E6-31C5-4E61-A256-62D57CDBC6FC}"/>
    <cellStyle name="l_PM Jornais(eliza)_Plano Base SP 2 3 2 2" xfId="38699" xr:uid="{ECC3D146-3ABA-478B-AE61-BF016B653B99}"/>
    <cellStyle name="l_PM Jornais(eliza)_Plano Base SP 2 3 3" xfId="26288" xr:uid="{A8E554B2-9B79-481F-9B49-21F8146F18ED}"/>
    <cellStyle name="l_PM Jornais(eliza)_Plano Base SP 2 4" xfId="29479" xr:uid="{D4A0BE45-C2AA-4794-83B6-AB8EAC8A774F}"/>
    <cellStyle name="l_PM Jornais(eliza)_Plano Base SP 2 4 2" xfId="41789" xr:uid="{EF0B46E0-2A27-4EBC-9B9E-C6EC83AD6718}"/>
    <cellStyle name="l_PM Jornais(eliza)_Plano Base SP 2 5" xfId="32463" xr:uid="{51B8D763-1804-43A3-ACA2-9BAEC0FBF244}"/>
    <cellStyle name="l_PM Jornais(eliza)_Plano Base SP 2 5 2" xfId="44218" xr:uid="{133B0AB9-1FC1-4829-824C-83E89CEB07C2}"/>
    <cellStyle name="l_PM Jornais(eliza)_Plano Base SP 2 6" xfId="34768" xr:uid="{5CB457DC-7583-4834-891B-4175076475EB}"/>
    <cellStyle name="l_PM Jornais(eliza)_Plano Base SP 2 7" xfId="18679" xr:uid="{B4EB162A-4A31-4DD3-A0B8-60DC9D4CE320}"/>
    <cellStyle name="l_PM Jornais(eliza)_Plano Base SP 3" xfId="12437" xr:uid="{2DCD2D4D-43BE-4E79-A1A5-E67FFD6AC3DB}"/>
    <cellStyle name="l_PM Jornais(eliza)_Plano Base SP 3 2" xfId="16067" xr:uid="{C483790D-AA08-4C54-92CB-568245C9401F}"/>
    <cellStyle name="l_PM Jornais(eliza)_Plano Base SP 3 2 2" xfId="22226" xr:uid="{29D7B52E-35AA-4F47-886B-C9BFEEBEBCCF}"/>
    <cellStyle name="l_PM Jornais(eliza)_Plano Base SP 3 2 2 2" xfId="39504" xr:uid="{38511465-5DC5-470B-ADAD-CCC2FEC8734F}"/>
    <cellStyle name="l_PM Jornais(eliza)_Plano Base SP 3 2 3" xfId="27145" xr:uid="{13EEC4A7-C9BB-45EB-B059-B5DFAB335806}"/>
    <cellStyle name="l_PM Jornais(eliza)_Plano Base SP 3 2 4" xfId="48404" xr:uid="{ACC7618C-4BA1-4FF7-ADFE-EB8B63C355E4}"/>
    <cellStyle name="l_PM Jornais(eliza)_Plano Base SP 3 3" xfId="17767" xr:uid="{EF2C24F5-27D1-4E6D-AB2C-F44EAAA18568}"/>
    <cellStyle name="l_PM Jornais(eliza)_Plano Base SP 3 3 2" xfId="23926" xr:uid="{947BE76C-3A29-4DC0-AA0A-70A18866DC0E}"/>
    <cellStyle name="l_PM Jornais(eliza)_Plano Base SP 3 3 2 2" xfId="42589" xr:uid="{0CEDBEFB-766D-4B6D-97EA-4D332CA27B3E}"/>
    <cellStyle name="l_PM Jornais(eliza)_Plano Base SP 3 3 3" xfId="30363" xr:uid="{43263791-0C93-483E-ACDD-A426A1BBC8EE}"/>
    <cellStyle name="l_PM Jornais(eliza)_Plano Base SP 3 4" xfId="33360" xr:uid="{A82EFDC9-5333-4B12-9CA1-80570DDE39E2}"/>
    <cellStyle name="l_PM Jornais(eliza)_Plano Base SP 3 4 2" xfId="45079" xr:uid="{85F8E69B-A4BF-4BB6-A294-EFDB1293FEA0}"/>
    <cellStyle name="l_PM Jornais(eliza)_Plano Base SP 3 5" xfId="35562" xr:uid="{7F208C93-D677-47A1-AD88-80D1101BBC40}"/>
    <cellStyle name="l_PM Jornais(eliza)_Plano Base SP 3 6" xfId="37062" xr:uid="{3D48C3A5-096A-488F-945E-0392BD01E7FA}"/>
    <cellStyle name="l_PM Jornais(eliza)_Plano Base SP 3 6 2" xfId="46598" xr:uid="{5DF29D15-5771-44E2-959B-7620EF4E5C5C}"/>
    <cellStyle name="l_PM Jornais(eliza)_Plano Base SP 4" xfId="14327" xr:uid="{F0E68BA2-2258-4CC7-916C-96B4C69B65F2}"/>
    <cellStyle name="l_PM Jornais(eliza)_Plano Base SP 4 2" xfId="20486" xr:uid="{75562AFC-68AF-40ED-ADA8-C0A60FC87F7C}"/>
    <cellStyle name="l_PM Jornais(eliza)_Plano Base SP 4 2 2" xfId="37896" xr:uid="{2438A64B-95AE-4A93-963A-FF3C4CB2EF3A}"/>
    <cellStyle name="l_PM Jornais(eliza)_Plano Base SP 4 3" xfId="25395" xr:uid="{BDFFCBC6-72DC-4BBD-AE6C-BB2439B825AF}"/>
    <cellStyle name="l_PM Jornais(eliza)_Plano Base SP 5" xfId="28605" xr:uid="{5CC38216-28FE-48A7-8F3F-D75874094D3D}"/>
    <cellStyle name="l_PM Jornais(eliza)_Plano Base SP 5 2" xfId="40961" xr:uid="{522552BC-078A-4C80-84D0-3E078C7D1CD4}"/>
    <cellStyle name="l_PM Jornais(eliza)_Plano Base SP 6" xfId="31731" xr:uid="{89239885-7851-40AC-9994-B4AA4659F78A}"/>
    <cellStyle name="l_PM Jornais(eliza)_Plano Base SP_CINEMA - 9 MERCADOS" xfId="1568" xr:uid="{D62BFBF0-79E7-4504-B75C-7AF1E4DA8B5F}"/>
    <cellStyle name="l_PM Jornais(eliza)_Plano Base SP_CINEMA_-_9_MERCADOS" xfId="1569" xr:uid="{F926B4AA-A6C3-4412-8327-0F96F2EFA3DB}"/>
    <cellStyle name="l_PM Jornais(eliza)_Plano Base SP_JORNAL COMPLEMENTO 24.06 - VERAMIR II - CONSOLIDADO" xfId="1570" xr:uid="{DA5BA6D4-A541-4BDF-892A-805269B594D2}"/>
    <cellStyle name="l_PM Jornais(eliza)_Plano Base SP_NEIDE II" xfId="1571" xr:uid="{95907F86-486E-4D49-A8D2-4D435167C558}"/>
    <cellStyle name="l_PM Jornais(eliza)_Plano Base SP_NEIDE II 2" xfId="11485" xr:uid="{95ED2738-2BB6-4CC8-A41D-E412F6EFD702}"/>
    <cellStyle name="l_PM Jornais(eliza)_Plano Base SP_NEIDE II 2 2" xfId="13241" xr:uid="{7A512B3E-4BFB-409C-9787-6AA724BAD4D7}"/>
    <cellStyle name="l_PM Jornais(eliza)_Plano Base SP_NEIDE II 2 2 2" xfId="16871" xr:uid="{DF6C74CC-A814-42DA-9819-3065DF87EAE6}"/>
    <cellStyle name="l_PM Jornais(eliza)_Plano Base SP_NEIDE II 2 2 2 2" xfId="23030" xr:uid="{B23905E4-AC9C-410F-AFAF-D031730C9DA1}"/>
    <cellStyle name="l_PM Jornais(eliza)_Plano Base SP_NEIDE II 2 2 2 2 2" xfId="40297" xr:uid="{FC479901-B0C9-490F-89BE-3B9CA1AA07B3}"/>
    <cellStyle name="l_PM Jornais(eliza)_Plano Base SP_NEIDE II 2 2 2 3" xfId="27938" xr:uid="{289D19E0-7846-40AA-A8E8-6038BE60AB8D}"/>
    <cellStyle name="l_PM Jornais(eliza)_Plano Base SP_NEIDE II 2 2 3" xfId="31162" xr:uid="{68934C04-7462-41DC-864D-A2F548469507}"/>
    <cellStyle name="l_PM Jornais(eliza)_Plano Base SP_NEIDE II 2 2 3 2" xfId="43386" xr:uid="{9937C0D2-71B7-406D-97E4-36DA28A367DA}"/>
    <cellStyle name="l_PM Jornais(eliza)_Plano Base SP_NEIDE II 2 2 4" xfId="34154" xr:uid="{D5C07C02-95D6-41A3-9868-C2DDB0E10335}"/>
    <cellStyle name="l_PM Jornais(eliza)_Plano Base SP_NEIDE II 2 2 4 2" xfId="45873" xr:uid="{31766BBC-8F8B-47BF-BD81-FECDEC7F7C5E}"/>
    <cellStyle name="l_PM Jornais(eliza)_Plano Base SP_NEIDE II 2 2 5" xfId="36355" xr:uid="{5687D385-4AE3-4E4B-A596-428FC05DC783}"/>
    <cellStyle name="l_PM Jornais(eliza)_Plano Base SP_NEIDE II 2 2 6" xfId="18230" xr:uid="{A779F67D-6A22-41F2-947A-CB5303616079}"/>
    <cellStyle name="l_PM Jornais(eliza)_Plano Base SP_NEIDE II 2 3" xfId="15168" xr:uid="{BC3B6CB2-BEBA-48D0-8522-D0733C7BD828}"/>
    <cellStyle name="l_PM Jornais(eliza)_Plano Base SP_NEIDE II 2 3 2" xfId="21327" xr:uid="{DD56E0DD-7BB2-4221-9485-90AC2C599B74}"/>
    <cellStyle name="l_PM Jornais(eliza)_Plano Base SP_NEIDE II 2 3 2 2" xfId="38700" xr:uid="{7305A300-423C-4489-821E-11B4D94DFC83}"/>
    <cellStyle name="l_PM Jornais(eliza)_Plano Base SP_NEIDE II 2 3 3" xfId="26289" xr:uid="{EA377C7C-CA81-459C-87AD-3E490657334E}"/>
    <cellStyle name="l_PM Jornais(eliza)_Plano Base SP_NEIDE II 2 4" xfId="29480" xr:uid="{6D79BDFD-B817-464C-BEB3-6B6CDE9560C7}"/>
    <cellStyle name="l_PM Jornais(eliza)_Plano Base SP_NEIDE II 2 4 2" xfId="41790" xr:uid="{1F0BE32D-E6D5-411D-872A-199B2F223963}"/>
    <cellStyle name="l_PM Jornais(eliza)_Plano Base SP_NEIDE II 2 5" xfId="32464" xr:uid="{DEBCEAF0-5EC1-42A7-8B9D-96D9D096DB78}"/>
    <cellStyle name="l_PM Jornais(eliza)_Plano Base SP_NEIDE II 2 5 2" xfId="44219" xr:uid="{62CA9C07-3D60-408E-BCFF-BF35917DC794}"/>
    <cellStyle name="l_PM Jornais(eliza)_Plano Base SP_NEIDE II 2 6" xfId="34769" xr:uid="{92F2AE56-5B15-41D1-BF7D-66705347BABB}"/>
    <cellStyle name="l_PM Jornais(eliza)_Plano Base SP_NEIDE II 2 7" xfId="19377" xr:uid="{47248EFC-39FD-4780-B045-F5392BF12BAE}"/>
    <cellStyle name="l_PM Jornais(eliza)_Plano Base SP_NEIDE II 3" xfId="12438" xr:uid="{257BCEB0-4D46-4F80-959F-A034464B77D5}"/>
    <cellStyle name="l_PM Jornais(eliza)_Plano Base SP_NEIDE II 3 2" xfId="16068" xr:uid="{5D1CF1B3-7DFA-4BF2-BA57-720A4B7F89C1}"/>
    <cellStyle name="l_PM Jornais(eliza)_Plano Base SP_NEIDE II 3 2 2" xfId="22227" xr:uid="{1EF5E02B-8E89-4021-AFD7-D6BE0E6FA25C}"/>
    <cellStyle name="l_PM Jornais(eliza)_Plano Base SP_NEIDE II 3 2 2 2" xfId="39505" xr:uid="{561E7025-EBE1-4231-8B59-D1844FD64874}"/>
    <cellStyle name="l_PM Jornais(eliza)_Plano Base SP_NEIDE II 3 2 3" xfId="27146" xr:uid="{C2A893AF-06BA-43F8-91E5-C8C87B34056B}"/>
    <cellStyle name="l_PM Jornais(eliza)_Plano Base SP_NEIDE II 3 2 4" xfId="48405" xr:uid="{B0161E7E-6457-4A79-9687-BD8232B654F3}"/>
    <cellStyle name="l_PM Jornais(eliza)_Plano Base SP_NEIDE II 3 3" xfId="17768" xr:uid="{B577BA90-1601-44D8-8874-B9BA20569608}"/>
    <cellStyle name="l_PM Jornais(eliza)_Plano Base SP_NEIDE II 3 3 2" xfId="23927" xr:uid="{334B6D4E-A211-4F69-B175-DF98AB550435}"/>
    <cellStyle name="l_PM Jornais(eliza)_Plano Base SP_NEIDE II 3 3 2 2" xfId="42590" xr:uid="{AB3EEDA1-6165-4951-B5CA-C884BA1E48ED}"/>
    <cellStyle name="l_PM Jornais(eliza)_Plano Base SP_NEIDE II 3 3 3" xfId="30364" xr:uid="{3FC86D9D-9249-45AE-8991-5E6A2E75E5C2}"/>
    <cellStyle name="l_PM Jornais(eliza)_Plano Base SP_NEIDE II 3 4" xfId="33361" xr:uid="{88E045F2-5C18-4365-9717-5F4C622429A0}"/>
    <cellStyle name="l_PM Jornais(eliza)_Plano Base SP_NEIDE II 3 4 2" xfId="45080" xr:uid="{68826EB5-B394-45A3-8BED-6F7154819A05}"/>
    <cellStyle name="l_PM Jornais(eliza)_Plano Base SP_NEIDE II 3 5" xfId="35563" xr:uid="{78793EFC-2516-4E9D-83A8-A4D3D02BF42E}"/>
    <cellStyle name="l_PM Jornais(eliza)_Plano Base SP_NEIDE II 3 6" xfId="37265" xr:uid="{231F4FAE-7CE3-4BCD-9415-190D02BE01BE}"/>
    <cellStyle name="l_PM Jornais(eliza)_Plano Base SP_NEIDE II 3 6 2" xfId="46801" xr:uid="{FC234CA8-3220-4345-BCDD-61E7E3F416D4}"/>
    <cellStyle name="l_PM Jornais(eliza)_Plano Base SP_NEIDE II 4" xfId="14328" xr:uid="{7C02C751-B3A8-44A3-B0B2-CC0B1237AE36}"/>
    <cellStyle name="l_PM Jornais(eliza)_Plano Base SP_NEIDE II 4 2" xfId="20487" xr:uid="{04092028-97E0-4694-AC8C-81BC8A2EBB50}"/>
    <cellStyle name="l_PM Jornais(eliza)_Plano Base SP_NEIDE II 4 2 2" xfId="37897" xr:uid="{C40EFE9A-6973-435D-8A52-997FFE335F5A}"/>
    <cellStyle name="l_PM Jornais(eliza)_Plano Base SP_NEIDE II 4 3" xfId="25396" xr:uid="{96BF4BC0-A01F-4F6A-90A7-96134D25D815}"/>
    <cellStyle name="l_PM Jornais(eliza)_Plano Base SP_NEIDE II 5" xfId="28606" xr:uid="{14753E11-C20F-4EE8-9637-301B339631E9}"/>
    <cellStyle name="l_PM Jornais(eliza)_Plano Base SP_NEIDE II 5 2" xfId="40962" xr:uid="{EC1DC04B-4C9A-476A-9C3D-E0138F752A70}"/>
    <cellStyle name="l_PM Jornais(eliza)_Plano Base SP_NEIDE II 6" xfId="31730" xr:uid="{30250AF9-B18A-4696-BE24-899D2AC7D146}"/>
    <cellStyle name="l_PM Jornais(eliza)_Plano Base SP_NEIDE II_OOH - Rev 12" xfId="4187" xr:uid="{B0B70E7A-A1EE-414E-9325-E6C9DC7F6D63}"/>
    <cellStyle name="l_PM Jornais(eliza)_Plano Base SP_OOH - Rev 12" xfId="4188" xr:uid="{BDBB8E98-435B-42E3-808B-8CC498B7AAA6}"/>
    <cellStyle name="l_PM Jornais(eliza)_Plano Base SP_Plano  DF - Jornal Meia Pág. Tab. 17.05" xfId="1572" xr:uid="{72D67145-BBF3-4524-9FC3-17CAC5D3FCA0}"/>
    <cellStyle name="l_PM Jornais(eliza)_Plano Base SP_Plano  DF - Jornal Meia Pág. Tab. 17.05_JORNAL COMPLEMENTO 24.06 - VERAMIR II - CONSOLIDADO" xfId="1573" xr:uid="{2F34662D-7451-418C-ABF3-54E48C0833B2}"/>
    <cellStyle name="l_PM Jornais(eliza)_Plano Base SP_Plano  PE - Jornal Meia Pág. Tab. 17.05" xfId="1574" xr:uid="{3574D26A-1C52-4972-B1A2-FFFD23A91735}"/>
    <cellStyle name="l_PM Jornais(eliza)_Plano Base SP_Plano  PE - Jornal Meia Pág. Tab. 17.05_JORNAL COMPLEMENTO 24.06 - VERAMIR II - CONSOLIDADO" xfId="1575" xr:uid="{69F93A85-8D80-40F1-8300-F072D218EAEA}"/>
    <cellStyle name="l_PM Jornais(eliza)_Plano Base SP_Plano BA - Jornal Meia Pág. Tab. 17.05 - JR NÃO PROG. 19.05" xfId="1576" xr:uid="{A70FD1AB-C2AE-4613-AD82-A20CC4D5E347}"/>
    <cellStyle name="l_PM Jornais(eliza)_Plano Base SP_Plano ES - 12.05.08 CONFERÊNCIA14-05-08 " xfId="1577" xr:uid="{C86F4300-E2E9-4E47-B76E-CE7201A5C21C}"/>
    <cellStyle name="l_PM Jornais(eliza)_Plano Base SP_Plano ES - 12.05.08 CONFERÊNCIA14-05-08  2" xfId="11486" xr:uid="{6A4FA875-1B2D-4F76-ACAB-E87F6E18D024}"/>
    <cellStyle name="l_PM Jornais(eliza)_Plano Base SP_Plano ES - 12.05.08 CONFERÊNCIA14-05-08  2 2" xfId="13242" xr:uid="{1FFA6F40-E37D-4537-BF78-0A8F783FEC27}"/>
    <cellStyle name="l_PM Jornais(eliza)_Plano Base SP_Plano ES - 12.05.08 CONFERÊNCIA14-05-08  2 2 2" xfId="16872" xr:uid="{A1551833-92C1-4064-A116-3809BCB4748A}"/>
    <cellStyle name="l_PM Jornais(eliza)_Plano Base SP_Plano ES - 12.05.08 CONFERÊNCIA14-05-08  2 2 2 2" xfId="23031" xr:uid="{676D6C00-5662-42F8-9984-2FC7AE7E181C}"/>
    <cellStyle name="l_PM Jornais(eliza)_Plano Base SP_Plano ES - 12.05.08 CONFERÊNCIA14-05-08  2 2 2 2 2" xfId="40298" xr:uid="{47AD8A54-C3C1-4264-9C2F-0F5F3362583A}"/>
    <cellStyle name="l_PM Jornais(eliza)_Plano Base SP_Plano ES - 12.05.08 CONFERÊNCIA14-05-08  2 2 2 3" xfId="27939" xr:uid="{987663A9-B008-4E6F-908C-FE78B3051E6B}"/>
    <cellStyle name="l_PM Jornais(eliza)_Plano Base SP_Plano ES - 12.05.08 CONFERÊNCIA14-05-08  2 2 3" xfId="31163" xr:uid="{2C11521F-C7FB-494F-96DD-CEC1335C3CBF}"/>
    <cellStyle name="l_PM Jornais(eliza)_Plano Base SP_Plano ES - 12.05.08 CONFERÊNCIA14-05-08  2 2 3 2" xfId="43387" xr:uid="{4D05B67C-0504-4543-B1A8-7F4774E19EB6}"/>
    <cellStyle name="l_PM Jornais(eliza)_Plano Base SP_Plano ES - 12.05.08 CONFERÊNCIA14-05-08  2 2 4" xfId="34155" xr:uid="{DB57AA13-B393-4123-9328-F0CF583C6251}"/>
    <cellStyle name="l_PM Jornais(eliza)_Plano Base SP_Plano ES - 12.05.08 CONFERÊNCIA14-05-08  2 2 4 2" xfId="45874" xr:uid="{E2FE26BC-4A6E-4F75-BB6E-35129147347A}"/>
    <cellStyle name="l_PM Jornais(eliza)_Plano Base SP_Plano ES - 12.05.08 CONFERÊNCIA14-05-08  2 2 5" xfId="36356" xr:uid="{DD6332F5-610C-44AA-900F-91E89C31E996}"/>
    <cellStyle name="l_PM Jornais(eliza)_Plano Base SP_Plano ES - 12.05.08 CONFERÊNCIA14-05-08  2 2 6" xfId="19896" xr:uid="{64F2A5BA-A273-4F6D-9A27-1EC3BE005C85}"/>
    <cellStyle name="l_PM Jornais(eliza)_Plano Base SP_Plano ES - 12.05.08 CONFERÊNCIA14-05-08  2 3" xfId="15169" xr:uid="{892AD845-9C2E-434B-B25B-031C76AB856F}"/>
    <cellStyle name="l_PM Jornais(eliza)_Plano Base SP_Plano ES - 12.05.08 CONFERÊNCIA14-05-08  2 3 2" xfId="21328" xr:uid="{1B9E3C1A-4877-4FB8-8371-A56F69043A89}"/>
    <cellStyle name="l_PM Jornais(eliza)_Plano Base SP_Plano ES - 12.05.08 CONFERÊNCIA14-05-08  2 3 2 2" xfId="38701" xr:uid="{F2639C5A-B14F-41F1-93C1-0EC68BA5CA15}"/>
    <cellStyle name="l_PM Jornais(eliza)_Plano Base SP_Plano ES - 12.05.08 CONFERÊNCIA14-05-08  2 3 3" xfId="26290" xr:uid="{A13B4AB3-B5E3-47D1-A82A-1C115297043E}"/>
    <cellStyle name="l_PM Jornais(eliza)_Plano Base SP_Plano ES - 12.05.08 CONFERÊNCIA14-05-08  2 4" xfId="29481" xr:uid="{0AA041AD-E9AB-458E-95AE-7CD8CCED246A}"/>
    <cellStyle name="l_PM Jornais(eliza)_Plano Base SP_Plano ES - 12.05.08 CONFERÊNCIA14-05-08  2 4 2" xfId="41791" xr:uid="{A577CB42-BA31-49C6-871B-F3DC4B8165DE}"/>
    <cellStyle name="l_PM Jornais(eliza)_Plano Base SP_Plano ES - 12.05.08 CONFERÊNCIA14-05-08  2 5" xfId="32465" xr:uid="{574E995E-798E-4344-92AB-86702CADBFD2}"/>
    <cellStyle name="l_PM Jornais(eliza)_Plano Base SP_Plano ES - 12.05.08 CONFERÊNCIA14-05-08  2 5 2" xfId="44220" xr:uid="{815C147F-669C-4D7D-95DD-9147516CC4B0}"/>
    <cellStyle name="l_PM Jornais(eliza)_Plano Base SP_Plano ES - 12.05.08 CONFERÊNCIA14-05-08  2 6" xfId="34770" xr:uid="{ECE787C1-4308-48DC-8B59-B8D1E684F648}"/>
    <cellStyle name="l_PM Jornais(eliza)_Plano Base SP_Plano ES - 12.05.08 CONFERÊNCIA14-05-08  2 7" xfId="19671" xr:uid="{24448504-6795-453C-830A-F85659BF7F80}"/>
    <cellStyle name="l_PM Jornais(eliza)_Plano Base SP_Plano ES - 12.05.08 CONFERÊNCIA14-05-08  3" xfId="12439" xr:uid="{0C95FD70-40D3-4CC7-AA9E-0602450BBE37}"/>
    <cellStyle name="l_PM Jornais(eliza)_Plano Base SP_Plano ES - 12.05.08 CONFERÊNCIA14-05-08  3 2" xfId="16069" xr:uid="{A14A35DC-F702-4AC9-B96E-D0911E0057AB}"/>
    <cellStyle name="l_PM Jornais(eliza)_Plano Base SP_Plano ES - 12.05.08 CONFERÊNCIA14-05-08  3 2 2" xfId="22228" xr:uid="{026F748C-6295-4409-947C-6044FD49D24E}"/>
    <cellStyle name="l_PM Jornais(eliza)_Plano Base SP_Plano ES - 12.05.08 CONFERÊNCIA14-05-08  3 2 2 2" xfId="39506" xr:uid="{238952A1-C45E-457B-8F6D-E88CA6EB611E}"/>
    <cellStyle name="l_PM Jornais(eliza)_Plano Base SP_Plano ES - 12.05.08 CONFERÊNCIA14-05-08  3 2 3" xfId="27147" xr:uid="{32E49139-8E9F-4848-A366-77593285C379}"/>
    <cellStyle name="l_PM Jornais(eliza)_Plano Base SP_Plano ES - 12.05.08 CONFERÊNCIA14-05-08  3 2 4" xfId="48406" xr:uid="{23CE0577-B988-4E4A-A610-E243458F0EFB}"/>
    <cellStyle name="l_PM Jornais(eliza)_Plano Base SP_Plano ES - 12.05.08 CONFERÊNCIA14-05-08  3 3" xfId="17769" xr:uid="{203D8AE4-4E76-459B-8745-B2585BE88F76}"/>
    <cellStyle name="l_PM Jornais(eliza)_Plano Base SP_Plano ES - 12.05.08 CONFERÊNCIA14-05-08  3 3 2" xfId="23928" xr:uid="{6A45F460-C1A8-4D89-95BB-746B41625D59}"/>
    <cellStyle name="l_PM Jornais(eliza)_Plano Base SP_Plano ES - 12.05.08 CONFERÊNCIA14-05-08  3 3 2 2" xfId="42591" xr:uid="{55AE405B-1E0B-4A42-AA34-6DF135A0CBD5}"/>
    <cellStyle name="l_PM Jornais(eliza)_Plano Base SP_Plano ES - 12.05.08 CONFERÊNCIA14-05-08  3 3 3" xfId="30365" xr:uid="{77C15A27-A804-4085-9575-DF9A4B8166D6}"/>
    <cellStyle name="l_PM Jornais(eliza)_Plano Base SP_Plano ES - 12.05.08 CONFERÊNCIA14-05-08  3 4" xfId="33362" xr:uid="{84E8FCA3-EE62-4BE7-A13D-93AC20B46F98}"/>
    <cellStyle name="l_PM Jornais(eliza)_Plano Base SP_Plano ES - 12.05.08 CONFERÊNCIA14-05-08  3 4 2" xfId="45081" xr:uid="{492A6AFD-ECFC-4C70-80BC-EAFD71884DBE}"/>
    <cellStyle name="l_PM Jornais(eliza)_Plano Base SP_Plano ES - 12.05.08 CONFERÊNCIA14-05-08  3 5" xfId="35564" xr:uid="{8A32177B-AC88-4A43-A958-5CFDDC993C68}"/>
    <cellStyle name="l_PM Jornais(eliza)_Plano Base SP_Plano ES - 12.05.08 CONFERÊNCIA14-05-08  3 6" xfId="36865" xr:uid="{ABFE675D-EF8D-4978-9554-81A88AB023B3}"/>
    <cellStyle name="l_PM Jornais(eliza)_Plano Base SP_Plano ES - 12.05.08 CONFERÊNCIA14-05-08  3 6 2" xfId="46401" xr:uid="{EC3BF7D7-7FBF-4C23-B68B-31E2D0CBDAAE}"/>
    <cellStyle name="l_PM Jornais(eliza)_Plano Base SP_Plano ES - 12.05.08 CONFERÊNCIA14-05-08  4" xfId="14329" xr:uid="{A3CB71A3-6D1A-471C-AA7A-C0E950D593F3}"/>
    <cellStyle name="l_PM Jornais(eliza)_Plano Base SP_Plano ES - 12.05.08 CONFERÊNCIA14-05-08  4 2" xfId="20488" xr:uid="{6B112150-0031-469F-BA19-A763A7060774}"/>
    <cellStyle name="l_PM Jornais(eliza)_Plano Base SP_Plano ES - 12.05.08 CONFERÊNCIA14-05-08  4 2 2" xfId="37898" xr:uid="{D30CDAD6-7445-4270-BA71-0182D21F8421}"/>
    <cellStyle name="l_PM Jornais(eliza)_Plano Base SP_Plano ES - 12.05.08 CONFERÊNCIA14-05-08  4 3" xfId="25397" xr:uid="{1DB02F11-509B-4AC0-8490-6BFBE5160E3A}"/>
    <cellStyle name="l_PM Jornais(eliza)_Plano Base SP_Plano ES - 12.05.08 CONFERÊNCIA14-05-08  5" xfId="28607" xr:uid="{7C0FF6A5-700E-480B-AA0B-CA70BD00C07B}"/>
    <cellStyle name="l_PM Jornais(eliza)_Plano Base SP_Plano ES - 12.05.08 CONFERÊNCIA14-05-08  5 2" xfId="40963" xr:uid="{7510CAF3-D589-4036-B0F0-CCC1CEB67DCC}"/>
    <cellStyle name="l_PM Jornais(eliza)_Plano Base SP_Plano ES - 12.05.08 CONFERÊNCIA14-05-08  6" xfId="31729" xr:uid="{FEDAC14D-DB88-477C-B04E-ECD9AC9EE3D4}"/>
    <cellStyle name="l_PM Jornais(eliza)_Plano Base SP_Plano ES - 12.05.08 CONFERÊNCIA14-05-08 _OOH - Rev 12" xfId="4189" xr:uid="{7E38D6FD-34D2-473E-9236-8111DDF15EA8}"/>
    <cellStyle name="l_PM Jornais(eliza)_Plano Base SP_Plano GO -  Jornal Meia Pág. Tab. 16.05 - JR NÃO PROG." xfId="1578" xr:uid="{F3DC08FB-0DC8-4E2C-B126-CA3FE044DE7C}"/>
    <cellStyle name="l_PM Jornais(eliza)_Plano Base SP_Plano GO -  Jornal Meia Pág. Tab. 16.05 - JR NÃO PROG. 2" xfId="11487" xr:uid="{781886A9-1832-4AA0-83A1-98B5D746FA78}"/>
    <cellStyle name="l_PM Jornais(eliza)_Plano Base SP_Plano GO -  Jornal Meia Pág. Tab. 16.05 - JR NÃO PROG. 2 2" xfId="13243" xr:uid="{A4A5E03B-C488-4F51-AA9C-0B147B5D744A}"/>
    <cellStyle name="l_PM Jornais(eliza)_Plano Base SP_Plano GO -  Jornal Meia Pág. Tab. 16.05 - JR NÃO PROG. 2 2 2" xfId="16873" xr:uid="{9243BF57-85F7-4871-8AD7-0B1B8B54E487}"/>
    <cellStyle name="l_PM Jornais(eliza)_Plano Base SP_Plano GO -  Jornal Meia Pág. Tab. 16.05 - JR NÃO PROG. 2 2 2 2" xfId="23032" xr:uid="{FEE34FD2-1796-464B-BBD1-AFA6CE2BE393}"/>
    <cellStyle name="l_PM Jornais(eliza)_Plano Base SP_Plano GO -  Jornal Meia Pág. Tab. 16.05 - JR NÃO PROG. 2 2 2 2 2" xfId="40299" xr:uid="{FEF53BFA-96EB-4385-A489-CB3D3E967F0D}"/>
    <cellStyle name="l_PM Jornais(eliza)_Plano Base SP_Plano GO -  Jornal Meia Pág. Tab. 16.05 - JR NÃO PROG. 2 2 2 3" xfId="27940" xr:uid="{03571611-A913-4877-A128-B6502AFCB672}"/>
    <cellStyle name="l_PM Jornais(eliza)_Plano Base SP_Plano GO -  Jornal Meia Pág. Tab. 16.05 - JR NÃO PROG. 2 2 3" xfId="31164" xr:uid="{FBC7A1B0-3332-4A87-BAB7-F29012402186}"/>
    <cellStyle name="l_PM Jornais(eliza)_Plano Base SP_Plano GO -  Jornal Meia Pág. Tab. 16.05 - JR NÃO PROG. 2 2 3 2" xfId="43388" xr:uid="{0C16A8AB-771A-451A-9233-66AC19DD4B08}"/>
    <cellStyle name="l_PM Jornais(eliza)_Plano Base SP_Plano GO -  Jornal Meia Pág. Tab. 16.05 - JR NÃO PROG. 2 2 4" xfId="34156" xr:uid="{E3DCC225-9B68-4E9C-8E7E-DB970471BAE6}"/>
    <cellStyle name="l_PM Jornais(eliza)_Plano Base SP_Plano GO -  Jornal Meia Pág. Tab. 16.05 - JR NÃO PROG. 2 2 4 2" xfId="45875" xr:uid="{182BEE2C-6DB9-4852-A951-5F4F2C495EE7}"/>
    <cellStyle name="l_PM Jornais(eliza)_Plano Base SP_Plano GO -  Jornal Meia Pág. Tab. 16.05 - JR NÃO PROG. 2 2 5" xfId="36357" xr:uid="{32C7FE2B-5865-4C1A-810A-651951645F57}"/>
    <cellStyle name="l_PM Jornais(eliza)_Plano Base SP_Plano GO -  Jornal Meia Pág. Tab. 16.05 - JR NÃO PROG. 2 2 6" xfId="18229" xr:uid="{0CAC0CEB-103D-45AC-AF44-DFFB311D6C92}"/>
    <cellStyle name="l_PM Jornais(eliza)_Plano Base SP_Plano GO -  Jornal Meia Pág. Tab. 16.05 - JR NÃO PROG. 2 3" xfId="15170" xr:uid="{5C9C1FBA-509A-4646-ABC9-8B044A2FF0C2}"/>
    <cellStyle name="l_PM Jornais(eliza)_Plano Base SP_Plano GO -  Jornal Meia Pág. Tab. 16.05 - JR NÃO PROG. 2 3 2" xfId="21329" xr:uid="{B2AB116F-D41B-4F81-98A1-42B629208311}"/>
    <cellStyle name="l_PM Jornais(eliza)_Plano Base SP_Plano GO -  Jornal Meia Pág. Tab. 16.05 - JR NÃO PROG. 2 3 2 2" xfId="38702" xr:uid="{A07C6A30-47C5-4829-B2BB-4F2B3649E51A}"/>
    <cellStyle name="l_PM Jornais(eliza)_Plano Base SP_Plano GO -  Jornal Meia Pág. Tab. 16.05 - JR NÃO PROG. 2 3 3" xfId="26291" xr:uid="{9FFCFECD-7464-4C00-BC8F-C09BD46A17DC}"/>
    <cellStyle name="l_PM Jornais(eliza)_Plano Base SP_Plano GO -  Jornal Meia Pág. Tab. 16.05 - JR NÃO PROG. 2 4" xfId="29482" xr:uid="{AEBB26D7-0A76-4967-B8CF-606DC99C188F}"/>
    <cellStyle name="l_PM Jornais(eliza)_Plano Base SP_Plano GO -  Jornal Meia Pág. Tab. 16.05 - JR NÃO PROG. 2 4 2" xfId="41792" xr:uid="{AE53BD47-F249-4465-94E6-992B54C588C8}"/>
    <cellStyle name="l_PM Jornais(eliza)_Plano Base SP_Plano GO -  Jornal Meia Pág. Tab. 16.05 - JR NÃO PROG. 2 5" xfId="32466" xr:uid="{CD1B06D8-2CA3-47D3-89E7-5A79D6B33E39}"/>
    <cellStyle name="l_PM Jornais(eliza)_Plano Base SP_Plano GO -  Jornal Meia Pág. Tab. 16.05 - JR NÃO PROG. 2 5 2" xfId="44221" xr:uid="{87EDCFA9-9008-4DF1-851D-5030E9B3DC41}"/>
    <cellStyle name="l_PM Jornais(eliza)_Plano Base SP_Plano GO -  Jornal Meia Pág. Tab. 16.05 - JR NÃO PROG. 2 6" xfId="34771" xr:uid="{0B8DB064-4F2C-4443-890F-77741EF3D9B0}"/>
    <cellStyle name="l_PM Jornais(eliza)_Plano Base SP_Plano GO -  Jornal Meia Pág. Tab. 16.05 - JR NÃO PROG. 2 7" xfId="18994" xr:uid="{828709B4-ED0D-4300-94FF-C013AC80FEED}"/>
    <cellStyle name="l_PM Jornais(eliza)_Plano Base SP_Plano GO -  Jornal Meia Pág. Tab. 16.05 - JR NÃO PROG. 3" xfId="12440" xr:uid="{A2B9DD4F-F071-43AA-802E-7AE6D773EEA7}"/>
    <cellStyle name="l_PM Jornais(eliza)_Plano Base SP_Plano GO -  Jornal Meia Pág. Tab. 16.05 - JR NÃO PROG. 3 2" xfId="16070" xr:uid="{93804243-76B1-454F-AE35-A9E40721F5F3}"/>
    <cellStyle name="l_PM Jornais(eliza)_Plano Base SP_Plano GO -  Jornal Meia Pág. Tab. 16.05 - JR NÃO PROG. 3 2 2" xfId="22229" xr:uid="{73DDCF43-148D-4571-8697-1A37EAD1A389}"/>
    <cellStyle name="l_PM Jornais(eliza)_Plano Base SP_Plano GO -  Jornal Meia Pág. Tab. 16.05 - JR NÃO PROG. 3 2 2 2" xfId="39507" xr:uid="{242AFB9C-EB5B-4463-BA5A-59A8C8D095C3}"/>
    <cellStyle name="l_PM Jornais(eliza)_Plano Base SP_Plano GO -  Jornal Meia Pág. Tab. 16.05 - JR NÃO PROG. 3 2 3" xfId="27148" xr:uid="{E2266366-CA66-4379-9E3E-71C4A823D531}"/>
    <cellStyle name="l_PM Jornais(eliza)_Plano Base SP_Plano GO -  Jornal Meia Pág. Tab. 16.05 - JR NÃO PROG. 3 2 4" xfId="48407" xr:uid="{18D328A7-D6C5-487E-A6CD-5BD47F2365C8}"/>
    <cellStyle name="l_PM Jornais(eliza)_Plano Base SP_Plano GO -  Jornal Meia Pág. Tab. 16.05 - JR NÃO PROG. 3 3" xfId="17770" xr:uid="{88A8A943-C81B-472A-8479-5C0AAED05C08}"/>
    <cellStyle name="l_PM Jornais(eliza)_Plano Base SP_Plano GO -  Jornal Meia Pág. Tab. 16.05 - JR NÃO PROG. 3 3 2" xfId="23929" xr:uid="{26062F63-D816-4C9A-A7CB-E7236BAC519F}"/>
    <cellStyle name="l_PM Jornais(eliza)_Plano Base SP_Plano GO -  Jornal Meia Pág. Tab. 16.05 - JR NÃO PROG. 3 3 2 2" xfId="42592" xr:uid="{F0C9775B-8A6F-426C-998D-F362F5A48488}"/>
    <cellStyle name="l_PM Jornais(eliza)_Plano Base SP_Plano GO -  Jornal Meia Pág. Tab. 16.05 - JR NÃO PROG. 3 3 3" xfId="30366" xr:uid="{F696E455-0956-415F-A0F3-6A1D91E5785D}"/>
    <cellStyle name="l_PM Jornais(eliza)_Plano Base SP_Plano GO -  Jornal Meia Pág. Tab. 16.05 - JR NÃO PROG. 3 4" xfId="33363" xr:uid="{C1A31294-248F-429E-B99D-48471E49135A}"/>
    <cellStyle name="l_PM Jornais(eliza)_Plano Base SP_Plano GO -  Jornal Meia Pág. Tab. 16.05 - JR NÃO PROG. 3 4 2" xfId="45082" xr:uid="{8A335CA4-0735-4507-9573-283930104299}"/>
    <cellStyle name="l_PM Jornais(eliza)_Plano Base SP_Plano GO -  Jornal Meia Pág. Tab. 16.05 - JR NÃO PROG. 3 5" xfId="35565" xr:uid="{238B7252-5368-4AEE-B0BD-EED20C663649}"/>
    <cellStyle name="l_PM Jornais(eliza)_Plano Base SP_Plano GO -  Jornal Meia Pág. Tab. 16.05 - JR NÃO PROG. 3 6" xfId="29076" xr:uid="{B7EF9A16-1375-4A0E-8302-AA46119AFEBE}"/>
    <cellStyle name="l_PM Jornais(eliza)_Plano Base SP_Plano GO -  Jornal Meia Pág. Tab. 16.05 - JR NÃO PROG. 3 6 2" xfId="41394" xr:uid="{EE75749B-C176-45AB-8E26-C2C98A68B88E}"/>
    <cellStyle name="l_PM Jornais(eliza)_Plano Base SP_Plano GO -  Jornal Meia Pág. Tab. 16.05 - JR NÃO PROG. 4" xfId="14330" xr:uid="{561BCBB4-06D3-4A1D-9E32-9D09E18AE35B}"/>
    <cellStyle name="l_PM Jornais(eliza)_Plano Base SP_Plano GO -  Jornal Meia Pág. Tab. 16.05 - JR NÃO PROG. 4 2" xfId="20489" xr:uid="{6E428431-8267-4F49-BC9D-C38B54735C70}"/>
    <cellStyle name="l_PM Jornais(eliza)_Plano Base SP_Plano GO -  Jornal Meia Pág. Tab. 16.05 - JR NÃO PROG. 4 2 2" xfId="37899" xr:uid="{9F2C1853-AB0C-4156-B3D4-5013A7FB6619}"/>
    <cellStyle name="l_PM Jornais(eliza)_Plano Base SP_Plano GO -  Jornal Meia Pág. Tab. 16.05 - JR NÃO PROG. 4 3" xfId="25398" xr:uid="{7798B286-CF4C-49B1-BE01-C6E5968440AA}"/>
    <cellStyle name="l_PM Jornais(eliza)_Plano Base SP_Plano GO -  Jornal Meia Pág. Tab. 16.05 - JR NÃO PROG. 5" xfId="28608" xr:uid="{361E6AD3-FEC7-4F31-B8D2-6C1508A6299F}"/>
    <cellStyle name="l_PM Jornais(eliza)_Plano Base SP_Plano GO -  Jornal Meia Pág. Tab. 16.05 - JR NÃO PROG. 5 2" xfId="40964" xr:uid="{00413350-8829-4EC7-8592-B08D47A7F689}"/>
    <cellStyle name="l_PM Jornais(eliza)_Plano Base SP_Plano GO -  Jornal Meia Pág. Tab. 16.05 - JR NÃO PROG. 6" xfId="31728" xr:uid="{F6959400-58E9-42F2-8424-5189029EE329}"/>
    <cellStyle name="l_PM Jornais(eliza)_Plano Base SP_Plano GO -  Jornal Meia Pág. Tab. 16.05 - JR NÃO PROG._OOH - Rev 12" xfId="4190" xr:uid="{B80F1CE5-0592-4E07-A878-38EA57C65B7C}"/>
    <cellStyle name="l_PM Jornais(eliza)_Plano Base SP_Plano RJ -" xfId="1579" xr:uid="{5568457A-F7CE-44E9-93CF-5D6B47CCEC88}"/>
    <cellStyle name="l_PM Jornais(eliza)_Plano Base SP_Plano RJ - AJUSTADO 06.05.08 CONFERÊNCIAS 07.05.08" xfId="1580" xr:uid="{E058FD69-12EF-468E-868F-4F525487DA8A}"/>
    <cellStyle name="l_PM Jornais(eliza)_Plano Base SP_Plano RJ - AJUSTADO 06.05.08 CONFERÊNCIAS 07.05.08 2" xfId="11488" xr:uid="{517A296D-4568-499D-9B07-2591EBA3212B}"/>
    <cellStyle name="l_PM Jornais(eliza)_Plano Base SP_Plano RJ - AJUSTADO 06.05.08 CONFERÊNCIAS 07.05.08 2 2" xfId="13244" xr:uid="{50F864B5-1F97-4D9D-8D3A-007B01C38616}"/>
    <cellStyle name="l_PM Jornais(eliza)_Plano Base SP_Plano RJ - AJUSTADO 06.05.08 CONFERÊNCIAS 07.05.08 2 2 2" xfId="16874" xr:uid="{1E21FB70-4AC7-4222-845A-2B4925619C5F}"/>
    <cellStyle name="l_PM Jornais(eliza)_Plano Base SP_Plano RJ - AJUSTADO 06.05.08 CONFERÊNCIAS 07.05.08 2 2 2 2" xfId="23033" xr:uid="{FD4FEACD-0566-4100-95F8-2DDFE5609DB2}"/>
    <cellStyle name="l_PM Jornais(eliza)_Plano Base SP_Plano RJ - AJUSTADO 06.05.08 CONFERÊNCIAS 07.05.08 2 2 2 2 2" xfId="40300" xr:uid="{4F660C1B-00C1-475F-89CD-03595B6D1A3E}"/>
    <cellStyle name="l_PM Jornais(eliza)_Plano Base SP_Plano RJ - AJUSTADO 06.05.08 CONFERÊNCIAS 07.05.08 2 2 2 3" xfId="27941" xr:uid="{94B2BE07-A22E-4A28-A0F3-011F0BB26C8B}"/>
    <cellStyle name="l_PM Jornais(eliza)_Plano Base SP_Plano RJ - AJUSTADO 06.05.08 CONFERÊNCIAS 07.05.08 2 2 3" xfId="31165" xr:uid="{4E28C8C1-F73A-4F85-B0AF-E5295AAF3349}"/>
    <cellStyle name="l_PM Jornais(eliza)_Plano Base SP_Plano RJ - AJUSTADO 06.05.08 CONFERÊNCIAS 07.05.08 2 2 3 2" xfId="43389" xr:uid="{71DF6298-9A59-4C69-9215-F81D71106997}"/>
    <cellStyle name="l_PM Jornais(eliza)_Plano Base SP_Plano RJ - AJUSTADO 06.05.08 CONFERÊNCIAS 07.05.08 2 2 4" xfId="34157" xr:uid="{4F6D630B-3B31-4348-BC22-13D8166A9B24}"/>
    <cellStyle name="l_PM Jornais(eliza)_Plano Base SP_Plano RJ - AJUSTADO 06.05.08 CONFERÊNCIAS 07.05.08 2 2 4 2" xfId="45876" xr:uid="{CD74B150-487F-41AE-8275-BE6671D21216}"/>
    <cellStyle name="l_PM Jornais(eliza)_Plano Base SP_Plano RJ - AJUSTADO 06.05.08 CONFERÊNCIAS 07.05.08 2 2 5" xfId="36358" xr:uid="{E09B8802-4042-4BF3-A890-2F95A0BD28EA}"/>
    <cellStyle name="l_PM Jornais(eliza)_Plano Base SP_Plano RJ - AJUSTADO 06.05.08 CONFERÊNCIAS 07.05.08 2 2 6" xfId="19895" xr:uid="{B69867A2-183E-40D3-BDEE-256AD8D0E3D6}"/>
    <cellStyle name="l_PM Jornais(eliza)_Plano Base SP_Plano RJ - AJUSTADO 06.05.08 CONFERÊNCIAS 07.05.08 2 3" xfId="15171" xr:uid="{9930C4F7-DEC9-4101-994A-40BB54EDFEB2}"/>
    <cellStyle name="l_PM Jornais(eliza)_Plano Base SP_Plano RJ - AJUSTADO 06.05.08 CONFERÊNCIAS 07.05.08 2 3 2" xfId="21330" xr:uid="{AD2AE9B9-D24B-4784-A900-041C19A52758}"/>
    <cellStyle name="l_PM Jornais(eliza)_Plano Base SP_Plano RJ - AJUSTADO 06.05.08 CONFERÊNCIAS 07.05.08 2 3 2 2" xfId="38703" xr:uid="{537A90BD-9C56-4C02-A9BF-B3605BF3ED7D}"/>
    <cellStyle name="l_PM Jornais(eliza)_Plano Base SP_Plano RJ - AJUSTADO 06.05.08 CONFERÊNCIAS 07.05.08 2 3 3" xfId="26292" xr:uid="{B479E1AD-B09D-4A95-99A7-C9F7AEFFB6D5}"/>
    <cellStyle name="l_PM Jornais(eliza)_Plano Base SP_Plano RJ - AJUSTADO 06.05.08 CONFERÊNCIAS 07.05.08 2 4" xfId="29483" xr:uid="{428F6A33-0681-4C1F-9E05-A5FAAE24A210}"/>
    <cellStyle name="l_PM Jornais(eliza)_Plano Base SP_Plano RJ - AJUSTADO 06.05.08 CONFERÊNCIAS 07.05.08 2 4 2" xfId="41793" xr:uid="{9C8972FB-189D-4A4F-BB3F-240FE6452DCE}"/>
    <cellStyle name="l_PM Jornais(eliza)_Plano Base SP_Plano RJ - AJUSTADO 06.05.08 CONFERÊNCIAS 07.05.08 2 5" xfId="32467" xr:uid="{D090DB1D-55F0-468D-BA7D-785F5CFAFA85}"/>
    <cellStyle name="l_PM Jornais(eliza)_Plano Base SP_Plano RJ - AJUSTADO 06.05.08 CONFERÊNCIAS 07.05.08 2 5 2" xfId="44222" xr:uid="{C1221793-AF6B-472D-A0D3-1AB7F0C54315}"/>
    <cellStyle name="l_PM Jornais(eliza)_Plano Base SP_Plano RJ - AJUSTADO 06.05.08 CONFERÊNCIAS 07.05.08 2 6" xfId="34772" xr:uid="{92E53653-0CF9-4B30-89E5-807625FE648B}"/>
    <cellStyle name="l_PM Jornais(eliza)_Plano Base SP_Plano RJ - AJUSTADO 06.05.08 CONFERÊNCIAS 07.05.08 2 7" xfId="18678" xr:uid="{036825EF-657C-451B-A95A-A89F51D6515C}"/>
    <cellStyle name="l_PM Jornais(eliza)_Plano Base SP_Plano RJ - AJUSTADO 06.05.08 CONFERÊNCIAS 07.05.08 3" xfId="12441" xr:uid="{958A749D-0983-4F0F-B369-00AB8BAA7807}"/>
    <cellStyle name="l_PM Jornais(eliza)_Plano Base SP_Plano RJ - AJUSTADO 06.05.08 CONFERÊNCIAS 07.05.08 3 2" xfId="16071" xr:uid="{8768CB4E-8167-4308-ADF7-EB6AA4B86C73}"/>
    <cellStyle name="l_PM Jornais(eliza)_Plano Base SP_Plano RJ - AJUSTADO 06.05.08 CONFERÊNCIAS 07.05.08 3 2 2" xfId="22230" xr:uid="{9BE6770B-59B8-49F7-AC89-7D2309B79964}"/>
    <cellStyle name="l_PM Jornais(eliza)_Plano Base SP_Plano RJ - AJUSTADO 06.05.08 CONFERÊNCIAS 07.05.08 3 2 2 2" xfId="39508" xr:uid="{33597294-30BA-4C6B-AF47-5AE1D2EB218B}"/>
    <cellStyle name="l_PM Jornais(eliza)_Plano Base SP_Plano RJ - AJUSTADO 06.05.08 CONFERÊNCIAS 07.05.08 3 2 3" xfId="27149" xr:uid="{9462A388-5C47-4D03-9902-2B00870FD906}"/>
    <cellStyle name="l_PM Jornais(eliza)_Plano Base SP_Plano RJ - AJUSTADO 06.05.08 CONFERÊNCIAS 07.05.08 3 2 4" xfId="48408" xr:uid="{31874B15-C6D1-494D-92DD-E357B549F35A}"/>
    <cellStyle name="l_PM Jornais(eliza)_Plano Base SP_Plano RJ - AJUSTADO 06.05.08 CONFERÊNCIAS 07.05.08 3 3" xfId="17771" xr:uid="{29DB28AF-7758-46AD-B2D0-9A8C2EB11560}"/>
    <cellStyle name="l_PM Jornais(eliza)_Plano Base SP_Plano RJ - AJUSTADO 06.05.08 CONFERÊNCIAS 07.05.08 3 3 2" xfId="23930" xr:uid="{B28B4935-5A33-4D1C-A9B5-DDCFE4124120}"/>
    <cellStyle name="l_PM Jornais(eliza)_Plano Base SP_Plano RJ - AJUSTADO 06.05.08 CONFERÊNCIAS 07.05.08 3 3 2 2" xfId="42593" xr:uid="{DC906606-13BE-4ECF-A61C-A529CACE10AD}"/>
    <cellStyle name="l_PM Jornais(eliza)_Plano Base SP_Plano RJ - AJUSTADO 06.05.08 CONFERÊNCIAS 07.05.08 3 3 3" xfId="30367" xr:uid="{D9E07AB2-20F3-4BF0-9436-B02CE42C8D0E}"/>
    <cellStyle name="l_PM Jornais(eliza)_Plano Base SP_Plano RJ - AJUSTADO 06.05.08 CONFERÊNCIAS 07.05.08 3 4" xfId="33364" xr:uid="{D2DF42C2-6580-4D68-87A5-A672B14259B7}"/>
    <cellStyle name="l_PM Jornais(eliza)_Plano Base SP_Plano RJ - AJUSTADO 06.05.08 CONFERÊNCIAS 07.05.08 3 4 2" xfId="45083" xr:uid="{A5A34487-81D1-453B-9489-B9F04C8B1062}"/>
    <cellStyle name="l_PM Jornais(eliza)_Plano Base SP_Plano RJ - AJUSTADO 06.05.08 CONFERÊNCIAS 07.05.08 3 5" xfId="35566" xr:uid="{67583C35-D29F-423D-B469-1ED8327EAA37}"/>
    <cellStyle name="l_PM Jornais(eliza)_Plano Base SP_Plano RJ - AJUSTADO 06.05.08 CONFERÊNCIAS 07.05.08 3 6" xfId="37061" xr:uid="{99461D3F-7310-4804-813F-E6B6D303C528}"/>
    <cellStyle name="l_PM Jornais(eliza)_Plano Base SP_Plano RJ - AJUSTADO 06.05.08 CONFERÊNCIAS 07.05.08 3 6 2" xfId="46597" xr:uid="{CF708778-6E64-4FCC-8064-FEFC9821A17A}"/>
    <cellStyle name="l_PM Jornais(eliza)_Plano Base SP_Plano RJ - AJUSTADO 06.05.08 CONFERÊNCIAS 07.05.08 4" xfId="14331" xr:uid="{F6F93DCB-C670-4625-B3BF-76AA0C26F300}"/>
    <cellStyle name="l_PM Jornais(eliza)_Plano Base SP_Plano RJ - AJUSTADO 06.05.08 CONFERÊNCIAS 07.05.08 4 2" xfId="20490" xr:uid="{4729D38A-DB5E-43D1-8C75-D95104EDFB17}"/>
    <cellStyle name="l_PM Jornais(eliza)_Plano Base SP_Plano RJ - AJUSTADO 06.05.08 CONFERÊNCIAS 07.05.08 4 2 2" xfId="37900" xr:uid="{2CDF9665-3227-4B14-8FBE-3244A3C24368}"/>
    <cellStyle name="l_PM Jornais(eliza)_Plano Base SP_Plano RJ - AJUSTADO 06.05.08 CONFERÊNCIAS 07.05.08 4 3" xfId="25399" xr:uid="{E458D8BC-A82D-47F6-B8C2-4CC34CB814AE}"/>
    <cellStyle name="l_PM Jornais(eliza)_Plano Base SP_Plano RJ - AJUSTADO 06.05.08 CONFERÊNCIAS 07.05.08 5" xfId="28609" xr:uid="{CE9978A1-EAEA-496D-9D59-B60F13FA4E74}"/>
    <cellStyle name="l_PM Jornais(eliza)_Plano Base SP_Plano RJ - AJUSTADO 06.05.08 CONFERÊNCIAS 07.05.08 5 2" xfId="40965" xr:uid="{7B0FC11E-88E2-4715-99D1-6B18DA9A1EB9}"/>
    <cellStyle name="l_PM Jornais(eliza)_Plano Base SP_Plano RJ - AJUSTADO 06.05.08 CONFERÊNCIAS 07.05.08 6" xfId="31727" xr:uid="{F6CF67C3-3C1E-42C3-B315-06EB3D6A4EC2}"/>
    <cellStyle name="l_PM Jornais(eliza)_Plano Base SP_Plano RJ - AJUSTADO 06.05.08 CONFERÊNCIAS 07.05.08_JORNAL COMPLEMENTO 24.06 - VERAMIR II - CONSOLIDADO" xfId="1581" xr:uid="{2D13D953-3DBD-44A7-9956-725EF4972557}"/>
    <cellStyle name="l_PM Jornais(eliza)_Plano Base SP_Plano RJ - AJUSTADO 06.05.08 CONFERÊNCIAS 07.05.08_OOH - Rev 12" xfId="4191" xr:uid="{DD0CADB8-F3A7-4D11-87FA-1922B28E36F2}"/>
    <cellStyle name="l_PM Jornais(eliza)_Plano Base SP_Plano RJ - AJUSTADO 06.05.08 CONFERÊNCIAS 07.05.08_TV MATISSE" xfId="1582" xr:uid="{D8F3AD8D-6900-4B02-B117-559D826B9090}"/>
    <cellStyle name="l_PM Jornais(eliza)_Plano Base SP_Plano RJ - AJUSTADO 06.05.08 CONFERÊNCIAS 07.05.08_TV MATISSE 2" xfId="11489" xr:uid="{A7C4B489-5455-45C1-A4F1-3AFBD414C29F}"/>
    <cellStyle name="l_PM Jornais(eliza)_Plano Base SP_Plano RJ - AJUSTADO 06.05.08 CONFERÊNCIAS 07.05.08_TV MATISSE 2 2" xfId="13245" xr:uid="{08BAF057-6338-41F2-A58D-F05AFC693DD5}"/>
    <cellStyle name="l_PM Jornais(eliza)_Plano Base SP_Plano RJ - AJUSTADO 06.05.08 CONFERÊNCIAS 07.05.08_TV MATISSE 2 2 2" xfId="16875" xr:uid="{C7C6DA0E-5D9A-4E5A-B8BC-DE0637FA7B8C}"/>
    <cellStyle name="l_PM Jornais(eliza)_Plano Base SP_Plano RJ - AJUSTADO 06.05.08 CONFERÊNCIAS 07.05.08_TV MATISSE 2 2 2 2" xfId="23034" xr:uid="{AF8EFF9F-A623-4DD9-91DF-E72FAA6219F2}"/>
    <cellStyle name="l_PM Jornais(eliza)_Plano Base SP_Plano RJ - AJUSTADO 06.05.08 CONFERÊNCIAS 07.05.08_TV MATISSE 2 2 2 2 2" xfId="40301" xr:uid="{7B0F8EA2-C8A8-4F52-AAC0-256779F270BE}"/>
    <cellStyle name="l_PM Jornais(eliza)_Plano Base SP_Plano RJ - AJUSTADO 06.05.08 CONFERÊNCIAS 07.05.08_TV MATISSE 2 2 2 3" xfId="27942" xr:uid="{A9C33FEC-FEBD-47A6-9C4C-39D6A9753D84}"/>
    <cellStyle name="l_PM Jornais(eliza)_Plano Base SP_Plano RJ - AJUSTADO 06.05.08 CONFERÊNCIAS 07.05.08_TV MATISSE 2 2 3" xfId="31166" xr:uid="{C1402659-431E-4647-9FD5-ED19649637D1}"/>
    <cellStyle name="l_PM Jornais(eliza)_Plano Base SP_Plano RJ - AJUSTADO 06.05.08 CONFERÊNCIAS 07.05.08_TV MATISSE 2 2 3 2" xfId="43390" xr:uid="{F9F75D43-D919-49BF-A9BF-7B5319BD640B}"/>
    <cellStyle name="l_PM Jornais(eliza)_Plano Base SP_Plano RJ - AJUSTADO 06.05.08 CONFERÊNCIAS 07.05.08_TV MATISSE 2 2 4" xfId="34158" xr:uid="{61CB6923-BB4F-42E1-B56B-A6FD28B0F1C8}"/>
    <cellStyle name="l_PM Jornais(eliza)_Plano Base SP_Plano RJ - AJUSTADO 06.05.08 CONFERÊNCIAS 07.05.08_TV MATISSE 2 2 4 2" xfId="45877" xr:uid="{53A21A4F-A322-4182-BA9C-537751D56617}"/>
    <cellStyle name="l_PM Jornais(eliza)_Plano Base SP_Plano RJ - AJUSTADO 06.05.08 CONFERÊNCIAS 07.05.08_TV MATISSE 2 2 5" xfId="36359" xr:uid="{0C6F10FE-C4DD-4538-A07A-E718DC2BD871}"/>
    <cellStyle name="l_PM Jornais(eliza)_Plano Base SP_Plano RJ - AJUSTADO 06.05.08 CONFERÊNCIAS 07.05.08_TV MATISSE 2 2 6" xfId="18228" xr:uid="{9EAC4680-DF75-4819-9BA9-E12F46E3E2A7}"/>
    <cellStyle name="l_PM Jornais(eliza)_Plano Base SP_Plano RJ - AJUSTADO 06.05.08 CONFERÊNCIAS 07.05.08_TV MATISSE 2 3" xfId="15172" xr:uid="{D6CF58CF-C968-49B3-AD4E-D1B6E3427EE6}"/>
    <cellStyle name="l_PM Jornais(eliza)_Plano Base SP_Plano RJ - AJUSTADO 06.05.08 CONFERÊNCIAS 07.05.08_TV MATISSE 2 3 2" xfId="21331" xr:uid="{E89229C3-1940-435D-93CE-8B67C0E338F1}"/>
    <cellStyle name="l_PM Jornais(eliza)_Plano Base SP_Plano RJ - AJUSTADO 06.05.08 CONFERÊNCIAS 07.05.08_TV MATISSE 2 3 2 2" xfId="38704" xr:uid="{4EAA77B8-D97A-4F53-A491-C413910775F0}"/>
    <cellStyle name="l_PM Jornais(eliza)_Plano Base SP_Plano RJ - AJUSTADO 06.05.08 CONFERÊNCIAS 07.05.08_TV MATISSE 2 3 3" xfId="26293" xr:uid="{9B4DC78F-68B6-438B-9AAB-D43ADF330020}"/>
    <cellStyle name="l_PM Jornais(eliza)_Plano Base SP_Plano RJ - AJUSTADO 06.05.08 CONFERÊNCIAS 07.05.08_TV MATISSE 2 4" xfId="29484" xr:uid="{3FA1BE71-A642-40FE-BF9D-CC1F28F46419}"/>
    <cellStyle name="l_PM Jornais(eliza)_Plano Base SP_Plano RJ - AJUSTADO 06.05.08 CONFERÊNCIAS 07.05.08_TV MATISSE 2 4 2" xfId="41794" xr:uid="{BF772A22-CF15-4E69-A580-B2DF62320DCD}"/>
    <cellStyle name="l_PM Jornais(eliza)_Plano Base SP_Plano RJ - AJUSTADO 06.05.08 CONFERÊNCIAS 07.05.08_TV MATISSE 2 5" xfId="32468" xr:uid="{259B232F-F296-4DBA-B03D-BB3B7EED6EC1}"/>
    <cellStyle name="l_PM Jornais(eliza)_Plano Base SP_Plano RJ - AJUSTADO 06.05.08 CONFERÊNCIAS 07.05.08_TV MATISSE 2 5 2" xfId="44223" xr:uid="{7AFE8107-9EC5-4EFD-B62B-AD750AA9B7A1}"/>
    <cellStyle name="l_PM Jornais(eliza)_Plano Base SP_Plano RJ - AJUSTADO 06.05.08 CONFERÊNCIAS 07.05.08_TV MATISSE 2 6" xfId="34773" xr:uid="{7B8F4255-B75B-49BD-858F-A4CA967F7B5A}"/>
    <cellStyle name="l_PM Jornais(eliza)_Plano Base SP_Plano RJ - AJUSTADO 06.05.08 CONFERÊNCIAS 07.05.08_TV MATISSE 2 7" xfId="19376" xr:uid="{40D592CD-5A92-4C48-A714-9AFAD7A13EF0}"/>
    <cellStyle name="l_PM Jornais(eliza)_Plano Base SP_Plano RJ - AJUSTADO 06.05.08 CONFERÊNCIAS 07.05.08_TV MATISSE 3" xfId="12442" xr:uid="{FE03022A-036A-4D1E-9E96-405B7803AACF}"/>
    <cellStyle name="l_PM Jornais(eliza)_Plano Base SP_Plano RJ - AJUSTADO 06.05.08 CONFERÊNCIAS 07.05.08_TV MATISSE 3 2" xfId="16072" xr:uid="{609A26A8-0E02-4369-90EC-193DD20FE0E6}"/>
    <cellStyle name="l_PM Jornais(eliza)_Plano Base SP_Plano RJ - AJUSTADO 06.05.08 CONFERÊNCIAS 07.05.08_TV MATISSE 3 2 2" xfId="22231" xr:uid="{F88847B4-A31F-4FCF-AFB4-53A1720AEEA3}"/>
    <cellStyle name="l_PM Jornais(eliza)_Plano Base SP_Plano RJ - AJUSTADO 06.05.08 CONFERÊNCIAS 07.05.08_TV MATISSE 3 2 2 2" xfId="39509" xr:uid="{277E260B-848A-4A36-9073-457B64168C74}"/>
    <cellStyle name="l_PM Jornais(eliza)_Plano Base SP_Plano RJ - AJUSTADO 06.05.08 CONFERÊNCIAS 07.05.08_TV MATISSE 3 2 3" xfId="27150" xr:uid="{A19B5854-9608-4E41-BF47-0B8F94BF6CA1}"/>
    <cellStyle name="l_PM Jornais(eliza)_Plano Base SP_Plano RJ - AJUSTADO 06.05.08 CONFERÊNCIAS 07.05.08_TV MATISSE 3 2 4" xfId="48409" xr:uid="{5615B44A-BBE0-44B5-9030-EAF61EC4309D}"/>
    <cellStyle name="l_PM Jornais(eliza)_Plano Base SP_Plano RJ - AJUSTADO 06.05.08 CONFERÊNCIAS 07.05.08_TV MATISSE 3 3" xfId="17772" xr:uid="{E4E8E875-A6B9-4920-8261-D8BE6DB43B3B}"/>
    <cellStyle name="l_PM Jornais(eliza)_Plano Base SP_Plano RJ - AJUSTADO 06.05.08 CONFERÊNCIAS 07.05.08_TV MATISSE 3 3 2" xfId="23931" xr:uid="{77A0D0B7-71D9-4147-A8B4-8EA957629463}"/>
    <cellStyle name="l_PM Jornais(eliza)_Plano Base SP_Plano RJ - AJUSTADO 06.05.08 CONFERÊNCIAS 07.05.08_TV MATISSE 3 3 2 2" xfId="42594" xr:uid="{39721DFF-28C2-4D18-90DF-D4B518867ACF}"/>
    <cellStyle name="l_PM Jornais(eliza)_Plano Base SP_Plano RJ - AJUSTADO 06.05.08 CONFERÊNCIAS 07.05.08_TV MATISSE 3 3 3" xfId="30368" xr:uid="{FE8D46A5-8312-4568-8446-ABBD8A654AB2}"/>
    <cellStyle name="l_PM Jornais(eliza)_Plano Base SP_Plano RJ - AJUSTADO 06.05.08 CONFERÊNCIAS 07.05.08_TV MATISSE 3 4" xfId="33365" xr:uid="{B31AB146-3E7E-421C-B092-2EF02ACD0230}"/>
    <cellStyle name="l_PM Jornais(eliza)_Plano Base SP_Plano RJ - AJUSTADO 06.05.08 CONFERÊNCIAS 07.05.08_TV MATISSE 3 4 2" xfId="45084" xr:uid="{D989174E-FD4D-43E8-93C3-D91C05B5BC62}"/>
    <cellStyle name="l_PM Jornais(eliza)_Plano Base SP_Plano RJ - AJUSTADO 06.05.08 CONFERÊNCIAS 07.05.08_TV MATISSE 3 5" xfId="35567" xr:uid="{C36A7F88-AE2E-4205-96E9-8E1EF92C4A57}"/>
    <cellStyle name="l_PM Jornais(eliza)_Plano Base SP_Plano RJ - AJUSTADO 06.05.08 CONFERÊNCIAS 07.05.08_TV MATISSE 3 6" xfId="37264" xr:uid="{B372FCA7-EE96-43B4-86C5-8B39C4DDC080}"/>
    <cellStyle name="l_PM Jornais(eliza)_Plano Base SP_Plano RJ - AJUSTADO 06.05.08 CONFERÊNCIAS 07.05.08_TV MATISSE 3 6 2" xfId="46800" xr:uid="{98362E33-C99F-4BD5-97C6-6C76DBFAE764}"/>
    <cellStyle name="l_PM Jornais(eliza)_Plano Base SP_Plano RJ - AJUSTADO 06.05.08 CONFERÊNCIAS 07.05.08_TV MATISSE 4" xfId="14332" xr:uid="{9554C7BA-DDCF-4119-8DE3-952AECA97DA0}"/>
    <cellStyle name="l_PM Jornais(eliza)_Plano Base SP_Plano RJ - AJUSTADO 06.05.08 CONFERÊNCIAS 07.05.08_TV MATISSE 4 2" xfId="20491" xr:uid="{A40E57C0-6E6B-4A4F-BFFD-6BB920357BB4}"/>
    <cellStyle name="l_PM Jornais(eliza)_Plano Base SP_Plano RJ - AJUSTADO 06.05.08 CONFERÊNCIAS 07.05.08_TV MATISSE 4 2 2" xfId="37901" xr:uid="{8D7C9DEB-53CC-4F9B-A706-5689AC869B21}"/>
    <cellStyle name="l_PM Jornais(eliza)_Plano Base SP_Plano RJ - AJUSTADO 06.05.08 CONFERÊNCIAS 07.05.08_TV MATISSE 4 3" xfId="25400" xr:uid="{B419DA4E-951C-4C2A-A603-ECB3A18E79CA}"/>
    <cellStyle name="l_PM Jornais(eliza)_Plano Base SP_Plano RJ - AJUSTADO 06.05.08 CONFERÊNCIAS 07.05.08_TV MATISSE 5" xfId="28610" xr:uid="{4ED1DA42-C427-4D1E-A9DE-D0D73F679F26}"/>
    <cellStyle name="l_PM Jornais(eliza)_Plano Base SP_Plano RJ - AJUSTADO 06.05.08 CONFERÊNCIAS 07.05.08_TV MATISSE 5 2" xfId="40966" xr:uid="{DAB8E8CB-173D-4D67-B533-9E94E108BA2D}"/>
    <cellStyle name="l_PM Jornais(eliza)_Plano Base SP_Plano RJ - AJUSTADO 06.05.08 CONFERÊNCIAS 07.05.08_TV MATISSE 6" xfId="31726" xr:uid="{1B54778E-253A-4472-8125-0DFE0A8FD02B}"/>
    <cellStyle name="l_PM Jornais(eliza)_Plano Base SP_Plano RJ - AJUSTADO 06.05.08 CONFERÊNCIAS 07.05.08_TV MATISSE_JORNAL COMPLEMENTO 24.06 - VERAMIR II - CONSOLIDADO" xfId="1583" xr:uid="{874F08B4-5DA8-42F9-8C74-64FAB7B4FA29}"/>
    <cellStyle name="l_PM Jornais(eliza)_Plano Base SP_Plano RJ - AJUSTADO 06.05.08 CONFERÊNCIAS 07.05.08_TV MATISSE_OOH - Rev 12" xfId="4192" xr:uid="{1F054D01-02C5-4398-B5CE-3C089A693AFA}"/>
    <cellStyle name="l_PM Jornais(eliza)_Plano Base SP_Plano RJ - AJUSTADO 06.05.08 CONFERÊNCIAS 15.05.08 - Cíntia" xfId="1584" xr:uid="{3209F078-182E-4B19-BB6B-3D61F5C023EA}"/>
    <cellStyle name="l_PM Jornais(eliza)_Plano Base SP_Plano RJ - AJUSTADO 06.05.08 CONFERÊNCIAS 15.05.08 - Cíntia 2" xfId="11490" xr:uid="{C83E1AB5-1319-468F-BD6B-861E97B4001B}"/>
    <cellStyle name="l_PM Jornais(eliza)_Plano Base SP_Plano RJ - AJUSTADO 06.05.08 CONFERÊNCIAS 15.05.08 - Cíntia 2 2" xfId="13246" xr:uid="{B87F33EB-776C-40CA-8CCA-30B377724355}"/>
    <cellStyle name="l_PM Jornais(eliza)_Plano Base SP_Plano RJ - AJUSTADO 06.05.08 CONFERÊNCIAS 15.05.08 - Cíntia 2 2 2" xfId="16876" xr:uid="{426D762D-4AD3-4560-89E6-DD7D4ADDFE17}"/>
    <cellStyle name="l_PM Jornais(eliza)_Plano Base SP_Plano RJ - AJUSTADO 06.05.08 CONFERÊNCIAS 15.05.08 - Cíntia 2 2 2 2" xfId="23035" xr:uid="{21CE2A47-D062-4E4D-ABDB-42C3F68B7103}"/>
    <cellStyle name="l_PM Jornais(eliza)_Plano Base SP_Plano RJ - AJUSTADO 06.05.08 CONFERÊNCIAS 15.05.08 - Cíntia 2 2 2 2 2" xfId="40302" xr:uid="{84BF83B2-70DE-4AFF-9B56-9C92E4B63F0C}"/>
    <cellStyle name="l_PM Jornais(eliza)_Plano Base SP_Plano RJ - AJUSTADO 06.05.08 CONFERÊNCIAS 15.05.08 - Cíntia 2 2 2 3" xfId="27943" xr:uid="{8A62A509-0A8F-471D-8097-0C5B2A696A4F}"/>
    <cellStyle name="l_PM Jornais(eliza)_Plano Base SP_Plano RJ - AJUSTADO 06.05.08 CONFERÊNCIAS 15.05.08 - Cíntia 2 2 3" xfId="31167" xr:uid="{5C5EDC85-9D51-42F5-BAFD-627D81307D6B}"/>
    <cellStyle name="l_PM Jornais(eliza)_Plano Base SP_Plano RJ - AJUSTADO 06.05.08 CONFERÊNCIAS 15.05.08 - Cíntia 2 2 3 2" xfId="43391" xr:uid="{775C50BA-33CC-4F9F-BDCF-A61EEA606FAE}"/>
    <cellStyle name="l_PM Jornais(eliza)_Plano Base SP_Plano RJ - AJUSTADO 06.05.08 CONFERÊNCIAS 15.05.08 - Cíntia 2 2 4" xfId="34159" xr:uid="{2B077BA0-9FB5-41FF-9D87-EAE6CD7EE243}"/>
    <cellStyle name="l_PM Jornais(eliza)_Plano Base SP_Plano RJ - AJUSTADO 06.05.08 CONFERÊNCIAS 15.05.08 - Cíntia 2 2 4 2" xfId="45878" xr:uid="{2641846D-1574-4229-A190-1B574A5CCCB0}"/>
    <cellStyle name="l_PM Jornais(eliza)_Plano Base SP_Plano RJ - AJUSTADO 06.05.08 CONFERÊNCIAS 15.05.08 - Cíntia 2 2 5" xfId="36360" xr:uid="{63366910-106A-4295-8830-52B46914119D}"/>
    <cellStyle name="l_PM Jornais(eliza)_Plano Base SP_Plano RJ - AJUSTADO 06.05.08 CONFERÊNCIAS 15.05.08 - Cíntia 2 2 6" xfId="19894" xr:uid="{838A55CA-9CE1-4FF7-88C5-EFBD452A895A}"/>
    <cellStyle name="l_PM Jornais(eliza)_Plano Base SP_Plano RJ - AJUSTADO 06.05.08 CONFERÊNCIAS 15.05.08 - Cíntia 2 3" xfId="15173" xr:uid="{6F46EA92-23D3-4DA9-B594-E5E2F9A4DC99}"/>
    <cellStyle name="l_PM Jornais(eliza)_Plano Base SP_Plano RJ - AJUSTADO 06.05.08 CONFERÊNCIAS 15.05.08 - Cíntia 2 3 2" xfId="21332" xr:uid="{31AEDF99-2686-4C93-842F-7A0A2A13F2E5}"/>
    <cellStyle name="l_PM Jornais(eliza)_Plano Base SP_Plano RJ - AJUSTADO 06.05.08 CONFERÊNCIAS 15.05.08 - Cíntia 2 3 2 2" xfId="38705" xr:uid="{D3B32481-BA43-4244-9DDC-D9C50451CFF4}"/>
    <cellStyle name="l_PM Jornais(eliza)_Plano Base SP_Plano RJ - AJUSTADO 06.05.08 CONFERÊNCIAS 15.05.08 - Cíntia 2 3 3" xfId="26294" xr:uid="{3BEC40F2-5556-443B-9153-7AF79CFFEA52}"/>
    <cellStyle name="l_PM Jornais(eliza)_Plano Base SP_Plano RJ - AJUSTADO 06.05.08 CONFERÊNCIAS 15.05.08 - Cíntia 2 4" xfId="29485" xr:uid="{8A629EF9-9F77-4AD0-A36D-FA63F21A47A8}"/>
    <cellStyle name="l_PM Jornais(eliza)_Plano Base SP_Plano RJ - AJUSTADO 06.05.08 CONFERÊNCIAS 15.05.08 - Cíntia 2 4 2" xfId="41795" xr:uid="{B864A03F-3B5B-42CF-A711-0B4BF5759BB4}"/>
    <cellStyle name="l_PM Jornais(eliza)_Plano Base SP_Plano RJ - AJUSTADO 06.05.08 CONFERÊNCIAS 15.05.08 - Cíntia 2 5" xfId="32469" xr:uid="{15345382-88E7-425B-940C-A345F598AF2D}"/>
    <cellStyle name="l_PM Jornais(eliza)_Plano Base SP_Plano RJ - AJUSTADO 06.05.08 CONFERÊNCIAS 15.05.08 - Cíntia 2 5 2" xfId="44224" xr:uid="{27C507F9-1047-46E3-99F6-90A4B2403180}"/>
    <cellStyle name="l_PM Jornais(eliza)_Plano Base SP_Plano RJ - AJUSTADO 06.05.08 CONFERÊNCIAS 15.05.08 - Cíntia 2 6" xfId="34774" xr:uid="{C16A377A-3298-4FC9-A926-ADFE1069DA66}"/>
    <cellStyle name="l_PM Jornais(eliza)_Plano Base SP_Plano RJ - AJUSTADO 06.05.08 CONFERÊNCIAS 15.05.08 - Cíntia 2 7" xfId="19670" xr:uid="{F33DC0AE-8109-44FF-AB08-E4BB9967545E}"/>
    <cellStyle name="l_PM Jornais(eliza)_Plano Base SP_Plano RJ - AJUSTADO 06.05.08 CONFERÊNCIAS 15.05.08 - Cíntia 3" xfId="12443" xr:uid="{0EAF27CC-2450-4AD0-8B5C-8385F68CFCE2}"/>
    <cellStyle name="l_PM Jornais(eliza)_Plano Base SP_Plano RJ - AJUSTADO 06.05.08 CONFERÊNCIAS 15.05.08 - Cíntia 3 2" xfId="16073" xr:uid="{16EDEA2A-AE6A-4248-A48F-7A785D524099}"/>
    <cellStyle name="l_PM Jornais(eliza)_Plano Base SP_Plano RJ - AJUSTADO 06.05.08 CONFERÊNCIAS 15.05.08 - Cíntia 3 2 2" xfId="22232" xr:uid="{E922EF1D-43C5-4E05-8EE6-5C2C21C3DF36}"/>
    <cellStyle name="l_PM Jornais(eliza)_Plano Base SP_Plano RJ - AJUSTADO 06.05.08 CONFERÊNCIAS 15.05.08 - Cíntia 3 2 2 2" xfId="39510" xr:uid="{BFAEF57B-F7C5-42AA-A419-91E1BE2A8FB0}"/>
    <cellStyle name="l_PM Jornais(eliza)_Plano Base SP_Plano RJ - AJUSTADO 06.05.08 CONFERÊNCIAS 15.05.08 - Cíntia 3 2 3" xfId="27151" xr:uid="{F738AADE-7288-447A-AEF0-B29AADDDD3E2}"/>
    <cellStyle name="l_PM Jornais(eliza)_Plano Base SP_Plano RJ - AJUSTADO 06.05.08 CONFERÊNCIAS 15.05.08 - Cíntia 3 2 4" xfId="48410" xr:uid="{76EA0960-E737-47DF-9FB6-F8667B86D270}"/>
    <cellStyle name="l_PM Jornais(eliza)_Plano Base SP_Plano RJ - AJUSTADO 06.05.08 CONFERÊNCIAS 15.05.08 - Cíntia 3 3" xfId="17773" xr:uid="{7FDB35CB-050A-45AB-85A2-C5F5C1B4164D}"/>
    <cellStyle name="l_PM Jornais(eliza)_Plano Base SP_Plano RJ - AJUSTADO 06.05.08 CONFERÊNCIAS 15.05.08 - Cíntia 3 3 2" xfId="23932" xr:uid="{05CE83EB-3527-4253-98A6-799CE56A9C9F}"/>
    <cellStyle name="l_PM Jornais(eliza)_Plano Base SP_Plano RJ - AJUSTADO 06.05.08 CONFERÊNCIAS 15.05.08 - Cíntia 3 3 2 2" xfId="42595" xr:uid="{4B25384A-4441-474F-A568-240EB145EF40}"/>
    <cellStyle name="l_PM Jornais(eliza)_Plano Base SP_Plano RJ - AJUSTADO 06.05.08 CONFERÊNCIAS 15.05.08 - Cíntia 3 3 3" xfId="30369" xr:uid="{0FB69A46-D014-4EE9-9F7C-C98C5284C3FF}"/>
    <cellStyle name="l_PM Jornais(eliza)_Plano Base SP_Plano RJ - AJUSTADO 06.05.08 CONFERÊNCIAS 15.05.08 - Cíntia 3 4" xfId="33366" xr:uid="{4471ED03-372F-447A-847E-27EE2DEE5A18}"/>
    <cellStyle name="l_PM Jornais(eliza)_Plano Base SP_Plano RJ - AJUSTADO 06.05.08 CONFERÊNCIAS 15.05.08 - Cíntia 3 4 2" xfId="45085" xr:uid="{F4D520D9-49C9-47E2-9642-0A31F87A532B}"/>
    <cellStyle name="l_PM Jornais(eliza)_Plano Base SP_Plano RJ - AJUSTADO 06.05.08 CONFERÊNCIAS 15.05.08 - Cíntia 3 5" xfId="35568" xr:uid="{D429CA50-049E-424B-8722-170DD9BDC606}"/>
    <cellStyle name="l_PM Jornais(eliza)_Plano Base SP_Plano RJ - AJUSTADO 06.05.08 CONFERÊNCIAS 15.05.08 - Cíntia 3 6" xfId="36864" xr:uid="{5F247DF5-95A4-4E39-BC1E-3CE54B383CAA}"/>
    <cellStyle name="l_PM Jornais(eliza)_Plano Base SP_Plano RJ - AJUSTADO 06.05.08 CONFERÊNCIAS 15.05.08 - Cíntia 3 6 2" xfId="46400" xr:uid="{6ABFBF15-AC92-4FA5-AF69-93CC7895B27A}"/>
    <cellStyle name="l_PM Jornais(eliza)_Plano Base SP_Plano RJ - AJUSTADO 06.05.08 CONFERÊNCIAS 15.05.08 - Cíntia 4" xfId="14333" xr:uid="{655BF641-F7AF-4209-800A-2C6ECC99ACA5}"/>
    <cellStyle name="l_PM Jornais(eliza)_Plano Base SP_Plano RJ - AJUSTADO 06.05.08 CONFERÊNCIAS 15.05.08 - Cíntia 4 2" xfId="20492" xr:uid="{1D22029E-A47C-4EEE-A489-41FE83F5FFCA}"/>
    <cellStyle name="l_PM Jornais(eliza)_Plano Base SP_Plano RJ - AJUSTADO 06.05.08 CONFERÊNCIAS 15.05.08 - Cíntia 4 2 2" xfId="37902" xr:uid="{7F690CEE-FE4D-4CB6-A127-7B81B81A766C}"/>
    <cellStyle name="l_PM Jornais(eliza)_Plano Base SP_Plano RJ - AJUSTADO 06.05.08 CONFERÊNCIAS 15.05.08 - Cíntia 4 3" xfId="25401" xr:uid="{2B67A3E7-3893-418A-A119-726FA47348FA}"/>
    <cellStyle name="l_PM Jornais(eliza)_Plano Base SP_Plano RJ - AJUSTADO 06.05.08 CONFERÊNCIAS 15.05.08 - Cíntia 5" xfId="28611" xr:uid="{31F4BDB5-88B1-4485-9F27-7C1781F1EB02}"/>
    <cellStyle name="l_PM Jornais(eliza)_Plano Base SP_Plano RJ - AJUSTADO 06.05.08 CONFERÊNCIAS 15.05.08 - Cíntia 5 2" xfId="40967" xr:uid="{7918C646-ACED-4CDD-8909-FCD90B15648D}"/>
    <cellStyle name="l_PM Jornais(eliza)_Plano Base SP_Plano RJ - AJUSTADO 06.05.08 CONFERÊNCIAS 15.05.08 - Cíntia 6" xfId="31725" xr:uid="{4F728986-B50A-4B2D-8C31-F82A2BFA883F}"/>
    <cellStyle name="l_PM Jornais(eliza)_Plano Base SP_Plano RJ - AJUSTADO 06.05.08 CONFERÊNCIAS 15.05.08 - Cíntia_OOH - Rev 12" xfId="4193" xr:uid="{28D331BA-AFF0-44EC-A885-90C346BD1165}"/>
    <cellStyle name="l_PM Jornais(eliza)_Plano Base SP_Plano RJ -_JORNAL COMPLEMENTO 24.06 - VERAMIR II - CONSOLIDADO" xfId="1585" xr:uid="{4C11F896-7641-481C-9AD6-23D64D7D2F07}"/>
    <cellStyle name="l_PM Jornais(eliza)_Plano Base SP_Plano RJ -16.05.08" xfId="1586" xr:uid="{C9888B07-77BF-4857-AC13-52036959BAE7}"/>
    <cellStyle name="l_PM Jornais(eliza)_Plano Base SP_Plano RJ -16.05.08_JORNAL COMPLEMENTO 24.06 - VERAMIR II - CONSOLIDADO" xfId="1587" xr:uid="{1FFF8B51-173E-4906-A3A7-970B715018D1}"/>
    <cellStyle name="l_PM Jornais(eliza)_Plano Base SP_Plano TO - AJUSTADO 06.05.08 CONFERÊNCIA 14.05.08" xfId="1588" xr:uid="{EF6C4D87-C78D-40D4-9B8F-5EEB3B85F7A6}"/>
    <cellStyle name="l_PM Jornais(eliza)_Plano Base SP_Plano TO - AJUSTADO 06.05.08 CONFERÊNCIA 14.05.08 2" xfId="11491" xr:uid="{DDF8D8C1-90FC-4400-9DB8-57555D935512}"/>
    <cellStyle name="l_PM Jornais(eliza)_Plano Base SP_Plano TO - AJUSTADO 06.05.08 CONFERÊNCIA 14.05.08 2 2" xfId="13247" xr:uid="{8F298FED-C810-4CE8-9C24-EC0565B74DD2}"/>
    <cellStyle name="l_PM Jornais(eliza)_Plano Base SP_Plano TO - AJUSTADO 06.05.08 CONFERÊNCIA 14.05.08 2 2 2" xfId="16877" xr:uid="{077349F4-5E14-4B84-B784-7159D1D7ECF1}"/>
    <cellStyle name="l_PM Jornais(eliza)_Plano Base SP_Plano TO - AJUSTADO 06.05.08 CONFERÊNCIA 14.05.08 2 2 2 2" xfId="23036" xr:uid="{AE3D0333-343B-4A0C-9DA9-D85B785DD0DE}"/>
    <cellStyle name="l_PM Jornais(eliza)_Plano Base SP_Plano TO - AJUSTADO 06.05.08 CONFERÊNCIA 14.05.08 2 2 2 2 2" xfId="40303" xr:uid="{EF801140-142E-484F-8957-9C34E874C2BA}"/>
    <cellStyle name="l_PM Jornais(eliza)_Plano Base SP_Plano TO - AJUSTADO 06.05.08 CONFERÊNCIA 14.05.08 2 2 2 3" xfId="27944" xr:uid="{7D10FE5A-B82E-44E9-802A-AF38D0E0D5AB}"/>
    <cellStyle name="l_PM Jornais(eliza)_Plano Base SP_Plano TO - AJUSTADO 06.05.08 CONFERÊNCIA 14.05.08 2 2 3" xfId="31168" xr:uid="{B00E8367-7B50-4AF2-B852-A29215044724}"/>
    <cellStyle name="l_PM Jornais(eliza)_Plano Base SP_Plano TO - AJUSTADO 06.05.08 CONFERÊNCIA 14.05.08 2 2 3 2" xfId="43392" xr:uid="{EA043746-9047-4B33-ABA3-5E20DE9C67FB}"/>
    <cellStyle name="l_PM Jornais(eliza)_Plano Base SP_Plano TO - AJUSTADO 06.05.08 CONFERÊNCIA 14.05.08 2 2 4" xfId="34160" xr:uid="{E12A0243-3043-44F4-B94C-E6633D6B167C}"/>
    <cellStyle name="l_PM Jornais(eliza)_Plano Base SP_Plano TO - AJUSTADO 06.05.08 CONFERÊNCIA 14.05.08 2 2 4 2" xfId="45879" xr:uid="{2FC6B368-8CAE-4330-B1E1-AA04EE090A7E}"/>
    <cellStyle name="l_PM Jornais(eliza)_Plano Base SP_Plano TO - AJUSTADO 06.05.08 CONFERÊNCIA 14.05.08 2 2 5" xfId="36361" xr:uid="{B9F6F276-A944-45A9-96A0-2470CC46EFC1}"/>
    <cellStyle name="l_PM Jornais(eliza)_Plano Base SP_Plano TO - AJUSTADO 06.05.08 CONFERÊNCIA 14.05.08 2 2 6" xfId="18227" xr:uid="{89099FFD-693A-4136-B435-FAD497D88178}"/>
    <cellStyle name="l_PM Jornais(eliza)_Plano Base SP_Plano TO - AJUSTADO 06.05.08 CONFERÊNCIA 14.05.08 2 3" xfId="15174" xr:uid="{E8EDE779-239D-41B6-BCB4-6219C98C2A70}"/>
    <cellStyle name="l_PM Jornais(eliza)_Plano Base SP_Plano TO - AJUSTADO 06.05.08 CONFERÊNCIA 14.05.08 2 3 2" xfId="21333" xr:uid="{1871E3E5-421A-46A6-9CF5-7D3C5E815F0B}"/>
    <cellStyle name="l_PM Jornais(eliza)_Plano Base SP_Plano TO - AJUSTADO 06.05.08 CONFERÊNCIA 14.05.08 2 3 2 2" xfId="38706" xr:uid="{6A03579E-6436-4113-8175-476A151EC57B}"/>
    <cellStyle name="l_PM Jornais(eliza)_Plano Base SP_Plano TO - AJUSTADO 06.05.08 CONFERÊNCIA 14.05.08 2 3 3" xfId="26295" xr:uid="{5D10228C-A473-445B-B2A7-32EB9536DE8B}"/>
    <cellStyle name="l_PM Jornais(eliza)_Plano Base SP_Plano TO - AJUSTADO 06.05.08 CONFERÊNCIA 14.05.08 2 4" xfId="29486" xr:uid="{42AF3653-56F0-4D50-B794-830DDBD2E6AE}"/>
    <cellStyle name="l_PM Jornais(eliza)_Plano Base SP_Plano TO - AJUSTADO 06.05.08 CONFERÊNCIA 14.05.08 2 4 2" xfId="41796" xr:uid="{F1E9C571-C626-4394-A700-6E7A21C5DC0E}"/>
    <cellStyle name="l_PM Jornais(eliza)_Plano Base SP_Plano TO - AJUSTADO 06.05.08 CONFERÊNCIA 14.05.08 2 5" xfId="32470" xr:uid="{5569B57A-35B4-453D-BFC5-11112012D135}"/>
    <cellStyle name="l_PM Jornais(eliza)_Plano Base SP_Plano TO - AJUSTADO 06.05.08 CONFERÊNCIA 14.05.08 2 5 2" xfId="44225" xr:uid="{FD55F7CD-9DDA-4A41-B65F-B21E3981C8AB}"/>
    <cellStyle name="l_PM Jornais(eliza)_Plano Base SP_Plano TO - AJUSTADO 06.05.08 CONFERÊNCIA 14.05.08 2 6" xfId="34775" xr:uid="{D28E9E32-16F0-424F-B0CB-A8A7CBCBAFE4}"/>
    <cellStyle name="l_PM Jornais(eliza)_Plano Base SP_Plano TO - AJUSTADO 06.05.08 CONFERÊNCIA 14.05.08 2 7" xfId="18993" xr:uid="{20FDF786-FB8C-4BCB-B479-7F94BBD58C87}"/>
    <cellStyle name="l_PM Jornais(eliza)_Plano Base SP_Plano TO - AJUSTADO 06.05.08 CONFERÊNCIA 14.05.08 3" xfId="12444" xr:uid="{7BEB031E-52F9-47B6-9B9F-F3BA9B68E3E7}"/>
    <cellStyle name="l_PM Jornais(eliza)_Plano Base SP_Plano TO - AJUSTADO 06.05.08 CONFERÊNCIA 14.05.08 3 2" xfId="16074" xr:uid="{C7AC922B-FB77-4D75-80CB-21D7557D2B57}"/>
    <cellStyle name="l_PM Jornais(eliza)_Plano Base SP_Plano TO - AJUSTADO 06.05.08 CONFERÊNCIA 14.05.08 3 2 2" xfId="22233" xr:uid="{EC4B836D-5796-41E7-AB24-70A9817D949E}"/>
    <cellStyle name="l_PM Jornais(eliza)_Plano Base SP_Plano TO - AJUSTADO 06.05.08 CONFERÊNCIA 14.05.08 3 2 2 2" xfId="39511" xr:uid="{380A4A43-B6A6-407D-81CB-A57F75E56691}"/>
    <cellStyle name="l_PM Jornais(eliza)_Plano Base SP_Plano TO - AJUSTADO 06.05.08 CONFERÊNCIA 14.05.08 3 2 3" xfId="27152" xr:uid="{C01095FA-3286-4377-B43D-F70420D24F0A}"/>
    <cellStyle name="l_PM Jornais(eliza)_Plano Base SP_Plano TO - AJUSTADO 06.05.08 CONFERÊNCIA 14.05.08 3 2 4" xfId="48411" xr:uid="{AD974086-1999-4970-A57D-597E1A8BB7C1}"/>
    <cellStyle name="l_PM Jornais(eliza)_Plano Base SP_Plano TO - AJUSTADO 06.05.08 CONFERÊNCIA 14.05.08 3 3" xfId="17774" xr:uid="{D8237E77-3716-40D3-88DF-EF8FC341FB25}"/>
    <cellStyle name="l_PM Jornais(eliza)_Plano Base SP_Plano TO - AJUSTADO 06.05.08 CONFERÊNCIA 14.05.08 3 3 2" xfId="23933" xr:uid="{087C1F80-22BA-47C5-9A6A-2CCC7D5BF342}"/>
    <cellStyle name="l_PM Jornais(eliza)_Plano Base SP_Plano TO - AJUSTADO 06.05.08 CONFERÊNCIA 14.05.08 3 3 2 2" xfId="42596" xr:uid="{4F9396C0-E7F2-4F87-969D-A54B95653436}"/>
    <cellStyle name="l_PM Jornais(eliza)_Plano Base SP_Plano TO - AJUSTADO 06.05.08 CONFERÊNCIA 14.05.08 3 3 3" xfId="30370" xr:uid="{A39C741D-2145-4312-9959-43E591E7B6D5}"/>
    <cellStyle name="l_PM Jornais(eliza)_Plano Base SP_Plano TO - AJUSTADO 06.05.08 CONFERÊNCIA 14.05.08 3 4" xfId="33367" xr:uid="{9CD153DC-C1C1-4FC9-903E-1721D8428D62}"/>
    <cellStyle name="l_PM Jornais(eliza)_Plano Base SP_Plano TO - AJUSTADO 06.05.08 CONFERÊNCIA 14.05.08 3 4 2" xfId="45086" xr:uid="{6A21611F-2EAE-4CF9-A150-36B1C532BBC8}"/>
    <cellStyle name="l_PM Jornais(eliza)_Plano Base SP_Plano TO - AJUSTADO 06.05.08 CONFERÊNCIA 14.05.08 3 5" xfId="35569" xr:uid="{20E4C29D-9C13-4976-88CB-C2ACFD61BD1C}"/>
    <cellStyle name="l_PM Jornais(eliza)_Plano Base SP_Plano TO - AJUSTADO 06.05.08 CONFERÊNCIA 14.05.08 3 6" xfId="32890" xr:uid="{7989CE40-D29F-42FE-9B46-68A418FCBA8A}"/>
    <cellStyle name="l_PM Jornais(eliza)_Plano Base SP_Plano TO - AJUSTADO 06.05.08 CONFERÊNCIA 14.05.08 3 6 2" xfId="44642" xr:uid="{D7CD5756-5DB1-45D9-829E-EF7279E820FA}"/>
    <cellStyle name="l_PM Jornais(eliza)_Plano Base SP_Plano TO - AJUSTADO 06.05.08 CONFERÊNCIA 14.05.08 4" xfId="14334" xr:uid="{F15457EA-929B-4FF1-86D7-EC12A50C29B2}"/>
    <cellStyle name="l_PM Jornais(eliza)_Plano Base SP_Plano TO - AJUSTADO 06.05.08 CONFERÊNCIA 14.05.08 4 2" xfId="20493" xr:uid="{9C820DEF-4B9C-43F2-A20F-400A1B487062}"/>
    <cellStyle name="l_PM Jornais(eliza)_Plano Base SP_Plano TO - AJUSTADO 06.05.08 CONFERÊNCIA 14.05.08 4 2 2" xfId="37903" xr:uid="{2A6255AE-9A20-4B47-9636-8EE5CF7B60FF}"/>
    <cellStyle name="l_PM Jornais(eliza)_Plano Base SP_Plano TO - AJUSTADO 06.05.08 CONFERÊNCIA 14.05.08 4 3" xfId="25402" xr:uid="{AB857E4E-4020-4F23-80B1-59441134B52B}"/>
    <cellStyle name="l_PM Jornais(eliza)_Plano Base SP_Plano TO - AJUSTADO 06.05.08 CONFERÊNCIA 14.05.08 5" xfId="28612" xr:uid="{6F4F5376-2CB6-4BCD-B9C0-58B050633E69}"/>
    <cellStyle name="l_PM Jornais(eliza)_Plano Base SP_Plano TO - AJUSTADO 06.05.08 CONFERÊNCIA 14.05.08 5 2" xfId="40968" xr:uid="{23DAE67F-A8BA-4EC0-ADB7-1B8160696F40}"/>
    <cellStyle name="l_PM Jornais(eliza)_Plano Base SP_Plano TO - AJUSTADO 06.05.08 CONFERÊNCIA 14.05.08 6" xfId="31724" xr:uid="{9EA55422-88B4-449A-BA8D-2B161AFE2DE6}"/>
    <cellStyle name="l_PM Jornais(eliza)_Plano Base SP_Plano TO - AJUSTADO 06.05.08 CONFERÊNCIA 14.05.08_OOH - Rev 12" xfId="4194" xr:uid="{422E82AC-BE6F-420A-8542-ACC4A26A5D58}"/>
    <cellStyle name="l_PM Jornais(eliza)_Plano Base SP_REVISTAS FINAIS SEGMENTADAS" xfId="1589" xr:uid="{7422D28A-A547-444A-BAF0-48F8C16C4160}"/>
    <cellStyle name="l_PM Jornais(eliza)_Plano Base SP_REVISTAS FINAIS SEGMENTADAS 2" xfId="11492" xr:uid="{7A1F729B-6016-4E26-94C0-4DCE9758BA9A}"/>
    <cellStyle name="l_PM Jornais(eliza)_Plano Base SP_REVISTAS FINAIS SEGMENTADAS 2 2" xfId="13248" xr:uid="{4977C177-8AEF-4FE5-A8D1-E3E8E58F34A9}"/>
    <cellStyle name="l_PM Jornais(eliza)_Plano Base SP_REVISTAS FINAIS SEGMENTADAS 2 2 2" xfId="16878" xr:uid="{597F5211-1889-4B94-AE27-C14ED590FD13}"/>
    <cellStyle name="l_PM Jornais(eliza)_Plano Base SP_REVISTAS FINAIS SEGMENTADAS 2 2 2 2" xfId="23037" xr:uid="{D39397E3-7542-4C5D-9BE3-EA78E9265528}"/>
    <cellStyle name="l_PM Jornais(eliza)_Plano Base SP_REVISTAS FINAIS SEGMENTADAS 2 2 2 2 2" xfId="40304" xr:uid="{7F8BC10D-99EE-43A4-89A0-875813761371}"/>
    <cellStyle name="l_PM Jornais(eliza)_Plano Base SP_REVISTAS FINAIS SEGMENTADAS 2 2 2 3" xfId="27945" xr:uid="{D0F78C12-4170-40A8-8537-C2DB56F4940A}"/>
    <cellStyle name="l_PM Jornais(eliza)_Plano Base SP_REVISTAS FINAIS SEGMENTADAS 2 2 3" xfId="31169" xr:uid="{7991CF1D-98A1-40F8-BBC7-3E06A8A90329}"/>
    <cellStyle name="l_PM Jornais(eliza)_Plano Base SP_REVISTAS FINAIS SEGMENTADAS 2 2 3 2" xfId="43393" xr:uid="{FFDF514A-935C-4BA0-9CCF-8C73C54C3BCF}"/>
    <cellStyle name="l_PM Jornais(eliza)_Plano Base SP_REVISTAS FINAIS SEGMENTADAS 2 2 4" xfId="34161" xr:uid="{72C65993-1910-4DED-B9DB-B826CDF4F6AF}"/>
    <cellStyle name="l_PM Jornais(eliza)_Plano Base SP_REVISTAS FINAIS SEGMENTADAS 2 2 4 2" xfId="45880" xr:uid="{61B0DA3D-4F5B-41B0-995D-C00C115309C4}"/>
    <cellStyle name="l_PM Jornais(eliza)_Plano Base SP_REVISTAS FINAIS SEGMENTADAS 2 2 5" xfId="36362" xr:uid="{9D96EF27-AD9B-42BF-BD5E-07E09315CF8C}"/>
    <cellStyle name="l_PM Jornais(eliza)_Plano Base SP_REVISTAS FINAIS SEGMENTADAS 2 2 6" xfId="19893" xr:uid="{9BAEE99A-1CA8-4048-BCEA-B92E1D298829}"/>
    <cellStyle name="l_PM Jornais(eliza)_Plano Base SP_REVISTAS FINAIS SEGMENTADAS 2 3" xfId="15175" xr:uid="{32CBBF6E-B4EE-4DDC-A1B2-74F4D7DD33A1}"/>
    <cellStyle name="l_PM Jornais(eliza)_Plano Base SP_REVISTAS FINAIS SEGMENTADAS 2 3 2" xfId="21334" xr:uid="{E588A813-E2B1-44ED-9A6B-8D2C41E80916}"/>
    <cellStyle name="l_PM Jornais(eliza)_Plano Base SP_REVISTAS FINAIS SEGMENTADAS 2 3 2 2" xfId="38707" xr:uid="{15172CBA-0E60-477E-B544-D93B6F46C1C1}"/>
    <cellStyle name="l_PM Jornais(eliza)_Plano Base SP_REVISTAS FINAIS SEGMENTADAS 2 3 3" xfId="26296" xr:uid="{BD8F277D-F61A-43C8-8D31-E699C97EE4C9}"/>
    <cellStyle name="l_PM Jornais(eliza)_Plano Base SP_REVISTAS FINAIS SEGMENTADAS 2 4" xfId="29487" xr:uid="{DA10FF74-6CCD-4AB8-B637-215731EA9A64}"/>
    <cellStyle name="l_PM Jornais(eliza)_Plano Base SP_REVISTAS FINAIS SEGMENTADAS 2 4 2" xfId="41797" xr:uid="{578614AA-B677-4080-82D1-23F816B4C95F}"/>
    <cellStyle name="l_PM Jornais(eliza)_Plano Base SP_REVISTAS FINAIS SEGMENTADAS 2 5" xfId="32471" xr:uid="{D91DD6D3-1B57-4A56-B8E5-C66C02A5A445}"/>
    <cellStyle name="l_PM Jornais(eliza)_Plano Base SP_REVISTAS FINAIS SEGMENTADAS 2 5 2" xfId="44226" xr:uid="{C92B63BB-D0E6-4F8C-A9E5-83CB372F5735}"/>
    <cellStyle name="l_PM Jornais(eliza)_Plano Base SP_REVISTAS FINAIS SEGMENTADAS 2 6" xfId="34776" xr:uid="{0A1876A3-9174-492C-9A1D-C0AC0A752B01}"/>
    <cellStyle name="l_PM Jornais(eliza)_Plano Base SP_REVISTAS FINAIS SEGMENTADAS 2 7" xfId="18677" xr:uid="{5723D60A-671B-4CC1-865C-4E6CED7EE54F}"/>
    <cellStyle name="l_PM Jornais(eliza)_Plano Base SP_REVISTAS FINAIS SEGMENTADAS 3" xfId="12445" xr:uid="{0D51D625-43F5-4A24-919F-50919E6B45B4}"/>
    <cellStyle name="l_PM Jornais(eliza)_Plano Base SP_REVISTAS FINAIS SEGMENTADAS 3 2" xfId="16075" xr:uid="{BD881164-5A52-4518-BB23-37CEA1D9700B}"/>
    <cellStyle name="l_PM Jornais(eliza)_Plano Base SP_REVISTAS FINAIS SEGMENTADAS 3 2 2" xfId="22234" xr:uid="{2BCC45EB-3192-4F0A-8359-ADC54145A406}"/>
    <cellStyle name="l_PM Jornais(eliza)_Plano Base SP_REVISTAS FINAIS SEGMENTADAS 3 2 2 2" xfId="39512" xr:uid="{4B891003-C568-4F32-891B-75DFDB737351}"/>
    <cellStyle name="l_PM Jornais(eliza)_Plano Base SP_REVISTAS FINAIS SEGMENTADAS 3 2 3" xfId="27153" xr:uid="{8326EFA4-D0DA-4944-81B7-D46D7CAD264E}"/>
    <cellStyle name="l_PM Jornais(eliza)_Plano Base SP_REVISTAS FINAIS SEGMENTADAS 3 2 4" xfId="48412" xr:uid="{AEEAFF83-8623-461F-8628-132FBE7EDB67}"/>
    <cellStyle name="l_PM Jornais(eliza)_Plano Base SP_REVISTAS FINAIS SEGMENTADAS 3 3" xfId="17775" xr:uid="{C68CE38A-0565-405E-88AD-BC8209311913}"/>
    <cellStyle name="l_PM Jornais(eliza)_Plano Base SP_REVISTAS FINAIS SEGMENTADAS 3 3 2" xfId="23934" xr:uid="{AD9B1D49-9A4A-4B5A-AF51-EE9F5391ED2E}"/>
    <cellStyle name="l_PM Jornais(eliza)_Plano Base SP_REVISTAS FINAIS SEGMENTADAS 3 3 2 2" xfId="42597" xr:uid="{B204DA99-79FE-4186-BBF5-93E05B2D1640}"/>
    <cellStyle name="l_PM Jornais(eliza)_Plano Base SP_REVISTAS FINAIS SEGMENTADAS 3 3 3" xfId="30371" xr:uid="{BAA13D9E-3A48-423C-B3D3-D4069C65F095}"/>
    <cellStyle name="l_PM Jornais(eliza)_Plano Base SP_REVISTAS FINAIS SEGMENTADAS 3 4" xfId="33368" xr:uid="{D9812772-4177-4262-82B3-D1953752A449}"/>
    <cellStyle name="l_PM Jornais(eliza)_Plano Base SP_REVISTAS FINAIS SEGMENTADAS 3 4 2" xfId="45087" xr:uid="{71F1CE02-D39E-4F27-9F4F-39B746CFE879}"/>
    <cellStyle name="l_PM Jornais(eliza)_Plano Base SP_REVISTAS FINAIS SEGMENTADAS 3 5" xfId="35570" xr:uid="{240FC5F6-EFE0-4B7C-9DB1-62C1DF6D1338}"/>
    <cellStyle name="l_PM Jornais(eliza)_Plano Base SP_REVISTAS FINAIS SEGMENTADAS 3 6" xfId="37060" xr:uid="{DF828B7E-F71B-43FF-9A31-4C93E1BDD9BE}"/>
    <cellStyle name="l_PM Jornais(eliza)_Plano Base SP_REVISTAS FINAIS SEGMENTADAS 3 6 2" xfId="46596" xr:uid="{B7FF439F-72C3-44FE-9D89-B2AB5DFCACD6}"/>
    <cellStyle name="l_PM Jornais(eliza)_Plano Base SP_REVISTAS FINAIS SEGMENTADAS 4" xfId="14335" xr:uid="{4CA11BC0-07A6-45A0-98C2-B1EDB58A1228}"/>
    <cellStyle name="l_PM Jornais(eliza)_Plano Base SP_REVISTAS FINAIS SEGMENTADAS 4 2" xfId="20494" xr:uid="{F265E471-9391-439D-8EC1-75BDED07512C}"/>
    <cellStyle name="l_PM Jornais(eliza)_Plano Base SP_REVISTAS FINAIS SEGMENTADAS 4 2 2" xfId="37904" xr:uid="{1490DDCD-BA15-48A4-A97D-7E93DD843CA3}"/>
    <cellStyle name="l_PM Jornais(eliza)_Plano Base SP_REVISTAS FINAIS SEGMENTADAS 4 3" xfId="25403" xr:uid="{E6F8CB16-CE30-4663-ADB5-8446C2DCDC29}"/>
    <cellStyle name="l_PM Jornais(eliza)_Plano Base SP_REVISTAS FINAIS SEGMENTADAS 5" xfId="28613" xr:uid="{AF4F36C5-1BF3-4EAA-BF65-8E85D885570D}"/>
    <cellStyle name="l_PM Jornais(eliza)_Plano Base SP_REVISTAS FINAIS SEGMENTADAS 5 2" xfId="40969" xr:uid="{EED6C47C-5733-414E-ABCE-3DCDF1EBB5B5}"/>
    <cellStyle name="l_PM Jornais(eliza)_Plano Base SP_REVISTAS FINAIS SEGMENTADAS 6" xfId="31723" xr:uid="{0E90DCD6-CE18-43BA-8478-E70E3B0DAC02}"/>
    <cellStyle name="l_PM Jornais(eliza)_Plano Base SP_REVISTAS FINAIS SEGMENTADAS_OOH - Rev 12" xfId="4195" xr:uid="{2202F99A-4C83-415D-9063-BFD4933A7D69}"/>
    <cellStyle name="l_PM Jornais(eliza)_Plano Base SP_SECOM PR - DISTRITO FEDERAL - 14-05-08(1)" xfId="1590" xr:uid="{BB830EB9-B353-46B4-BC23-79F0D58D2A7F}"/>
    <cellStyle name="l_PM Jornais(eliza)_Plano Base SP_SECOM PR - DISTRITO FEDERAL - 14-05-08(1) 2" xfId="11493" xr:uid="{75E1C8F8-8F1F-4BE4-A997-F7BADD4CF695}"/>
    <cellStyle name="l_PM Jornais(eliza)_Plano Base SP_SECOM PR - DISTRITO FEDERAL - 14-05-08(1) 2 2" xfId="13249" xr:uid="{718D2AA1-0CE5-4CCE-B878-53F833BF2338}"/>
    <cellStyle name="l_PM Jornais(eliza)_Plano Base SP_SECOM PR - DISTRITO FEDERAL - 14-05-08(1) 2 2 2" xfId="16879" xr:uid="{E59874F3-9928-4B58-8AA2-EFF3CF965264}"/>
    <cellStyle name="l_PM Jornais(eliza)_Plano Base SP_SECOM PR - DISTRITO FEDERAL - 14-05-08(1) 2 2 2 2" xfId="23038" xr:uid="{86A20509-83E9-4539-BAE9-A6FAFB246FE5}"/>
    <cellStyle name="l_PM Jornais(eliza)_Plano Base SP_SECOM PR - DISTRITO FEDERAL - 14-05-08(1) 2 2 2 2 2" xfId="40305" xr:uid="{F072B3F7-04ED-4792-924F-DDA22961BB67}"/>
    <cellStyle name="l_PM Jornais(eliza)_Plano Base SP_SECOM PR - DISTRITO FEDERAL - 14-05-08(1) 2 2 2 3" xfId="27946" xr:uid="{1821EB0A-5E07-4508-AE9E-88A522959C14}"/>
    <cellStyle name="l_PM Jornais(eliza)_Plano Base SP_SECOM PR - DISTRITO FEDERAL - 14-05-08(1) 2 2 3" xfId="31170" xr:uid="{148FB85F-124E-48C2-AF57-F239A6C02E4A}"/>
    <cellStyle name="l_PM Jornais(eliza)_Plano Base SP_SECOM PR - DISTRITO FEDERAL - 14-05-08(1) 2 2 3 2" xfId="43394" xr:uid="{A3AC3982-4BB6-4B60-8DC9-02E5AD9DD3CE}"/>
    <cellStyle name="l_PM Jornais(eliza)_Plano Base SP_SECOM PR - DISTRITO FEDERAL - 14-05-08(1) 2 2 4" xfId="34162" xr:uid="{7F19618A-8923-4CCF-AC1E-32DC5D91734B}"/>
    <cellStyle name="l_PM Jornais(eliza)_Plano Base SP_SECOM PR - DISTRITO FEDERAL - 14-05-08(1) 2 2 4 2" xfId="45881" xr:uid="{24564754-A575-4458-88B8-9DE7733599F0}"/>
    <cellStyle name="l_PM Jornais(eliza)_Plano Base SP_SECOM PR - DISTRITO FEDERAL - 14-05-08(1) 2 2 5" xfId="36363" xr:uid="{551A9844-29E3-43B8-8188-09B2C2A51540}"/>
    <cellStyle name="l_PM Jornais(eliza)_Plano Base SP_SECOM PR - DISTRITO FEDERAL - 14-05-08(1) 2 2 6" xfId="18226" xr:uid="{9F0522E2-863E-456A-9A7E-21F642336E98}"/>
    <cellStyle name="l_PM Jornais(eliza)_Plano Base SP_SECOM PR - DISTRITO FEDERAL - 14-05-08(1) 2 3" xfId="15176" xr:uid="{6E03406F-9767-4F07-951D-351FE33F611F}"/>
    <cellStyle name="l_PM Jornais(eliza)_Plano Base SP_SECOM PR - DISTRITO FEDERAL - 14-05-08(1) 2 3 2" xfId="21335" xr:uid="{C3218D04-1F0C-4752-8AD8-4FF931227EC1}"/>
    <cellStyle name="l_PM Jornais(eliza)_Plano Base SP_SECOM PR - DISTRITO FEDERAL - 14-05-08(1) 2 3 2 2" xfId="38708" xr:uid="{9AA8BBCC-1A52-4F78-A04A-5EA4233CDF6A}"/>
    <cellStyle name="l_PM Jornais(eliza)_Plano Base SP_SECOM PR - DISTRITO FEDERAL - 14-05-08(1) 2 3 3" xfId="26297" xr:uid="{096FADB0-F8AC-4270-83F1-C6C1027FC172}"/>
    <cellStyle name="l_PM Jornais(eliza)_Plano Base SP_SECOM PR - DISTRITO FEDERAL - 14-05-08(1) 2 4" xfId="29488" xr:uid="{3523687B-F1B2-47B8-882B-7B6161D65A2E}"/>
    <cellStyle name="l_PM Jornais(eliza)_Plano Base SP_SECOM PR - DISTRITO FEDERAL - 14-05-08(1) 2 4 2" xfId="41798" xr:uid="{FEA9F0C5-DC3D-4438-8BCB-5B9C01E3C579}"/>
    <cellStyle name="l_PM Jornais(eliza)_Plano Base SP_SECOM PR - DISTRITO FEDERAL - 14-05-08(1) 2 5" xfId="32472" xr:uid="{886D39BB-0D39-4F9D-833A-08251DCD6579}"/>
    <cellStyle name="l_PM Jornais(eliza)_Plano Base SP_SECOM PR - DISTRITO FEDERAL - 14-05-08(1) 2 5 2" xfId="44227" xr:uid="{1E560AF1-A28F-416C-9FE0-CFA883E17861}"/>
    <cellStyle name="l_PM Jornais(eliza)_Plano Base SP_SECOM PR - DISTRITO FEDERAL - 14-05-08(1) 2 6" xfId="34777" xr:uid="{D06630F5-F2D1-45A4-92D1-88870A9B8FF1}"/>
    <cellStyle name="l_PM Jornais(eliza)_Plano Base SP_SECOM PR - DISTRITO FEDERAL - 14-05-08(1) 2 7" xfId="19375" xr:uid="{448BCC2B-693B-4EFA-AA20-878B2E648E6C}"/>
    <cellStyle name="l_PM Jornais(eliza)_Plano Base SP_SECOM PR - DISTRITO FEDERAL - 14-05-08(1) 3" xfId="12446" xr:uid="{D9F340F4-FFAB-4C3A-A5F3-ED430C1B54CD}"/>
    <cellStyle name="l_PM Jornais(eliza)_Plano Base SP_SECOM PR - DISTRITO FEDERAL - 14-05-08(1) 3 2" xfId="16076" xr:uid="{C90904EA-148D-4AE2-80FF-1C2BAD55E69A}"/>
    <cellStyle name="l_PM Jornais(eliza)_Plano Base SP_SECOM PR - DISTRITO FEDERAL - 14-05-08(1) 3 2 2" xfId="22235" xr:uid="{2F60807B-8ADF-4C9D-9BD7-64FDD4265809}"/>
    <cellStyle name="l_PM Jornais(eliza)_Plano Base SP_SECOM PR - DISTRITO FEDERAL - 14-05-08(1) 3 2 2 2" xfId="39513" xr:uid="{AF5CECE7-DAD8-49FC-A865-2C732A1AB44C}"/>
    <cellStyle name="l_PM Jornais(eliza)_Plano Base SP_SECOM PR - DISTRITO FEDERAL - 14-05-08(1) 3 2 3" xfId="27154" xr:uid="{6FC466EC-ED78-4BCA-9315-52EACDF4FF4A}"/>
    <cellStyle name="l_PM Jornais(eliza)_Plano Base SP_SECOM PR - DISTRITO FEDERAL - 14-05-08(1) 3 2 4" xfId="48413" xr:uid="{1E1D62B1-0D5C-4F6F-ACFD-CA66AE6022AF}"/>
    <cellStyle name="l_PM Jornais(eliza)_Plano Base SP_SECOM PR - DISTRITO FEDERAL - 14-05-08(1) 3 3" xfId="17776" xr:uid="{F88E5D94-5AC8-4BE1-8EB0-FB334DAA9CE9}"/>
    <cellStyle name="l_PM Jornais(eliza)_Plano Base SP_SECOM PR - DISTRITO FEDERAL - 14-05-08(1) 3 3 2" xfId="23935" xr:uid="{FE9D9320-1D8F-4177-9573-DCB097A36FB0}"/>
    <cellStyle name="l_PM Jornais(eliza)_Plano Base SP_SECOM PR - DISTRITO FEDERAL - 14-05-08(1) 3 3 2 2" xfId="42598" xr:uid="{9A6B7A71-089B-4A9B-A46D-CD69F59F64CD}"/>
    <cellStyle name="l_PM Jornais(eliza)_Plano Base SP_SECOM PR - DISTRITO FEDERAL - 14-05-08(1) 3 3 3" xfId="30372" xr:uid="{AFF38FFD-6865-4E94-A551-5344AEBE4653}"/>
    <cellStyle name="l_PM Jornais(eliza)_Plano Base SP_SECOM PR - DISTRITO FEDERAL - 14-05-08(1) 3 4" xfId="33369" xr:uid="{6876A7C7-CD38-4F57-9455-382765020950}"/>
    <cellStyle name="l_PM Jornais(eliza)_Plano Base SP_SECOM PR - DISTRITO FEDERAL - 14-05-08(1) 3 4 2" xfId="45088" xr:uid="{BC26BA78-8B62-4BE4-A7C1-4DB59FA98DEC}"/>
    <cellStyle name="l_PM Jornais(eliza)_Plano Base SP_SECOM PR - DISTRITO FEDERAL - 14-05-08(1) 3 5" xfId="35571" xr:uid="{FE7EB5F5-39DC-418F-95EB-77D499D68A6B}"/>
    <cellStyle name="l_PM Jornais(eliza)_Plano Base SP_SECOM PR - DISTRITO FEDERAL - 14-05-08(1) 3 6" xfId="37263" xr:uid="{110AF0AA-B0D7-49D0-B855-8CC484A1E479}"/>
    <cellStyle name="l_PM Jornais(eliza)_Plano Base SP_SECOM PR - DISTRITO FEDERAL - 14-05-08(1) 3 6 2" xfId="46799" xr:uid="{A7A3B2F0-0C06-4B49-A677-E26554CE10EB}"/>
    <cellStyle name="l_PM Jornais(eliza)_Plano Base SP_SECOM PR - DISTRITO FEDERAL - 14-05-08(1) 4" xfId="14336" xr:uid="{D0905022-C897-4B0E-9820-F4A76017575A}"/>
    <cellStyle name="l_PM Jornais(eliza)_Plano Base SP_SECOM PR - DISTRITO FEDERAL - 14-05-08(1) 4 2" xfId="20495" xr:uid="{F9D1DF5A-6E12-4DA0-BDFB-976007C8D7D4}"/>
    <cellStyle name="l_PM Jornais(eliza)_Plano Base SP_SECOM PR - DISTRITO FEDERAL - 14-05-08(1) 4 2 2" xfId="37905" xr:uid="{E1059AD8-B875-4335-BEC7-A65780395229}"/>
    <cellStyle name="l_PM Jornais(eliza)_Plano Base SP_SECOM PR - DISTRITO FEDERAL - 14-05-08(1) 4 3" xfId="25404" xr:uid="{433A4F35-DE5A-46EA-A85D-26340AA52E53}"/>
    <cellStyle name="l_PM Jornais(eliza)_Plano Base SP_SECOM PR - DISTRITO FEDERAL - 14-05-08(1) 5" xfId="28614" xr:uid="{5EFCADB0-C033-4B02-ACC1-D50E599B4A96}"/>
    <cellStyle name="l_PM Jornais(eliza)_Plano Base SP_SECOM PR - DISTRITO FEDERAL - 14-05-08(1) 5 2" xfId="40970" xr:uid="{4C62B281-A57A-44BB-8036-68BDBE37B73F}"/>
    <cellStyle name="l_PM Jornais(eliza)_Plano Base SP_SECOM PR - DISTRITO FEDERAL - 14-05-08(1) 6" xfId="31722" xr:uid="{4B1E0782-2545-45B1-BD6F-C93D4B5D547E}"/>
    <cellStyle name="l_PM Jornais(eliza)_Plano Base SP_SECOM PR - DISTRITO FEDERAL - 14-05-08(1)_JORNAL COMPLEMENTO 24.06 - VERAMIR II - CONSOLIDADO" xfId="1591" xr:uid="{367B7418-9373-4AB9-996C-84917D732617}"/>
    <cellStyle name="l_PM Jornais(eliza)_Plano Base SP_SECOM PR - DISTRITO FEDERAL - 14-05-08(1)_OOH - Rev 12" xfId="4196" xr:uid="{2E0CF9E7-04D9-43B7-BDF5-DE282F4C1259}"/>
    <cellStyle name="l_PM Jornais(eliza)_Plano Base SP_SECOM PR - MAIS BRASIL - 2a  ETAPA - 13-05 CONFERENCIA 10.05.08" xfId="1592" xr:uid="{88D986EC-6EA1-4D15-871B-F8B22AF2A5F9}"/>
    <cellStyle name="l_PM Jornais(eliza)_Plano Base SP_SECOM PR - MAIS BRASIL - 2a  ETAPA - 13-05 CONFERENCIA 10.05.08 2" xfId="11494" xr:uid="{C483D8F2-088A-4406-A09C-B7422AC85121}"/>
    <cellStyle name="l_PM Jornais(eliza)_Plano Base SP_SECOM PR - MAIS BRASIL - 2a  ETAPA - 13-05 CONFERENCIA 10.05.08 2 2" xfId="13250" xr:uid="{DC6A3F75-90F3-4DD6-8F1A-8BF86D213EF2}"/>
    <cellStyle name="l_PM Jornais(eliza)_Plano Base SP_SECOM PR - MAIS BRASIL - 2a  ETAPA - 13-05 CONFERENCIA 10.05.08 2 2 2" xfId="16880" xr:uid="{252554F7-663B-4EBC-B73F-4B9976B35F13}"/>
    <cellStyle name="l_PM Jornais(eliza)_Plano Base SP_SECOM PR - MAIS BRASIL - 2a  ETAPA - 13-05 CONFERENCIA 10.05.08 2 2 2 2" xfId="23039" xr:uid="{2054ED75-4465-4705-A62F-7A7FB41B0157}"/>
    <cellStyle name="l_PM Jornais(eliza)_Plano Base SP_SECOM PR - MAIS BRASIL - 2a  ETAPA - 13-05 CONFERENCIA 10.05.08 2 2 2 2 2" xfId="40306" xr:uid="{936CCBC0-9DAA-4CFE-B9F9-009F9BB724DF}"/>
    <cellStyle name="l_PM Jornais(eliza)_Plano Base SP_SECOM PR - MAIS BRASIL - 2a  ETAPA - 13-05 CONFERENCIA 10.05.08 2 2 2 3" xfId="27947" xr:uid="{2BAF9316-4A6C-454B-9789-14CB073581A0}"/>
    <cellStyle name="l_PM Jornais(eliza)_Plano Base SP_SECOM PR - MAIS BRASIL - 2a  ETAPA - 13-05 CONFERENCIA 10.05.08 2 2 3" xfId="31171" xr:uid="{4681A0BF-50DA-4418-B372-12E80BE156E9}"/>
    <cellStyle name="l_PM Jornais(eliza)_Plano Base SP_SECOM PR - MAIS BRASIL - 2a  ETAPA - 13-05 CONFERENCIA 10.05.08 2 2 3 2" xfId="43395" xr:uid="{AD31B21F-65DA-4B6B-A500-DD8FF8EE0EB9}"/>
    <cellStyle name="l_PM Jornais(eliza)_Plano Base SP_SECOM PR - MAIS BRASIL - 2a  ETAPA - 13-05 CONFERENCIA 10.05.08 2 2 4" xfId="34163" xr:uid="{F3E753E5-6F1E-4E01-A3CE-1C96F3F4E870}"/>
    <cellStyle name="l_PM Jornais(eliza)_Plano Base SP_SECOM PR - MAIS BRASIL - 2a  ETAPA - 13-05 CONFERENCIA 10.05.08 2 2 4 2" xfId="45882" xr:uid="{01699160-C567-4F29-BAAA-CB959AE582CC}"/>
    <cellStyle name="l_PM Jornais(eliza)_Plano Base SP_SECOM PR - MAIS BRASIL - 2a  ETAPA - 13-05 CONFERENCIA 10.05.08 2 2 5" xfId="36364" xr:uid="{1972DEB3-D242-4123-A205-81CC66FD750F}"/>
    <cellStyle name="l_PM Jornais(eliza)_Plano Base SP_SECOM PR - MAIS BRASIL - 2a  ETAPA - 13-05 CONFERENCIA 10.05.08 2 2 6" xfId="18408" xr:uid="{B4601730-612D-4F65-BC84-DE57CC0B69DD}"/>
    <cellStyle name="l_PM Jornais(eliza)_Plano Base SP_SECOM PR - MAIS BRASIL - 2a  ETAPA - 13-05 CONFERENCIA 10.05.08 2 3" xfId="15177" xr:uid="{8FA0C113-34BE-45E8-9209-A7574748711F}"/>
    <cellStyle name="l_PM Jornais(eliza)_Plano Base SP_SECOM PR - MAIS BRASIL - 2a  ETAPA - 13-05 CONFERENCIA 10.05.08 2 3 2" xfId="21336" xr:uid="{A4D7D06D-96E9-4E60-9E3D-5ABBF79A95FB}"/>
    <cellStyle name="l_PM Jornais(eliza)_Plano Base SP_SECOM PR - MAIS BRASIL - 2a  ETAPA - 13-05 CONFERENCIA 10.05.08 2 3 2 2" xfId="38709" xr:uid="{399BDA41-270E-4B96-803E-FA15DEB11922}"/>
    <cellStyle name="l_PM Jornais(eliza)_Plano Base SP_SECOM PR - MAIS BRASIL - 2a  ETAPA - 13-05 CONFERENCIA 10.05.08 2 3 3" xfId="26298" xr:uid="{65C713E0-02E7-4B4F-B363-B05797378403}"/>
    <cellStyle name="l_PM Jornais(eliza)_Plano Base SP_SECOM PR - MAIS BRASIL - 2a  ETAPA - 13-05 CONFERENCIA 10.05.08 2 4" xfId="29489" xr:uid="{4E9B6F3D-EFCE-4F72-B8ED-C2F0260E8045}"/>
    <cellStyle name="l_PM Jornais(eliza)_Plano Base SP_SECOM PR - MAIS BRASIL - 2a  ETAPA - 13-05 CONFERENCIA 10.05.08 2 4 2" xfId="41799" xr:uid="{EF8DF269-3291-4A42-8E3E-2973DF494B22}"/>
    <cellStyle name="l_PM Jornais(eliza)_Plano Base SP_SECOM PR - MAIS BRASIL - 2a  ETAPA - 13-05 CONFERENCIA 10.05.08 2 5" xfId="32473" xr:uid="{DD221699-31CC-479F-B054-B5FBE5242311}"/>
    <cellStyle name="l_PM Jornais(eliza)_Plano Base SP_SECOM PR - MAIS BRASIL - 2a  ETAPA - 13-05 CONFERENCIA 10.05.08 2 5 2" xfId="44228" xr:uid="{ECF92097-B122-482A-9649-EA806609CA8C}"/>
    <cellStyle name="l_PM Jornais(eliza)_Plano Base SP_SECOM PR - MAIS BRASIL - 2a  ETAPA - 13-05 CONFERENCIA 10.05.08 2 6" xfId="34778" xr:uid="{9D14E9CE-2280-4CFF-9998-E4062764231E}"/>
    <cellStyle name="l_PM Jornais(eliza)_Plano Base SP_SECOM PR - MAIS BRASIL - 2a  ETAPA - 13-05 CONFERENCIA 10.05.08 2 7" xfId="19669" xr:uid="{49EBAEAF-A291-4D9A-B0CB-AB22C0E34130}"/>
    <cellStyle name="l_PM Jornais(eliza)_Plano Base SP_SECOM PR - MAIS BRASIL - 2a  ETAPA - 13-05 CONFERENCIA 10.05.08 3" xfId="12447" xr:uid="{EFA000B2-A8D5-4E30-B892-5652A1DA8A64}"/>
    <cellStyle name="l_PM Jornais(eliza)_Plano Base SP_SECOM PR - MAIS BRASIL - 2a  ETAPA - 13-05 CONFERENCIA 10.05.08 3 2" xfId="16077" xr:uid="{9E4263BE-4D6C-4E04-9565-538B68E8FB61}"/>
    <cellStyle name="l_PM Jornais(eliza)_Plano Base SP_SECOM PR - MAIS BRASIL - 2a  ETAPA - 13-05 CONFERENCIA 10.05.08 3 2 2" xfId="22236" xr:uid="{C59C8A22-9338-4ABE-BE8F-99E3EC8B8633}"/>
    <cellStyle name="l_PM Jornais(eliza)_Plano Base SP_SECOM PR - MAIS BRASIL - 2a  ETAPA - 13-05 CONFERENCIA 10.05.08 3 2 2 2" xfId="39514" xr:uid="{D86E2CCB-881A-49CE-B0D9-73B785462B53}"/>
    <cellStyle name="l_PM Jornais(eliza)_Plano Base SP_SECOM PR - MAIS BRASIL - 2a  ETAPA - 13-05 CONFERENCIA 10.05.08 3 2 3" xfId="27155" xr:uid="{8EDCD912-B039-473B-93CB-D28494488AB4}"/>
    <cellStyle name="l_PM Jornais(eliza)_Plano Base SP_SECOM PR - MAIS BRASIL - 2a  ETAPA - 13-05 CONFERENCIA 10.05.08 3 2 4" xfId="48414" xr:uid="{D778EEE8-3B14-4357-B2C0-0E196D1F9465}"/>
    <cellStyle name="l_PM Jornais(eliza)_Plano Base SP_SECOM PR - MAIS BRASIL - 2a  ETAPA - 13-05 CONFERENCIA 10.05.08 3 3" xfId="17777" xr:uid="{6B4C99C3-4AC7-426E-AAD7-511B8CB84122}"/>
    <cellStyle name="l_PM Jornais(eliza)_Plano Base SP_SECOM PR - MAIS BRASIL - 2a  ETAPA - 13-05 CONFERENCIA 10.05.08 3 3 2" xfId="23936" xr:uid="{A892DA18-3464-424A-B680-ACACE2ABD6E1}"/>
    <cellStyle name="l_PM Jornais(eliza)_Plano Base SP_SECOM PR - MAIS BRASIL - 2a  ETAPA - 13-05 CONFERENCIA 10.05.08 3 3 2 2" xfId="42599" xr:uid="{AFB3967F-B4B0-4D7A-8F75-3BB250FD4445}"/>
    <cellStyle name="l_PM Jornais(eliza)_Plano Base SP_SECOM PR - MAIS BRASIL - 2a  ETAPA - 13-05 CONFERENCIA 10.05.08 3 3 3" xfId="30373" xr:uid="{AF1F9A41-4493-4571-8761-7D89EC9322B7}"/>
    <cellStyle name="l_PM Jornais(eliza)_Plano Base SP_SECOM PR - MAIS BRASIL - 2a  ETAPA - 13-05 CONFERENCIA 10.05.08 3 4" xfId="33370" xr:uid="{319D9355-C672-4468-B89B-425FB2F340AE}"/>
    <cellStyle name="l_PM Jornais(eliza)_Plano Base SP_SECOM PR - MAIS BRASIL - 2a  ETAPA - 13-05 CONFERENCIA 10.05.08 3 4 2" xfId="45089" xr:uid="{B1027B75-57FF-4E97-A3C2-425CFB8F88F3}"/>
    <cellStyle name="l_PM Jornais(eliza)_Plano Base SP_SECOM PR - MAIS BRASIL - 2a  ETAPA - 13-05 CONFERENCIA 10.05.08 3 5" xfId="35572" xr:uid="{4489B40A-C096-44D6-B8CE-16F69CCF5E1E}"/>
    <cellStyle name="l_PM Jornais(eliza)_Plano Base SP_SECOM PR - MAIS BRASIL - 2a  ETAPA - 13-05 CONFERENCIA 10.05.08 3 6" xfId="36863" xr:uid="{21565CD3-65D4-4E8F-9D2A-ACE711F7CE82}"/>
    <cellStyle name="l_PM Jornais(eliza)_Plano Base SP_SECOM PR - MAIS BRASIL - 2a  ETAPA - 13-05 CONFERENCIA 10.05.08 3 6 2" xfId="46399" xr:uid="{8D0A4709-69E5-4ECD-9953-9286853A6D9B}"/>
    <cellStyle name="l_PM Jornais(eliza)_Plano Base SP_SECOM PR - MAIS BRASIL - 2a  ETAPA - 13-05 CONFERENCIA 10.05.08 4" xfId="14337" xr:uid="{6A1706D2-3FBF-4E0A-BFAA-1582B372FEA5}"/>
    <cellStyle name="l_PM Jornais(eliza)_Plano Base SP_SECOM PR - MAIS BRASIL - 2a  ETAPA - 13-05 CONFERENCIA 10.05.08 4 2" xfId="20496" xr:uid="{2586315E-C151-4BCF-8581-1B238AF13B36}"/>
    <cellStyle name="l_PM Jornais(eliza)_Plano Base SP_SECOM PR - MAIS BRASIL - 2a  ETAPA - 13-05 CONFERENCIA 10.05.08 4 2 2" xfId="37906" xr:uid="{5821DE3D-B326-45B2-87DA-E60E1EFF6EA4}"/>
    <cellStyle name="l_PM Jornais(eliza)_Plano Base SP_SECOM PR - MAIS BRASIL - 2a  ETAPA - 13-05 CONFERENCIA 10.05.08 4 3" xfId="25405" xr:uid="{0A8DDDE5-CC17-45D5-A976-5CBFE95E0995}"/>
    <cellStyle name="l_PM Jornais(eliza)_Plano Base SP_SECOM PR - MAIS BRASIL - 2a  ETAPA - 13-05 CONFERENCIA 10.05.08 5" xfId="28615" xr:uid="{40825353-9F12-4B19-96B8-FA0C5F756308}"/>
    <cellStyle name="l_PM Jornais(eliza)_Plano Base SP_SECOM PR - MAIS BRASIL - 2a  ETAPA - 13-05 CONFERENCIA 10.05.08 5 2" xfId="40971" xr:uid="{92DBD24F-076F-40E9-9F0F-5A8A5B06F2B4}"/>
    <cellStyle name="l_PM Jornais(eliza)_Plano Base SP_SECOM PR - MAIS BRASIL - 2a  ETAPA - 13-05 CONFERENCIA 10.05.08 6" xfId="31721" xr:uid="{A0C987CF-7C2F-4C85-950C-B28218DCF405}"/>
    <cellStyle name="l_PM Jornais(eliza)_Plano Base SP_SECOM PR - MAIS BRASIL - 2a  ETAPA - 13-05 CONFERENCIA 10.05.08_JORNAL COMPLEMENTO 24.06 - VERAMIR II - CONSOLIDADO" xfId="1593" xr:uid="{DDD686D1-FAED-4D71-97FA-A56D68DADCC8}"/>
    <cellStyle name="l_PM Jornais(eliza)_Plano Base SP_SECOM PR - MAIS BRASIL - 2a  ETAPA - 13-05 CONFERENCIA 10.05.08_OOH - Rev 12" xfId="4197" xr:uid="{253288BF-D973-4B3C-8F4D-9D34EF79EF97}"/>
    <cellStyle name="l_PM Jornais(eliza)_Plano Base SP_SECOM PR - MAIS BRASIL - 2a  ETAPA - 13-05 CONFERENCIA 10.05.08_SECOM PR - BAHIA -  14-05-08" xfId="1594" xr:uid="{A1F9EBCA-4106-4046-BE2C-FB3997731844}"/>
    <cellStyle name="l_PM Jornais(eliza)_Plano Base SP_SECOM PR - MAIS BRASIL - 2a  ETAPA - 13-05 CONFERENCIA 10.05.08_SECOM PR - BAHIA -  14-05-08_JORNAL COMPLEMENTO 24.06 - VERAMIR II - CONSOLIDADO" xfId="1595" xr:uid="{B9804353-BA8C-46AE-8B05-6FD364A7DB2D}"/>
    <cellStyle name="l_PM Jornais(eliza)_Plano Base SP_SECOM PR - MAIS BRASIL - 2a  ETAPA - 13-05 CONFERENCIA 10.05.08_SECOM PR - DISTRITO FEDERAL - 14-05-08" xfId="1596" xr:uid="{FA5C07E6-5075-4FD1-9E94-4888147711B3}"/>
    <cellStyle name="l_PM Jornais(eliza)_Plano Base SP_SECOM PR - MAIS BRASIL - 2a  ETAPA - 13-05 CONFERENCIA 10.05.08_SECOM PR - DISTRITO FEDERAL - 14-05-08 2" xfId="11495" xr:uid="{036290F4-CE30-461C-B68C-E61C71CF3F9A}"/>
    <cellStyle name="l_PM Jornais(eliza)_Plano Base SP_SECOM PR - MAIS BRASIL - 2a  ETAPA - 13-05 CONFERENCIA 10.05.08_SECOM PR - DISTRITO FEDERAL - 14-05-08 2 2" xfId="13251" xr:uid="{DA790922-E44B-4E83-B42B-97C8C5FCD58A}"/>
    <cellStyle name="l_PM Jornais(eliza)_Plano Base SP_SECOM PR - MAIS BRASIL - 2a  ETAPA - 13-05 CONFERENCIA 10.05.08_SECOM PR - DISTRITO FEDERAL - 14-05-08 2 2 2" xfId="16881" xr:uid="{75EFEAD5-4E69-4B80-B5CF-827BFB0F578D}"/>
    <cellStyle name="l_PM Jornais(eliza)_Plano Base SP_SECOM PR - MAIS BRASIL - 2a  ETAPA - 13-05 CONFERENCIA 10.05.08_SECOM PR - DISTRITO FEDERAL - 14-05-08 2 2 2 2" xfId="23040" xr:uid="{617C8255-3B2C-4B11-9582-D5285216A780}"/>
    <cellStyle name="l_PM Jornais(eliza)_Plano Base SP_SECOM PR - MAIS BRASIL - 2a  ETAPA - 13-05 CONFERENCIA 10.05.08_SECOM PR - DISTRITO FEDERAL - 14-05-08 2 2 2 2 2" xfId="40307" xr:uid="{BAC0C6D7-A4FC-4CE3-959C-6CF8CD3BC336}"/>
    <cellStyle name="l_PM Jornais(eliza)_Plano Base SP_SECOM PR - MAIS BRASIL - 2a  ETAPA - 13-05 CONFERENCIA 10.05.08_SECOM PR - DISTRITO FEDERAL - 14-05-08 2 2 2 3" xfId="27948" xr:uid="{B90612BC-C021-4783-9177-7ADAC09CECD3}"/>
    <cellStyle name="l_PM Jornais(eliza)_Plano Base SP_SECOM PR - MAIS BRASIL - 2a  ETAPA - 13-05 CONFERENCIA 10.05.08_SECOM PR - DISTRITO FEDERAL - 14-05-08 2 2 3" xfId="31172" xr:uid="{B3DD1656-391E-4532-A900-516F5E8161C2}"/>
    <cellStyle name="l_PM Jornais(eliza)_Plano Base SP_SECOM PR - MAIS BRASIL - 2a  ETAPA - 13-05 CONFERENCIA 10.05.08_SECOM PR - DISTRITO FEDERAL - 14-05-08 2 2 3 2" xfId="43396" xr:uid="{6CD116CC-7184-4FFD-9631-FFC439575504}"/>
    <cellStyle name="l_PM Jornais(eliza)_Plano Base SP_SECOM PR - MAIS BRASIL - 2a  ETAPA - 13-05 CONFERENCIA 10.05.08_SECOM PR - DISTRITO FEDERAL - 14-05-08 2 2 4" xfId="34164" xr:uid="{D3314B2A-AFDB-4C8C-9DFE-8DEAF4E93ECE}"/>
    <cellStyle name="l_PM Jornais(eliza)_Plano Base SP_SECOM PR - MAIS BRASIL - 2a  ETAPA - 13-05 CONFERENCIA 10.05.08_SECOM PR - DISTRITO FEDERAL - 14-05-08 2 2 4 2" xfId="45883" xr:uid="{32EF295E-C11D-4A58-8BCA-7EA7B4FBB4D2}"/>
    <cellStyle name="l_PM Jornais(eliza)_Plano Base SP_SECOM PR - MAIS BRASIL - 2a  ETAPA - 13-05 CONFERENCIA 10.05.08_SECOM PR - DISTRITO FEDERAL - 14-05-08 2 2 5" xfId="36365" xr:uid="{E0324373-8836-4233-BA52-A040C27D44E4}"/>
    <cellStyle name="l_PM Jornais(eliza)_Plano Base SP_SECOM PR - MAIS BRASIL - 2a  ETAPA - 13-05 CONFERENCIA 10.05.08_SECOM PR - DISTRITO FEDERAL - 14-05-08 2 2 6" xfId="18397" xr:uid="{2AF573B5-AF8E-481F-B010-EDA5911617A0}"/>
    <cellStyle name="l_PM Jornais(eliza)_Plano Base SP_SECOM PR - MAIS BRASIL - 2a  ETAPA - 13-05 CONFERENCIA 10.05.08_SECOM PR - DISTRITO FEDERAL - 14-05-08 2 3" xfId="15178" xr:uid="{06F45A53-EDBB-48E9-BFAB-693B8B4334D8}"/>
    <cellStyle name="l_PM Jornais(eliza)_Plano Base SP_SECOM PR - MAIS BRASIL - 2a  ETAPA - 13-05 CONFERENCIA 10.05.08_SECOM PR - DISTRITO FEDERAL - 14-05-08 2 3 2" xfId="21337" xr:uid="{08D8894C-7D9B-40F6-BFAD-D10DA7E03373}"/>
    <cellStyle name="l_PM Jornais(eliza)_Plano Base SP_SECOM PR - MAIS BRASIL - 2a  ETAPA - 13-05 CONFERENCIA 10.05.08_SECOM PR - DISTRITO FEDERAL - 14-05-08 2 3 2 2" xfId="38710" xr:uid="{FB16558D-2F44-4245-A7B8-CEACECE133B8}"/>
    <cellStyle name="l_PM Jornais(eliza)_Plano Base SP_SECOM PR - MAIS BRASIL - 2a  ETAPA - 13-05 CONFERENCIA 10.05.08_SECOM PR - DISTRITO FEDERAL - 14-05-08 2 3 3" xfId="26299" xr:uid="{36A3A9E2-DF4C-44CF-B825-2BE5FA7CE4F4}"/>
    <cellStyle name="l_PM Jornais(eliza)_Plano Base SP_SECOM PR - MAIS BRASIL - 2a  ETAPA - 13-05 CONFERENCIA 10.05.08_SECOM PR - DISTRITO FEDERAL - 14-05-08 2 4" xfId="29490" xr:uid="{8233B24D-7090-4994-BA3C-D7B4818E1381}"/>
    <cellStyle name="l_PM Jornais(eliza)_Plano Base SP_SECOM PR - MAIS BRASIL - 2a  ETAPA - 13-05 CONFERENCIA 10.05.08_SECOM PR - DISTRITO FEDERAL - 14-05-08 2 4 2" xfId="41800" xr:uid="{F61651DD-2F1F-4F23-9571-4BD74268FE21}"/>
    <cellStyle name="l_PM Jornais(eliza)_Plano Base SP_SECOM PR - MAIS BRASIL - 2a  ETAPA - 13-05 CONFERENCIA 10.05.08_SECOM PR - DISTRITO FEDERAL - 14-05-08 2 5" xfId="32474" xr:uid="{00538F42-B198-4A67-89F2-571F69DC145F}"/>
    <cellStyle name="l_PM Jornais(eliza)_Plano Base SP_SECOM PR - MAIS BRASIL - 2a  ETAPA - 13-05 CONFERENCIA 10.05.08_SECOM PR - DISTRITO FEDERAL - 14-05-08 2 5 2" xfId="44229" xr:uid="{D3328276-BA83-4829-AEA8-E55B2AFDCAC0}"/>
    <cellStyle name="l_PM Jornais(eliza)_Plano Base SP_SECOM PR - MAIS BRASIL - 2a  ETAPA - 13-05 CONFERENCIA 10.05.08_SECOM PR - DISTRITO FEDERAL - 14-05-08 2 6" xfId="34779" xr:uid="{414FA4B3-DDC8-4ACC-92E6-8B8322624404}"/>
    <cellStyle name="l_PM Jornais(eliza)_Plano Base SP_SECOM PR - MAIS BRASIL - 2a  ETAPA - 13-05 CONFERENCIA 10.05.08_SECOM PR - DISTRITO FEDERAL - 14-05-08 2 7" xfId="18992" xr:uid="{8636D1ED-95A9-464C-854A-95DA4B114B93}"/>
    <cellStyle name="l_PM Jornais(eliza)_Plano Base SP_SECOM PR - MAIS BRASIL - 2a  ETAPA - 13-05 CONFERENCIA 10.05.08_SECOM PR - DISTRITO FEDERAL - 14-05-08 3" xfId="12448" xr:uid="{2CAA0D0E-9643-4792-AA8B-54279040DAD9}"/>
    <cellStyle name="l_PM Jornais(eliza)_Plano Base SP_SECOM PR - MAIS BRASIL - 2a  ETAPA - 13-05 CONFERENCIA 10.05.08_SECOM PR - DISTRITO FEDERAL - 14-05-08 3 2" xfId="16078" xr:uid="{0239E7BE-DE7C-4F60-BEC9-5BB4EF0BD7FF}"/>
    <cellStyle name="l_PM Jornais(eliza)_Plano Base SP_SECOM PR - MAIS BRASIL - 2a  ETAPA - 13-05 CONFERENCIA 10.05.08_SECOM PR - DISTRITO FEDERAL - 14-05-08 3 2 2" xfId="22237" xr:uid="{E6B7D0F4-2961-4D55-ABD7-B470E2E4D8EC}"/>
    <cellStyle name="l_PM Jornais(eliza)_Plano Base SP_SECOM PR - MAIS BRASIL - 2a  ETAPA - 13-05 CONFERENCIA 10.05.08_SECOM PR - DISTRITO FEDERAL - 14-05-08 3 2 2 2" xfId="39515" xr:uid="{8E2E705E-23B1-4057-9ECE-EBF1B121F8BC}"/>
    <cellStyle name="l_PM Jornais(eliza)_Plano Base SP_SECOM PR - MAIS BRASIL - 2a  ETAPA - 13-05 CONFERENCIA 10.05.08_SECOM PR - DISTRITO FEDERAL - 14-05-08 3 2 3" xfId="27156" xr:uid="{C9098A37-B257-4D6D-8477-B408E1FB033F}"/>
    <cellStyle name="l_PM Jornais(eliza)_Plano Base SP_SECOM PR - MAIS BRASIL - 2a  ETAPA - 13-05 CONFERENCIA 10.05.08_SECOM PR - DISTRITO FEDERAL - 14-05-08 3 2 4" xfId="48415" xr:uid="{CBF5A68D-C456-4066-AE0E-7A4F041C1451}"/>
    <cellStyle name="l_PM Jornais(eliza)_Plano Base SP_SECOM PR - MAIS BRASIL - 2a  ETAPA - 13-05 CONFERENCIA 10.05.08_SECOM PR - DISTRITO FEDERAL - 14-05-08 3 3" xfId="17778" xr:uid="{8C126878-3115-4954-B9AA-F421AD3C6DE5}"/>
    <cellStyle name="l_PM Jornais(eliza)_Plano Base SP_SECOM PR - MAIS BRASIL - 2a  ETAPA - 13-05 CONFERENCIA 10.05.08_SECOM PR - DISTRITO FEDERAL - 14-05-08 3 3 2" xfId="23937" xr:uid="{CFE8FF40-BF2B-42EE-B27C-D8CEDBC64789}"/>
    <cellStyle name="l_PM Jornais(eliza)_Plano Base SP_SECOM PR - MAIS BRASIL - 2a  ETAPA - 13-05 CONFERENCIA 10.05.08_SECOM PR - DISTRITO FEDERAL - 14-05-08 3 3 2 2" xfId="42600" xr:uid="{4C2CBA59-FA6A-4375-936E-FF881DDD5657}"/>
    <cellStyle name="l_PM Jornais(eliza)_Plano Base SP_SECOM PR - MAIS BRASIL - 2a  ETAPA - 13-05 CONFERENCIA 10.05.08_SECOM PR - DISTRITO FEDERAL - 14-05-08 3 3 3" xfId="30374" xr:uid="{7AA62B96-5A4C-4D76-999A-78CA2BCBFE92}"/>
    <cellStyle name="l_PM Jornais(eliza)_Plano Base SP_SECOM PR - MAIS BRASIL - 2a  ETAPA - 13-05 CONFERENCIA 10.05.08_SECOM PR - DISTRITO FEDERAL - 14-05-08 3 4" xfId="33371" xr:uid="{DEF690AA-FD7E-4395-869A-8F015C3807E6}"/>
    <cellStyle name="l_PM Jornais(eliza)_Plano Base SP_SECOM PR - MAIS BRASIL - 2a  ETAPA - 13-05 CONFERENCIA 10.05.08_SECOM PR - DISTRITO FEDERAL - 14-05-08 3 4 2" xfId="45090" xr:uid="{A4098E20-C458-4EB7-B5A0-6F605C88DC6E}"/>
    <cellStyle name="l_PM Jornais(eliza)_Plano Base SP_SECOM PR - MAIS BRASIL - 2a  ETAPA - 13-05 CONFERENCIA 10.05.08_SECOM PR - DISTRITO FEDERAL - 14-05-08 3 5" xfId="35573" xr:uid="{F29FD377-B94D-496F-869A-DC18B76859D5}"/>
    <cellStyle name="l_PM Jornais(eliza)_Plano Base SP_SECOM PR - MAIS BRASIL - 2a  ETAPA - 13-05 CONFERENCIA 10.05.08_SECOM PR - DISTRITO FEDERAL - 14-05-08 3 6" xfId="32057" xr:uid="{E51B76CC-6AB2-4E45-998B-0B93B2235B7A}"/>
    <cellStyle name="l_PM Jornais(eliza)_Plano Base SP_SECOM PR - MAIS BRASIL - 2a  ETAPA - 13-05 CONFERENCIA 10.05.08_SECOM PR - DISTRITO FEDERAL - 14-05-08 3 6 2" xfId="43812" xr:uid="{BBB2F020-3DE3-4CEC-979F-4645F759369B}"/>
    <cellStyle name="l_PM Jornais(eliza)_Plano Base SP_SECOM PR - MAIS BRASIL - 2a  ETAPA - 13-05 CONFERENCIA 10.05.08_SECOM PR - DISTRITO FEDERAL - 14-05-08 4" xfId="14338" xr:uid="{CB0D6A02-2483-4CEF-BC6A-F12A52195B93}"/>
    <cellStyle name="l_PM Jornais(eliza)_Plano Base SP_SECOM PR - MAIS BRASIL - 2a  ETAPA - 13-05 CONFERENCIA 10.05.08_SECOM PR - DISTRITO FEDERAL - 14-05-08 4 2" xfId="20497" xr:uid="{F128D7CA-9ACC-4260-9851-B5E959589270}"/>
    <cellStyle name="l_PM Jornais(eliza)_Plano Base SP_SECOM PR - MAIS BRASIL - 2a  ETAPA - 13-05 CONFERENCIA 10.05.08_SECOM PR - DISTRITO FEDERAL - 14-05-08 4 2 2" xfId="37907" xr:uid="{3183C680-5588-46A0-8F11-FAFECEE9E258}"/>
    <cellStyle name="l_PM Jornais(eliza)_Plano Base SP_SECOM PR - MAIS BRASIL - 2a  ETAPA - 13-05 CONFERENCIA 10.05.08_SECOM PR - DISTRITO FEDERAL - 14-05-08 4 3" xfId="25406" xr:uid="{54957EAF-7D03-45B9-8A23-9862C07413D0}"/>
    <cellStyle name="l_PM Jornais(eliza)_Plano Base SP_SECOM PR - MAIS BRASIL - 2a  ETAPA - 13-05 CONFERENCIA 10.05.08_SECOM PR - DISTRITO FEDERAL - 14-05-08 5" xfId="28616" xr:uid="{865B4B97-6072-41ED-9ABE-D4E7445ACD98}"/>
    <cellStyle name="l_PM Jornais(eliza)_Plano Base SP_SECOM PR - MAIS BRASIL - 2a  ETAPA - 13-05 CONFERENCIA 10.05.08_SECOM PR - DISTRITO FEDERAL - 14-05-08 5 2" xfId="40972" xr:uid="{BE748D86-5E4C-4C19-8FAD-F4BA0E488CE1}"/>
    <cellStyle name="l_PM Jornais(eliza)_Plano Base SP_SECOM PR - MAIS BRASIL - 2a  ETAPA - 13-05 CONFERENCIA 10.05.08_SECOM PR - DISTRITO FEDERAL - 14-05-08 6" xfId="31720" xr:uid="{A35D039C-B78B-4760-9678-5166AA840B12}"/>
    <cellStyle name="l_PM Jornais(eliza)_Plano Base SP_SECOM PR - MAIS BRASIL - 2a  ETAPA - 13-05 CONFERENCIA 10.05.08_SECOM PR - DISTRITO FEDERAL - 14-05-08_JORNAL COMPLEMENTO 24.06 - VERAMIR II - CONSOLIDADO" xfId="1597" xr:uid="{F5F26C51-4575-4B3F-9D6D-0274B5D9B6EE}"/>
    <cellStyle name="l_PM Jornais(eliza)_Plano Base SP_SECOM PR - MAIS BRASIL - 2a  ETAPA - 13-05 CONFERENCIA 10.05.08_SECOM PR - DISTRITO FEDERAL - 14-05-08_OOH - Rev 12" xfId="4198" xr:uid="{7317EA8D-6EC1-41DE-B42D-227BEE17FD87}"/>
    <cellStyle name="l_PM Jornais(eliza)_Plano Base SP_SECOM PR - MAIS BRASIL - 2a  ETAPA - 13-05 CONFERENCIA 10.05.08_SECOM PR - MGE E SPE - 13-05" xfId="1598" xr:uid="{CFE7CDA1-4707-47D5-A949-784DEA1B44EA}"/>
    <cellStyle name="l_PM Jornais(eliza)_Plano Base SP_SECOM PR - MAIS BRASIL - 2a  ETAPA - 13-05 CONFERENCIA 10.05.08_SECOM PR - MGE E SPE - 13-05 2" xfId="11496" xr:uid="{91D17443-8F8C-4285-8902-9C44A66328A9}"/>
    <cellStyle name="l_PM Jornais(eliza)_Plano Base SP_SECOM PR - MAIS BRASIL - 2a  ETAPA - 13-05 CONFERENCIA 10.05.08_SECOM PR - MGE E SPE - 13-05 2 2" xfId="13252" xr:uid="{C2BEB828-6FB4-446E-B4E8-5AF336E19CEB}"/>
    <cellStyle name="l_PM Jornais(eliza)_Plano Base SP_SECOM PR - MAIS BRASIL - 2a  ETAPA - 13-05 CONFERENCIA 10.05.08_SECOM PR - MGE E SPE - 13-05 2 2 2" xfId="16882" xr:uid="{36D6AA63-57AD-4CBB-B5C3-5D77849676D3}"/>
    <cellStyle name="l_PM Jornais(eliza)_Plano Base SP_SECOM PR - MAIS BRASIL - 2a  ETAPA - 13-05 CONFERENCIA 10.05.08_SECOM PR - MGE E SPE - 13-05 2 2 2 2" xfId="23041" xr:uid="{1D31D8C3-3836-4323-A12E-D1B69CB8BA93}"/>
    <cellStyle name="l_PM Jornais(eliza)_Plano Base SP_SECOM PR - MAIS BRASIL - 2a  ETAPA - 13-05 CONFERENCIA 10.05.08_SECOM PR - MGE E SPE - 13-05 2 2 2 2 2" xfId="40308" xr:uid="{6D85605A-2F1B-4901-B182-9C57FECD1A86}"/>
    <cellStyle name="l_PM Jornais(eliza)_Plano Base SP_SECOM PR - MAIS BRASIL - 2a  ETAPA - 13-05 CONFERENCIA 10.05.08_SECOM PR - MGE E SPE - 13-05 2 2 2 3" xfId="27949" xr:uid="{C423B0ED-8186-48CD-BE46-2B0B8550B573}"/>
    <cellStyle name="l_PM Jornais(eliza)_Plano Base SP_SECOM PR - MAIS BRASIL - 2a  ETAPA - 13-05 CONFERENCIA 10.05.08_SECOM PR - MGE E SPE - 13-05 2 2 3" xfId="31173" xr:uid="{CDAC276B-3D6E-4423-A91D-1EB77B58017A}"/>
    <cellStyle name="l_PM Jornais(eliza)_Plano Base SP_SECOM PR - MAIS BRASIL - 2a  ETAPA - 13-05 CONFERENCIA 10.05.08_SECOM PR - MGE E SPE - 13-05 2 2 3 2" xfId="43397" xr:uid="{788AC228-03EE-44DC-8E3F-91D622181031}"/>
    <cellStyle name="l_PM Jornais(eliza)_Plano Base SP_SECOM PR - MAIS BRASIL - 2a  ETAPA - 13-05 CONFERENCIA 10.05.08_SECOM PR - MGE E SPE - 13-05 2 2 4" xfId="34165" xr:uid="{BB1EB867-343A-430D-BCC5-3C0D30569035}"/>
    <cellStyle name="l_PM Jornais(eliza)_Plano Base SP_SECOM PR - MAIS BRASIL - 2a  ETAPA - 13-05 CONFERENCIA 10.05.08_SECOM PR - MGE E SPE - 13-05 2 2 4 2" xfId="45884" xr:uid="{A430F356-9997-4DBA-91D2-2D2FDD7C5996}"/>
    <cellStyle name="l_PM Jornais(eliza)_Plano Base SP_SECOM PR - MAIS BRASIL - 2a  ETAPA - 13-05 CONFERENCIA 10.05.08_SECOM PR - MGE E SPE - 13-05 2 2 5" xfId="36366" xr:uid="{FDE2A01C-575A-4108-A29A-55DF6FF0C2B0}"/>
    <cellStyle name="l_PM Jornais(eliza)_Plano Base SP_SECOM PR - MAIS BRASIL - 2a  ETAPA - 13-05 CONFERENCIA 10.05.08_SECOM PR - MGE E SPE - 13-05 2 2 6" xfId="18396" xr:uid="{09F7D14A-E374-4190-BCF6-9B5C9A5EFE14}"/>
    <cellStyle name="l_PM Jornais(eliza)_Plano Base SP_SECOM PR - MAIS BRASIL - 2a  ETAPA - 13-05 CONFERENCIA 10.05.08_SECOM PR - MGE E SPE - 13-05 2 3" xfId="15179" xr:uid="{A7EB8648-A0ED-42BE-B8BE-27FC81704B40}"/>
    <cellStyle name="l_PM Jornais(eliza)_Plano Base SP_SECOM PR - MAIS BRASIL - 2a  ETAPA - 13-05 CONFERENCIA 10.05.08_SECOM PR - MGE E SPE - 13-05 2 3 2" xfId="21338" xr:uid="{4632FE3B-8081-4E1B-BD6D-6F56B9BC73D4}"/>
    <cellStyle name="l_PM Jornais(eliza)_Plano Base SP_SECOM PR - MAIS BRASIL - 2a  ETAPA - 13-05 CONFERENCIA 10.05.08_SECOM PR - MGE E SPE - 13-05 2 3 2 2" xfId="38711" xr:uid="{2A40D0EC-2F6D-4664-9351-5F57782C2419}"/>
    <cellStyle name="l_PM Jornais(eliza)_Plano Base SP_SECOM PR - MAIS BRASIL - 2a  ETAPA - 13-05 CONFERENCIA 10.05.08_SECOM PR - MGE E SPE - 13-05 2 3 3" xfId="26300" xr:uid="{3F340A84-3B3C-49F9-9C43-4F6350B44A57}"/>
    <cellStyle name="l_PM Jornais(eliza)_Plano Base SP_SECOM PR - MAIS BRASIL - 2a  ETAPA - 13-05 CONFERENCIA 10.05.08_SECOM PR - MGE E SPE - 13-05 2 4" xfId="29491" xr:uid="{FCF440B0-3628-45AC-A01C-4158AF643D85}"/>
    <cellStyle name="l_PM Jornais(eliza)_Plano Base SP_SECOM PR - MAIS BRASIL - 2a  ETAPA - 13-05 CONFERENCIA 10.05.08_SECOM PR - MGE E SPE - 13-05 2 4 2" xfId="41801" xr:uid="{25CD6329-87FB-4263-B6BA-C9F25D5F5EB4}"/>
    <cellStyle name="l_PM Jornais(eliza)_Plano Base SP_SECOM PR - MAIS BRASIL - 2a  ETAPA - 13-05 CONFERENCIA 10.05.08_SECOM PR - MGE E SPE - 13-05 2 5" xfId="32475" xr:uid="{8E64229A-2569-4A4E-91C0-91C396E2BF70}"/>
    <cellStyle name="l_PM Jornais(eliza)_Plano Base SP_SECOM PR - MAIS BRASIL - 2a  ETAPA - 13-05 CONFERENCIA 10.05.08_SECOM PR - MGE E SPE - 13-05 2 5 2" xfId="44230" xr:uid="{BE0DFAD8-D559-4D4F-AEA2-6C7D68DCCBA1}"/>
    <cellStyle name="l_PM Jornais(eliza)_Plano Base SP_SECOM PR - MAIS BRASIL - 2a  ETAPA - 13-05 CONFERENCIA 10.05.08_SECOM PR - MGE E SPE - 13-05 2 6" xfId="34780" xr:uid="{E13D7EBD-28BD-478F-BBFE-5FA6C750C682}"/>
    <cellStyle name="l_PM Jornais(eliza)_Plano Base SP_SECOM PR - MAIS BRASIL - 2a  ETAPA - 13-05 CONFERENCIA 10.05.08_SECOM PR - MGE E SPE - 13-05 2 7" xfId="18676" xr:uid="{E51EC1BF-87A6-49AA-9212-289FC0649E1A}"/>
    <cellStyle name="l_PM Jornais(eliza)_Plano Base SP_SECOM PR - MAIS BRASIL - 2a  ETAPA - 13-05 CONFERENCIA 10.05.08_SECOM PR - MGE E SPE - 13-05 3" xfId="12449" xr:uid="{13158780-66CB-47A4-AA2C-90F0DDEB3876}"/>
    <cellStyle name="l_PM Jornais(eliza)_Plano Base SP_SECOM PR - MAIS BRASIL - 2a  ETAPA - 13-05 CONFERENCIA 10.05.08_SECOM PR - MGE E SPE - 13-05 3 2" xfId="16079" xr:uid="{CEB18932-43A3-471C-949D-DDC07D3F12FA}"/>
    <cellStyle name="l_PM Jornais(eliza)_Plano Base SP_SECOM PR - MAIS BRASIL - 2a  ETAPA - 13-05 CONFERENCIA 10.05.08_SECOM PR - MGE E SPE - 13-05 3 2 2" xfId="22238" xr:uid="{CCF9A724-A18D-4D80-9B82-0214293D7DCB}"/>
    <cellStyle name="l_PM Jornais(eliza)_Plano Base SP_SECOM PR - MAIS BRASIL - 2a  ETAPA - 13-05 CONFERENCIA 10.05.08_SECOM PR - MGE E SPE - 13-05 3 2 2 2" xfId="39516" xr:uid="{876C0A44-D0C2-4DD3-8477-6951D2D3B95F}"/>
    <cellStyle name="l_PM Jornais(eliza)_Plano Base SP_SECOM PR - MAIS BRASIL - 2a  ETAPA - 13-05 CONFERENCIA 10.05.08_SECOM PR - MGE E SPE - 13-05 3 2 3" xfId="27157" xr:uid="{0F7AD1D4-F116-4A1C-8C00-59D341E44AE2}"/>
    <cellStyle name="l_PM Jornais(eliza)_Plano Base SP_SECOM PR - MAIS BRASIL - 2a  ETAPA - 13-05 CONFERENCIA 10.05.08_SECOM PR - MGE E SPE - 13-05 3 2 4" xfId="48416" xr:uid="{54B4A152-1F62-4940-9F86-515AC512DCB8}"/>
    <cellStyle name="l_PM Jornais(eliza)_Plano Base SP_SECOM PR - MAIS BRASIL - 2a  ETAPA - 13-05 CONFERENCIA 10.05.08_SECOM PR - MGE E SPE - 13-05 3 3" xfId="17779" xr:uid="{2FD66E8A-ED61-4244-A940-BC88AF3A133F}"/>
    <cellStyle name="l_PM Jornais(eliza)_Plano Base SP_SECOM PR - MAIS BRASIL - 2a  ETAPA - 13-05 CONFERENCIA 10.05.08_SECOM PR - MGE E SPE - 13-05 3 3 2" xfId="23938" xr:uid="{338E30EE-4C6C-4E3F-97E8-B897F0419420}"/>
    <cellStyle name="l_PM Jornais(eliza)_Plano Base SP_SECOM PR - MAIS BRASIL - 2a  ETAPA - 13-05 CONFERENCIA 10.05.08_SECOM PR - MGE E SPE - 13-05 3 3 2 2" xfId="42601" xr:uid="{DD1A13C6-D712-4302-A73F-4625C212F8D9}"/>
    <cellStyle name="l_PM Jornais(eliza)_Plano Base SP_SECOM PR - MAIS BRASIL - 2a  ETAPA - 13-05 CONFERENCIA 10.05.08_SECOM PR - MGE E SPE - 13-05 3 3 3" xfId="30375" xr:uid="{88322D2E-F038-4AB6-A2BA-EFAF09781871}"/>
    <cellStyle name="l_PM Jornais(eliza)_Plano Base SP_SECOM PR - MAIS BRASIL - 2a  ETAPA - 13-05 CONFERENCIA 10.05.08_SECOM PR - MGE E SPE - 13-05 3 4" xfId="33372" xr:uid="{6D9F2EFC-2CFD-489D-86FF-1C2A3A9AE92E}"/>
    <cellStyle name="l_PM Jornais(eliza)_Plano Base SP_SECOM PR - MAIS BRASIL - 2a  ETAPA - 13-05 CONFERENCIA 10.05.08_SECOM PR - MGE E SPE - 13-05 3 4 2" xfId="45091" xr:uid="{4131D98E-378A-4853-86C3-F046E56545DE}"/>
    <cellStyle name="l_PM Jornais(eliza)_Plano Base SP_SECOM PR - MAIS BRASIL - 2a  ETAPA - 13-05 CONFERENCIA 10.05.08_SECOM PR - MGE E SPE - 13-05 3 5" xfId="35574" xr:uid="{9D2932E0-E1A0-43F9-8E8C-CF327901459E}"/>
    <cellStyle name="l_PM Jornais(eliza)_Plano Base SP_SECOM PR - MAIS BRASIL - 2a  ETAPA - 13-05 CONFERENCIA 10.05.08_SECOM PR - MGE E SPE - 13-05 3 6" xfId="37059" xr:uid="{EA83AF5E-DA75-4BCD-8F3A-B29D037D3174}"/>
    <cellStyle name="l_PM Jornais(eliza)_Plano Base SP_SECOM PR - MAIS BRASIL - 2a  ETAPA - 13-05 CONFERENCIA 10.05.08_SECOM PR - MGE E SPE - 13-05 3 6 2" xfId="46595" xr:uid="{E378E55B-A0E4-4E60-B52B-01B3B507B73E}"/>
    <cellStyle name="l_PM Jornais(eliza)_Plano Base SP_SECOM PR - MAIS BRASIL - 2a  ETAPA - 13-05 CONFERENCIA 10.05.08_SECOM PR - MGE E SPE - 13-05 4" xfId="14339" xr:uid="{A9B58A0B-94A5-497A-82A6-1EB992C706BF}"/>
    <cellStyle name="l_PM Jornais(eliza)_Plano Base SP_SECOM PR - MAIS BRASIL - 2a  ETAPA - 13-05 CONFERENCIA 10.05.08_SECOM PR - MGE E SPE - 13-05 4 2" xfId="20498" xr:uid="{E2FB0E58-16B3-4AA2-92A0-B4FCF97906F5}"/>
    <cellStyle name="l_PM Jornais(eliza)_Plano Base SP_SECOM PR - MAIS BRASIL - 2a  ETAPA - 13-05 CONFERENCIA 10.05.08_SECOM PR - MGE E SPE - 13-05 4 2 2" xfId="37908" xr:uid="{C8850B14-212D-4138-A405-0A2F4C501152}"/>
    <cellStyle name="l_PM Jornais(eliza)_Plano Base SP_SECOM PR - MAIS BRASIL - 2a  ETAPA - 13-05 CONFERENCIA 10.05.08_SECOM PR - MGE E SPE - 13-05 4 3" xfId="25407" xr:uid="{E93ED8DB-E20E-46C5-9B11-B1998BCE7052}"/>
    <cellStyle name="l_PM Jornais(eliza)_Plano Base SP_SECOM PR - MAIS BRASIL - 2a  ETAPA - 13-05 CONFERENCIA 10.05.08_SECOM PR - MGE E SPE - 13-05 5" xfId="28617" xr:uid="{1408224F-879C-4D3A-80EC-56D31841B105}"/>
    <cellStyle name="l_PM Jornais(eliza)_Plano Base SP_SECOM PR - MAIS BRASIL - 2a  ETAPA - 13-05 CONFERENCIA 10.05.08_SECOM PR - MGE E SPE - 13-05 5 2" xfId="40973" xr:uid="{6B2050BE-DF49-415A-A6BA-B7D031215DAB}"/>
    <cellStyle name="l_PM Jornais(eliza)_Plano Base SP_SECOM PR - MAIS BRASIL - 2a  ETAPA - 13-05 CONFERENCIA 10.05.08_SECOM PR - MGE E SPE - 13-05 6" xfId="31719" xr:uid="{D69EC286-B32E-4451-B830-63CBD545EA41}"/>
    <cellStyle name="l_PM Jornais(eliza)_Plano Base SP_SECOM PR - MAIS BRASIL - 2a  ETAPA - 13-05 CONFERENCIA 10.05.08_SECOM PR - MGE E SPE - 13-05_JORNAL COMPLEMENTO 24.06 - VERAMIR II - CONSOLIDADO" xfId="1599" xr:uid="{21F3740F-B2F4-4E43-9C0B-68478036EC28}"/>
    <cellStyle name="l_PM Jornais(eliza)_Plano Base SP_SECOM PR - MAIS BRASIL - 2a  ETAPA - 13-05 CONFERENCIA 10.05.08_SECOM PR - MGE E SPE - 13-05_OOH - Rev 12" xfId="4199" xr:uid="{544AC107-DD8F-43E7-A375-DEE05413688D}"/>
    <cellStyle name="l_PM Jornais(eliza)_Plano Base SP_SECOM PR - MAIS BRASIL - 2a  ETAPA - 13-05 CONFERENCIA 10.05.08_SÉCULO 21" xfId="1600" xr:uid="{8095B436-4D9B-4EFF-B17D-1ACFE4EDBBE5}"/>
    <cellStyle name="l_PM Jornais(eliza)_Plano Base SP_SECOM PR - MAIS BRASIL - 2a  ETAPA - 13-05 CONFERENCIA 10.05.08_SÉCULO 21_JORNAL COMPLEMENTO 24.06 - VERAMIR II - CONSOLIDADO" xfId="1601" xr:uid="{B3A996B5-8EB6-459A-932E-946116CD0EC5}"/>
    <cellStyle name="l_PM Jornais(eliza)_Plano Base SP_SECOM PR - MAIS BRASIL - 2a  ETAPA - 13-05 CONFERENCIA 10.05.08_SPA - NUCLEO APRES" xfId="1602" xr:uid="{01D36144-0699-462A-A97C-5A78E0EE87FB}"/>
    <cellStyle name="l_PM Jornais(eliza)_Plano Base SP_SECOM PR - MAIS BRASIL - 2a  ETAPA - 13-05 CONFERENCIA 10.05.08_SPA - NUCLEO APRES 2" xfId="11497" xr:uid="{139AB13E-7AF5-47C0-A237-2E884F4B8781}"/>
    <cellStyle name="l_PM Jornais(eliza)_Plano Base SP_SECOM PR - MAIS BRASIL - 2a  ETAPA - 13-05 CONFERENCIA 10.05.08_SPA - NUCLEO APRES 2 2" xfId="13253" xr:uid="{D4B46AB3-D7F8-4E50-8A45-516EC4AAC200}"/>
    <cellStyle name="l_PM Jornais(eliza)_Plano Base SP_SECOM PR - MAIS BRASIL - 2a  ETAPA - 13-05 CONFERENCIA 10.05.08_SPA - NUCLEO APRES 2 2 2" xfId="16883" xr:uid="{686E42D1-DD18-481E-9DB3-455C6AFB0B54}"/>
    <cellStyle name="l_PM Jornais(eliza)_Plano Base SP_SECOM PR - MAIS BRASIL - 2a  ETAPA - 13-05 CONFERENCIA 10.05.08_SPA - NUCLEO APRES 2 2 2 2" xfId="23042" xr:uid="{BE8EFE05-51EF-4AA6-B810-B4B7A0796CB6}"/>
    <cellStyle name="l_PM Jornais(eliza)_Plano Base SP_SECOM PR - MAIS BRASIL - 2a  ETAPA - 13-05 CONFERENCIA 10.05.08_SPA - NUCLEO APRES 2 2 2 2 2" xfId="40309" xr:uid="{CCB84FF5-FF22-455D-AA23-D5B58A86B307}"/>
    <cellStyle name="l_PM Jornais(eliza)_Plano Base SP_SECOM PR - MAIS BRASIL - 2a  ETAPA - 13-05 CONFERENCIA 10.05.08_SPA - NUCLEO APRES 2 2 2 3" xfId="27950" xr:uid="{84B65BE5-868E-4169-8B29-474AF1D88303}"/>
    <cellStyle name="l_PM Jornais(eliza)_Plano Base SP_SECOM PR - MAIS BRASIL - 2a  ETAPA - 13-05 CONFERENCIA 10.05.08_SPA - NUCLEO APRES 2 2 3" xfId="31174" xr:uid="{B44FDA19-56D2-4423-9138-74FBD4420FD9}"/>
    <cellStyle name="l_PM Jornais(eliza)_Plano Base SP_SECOM PR - MAIS BRASIL - 2a  ETAPA - 13-05 CONFERENCIA 10.05.08_SPA - NUCLEO APRES 2 2 3 2" xfId="43398" xr:uid="{1308BDDC-ACDC-4E7B-A919-DE6DABA04A6B}"/>
    <cellStyle name="l_PM Jornais(eliza)_Plano Base SP_SECOM PR - MAIS BRASIL - 2a  ETAPA - 13-05 CONFERENCIA 10.05.08_SPA - NUCLEO APRES 2 2 4" xfId="34166" xr:uid="{3F0C270E-42BE-45A7-9299-21480AD175E6}"/>
    <cellStyle name="l_PM Jornais(eliza)_Plano Base SP_SECOM PR - MAIS BRASIL - 2a  ETAPA - 13-05 CONFERENCIA 10.05.08_SPA - NUCLEO APRES 2 2 4 2" xfId="45885" xr:uid="{A76FEB44-6FE9-4CA1-A72F-2C919C366F5E}"/>
    <cellStyle name="l_PM Jornais(eliza)_Plano Base SP_SECOM PR - MAIS BRASIL - 2a  ETAPA - 13-05 CONFERENCIA 10.05.08_SPA - NUCLEO APRES 2 2 5" xfId="36367" xr:uid="{DA1DE0A0-428F-4110-A5B9-90254E9A261C}"/>
    <cellStyle name="l_PM Jornais(eliza)_Plano Base SP_SECOM PR - MAIS BRASIL - 2a  ETAPA - 13-05 CONFERENCIA 10.05.08_SPA - NUCLEO APRES 2 2 6" xfId="19830" xr:uid="{6335C711-5740-4189-98B4-5490BD099DC5}"/>
    <cellStyle name="l_PM Jornais(eliza)_Plano Base SP_SECOM PR - MAIS BRASIL - 2a  ETAPA - 13-05 CONFERENCIA 10.05.08_SPA - NUCLEO APRES 2 3" xfId="15180" xr:uid="{7A8A5E57-4F49-431B-ACE7-253DE5F2BB32}"/>
    <cellStyle name="l_PM Jornais(eliza)_Plano Base SP_SECOM PR - MAIS BRASIL - 2a  ETAPA - 13-05 CONFERENCIA 10.05.08_SPA - NUCLEO APRES 2 3 2" xfId="21339" xr:uid="{C0D4115E-7975-419A-A887-F94C001C64DB}"/>
    <cellStyle name="l_PM Jornais(eliza)_Plano Base SP_SECOM PR - MAIS BRASIL - 2a  ETAPA - 13-05 CONFERENCIA 10.05.08_SPA - NUCLEO APRES 2 3 2 2" xfId="38712" xr:uid="{44D5CE9A-31EC-4E07-B365-902D7414EB97}"/>
    <cellStyle name="l_PM Jornais(eliza)_Plano Base SP_SECOM PR - MAIS BRASIL - 2a  ETAPA - 13-05 CONFERENCIA 10.05.08_SPA - NUCLEO APRES 2 3 3" xfId="26301" xr:uid="{8C868BA7-B9E7-41D5-A835-21F01BCF43CB}"/>
    <cellStyle name="l_PM Jornais(eliza)_Plano Base SP_SECOM PR - MAIS BRASIL - 2a  ETAPA - 13-05 CONFERENCIA 10.05.08_SPA - NUCLEO APRES 2 4" xfId="29492" xr:uid="{AE1DA528-7085-41E7-B817-974E41B070D8}"/>
    <cellStyle name="l_PM Jornais(eliza)_Plano Base SP_SECOM PR - MAIS BRASIL - 2a  ETAPA - 13-05 CONFERENCIA 10.05.08_SPA - NUCLEO APRES 2 4 2" xfId="41802" xr:uid="{7AEDD46C-B6EC-4D29-B973-9432B0287C95}"/>
    <cellStyle name="l_PM Jornais(eliza)_Plano Base SP_SECOM PR - MAIS BRASIL - 2a  ETAPA - 13-05 CONFERENCIA 10.05.08_SPA - NUCLEO APRES 2 5" xfId="32476" xr:uid="{8A901BD7-1363-41C4-BA1E-0B073E198439}"/>
    <cellStyle name="l_PM Jornais(eliza)_Plano Base SP_SECOM PR - MAIS BRASIL - 2a  ETAPA - 13-05 CONFERENCIA 10.05.08_SPA - NUCLEO APRES 2 5 2" xfId="44231" xr:uid="{7579205F-AF92-4EAA-98FA-2FD48C7AD53D}"/>
    <cellStyle name="l_PM Jornais(eliza)_Plano Base SP_SECOM PR - MAIS BRASIL - 2a  ETAPA - 13-05 CONFERENCIA 10.05.08_SPA - NUCLEO APRES 2 6" xfId="34781" xr:uid="{A070CE4C-9204-4DAF-BB34-5CC66D1C154B}"/>
    <cellStyle name="l_PM Jornais(eliza)_Plano Base SP_SECOM PR - MAIS BRASIL - 2a  ETAPA - 13-05 CONFERENCIA 10.05.08_SPA - NUCLEO APRES 2 7" xfId="19374" xr:uid="{5CE5DC62-0B99-4761-AD04-820B7EB5C56B}"/>
    <cellStyle name="l_PM Jornais(eliza)_Plano Base SP_SECOM PR - MAIS BRASIL - 2a  ETAPA - 13-05 CONFERENCIA 10.05.08_SPA - NUCLEO APRES 3" xfId="12450" xr:uid="{CE3B1D12-EC7C-497C-8E5F-28D845C193E1}"/>
    <cellStyle name="l_PM Jornais(eliza)_Plano Base SP_SECOM PR - MAIS BRASIL - 2a  ETAPA - 13-05 CONFERENCIA 10.05.08_SPA - NUCLEO APRES 3 2" xfId="16080" xr:uid="{70357039-61EA-4BD2-B440-3BEC14E6CF54}"/>
    <cellStyle name="l_PM Jornais(eliza)_Plano Base SP_SECOM PR - MAIS BRASIL - 2a  ETAPA - 13-05 CONFERENCIA 10.05.08_SPA - NUCLEO APRES 3 2 2" xfId="22239" xr:uid="{7723FD73-F338-4FEE-90E3-0F1FE8D7461D}"/>
    <cellStyle name="l_PM Jornais(eliza)_Plano Base SP_SECOM PR - MAIS BRASIL - 2a  ETAPA - 13-05 CONFERENCIA 10.05.08_SPA - NUCLEO APRES 3 2 2 2" xfId="39517" xr:uid="{0B5DE371-7772-4C9E-AC74-296CE38686E2}"/>
    <cellStyle name="l_PM Jornais(eliza)_Plano Base SP_SECOM PR - MAIS BRASIL - 2a  ETAPA - 13-05 CONFERENCIA 10.05.08_SPA - NUCLEO APRES 3 2 3" xfId="27158" xr:uid="{0A5EDC34-D886-4BC2-947D-418C44B4C88A}"/>
    <cellStyle name="l_PM Jornais(eliza)_Plano Base SP_SECOM PR - MAIS BRASIL - 2a  ETAPA - 13-05 CONFERENCIA 10.05.08_SPA - NUCLEO APRES 3 2 4" xfId="48417" xr:uid="{025EBF45-A22A-4C5C-8B55-69CFFAEB7C97}"/>
    <cellStyle name="l_PM Jornais(eliza)_Plano Base SP_SECOM PR - MAIS BRASIL - 2a  ETAPA - 13-05 CONFERENCIA 10.05.08_SPA - NUCLEO APRES 3 3" xfId="17780" xr:uid="{65F31879-0744-4D69-8A57-0DA7A959F504}"/>
    <cellStyle name="l_PM Jornais(eliza)_Plano Base SP_SECOM PR - MAIS BRASIL - 2a  ETAPA - 13-05 CONFERENCIA 10.05.08_SPA - NUCLEO APRES 3 3 2" xfId="23939" xr:uid="{2FE3416D-1C51-4524-8986-C25DA883BB97}"/>
    <cellStyle name="l_PM Jornais(eliza)_Plano Base SP_SECOM PR - MAIS BRASIL - 2a  ETAPA - 13-05 CONFERENCIA 10.05.08_SPA - NUCLEO APRES 3 3 2 2" xfId="42602" xr:uid="{C7B0B687-57A8-4B13-9618-69A26E7C6D82}"/>
    <cellStyle name="l_PM Jornais(eliza)_Plano Base SP_SECOM PR - MAIS BRASIL - 2a  ETAPA - 13-05 CONFERENCIA 10.05.08_SPA - NUCLEO APRES 3 3 3" xfId="30376" xr:uid="{0F1895C6-884D-429B-B697-2D88E0ECCD2E}"/>
    <cellStyle name="l_PM Jornais(eliza)_Plano Base SP_SECOM PR - MAIS BRASIL - 2a  ETAPA - 13-05 CONFERENCIA 10.05.08_SPA - NUCLEO APRES 3 4" xfId="33373" xr:uid="{C6234E93-4F17-4E19-887D-6E6D205EC0F5}"/>
    <cellStyle name="l_PM Jornais(eliza)_Plano Base SP_SECOM PR - MAIS BRASIL - 2a  ETAPA - 13-05 CONFERENCIA 10.05.08_SPA - NUCLEO APRES 3 4 2" xfId="45092" xr:uid="{227CD75F-BEED-4333-ACD9-6A043A8E75BE}"/>
    <cellStyle name="l_PM Jornais(eliza)_Plano Base SP_SECOM PR - MAIS BRASIL - 2a  ETAPA - 13-05 CONFERENCIA 10.05.08_SPA - NUCLEO APRES 3 5" xfId="35575" xr:uid="{3E5E4E03-21C0-4E7A-B80F-9D8F1577BD66}"/>
    <cellStyle name="l_PM Jornais(eliza)_Plano Base SP_SECOM PR - MAIS BRASIL - 2a  ETAPA - 13-05 CONFERENCIA 10.05.08_SPA - NUCLEO APRES 3 6" xfId="37262" xr:uid="{EB47BCB9-BCBA-4BB2-987B-7491FB75B521}"/>
    <cellStyle name="l_PM Jornais(eliza)_Plano Base SP_SECOM PR - MAIS BRASIL - 2a  ETAPA - 13-05 CONFERENCIA 10.05.08_SPA - NUCLEO APRES 3 6 2" xfId="46798" xr:uid="{D3CB4875-5E11-4091-8E3A-8045EA512D0A}"/>
    <cellStyle name="l_PM Jornais(eliza)_Plano Base SP_SECOM PR - MAIS BRASIL - 2a  ETAPA - 13-05 CONFERENCIA 10.05.08_SPA - NUCLEO APRES 4" xfId="14340" xr:uid="{75D61973-1CA7-429D-8873-42DFBD1F6123}"/>
    <cellStyle name="l_PM Jornais(eliza)_Plano Base SP_SECOM PR - MAIS BRASIL - 2a  ETAPA - 13-05 CONFERENCIA 10.05.08_SPA - NUCLEO APRES 4 2" xfId="20499" xr:uid="{944043F6-7939-40DF-AA8F-F272FF9770AB}"/>
    <cellStyle name="l_PM Jornais(eliza)_Plano Base SP_SECOM PR - MAIS BRASIL - 2a  ETAPA - 13-05 CONFERENCIA 10.05.08_SPA - NUCLEO APRES 4 2 2" xfId="37909" xr:uid="{00FFEB7D-975B-4239-BD55-500B67771E0F}"/>
    <cellStyle name="l_PM Jornais(eliza)_Plano Base SP_SECOM PR - MAIS BRASIL - 2a  ETAPA - 13-05 CONFERENCIA 10.05.08_SPA - NUCLEO APRES 4 3" xfId="25408" xr:uid="{79CABC61-D7A8-4EFC-A271-A90AC9FA9D04}"/>
    <cellStyle name="l_PM Jornais(eliza)_Plano Base SP_SECOM PR - MAIS BRASIL - 2a  ETAPA - 13-05 CONFERENCIA 10.05.08_SPA - NUCLEO APRES 5" xfId="28618" xr:uid="{4C27F750-72CC-43FD-AEFC-E68DCD5A8D2C}"/>
    <cellStyle name="l_PM Jornais(eliza)_Plano Base SP_SECOM PR - MAIS BRASIL - 2a  ETAPA - 13-05 CONFERENCIA 10.05.08_SPA - NUCLEO APRES 5 2" xfId="40974" xr:uid="{407F9543-7D66-4CCF-AAAB-A11411479A2F}"/>
    <cellStyle name="l_PM Jornais(eliza)_Plano Base SP_SECOM PR - MAIS BRASIL - 2a  ETAPA - 13-05 CONFERENCIA 10.05.08_SPA - NUCLEO APRES 6" xfId="31718" xr:uid="{90B5D6B9-4CD9-45ED-842D-B6B92DD0379F}"/>
    <cellStyle name="l_PM Jornais(eliza)_Plano Base SP_SECOM PR - MAIS BRASIL - 2a  ETAPA - 13-05 CONFERENCIA 10.05.08_SPA - NUCLEO APRES_CINEMA - BRASÍLIA - 141" xfId="1603" xr:uid="{B9B9A603-072D-465C-BDAF-EBAC79D8420B}"/>
    <cellStyle name="l_PM Jornais(eliza)_Plano Base SP_SECOM PR - MAIS BRASIL - 2a  ETAPA - 13-05 CONFERENCIA 10.05.08_SPA - NUCLEO APRES_CINEMA - BRASÍLIA - 141_JORNAL COMPLEMENTO 24.06 - VERAMIR II - CONSOLIDADO" xfId="1604" xr:uid="{81561A8F-CC4A-44D5-9EB9-3C1D94C54E9E}"/>
    <cellStyle name="l_PM Jornais(eliza)_Plano Base SP_SECOM PR - MAIS BRASIL - 2a  ETAPA - 13-05 CONFERENCIA 10.05.08_SPA - NUCLEO APRES_CINEMA_-_9_MERCADOS" xfId="1605" xr:uid="{D84DF174-E69A-4BD9-A9C2-B36F432F08B3}"/>
    <cellStyle name="l_PM Jornais(eliza)_Plano Base SP_SECOM PR - MAIS BRASIL - 2a  ETAPA - 13-05 CONFERENCIA 10.05.08_SPA - NUCLEO APRES_JORNAL COMPLEMENTO 24.06 - VERAMIR II - CONSOLIDADO" xfId="1606" xr:uid="{201F2AE2-9C4A-4D6D-AD43-F8DA22FA6E2E}"/>
    <cellStyle name="l_PM Jornais(eliza)_Plano Base SP_SECOM PR - MAIS BRASIL - 2a  ETAPA - 13-05 CONFERENCIA 10.05.08_SPA - NUCLEO APRES_OOH - Rev 12" xfId="4200" xr:uid="{CB059610-9F06-48F2-85B5-2489B24941D2}"/>
    <cellStyle name="l_PM Jornais(eliza)_Plano Base SP_SECOM PR - MAIS BRASIL - 2a  ETAPA - 13-05 CONFERENCIA 10.05.08_SPA - NUCLEO APRES_Plano  DF - Jornal Meia Pág. Tab. 17.05" xfId="1607" xr:uid="{86465F99-83D6-4815-B6FA-AE3C2ECC2713}"/>
    <cellStyle name="l_PM Jornais(eliza)_Plano Base SP_SECOM PR - MAIS BRASIL - 2a  ETAPA - 13-05 CONFERENCIA 10.05.08_SPA - NUCLEO APRES_Plano  DF - Jornal Meia Pág. Tab. 17.05_JORNAL COMPLEMENTO 24.06 - VERAMIR II - CONSOLIDADO" xfId="1608" xr:uid="{D0F6D27F-66C6-42EF-8452-69CA774D91D1}"/>
    <cellStyle name="l_PM Jornais(eliza)_Plano Base SP_SECOM PR - MAIS BRASIL - 2a  ETAPA - 13-05 CONFERENCIA 10.05.08_SPA - NUCLEO APRES_Plano  PE - Jornal Meia Pág. Tab. 17.05" xfId="1609" xr:uid="{7138E096-81D7-4270-8E89-73EC699FDA41}"/>
    <cellStyle name="l_PM Jornais(eliza)_Plano Base SP_SECOM PR - MAIS BRASIL - 2a  ETAPA - 13-05 CONFERENCIA 10.05.08_SPA - NUCLEO APRES_Plano  PE - Jornal Meia Pág. Tab. 17.05_JORNAL COMPLEMENTO 24.06 - VERAMIR II - CONSOLIDADO" xfId="1610" xr:uid="{98401665-E81E-463F-B351-5C2FE4D467BD}"/>
    <cellStyle name="l_PM Jornais(eliza)_Plano Base SP_SECOM PR - MAIS BRASIL - 2a  ETAPA - 13-05 CONFERENCIA 10.05.08_SPA - NUCLEO APRES_Plano BA - Jornal Meia Pág. Tab. 17.05" xfId="1611" xr:uid="{4F7B0662-9F05-408D-AB7D-F1A8A57ACFB1}"/>
    <cellStyle name="l_PM Jornais(eliza)_Plano Base SP_SECOM PR - MAIS BRASIL - 2a  ETAPA - 13-05 CONFERENCIA 10.05.08_SPA - NUCLEO APRES_Plano BA - Jornal Meia Pág. Tab. 17.05_JORNAL COMPLEMENTO 24.06 - VERAMIR II - CONSOLIDADO" xfId="1612" xr:uid="{402292B6-0878-4684-AB81-C91B5D8E62E8}"/>
    <cellStyle name="l_PM Jornais(eliza)_Plano Base SP_SECOM PR - MAIS BRASIL - 2a  ETAPA - 13-05 CONFERENCIA 10.05.08_SPA - NUCLEO APRES_Plano CE - Jornal Meia Pág. Tab. 17.05" xfId="1613" xr:uid="{A1190868-0B08-4CFC-9B0F-1DD0C23FFA7A}"/>
    <cellStyle name="l_PM Jornais(eliza)_Plano Base SP_SECOM PR - MAIS BRASIL - 2a  ETAPA - 13-05 CONFERENCIA 10.05.08_SPA - NUCLEO APRES_Plano CE - Jornal Meia Pág. Tab. 17.05_JORNAL COMPLEMENTO 24.06 - VERAMIR II - CONSOLIDADO" xfId="1614" xr:uid="{99813D50-3CAD-49C0-A515-CBE543AD4DEF}"/>
    <cellStyle name="l_PM Jornais(eliza)_Plano Base SP_SECOM PR - MAIS BRASIL - 2a  ETAPA - 13-05 CONFERENCIA 10.05.08_SPA - NUCLEO APRES_REV I - PLANO RÁDIO CONSOLIDADO MATISSE 07.07" xfId="1615" xr:uid="{89D3A4ED-ECF1-41CD-A242-F1C82F7DC965}"/>
    <cellStyle name="l_PM Jornais(eliza)_Plano Base SP_SECOM PR - MAIS BRASIL - 2a  ETAPA - 13-05 CONFERENCIA 10.05.08_SPA - NUCLEO APRES_SÉCULO 21" xfId="1616" xr:uid="{7572DCDF-8437-4EAB-9069-40C164F4A4FA}"/>
    <cellStyle name="l_PM Jornais(eliza)_Plano Base SP_SECOM PR - MAIS BRASIL - 2a  ETAPA - 13-05 CONFERENCIA 10.05.08_SPA - NUCLEO APRES_SÉCULO 21_JORNAL COMPLEMENTO 24.06 - VERAMIR II - CONSOLIDADO" xfId="1617" xr:uid="{5D5A546D-0938-4D4F-A4CC-8EB120B4257A}"/>
    <cellStyle name="l_PM Jornais(eliza)_Plano Base SP_SECOM PR (1).." xfId="1618" xr:uid="{7538B1F9-D0C3-4F2B-89F8-F39D2572812F}"/>
    <cellStyle name="l_PM Jornais(eliza)_Plano Base SP_SECOM PR (1).._JORNAL COMPLEMENTO 24.06 - VERAMIR II - CONSOLIDADO" xfId="1619" xr:uid="{BB4C3ACC-ADD3-447F-9E5E-673A007F5E50}"/>
    <cellStyle name="l_PM Jornais(eliza)_Plano Base SP_SECOM PR (2).." xfId="1620" xr:uid="{154D192E-37CA-40E9-85B3-44C4A15FF3DC}"/>
    <cellStyle name="l_PM Jornais(eliza)_Plano Base SP_SECOM PR (2).._JORNAL COMPLEMENTO 24.06 - VERAMIR II - CONSOLIDADO" xfId="1621" xr:uid="{A13C1316-9F09-4092-9BD9-D5A7004F5777}"/>
    <cellStyle name="l_PM Jornais(eliza)_Plano Base SP_SECOM PR -PERNAMBUCO -  14-05-08(1)" xfId="1622" xr:uid="{A827ADF3-5E80-49EC-B087-425663CAAF50}"/>
    <cellStyle name="l_PM Jornais(eliza)_Plano Base SP_SECOM PR -PERNAMBUCO -  14-05-08(1)_JORNAL COMPLEMENTO 24.06 - VERAMIR II - CONSOLIDADO" xfId="1623" xr:uid="{73317534-135B-41ED-B014-F861729435EE}"/>
    <cellStyle name="l_PM Jornais(eliza)_Plano Base SP_SPA - NUCLEO APRES" xfId="1624" xr:uid="{B815EC64-167D-4310-9995-EA967B2E4C84}"/>
    <cellStyle name="l_PM Jornais(eliza)_Plano Base SP_SPA - NUCLEO APRES 2" xfId="11498" xr:uid="{D361A212-20B2-450C-83A2-D6C9A15B9DEE}"/>
    <cellStyle name="l_PM Jornais(eliza)_Plano Base SP_SPA - NUCLEO APRES 2 2" xfId="13254" xr:uid="{380C6A3D-9FCB-4828-A54F-AD163D4EA59B}"/>
    <cellStyle name="l_PM Jornais(eliza)_Plano Base SP_SPA - NUCLEO APRES 2 2 2" xfId="16884" xr:uid="{01C9A383-7323-4905-9BD9-4DCE103EE50B}"/>
    <cellStyle name="l_PM Jornais(eliza)_Plano Base SP_SPA - NUCLEO APRES 2 2 2 2" xfId="23043" xr:uid="{67C70732-AE67-4FC8-89E8-B60CF4D012F0}"/>
    <cellStyle name="l_PM Jornais(eliza)_Plano Base SP_SPA - NUCLEO APRES 2 2 2 2 2" xfId="40310" xr:uid="{D6D78936-0326-4BBD-897E-2B0D11E935C4}"/>
    <cellStyle name="l_PM Jornais(eliza)_Plano Base SP_SPA - NUCLEO APRES 2 2 2 3" xfId="27951" xr:uid="{37633FE6-7682-4D2A-9F88-E091F0902E99}"/>
    <cellStyle name="l_PM Jornais(eliza)_Plano Base SP_SPA - NUCLEO APRES 2 2 3" xfId="31175" xr:uid="{34E01EED-59AE-43AC-A8BC-4D52BEC85911}"/>
    <cellStyle name="l_PM Jornais(eliza)_Plano Base SP_SPA - NUCLEO APRES 2 2 3 2" xfId="43399" xr:uid="{B26B0AA8-6BD7-4862-9F3B-0DFDFA4968A7}"/>
    <cellStyle name="l_PM Jornais(eliza)_Plano Base SP_SPA - NUCLEO APRES 2 2 4" xfId="34167" xr:uid="{B44182E7-4403-4514-AB1A-200A1183CB96}"/>
    <cellStyle name="l_PM Jornais(eliza)_Plano Base SP_SPA - NUCLEO APRES 2 2 4 2" xfId="45886" xr:uid="{D2978E09-DBD7-4EEA-878A-CAA226384B2B}"/>
    <cellStyle name="l_PM Jornais(eliza)_Plano Base SP_SPA - NUCLEO APRES 2 2 5" xfId="36368" xr:uid="{0A24BC9D-BEED-44DF-BAAD-81DF4BD3E691}"/>
    <cellStyle name="l_PM Jornais(eliza)_Plano Base SP_SPA - NUCLEO APRES 2 2 6" xfId="18393" xr:uid="{C8354AAB-B896-4005-A738-81960F97E0F1}"/>
    <cellStyle name="l_PM Jornais(eliza)_Plano Base SP_SPA - NUCLEO APRES 2 3" xfId="15181" xr:uid="{7D77B00D-45D8-409D-A04F-58B5A7351559}"/>
    <cellStyle name="l_PM Jornais(eliza)_Plano Base SP_SPA - NUCLEO APRES 2 3 2" xfId="21340" xr:uid="{9B3179F3-A89C-426F-A399-6C493BB28D6B}"/>
    <cellStyle name="l_PM Jornais(eliza)_Plano Base SP_SPA - NUCLEO APRES 2 3 2 2" xfId="38713" xr:uid="{195E08F9-8A11-4218-B985-2CB0597090D3}"/>
    <cellStyle name="l_PM Jornais(eliza)_Plano Base SP_SPA - NUCLEO APRES 2 3 3" xfId="26302" xr:uid="{B5EB046B-5846-48AC-89E6-A1B598F7E3A8}"/>
    <cellStyle name="l_PM Jornais(eliza)_Plano Base SP_SPA - NUCLEO APRES 2 4" xfId="29493" xr:uid="{C9E65D92-4134-40D8-95C5-D7D45B9210D3}"/>
    <cellStyle name="l_PM Jornais(eliza)_Plano Base SP_SPA - NUCLEO APRES 2 4 2" xfId="41803" xr:uid="{C323E64D-AD09-4029-A0DD-86842137BE72}"/>
    <cellStyle name="l_PM Jornais(eliza)_Plano Base SP_SPA - NUCLEO APRES 2 5" xfId="32477" xr:uid="{FCC55D30-4A80-4D9B-9568-89DC8D0602D2}"/>
    <cellStyle name="l_PM Jornais(eliza)_Plano Base SP_SPA - NUCLEO APRES 2 5 2" xfId="44232" xr:uid="{D16BFF2E-9E61-422F-8A01-9EE8714321EE}"/>
    <cellStyle name="l_PM Jornais(eliza)_Plano Base SP_SPA - NUCLEO APRES 2 6" xfId="34782" xr:uid="{6544E81A-AF49-4226-B2E7-A0EC1EE9BA0A}"/>
    <cellStyle name="l_PM Jornais(eliza)_Plano Base SP_SPA - NUCLEO APRES 2 7" xfId="19668" xr:uid="{6E516D66-FD4D-4870-A4F8-3E813F481264}"/>
    <cellStyle name="l_PM Jornais(eliza)_Plano Base SP_SPA - NUCLEO APRES 3" xfId="12451" xr:uid="{7262238C-004C-4D6C-860D-E23E76DBD518}"/>
    <cellStyle name="l_PM Jornais(eliza)_Plano Base SP_SPA - NUCLEO APRES 3 2" xfId="16081" xr:uid="{3B436450-2995-4D45-9437-7914497C1D4B}"/>
    <cellStyle name="l_PM Jornais(eliza)_Plano Base SP_SPA - NUCLEO APRES 3 2 2" xfId="22240" xr:uid="{36383C75-E1F8-4469-AF4E-6F87DCC5C21F}"/>
    <cellStyle name="l_PM Jornais(eliza)_Plano Base SP_SPA - NUCLEO APRES 3 2 2 2" xfId="39518" xr:uid="{4788E357-7CF2-485B-A799-908F037E7996}"/>
    <cellStyle name="l_PM Jornais(eliza)_Plano Base SP_SPA - NUCLEO APRES 3 2 3" xfId="27159" xr:uid="{79C15ADC-4BC1-4797-938E-3A255320A28C}"/>
    <cellStyle name="l_PM Jornais(eliza)_Plano Base SP_SPA - NUCLEO APRES 3 2 4" xfId="48418" xr:uid="{A97FDAE8-682E-42F8-BE93-5F10C830B351}"/>
    <cellStyle name="l_PM Jornais(eliza)_Plano Base SP_SPA - NUCLEO APRES 3 3" xfId="17781" xr:uid="{5D7EC723-3D8E-4F46-BB45-C81CE6036AA1}"/>
    <cellStyle name="l_PM Jornais(eliza)_Plano Base SP_SPA - NUCLEO APRES 3 3 2" xfId="23940" xr:uid="{8FF80AD3-F305-4977-B8B7-D968C4939692}"/>
    <cellStyle name="l_PM Jornais(eliza)_Plano Base SP_SPA - NUCLEO APRES 3 3 2 2" xfId="42603" xr:uid="{5CCB7125-B181-411E-A2EC-3CD0CBD16B5D}"/>
    <cellStyle name="l_PM Jornais(eliza)_Plano Base SP_SPA - NUCLEO APRES 3 3 3" xfId="30377" xr:uid="{5138B9E5-6A7F-410A-8EA0-2318094AB009}"/>
    <cellStyle name="l_PM Jornais(eliza)_Plano Base SP_SPA - NUCLEO APRES 3 4" xfId="33374" xr:uid="{C3ADB6D3-6D24-47C6-A2BE-390F6B01C493}"/>
    <cellStyle name="l_PM Jornais(eliza)_Plano Base SP_SPA - NUCLEO APRES 3 4 2" xfId="45093" xr:uid="{F0507C7B-9335-4F38-9F50-8E45C2641464}"/>
    <cellStyle name="l_PM Jornais(eliza)_Plano Base SP_SPA - NUCLEO APRES 3 5" xfId="35576" xr:uid="{55111DDE-AD94-448D-A59A-E2FAB36C1AF6}"/>
    <cellStyle name="l_PM Jornais(eliza)_Plano Base SP_SPA - NUCLEO APRES 3 6" xfId="36862" xr:uid="{919DB0B9-ECA9-4AA4-9667-230B48385B3D}"/>
    <cellStyle name="l_PM Jornais(eliza)_Plano Base SP_SPA - NUCLEO APRES 3 6 2" xfId="46398" xr:uid="{A6C372AA-8A8B-46C9-A8D7-6DE591B3F3E0}"/>
    <cellStyle name="l_PM Jornais(eliza)_Plano Base SP_SPA - NUCLEO APRES 4" xfId="14341" xr:uid="{BD53F81D-62A8-46FE-A560-FECF8418ABA9}"/>
    <cellStyle name="l_PM Jornais(eliza)_Plano Base SP_SPA - NUCLEO APRES 4 2" xfId="20500" xr:uid="{FA994346-1CB1-4DE7-BBFE-60C2CFE0DC8C}"/>
    <cellStyle name="l_PM Jornais(eliza)_Plano Base SP_SPA - NUCLEO APRES 4 2 2" xfId="37910" xr:uid="{230EBCCC-9CBE-4BAA-A153-684FBCBD7D12}"/>
    <cellStyle name="l_PM Jornais(eliza)_Plano Base SP_SPA - NUCLEO APRES 4 3" xfId="25409" xr:uid="{09B1B6D1-C1AB-49EA-85E8-C737A3CE5F1D}"/>
    <cellStyle name="l_PM Jornais(eliza)_Plano Base SP_SPA - NUCLEO APRES 5" xfId="28619" xr:uid="{C45CA933-32AB-4997-8B3D-ECA37C0E8625}"/>
    <cellStyle name="l_PM Jornais(eliza)_Plano Base SP_SPA - NUCLEO APRES 5 2" xfId="40975" xr:uid="{C484A82B-0E2A-413D-BE9A-873354D2D323}"/>
    <cellStyle name="l_PM Jornais(eliza)_Plano Base SP_SPA - NUCLEO APRES 6" xfId="31717" xr:uid="{818B8AE2-12C7-48EF-8CBE-71920622EE28}"/>
    <cellStyle name="l_PM Jornais(eliza)_Plano Base SP_SPA - NUCLEO APRES_OOH - Rev 12" xfId="4201" xr:uid="{89F80FAB-C0D6-47CE-A3B0-F698C2557DFD}"/>
    <cellStyle name="l_PM Jornais(eliza)_Plano ES - 12.05.08 CONFERÊNCIA14-05-08 " xfId="1625" xr:uid="{8FC0D8DA-DCE5-49C6-A591-2390F381C3E0}"/>
    <cellStyle name="l_PM Jornais(eliza)_Plano ES - 12.05.08 CONFERÊNCIA14-05-08  2" xfId="11499" xr:uid="{C7A2EE54-D42A-4F88-9F20-E1B2C11EFC00}"/>
    <cellStyle name="l_PM Jornais(eliza)_Plano ES - 12.05.08 CONFERÊNCIA14-05-08  2 2" xfId="13255" xr:uid="{1F1DD593-3ACD-4E23-86EF-E8B20C8592CA}"/>
    <cellStyle name="l_PM Jornais(eliza)_Plano ES - 12.05.08 CONFERÊNCIA14-05-08  2 2 2" xfId="16885" xr:uid="{87D355C2-FAF3-4032-861F-BF7730B52338}"/>
    <cellStyle name="l_PM Jornais(eliza)_Plano ES - 12.05.08 CONFERÊNCIA14-05-08  2 2 2 2" xfId="23044" xr:uid="{9D3C916D-961A-4DFE-B3AE-BB6FF53AD94E}"/>
    <cellStyle name="l_PM Jornais(eliza)_Plano ES - 12.05.08 CONFERÊNCIA14-05-08  2 2 2 2 2" xfId="40311" xr:uid="{EAFA52A4-FC48-41E1-87B3-B5930D8E9865}"/>
    <cellStyle name="l_PM Jornais(eliza)_Plano ES - 12.05.08 CONFERÊNCIA14-05-08  2 2 2 3" xfId="27952" xr:uid="{3935BA22-79CA-4FD5-8139-AE3AC9E179FF}"/>
    <cellStyle name="l_PM Jornais(eliza)_Plano ES - 12.05.08 CONFERÊNCIA14-05-08  2 2 3" xfId="31176" xr:uid="{161C9F27-83A9-4370-B7A4-9E9B3CC591EF}"/>
    <cellStyle name="l_PM Jornais(eliza)_Plano ES - 12.05.08 CONFERÊNCIA14-05-08  2 2 3 2" xfId="43400" xr:uid="{258A024D-0C61-4A0F-9428-072A7F703D41}"/>
    <cellStyle name="l_PM Jornais(eliza)_Plano ES - 12.05.08 CONFERÊNCIA14-05-08  2 2 4" xfId="34168" xr:uid="{FC2A56C2-6854-49ED-ABAB-E880B2516825}"/>
    <cellStyle name="l_PM Jornais(eliza)_Plano ES - 12.05.08 CONFERÊNCIA14-05-08  2 2 4 2" xfId="45887" xr:uid="{5DFAE2D0-6613-4BB7-9514-74F32960777E}"/>
    <cellStyle name="l_PM Jornais(eliza)_Plano ES - 12.05.08 CONFERÊNCIA14-05-08  2 2 5" xfId="36369" xr:uid="{17E978F4-02DC-48CA-B959-6447F5CD0C9E}"/>
    <cellStyle name="l_PM Jornais(eliza)_Plano ES - 12.05.08 CONFERÊNCIA14-05-08  2 2 6" xfId="18392" xr:uid="{8B00C198-33A9-4DE6-B6DD-526D4CF1DCCF}"/>
    <cellStyle name="l_PM Jornais(eliza)_Plano ES - 12.05.08 CONFERÊNCIA14-05-08  2 3" xfId="15182" xr:uid="{55933A57-1014-4AD3-905C-00636C325965}"/>
    <cellStyle name="l_PM Jornais(eliza)_Plano ES - 12.05.08 CONFERÊNCIA14-05-08  2 3 2" xfId="21341" xr:uid="{C25EA358-1455-488D-9F76-4CC837EFA195}"/>
    <cellStyle name="l_PM Jornais(eliza)_Plano ES - 12.05.08 CONFERÊNCIA14-05-08  2 3 2 2" xfId="38714" xr:uid="{ACCF8832-0CC7-4529-AFA9-7639A87A112B}"/>
    <cellStyle name="l_PM Jornais(eliza)_Plano ES - 12.05.08 CONFERÊNCIA14-05-08  2 3 3" xfId="26303" xr:uid="{07407A10-6E1E-4C3B-8824-29EE4DD677CD}"/>
    <cellStyle name="l_PM Jornais(eliza)_Plano ES - 12.05.08 CONFERÊNCIA14-05-08  2 4" xfId="29494" xr:uid="{CD1DDE77-E1D8-4436-BC29-483A65F26250}"/>
    <cellStyle name="l_PM Jornais(eliza)_Plano ES - 12.05.08 CONFERÊNCIA14-05-08  2 4 2" xfId="41804" xr:uid="{6B9F93D2-3CAB-40FE-99AF-9F2C367095CD}"/>
    <cellStyle name="l_PM Jornais(eliza)_Plano ES - 12.05.08 CONFERÊNCIA14-05-08  2 5" xfId="32478" xr:uid="{AEA43BA5-0187-405D-9DE9-8BF55E6E60A7}"/>
    <cellStyle name="l_PM Jornais(eliza)_Plano ES - 12.05.08 CONFERÊNCIA14-05-08  2 5 2" xfId="44233" xr:uid="{14F9C475-4193-485A-9778-2C604E90325B}"/>
    <cellStyle name="l_PM Jornais(eliza)_Plano ES - 12.05.08 CONFERÊNCIA14-05-08  2 6" xfId="34783" xr:uid="{070EB5B8-1FB7-4AB7-95BD-67D100CDC7B2}"/>
    <cellStyle name="l_PM Jornais(eliza)_Plano ES - 12.05.08 CONFERÊNCIA14-05-08  2 7" xfId="18991" xr:uid="{37A34A2F-A011-481E-BD31-FEA8D7F47D3B}"/>
    <cellStyle name="l_PM Jornais(eliza)_Plano ES - 12.05.08 CONFERÊNCIA14-05-08  3" xfId="12452" xr:uid="{57EC2B0A-2FBA-4E6A-BE1D-58126EA8EB85}"/>
    <cellStyle name="l_PM Jornais(eliza)_Plano ES - 12.05.08 CONFERÊNCIA14-05-08  3 2" xfId="16082" xr:uid="{D348240D-732B-4E96-BBEA-1729BBAF561B}"/>
    <cellStyle name="l_PM Jornais(eliza)_Plano ES - 12.05.08 CONFERÊNCIA14-05-08  3 2 2" xfId="22241" xr:uid="{D16A7233-14D9-428E-AE6A-FCFAECD8A604}"/>
    <cellStyle name="l_PM Jornais(eliza)_Plano ES - 12.05.08 CONFERÊNCIA14-05-08  3 2 2 2" xfId="39519" xr:uid="{B3A8A19B-AFDF-4C04-8C4E-571D1C9D777A}"/>
    <cellStyle name="l_PM Jornais(eliza)_Plano ES - 12.05.08 CONFERÊNCIA14-05-08  3 2 3" xfId="27160" xr:uid="{BB81F3C2-1921-442E-9443-BA58472637A5}"/>
    <cellStyle name="l_PM Jornais(eliza)_Plano ES - 12.05.08 CONFERÊNCIA14-05-08  3 2 4" xfId="48419" xr:uid="{5B18AC68-2634-467F-9415-943E32F0A923}"/>
    <cellStyle name="l_PM Jornais(eliza)_Plano ES - 12.05.08 CONFERÊNCIA14-05-08  3 3" xfId="17782" xr:uid="{B3CD8FC7-9E5B-4CAB-B980-3AD6CF9A3F5D}"/>
    <cellStyle name="l_PM Jornais(eliza)_Plano ES - 12.05.08 CONFERÊNCIA14-05-08  3 3 2" xfId="23941" xr:uid="{43E2D30A-ECBE-41CC-93F0-5C06A699461E}"/>
    <cellStyle name="l_PM Jornais(eliza)_Plano ES - 12.05.08 CONFERÊNCIA14-05-08  3 3 2 2" xfId="42604" xr:uid="{7D34A1C3-D979-49D5-8093-50165A3CF228}"/>
    <cellStyle name="l_PM Jornais(eliza)_Plano ES - 12.05.08 CONFERÊNCIA14-05-08  3 3 3" xfId="30378" xr:uid="{BBDC3068-74ED-4C4C-845B-17A405E2E809}"/>
    <cellStyle name="l_PM Jornais(eliza)_Plano ES - 12.05.08 CONFERÊNCIA14-05-08  3 4" xfId="33375" xr:uid="{5EBAF040-3947-4CE4-B127-CE21C6A24F97}"/>
    <cellStyle name="l_PM Jornais(eliza)_Plano ES - 12.05.08 CONFERÊNCIA14-05-08  3 4 2" xfId="45094" xr:uid="{2140ADE4-A72C-47A8-B25C-DE4F5C1CCE36}"/>
    <cellStyle name="l_PM Jornais(eliza)_Plano ES - 12.05.08 CONFERÊNCIA14-05-08  3 5" xfId="35577" xr:uid="{C70AFFA0-18EB-4C4A-8086-9D58F142352D}"/>
    <cellStyle name="l_PM Jornais(eliza)_Plano ES - 12.05.08 CONFERÊNCIA14-05-08  3 6" xfId="29898" xr:uid="{BBB20484-F76F-4E43-95A7-9496FA6E5382}"/>
    <cellStyle name="l_PM Jornais(eliza)_Plano ES - 12.05.08 CONFERÊNCIA14-05-08  3 6 2" xfId="42200" xr:uid="{303C29BA-0253-4E60-99EF-8AD2A9DF0F2C}"/>
    <cellStyle name="l_PM Jornais(eliza)_Plano ES - 12.05.08 CONFERÊNCIA14-05-08  4" xfId="14342" xr:uid="{F143659A-DC2F-4281-9DED-6DFC760EB660}"/>
    <cellStyle name="l_PM Jornais(eliza)_Plano ES - 12.05.08 CONFERÊNCIA14-05-08  4 2" xfId="20501" xr:uid="{1A2104C3-3AE5-4994-BD16-07053A9A6B13}"/>
    <cellStyle name="l_PM Jornais(eliza)_Plano ES - 12.05.08 CONFERÊNCIA14-05-08  4 2 2" xfId="37911" xr:uid="{4B6FABDD-D134-4300-AB6C-8F2966442E63}"/>
    <cellStyle name="l_PM Jornais(eliza)_Plano ES - 12.05.08 CONFERÊNCIA14-05-08  4 3" xfId="25410" xr:uid="{03F4EE23-CEA5-445D-AAC9-DC43EFFBE5A6}"/>
    <cellStyle name="l_PM Jornais(eliza)_Plano ES - 12.05.08 CONFERÊNCIA14-05-08  5" xfId="28620" xr:uid="{EBDD27E7-8A28-4520-BBB6-C38072FE8984}"/>
    <cellStyle name="l_PM Jornais(eliza)_Plano ES - 12.05.08 CONFERÊNCIA14-05-08  5 2" xfId="40976" xr:uid="{543C7491-D9B8-4313-B970-6F60A0852EC2}"/>
    <cellStyle name="l_PM Jornais(eliza)_Plano ES - 12.05.08 CONFERÊNCIA14-05-08  6" xfId="31716" xr:uid="{A95F66D2-ED80-44B4-82A2-5F2958192304}"/>
    <cellStyle name="l_PM Jornais(eliza)_Plano ES - 12.05.08 CONFERÊNCIA14-05-08 _OOH - Rev 12" xfId="4202" xr:uid="{EA656418-455F-46E9-B6E5-E6F88659F0FE}"/>
    <cellStyle name="l_PM Jornais(eliza)_Plano GO -  Jornal Meia Pág. Tab. 16.05 - JR NÃO PROG." xfId="1626" xr:uid="{C63F0B34-3500-43E8-ADA7-C3A4355611D7}"/>
    <cellStyle name="l_PM Jornais(eliza)_Plano GO -  Jornal Meia Pág. Tab. 16.05 - JR NÃO PROG. 2" xfId="11500" xr:uid="{279960E4-1398-4A28-A575-19FC474ACFB8}"/>
    <cellStyle name="l_PM Jornais(eliza)_Plano GO -  Jornal Meia Pág. Tab. 16.05 - JR NÃO PROG. 2 2" xfId="13256" xr:uid="{1C018594-CC87-49B0-8CB7-7CE950CC5FF0}"/>
    <cellStyle name="l_PM Jornais(eliza)_Plano GO -  Jornal Meia Pág. Tab. 16.05 - JR NÃO PROG. 2 2 2" xfId="16886" xr:uid="{6BFD4D9A-D303-44E4-A96F-2A533C120B42}"/>
    <cellStyle name="l_PM Jornais(eliza)_Plano GO -  Jornal Meia Pág. Tab. 16.05 - JR NÃO PROG. 2 2 2 2" xfId="23045" xr:uid="{F8FF50FE-40CA-4448-8D27-F55A5C1B4BF6}"/>
    <cellStyle name="l_PM Jornais(eliza)_Plano GO -  Jornal Meia Pág. Tab. 16.05 - JR NÃO PROG. 2 2 2 2 2" xfId="40312" xr:uid="{EA021098-ACC6-4E16-9BA1-2556A08B4552}"/>
    <cellStyle name="l_PM Jornais(eliza)_Plano GO -  Jornal Meia Pág. Tab. 16.05 - JR NÃO PROG. 2 2 2 3" xfId="27953" xr:uid="{A90946D0-58ED-4E76-88DC-72C2060409EA}"/>
    <cellStyle name="l_PM Jornais(eliza)_Plano GO -  Jornal Meia Pág. Tab. 16.05 - JR NÃO PROG. 2 2 3" xfId="31177" xr:uid="{6C4B9CC8-903F-49D3-8A9F-9F8877655F80}"/>
    <cellStyle name="l_PM Jornais(eliza)_Plano GO -  Jornal Meia Pág. Tab. 16.05 - JR NÃO PROG. 2 2 3 2" xfId="43401" xr:uid="{3B99CC42-585C-471D-8F50-355CDB224ADB}"/>
    <cellStyle name="l_PM Jornais(eliza)_Plano GO -  Jornal Meia Pág. Tab. 16.05 - JR NÃO PROG. 2 2 4" xfId="34169" xr:uid="{3F80ABA9-DF7A-4B36-ABB8-D002A2B00675}"/>
    <cellStyle name="l_PM Jornais(eliza)_Plano GO -  Jornal Meia Pág. Tab. 16.05 - JR NÃO PROG. 2 2 4 2" xfId="45888" xr:uid="{863D62C8-39A7-4FB9-86A3-620F177962A7}"/>
    <cellStyle name="l_PM Jornais(eliza)_Plano GO -  Jornal Meia Pág. Tab. 16.05 - JR NÃO PROG. 2 2 5" xfId="36370" xr:uid="{8E9FC52A-01FE-432F-983A-B004BF0F68EC}"/>
    <cellStyle name="l_PM Jornais(eliza)_Plano GO -  Jornal Meia Pág. Tab. 16.05 - JR NÃO PROG. 2 2 6" xfId="18390" xr:uid="{9FC74716-E352-497C-82AE-CD5376D09686}"/>
    <cellStyle name="l_PM Jornais(eliza)_Plano GO -  Jornal Meia Pág. Tab. 16.05 - JR NÃO PROG. 2 3" xfId="15183" xr:uid="{388DFC81-AD03-4298-AF60-0039787CD76D}"/>
    <cellStyle name="l_PM Jornais(eliza)_Plano GO -  Jornal Meia Pág. Tab. 16.05 - JR NÃO PROG. 2 3 2" xfId="21342" xr:uid="{8E4F11C6-0AF0-422C-BF7C-BA763970089B}"/>
    <cellStyle name="l_PM Jornais(eliza)_Plano GO -  Jornal Meia Pág. Tab. 16.05 - JR NÃO PROG. 2 3 2 2" xfId="38715" xr:uid="{F01B8F40-7E3A-419B-BB62-683021501CA9}"/>
    <cellStyle name="l_PM Jornais(eliza)_Plano GO -  Jornal Meia Pág. Tab. 16.05 - JR NÃO PROG. 2 3 3" xfId="26304" xr:uid="{AFFF4D99-C9EA-4B0E-9232-23772239D273}"/>
    <cellStyle name="l_PM Jornais(eliza)_Plano GO -  Jornal Meia Pág. Tab. 16.05 - JR NÃO PROG. 2 4" xfId="29495" xr:uid="{05EE5CE2-55F2-405B-8FA1-F908908C1046}"/>
    <cellStyle name="l_PM Jornais(eliza)_Plano GO -  Jornal Meia Pág. Tab. 16.05 - JR NÃO PROG. 2 4 2" xfId="41805" xr:uid="{A1271F59-1DE1-4FBD-A2A3-E65B341FC2EF}"/>
    <cellStyle name="l_PM Jornais(eliza)_Plano GO -  Jornal Meia Pág. Tab. 16.05 - JR NÃO PROG. 2 5" xfId="32479" xr:uid="{5BE01DD3-71BC-4542-BECB-F1F246A1913A}"/>
    <cellStyle name="l_PM Jornais(eliza)_Plano GO -  Jornal Meia Pág. Tab. 16.05 - JR NÃO PROG. 2 5 2" xfId="44234" xr:uid="{22AA0735-D084-4B05-B218-06E08AADA7D4}"/>
    <cellStyle name="l_PM Jornais(eliza)_Plano GO -  Jornal Meia Pág. Tab. 16.05 - JR NÃO PROG. 2 6" xfId="34784" xr:uid="{6BBB494C-4177-44DF-8849-B9479010A079}"/>
    <cellStyle name="l_PM Jornais(eliza)_Plano GO -  Jornal Meia Pág. Tab. 16.05 - JR NÃO PROG. 2 7" xfId="18675" xr:uid="{40AFE98D-CA23-4790-B1B6-3BFB9EE393F1}"/>
    <cellStyle name="l_PM Jornais(eliza)_Plano GO -  Jornal Meia Pág. Tab. 16.05 - JR NÃO PROG. 3" xfId="12453" xr:uid="{A640DDC5-3456-4AC0-A570-69A2FE0C2DD2}"/>
    <cellStyle name="l_PM Jornais(eliza)_Plano GO -  Jornal Meia Pág. Tab. 16.05 - JR NÃO PROG. 3 2" xfId="16083" xr:uid="{8C8D12D6-F1BD-4333-BC90-062EDDE7A3CF}"/>
    <cellStyle name="l_PM Jornais(eliza)_Plano GO -  Jornal Meia Pág. Tab. 16.05 - JR NÃO PROG. 3 2 2" xfId="22242" xr:uid="{CBAF7191-193D-49B0-B03D-C860A06BBD26}"/>
    <cellStyle name="l_PM Jornais(eliza)_Plano GO -  Jornal Meia Pág. Tab. 16.05 - JR NÃO PROG. 3 2 2 2" xfId="39520" xr:uid="{0F708285-CCB1-4540-AB5D-D216E88E9671}"/>
    <cellStyle name="l_PM Jornais(eliza)_Plano GO -  Jornal Meia Pág. Tab. 16.05 - JR NÃO PROG. 3 2 3" xfId="27161" xr:uid="{7C657D40-27EE-457F-9CA2-06C2406DD8D0}"/>
    <cellStyle name="l_PM Jornais(eliza)_Plano GO -  Jornal Meia Pág. Tab. 16.05 - JR NÃO PROG. 3 2 4" xfId="48420" xr:uid="{194A1E28-3ABF-4B9B-B027-C595DD81A63A}"/>
    <cellStyle name="l_PM Jornais(eliza)_Plano GO -  Jornal Meia Pág. Tab. 16.05 - JR NÃO PROG. 3 3" xfId="17783" xr:uid="{1230D5A3-F196-4155-9D1E-5F5EE329A12B}"/>
    <cellStyle name="l_PM Jornais(eliza)_Plano GO -  Jornal Meia Pág. Tab. 16.05 - JR NÃO PROG. 3 3 2" xfId="23942" xr:uid="{D5A8F71F-AE66-42D5-ABEE-74D7185E48FB}"/>
    <cellStyle name="l_PM Jornais(eliza)_Plano GO -  Jornal Meia Pág. Tab. 16.05 - JR NÃO PROG. 3 3 2 2" xfId="42605" xr:uid="{69455703-FF0E-45DD-A10C-6DF13B847DCE}"/>
    <cellStyle name="l_PM Jornais(eliza)_Plano GO -  Jornal Meia Pág. Tab. 16.05 - JR NÃO PROG. 3 3 3" xfId="30379" xr:uid="{FAE6918B-38B0-4CD6-BF76-B122ECF857CC}"/>
    <cellStyle name="l_PM Jornais(eliza)_Plano GO -  Jornal Meia Pág. Tab. 16.05 - JR NÃO PROG. 3 4" xfId="33376" xr:uid="{4DC16054-561F-4726-94C1-F61F0E11047E}"/>
    <cellStyle name="l_PM Jornais(eliza)_Plano GO -  Jornal Meia Pág. Tab. 16.05 - JR NÃO PROG. 3 4 2" xfId="45095" xr:uid="{C46910A4-69A7-4422-80FC-6487E809063B}"/>
    <cellStyle name="l_PM Jornais(eliza)_Plano GO -  Jornal Meia Pág. Tab. 16.05 - JR NÃO PROG. 3 5" xfId="35578" xr:uid="{F64EE02B-95B0-42F0-BF8F-C4B74FF9A5A0}"/>
    <cellStyle name="l_PM Jornais(eliza)_Plano GO -  Jornal Meia Pág. Tab. 16.05 - JR NÃO PROG. 3 6" xfId="37058" xr:uid="{2E5EDD4D-C627-4A68-A45E-04024046AE0F}"/>
    <cellStyle name="l_PM Jornais(eliza)_Plano GO -  Jornal Meia Pág. Tab. 16.05 - JR NÃO PROG. 3 6 2" xfId="46594" xr:uid="{7ACE4AA5-D548-4DDD-9005-17016237C995}"/>
    <cellStyle name="l_PM Jornais(eliza)_Plano GO -  Jornal Meia Pág. Tab. 16.05 - JR NÃO PROG. 4" xfId="14343" xr:uid="{AE45E09F-1D29-432A-BED4-467F556B0948}"/>
    <cellStyle name="l_PM Jornais(eliza)_Plano GO -  Jornal Meia Pág. Tab. 16.05 - JR NÃO PROG. 4 2" xfId="20502" xr:uid="{53C5146A-9B86-420F-961D-66BB2B8E9A92}"/>
    <cellStyle name="l_PM Jornais(eliza)_Plano GO -  Jornal Meia Pág. Tab. 16.05 - JR NÃO PROG. 4 2 2" xfId="37912" xr:uid="{6812ADBF-B1A1-4081-A198-0FE83A39A8F4}"/>
    <cellStyle name="l_PM Jornais(eliza)_Plano GO -  Jornal Meia Pág. Tab. 16.05 - JR NÃO PROG. 4 3" xfId="25411" xr:uid="{40D6A668-3259-4481-9429-6B57DD38E5BD}"/>
    <cellStyle name="l_PM Jornais(eliza)_Plano GO -  Jornal Meia Pág. Tab. 16.05 - JR NÃO PROG. 5" xfId="28621" xr:uid="{9D05F2D4-2025-43A8-A666-CDA12BC9DC80}"/>
    <cellStyle name="l_PM Jornais(eliza)_Plano GO -  Jornal Meia Pág. Tab. 16.05 - JR NÃO PROG. 5 2" xfId="40977" xr:uid="{2249A629-A4ED-4113-86AE-BA8A89F351AB}"/>
    <cellStyle name="l_PM Jornais(eliza)_Plano GO -  Jornal Meia Pág. Tab. 16.05 - JR NÃO PROG. 6" xfId="31715" xr:uid="{5AFF94AB-A51F-403F-9AD1-F9BBF1C64C61}"/>
    <cellStyle name="l_PM Jornais(eliza)_Plano GO -  Jornal Meia Pág. Tab. 16.05 - JR NÃO PROG._OOH - Rev 12" xfId="4203" xr:uid="{F1BE27DD-6D22-4B62-A434-671A469A1E9C}"/>
    <cellStyle name="l_PM Jornais(eliza)_Plano MS" xfId="1627" xr:uid="{EED9BD44-3C98-4C79-9316-70E2DA6DDA0A}"/>
    <cellStyle name="l_PM Jornais(eliza)_Plano MS - AJUSTADO 12.05.08 CONFERÊNCIAS 14.05.08" xfId="1628" xr:uid="{E766C107-5610-4C96-870B-8C6F91DA5E73}"/>
    <cellStyle name="l_PM Jornais(eliza)_Plano MS - AJUSTADO 12.05.08 CONFERÊNCIAS 14.05.08 2" xfId="11501" xr:uid="{1FFE8FEA-E4E2-4B08-8E70-77CBC6E473BD}"/>
    <cellStyle name="l_PM Jornais(eliza)_Plano MS - AJUSTADO 12.05.08 CONFERÊNCIAS 14.05.08 2 2" xfId="13257" xr:uid="{4E6E3EA8-1DF5-4C8B-92C8-67B579326F82}"/>
    <cellStyle name="l_PM Jornais(eliza)_Plano MS - AJUSTADO 12.05.08 CONFERÊNCIAS 14.05.08 2 2 2" xfId="16887" xr:uid="{CA2758F2-CC21-49A4-91CB-691960B51653}"/>
    <cellStyle name="l_PM Jornais(eliza)_Plano MS - AJUSTADO 12.05.08 CONFERÊNCIAS 14.05.08 2 2 2 2" xfId="23046" xr:uid="{6C7A2EFC-51D6-486F-AE2D-9511BBFEFF17}"/>
    <cellStyle name="l_PM Jornais(eliza)_Plano MS - AJUSTADO 12.05.08 CONFERÊNCIAS 14.05.08 2 2 2 2 2" xfId="40313" xr:uid="{0A3B084C-D93A-4EC4-A893-7B8CA553B225}"/>
    <cellStyle name="l_PM Jornais(eliza)_Plano MS - AJUSTADO 12.05.08 CONFERÊNCIAS 14.05.08 2 2 2 3" xfId="27954" xr:uid="{AD980D7E-1F14-4EB3-88FE-D019CDB3932A}"/>
    <cellStyle name="l_PM Jornais(eliza)_Plano MS - AJUSTADO 12.05.08 CONFERÊNCIAS 14.05.08 2 2 3" xfId="31178" xr:uid="{FC4BA246-81A1-4548-8EA3-D4DEEE645B8E}"/>
    <cellStyle name="l_PM Jornais(eliza)_Plano MS - AJUSTADO 12.05.08 CONFERÊNCIAS 14.05.08 2 2 3 2" xfId="43402" xr:uid="{824A86E9-7FB3-45A4-8DA1-1A09BF73B664}"/>
    <cellStyle name="l_PM Jornais(eliza)_Plano MS - AJUSTADO 12.05.08 CONFERÊNCIAS 14.05.08 2 2 4" xfId="34170" xr:uid="{72B50B64-623E-45DC-AE85-F9DD564590E2}"/>
    <cellStyle name="l_PM Jornais(eliza)_Plano MS - AJUSTADO 12.05.08 CONFERÊNCIAS 14.05.08 2 2 4 2" xfId="45889" xr:uid="{0F2B93E1-0597-469D-9EDA-E1CE1A304034}"/>
    <cellStyle name="l_PM Jornais(eliza)_Plano MS - AJUSTADO 12.05.08 CONFERÊNCIAS 14.05.08 2 2 5" xfId="36371" xr:uid="{C4CA5E05-2396-4E8E-85B0-5E2212A91B44}"/>
    <cellStyle name="l_PM Jornais(eliza)_Plano MS - AJUSTADO 12.05.08 CONFERÊNCIAS 14.05.08 2 2 6" xfId="18389" xr:uid="{2D93B7C1-FE93-4115-93C9-78F90EEB1E33}"/>
    <cellStyle name="l_PM Jornais(eliza)_Plano MS - AJUSTADO 12.05.08 CONFERÊNCIAS 14.05.08 2 3" xfId="15184" xr:uid="{E82CC61D-F59F-483C-A5DE-B779D16FD9C5}"/>
    <cellStyle name="l_PM Jornais(eliza)_Plano MS - AJUSTADO 12.05.08 CONFERÊNCIAS 14.05.08 2 3 2" xfId="21343" xr:uid="{93954F39-2120-479B-BC86-75C7440BE686}"/>
    <cellStyle name="l_PM Jornais(eliza)_Plano MS - AJUSTADO 12.05.08 CONFERÊNCIAS 14.05.08 2 3 2 2" xfId="38716" xr:uid="{EA54AC88-ACD1-4C67-828C-9A4E45D5D14D}"/>
    <cellStyle name="l_PM Jornais(eliza)_Plano MS - AJUSTADO 12.05.08 CONFERÊNCIAS 14.05.08 2 3 3" xfId="26305" xr:uid="{1029492F-D583-4048-8CCE-654EC07BA0F5}"/>
    <cellStyle name="l_PM Jornais(eliza)_Plano MS - AJUSTADO 12.05.08 CONFERÊNCIAS 14.05.08 2 4" xfId="29496" xr:uid="{5A954959-0371-4564-909B-3658F0C457D7}"/>
    <cellStyle name="l_PM Jornais(eliza)_Plano MS - AJUSTADO 12.05.08 CONFERÊNCIAS 14.05.08 2 4 2" xfId="41806" xr:uid="{F85D7126-B44A-4A1E-86F8-2F5333FCD2D8}"/>
    <cellStyle name="l_PM Jornais(eliza)_Plano MS - AJUSTADO 12.05.08 CONFERÊNCIAS 14.05.08 2 5" xfId="32480" xr:uid="{22BCA2BE-FE9B-404A-B214-59D2707E7A6A}"/>
    <cellStyle name="l_PM Jornais(eliza)_Plano MS - AJUSTADO 12.05.08 CONFERÊNCIAS 14.05.08 2 5 2" xfId="44235" xr:uid="{8A0CB6BC-521B-4025-A2D5-06D4DDD4250A}"/>
    <cellStyle name="l_PM Jornais(eliza)_Plano MS - AJUSTADO 12.05.08 CONFERÊNCIAS 14.05.08 2 6" xfId="34785" xr:uid="{FAD8CB7C-CA47-4963-AC9D-9EBEDC5F1402}"/>
    <cellStyle name="l_PM Jornais(eliza)_Plano MS - AJUSTADO 12.05.08 CONFERÊNCIAS 14.05.08 2 7" xfId="19373" xr:uid="{435A9C89-0B32-4559-AAB2-E04FC64C7759}"/>
    <cellStyle name="l_PM Jornais(eliza)_Plano MS - AJUSTADO 12.05.08 CONFERÊNCIAS 14.05.08 3" xfId="12454" xr:uid="{0185E612-76F2-4CA0-B322-B8821339D01D}"/>
    <cellStyle name="l_PM Jornais(eliza)_Plano MS - AJUSTADO 12.05.08 CONFERÊNCIAS 14.05.08 3 2" xfId="16084" xr:uid="{66576CBD-BF8F-4270-908C-83FEA5624B4E}"/>
    <cellStyle name="l_PM Jornais(eliza)_Plano MS - AJUSTADO 12.05.08 CONFERÊNCIAS 14.05.08 3 2 2" xfId="22243" xr:uid="{8D79D7E9-26E6-4C51-82C3-672BF024D733}"/>
    <cellStyle name="l_PM Jornais(eliza)_Plano MS - AJUSTADO 12.05.08 CONFERÊNCIAS 14.05.08 3 2 2 2" xfId="39521" xr:uid="{99CB0029-507C-4B86-98A2-E303260A19AA}"/>
    <cellStyle name="l_PM Jornais(eliza)_Plano MS - AJUSTADO 12.05.08 CONFERÊNCIAS 14.05.08 3 2 3" xfId="27162" xr:uid="{A6C1C445-8061-45EC-99BD-2A8C23875407}"/>
    <cellStyle name="l_PM Jornais(eliza)_Plano MS - AJUSTADO 12.05.08 CONFERÊNCIAS 14.05.08 3 2 4" xfId="48421" xr:uid="{902A27F2-17A7-4668-8AD8-D18E455F55FB}"/>
    <cellStyle name="l_PM Jornais(eliza)_Plano MS - AJUSTADO 12.05.08 CONFERÊNCIAS 14.05.08 3 3" xfId="17784" xr:uid="{20C55CD3-2C08-47AC-B0DE-9DC4E6D31167}"/>
    <cellStyle name="l_PM Jornais(eliza)_Plano MS - AJUSTADO 12.05.08 CONFERÊNCIAS 14.05.08 3 3 2" xfId="23943" xr:uid="{1BE050E7-9D0D-4BAF-8A51-76EDF6C3E470}"/>
    <cellStyle name="l_PM Jornais(eliza)_Plano MS - AJUSTADO 12.05.08 CONFERÊNCIAS 14.05.08 3 3 2 2" xfId="42606" xr:uid="{8F7DD318-3A79-48E1-AAB9-A0B23BC96876}"/>
    <cellStyle name="l_PM Jornais(eliza)_Plano MS - AJUSTADO 12.05.08 CONFERÊNCIAS 14.05.08 3 3 3" xfId="30380" xr:uid="{1D79FD36-C9AD-43A8-AF16-B7B404F1F0BE}"/>
    <cellStyle name="l_PM Jornais(eliza)_Plano MS - AJUSTADO 12.05.08 CONFERÊNCIAS 14.05.08 3 4" xfId="33377" xr:uid="{5762DF9A-A3AB-43FE-9CDB-EC506A52790F}"/>
    <cellStyle name="l_PM Jornais(eliza)_Plano MS - AJUSTADO 12.05.08 CONFERÊNCIAS 14.05.08 3 4 2" xfId="45096" xr:uid="{AF597D08-78A2-462F-B099-EFFE0BDD5B37}"/>
    <cellStyle name="l_PM Jornais(eliza)_Plano MS - AJUSTADO 12.05.08 CONFERÊNCIAS 14.05.08 3 5" xfId="35579" xr:uid="{F56398F4-42D6-4B7E-AD1E-D312CA087DD1}"/>
    <cellStyle name="l_PM Jornais(eliza)_Plano MS - AJUSTADO 12.05.08 CONFERÊNCIAS 14.05.08 3 6" xfId="37261" xr:uid="{EF543B28-5A2C-422F-9B8F-6EB9166B5393}"/>
    <cellStyle name="l_PM Jornais(eliza)_Plano MS - AJUSTADO 12.05.08 CONFERÊNCIAS 14.05.08 3 6 2" xfId="46797" xr:uid="{16B66BDF-69DB-45B6-BA56-DF4D0BC11B07}"/>
    <cellStyle name="l_PM Jornais(eliza)_Plano MS - AJUSTADO 12.05.08 CONFERÊNCIAS 14.05.08 4" xfId="14344" xr:uid="{08202A62-DB9B-429C-9048-B333D2421D4D}"/>
    <cellStyle name="l_PM Jornais(eliza)_Plano MS - AJUSTADO 12.05.08 CONFERÊNCIAS 14.05.08 4 2" xfId="20503" xr:uid="{41B39F14-68DE-4031-AF31-1DE6170E7790}"/>
    <cellStyle name="l_PM Jornais(eliza)_Plano MS - AJUSTADO 12.05.08 CONFERÊNCIAS 14.05.08 4 2 2" xfId="37913" xr:uid="{C22FCD82-DC27-42AE-8AFE-F1C34E81CCEF}"/>
    <cellStyle name="l_PM Jornais(eliza)_Plano MS - AJUSTADO 12.05.08 CONFERÊNCIAS 14.05.08 4 3" xfId="25412" xr:uid="{CCD05C99-1C22-486E-BFD8-85E3D50EE5D5}"/>
    <cellStyle name="l_PM Jornais(eliza)_Plano MS - AJUSTADO 12.05.08 CONFERÊNCIAS 14.05.08 5" xfId="28622" xr:uid="{1B4B9D13-995B-42FD-B7BB-5E60EF22FAE6}"/>
    <cellStyle name="l_PM Jornais(eliza)_Plano MS - AJUSTADO 12.05.08 CONFERÊNCIAS 14.05.08 5 2" xfId="40978" xr:uid="{A76F622C-43D2-4358-9CE1-C35AB3B3AD4F}"/>
    <cellStyle name="l_PM Jornais(eliza)_Plano MS - AJUSTADO 12.05.08 CONFERÊNCIAS 14.05.08 6" xfId="31714" xr:uid="{BAD708AB-1251-44C2-AA23-B87184BF1EE8}"/>
    <cellStyle name="l_PM Jornais(eliza)_Plano MS - AJUSTADO 12.05.08 CONFERÊNCIAS 14.05.08_JORNAL COMPLEMENTO 24.06 - VERAMIR II - CONSOLIDADO" xfId="1629" xr:uid="{6EF81AE0-4116-4A73-B43B-715E8A60D350}"/>
    <cellStyle name="l_PM Jornais(eliza)_Plano MS - AJUSTADO 12.05.08 CONFERÊNCIAS 14.05.08_OOH - Rev 12" xfId="4204" xr:uid="{AA808B19-E35C-4417-80F1-69BCB52D623E}"/>
    <cellStyle name="l_PM Jornais(eliza)_Plano MS - AJUSTADO 12.05.08 CONFERÊNCIAS 14.05.08_Plano RJ -" xfId="1630" xr:uid="{29A32A2B-38A1-4CBE-8E5D-F4A26E194FFE}"/>
    <cellStyle name="l_PM Jornais(eliza)_Plano MS - AJUSTADO 12.05.08 CONFERÊNCIAS 14.05.08_Plano RJ -_JORNAL COMPLEMENTO 24.06 - VERAMIR II - CONSOLIDADO" xfId="1631" xr:uid="{C2D10ADD-0E4E-48CA-80B4-FB0253A61471}"/>
    <cellStyle name="l_PM Jornais(eliza)_Plano MS_JORNAL COMPLEMENTO 24.06 - VERAMIR II - CONSOLIDADO" xfId="1632" xr:uid="{321AC42B-D46F-4F26-A75F-50D68448AAC6}"/>
    <cellStyle name="l_PM Jornais(eliza)_Plano RJ -" xfId="1633" xr:uid="{8C82F123-4889-4D6E-AE24-052861E8609D}"/>
    <cellStyle name="l_PM Jornais(eliza)_Plano RJ - AJUSTADO" xfId="1634" xr:uid="{6396D4C5-8F87-4F15-AF6A-644F3D60A83C}"/>
    <cellStyle name="l_PM Jornais(eliza)_Plano RJ - AJUSTADO 06.05.08 CONFERÊNCIAS 07.05.08" xfId="1635" xr:uid="{D7B55036-4CEE-4208-A933-5176C9E6E46E}"/>
    <cellStyle name="l_PM Jornais(eliza)_Plano RJ - AJUSTADO 06.05.08 CONFERÊNCIAS 07.05.08 2" xfId="11502" xr:uid="{A91AC890-6DD0-49C9-B2CD-8B524E7D96F3}"/>
    <cellStyle name="l_PM Jornais(eliza)_Plano RJ - AJUSTADO 06.05.08 CONFERÊNCIAS 07.05.08 2 2" xfId="13258" xr:uid="{6BC2C1DE-23B0-4BE6-ACB9-004339C3CD98}"/>
    <cellStyle name="l_PM Jornais(eliza)_Plano RJ - AJUSTADO 06.05.08 CONFERÊNCIAS 07.05.08 2 2 2" xfId="16888" xr:uid="{BB93F70A-952F-44FA-9C0C-0518FF7F2E3D}"/>
    <cellStyle name="l_PM Jornais(eliza)_Plano RJ - AJUSTADO 06.05.08 CONFERÊNCIAS 07.05.08 2 2 2 2" xfId="23047" xr:uid="{4EF26C41-01CB-4515-91F1-9BE2F92CE512}"/>
    <cellStyle name="l_PM Jornais(eliza)_Plano RJ - AJUSTADO 06.05.08 CONFERÊNCIAS 07.05.08 2 2 2 2 2" xfId="40314" xr:uid="{42794731-B7E5-44B3-A0FE-B11FF0D47F1D}"/>
    <cellStyle name="l_PM Jornais(eliza)_Plano RJ - AJUSTADO 06.05.08 CONFERÊNCIAS 07.05.08 2 2 2 3" xfId="27955" xr:uid="{0B0E55F6-B620-4E8B-94FE-BF092D7B5348}"/>
    <cellStyle name="l_PM Jornais(eliza)_Plano RJ - AJUSTADO 06.05.08 CONFERÊNCIAS 07.05.08 2 2 3" xfId="31179" xr:uid="{1E3CFA6E-0FF0-4E3F-80D2-3EC695328886}"/>
    <cellStyle name="l_PM Jornais(eliza)_Plano RJ - AJUSTADO 06.05.08 CONFERÊNCIAS 07.05.08 2 2 3 2" xfId="43403" xr:uid="{85346F3F-8B2A-4353-8688-04A7FD6D9C70}"/>
    <cellStyle name="l_PM Jornais(eliza)_Plano RJ - AJUSTADO 06.05.08 CONFERÊNCIAS 07.05.08 2 2 4" xfId="34171" xr:uid="{6ECF1AE7-9A47-4A27-9CEA-EA096374A358}"/>
    <cellStyle name="l_PM Jornais(eliza)_Plano RJ - AJUSTADO 06.05.08 CONFERÊNCIAS 07.05.08 2 2 4 2" xfId="45890" xr:uid="{E0D68B99-FBFA-4DA2-A2E8-52850138BF8B}"/>
    <cellStyle name="l_PM Jornais(eliza)_Plano RJ - AJUSTADO 06.05.08 CONFERÊNCIAS 07.05.08 2 2 5" xfId="36372" xr:uid="{F166EE25-4E23-44D0-AB61-A826A5241F08}"/>
    <cellStyle name="l_PM Jornais(eliza)_Plano RJ - AJUSTADO 06.05.08 CONFERÊNCIAS 07.05.08 2 2 6" xfId="18388" xr:uid="{E1A7CBDA-0448-4F55-BF0F-F0B355A56C40}"/>
    <cellStyle name="l_PM Jornais(eliza)_Plano RJ - AJUSTADO 06.05.08 CONFERÊNCIAS 07.05.08 2 3" xfId="15185" xr:uid="{475CFE10-34C9-4152-86DF-6B40BF4A1F49}"/>
    <cellStyle name="l_PM Jornais(eliza)_Plano RJ - AJUSTADO 06.05.08 CONFERÊNCIAS 07.05.08 2 3 2" xfId="21344" xr:uid="{F7C27E87-B9DB-46F4-8207-217EEBF80972}"/>
    <cellStyle name="l_PM Jornais(eliza)_Plano RJ - AJUSTADO 06.05.08 CONFERÊNCIAS 07.05.08 2 3 2 2" xfId="38717" xr:uid="{3BC793DC-E985-43CC-BB61-5A38A2FCFE91}"/>
    <cellStyle name="l_PM Jornais(eliza)_Plano RJ - AJUSTADO 06.05.08 CONFERÊNCIAS 07.05.08 2 3 3" xfId="26306" xr:uid="{1E2767D9-EFE1-42DA-8F8F-D4C805F5D73F}"/>
    <cellStyle name="l_PM Jornais(eliza)_Plano RJ - AJUSTADO 06.05.08 CONFERÊNCIAS 07.05.08 2 4" xfId="29497" xr:uid="{31EEAAF3-70B5-4F76-8CA1-EEDCC0667404}"/>
    <cellStyle name="l_PM Jornais(eliza)_Plano RJ - AJUSTADO 06.05.08 CONFERÊNCIAS 07.05.08 2 4 2" xfId="41807" xr:uid="{C04A641B-A819-46BC-85B7-A8D641B1EF88}"/>
    <cellStyle name="l_PM Jornais(eliza)_Plano RJ - AJUSTADO 06.05.08 CONFERÊNCIAS 07.05.08 2 5" xfId="32481" xr:uid="{6961BB25-B689-4DC6-976A-84A4813CD5FF}"/>
    <cellStyle name="l_PM Jornais(eliza)_Plano RJ - AJUSTADO 06.05.08 CONFERÊNCIAS 07.05.08 2 5 2" xfId="44236" xr:uid="{85D8E75A-21FE-49A5-A500-CC775215AD31}"/>
    <cellStyle name="l_PM Jornais(eliza)_Plano RJ - AJUSTADO 06.05.08 CONFERÊNCIAS 07.05.08 2 6" xfId="34786" xr:uid="{663398DE-6CFE-4B52-B900-577F51DEC5DA}"/>
    <cellStyle name="l_PM Jornais(eliza)_Plano RJ - AJUSTADO 06.05.08 CONFERÊNCIAS 07.05.08 2 7" xfId="19667" xr:uid="{FCAC5FD4-43DA-4D00-AED0-027B844B68EF}"/>
    <cellStyle name="l_PM Jornais(eliza)_Plano RJ - AJUSTADO 06.05.08 CONFERÊNCIAS 07.05.08 3" xfId="12455" xr:uid="{1D07AA5B-1344-4886-8F82-A7EA8DA6330F}"/>
    <cellStyle name="l_PM Jornais(eliza)_Plano RJ - AJUSTADO 06.05.08 CONFERÊNCIAS 07.05.08 3 2" xfId="16085" xr:uid="{3B204DDD-3824-4C64-B0C0-ADD18DDE6990}"/>
    <cellStyle name="l_PM Jornais(eliza)_Plano RJ - AJUSTADO 06.05.08 CONFERÊNCIAS 07.05.08 3 2 2" xfId="22244" xr:uid="{7A6A87A9-056C-4701-85AC-BD0CDEA51AD4}"/>
    <cellStyle name="l_PM Jornais(eliza)_Plano RJ - AJUSTADO 06.05.08 CONFERÊNCIAS 07.05.08 3 2 2 2" xfId="39522" xr:uid="{1BF336F6-E238-40E3-BDB7-C917EBB1C9EE}"/>
    <cellStyle name="l_PM Jornais(eliza)_Plano RJ - AJUSTADO 06.05.08 CONFERÊNCIAS 07.05.08 3 2 3" xfId="27163" xr:uid="{04AD0E4A-2F1F-4AB8-82B4-C5C61B3BAB70}"/>
    <cellStyle name="l_PM Jornais(eliza)_Plano RJ - AJUSTADO 06.05.08 CONFERÊNCIAS 07.05.08 3 2 4" xfId="48422" xr:uid="{0A1C1A19-C2AA-4852-A5A8-52711F7DF182}"/>
    <cellStyle name="l_PM Jornais(eliza)_Plano RJ - AJUSTADO 06.05.08 CONFERÊNCIAS 07.05.08 3 3" xfId="17785" xr:uid="{78F419A6-12FF-4E60-8A81-657E88BFCC1B}"/>
    <cellStyle name="l_PM Jornais(eliza)_Plano RJ - AJUSTADO 06.05.08 CONFERÊNCIAS 07.05.08 3 3 2" xfId="23944" xr:uid="{22F6F2C4-3A4C-49E2-95CC-8A83988D3AD4}"/>
    <cellStyle name="l_PM Jornais(eliza)_Plano RJ - AJUSTADO 06.05.08 CONFERÊNCIAS 07.05.08 3 3 2 2" xfId="42607" xr:uid="{3640C7F8-9D7A-43F1-9F7D-8BCFFD557480}"/>
    <cellStyle name="l_PM Jornais(eliza)_Plano RJ - AJUSTADO 06.05.08 CONFERÊNCIAS 07.05.08 3 3 3" xfId="30381" xr:uid="{5EB2AB57-6D8A-4D7C-8C70-D469BA848ECC}"/>
    <cellStyle name="l_PM Jornais(eliza)_Plano RJ - AJUSTADO 06.05.08 CONFERÊNCIAS 07.05.08 3 4" xfId="33378" xr:uid="{99E773D0-959B-4F00-B69A-89B02CCFD985}"/>
    <cellStyle name="l_PM Jornais(eliza)_Plano RJ - AJUSTADO 06.05.08 CONFERÊNCIAS 07.05.08 3 4 2" xfId="45097" xr:uid="{B59D507C-3EE9-4DA7-9916-D8E2E9877EB9}"/>
    <cellStyle name="l_PM Jornais(eliza)_Plano RJ - AJUSTADO 06.05.08 CONFERÊNCIAS 07.05.08 3 5" xfId="35580" xr:uid="{92BF2E46-BECD-4F98-9A24-2310D38587A6}"/>
    <cellStyle name="l_PM Jornais(eliza)_Plano RJ - AJUSTADO 06.05.08 CONFERÊNCIAS 07.05.08 3 6" xfId="36861" xr:uid="{81C5702A-38B5-4E87-A6F0-00B0EB7A82E4}"/>
    <cellStyle name="l_PM Jornais(eliza)_Plano RJ - AJUSTADO 06.05.08 CONFERÊNCIAS 07.05.08 3 6 2" xfId="46397" xr:uid="{1331CACA-F13E-4343-BB4D-C2C85482CB42}"/>
    <cellStyle name="l_PM Jornais(eliza)_Plano RJ - AJUSTADO 06.05.08 CONFERÊNCIAS 07.05.08 4" xfId="14345" xr:uid="{FE3E8CD5-0D15-4871-A5F3-C443C39DBC08}"/>
    <cellStyle name="l_PM Jornais(eliza)_Plano RJ - AJUSTADO 06.05.08 CONFERÊNCIAS 07.05.08 4 2" xfId="20504" xr:uid="{50DDCAF9-A4E1-4261-A370-659547BCAE9F}"/>
    <cellStyle name="l_PM Jornais(eliza)_Plano RJ - AJUSTADO 06.05.08 CONFERÊNCIAS 07.05.08 4 2 2" xfId="37914" xr:uid="{4381921C-A7F5-476E-8D1F-5FC33469E967}"/>
    <cellStyle name="l_PM Jornais(eliza)_Plano RJ - AJUSTADO 06.05.08 CONFERÊNCIAS 07.05.08 4 3" xfId="25413" xr:uid="{038DA328-3743-475D-BA6D-32B28F61ED8E}"/>
    <cellStyle name="l_PM Jornais(eliza)_Plano RJ - AJUSTADO 06.05.08 CONFERÊNCIAS 07.05.08 5" xfId="28623" xr:uid="{C5954BF5-642A-4793-95BD-9E7834220469}"/>
    <cellStyle name="l_PM Jornais(eliza)_Plano RJ - AJUSTADO 06.05.08 CONFERÊNCIAS 07.05.08 5 2" xfId="40979" xr:uid="{D93040D7-BCCB-4099-990C-6EDDA815DF3C}"/>
    <cellStyle name="l_PM Jornais(eliza)_Plano RJ - AJUSTADO 06.05.08 CONFERÊNCIAS 07.05.08 6" xfId="31713" xr:uid="{CA125B0A-948F-4F44-B262-07EB54B36A49}"/>
    <cellStyle name="l_PM Jornais(eliza)_Plano RJ - AJUSTADO 06.05.08 CONFERÊNCIAS 07.05.08_JORNAL COMPLEMENTO 24.06 - VERAMIR II - CONSOLIDADO" xfId="1636" xr:uid="{7309EF24-5814-4DBC-86B9-862EC1E31C5D}"/>
    <cellStyle name="l_PM Jornais(eliza)_Plano RJ - AJUSTADO 06.05.08 CONFERÊNCIAS 07.05.08_OOH - Rev 12" xfId="4205" xr:uid="{65741A86-CB71-4960-A23C-0367938245F0}"/>
    <cellStyle name="l_PM Jornais(eliza)_Plano RJ - AJUSTADO 06.05.08 CONFERÊNCIAS 07.05.08_TV MATISSE" xfId="1637" xr:uid="{8AC17779-F8B7-43BB-AD35-40CA9535C778}"/>
    <cellStyle name="l_PM Jornais(eliza)_Plano RJ - AJUSTADO 06.05.08 CONFERÊNCIAS 07.05.08_TV MATISSE 2" xfId="11503" xr:uid="{C7404A38-9380-453D-8D50-A55BD198E57C}"/>
    <cellStyle name="l_PM Jornais(eliza)_Plano RJ - AJUSTADO 06.05.08 CONFERÊNCIAS 07.05.08_TV MATISSE 2 2" xfId="13259" xr:uid="{94C872E4-4B70-48B0-8368-AF9CD928AF8C}"/>
    <cellStyle name="l_PM Jornais(eliza)_Plano RJ - AJUSTADO 06.05.08 CONFERÊNCIAS 07.05.08_TV MATISSE 2 2 2" xfId="16889" xr:uid="{6023F9DB-9460-4298-A0E2-CEA41CD07C7E}"/>
    <cellStyle name="l_PM Jornais(eliza)_Plano RJ - AJUSTADO 06.05.08 CONFERÊNCIAS 07.05.08_TV MATISSE 2 2 2 2" xfId="23048" xr:uid="{6763CB39-1F13-487C-876E-11319FA3DB71}"/>
    <cellStyle name="l_PM Jornais(eliza)_Plano RJ - AJUSTADO 06.05.08 CONFERÊNCIAS 07.05.08_TV MATISSE 2 2 2 2 2" xfId="40315" xr:uid="{A93D15D4-2890-41B1-8D0D-08E1314C9D80}"/>
    <cellStyle name="l_PM Jornais(eliza)_Plano RJ - AJUSTADO 06.05.08 CONFERÊNCIAS 07.05.08_TV MATISSE 2 2 2 3" xfId="27956" xr:uid="{6E0E00F3-AB6A-4CF4-BF09-73DC408FC86E}"/>
    <cellStyle name="l_PM Jornais(eliza)_Plano RJ - AJUSTADO 06.05.08 CONFERÊNCIAS 07.05.08_TV MATISSE 2 2 3" xfId="31180" xr:uid="{22A7442A-885E-4F4F-870E-D564F6BAA96E}"/>
    <cellStyle name="l_PM Jornais(eliza)_Plano RJ - AJUSTADO 06.05.08 CONFERÊNCIAS 07.05.08_TV MATISSE 2 2 3 2" xfId="43404" xr:uid="{FF91294E-39DF-4080-9585-7A8CFD29B102}"/>
    <cellStyle name="l_PM Jornais(eliza)_Plano RJ - AJUSTADO 06.05.08 CONFERÊNCIAS 07.05.08_TV MATISSE 2 2 4" xfId="34172" xr:uid="{689132BD-0550-4531-B28F-0BE07EC3DF6E}"/>
    <cellStyle name="l_PM Jornais(eliza)_Plano RJ - AJUSTADO 06.05.08 CONFERÊNCIAS 07.05.08_TV MATISSE 2 2 4 2" xfId="45891" xr:uid="{5F4E0D9F-BDF2-4932-92CD-1E6B979FFADF}"/>
    <cellStyle name="l_PM Jornais(eliza)_Plano RJ - AJUSTADO 06.05.08 CONFERÊNCIAS 07.05.08_TV MATISSE 2 2 5" xfId="36373" xr:uid="{A0530F9B-CC24-4343-99DD-241DDB0CF46A}"/>
    <cellStyle name="l_PM Jornais(eliza)_Plano RJ - AJUSTADO 06.05.08 CONFERÊNCIAS 07.05.08_TV MATISSE 2 2 6" xfId="18311" xr:uid="{FF185197-5C3B-4C7A-9960-359CE6914ECB}"/>
    <cellStyle name="l_PM Jornais(eliza)_Plano RJ - AJUSTADO 06.05.08 CONFERÊNCIAS 07.05.08_TV MATISSE 2 3" xfId="15186" xr:uid="{AC51BF04-7D20-48A9-972D-E0E95C70895C}"/>
    <cellStyle name="l_PM Jornais(eliza)_Plano RJ - AJUSTADO 06.05.08 CONFERÊNCIAS 07.05.08_TV MATISSE 2 3 2" xfId="21345" xr:uid="{4A1C4C26-5B6C-4ECC-90BA-46A29DB21E7D}"/>
    <cellStyle name="l_PM Jornais(eliza)_Plano RJ - AJUSTADO 06.05.08 CONFERÊNCIAS 07.05.08_TV MATISSE 2 3 2 2" xfId="38718" xr:uid="{8F2200BA-F91B-4B89-A6BB-177A613C254C}"/>
    <cellStyle name="l_PM Jornais(eliza)_Plano RJ - AJUSTADO 06.05.08 CONFERÊNCIAS 07.05.08_TV MATISSE 2 3 3" xfId="26307" xr:uid="{EFF6BF26-E53B-49CF-B072-FDFA75CD15A6}"/>
    <cellStyle name="l_PM Jornais(eliza)_Plano RJ - AJUSTADO 06.05.08 CONFERÊNCIAS 07.05.08_TV MATISSE 2 4" xfId="29498" xr:uid="{8A5EDC96-9E19-4F0A-85B5-0ADC8A3B9DA9}"/>
    <cellStyle name="l_PM Jornais(eliza)_Plano RJ - AJUSTADO 06.05.08 CONFERÊNCIAS 07.05.08_TV MATISSE 2 4 2" xfId="41808" xr:uid="{7C4370EE-7EE3-4BAC-AB67-34921C2B1A34}"/>
    <cellStyle name="l_PM Jornais(eliza)_Plano RJ - AJUSTADO 06.05.08 CONFERÊNCIAS 07.05.08_TV MATISSE 2 5" xfId="32482" xr:uid="{3EC41323-2026-4C2F-BEB6-0F84AE264637}"/>
    <cellStyle name="l_PM Jornais(eliza)_Plano RJ - AJUSTADO 06.05.08 CONFERÊNCIAS 07.05.08_TV MATISSE 2 5 2" xfId="44237" xr:uid="{1530F82E-BF64-4F79-909F-8D88E6A50FAB}"/>
    <cellStyle name="l_PM Jornais(eliza)_Plano RJ - AJUSTADO 06.05.08 CONFERÊNCIAS 07.05.08_TV MATISSE 2 6" xfId="34787" xr:uid="{500BA7FC-174F-47D9-8586-83E4576FD893}"/>
    <cellStyle name="l_PM Jornais(eliza)_Plano RJ - AJUSTADO 06.05.08 CONFERÊNCIAS 07.05.08_TV MATISSE 2 7" xfId="18990" xr:uid="{EA8F8953-91B0-423E-BFA3-98985FD2DFBF}"/>
    <cellStyle name="l_PM Jornais(eliza)_Plano RJ - AJUSTADO 06.05.08 CONFERÊNCIAS 07.05.08_TV MATISSE 3" xfId="12456" xr:uid="{F00DFFCD-C14A-4FA1-8E25-F02E50475D24}"/>
    <cellStyle name="l_PM Jornais(eliza)_Plano RJ - AJUSTADO 06.05.08 CONFERÊNCIAS 07.05.08_TV MATISSE 3 2" xfId="16086" xr:uid="{4A58A6D5-3D54-486B-8079-1C6CAD43F7C5}"/>
    <cellStyle name="l_PM Jornais(eliza)_Plano RJ - AJUSTADO 06.05.08 CONFERÊNCIAS 07.05.08_TV MATISSE 3 2 2" xfId="22245" xr:uid="{61E8D898-8077-4291-9627-125F9F8E1452}"/>
    <cellStyle name="l_PM Jornais(eliza)_Plano RJ - AJUSTADO 06.05.08 CONFERÊNCIAS 07.05.08_TV MATISSE 3 2 2 2" xfId="39523" xr:uid="{4D9F8FF1-9478-481B-B7AE-2CA9E33F2C16}"/>
    <cellStyle name="l_PM Jornais(eliza)_Plano RJ - AJUSTADO 06.05.08 CONFERÊNCIAS 07.05.08_TV MATISSE 3 2 3" xfId="27164" xr:uid="{2DB6A039-759E-4013-8B30-A6C9BBC15D79}"/>
    <cellStyle name="l_PM Jornais(eliza)_Plano RJ - AJUSTADO 06.05.08 CONFERÊNCIAS 07.05.08_TV MATISSE 3 2 4" xfId="48423" xr:uid="{D24EF0BD-813D-4948-9340-F38F8D31CD1C}"/>
    <cellStyle name="l_PM Jornais(eliza)_Plano RJ - AJUSTADO 06.05.08 CONFERÊNCIAS 07.05.08_TV MATISSE 3 3" xfId="17786" xr:uid="{7DB45913-A665-4890-B96D-00754BF9619B}"/>
    <cellStyle name="l_PM Jornais(eliza)_Plano RJ - AJUSTADO 06.05.08 CONFERÊNCIAS 07.05.08_TV MATISSE 3 3 2" xfId="23945" xr:uid="{AC10FC81-E6DC-49CD-A313-624A2641CF1D}"/>
    <cellStyle name="l_PM Jornais(eliza)_Plano RJ - AJUSTADO 06.05.08 CONFERÊNCIAS 07.05.08_TV MATISSE 3 3 2 2" xfId="42608" xr:uid="{76CD07EC-9BEB-4F3D-90B6-BBB9941558E4}"/>
    <cellStyle name="l_PM Jornais(eliza)_Plano RJ - AJUSTADO 06.05.08 CONFERÊNCIAS 07.05.08_TV MATISSE 3 3 3" xfId="30382" xr:uid="{BF93FBE0-7EF7-4930-8CAB-0EFC8AFCDB80}"/>
    <cellStyle name="l_PM Jornais(eliza)_Plano RJ - AJUSTADO 06.05.08 CONFERÊNCIAS 07.05.08_TV MATISSE 3 4" xfId="33379" xr:uid="{2E086A88-620B-4BA1-8054-77DAEB9F40E4}"/>
    <cellStyle name="l_PM Jornais(eliza)_Plano RJ - AJUSTADO 06.05.08 CONFERÊNCIAS 07.05.08_TV MATISSE 3 4 2" xfId="45098" xr:uid="{34E85160-533C-4C05-9C4B-1D7567E17DC0}"/>
    <cellStyle name="l_PM Jornais(eliza)_Plano RJ - AJUSTADO 06.05.08 CONFERÊNCIAS 07.05.08_TV MATISSE 3 5" xfId="35581" xr:uid="{A43CF3BE-19BB-46C7-B247-25C944411AE2}"/>
    <cellStyle name="l_PM Jornais(eliza)_Plano RJ - AJUSTADO 06.05.08 CONFERÊNCIAS 07.05.08_TV MATISSE 3 6" xfId="25866" xr:uid="{116FA80F-DC7F-4E40-80D9-76069648B538}"/>
    <cellStyle name="l_PM Jornais(eliza)_Plano RJ - AJUSTADO 06.05.08 CONFERÊNCIAS 07.05.08_TV MATISSE 3 6 2" xfId="38304" xr:uid="{05623C47-4B66-46BB-B35A-42714E232FDF}"/>
    <cellStyle name="l_PM Jornais(eliza)_Plano RJ - AJUSTADO 06.05.08 CONFERÊNCIAS 07.05.08_TV MATISSE 4" xfId="14346" xr:uid="{386D25B4-DC51-4818-B1AA-F3ABF036C009}"/>
    <cellStyle name="l_PM Jornais(eliza)_Plano RJ - AJUSTADO 06.05.08 CONFERÊNCIAS 07.05.08_TV MATISSE 4 2" xfId="20505" xr:uid="{8C057F0A-5738-4189-9DA0-886B518C2EA7}"/>
    <cellStyle name="l_PM Jornais(eliza)_Plano RJ - AJUSTADO 06.05.08 CONFERÊNCIAS 07.05.08_TV MATISSE 4 2 2" xfId="37915" xr:uid="{C28F6323-2FA2-42C4-B6D8-5997FB01A687}"/>
    <cellStyle name="l_PM Jornais(eliza)_Plano RJ - AJUSTADO 06.05.08 CONFERÊNCIAS 07.05.08_TV MATISSE 4 3" xfId="25414" xr:uid="{5E33990D-8A3A-41BD-AE63-12DC8950B098}"/>
    <cellStyle name="l_PM Jornais(eliza)_Plano RJ - AJUSTADO 06.05.08 CONFERÊNCIAS 07.05.08_TV MATISSE 5" xfId="28624" xr:uid="{C834DBF4-6BE9-48ED-8F03-17D70755B0D9}"/>
    <cellStyle name="l_PM Jornais(eliza)_Plano RJ - AJUSTADO 06.05.08 CONFERÊNCIAS 07.05.08_TV MATISSE 5 2" xfId="40980" xr:uid="{0778216B-0D61-4036-B75D-E29B2D0D808D}"/>
    <cellStyle name="l_PM Jornais(eliza)_Plano RJ - AJUSTADO 06.05.08 CONFERÊNCIAS 07.05.08_TV MATISSE 6" xfId="31712" xr:uid="{9DBA6E85-E1AE-4B36-84DE-0CD11A6C4429}"/>
    <cellStyle name="l_PM Jornais(eliza)_Plano RJ - AJUSTADO 06.05.08 CONFERÊNCIAS 07.05.08_TV MATISSE_JORNAL COMPLEMENTO 24.06 - VERAMIR II - CONSOLIDADO" xfId="1638" xr:uid="{CE2888F9-B26A-4424-AF7F-DC22E216FCB3}"/>
    <cellStyle name="l_PM Jornais(eliza)_Plano RJ - AJUSTADO 06.05.08 CONFERÊNCIAS 07.05.08_TV MATISSE_OOH - Rev 12" xfId="4206" xr:uid="{35AECDF1-0150-4FA7-AD3A-75F1D8E39817}"/>
    <cellStyle name="l_PM Jornais(eliza)_Plano RJ - AJUSTADO 06.05.08 CONFERÊNCIAS 15.05.08 - Cíntia" xfId="1639" xr:uid="{1DF9DB51-A044-4C5D-B458-716684900781}"/>
    <cellStyle name="l_PM Jornais(eliza)_Plano RJ - AJUSTADO 06.05.08 CONFERÊNCIAS 15.05.08 - Cíntia 2" xfId="11504" xr:uid="{AA2A7197-316A-46E8-94FD-0C37F3FDFBEE}"/>
    <cellStyle name="l_PM Jornais(eliza)_Plano RJ - AJUSTADO 06.05.08 CONFERÊNCIAS 15.05.08 - Cíntia 2 2" xfId="13260" xr:uid="{65528E4C-6971-4FD5-872F-C314A33CD897}"/>
    <cellStyle name="l_PM Jornais(eliza)_Plano RJ - AJUSTADO 06.05.08 CONFERÊNCIAS 15.05.08 - Cíntia 2 2 2" xfId="16890" xr:uid="{D8514FC5-8634-43D1-B606-EC49500523CE}"/>
    <cellStyle name="l_PM Jornais(eliza)_Plano RJ - AJUSTADO 06.05.08 CONFERÊNCIAS 15.05.08 - Cíntia 2 2 2 2" xfId="23049" xr:uid="{A93240F1-B71F-49ED-9197-900E1171A3F6}"/>
    <cellStyle name="l_PM Jornais(eliza)_Plano RJ - AJUSTADO 06.05.08 CONFERÊNCIAS 15.05.08 - Cíntia 2 2 2 2 2" xfId="40316" xr:uid="{D362CBA4-E25F-4773-B139-B3F216B17020}"/>
    <cellStyle name="l_PM Jornais(eliza)_Plano RJ - AJUSTADO 06.05.08 CONFERÊNCIAS 15.05.08 - Cíntia 2 2 2 3" xfId="27957" xr:uid="{2C64CF7F-CA02-4CDF-9361-CB5EABD26E6E}"/>
    <cellStyle name="l_PM Jornais(eliza)_Plano RJ - AJUSTADO 06.05.08 CONFERÊNCIAS 15.05.08 - Cíntia 2 2 3" xfId="31181" xr:uid="{00CD34A7-8396-4D10-8169-8AAC479767CB}"/>
    <cellStyle name="l_PM Jornais(eliza)_Plano RJ - AJUSTADO 06.05.08 CONFERÊNCIAS 15.05.08 - Cíntia 2 2 3 2" xfId="43405" xr:uid="{0AD0AEA2-6293-40C9-B9A1-860B0B3E9DA0}"/>
    <cellStyle name="l_PM Jornais(eliza)_Plano RJ - AJUSTADO 06.05.08 CONFERÊNCIAS 15.05.08 - Cíntia 2 2 4" xfId="34173" xr:uid="{5A94127E-8CD9-4140-86BB-378EFC8A6784}"/>
    <cellStyle name="l_PM Jornais(eliza)_Plano RJ - AJUSTADO 06.05.08 CONFERÊNCIAS 15.05.08 - Cíntia 2 2 4 2" xfId="45892" xr:uid="{A93431D8-1C4D-414D-A74F-A3A94AEBCAA9}"/>
    <cellStyle name="l_PM Jornais(eliza)_Plano RJ - AJUSTADO 06.05.08 CONFERÊNCIAS 15.05.08 - Cíntia 2 2 5" xfId="36374" xr:uid="{A5E0F65B-C4A8-4A7F-B26E-CE1E7D7AC4B5}"/>
    <cellStyle name="l_PM Jornais(eliza)_Plano RJ - AJUSTADO 06.05.08 CONFERÊNCIAS 15.05.08 - Cíntia 2 2 6" xfId="18314" xr:uid="{EA0D28BB-2865-42E9-9681-606219406927}"/>
    <cellStyle name="l_PM Jornais(eliza)_Plano RJ - AJUSTADO 06.05.08 CONFERÊNCIAS 15.05.08 - Cíntia 2 3" xfId="15187" xr:uid="{780D5E60-BBB4-4B98-86C1-3882F923A574}"/>
    <cellStyle name="l_PM Jornais(eliza)_Plano RJ - AJUSTADO 06.05.08 CONFERÊNCIAS 15.05.08 - Cíntia 2 3 2" xfId="21346" xr:uid="{469DE1D3-CA82-412C-83C1-696CB9C9FB5C}"/>
    <cellStyle name="l_PM Jornais(eliza)_Plano RJ - AJUSTADO 06.05.08 CONFERÊNCIAS 15.05.08 - Cíntia 2 3 2 2" xfId="38719" xr:uid="{D26AA6E4-FD96-48F0-84DC-BD2DEDB428E2}"/>
    <cellStyle name="l_PM Jornais(eliza)_Plano RJ - AJUSTADO 06.05.08 CONFERÊNCIAS 15.05.08 - Cíntia 2 3 3" xfId="26308" xr:uid="{CC8F6FE3-DF0F-4A5F-8237-8631503A83D8}"/>
    <cellStyle name="l_PM Jornais(eliza)_Plano RJ - AJUSTADO 06.05.08 CONFERÊNCIAS 15.05.08 - Cíntia 2 4" xfId="29499" xr:uid="{2158DC9C-3E98-4860-9FE2-E2523CFA653A}"/>
    <cellStyle name="l_PM Jornais(eliza)_Plano RJ - AJUSTADO 06.05.08 CONFERÊNCIAS 15.05.08 - Cíntia 2 4 2" xfId="41809" xr:uid="{A06A009E-DB3A-49C7-AB05-0094C9C48A0F}"/>
    <cellStyle name="l_PM Jornais(eliza)_Plano RJ - AJUSTADO 06.05.08 CONFERÊNCIAS 15.05.08 - Cíntia 2 5" xfId="32483" xr:uid="{2C3FB36A-A7F9-401F-9607-962F4D92F868}"/>
    <cellStyle name="l_PM Jornais(eliza)_Plano RJ - AJUSTADO 06.05.08 CONFERÊNCIAS 15.05.08 - Cíntia 2 5 2" xfId="44238" xr:uid="{EF894F09-A6DD-4A26-A7B6-DB881C928E22}"/>
    <cellStyle name="l_PM Jornais(eliza)_Plano RJ - AJUSTADO 06.05.08 CONFERÊNCIAS 15.05.08 - Cíntia 2 6" xfId="34788" xr:uid="{8BE934CC-8BD2-4420-8B10-5CAAE39241CB}"/>
    <cellStyle name="l_PM Jornais(eliza)_Plano RJ - AJUSTADO 06.05.08 CONFERÊNCIAS 15.05.08 - Cíntia 2 7" xfId="18674" xr:uid="{BC25F8D4-D126-4638-B913-A8C931ED8288}"/>
    <cellStyle name="l_PM Jornais(eliza)_Plano RJ - AJUSTADO 06.05.08 CONFERÊNCIAS 15.05.08 - Cíntia 3" xfId="12457" xr:uid="{B6428B6C-E23B-4FC7-AB94-EBA5AAF0FE91}"/>
    <cellStyle name="l_PM Jornais(eliza)_Plano RJ - AJUSTADO 06.05.08 CONFERÊNCIAS 15.05.08 - Cíntia 3 2" xfId="16087" xr:uid="{444AC91F-2E1C-442A-B757-172573C3DB3A}"/>
    <cellStyle name="l_PM Jornais(eliza)_Plano RJ - AJUSTADO 06.05.08 CONFERÊNCIAS 15.05.08 - Cíntia 3 2 2" xfId="22246" xr:uid="{3093BE73-513C-4E38-BD85-86E521D00C93}"/>
    <cellStyle name="l_PM Jornais(eliza)_Plano RJ - AJUSTADO 06.05.08 CONFERÊNCIAS 15.05.08 - Cíntia 3 2 2 2" xfId="39524" xr:uid="{AE9E57A8-B1D4-4D5C-B1F2-69CCC16FD922}"/>
    <cellStyle name="l_PM Jornais(eliza)_Plano RJ - AJUSTADO 06.05.08 CONFERÊNCIAS 15.05.08 - Cíntia 3 2 3" xfId="27165" xr:uid="{9CBFB7C2-8EA8-4796-973A-B09AC7459909}"/>
    <cellStyle name="l_PM Jornais(eliza)_Plano RJ - AJUSTADO 06.05.08 CONFERÊNCIAS 15.05.08 - Cíntia 3 2 4" xfId="48424" xr:uid="{EF7110A8-EF93-4063-8DCD-22F9BEF8027E}"/>
    <cellStyle name="l_PM Jornais(eliza)_Plano RJ - AJUSTADO 06.05.08 CONFERÊNCIAS 15.05.08 - Cíntia 3 3" xfId="17787" xr:uid="{8C2AFEE2-D3CE-4FBF-9288-70A9D3BC3E29}"/>
    <cellStyle name="l_PM Jornais(eliza)_Plano RJ - AJUSTADO 06.05.08 CONFERÊNCIAS 15.05.08 - Cíntia 3 3 2" xfId="23946" xr:uid="{4DD3112F-2E89-4E2D-85B0-CA1F497FB3B3}"/>
    <cellStyle name="l_PM Jornais(eliza)_Plano RJ - AJUSTADO 06.05.08 CONFERÊNCIAS 15.05.08 - Cíntia 3 3 2 2" xfId="42609" xr:uid="{8D8A3095-CFCB-4CB3-A410-640D778F94FA}"/>
    <cellStyle name="l_PM Jornais(eliza)_Plano RJ - AJUSTADO 06.05.08 CONFERÊNCIAS 15.05.08 - Cíntia 3 3 3" xfId="30383" xr:uid="{FDBE91A7-D50D-49BF-863C-B3D14C489434}"/>
    <cellStyle name="l_PM Jornais(eliza)_Plano RJ - AJUSTADO 06.05.08 CONFERÊNCIAS 15.05.08 - Cíntia 3 4" xfId="33380" xr:uid="{35E1CC94-AE0E-4AAD-A078-4890184DC193}"/>
    <cellStyle name="l_PM Jornais(eliza)_Plano RJ - AJUSTADO 06.05.08 CONFERÊNCIAS 15.05.08 - Cíntia 3 4 2" xfId="45099" xr:uid="{B31B56D4-F669-4297-A952-803528A6AD54}"/>
    <cellStyle name="l_PM Jornais(eliza)_Plano RJ - AJUSTADO 06.05.08 CONFERÊNCIAS 15.05.08 - Cíntia 3 5" xfId="35582" xr:uid="{6EF9EE90-639F-4048-8403-BE7EA0546B2B}"/>
    <cellStyle name="l_PM Jornais(eliza)_Plano RJ - AJUSTADO 06.05.08 CONFERÊNCIAS 15.05.08 - Cíntia 3 6" xfId="37057" xr:uid="{67C26AF0-B990-4556-9725-7AAE814BD10D}"/>
    <cellStyle name="l_PM Jornais(eliza)_Plano RJ - AJUSTADO 06.05.08 CONFERÊNCIAS 15.05.08 - Cíntia 3 6 2" xfId="46593" xr:uid="{3EA30B26-DF0B-4693-B875-42D8D9A4DAAB}"/>
    <cellStyle name="l_PM Jornais(eliza)_Plano RJ - AJUSTADO 06.05.08 CONFERÊNCIAS 15.05.08 - Cíntia 4" xfId="14347" xr:uid="{D4D28EBB-D10A-42C4-9747-F23F9E9DFBB5}"/>
    <cellStyle name="l_PM Jornais(eliza)_Plano RJ - AJUSTADO 06.05.08 CONFERÊNCIAS 15.05.08 - Cíntia 4 2" xfId="20506" xr:uid="{0347AEC0-2B9F-45AD-822C-30D1ACDF23DF}"/>
    <cellStyle name="l_PM Jornais(eliza)_Plano RJ - AJUSTADO 06.05.08 CONFERÊNCIAS 15.05.08 - Cíntia 4 2 2" xfId="37916" xr:uid="{B025A861-6ABF-4AA6-9D18-CF6F6603FE86}"/>
    <cellStyle name="l_PM Jornais(eliza)_Plano RJ - AJUSTADO 06.05.08 CONFERÊNCIAS 15.05.08 - Cíntia 4 3" xfId="25415" xr:uid="{D389F623-C048-421D-904B-7CDF3AE8AE88}"/>
    <cellStyle name="l_PM Jornais(eliza)_Plano RJ - AJUSTADO 06.05.08 CONFERÊNCIAS 15.05.08 - Cíntia 5" xfId="28625" xr:uid="{CEDACDA7-3868-4170-8F75-E19829C9006E}"/>
    <cellStyle name="l_PM Jornais(eliza)_Plano RJ - AJUSTADO 06.05.08 CONFERÊNCIAS 15.05.08 - Cíntia 5 2" xfId="40981" xr:uid="{900941C8-71C1-4B91-A724-6CBFDFB3E5C8}"/>
    <cellStyle name="l_PM Jornais(eliza)_Plano RJ - AJUSTADO 06.05.08 CONFERÊNCIAS 15.05.08 - Cíntia 6" xfId="31711" xr:uid="{466129F0-A5CF-4141-A7CC-8DE9149939BD}"/>
    <cellStyle name="l_PM Jornais(eliza)_Plano RJ - AJUSTADO 06.05.08 CONFERÊNCIAS 15.05.08 - Cíntia_OOH - Rev 12" xfId="4207" xr:uid="{581E5ECC-DF91-4D90-B916-368B9A1D7D35}"/>
    <cellStyle name="l_PM Jornais(eliza)_Plano RJ - AJUSTADO_JORNAL COMPLEMENTO 24.06 - VERAMIR II - CONSOLIDADO" xfId="1640" xr:uid="{FB195EF5-E7EA-47A9-90E9-9295317DAFED}"/>
    <cellStyle name="l_PM Jornais(eliza)_Plano RJ -_JORNAL COMPLEMENTO 24.06 - VERAMIR II - CONSOLIDADO" xfId="1641" xr:uid="{C229D515-8AFE-4FD3-9E0F-F9ABF4232B6D}"/>
    <cellStyle name="l_PM Jornais(eliza)_Plano RJ -16.05.08" xfId="1642" xr:uid="{7AF04414-824A-46BE-AFDD-CE3C58F26123}"/>
    <cellStyle name="l_PM Jornais(eliza)_Plano RJ -16.05.08_JORNAL COMPLEMENTO 24.06 - VERAMIR II - CONSOLIDADO" xfId="1643" xr:uid="{0E4B0832-1653-4346-A5CE-7590AEF6CA2B}"/>
    <cellStyle name="l_PM Jornais(eliza)_Plano RO" xfId="1644" xr:uid="{E0BD946E-F056-404D-9EEB-9D345B7F39ED}"/>
    <cellStyle name="l_PM Jornais(eliza)_Plano RO 2" xfId="11505" xr:uid="{E4F6D339-CAF0-4F95-86C1-C3A7DB7BF144}"/>
    <cellStyle name="l_PM Jornais(eliza)_Plano RO 2 2" xfId="13261" xr:uid="{FD9F93FD-F7E8-4361-A027-2A41F4B9042A}"/>
    <cellStyle name="l_PM Jornais(eliza)_Plano RO 2 2 2" xfId="16891" xr:uid="{D0F2473C-3FB7-401E-90B7-2B962FB03EBE}"/>
    <cellStyle name="l_PM Jornais(eliza)_Plano RO 2 2 2 2" xfId="23050" xr:uid="{115038FD-9364-4690-B69E-04F16D11255C}"/>
    <cellStyle name="l_PM Jornais(eliza)_Plano RO 2 2 2 2 2" xfId="40317" xr:uid="{309C9A59-6085-46A2-9316-3D1E911B0658}"/>
    <cellStyle name="l_PM Jornais(eliza)_Plano RO 2 2 2 3" xfId="27958" xr:uid="{B29750EA-7BD8-4E3B-AFC6-39A093684B6D}"/>
    <cellStyle name="l_PM Jornais(eliza)_Plano RO 2 2 3" xfId="31182" xr:uid="{F8330FBE-2C72-4B40-BE1D-11EE03189A04}"/>
    <cellStyle name="l_PM Jornais(eliza)_Plano RO 2 2 3 2" xfId="43406" xr:uid="{EC9A20CA-2BE2-43A4-959B-5D0F6BD99414}"/>
    <cellStyle name="l_PM Jornais(eliza)_Plano RO 2 2 4" xfId="34174" xr:uid="{8A657197-BB19-4EC9-86C9-3388BD14EFBC}"/>
    <cellStyle name="l_PM Jornais(eliza)_Plano RO 2 2 4 2" xfId="45893" xr:uid="{EA9BCCB6-7F09-4B83-B8F3-82A5849A12F1}"/>
    <cellStyle name="l_PM Jornais(eliza)_Plano RO 2 2 5" xfId="36375" xr:uid="{E789D436-249A-46D6-BE58-B640276DA1C1}"/>
    <cellStyle name="l_PM Jornais(eliza)_Plano RO 2 2 6" xfId="18317" xr:uid="{C647004B-5021-4462-BBE6-1E9D0FEE8D01}"/>
    <cellStyle name="l_PM Jornais(eliza)_Plano RO 2 3" xfId="15188" xr:uid="{35ACD861-86DF-4B82-8829-924BB4A8F496}"/>
    <cellStyle name="l_PM Jornais(eliza)_Plano RO 2 3 2" xfId="21347" xr:uid="{AC1421ED-5D2F-415B-836B-C1BA1C59779A}"/>
    <cellStyle name="l_PM Jornais(eliza)_Plano RO 2 3 2 2" xfId="38720" xr:uid="{8550CF10-528A-4F6E-9EE9-C88A47D88C11}"/>
    <cellStyle name="l_PM Jornais(eliza)_Plano RO 2 3 3" xfId="26309" xr:uid="{D4253B43-B511-429A-8934-5315A0DB811C}"/>
    <cellStyle name="l_PM Jornais(eliza)_Plano RO 2 4" xfId="29500" xr:uid="{11EBA2F7-5902-4FAD-82E7-48E04B8532AC}"/>
    <cellStyle name="l_PM Jornais(eliza)_Plano RO 2 4 2" xfId="41810" xr:uid="{7BD387B1-4DFB-448A-87B1-1BFEF250DA85}"/>
    <cellStyle name="l_PM Jornais(eliza)_Plano RO 2 5" xfId="32484" xr:uid="{D90E7125-BFEF-4826-A9BE-C9B0467D9647}"/>
    <cellStyle name="l_PM Jornais(eliza)_Plano RO 2 5 2" xfId="44239" xr:uid="{F09CC400-23B8-4991-831E-A5F718D65550}"/>
    <cellStyle name="l_PM Jornais(eliza)_Plano RO 2 6" xfId="34789" xr:uid="{C7182C41-00FF-4893-8DB3-9BF0210CAB09}"/>
    <cellStyle name="l_PM Jornais(eliza)_Plano RO 2 7" xfId="19372" xr:uid="{DA73F7AC-F077-445A-9EBA-390932836F72}"/>
    <cellStyle name="l_PM Jornais(eliza)_Plano RO 3" xfId="12458" xr:uid="{1994881E-ED56-42E8-8654-32419BBB6131}"/>
    <cellStyle name="l_PM Jornais(eliza)_Plano RO 3 2" xfId="16088" xr:uid="{7D1B24B1-7922-4BA0-9BD2-F0A0FC4E33B3}"/>
    <cellStyle name="l_PM Jornais(eliza)_Plano RO 3 2 2" xfId="22247" xr:uid="{9F1B4D22-3E9A-40EA-9FCF-1FEB821CA9A0}"/>
    <cellStyle name="l_PM Jornais(eliza)_Plano RO 3 2 2 2" xfId="39525" xr:uid="{9CAFA9A0-72B2-4781-9BF5-1DA0FABEDDD9}"/>
    <cellStyle name="l_PM Jornais(eliza)_Plano RO 3 2 3" xfId="27166" xr:uid="{BDDA104F-3FD5-4508-8380-17D0BBB59D0F}"/>
    <cellStyle name="l_PM Jornais(eliza)_Plano RO 3 2 4" xfId="48425" xr:uid="{4E22B470-117D-4093-851E-296F065A2021}"/>
    <cellStyle name="l_PM Jornais(eliza)_Plano RO 3 3" xfId="17788" xr:uid="{6962F4B2-242C-422F-A9B6-24BC81B6B2C7}"/>
    <cellStyle name="l_PM Jornais(eliza)_Plano RO 3 3 2" xfId="23947" xr:uid="{4BCAEFB2-2E77-4790-A2EF-C4F9012EF11D}"/>
    <cellStyle name="l_PM Jornais(eliza)_Plano RO 3 3 2 2" xfId="42610" xr:uid="{6957BA85-57D3-4C9F-833A-A8B54B042FCF}"/>
    <cellStyle name="l_PM Jornais(eliza)_Plano RO 3 3 3" xfId="30384" xr:uid="{F6B3EA0A-42E1-4B20-BF11-0121E143A7B0}"/>
    <cellStyle name="l_PM Jornais(eliza)_Plano RO 3 4" xfId="33381" xr:uid="{1F2D513C-E754-411A-B584-94811874FEC7}"/>
    <cellStyle name="l_PM Jornais(eliza)_Plano RO 3 4 2" xfId="45100" xr:uid="{E5F274DE-E887-4BCB-ABC4-E0447302FA3B}"/>
    <cellStyle name="l_PM Jornais(eliza)_Plano RO 3 5" xfId="35583" xr:uid="{66155130-FA40-4470-BC01-C780E83BABAD}"/>
    <cellStyle name="l_PM Jornais(eliza)_Plano RO 3 6" xfId="37260" xr:uid="{8FD7F317-029A-4CDC-8D09-1C4F8A310325}"/>
    <cellStyle name="l_PM Jornais(eliza)_Plano RO 3 6 2" xfId="46796" xr:uid="{59FA8B0D-5A14-4FF3-BCEC-1AD9A642605F}"/>
    <cellStyle name="l_PM Jornais(eliza)_Plano RO 4" xfId="14348" xr:uid="{9056BCE8-6894-49DC-BD76-F7A72F400A2A}"/>
    <cellStyle name="l_PM Jornais(eliza)_Plano RO 4 2" xfId="20507" xr:uid="{99617502-2F6A-4821-B1C8-C99795DEE3F7}"/>
    <cellStyle name="l_PM Jornais(eliza)_Plano RO 4 2 2" xfId="37917" xr:uid="{05795C54-DA7A-45F1-A1EE-EE4CD30855D9}"/>
    <cellStyle name="l_PM Jornais(eliza)_Plano RO 4 3" xfId="25416" xr:uid="{7735560D-001C-43F7-968B-9B0947F5ED2E}"/>
    <cellStyle name="l_PM Jornais(eliza)_Plano RO 5" xfId="28626" xr:uid="{D4CC2C37-EDDE-47C1-A395-B0886656D23A}"/>
    <cellStyle name="l_PM Jornais(eliza)_Plano RO 5 2" xfId="40982" xr:uid="{B9131303-5D90-46B1-A17C-C5E0672859E2}"/>
    <cellStyle name="l_PM Jornais(eliza)_Plano RO 6" xfId="31710" xr:uid="{CDBB391E-4597-4708-BB6C-DE502E75F9A6}"/>
    <cellStyle name="l_PM Jornais(eliza)_Plano RO_JORNAL COMPLEMENTO 24.06 - VERAMIR II - CONSOLIDADO" xfId="1645" xr:uid="{AFE629E0-B9C1-4A60-909D-1D264306068D}"/>
    <cellStyle name="l_PM Jornais(eliza)_Plano RO_OOH - Rev 12" xfId="4208" xr:uid="{202FB7F2-807D-424C-AF7E-84B40F7277E9}"/>
    <cellStyle name="l_PM Jornais(eliza)_Plano SP - AJUSTADO" xfId="1646" xr:uid="{87D7DAD2-3922-4E88-91B1-4E5E67127ADB}"/>
    <cellStyle name="l_PM Jornais(eliza)_Plano SP - AJUSTADO 2" xfId="11506" xr:uid="{9D8B00C2-DF90-432D-9CDE-D88C53FEC07A}"/>
    <cellStyle name="l_PM Jornais(eliza)_Plano SP - AJUSTADO 2 2" xfId="13262" xr:uid="{EC8BCEC8-14E2-4453-A43D-9E944FEF1173}"/>
    <cellStyle name="l_PM Jornais(eliza)_Plano SP - AJUSTADO 2 2 2" xfId="16892" xr:uid="{3BEFE072-F3E3-49ED-90DB-2A0E38E23C88}"/>
    <cellStyle name="l_PM Jornais(eliza)_Plano SP - AJUSTADO 2 2 2 2" xfId="23051" xr:uid="{A4778D40-4A57-4A5B-A086-EA30814B77EE}"/>
    <cellStyle name="l_PM Jornais(eliza)_Plano SP - AJUSTADO 2 2 2 2 2" xfId="40318" xr:uid="{1933024B-CA12-4FCD-888D-4783142E5968}"/>
    <cellStyle name="l_PM Jornais(eliza)_Plano SP - AJUSTADO 2 2 2 3" xfId="27959" xr:uid="{3B212555-AA9C-4F33-B797-EC3D8AE2D38F}"/>
    <cellStyle name="l_PM Jornais(eliza)_Plano SP - AJUSTADO 2 2 3" xfId="31183" xr:uid="{7DF12376-1FD3-437D-B599-26698FA5D3E0}"/>
    <cellStyle name="l_PM Jornais(eliza)_Plano SP - AJUSTADO 2 2 3 2" xfId="43407" xr:uid="{281928F6-6E2A-4522-B180-2AB086C3114D}"/>
    <cellStyle name="l_PM Jornais(eliza)_Plano SP - AJUSTADO 2 2 4" xfId="34175" xr:uid="{43D0B538-5937-4042-9119-A5C602A5A1F8}"/>
    <cellStyle name="l_PM Jornais(eliza)_Plano SP - AJUSTADO 2 2 4 2" xfId="45894" xr:uid="{C7019548-2FD3-4142-845F-AD5786AEFDF7}"/>
    <cellStyle name="l_PM Jornais(eliza)_Plano SP - AJUSTADO 2 2 5" xfId="36376" xr:uid="{ED486655-3E45-44BE-841C-B352F440522E}"/>
    <cellStyle name="l_PM Jornais(eliza)_Plano SP - AJUSTADO 2 2 6" xfId="19829" xr:uid="{CB6DE845-EC44-4C29-A8F1-3DCE4EADB1B8}"/>
    <cellStyle name="l_PM Jornais(eliza)_Plano SP - AJUSTADO 2 3" xfId="15189" xr:uid="{87E337E7-DE48-40E7-81DF-AC74E03EC76C}"/>
    <cellStyle name="l_PM Jornais(eliza)_Plano SP - AJUSTADO 2 3 2" xfId="21348" xr:uid="{DB27B16A-047B-4740-ABBC-67F842F2B409}"/>
    <cellStyle name="l_PM Jornais(eliza)_Plano SP - AJUSTADO 2 3 2 2" xfId="38721" xr:uid="{21DF1A43-004C-4DC7-879F-0A10E386487C}"/>
    <cellStyle name="l_PM Jornais(eliza)_Plano SP - AJUSTADO 2 3 3" xfId="26310" xr:uid="{6F112FE2-605E-4B0C-BE79-79264134C48D}"/>
    <cellStyle name="l_PM Jornais(eliza)_Plano SP - AJUSTADO 2 4" xfId="29501" xr:uid="{384C3F27-C482-4F09-ACA4-5E282D7D4775}"/>
    <cellStyle name="l_PM Jornais(eliza)_Plano SP - AJUSTADO 2 4 2" xfId="41811" xr:uid="{CFD9513A-A6DF-4D9B-BB5B-8EA772CAB14A}"/>
    <cellStyle name="l_PM Jornais(eliza)_Plano SP - AJUSTADO 2 5" xfId="32485" xr:uid="{0A15B7CF-463D-45B8-BFF6-A4ACC5ACAC73}"/>
    <cellStyle name="l_PM Jornais(eliza)_Plano SP - AJUSTADO 2 5 2" xfId="44240" xr:uid="{D81F271A-7307-46FD-AB80-99045375AB79}"/>
    <cellStyle name="l_PM Jornais(eliza)_Plano SP - AJUSTADO 2 6" xfId="34790" xr:uid="{698646D6-F668-44B8-8B52-BCFD98F8B0BE}"/>
    <cellStyle name="l_PM Jornais(eliza)_Plano SP - AJUSTADO 2 7" xfId="19666" xr:uid="{0BE818BB-E101-42E0-A504-86F31707CBFF}"/>
    <cellStyle name="l_PM Jornais(eliza)_Plano SP - AJUSTADO 3" xfId="12459" xr:uid="{233E63F6-3CC2-4E6E-9A24-C4BF8ED377B0}"/>
    <cellStyle name="l_PM Jornais(eliza)_Plano SP - AJUSTADO 3 2" xfId="16089" xr:uid="{B61060E3-4992-4667-9738-87723D1FBA77}"/>
    <cellStyle name="l_PM Jornais(eliza)_Plano SP - AJUSTADO 3 2 2" xfId="22248" xr:uid="{534DFCC7-4581-4563-AFAF-723F9F5E3C30}"/>
    <cellStyle name="l_PM Jornais(eliza)_Plano SP - AJUSTADO 3 2 2 2" xfId="39526" xr:uid="{B5C16E0F-8E9F-4215-85F4-97A068C8C38B}"/>
    <cellStyle name="l_PM Jornais(eliza)_Plano SP - AJUSTADO 3 2 3" xfId="27167" xr:uid="{791309AC-4F43-4CB1-B54B-DDB66929D093}"/>
    <cellStyle name="l_PM Jornais(eliza)_Plano SP - AJUSTADO 3 2 4" xfId="48426" xr:uid="{B943D2BC-A82D-47AA-BA66-5662944C11C7}"/>
    <cellStyle name="l_PM Jornais(eliza)_Plano SP - AJUSTADO 3 3" xfId="17789" xr:uid="{DD4DCAAE-54C2-4429-97F4-8556D115A651}"/>
    <cellStyle name="l_PM Jornais(eliza)_Plano SP - AJUSTADO 3 3 2" xfId="23948" xr:uid="{0B74B969-8696-4E62-BE6B-875E2E990BFE}"/>
    <cellStyle name="l_PM Jornais(eliza)_Plano SP - AJUSTADO 3 3 2 2" xfId="42611" xr:uid="{18B3E99B-C89C-4B22-9625-1F236AD71E9F}"/>
    <cellStyle name="l_PM Jornais(eliza)_Plano SP - AJUSTADO 3 3 3" xfId="30385" xr:uid="{6D54D4E8-D656-4EE6-BCA9-CD62BFFF8688}"/>
    <cellStyle name="l_PM Jornais(eliza)_Plano SP - AJUSTADO 3 4" xfId="33382" xr:uid="{F14A0B78-D38C-45DE-A33D-378E47028D85}"/>
    <cellStyle name="l_PM Jornais(eliza)_Plano SP - AJUSTADO 3 4 2" xfId="45101" xr:uid="{6FD0CFB1-D5A8-486C-A357-ABFEFF6C60BF}"/>
    <cellStyle name="l_PM Jornais(eliza)_Plano SP - AJUSTADO 3 5" xfId="35584" xr:uid="{E18235AC-EBBD-41D6-A601-C9B4C91FF6AD}"/>
    <cellStyle name="l_PM Jornais(eliza)_Plano SP - AJUSTADO 3 6" xfId="36860" xr:uid="{A9B4B5B3-67B2-41E7-A61F-41F8CE9B6E9C}"/>
    <cellStyle name="l_PM Jornais(eliza)_Plano SP - AJUSTADO 3 6 2" xfId="46396" xr:uid="{647E9343-6527-4688-AEC1-3986D484A2D7}"/>
    <cellStyle name="l_PM Jornais(eliza)_Plano SP - AJUSTADO 4" xfId="14349" xr:uid="{CCB3339B-015A-4EE2-9869-01AEDC04B205}"/>
    <cellStyle name="l_PM Jornais(eliza)_Plano SP - AJUSTADO 4 2" xfId="20508" xr:uid="{1875A767-2554-4842-968B-0BC1AA6FB51A}"/>
    <cellStyle name="l_PM Jornais(eliza)_Plano SP - AJUSTADO 4 2 2" xfId="37918" xr:uid="{95505714-494E-4B52-8779-F6507ABAB5A5}"/>
    <cellStyle name="l_PM Jornais(eliza)_Plano SP - AJUSTADO 4 3" xfId="25417" xr:uid="{198E886B-401A-4527-BB3F-E327A73008E0}"/>
    <cellStyle name="l_PM Jornais(eliza)_Plano SP - AJUSTADO 5" xfId="28627" xr:uid="{3946D1E1-71DA-4F00-B1E4-3AA796E45205}"/>
    <cellStyle name="l_PM Jornais(eliza)_Plano SP - AJUSTADO 5 2" xfId="40983" xr:uid="{B4060F3C-B039-472C-97D3-86C5BAB9B692}"/>
    <cellStyle name="l_PM Jornais(eliza)_Plano SP - AJUSTADO 6" xfId="31709" xr:uid="{D4F23739-6406-41A7-9FE8-E1D78D625A5A}"/>
    <cellStyle name="l_PM Jornais(eliza)_Plano SP - AJUSTADO_JORNAL COMPLEMENTO 24.06 - VERAMIR II - CONSOLIDADO" xfId="1647" xr:uid="{DA253573-B021-4126-995D-833A5FE0FF12}"/>
    <cellStyle name="l_PM Jornais(eliza)_Plano SP - AJUSTADO_OOH - Rev 12" xfId="4209" xr:uid="{6A17733C-E448-4C5A-B146-58CC3B5DAF96}"/>
    <cellStyle name="l_PM Jornais(eliza)_Plano SP - AJUSTADO_SECOM PR - BAHIA -  14-05-08" xfId="1648" xr:uid="{A77A3ACB-A332-4877-9818-4916191992BA}"/>
    <cellStyle name="l_PM Jornais(eliza)_Plano SP - AJUSTADO_SECOM PR - BAHIA -  14-05-08_JORNAL COMPLEMENTO 24.06 - VERAMIR II - CONSOLIDADO" xfId="1649" xr:uid="{48985C19-170B-417F-A1AF-BAD7EE08099E}"/>
    <cellStyle name="l_PM Jornais(eliza)_Plano SP - AJUSTADO_SECOM PR - DISTRITO FEDERAL - 14-05-08" xfId="1650" xr:uid="{DCAF26EA-57D7-4D42-8B93-FA99BADD3A10}"/>
    <cellStyle name="l_PM Jornais(eliza)_Plano SP - AJUSTADO_SECOM PR - DISTRITO FEDERAL - 14-05-08 2" xfId="11507" xr:uid="{96408839-819B-41BB-8D4A-C8A7251F860F}"/>
    <cellStyle name="l_PM Jornais(eliza)_Plano SP - AJUSTADO_SECOM PR - DISTRITO FEDERAL - 14-05-08 2 2" xfId="13263" xr:uid="{DB69B7FB-896A-4B3F-AF1D-1D2CD6DCF7CD}"/>
    <cellStyle name="l_PM Jornais(eliza)_Plano SP - AJUSTADO_SECOM PR - DISTRITO FEDERAL - 14-05-08 2 2 2" xfId="16893" xr:uid="{CBD19C9F-B6D3-4B8E-B8A1-34BEC262FE6C}"/>
    <cellStyle name="l_PM Jornais(eliza)_Plano SP - AJUSTADO_SECOM PR - DISTRITO FEDERAL - 14-05-08 2 2 2 2" xfId="23052" xr:uid="{7292233B-B572-499D-B618-FCC71716DC47}"/>
    <cellStyle name="l_PM Jornais(eliza)_Plano SP - AJUSTADO_SECOM PR - DISTRITO FEDERAL - 14-05-08 2 2 2 2 2" xfId="40319" xr:uid="{415774AC-11C3-4B75-A810-DFAFF65FC05E}"/>
    <cellStyle name="l_PM Jornais(eliza)_Plano SP - AJUSTADO_SECOM PR - DISTRITO FEDERAL - 14-05-08 2 2 2 3" xfId="27960" xr:uid="{211A3B4C-B009-4889-BF2B-89778213DB01}"/>
    <cellStyle name="l_PM Jornais(eliza)_Plano SP - AJUSTADO_SECOM PR - DISTRITO FEDERAL - 14-05-08 2 2 3" xfId="31184" xr:uid="{D3491236-A614-4633-8E25-F23DFE3C97BB}"/>
    <cellStyle name="l_PM Jornais(eliza)_Plano SP - AJUSTADO_SECOM PR - DISTRITO FEDERAL - 14-05-08 2 2 3 2" xfId="43408" xr:uid="{1DA92BBC-F3E9-4ACF-BA7E-F0DC65212137}"/>
    <cellStyle name="l_PM Jornais(eliza)_Plano SP - AJUSTADO_SECOM PR - DISTRITO FEDERAL - 14-05-08 2 2 4" xfId="34176" xr:uid="{88DC0181-8B58-4C48-B620-A9822A3A0791}"/>
    <cellStyle name="l_PM Jornais(eliza)_Plano SP - AJUSTADO_SECOM PR - DISTRITO FEDERAL - 14-05-08 2 2 4 2" xfId="45895" xr:uid="{FB495E9E-052C-4E90-B27A-C9A42181C120}"/>
    <cellStyle name="l_PM Jornais(eliza)_Plano SP - AJUSTADO_SECOM PR - DISTRITO FEDERAL - 14-05-08 2 2 5" xfId="36377" xr:uid="{66880E75-1323-4AA8-BFB3-0DEB7659AE61}"/>
    <cellStyle name="l_PM Jornais(eliza)_Plano SP - AJUSTADO_SECOM PR - DISTRITO FEDERAL - 14-05-08 2 2 6" xfId="18323" xr:uid="{831F42AF-9F56-4DDF-B5BA-5CC2389902BC}"/>
    <cellStyle name="l_PM Jornais(eliza)_Plano SP - AJUSTADO_SECOM PR - DISTRITO FEDERAL - 14-05-08 2 3" xfId="15190" xr:uid="{095A4024-1850-427F-9C8B-23E163837348}"/>
    <cellStyle name="l_PM Jornais(eliza)_Plano SP - AJUSTADO_SECOM PR - DISTRITO FEDERAL - 14-05-08 2 3 2" xfId="21349" xr:uid="{E9EA8781-431F-43CF-8085-B12307EFAEEB}"/>
    <cellStyle name="l_PM Jornais(eliza)_Plano SP - AJUSTADO_SECOM PR - DISTRITO FEDERAL - 14-05-08 2 3 2 2" xfId="38722" xr:uid="{A1906BC3-C3D2-4C5F-828E-171ACAEFCD7E}"/>
    <cellStyle name="l_PM Jornais(eliza)_Plano SP - AJUSTADO_SECOM PR - DISTRITO FEDERAL - 14-05-08 2 3 3" xfId="26311" xr:uid="{B6CC8DC6-CB5D-47AA-BFAA-4FF5EC097CC8}"/>
    <cellStyle name="l_PM Jornais(eliza)_Plano SP - AJUSTADO_SECOM PR - DISTRITO FEDERAL - 14-05-08 2 4" xfId="29502" xr:uid="{63CEF27B-F835-42B7-809A-409072E420CF}"/>
    <cellStyle name="l_PM Jornais(eliza)_Plano SP - AJUSTADO_SECOM PR - DISTRITO FEDERAL - 14-05-08 2 4 2" xfId="41812" xr:uid="{B4BEE23B-ED58-48EB-BE09-6FA5AD036935}"/>
    <cellStyle name="l_PM Jornais(eliza)_Plano SP - AJUSTADO_SECOM PR - DISTRITO FEDERAL - 14-05-08 2 5" xfId="32486" xr:uid="{9E1B0517-5AAE-4D5B-92F9-02C70C8DE9D4}"/>
    <cellStyle name="l_PM Jornais(eliza)_Plano SP - AJUSTADO_SECOM PR - DISTRITO FEDERAL - 14-05-08 2 5 2" xfId="44241" xr:uid="{2B366A48-FE31-4FA5-BC25-8F0CBD3699AB}"/>
    <cellStyle name="l_PM Jornais(eliza)_Plano SP - AJUSTADO_SECOM PR - DISTRITO FEDERAL - 14-05-08 2 6" xfId="34791" xr:uid="{68924689-D90E-4CF1-8526-9F663010E9A5}"/>
    <cellStyle name="l_PM Jornais(eliza)_Plano SP - AJUSTADO_SECOM PR - DISTRITO FEDERAL - 14-05-08 2 7" xfId="18989" xr:uid="{F6F5AA31-779F-4B19-AA11-EE89523EAF89}"/>
    <cellStyle name="l_PM Jornais(eliza)_Plano SP - AJUSTADO_SECOM PR - DISTRITO FEDERAL - 14-05-08 3" xfId="12460" xr:uid="{88004ADF-32CE-4C36-8D94-9F8665D7C013}"/>
    <cellStyle name="l_PM Jornais(eliza)_Plano SP - AJUSTADO_SECOM PR - DISTRITO FEDERAL - 14-05-08 3 2" xfId="16090" xr:uid="{EC654287-564C-4E52-87FC-F9A99C3DBAE9}"/>
    <cellStyle name="l_PM Jornais(eliza)_Plano SP - AJUSTADO_SECOM PR - DISTRITO FEDERAL - 14-05-08 3 2 2" xfId="22249" xr:uid="{257D657F-8F01-4F85-AD22-4F775594535D}"/>
    <cellStyle name="l_PM Jornais(eliza)_Plano SP - AJUSTADO_SECOM PR - DISTRITO FEDERAL - 14-05-08 3 2 2 2" xfId="39527" xr:uid="{F71B9169-3E8F-4398-B002-33B5A396AED7}"/>
    <cellStyle name="l_PM Jornais(eliza)_Plano SP - AJUSTADO_SECOM PR - DISTRITO FEDERAL - 14-05-08 3 2 3" xfId="27168" xr:uid="{39F0A84C-AD9D-49E4-BE0A-4C0C3904E106}"/>
    <cellStyle name="l_PM Jornais(eliza)_Plano SP - AJUSTADO_SECOM PR - DISTRITO FEDERAL - 14-05-08 3 2 4" xfId="48427" xr:uid="{BF611426-CEF5-42DD-B950-98E089155984}"/>
    <cellStyle name="l_PM Jornais(eliza)_Plano SP - AJUSTADO_SECOM PR - DISTRITO FEDERAL - 14-05-08 3 3" xfId="17790" xr:uid="{91FA7C95-1445-4265-90E4-26E63096AB5A}"/>
    <cellStyle name="l_PM Jornais(eliza)_Plano SP - AJUSTADO_SECOM PR - DISTRITO FEDERAL - 14-05-08 3 3 2" xfId="23949" xr:uid="{E241CF52-8004-4280-8137-B8C6D10D8424}"/>
    <cellStyle name="l_PM Jornais(eliza)_Plano SP - AJUSTADO_SECOM PR - DISTRITO FEDERAL - 14-05-08 3 3 2 2" xfId="42612" xr:uid="{250D25F4-AE91-43F3-9D12-810AEDD569F4}"/>
    <cellStyle name="l_PM Jornais(eliza)_Plano SP - AJUSTADO_SECOM PR - DISTRITO FEDERAL - 14-05-08 3 3 3" xfId="30386" xr:uid="{0D7467DE-7ACA-49E1-9008-A4766C308E1A}"/>
    <cellStyle name="l_PM Jornais(eliza)_Plano SP - AJUSTADO_SECOM PR - DISTRITO FEDERAL - 14-05-08 3 4" xfId="33383" xr:uid="{9BC2C56F-8337-4B19-9140-22A835A34D07}"/>
    <cellStyle name="l_PM Jornais(eliza)_Plano SP - AJUSTADO_SECOM PR - DISTRITO FEDERAL - 14-05-08 3 4 2" xfId="45102" xr:uid="{4E92E411-70CD-4A78-9AF4-63E7153390E2}"/>
    <cellStyle name="l_PM Jornais(eliza)_Plano SP - AJUSTADO_SECOM PR - DISTRITO FEDERAL - 14-05-08 3 5" xfId="35585" xr:uid="{B6793133-69B4-4041-9631-044444B71670}"/>
    <cellStyle name="l_PM Jornais(eliza)_Plano SP - AJUSTADO_SECOM PR - DISTRITO FEDERAL - 14-05-08 3 6" xfId="29057" xr:uid="{AF0DF431-5C2A-41C6-9BB4-EE503156B9CC}"/>
    <cellStyle name="l_PM Jornais(eliza)_Plano SP - AJUSTADO_SECOM PR - DISTRITO FEDERAL - 14-05-08 3 6 2" xfId="41381" xr:uid="{B88DEB66-109E-4A8D-B399-5EE5A830BF75}"/>
    <cellStyle name="l_PM Jornais(eliza)_Plano SP - AJUSTADO_SECOM PR - DISTRITO FEDERAL - 14-05-08 4" xfId="14350" xr:uid="{B9B7B23B-6056-4B3C-9A3C-2A9B5A53E99A}"/>
    <cellStyle name="l_PM Jornais(eliza)_Plano SP - AJUSTADO_SECOM PR - DISTRITO FEDERAL - 14-05-08 4 2" xfId="20509" xr:uid="{B9C86328-656C-4A6A-98F9-716650D5089F}"/>
    <cellStyle name="l_PM Jornais(eliza)_Plano SP - AJUSTADO_SECOM PR - DISTRITO FEDERAL - 14-05-08 4 2 2" xfId="37919" xr:uid="{1599633E-D421-43DA-9E7D-E75CC068E84D}"/>
    <cellStyle name="l_PM Jornais(eliza)_Plano SP - AJUSTADO_SECOM PR - DISTRITO FEDERAL - 14-05-08 4 3" xfId="25418" xr:uid="{7F488214-1FE0-4A53-84BD-B32951EF029F}"/>
    <cellStyle name="l_PM Jornais(eliza)_Plano SP - AJUSTADO_SECOM PR - DISTRITO FEDERAL - 14-05-08 5" xfId="28628" xr:uid="{6D0E8AA2-EA07-4BD6-8830-2050A1A1FC0D}"/>
    <cellStyle name="l_PM Jornais(eliza)_Plano SP - AJUSTADO_SECOM PR - DISTRITO FEDERAL - 14-05-08 5 2" xfId="40984" xr:uid="{A8B4D995-9F31-48C5-B1F0-C1B1B4A98D31}"/>
    <cellStyle name="l_PM Jornais(eliza)_Plano SP - AJUSTADO_SECOM PR - DISTRITO FEDERAL - 14-05-08 6" xfId="31708" xr:uid="{4765F170-1FED-4195-8381-4114B17766A1}"/>
    <cellStyle name="l_PM Jornais(eliza)_Plano SP - AJUSTADO_SECOM PR - DISTRITO FEDERAL - 14-05-08_JORNAL COMPLEMENTO 24.06 - VERAMIR II - CONSOLIDADO" xfId="1651" xr:uid="{8651D72E-6289-4932-ABF2-E028EEC3BC35}"/>
    <cellStyle name="l_PM Jornais(eliza)_Plano SP - AJUSTADO_SECOM PR - DISTRITO FEDERAL - 14-05-08_OOH - Rev 12" xfId="4210" xr:uid="{F07216BD-D0B6-470B-9026-48433B87E025}"/>
    <cellStyle name="l_PM Jornais(eliza)_Plano SP - AJUSTADO_SECOM PR - MGE E SPE - 13-05" xfId="1652" xr:uid="{7F0C83AA-460C-42B1-B14E-DB35F13C136A}"/>
    <cellStyle name="l_PM Jornais(eliza)_Plano SP - AJUSTADO_SECOM PR - MGE E SPE - 13-05 2" xfId="11508" xr:uid="{0D372D8B-7E7A-4A95-BEBA-8BE8731AA9C1}"/>
    <cellStyle name="l_PM Jornais(eliza)_Plano SP - AJUSTADO_SECOM PR - MGE E SPE - 13-05 2 2" xfId="13264" xr:uid="{A132B82A-F4A8-4BBB-80C7-A7DDA90E3443}"/>
    <cellStyle name="l_PM Jornais(eliza)_Plano SP - AJUSTADO_SECOM PR - MGE E SPE - 13-05 2 2 2" xfId="16894" xr:uid="{B481FF6B-9C3D-491D-98BC-BE3D5FD55EC7}"/>
    <cellStyle name="l_PM Jornais(eliza)_Plano SP - AJUSTADO_SECOM PR - MGE E SPE - 13-05 2 2 2 2" xfId="23053" xr:uid="{3B079FCF-8425-4756-8C9F-33CA8D50E595}"/>
    <cellStyle name="l_PM Jornais(eliza)_Plano SP - AJUSTADO_SECOM PR - MGE E SPE - 13-05 2 2 2 2 2" xfId="40320" xr:uid="{BE3C691B-6F4C-4F68-8AD9-7F67186FFC6B}"/>
    <cellStyle name="l_PM Jornais(eliza)_Plano SP - AJUSTADO_SECOM PR - MGE E SPE - 13-05 2 2 2 3" xfId="27961" xr:uid="{60C92E26-DF3D-48D7-A9FE-CC68B6CEBC29}"/>
    <cellStyle name="l_PM Jornais(eliza)_Plano SP - AJUSTADO_SECOM PR - MGE E SPE - 13-05 2 2 3" xfId="31185" xr:uid="{8604B371-2849-4530-B7C9-9D40B70D4CEA}"/>
    <cellStyle name="l_PM Jornais(eliza)_Plano SP - AJUSTADO_SECOM PR - MGE E SPE - 13-05 2 2 3 2" xfId="43409" xr:uid="{D5622606-14DF-4A8E-ADBD-016506D61B3A}"/>
    <cellStyle name="l_PM Jornais(eliza)_Plano SP - AJUSTADO_SECOM PR - MGE E SPE - 13-05 2 2 4" xfId="34177" xr:uid="{CE52C9AC-2D32-4A24-8F86-58DF97E0C2FA}"/>
    <cellStyle name="l_PM Jornais(eliza)_Plano SP - AJUSTADO_SECOM PR - MGE E SPE - 13-05 2 2 4 2" xfId="45896" xr:uid="{9E2A3047-C412-40E2-9B53-9B6CB0273EC1}"/>
    <cellStyle name="l_PM Jornais(eliza)_Plano SP - AJUSTADO_SECOM PR - MGE E SPE - 13-05 2 2 5" xfId="36378" xr:uid="{9FED6E9D-92ED-4BFB-8231-4B72DEE6DF66}"/>
    <cellStyle name="l_PM Jornais(eliza)_Plano SP - AJUSTADO_SECOM PR - MGE E SPE - 13-05 2 2 6" xfId="19891" xr:uid="{2B2360BF-7C24-4FFD-9506-68318B8E9B19}"/>
    <cellStyle name="l_PM Jornais(eliza)_Plano SP - AJUSTADO_SECOM PR - MGE E SPE - 13-05 2 3" xfId="15191" xr:uid="{4CDCF4FB-99A9-471B-A523-08025884FE1F}"/>
    <cellStyle name="l_PM Jornais(eliza)_Plano SP - AJUSTADO_SECOM PR - MGE E SPE - 13-05 2 3 2" xfId="21350" xr:uid="{BDDD9C14-654B-4A02-8A63-53ACA5F4810B}"/>
    <cellStyle name="l_PM Jornais(eliza)_Plano SP - AJUSTADO_SECOM PR - MGE E SPE - 13-05 2 3 2 2" xfId="38723" xr:uid="{95F156B9-0BFE-4B38-9F82-D26AF44227F6}"/>
    <cellStyle name="l_PM Jornais(eliza)_Plano SP - AJUSTADO_SECOM PR - MGE E SPE - 13-05 2 3 3" xfId="26312" xr:uid="{33AB3C5B-BE2A-4234-A002-10E6F81ADE11}"/>
    <cellStyle name="l_PM Jornais(eliza)_Plano SP - AJUSTADO_SECOM PR - MGE E SPE - 13-05 2 4" xfId="29503" xr:uid="{08A13ABF-41CA-4D52-BECE-74E7CBA7C271}"/>
    <cellStyle name="l_PM Jornais(eliza)_Plano SP - AJUSTADO_SECOM PR - MGE E SPE - 13-05 2 4 2" xfId="41813" xr:uid="{5967C058-A637-4E97-BC2D-E174A57776BB}"/>
    <cellStyle name="l_PM Jornais(eliza)_Plano SP - AJUSTADO_SECOM PR - MGE E SPE - 13-05 2 5" xfId="32487" xr:uid="{8A329567-CD54-4DB5-A0AD-8991524B4596}"/>
    <cellStyle name="l_PM Jornais(eliza)_Plano SP - AJUSTADO_SECOM PR - MGE E SPE - 13-05 2 5 2" xfId="44242" xr:uid="{C3CC1CC4-DE05-4A67-AE30-74986CBC6A79}"/>
    <cellStyle name="l_PM Jornais(eliza)_Plano SP - AJUSTADO_SECOM PR - MGE E SPE - 13-05 2 6" xfId="34792" xr:uid="{DBE3A8FB-E5F1-4723-B796-7FC0C7B168E8}"/>
    <cellStyle name="l_PM Jornais(eliza)_Plano SP - AJUSTADO_SECOM PR - MGE E SPE - 13-05 2 7" xfId="18673" xr:uid="{69C18B3C-6EBA-4D41-B112-3148208CF470}"/>
    <cellStyle name="l_PM Jornais(eliza)_Plano SP - AJUSTADO_SECOM PR - MGE E SPE - 13-05 3" xfId="12461" xr:uid="{D715F28F-9952-406A-8479-86DC55AC579F}"/>
    <cellStyle name="l_PM Jornais(eliza)_Plano SP - AJUSTADO_SECOM PR - MGE E SPE - 13-05 3 2" xfId="16091" xr:uid="{618785B5-A090-4F08-A630-8CAC33EB7EE3}"/>
    <cellStyle name="l_PM Jornais(eliza)_Plano SP - AJUSTADO_SECOM PR - MGE E SPE - 13-05 3 2 2" xfId="22250" xr:uid="{455D94DA-B016-44E5-9B2A-11BE0AA2CE20}"/>
    <cellStyle name="l_PM Jornais(eliza)_Plano SP - AJUSTADO_SECOM PR - MGE E SPE - 13-05 3 2 2 2" xfId="39528" xr:uid="{CB162EE4-D637-4F01-8605-15D2F34DB5E9}"/>
    <cellStyle name="l_PM Jornais(eliza)_Plano SP - AJUSTADO_SECOM PR - MGE E SPE - 13-05 3 2 3" xfId="27169" xr:uid="{3788F88E-191D-48FD-A827-D843B4B3D4F4}"/>
    <cellStyle name="l_PM Jornais(eliza)_Plano SP - AJUSTADO_SECOM PR - MGE E SPE - 13-05 3 2 4" xfId="48428" xr:uid="{71202487-C409-4B62-8133-8AB49DB6D667}"/>
    <cellStyle name="l_PM Jornais(eliza)_Plano SP - AJUSTADO_SECOM PR - MGE E SPE - 13-05 3 3" xfId="17791" xr:uid="{DDF30A25-9B21-4857-B837-5778B17F1E0F}"/>
    <cellStyle name="l_PM Jornais(eliza)_Plano SP - AJUSTADO_SECOM PR - MGE E SPE - 13-05 3 3 2" xfId="23950" xr:uid="{0E6438C1-5E7D-41EA-8FD8-A6BB64784E77}"/>
    <cellStyle name="l_PM Jornais(eliza)_Plano SP - AJUSTADO_SECOM PR - MGE E SPE - 13-05 3 3 2 2" xfId="42613" xr:uid="{D39E12F1-3FE8-4E92-8E24-5E5894E0C4E2}"/>
    <cellStyle name="l_PM Jornais(eliza)_Plano SP - AJUSTADO_SECOM PR - MGE E SPE - 13-05 3 3 3" xfId="30387" xr:uid="{D058FF9B-1237-41E5-9657-B18E8F87E427}"/>
    <cellStyle name="l_PM Jornais(eliza)_Plano SP - AJUSTADO_SECOM PR - MGE E SPE - 13-05 3 4" xfId="33384" xr:uid="{6D6D54B9-EB9D-4E30-8C9C-10372DE0AFDE}"/>
    <cellStyle name="l_PM Jornais(eliza)_Plano SP - AJUSTADO_SECOM PR - MGE E SPE - 13-05 3 4 2" xfId="45103" xr:uid="{F1CCA7E7-C813-47CD-8BBD-AEDC5446A002}"/>
    <cellStyle name="l_PM Jornais(eliza)_Plano SP - AJUSTADO_SECOM PR - MGE E SPE - 13-05 3 5" xfId="35586" xr:uid="{9C4675E2-DE7E-457E-819B-22988B278A5D}"/>
    <cellStyle name="l_PM Jornais(eliza)_Plano SP - AJUSTADO_SECOM PR - MGE E SPE - 13-05 3 6" xfId="37056" xr:uid="{BEB74EDF-B736-435A-978B-BBCFE558C4C1}"/>
    <cellStyle name="l_PM Jornais(eliza)_Plano SP - AJUSTADO_SECOM PR - MGE E SPE - 13-05 3 6 2" xfId="46592" xr:uid="{3F977469-4011-4E36-8470-2E4722B421B6}"/>
    <cellStyle name="l_PM Jornais(eliza)_Plano SP - AJUSTADO_SECOM PR - MGE E SPE - 13-05 4" xfId="14351" xr:uid="{00B2ADBF-51EA-401B-85ED-23242DE8A597}"/>
    <cellStyle name="l_PM Jornais(eliza)_Plano SP - AJUSTADO_SECOM PR - MGE E SPE - 13-05 4 2" xfId="20510" xr:uid="{BC45A0E0-4446-42C5-95B6-FF28452A4BD3}"/>
    <cellStyle name="l_PM Jornais(eliza)_Plano SP - AJUSTADO_SECOM PR - MGE E SPE - 13-05 4 2 2" xfId="37920" xr:uid="{C9D507F7-5CED-4F93-9849-D0CA3CC9263E}"/>
    <cellStyle name="l_PM Jornais(eliza)_Plano SP - AJUSTADO_SECOM PR - MGE E SPE - 13-05 4 3" xfId="25419" xr:uid="{04D2246B-DEFB-4CBF-81DC-CB3E7E5EA0FB}"/>
    <cellStyle name="l_PM Jornais(eliza)_Plano SP - AJUSTADO_SECOM PR - MGE E SPE - 13-05 5" xfId="28629" xr:uid="{B9C2549D-81AD-467F-A11D-9E219B8BA1CA}"/>
    <cellStyle name="l_PM Jornais(eliza)_Plano SP - AJUSTADO_SECOM PR - MGE E SPE - 13-05 5 2" xfId="40985" xr:uid="{1C9229B4-6B45-4BB0-965A-18C2A0EA3DDE}"/>
    <cellStyle name="l_PM Jornais(eliza)_Plano SP - AJUSTADO_SECOM PR - MGE E SPE - 13-05 6" xfId="31707" xr:uid="{1E0D7218-5A06-41FC-B464-C6DA33532F93}"/>
    <cellStyle name="l_PM Jornais(eliza)_Plano SP - AJUSTADO_SECOM PR - MGE E SPE - 13-05_JORNAL COMPLEMENTO 24.06 - VERAMIR II - CONSOLIDADO" xfId="1653" xr:uid="{F18608D8-0567-4CB7-9453-5E7534156740}"/>
    <cellStyle name="l_PM Jornais(eliza)_Plano SP - AJUSTADO_SECOM PR - MGE E SPE - 13-05_OOH - Rev 12" xfId="4211" xr:uid="{07816614-6602-4D60-AABC-5AA66DF19883}"/>
    <cellStyle name="l_PM Jornais(eliza)_Plano SP - AJUSTADO_SÉCULO 21" xfId="1654" xr:uid="{BF475971-70CD-472C-B962-70E711C72328}"/>
    <cellStyle name="l_PM Jornais(eliza)_Plano SP - AJUSTADO_SÉCULO 21_JORNAL COMPLEMENTO 24.06 - VERAMIR II - CONSOLIDADO" xfId="1655" xr:uid="{9ED77FDC-BCB3-4497-ABF4-E700FBE8EC4F}"/>
    <cellStyle name="l_PM Jornais(eliza)_Plano SP - AJUSTADO_SPA - NUCLEO APRES" xfId="1656" xr:uid="{A20AD47C-9758-4962-8A66-9D2822D8EB51}"/>
    <cellStyle name="l_PM Jornais(eliza)_Plano SP - AJUSTADO_SPA - NUCLEO APRES 2" xfId="11509" xr:uid="{2425E72A-6A68-43DE-BFE7-DC6806B6095C}"/>
    <cellStyle name="l_PM Jornais(eliza)_Plano SP - AJUSTADO_SPA - NUCLEO APRES 2 2" xfId="13265" xr:uid="{76B2C265-EF6E-44C8-8BF9-9B7780627F0D}"/>
    <cellStyle name="l_PM Jornais(eliza)_Plano SP - AJUSTADO_SPA - NUCLEO APRES 2 2 2" xfId="16895" xr:uid="{C31F28E3-5BC1-4B55-94EB-426D4BBED486}"/>
    <cellStyle name="l_PM Jornais(eliza)_Plano SP - AJUSTADO_SPA - NUCLEO APRES 2 2 2 2" xfId="23054" xr:uid="{FBA386D5-8327-4807-9A1D-114F745615AA}"/>
    <cellStyle name="l_PM Jornais(eliza)_Plano SP - AJUSTADO_SPA - NUCLEO APRES 2 2 2 2 2" xfId="40321" xr:uid="{B3D72263-93DA-4333-9C5F-066A58CCAC40}"/>
    <cellStyle name="l_PM Jornais(eliza)_Plano SP - AJUSTADO_SPA - NUCLEO APRES 2 2 2 3" xfId="27962" xr:uid="{6F7FDAC9-4700-4261-A928-9E5D30EE65C9}"/>
    <cellStyle name="l_PM Jornais(eliza)_Plano SP - AJUSTADO_SPA - NUCLEO APRES 2 2 3" xfId="31186" xr:uid="{D49FE9B5-E3DB-4426-B762-21DD1B16731F}"/>
    <cellStyle name="l_PM Jornais(eliza)_Plano SP - AJUSTADO_SPA - NUCLEO APRES 2 2 3 2" xfId="43410" xr:uid="{12B03D2A-A891-4579-833A-90988D8D62F8}"/>
    <cellStyle name="l_PM Jornais(eliza)_Plano SP - AJUSTADO_SPA - NUCLEO APRES 2 2 4" xfId="34178" xr:uid="{F0D25CEA-7686-4416-97A3-3D44EE6B2C6D}"/>
    <cellStyle name="l_PM Jornais(eliza)_Plano SP - AJUSTADO_SPA - NUCLEO APRES 2 2 4 2" xfId="45897" xr:uid="{1B70DBE0-4F76-4EF0-9753-A3326152B5FD}"/>
    <cellStyle name="l_PM Jornais(eliza)_Plano SP - AJUSTADO_SPA - NUCLEO APRES 2 2 5" xfId="36379" xr:uid="{3D0B2DBD-A1CD-4945-9F75-4D11FD3B449C}"/>
    <cellStyle name="l_PM Jornais(eliza)_Plano SP - AJUSTADO_SPA - NUCLEO APRES 2 2 6" xfId="18219" xr:uid="{F371AF4C-D082-4ED4-B3BA-55271A2AB98D}"/>
    <cellStyle name="l_PM Jornais(eliza)_Plano SP - AJUSTADO_SPA - NUCLEO APRES 2 3" xfId="15192" xr:uid="{16C3607E-9B47-463B-A402-B1F00141CB55}"/>
    <cellStyle name="l_PM Jornais(eliza)_Plano SP - AJUSTADO_SPA - NUCLEO APRES 2 3 2" xfId="21351" xr:uid="{9668D9E1-A2C0-4956-BD4B-2FB1C41F0D84}"/>
    <cellStyle name="l_PM Jornais(eliza)_Plano SP - AJUSTADO_SPA - NUCLEO APRES 2 3 2 2" xfId="38724" xr:uid="{E0B48E65-00EE-446D-8A52-295F6C53DFC6}"/>
    <cellStyle name="l_PM Jornais(eliza)_Plano SP - AJUSTADO_SPA - NUCLEO APRES 2 3 3" xfId="26313" xr:uid="{8E1CEE53-4DC1-4B8F-A7C4-DC97372BB803}"/>
    <cellStyle name="l_PM Jornais(eliza)_Plano SP - AJUSTADO_SPA - NUCLEO APRES 2 4" xfId="29504" xr:uid="{B60AA627-684F-44B2-A065-786195B1C66B}"/>
    <cellStyle name="l_PM Jornais(eliza)_Plano SP - AJUSTADO_SPA - NUCLEO APRES 2 4 2" xfId="41814" xr:uid="{1306970F-AFF4-42C9-A048-D555BC5114F9}"/>
    <cellStyle name="l_PM Jornais(eliza)_Plano SP - AJUSTADO_SPA - NUCLEO APRES 2 5" xfId="32488" xr:uid="{E735B09D-FDF3-43D0-9EB0-A1F6F9C49A5F}"/>
    <cellStyle name="l_PM Jornais(eliza)_Plano SP - AJUSTADO_SPA - NUCLEO APRES 2 5 2" xfId="44243" xr:uid="{F076C077-C7A8-471C-BA08-2361D9B1DFB8}"/>
    <cellStyle name="l_PM Jornais(eliza)_Plano SP - AJUSTADO_SPA - NUCLEO APRES 2 6" xfId="34793" xr:uid="{D2A8A74F-CDC8-4518-8B86-77E8DA156E1F}"/>
    <cellStyle name="l_PM Jornais(eliza)_Plano SP - AJUSTADO_SPA - NUCLEO APRES 2 7" xfId="19371" xr:uid="{07D6CDC1-6805-4507-B70F-70E32AFC660A}"/>
    <cellStyle name="l_PM Jornais(eliza)_Plano SP - AJUSTADO_SPA - NUCLEO APRES 3" xfId="12462" xr:uid="{16FB44E5-B51C-4D58-BC63-B47D8B5F883F}"/>
    <cellStyle name="l_PM Jornais(eliza)_Plano SP - AJUSTADO_SPA - NUCLEO APRES 3 2" xfId="16092" xr:uid="{6CBBF1BF-A101-4734-81F0-6F25CF918245}"/>
    <cellStyle name="l_PM Jornais(eliza)_Plano SP - AJUSTADO_SPA - NUCLEO APRES 3 2 2" xfId="22251" xr:uid="{54ECC9BE-BAA6-4BDE-917C-3C6FD8F64E4D}"/>
    <cellStyle name="l_PM Jornais(eliza)_Plano SP - AJUSTADO_SPA - NUCLEO APRES 3 2 2 2" xfId="39529" xr:uid="{F0980EBB-FDAB-49D1-94BB-64E81A83CEC7}"/>
    <cellStyle name="l_PM Jornais(eliza)_Plano SP - AJUSTADO_SPA - NUCLEO APRES 3 2 3" xfId="27170" xr:uid="{3E8D0715-B7C3-49B5-B9B7-FF17AA8966A3}"/>
    <cellStyle name="l_PM Jornais(eliza)_Plano SP - AJUSTADO_SPA - NUCLEO APRES 3 2 4" xfId="48429" xr:uid="{EBCE9828-FAC3-4173-8EE1-1387AAC46337}"/>
    <cellStyle name="l_PM Jornais(eliza)_Plano SP - AJUSTADO_SPA - NUCLEO APRES 3 3" xfId="17792" xr:uid="{B0E367E7-B12F-449C-90DC-A0A9616DCA5F}"/>
    <cellStyle name="l_PM Jornais(eliza)_Plano SP - AJUSTADO_SPA - NUCLEO APRES 3 3 2" xfId="23951" xr:uid="{ED4285C5-EB5A-4624-9267-67D4604152F9}"/>
    <cellStyle name="l_PM Jornais(eliza)_Plano SP - AJUSTADO_SPA - NUCLEO APRES 3 3 2 2" xfId="42614" xr:uid="{E477C2B2-7827-49E8-9C72-584588FA35C5}"/>
    <cellStyle name="l_PM Jornais(eliza)_Plano SP - AJUSTADO_SPA - NUCLEO APRES 3 3 3" xfId="30388" xr:uid="{3ADC3363-13F1-4E7A-9B9B-65D61ADFEFB3}"/>
    <cellStyle name="l_PM Jornais(eliza)_Plano SP - AJUSTADO_SPA - NUCLEO APRES 3 4" xfId="33385" xr:uid="{D7C35648-CDE3-44D4-9C41-4AB471EF7628}"/>
    <cellStyle name="l_PM Jornais(eliza)_Plano SP - AJUSTADO_SPA - NUCLEO APRES 3 4 2" xfId="45104" xr:uid="{78FB1927-66D6-4AEE-9433-E13352857F0C}"/>
    <cellStyle name="l_PM Jornais(eliza)_Plano SP - AJUSTADO_SPA - NUCLEO APRES 3 5" xfId="35587" xr:uid="{4DBADE8B-2072-4DCA-993E-F641DD035CB3}"/>
    <cellStyle name="l_PM Jornais(eliza)_Plano SP - AJUSTADO_SPA - NUCLEO APRES 3 6" xfId="37259" xr:uid="{7EC2EC6E-7168-4BC1-92B4-816F0899ACEE}"/>
    <cellStyle name="l_PM Jornais(eliza)_Plano SP - AJUSTADO_SPA - NUCLEO APRES 3 6 2" xfId="46795" xr:uid="{8177310E-E7FE-42F7-B205-5B503947AC1F}"/>
    <cellStyle name="l_PM Jornais(eliza)_Plano SP - AJUSTADO_SPA - NUCLEO APRES 4" xfId="14352" xr:uid="{1C52FD38-D3F6-4544-84B5-EBD4ECCDE5EF}"/>
    <cellStyle name="l_PM Jornais(eliza)_Plano SP - AJUSTADO_SPA - NUCLEO APRES 4 2" xfId="20511" xr:uid="{1F7A3EE2-44C4-455E-991F-12D80D0CA3DA}"/>
    <cellStyle name="l_PM Jornais(eliza)_Plano SP - AJUSTADO_SPA - NUCLEO APRES 4 2 2" xfId="37921" xr:uid="{1FE932B8-4942-4E5B-89D8-6CA8AAB01269}"/>
    <cellStyle name="l_PM Jornais(eliza)_Plano SP - AJUSTADO_SPA - NUCLEO APRES 4 3" xfId="25420" xr:uid="{6AEF4DD2-1417-44ED-A5AD-BE07D59587A8}"/>
    <cellStyle name="l_PM Jornais(eliza)_Plano SP - AJUSTADO_SPA - NUCLEO APRES 5" xfId="28630" xr:uid="{FCA13441-4B05-4A11-A245-A9F043935A10}"/>
    <cellStyle name="l_PM Jornais(eliza)_Plano SP - AJUSTADO_SPA - NUCLEO APRES 5 2" xfId="40986" xr:uid="{981AA88D-0B4D-43A4-A24B-85FFF3B7B6FA}"/>
    <cellStyle name="l_PM Jornais(eliza)_Plano SP - AJUSTADO_SPA - NUCLEO APRES 6" xfId="31706" xr:uid="{93D2FF92-05B1-41F8-8706-3892E3C3998C}"/>
    <cellStyle name="l_PM Jornais(eliza)_Plano SP - AJUSTADO_SPA - NUCLEO APRES_CINEMA - BRASÍLIA - 141" xfId="1657" xr:uid="{F56A2544-99A4-4E54-BD3A-BBDE42FF0746}"/>
    <cellStyle name="l_PM Jornais(eliza)_Plano SP - AJUSTADO_SPA - NUCLEO APRES_CINEMA - BRASÍLIA - 141_JORNAL COMPLEMENTO 24.06 - VERAMIR II - CONSOLIDADO" xfId="1658" xr:uid="{DEA2AF93-A6FD-4531-B23F-12EED3E6D2E1}"/>
    <cellStyle name="l_PM Jornais(eliza)_Plano SP - AJUSTADO_SPA - NUCLEO APRES_CINEMA_-_9_MERCADOS" xfId="1659" xr:uid="{2FE9D58A-17AE-45BD-97B0-50B4F280E8FC}"/>
    <cellStyle name="l_PM Jornais(eliza)_Plano SP - AJUSTADO_SPA - NUCLEO APRES_JORNAL COMPLEMENTO 24.06 - VERAMIR II - CONSOLIDADO" xfId="1660" xr:uid="{600BFEA4-E245-438F-B4D6-2CC9DB3271C6}"/>
    <cellStyle name="l_PM Jornais(eliza)_Plano SP - AJUSTADO_SPA - NUCLEO APRES_OOH - Rev 12" xfId="4212" xr:uid="{8A6E15C5-66A0-4E5E-8153-2CB0B41F09E1}"/>
    <cellStyle name="l_PM Jornais(eliza)_Plano SP - AJUSTADO_SPA - NUCLEO APRES_Plano  DF - Jornal Meia Pág. Tab. 17.05" xfId="1661" xr:uid="{D78A7AAE-06D3-4F0C-A7FC-E519BEF49226}"/>
    <cellStyle name="l_PM Jornais(eliza)_Plano SP - AJUSTADO_SPA - NUCLEO APRES_Plano  DF - Jornal Meia Pág. Tab. 17.05_JORNAL COMPLEMENTO 24.06 - VERAMIR II - CONSOLIDADO" xfId="1662" xr:uid="{CC7E878B-9792-47C6-AB99-1E144B803CD3}"/>
    <cellStyle name="l_PM Jornais(eliza)_Plano SP - AJUSTADO_SPA - NUCLEO APRES_Plano  PE - Jornal Meia Pág. Tab. 17.05" xfId="1663" xr:uid="{BCA66562-63E8-4090-AD7C-5A76450F6C0A}"/>
    <cellStyle name="l_PM Jornais(eliza)_Plano SP - AJUSTADO_SPA - NUCLEO APRES_Plano  PE - Jornal Meia Pág. Tab. 17.05_JORNAL COMPLEMENTO 24.06 - VERAMIR II - CONSOLIDADO" xfId="1664" xr:uid="{C4403971-1FC3-4D76-9FEF-B2882CF6E9AB}"/>
    <cellStyle name="l_PM Jornais(eliza)_Plano SP - AJUSTADO_SPA - NUCLEO APRES_Plano BA - Jornal Meia Pág. Tab. 17.05" xfId="1665" xr:uid="{BA972431-24E7-47FB-9EC1-A7B32DAA713A}"/>
    <cellStyle name="l_PM Jornais(eliza)_Plano SP - AJUSTADO_SPA - NUCLEO APRES_Plano BA - Jornal Meia Pág. Tab. 17.05_JORNAL COMPLEMENTO 24.06 - VERAMIR II - CONSOLIDADO" xfId="1666" xr:uid="{35FD5AF9-6698-4F84-8A7D-C4C0D99E34E9}"/>
    <cellStyle name="l_PM Jornais(eliza)_Plano SP - AJUSTADO_SPA - NUCLEO APRES_Plano CE - Jornal Meia Pág. Tab. 17.05" xfId="1667" xr:uid="{EB26606C-2058-4258-A984-41839988C387}"/>
    <cellStyle name="l_PM Jornais(eliza)_Plano SP - AJUSTADO_SPA - NUCLEO APRES_Plano CE - Jornal Meia Pág. Tab. 17.05_JORNAL COMPLEMENTO 24.06 - VERAMIR II - CONSOLIDADO" xfId="1668" xr:uid="{3AC5542D-2066-45C5-BE10-DEBDDF985CDD}"/>
    <cellStyle name="l_PM Jornais(eliza)_Plano SP - AJUSTADO_SPA - NUCLEO APRES_REV I - PLANO RÁDIO CONSOLIDADO MATISSE 07.07" xfId="1669" xr:uid="{D7E51AF6-49EB-4EBE-8624-E66FD166B18C}"/>
    <cellStyle name="l_PM Jornais(eliza)_Plano SP - AJUSTADO_SPA - NUCLEO APRES_SÉCULO 21" xfId="1670" xr:uid="{59B7040A-F42F-45EE-BDFD-FB5FC93E6318}"/>
    <cellStyle name="l_PM Jornais(eliza)_Plano SP - AJUSTADO_SPA - NUCLEO APRES_SÉCULO 21_JORNAL COMPLEMENTO 24.06 - VERAMIR II - CONSOLIDADO" xfId="1671" xr:uid="{F8D9F4A6-4E09-46A8-8281-D8F6C33BC87B}"/>
    <cellStyle name="l_PM Jornais(eliza)_Plano TO - AJUSTADO" xfId="1672" xr:uid="{EFA1FE61-A035-4838-8840-859FA5A5825E}"/>
    <cellStyle name="l_PM Jornais(eliza)_Plano TO - AJUSTADO 06.05.08 CONFERÊNCIA 14.05.08" xfId="1673" xr:uid="{9F23F518-A0BB-4D1C-888F-74575B1DAF35}"/>
    <cellStyle name="l_PM Jornais(eliza)_Plano TO - AJUSTADO 06.05.08 CONFERÊNCIA 14.05.08 2" xfId="11511" xr:uid="{008A11AA-F77A-46B7-A069-252EBE0561A8}"/>
    <cellStyle name="l_PM Jornais(eliza)_Plano TO - AJUSTADO 06.05.08 CONFERÊNCIA 14.05.08 2 2" xfId="13267" xr:uid="{4FA9A3B9-E2AE-49D2-B5E6-7CFDC0FB2B90}"/>
    <cellStyle name="l_PM Jornais(eliza)_Plano TO - AJUSTADO 06.05.08 CONFERÊNCIA 14.05.08 2 2 2" xfId="16897" xr:uid="{9283D000-DC9C-4A75-8A16-CDED293237F0}"/>
    <cellStyle name="l_PM Jornais(eliza)_Plano TO - AJUSTADO 06.05.08 CONFERÊNCIA 14.05.08 2 2 2 2" xfId="23056" xr:uid="{FF6A400E-C136-4BE8-820D-4D2CF3A8FDBD}"/>
    <cellStyle name="l_PM Jornais(eliza)_Plano TO - AJUSTADO 06.05.08 CONFERÊNCIA 14.05.08 2 2 2 2 2" xfId="40323" xr:uid="{DEDC4A45-E0DE-4E1B-88AC-F1667D197397}"/>
    <cellStyle name="l_PM Jornais(eliza)_Plano TO - AJUSTADO 06.05.08 CONFERÊNCIA 14.05.08 2 2 2 3" xfId="27964" xr:uid="{BD1CC5B6-C2E5-4052-88C7-EF84F30631BC}"/>
    <cellStyle name="l_PM Jornais(eliza)_Plano TO - AJUSTADO 06.05.08 CONFERÊNCIA 14.05.08 2 2 3" xfId="31188" xr:uid="{A1BCD6A9-79C9-45E7-97A5-5B6E5BED67A3}"/>
    <cellStyle name="l_PM Jornais(eliza)_Plano TO - AJUSTADO 06.05.08 CONFERÊNCIA 14.05.08 2 2 3 2" xfId="43412" xr:uid="{6283EF7B-9FDE-45D5-AB72-18A56D677858}"/>
    <cellStyle name="l_PM Jornais(eliza)_Plano TO - AJUSTADO 06.05.08 CONFERÊNCIA 14.05.08 2 2 4" xfId="34180" xr:uid="{AB878D11-287B-440E-809B-AF74FEB45E35}"/>
    <cellStyle name="l_PM Jornais(eliza)_Plano TO - AJUSTADO 06.05.08 CONFERÊNCIA 14.05.08 2 2 4 2" xfId="45899" xr:uid="{3E0CF97B-1CF7-4A84-B31B-0FD5D30156D0}"/>
    <cellStyle name="l_PM Jornais(eliza)_Plano TO - AJUSTADO 06.05.08 CONFERÊNCIA 14.05.08 2 2 5" xfId="36381" xr:uid="{DF56D1BF-EFC8-4823-9F74-54B139810E87}"/>
    <cellStyle name="l_PM Jornais(eliza)_Plano TO - AJUSTADO 06.05.08 CONFERÊNCIA 14.05.08 2 2 6" xfId="18216" xr:uid="{D5DBA32E-59FE-4ACE-83C9-D8908E1F3642}"/>
    <cellStyle name="l_PM Jornais(eliza)_Plano TO - AJUSTADO 06.05.08 CONFERÊNCIA 14.05.08 2 3" xfId="15194" xr:uid="{42683015-DC3D-44ED-8111-F32409E1B010}"/>
    <cellStyle name="l_PM Jornais(eliza)_Plano TO - AJUSTADO 06.05.08 CONFERÊNCIA 14.05.08 2 3 2" xfId="21353" xr:uid="{44DAAC6C-19B1-4D1B-81A7-B86C5D277EF2}"/>
    <cellStyle name="l_PM Jornais(eliza)_Plano TO - AJUSTADO 06.05.08 CONFERÊNCIA 14.05.08 2 3 2 2" xfId="38726" xr:uid="{CC5FF75F-0BE5-444D-885D-ADF40D9798DF}"/>
    <cellStyle name="l_PM Jornais(eliza)_Plano TO - AJUSTADO 06.05.08 CONFERÊNCIA 14.05.08 2 3 3" xfId="26315" xr:uid="{517E821D-8A4F-403D-B560-6A68B95947C8}"/>
    <cellStyle name="l_PM Jornais(eliza)_Plano TO - AJUSTADO 06.05.08 CONFERÊNCIA 14.05.08 2 4" xfId="29506" xr:uid="{7B25458D-0CE0-4FCA-A7B7-7DB9921AF033}"/>
    <cellStyle name="l_PM Jornais(eliza)_Plano TO - AJUSTADO 06.05.08 CONFERÊNCIA 14.05.08 2 4 2" xfId="41816" xr:uid="{7CE7E3CD-33A9-44EE-87C4-63D9A022DA89}"/>
    <cellStyle name="l_PM Jornais(eliza)_Plano TO - AJUSTADO 06.05.08 CONFERÊNCIA 14.05.08 2 5" xfId="32490" xr:uid="{41E56A03-E003-4D91-A4EE-C0F3FC0AE382}"/>
    <cellStyle name="l_PM Jornais(eliza)_Plano TO - AJUSTADO 06.05.08 CONFERÊNCIA 14.05.08 2 5 2" xfId="44245" xr:uid="{B895C3FE-22FA-483D-B65A-49B0A5C038BA}"/>
    <cellStyle name="l_PM Jornais(eliza)_Plano TO - AJUSTADO 06.05.08 CONFERÊNCIA 14.05.08 2 6" xfId="34795" xr:uid="{8B96FA9F-1A09-4334-913B-C23D9606BEA8}"/>
    <cellStyle name="l_PM Jornais(eliza)_Plano TO - AJUSTADO 06.05.08 CONFERÊNCIA 14.05.08 2 7" xfId="18988" xr:uid="{7E13C939-B636-41FF-9AE0-1BF65AC27E9D}"/>
    <cellStyle name="l_PM Jornais(eliza)_Plano TO - AJUSTADO 06.05.08 CONFERÊNCIA 14.05.08 3" xfId="12464" xr:uid="{2AA0467A-1B06-4F9E-98B0-DC14C31B3197}"/>
    <cellStyle name="l_PM Jornais(eliza)_Plano TO - AJUSTADO 06.05.08 CONFERÊNCIA 14.05.08 3 2" xfId="16094" xr:uid="{81C15887-0B18-4F4D-A4F6-C37B786F569D}"/>
    <cellStyle name="l_PM Jornais(eliza)_Plano TO - AJUSTADO 06.05.08 CONFERÊNCIA 14.05.08 3 2 2" xfId="22253" xr:uid="{18259E7B-D948-4114-B43E-112DFB1663BE}"/>
    <cellStyle name="l_PM Jornais(eliza)_Plano TO - AJUSTADO 06.05.08 CONFERÊNCIA 14.05.08 3 2 2 2" xfId="39531" xr:uid="{C9429F59-EE3B-45B8-BCD0-21BAF822AD5C}"/>
    <cellStyle name="l_PM Jornais(eliza)_Plano TO - AJUSTADO 06.05.08 CONFERÊNCIA 14.05.08 3 2 3" xfId="27172" xr:uid="{1103A02F-745C-473F-9EE9-D38F0E2560A3}"/>
    <cellStyle name="l_PM Jornais(eliza)_Plano TO - AJUSTADO 06.05.08 CONFERÊNCIA 14.05.08 3 2 4" xfId="48431" xr:uid="{04F77460-B950-4F11-8FCB-EAD730F4785B}"/>
    <cellStyle name="l_PM Jornais(eliza)_Plano TO - AJUSTADO 06.05.08 CONFERÊNCIA 14.05.08 3 3" xfId="17794" xr:uid="{B55E4E3B-6C1A-42DE-BCA9-B28D0F7A1079}"/>
    <cellStyle name="l_PM Jornais(eliza)_Plano TO - AJUSTADO 06.05.08 CONFERÊNCIA 14.05.08 3 3 2" xfId="23953" xr:uid="{2A2AB5B2-3504-41CD-9651-A8F36493008A}"/>
    <cellStyle name="l_PM Jornais(eliza)_Plano TO - AJUSTADO 06.05.08 CONFERÊNCIA 14.05.08 3 3 2 2" xfId="42616" xr:uid="{37D226DC-FAA8-48D2-B443-14AF27C45D40}"/>
    <cellStyle name="l_PM Jornais(eliza)_Plano TO - AJUSTADO 06.05.08 CONFERÊNCIA 14.05.08 3 3 3" xfId="30390" xr:uid="{B12801B4-957F-4E05-8BBA-CE589BD191E8}"/>
    <cellStyle name="l_PM Jornais(eliza)_Plano TO - AJUSTADO 06.05.08 CONFERÊNCIA 14.05.08 3 4" xfId="33387" xr:uid="{1CD92B77-3BA1-49D0-8021-A4E787A04A5D}"/>
    <cellStyle name="l_PM Jornais(eliza)_Plano TO - AJUSTADO 06.05.08 CONFERÊNCIA 14.05.08 3 4 2" xfId="45106" xr:uid="{BDD84F8D-B3D5-4DF1-B01C-3B588667EB4A}"/>
    <cellStyle name="l_PM Jornais(eliza)_Plano TO - AJUSTADO 06.05.08 CONFERÊNCIA 14.05.08 3 5" xfId="35589" xr:uid="{25928979-67CF-4400-A628-A4703C85BA38}"/>
    <cellStyle name="l_PM Jornais(eliza)_Plano TO - AJUSTADO 06.05.08 CONFERÊNCIA 14.05.08 3 6" xfId="32058" xr:uid="{B814080A-1F8D-4F9A-BB2B-A1D8342A16FB}"/>
    <cellStyle name="l_PM Jornais(eliza)_Plano TO - AJUSTADO 06.05.08 CONFERÊNCIA 14.05.08 3 6 2" xfId="43813" xr:uid="{9F326B8D-6382-4608-A7E4-170FCC6F0E6D}"/>
    <cellStyle name="l_PM Jornais(eliza)_Plano TO - AJUSTADO 06.05.08 CONFERÊNCIA 14.05.08 4" xfId="14354" xr:uid="{6D846BC0-0D55-4BC9-B0A4-B6FE782B628D}"/>
    <cellStyle name="l_PM Jornais(eliza)_Plano TO - AJUSTADO 06.05.08 CONFERÊNCIA 14.05.08 4 2" xfId="20513" xr:uid="{A23E163B-2C2F-407B-823B-15B8A61C0807}"/>
    <cellStyle name="l_PM Jornais(eliza)_Plano TO - AJUSTADO 06.05.08 CONFERÊNCIA 14.05.08 4 2 2" xfId="37923" xr:uid="{EC0C9003-9B89-4015-AA0E-46AC428CBB2D}"/>
    <cellStyle name="l_PM Jornais(eliza)_Plano TO - AJUSTADO 06.05.08 CONFERÊNCIA 14.05.08 4 3" xfId="25421" xr:uid="{D34FB58D-0979-4F7A-8B2F-C3E95F0923CA}"/>
    <cellStyle name="l_PM Jornais(eliza)_Plano TO - AJUSTADO 06.05.08 CONFERÊNCIA 14.05.08 5" xfId="28632" xr:uid="{BAD6DE54-DD6F-4C30-9F4F-3777288632B9}"/>
    <cellStyle name="l_PM Jornais(eliza)_Plano TO - AJUSTADO 06.05.08 CONFERÊNCIA 14.05.08 5 2" xfId="40988" xr:uid="{A45581AF-F1AC-4DE0-A8DD-E37D17FE4251}"/>
    <cellStyle name="l_PM Jornais(eliza)_Plano TO - AJUSTADO 06.05.08 CONFERÊNCIA 14.05.08 6" xfId="31704" xr:uid="{AB910E28-3B77-44AD-A8B1-CA7A99B6C917}"/>
    <cellStyle name="l_PM Jornais(eliza)_Plano TO - AJUSTADO 06.05.08 CONFERÊNCIA 14.05.08_OOH - Rev 12" xfId="4213" xr:uid="{6FD1B3AF-8113-42DF-AAD6-6302AA8F9BBB}"/>
    <cellStyle name="l_PM Jornais(eliza)_Plano TO - AJUSTADO 10" xfId="36763" xr:uid="{AFB8A0B8-91DC-4B04-A7A9-D032B8D66E09}"/>
    <cellStyle name="l_PM Jornais(eliza)_Plano TO - AJUSTADO 10 2" xfId="49578" xr:uid="{6BC39916-FF8D-40DF-BA5C-08F30B114FE9}"/>
    <cellStyle name="l_PM Jornais(eliza)_Plano TO - AJUSTADO 10 3" xfId="49725" xr:uid="{1A307802-41FB-4B6E-A401-9F6DAD89E823}"/>
    <cellStyle name="l_PM Jornais(eliza)_Plano TO - AJUSTADO 11" xfId="37364" xr:uid="{7A42560E-54CB-44B1-A31B-E9E046B3984B}"/>
    <cellStyle name="l_PM Jornais(eliza)_Plano TO - AJUSTADO 12" xfId="19771" xr:uid="{461C2207-8C38-4E7B-AED5-BB9378EE980C}"/>
    <cellStyle name="l_PM Jornais(eliza)_Plano TO - AJUSTADO 12 2" xfId="49369" xr:uid="{111B21BD-99D4-4D51-8AA8-CB372C6FF63F}"/>
    <cellStyle name="l_PM Jornais(eliza)_Plano TO - AJUSTADO 13" xfId="46972" xr:uid="{AC23A71F-E003-4BDE-8851-0AB95FC75ACD}"/>
    <cellStyle name="l_PM Jornais(eliza)_Plano TO - AJUSTADO 14" xfId="47289" xr:uid="{4EF97D26-24E2-41C9-891B-F59BBAF427FC}"/>
    <cellStyle name="l_PM Jornais(eliza)_Plano TO - AJUSTADO 14 2" xfId="49504" xr:uid="{5A23A1DB-04CE-4849-A9D2-8754B3D5F7B6}"/>
    <cellStyle name="l_PM Jornais(eliza)_Plano TO - AJUSTADO 15" xfId="47328" xr:uid="{6E8B7447-ECF0-4A73-B29D-DA0ECEEBCB67}"/>
    <cellStyle name="l_PM Jornais(eliza)_Plano TO - AJUSTADO 16" xfId="47325" xr:uid="{3596DFBC-0667-4BCA-8223-C4656D3D99E7}"/>
    <cellStyle name="l_PM Jornais(eliza)_Plano TO - AJUSTADO 17" xfId="47701" xr:uid="{B5DAFA2B-D528-49FB-8C78-A8DB8F7A310D}"/>
    <cellStyle name="l_PM Jornais(eliza)_Plano TO - AJUSTADO 2" xfId="11510" xr:uid="{BB22CFE8-EAE0-4053-A300-36F73586A315}"/>
    <cellStyle name="l_PM Jornais(eliza)_Plano TO - AJUSTADO 2 2" xfId="13266" xr:uid="{A95B4034-E4F9-4399-B407-450C86FD5F2B}"/>
    <cellStyle name="l_PM Jornais(eliza)_Plano TO - AJUSTADO 2 2 2" xfId="16896" xr:uid="{E550FDC5-B398-49CB-A291-EF624A643CA8}"/>
    <cellStyle name="l_PM Jornais(eliza)_Plano TO - AJUSTADO 2 2 2 2" xfId="23055" xr:uid="{4A0AA493-AC84-48D5-9022-42CA8CD271A2}"/>
    <cellStyle name="l_PM Jornais(eliza)_Plano TO - AJUSTADO 2 2 2 2 2" xfId="40322" xr:uid="{98894395-792B-4B68-9875-AFEF2633204B}"/>
    <cellStyle name="l_PM Jornais(eliza)_Plano TO - AJUSTADO 2 2 2 3" xfId="27963" xr:uid="{E875ECA5-C6CC-4F09-B221-D1FA2CF81677}"/>
    <cellStyle name="l_PM Jornais(eliza)_Plano TO - AJUSTADO 2 2 3" xfId="31187" xr:uid="{72833C02-F578-4526-9470-B96BF87DF745}"/>
    <cellStyle name="l_PM Jornais(eliza)_Plano TO - AJUSTADO 2 2 3 2" xfId="43411" xr:uid="{F51CC259-2572-41E5-8113-CCFC02F98380}"/>
    <cellStyle name="l_PM Jornais(eliza)_Plano TO - AJUSTADO 2 2 4" xfId="34179" xr:uid="{3EC8EAF8-BD6C-4B3A-AA99-D58B8AD37A64}"/>
    <cellStyle name="l_PM Jornais(eliza)_Plano TO - AJUSTADO 2 2 4 2" xfId="45898" xr:uid="{7B1DEB77-E211-4BB5-8647-ADBE05A44FA2}"/>
    <cellStyle name="l_PM Jornais(eliza)_Plano TO - AJUSTADO 2 2 5" xfId="36380" xr:uid="{1F6A302D-7A86-4E6E-A275-76446FDE8C76}"/>
    <cellStyle name="l_PM Jornais(eliza)_Plano TO - AJUSTADO 2 2 6" xfId="19890" xr:uid="{92517413-0294-48A4-B0EF-5FF84F0D2458}"/>
    <cellStyle name="l_PM Jornais(eliza)_Plano TO - AJUSTADO 2 3" xfId="15193" xr:uid="{B88A4D8E-A2D4-4294-96DF-25F8818934A9}"/>
    <cellStyle name="l_PM Jornais(eliza)_Plano TO - AJUSTADO 2 3 2" xfId="21352" xr:uid="{D66361A9-9AFA-4C93-8E1D-6A06FFD47083}"/>
    <cellStyle name="l_PM Jornais(eliza)_Plano TO - AJUSTADO 2 3 2 2" xfId="38725" xr:uid="{4F647D7E-C854-47C2-B206-3C2A735012D6}"/>
    <cellStyle name="l_PM Jornais(eliza)_Plano TO - AJUSTADO 2 3 3" xfId="26314" xr:uid="{C42C7E71-62F9-44AE-B791-D30302FA6E86}"/>
    <cellStyle name="l_PM Jornais(eliza)_Plano TO - AJUSTADO 2 4" xfId="29505" xr:uid="{0046A8C2-7D10-49EC-9E72-397B15FDD1BA}"/>
    <cellStyle name="l_PM Jornais(eliza)_Plano TO - AJUSTADO 2 4 2" xfId="41815" xr:uid="{67F09DB1-B613-4437-B1B2-426EFB094C79}"/>
    <cellStyle name="l_PM Jornais(eliza)_Plano TO - AJUSTADO 2 5" xfId="32489" xr:uid="{782D9287-1DEA-4490-AB86-05C881465C4B}"/>
    <cellStyle name="l_PM Jornais(eliza)_Plano TO - AJUSTADO 2 5 2" xfId="44244" xr:uid="{99668766-EC8D-4C4E-83DF-B95AC4127F2F}"/>
    <cellStyle name="l_PM Jornais(eliza)_Plano TO - AJUSTADO 2 6" xfId="34794" xr:uid="{46C40BF1-1CB0-4BC5-9C6E-147CCA7164D6}"/>
    <cellStyle name="l_PM Jornais(eliza)_Plano TO - AJUSTADO 2 7" xfId="19665" xr:uid="{4223BF10-31AA-45EB-B5FB-FE7853463DC2}"/>
    <cellStyle name="l_PM Jornais(eliza)_Plano TO - AJUSTADO 3" xfId="12463" xr:uid="{750DFC42-D7C8-4B8A-AB8B-F356FA7D4154}"/>
    <cellStyle name="l_PM Jornais(eliza)_Plano TO - AJUSTADO 3 2" xfId="16093" xr:uid="{34D6300A-4450-41DF-80A4-ADF59AECC06D}"/>
    <cellStyle name="l_PM Jornais(eliza)_Plano TO - AJUSTADO 3 2 2" xfId="22252" xr:uid="{1E2F8E82-3358-4D23-ABE2-9A3096C27E42}"/>
    <cellStyle name="l_PM Jornais(eliza)_Plano TO - AJUSTADO 3 2 2 2" xfId="39530" xr:uid="{F41AC71D-E967-4F02-A9BB-9E92152E3245}"/>
    <cellStyle name="l_PM Jornais(eliza)_Plano TO - AJUSTADO 3 2 3" xfId="27171" xr:uid="{222886CC-A883-49FC-BEEB-A095EE50730B}"/>
    <cellStyle name="l_PM Jornais(eliza)_Plano TO - AJUSTADO 3 2 4" xfId="48430" xr:uid="{8E16C1C3-F6A0-41B5-B744-4200B221FD90}"/>
    <cellStyle name="l_PM Jornais(eliza)_Plano TO - AJUSTADO 3 3" xfId="17793" xr:uid="{ED660046-A1F0-4D1C-A2DC-CC72A734253E}"/>
    <cellStyle name="l_PM Jornais(eliza)_Plano TO - AJUSTADO 3 3 2" xfId="23952" xr:uid="{7E892D3D-5181-4830-954C-4203E3EA960E}"/>
    <cellStyle name="l_PM Jornais(eliza)_Plano TO - AJUSTADO 3 3 2 2" xfId="42615" xr:uid="{EF4B47FA-EFE9-4CC6-A689-2F9DE0C29DE8}"/>
    <cellStyle name="l_PM Jornais(eliza)_Plano TO - AJUSTADO 3 3 3" xfId="30389" xr:uid="{4C1A2275-9D38-4D27-860E-7C06E2B65116}"/>
    <cellStyle name="l_PM Jornais(eliza)_Plano TO - AJUSTADO 3 4" xfId="33386" xr:uid="{A8F7EE79-685F-44C9-81BB-36B1107A72D0}"/>
    <cellStyle name="l_PM Jornais(eliza)_Plano TO - AJUSTADO 3 4 2" xfId="45105" xr:uid="{2677228A-B00E-41D4-B6F3-A9AC8AEC5747}"/>
    <cellStyle name="l_PM Jornais(eliza)_Plano TO - AJUSTADO 3 5" xfId="35588" xr:uid="{2F9F9610-E228-4EA9-B2A2-A50540987992}"/>
    <cellStyle name="l_PM Jornais(eliza)_Plano TO - AJUSTADO 3 6" xfId="36859" xr:uid="{9F972F82-3226-42AD-B7BF-9F13E9DABE8A}"/>
    <cellStyle name="l_PM Jornais(eliza)_Plano TO - AJUSTADO 3 6 2" xfId="46395" xr:uid="{1B7D4CAC-77A3-487E-8386-05BEF1C7CE5B}"/>
    <cellStyle name="l_PM Jornais(eliza)_Plano TO - AJUSTADO 4" xfId="13681" xr:uid="{AEDAA69E-3309-4A32-B723-3AC4CEF140D3}"/>
    <cellStyle name="l_PM Jornais(eliza)_Plano TO - AJUSTADO 4 2" xfId="17310" xr:uid="{FC3FB1B8-D506-45ED-8758-E7B165504298}"/>
    <cellStyle name="l_PM Jornais(eliza)_Plano TO - AJUSTADO 4 2 2" xfId="23469" xr:uid="{AF0FC5C1-019F-4B3B-AFF4-F78E0D798516}"/>
    <cellStyle name="l_PM Jornais(eliza)_Plano TO - AJUSTADO 4 2 3" xfId="37922" xr:uid="{DF63B6A5-F827-4FA9-B4C1-6C67556E782A}"/>
    <cellStyle name="l_PM Jornais(eliza)_Plano TO - AJUSTADO 4 3" xfId="18186" xr:uid="{B6846A56-D170-4B8E-9E47-DF7C6C0FFCB4}"/>
    <cellStyle name="l_PM Jornais(eliza)_Plano TO - AJUSTADO 4 3 2" xfId="24345" xr:uid="{03A1ECB4-AF1B-4157-ABC1-FBD4683694A2}"/>
    <cellStyle name="l_PM Jornais(eliza)_Plano TO - AJUSTADO 4 4" xfId="47130" xr:uid="{0B7570CB-5724-4771-96B9-5B243A040E3E}"/>
    <cellStyle name="l_PM Jornais(eliza)_Plano TO - AJUSTADO 5" xfId="14353" xr:uid="{3BB972FF-C9AF-4EAF-A59F-A9E339475496}"/>
    <cellStyle name="l_PM Jornais(eliza)_Plano TO - AJUSTADO 5 2" xfId="20512" xr:uid="{3524D846-8C9C-439C-8171-4ABCE2733D58}"/>
    <cellStyle name="l_PM Jornais(eliza)_Plano TO - AJUSTADO 5 2 2" xfId="40987" xr:uid="{CC08CB9A-4BA0-42ED-8531-5D3B67D3B5CC}"/>
    <cellStyle name="l_PM Jornais(eliza)_Plano TO - AJUSTADO 5 3" xfId="28631" xr:uid="{EBE506C3-B396-4ABB-99F1-ACE2B8DEF0DC}"/>
    <cellStyle name="l_PM Jornais(eliza)_Plano TO - AJUSTADO 6" xfId="17361" xr:uid="{30740937-F714-4ED1-B920-B7B1C3716AB7}"/>
    <cellStyle name="l_PM Jornais(eliza)_Plano TO - AJUSTADO 6 2" xfId="23520" xr:uid="{BF419BB8-C6A3-4212-93E6-3A50D34B0EA1}"/>
    <cellStyle name="l_PM Jornais(eliza)_Plano TO - AJUSTADO 6 2 2" xfId="43799" xr:uid="{8D32116D-5EB9-4E84-A957-3C55E757EEF7}"/>
    <cellStyle name="l_PM Jornais(eliza)_Plano TO - AJUSTADO 6 3" xfId="31648" xr:uid="{BC79983F-462A-4254-9069-0137F429A350}"/>
    <cellStyle name="l_PM Jornais(eliza)_Plano TO - AJUSTADO 7" xfId="18681" xr:uid="{E2905ED5-7359-487D-9E6D-65227BA395CA}"/>
    <cellStyle name="l_PM Jornais(eliza)_Plano TO - AJUSTADO 7 2" xfId="31705" xr:uid="{C6F26386-C4EC-4716-A048-926716318537}"/>
    <cellStyle name="l_PM Jornais(eliza)_Plano TO - AJUSTADO 8" xfId="36762" xr:uid="{00EF3EC2-17F5-4731-A0AD-A4E0E6F141E8}"/>
    <cellStyle name="l_PM Jornais(eliza)_Plano TO - AJUSTADO 9" xfId="37361" xr:uid="{B2F0CD9B-D44F-4928-B008-59979F6E75E9}"/>
    <cellStyle name="l_PM Jornais(eliza)_Plano TO - AJUSTADO 9 2" xfId="46897" xr:uid="{228ED863-B212-4992-82EF-423217EB43E0}"/>
    <cellStyle name="l_PM Jornais(eliza)_Plano TO - AJUSTADO 9 3" xfId="48850" xr:uid="{EB9454BA-2D9F-4326-808D-7298DC0CEEA8}"/>
    <cellStyle name="l_PM Jornais(eliza)_Plano TO - AJUSTADO_JORNAL COMPLEMENTO 24.06 - VERAMIR II - CONSOLIDADO" xfId="1674" xr:uid="{3E2526DC-DEBD-4B57-A116-A6CF8E461268}"/>
    <cellStyle name="l_PM Jornais(eliza)_Plano TO - AJUSTADO_OOH - Rev 12" xfId="4214" xr:uid="{8ED1EE28-E8DB-4A86-AEDB-5D5EAC53069E}"/>
    <cellStyle name="l_PM Jornais(eliza)_Plano TO - AJUSTADO_SECOM PR - BAHIA -  14-05-08" xfId="1675" xr:uid="{CC37EC14-FAC1-40D9-8EB6-A7D28252296A}"/>
    <cellStyle name="l_PM Jornais(eliza)_Plano TO - AJUSTADO_SECOM PR - BAHIA -  14-05-08_JORNAL COMPLEMENTO 24.06 - VERAMIR II - CONSOLIDADO" xfId="1676" xr:uid="{9FF9DD75-9A98-4E75-AABC-B9DB25C15CE0}"/>
    <cellStyle name="l_PM Jornais(eliza)_Plano TO - AJUSTADO_SECOM PR - DISTRITO FEDERAL - 14-05-08" xfId="1677" xr:uid="{5FC82F68-0178-4446-8746-10C3931F7AE6}"/>
    <cellStyle name="l_PM Jornais(eliza)_Plano TO - AJUSTADO_SECOM PR - DISTRITO FEDERAL - 14-05-08 2" xfId="11512" xr:uid="{561706A8-F256-4E7D-868B-E02275C9BB13}"/>
    <cellStyle name="l_PM Jornais(eliza)_Plano TO - AJUSTADO_SECOM PR - DISTRITO FEDERAL - 14-05-08 2 2" xfId="13268" xr:uid="{C2ACBDC8-A73C-4886-8060-A591550B2ADC}"/>
    <cellStyle name="l_PM Jornais(eliza)_Plano TO - AJUSTADO_SECOM PR - DISTRITO FEDERAL - 14-05-08 2 2 2" xfId="16898" xr:uid="{5FBEF5E3-BE10-4F55-A8E7-570B2A6D504E}"/>
    <cellStyle name="l_PM Jornais(eliza)_Plano TO - AJUSTADO_SECOM PR - DISTRITO FEDERAL - 14-05-08 2 2 2 2" xfId="23057" xr:uid="{13D8F6B8-831C-4C5B-B747-7A4CA3104C77}"/>
    <cellStyle name="l_PM Jornais(eliza)_Plano TO - AJUSTADO_SECOM PR - DISTRITO FEDERAL - 14-05-08 2 2 2 2 2" xfId="40324" xr:uid="{A836C3B1-BB64-416B-9CBA-D17C605B7653}"/>
    <cellStyle name="l_PM Jornais(eliza)_Plano TO - AJUSTADO_SECOM PR - DISTRITO FEDERAL - 14-05-08 2 2 2 3" xfId="27965" xr:uid="{36FAC038-6188-4958-AF2E-37C73730B175}"/>
    <cellStyle name="l_PM Jornais(eliza)_Plano TO - AJUSTADO_SECOM PR - DISTRITO FEDERAL - 14-05-08 2 2 3" xfId="31189" xr:uid="{0F878736-DA8A-47E4-A4AF-4C98D28C8866}"/>
    <cellStyle name="l_PM Jornais(eliza)_Plano TO - AJUSTADO_SECOM PR - DISTRITO FEDERAL - 14-05-08 2 2 3 2" xfId="43413" xr:uid="{DE305F24-7F2B-4BB3-816C-D12F2D7B52B1}"/>
    <cellStyle name="l_PM Jornais(eliza)_Plano TO - AJUSTADO_SECOM PR - DISTRITO FEDERAL - 14-05-08 2 2 4" xfId="34181" xr:uid="{B61DBC5C-A290-464A-8DEA-A62BEE7BBFEA}"/>
    <cellStyle name="l_PM Jornais(eliza)_Plano TO - AJUSTADO_SECOM PR - DISTRITO FEDERAL - 14-05-08 2 2 4 2" xfId="45900" xr:uid="{3AC9231D-C105-4EB8-93D8-C3587581876B}"/>
    <cellStyle name="l_PM Jornais(eliza)_Plano TO - AJUSTADO_SECOM PR - DISTRITO FEDERAL - 14-05-08 2 2 5" xfId="36382" xr:uid="{FE1E0E43-95F7-4D5B-A382-23692FC2E5B6}"/>
    <cellStyle name="l_PM Jornais(eliza)_Plano TO - AJUSTADO_SECOM PR - DISTRITO FEDERAL - 14-05-08 2 2 6" xfId="19889" xr:uid="{E71C5329-F714-430B-B652-5E42C5ECC38F}"/>
    <cellStyle name="l_PM Jornais(eliza)_Plano TO - AJUSTADO_SECOM PR - DISTRITO FEDERAL - 14-05-08 2 3" xfId="15195" xr:uid="{465AE262-56BF-4813-AEDB-B8EBC340566B}"/>
    <cellStyle name="l_PM Jornais(eliza)_Plano TO - AJUSTADO_SECOM PR - DISTRITO FEDERAL - 14-05-08 2 3 2" xfId="21354" xr:uid="{561DE898-CE7D-4DE1-8E86-345B7BB23F98}"/>
    <cellStyle name="l_PM Jornais(eliza)_Plano TO - AJUSTADO_SECOM PR - DISTRITO FEDERAL - 14-05-08 2 3 2 2" xfId="38727" xr:uid="{6D512287-5CC1-4576-940B-5E4FD0BD4216}"/>
    <cellStyle name="l_PM Jornais(eliza)_Plano TO - AJUSTADO_SECOM PR - DISTRITO FEDERAL - 14-05-08 2 3 3" xfId="26316" xr:uid="{D7459501-2A50-459A-957D-09B4549B1496}"/>
    <cellStyle name="l_PM Jornais(eliza)_Plano TO - AJUSTADO_SECOM PR - DISTRITO FEDERAL - 14-05-08 2 4" xfId="29507" xr:uid="{D445C579-4896-47AD-BE42-32448D7AB3D2}"/>
    <cellStyle name="l_PM Jornais(eliza)_Plano TO - AJUSTADO_SECOM PR - DISTRITO FEDERAL - 14-05-08 2 4 2" xfId="41817" xr:uid="{2E083E1F-9B20-4A1D-BB68-D021DF3B9EC9}"/>
    <cellStyle name="l_PM Jornais(eliza)_Plano TO - AJUSTADO_SECOM PR - DISTRITO FEDERAL - 14-05-08 2 5" xfId="32491" xr:uid="{6974B1C4-6D8C-4DB2-8DFC-A6786E370C16}"/>
    <cellStyle name="l_PM Jornais(eliza)_Plano TO - AJUSTADO_SECOM PR - DISTRITO FEDERAL - 14-05-08 2 5 2" xfId="44246" xr:uid="{59902B25-D4C1-43D8-B2F0-D229BEAFE210}"/>
    <cellStyle name="l_PM Jornais(eliza)_Plano TO - AJUSTADO_SECOM PR - DISTRITO FEDERAL - 14-05-08 2 6" xfId="34796" xr:uid="{A3EE979C-1EB5-4C10-8046-BB4CE9E1B86E}"/>
    <cellStyle name="l_PM Jornais(eliza)_Plano TO - AJUSTADO_SECOM PR - DISTRITO FEDERAL - 14-05-08 2 7" xfId="18672" xr:uid="{CCCFB0F9-02CB-4134-B98C-A1333E507C6D}"/>
    <cellStyle name="l_PM Jornais(eliza)_Plano TO - AJUSTADO_SECOM PR - DISTRITO FEDERAL - 14-05-08 3" xfId="12465" xr:uid="{5404C072-78DA-435D-8B2A-DB8EE67B5D9D}"/>
    <cellStyle name="l_PM Jornais(eliza)_Plano TO - AJUSTADO_SECOM PR - DISTRITO FEDERAL - 14-05-08 3 2" xfId="16095" xr:uid="{BD9EC1EC-E38F-46D5-849C-9042603094EC}"/>
    <cellStyle name="l_PM Jornais(eliza)_Plano TO - AJUSTADO_SECOM PR - DISTRITO FEDERAL - 14-05-08 3 2 2" xfId="22254" xr:uid="{992D4DBE-C549-44C6-B870-BB800C052D1E}"/>
    <cellStyle name="l_PM Jornais(eliza)_Plano TO - AJUSTADO_SECOM PR - DISTRITO FEDERAL - 14-05-08 3 2 2 2" xfId="39532" xr:uid="{890B910C-4C3D-418E-80C5-790511403BBA}"/>
    <cellStyle name="l_PM Jornais(eliza)_Plano TO - AJUSTADO_SECOM PR - DISTRITO FEDERAL - 14-05-08 3 2 3" xfId="27173" xr:uid="{7D2B43A4-A92E-4220-A2F2-4AED0F187EF9}"/>
    <cellStyle name="l_PM Jornais(eliza)_Plano TO - AJUSTADO_SECOM PR - DISTRITO FEDERAL - 14-05-08 3 2 4" xfId="48432" xr:uid="{889F0EA8-254B-4B2D-80CB-534434EC734E}"/>
    <cellStyle name="l_PM Jornais(eliza)_Plano TO - AJUSTADO_SECOM PR - DISTRITO FEDERAL - 14-05-08 3 3" xfId="17795" xr:uid="{A03D2368-61AD-40BD-B33B-BC261047DBAC}"/>
    <cellStyle name="l_PM Jornais(eliza)_Plano TO - AJUSTADO_SECOM PR - DISTRITO FEDERAL - 14-05-08 3 3 2" xfId="23954" xr:uid="{6DCF4DD4-50FC-4687-BE74-B736C66E59F6}"/>
    <cellStyle name="l_PM Jornais(eliza)_Plano TO - AJUSTADO_SECOM PR - DISTRITO FEDERAL - 14-05-08 3 3 2 2" xfId="42617" xr:uid="{26EF1D71-655E-4776-9915-BCFA859B9FF5}"/>
    <cellStyle name="l_PM Jornais(eliza)_Plano TO - AJUSTADO_SECOM PR - DISTRITO FEDERAL - 14-05-08 3 3 3" xfId="30391" xr:uid="{4E322810-09AA-4621-A6ED-36C567753843}"/>
    <cellStyle name="l_PM Jornais(eliza)_Plano TO - AJUSTADO_SECOM PR - DISTRITO FEDERAL - 14-05-08 3 4" xfId="33388" xr:uid="{6C502670-3E6B-4ECF-9F1F-FDEECDDDA8DE}"/>
    <cellStyle name="l_PM Jornais(eliza)_Plano TO - AJUSTADO_SECOM PR - DISTRITO FEDERAL - 14-05-08 3 4 2" xfId="45107" xr:uid="{08399773-C263-4445-B25A-0471AA1AB5E4}"/>
    <cellStyle name="l_PM Jornais(eliza)_Plano TO - AJUSTADO_SECOM PR - DISTRITO FEDERAL - 14-05-08 3 5" xfId="35590" xr:uid="{9E9EFADF-DA79-4D37-B1EE-6EA6C0147241}"/>
    <cellStyle name="l_PM Jornais(eliza)_Plano TO - AJUSTADO_SECOM PR - DISTRITO FEDERAL - 14-05-08 3 6" xfId="37055" xr:uid="{A416A312-75F4-48EB-AD3D-799F29656774}"/>
    <cellStyle name="l_PM Jornais(eliza)_Plano TO - AJUSTADO_SECOM PR - DISTRITO FEDERAL - 14-05-08 3 6 2" xfId="46591" xr:uid="{66B6C231-5517-4E73-92CE-99BA0C7207A2}"/>
    <cellStyle name="l_PM Jornais(eliza)_Plano TO - AJUSTADO_SECOM PR - DISTRITO FEDERAL - 14-05-08 4" xfId="14355" xr:uid="{A10D005A-7AA3-471D-A85B-B12D8DAA6FA4}"/>
    <cellStyle name="l_PM Jornais(eliza)_Plano TO - AJUSTADO_SECOM PR - DISTRITO FEDERAL - 14-05-08 4 2" xfId="20514" xr:uid="{33C69B79-5EEF-4B5C-B6A3-C990E43E92EB}"/>
    <cellStyle name="l_PM Jornais(eliza)_Plano TO - AJUSTADO_SECOM PR - DISTRITO FEDERAL - 14-05-08 4 2 2" xfId="37924" xr:uid="{9F12CB62-0A74-4490-8077-2F57548DAA72}"/>
    <cellStyle name="l_PM Jornais(eliza)_Plano TO - AJUSTADO_SECOM PR - DISTRITO FEDERAL - 14-05-08 4 3" xfId="25422" xr:uid="{4432D432-354C-42D7-9161-31D276F5C9BA}"/>
    <cellStyle name="l_PM Jornais(eliza)_Plano TO - AJUSTADO_SECOM PR - DISTRITO FEDERAL - 14-05-08 5" xfId="28633" xr:uid="{065F709B-80B0-4791-BCA9-CE4F79811242}"/>
    <cellStyle name="l_PM Jornais(eliza)_Plano TO - AJUSTADO_SECOM PR - DISTRITO FEDERAL - 14-05-08 5 2" xfId="40989" xr:uid="{9612233D-0F42-4241-9B81-8732573F2C73}"/>
    <cellStyle name="l_PM Jornais(eliza)_Plano TO - AJUSTADO_SECOM PR - DISTRITO FEDERAL - 14-05-08 6" xfId="31703" xr:uid="{18EA8CA3-BC34-4EB0-A65E-B185B8C77C16}"/>
    <cellStyle name="l_PM Jornais(eliza)_Plano TO - AJUSTADO_SECOM PR - DISTRITO FEDERAL - 14-05-08_JORNAL COMPLEMENTO 24.06 - VERAMIR II - CONSOLIDADO" xfId="1678" xr:uid="{BC24B0CF-9E55-4926-86F6-80B66ADC2C92}"/>
    <cellStyle name="l_PM Jornais(eliza)_Plano TO - AJUSTADO_SECOM PR - DISTRITO FEDERAL - 14-05-08_OOH - Rev 12" xfId="4215" xr:uid="{BF33C930-EA0E-49F2-BDAF-158C30A2E9B4}"/>
    <cellStyle name="l_PM Jornais(eliza)_Plano TO - AJUSTADO_SECOM PR - MGE E SPE - 13-05" xfId="1679" xr:uid="{0F59A47F-9DB6-466C-A04D-19CACA9017C6}"/>
    <cellStyle name="l_PM Jornais(eliza)_Plano TO - AJUSTADO_SECOM PR - MGE E SPE - 13-05 2" xfId="11513" xr:uid="{76747239-797C-493E-89A8-452A23F68FE7}"/>
    <cellStyle name="l_PM Jornais(eliza)_Plano TO - AJUSTADO_SECOM PR - MGE E SPE - 13-05 2 2" xfId="13269" xr:uid="{776EBB20-F28F-4E73-B266-D3684E288428}"/>
    <cellStyle name="l_PM Jornais(eliza)_Plano TO - AJUSTADO_SECOM PR - MGE E SPE - 13-05 2 2 2" xfId="16899" xr:uid="{B60C7E57-5E9F-4258-8C25-7FD1DA15D52E}"/>
    <cellStyle name="l_PM Jornais(eliza)_Plano TO - AJUSTADO_SECOM PR - MGE E SPE - 13-05 2 2 2 2" xfId="23058" xr:uid="{F29E50F8-601F-4416-AEDE-AE1C68A9A55E}"/>
    <cellStyle name="l_PM Jornais(eliza)_Plano TO - AJUSTADO_SECOM PR - MGE E SPE - 13-05 2 2 2 2 2" xfId="40325" xr:uid="{16574791-B732-4915-ABB3-9E9A151330DC}"/>
    <cellStyle name="l_PM Jornais(eliza)_Plano TO - AJUSTADO_SECOM PR - MGE E SPE - 13-05 2 2 2 3" xfId="27966" xr:uid="{2D7C65FC-AD97-4DC9-9EB0-7043391479C1}"/>
    <cellStyle name="l_PM Jornais(eliza)_Plano TO - AJUSTADO_SECOM PR - MGE E SPE - 13-05 2 2 3" xfId="31190" xr:uid="{048DB4F1-97FC-4D18-8B0F-68B4A41A8A56}"/>
    <cellStyle name="l_PM Jornais(eliza)_Plano TO - AJUSTADO_SECOM PR - MGE E SPE - 13-05 2 2 3 2" xfId="43414" xr:uid="{D114B4FA-87E3-4B6D-ABA4-07CEA7A57573}"/>
    <cellStyle name="l_PM Jornais(eliza)_Plano TO - AJUSTADO_SECOM PR - MGE E SPE - 13-05 2 2 4" xfId="34182" xr:uid="{7420AF72-B1E0-46AA-82D4-C32A57BEE725}"/>
    <cellStyle name="l_PM Jornais(eliza)_Plano TO - AJUSTADO_SECOM PR - MGE E SPE - 13-05 2 2 4 2" xfId="45901" xr:uid="{F11022EE-52B2-4143-8581-694E01D983E9}"/>
    <cellStyle name="l_PM Jornais(eliza)_Plano TO - AJUSTADO_SECOM PR - MGE E SPE - 13-05 2 2 5" xfId="36383" xr:uid="{FF3E0BE2-617A-4C85-A2C6-E1F7ABC19F56}"/>
    <cellStyle name="l_PM Jornais(eliza)_Plano TO - AJUSTADO_SECOM PR - MGE E SPE - 13-05 2 2 6" xfId="18213" xr:uid="{ADAF9B14-CB7A-4159-9119-56B40F20307D}"/>
    <cellStyle name="l_PM Jornais(eliza)_Plano TO - AJUSTADO_SECOM PR - MGE E SPE - 13-05 2 3" xfId="15196" xr:uid="{429438F0-8C5F-4FD3-A997-BF5D913729F4}"/>
    <cellStyle name="l_PM Jornais(eliza)_Plano TO - AJUSTADO_SECOM PR - MGE E SPE - 13-05 2 3 2" xfId="21355" xr:uid="{17E4945E-43EF-42AB-875F-A8A8A0D5F3EE}"/>
    <cellStyle name="l_PM Jornais(eliza)_Plano TO - AJUSTADO_SECOM PR - MGE E SPE - 13-05 2 3 2 2" xfId="38728" xr:uid="{98ECA220-A2D1-4077-B9D2-69B51AE727F1}"/>
    <cellStyle name="l_PM Jornais(eliza)_Plano TO - AJUSTADO_SECOM PR - MGE E SPE - 13-05 2 3 3" xfId="26317" xr:uid="{16B8BCE7-D254-416E-9187-69A6A463F34C}"/>
    <cellStyle name="l_PM Jornais(eliza)_Plano TO - AJUSTADO_SECOM PR - MGE E SPE - 13-05 2 4" xfId="29508" xr:uid="{436601E7-A8B0-4CE3-B43D-FF9E4977C7A5}"/>
    <cellStyle name="l_PM Jornais(eliza)_Plano TO - AJUSTADO_SECOM PR - MGE E SPE - 13-05 2 4 2" xfId="41818" xr:uid="{CE5A3B28-8D00-4FE3-8188-DC45B3C60720}"/>
    <cellStyle name="l_PM Jornais(eliza)_Plano TO - AJUSTADO_SECOM PR - MGE E SPE - 13-05 2 5" xfId="32492" xr:uid="{6569EB53-7214-49AE-A71D-1083AA2DCBE5}"/>
    <cellStyle name="l_PM Jornais(eliza)_Plano TO - AJUSTADO_SECOM PR - MGE E SPE - 13-05 2 5 2" xfId="44247" xr:uid="{9028FF09-7012-4591-B219-FDF60DD10F6C}"/>
    <cellStyle name="l_PM Jornais(eliza)_Plano TO - AJUSTADO_SECOM PR - MGE E SPE - 13-05 2 6" xfId="34797" xr:uid="{9DC3010C-3939-4808-9261-10072EC3A90D}"/>
    <cellStyle name="l_PM Jornais(eliza)_Plano TO - AJUSTADO_SECOM PR - MGE E SPE - 13-05 2 7" xfId="19370" xr:uid="{2D4F565E-9AEB-496B-8B85-CF15D8AFF511}"/>
    <cellStyle name="l_PM Jornais(eliza)_Plano TO - AJUSTADO_SECOM PR - MGE E SPE - 13-05 3" xfId="12466" xr:uid="{0AC3120A-4A0E-458D-A899-4B31C405A340}"/>
    <cellStyle name="l_PM Jornais(eliza)_Plano TO - AJUSTADO_SECOM PR - MGE E SPE - 13-05 3 2" xfId="16096" xr:uid="{11A11CA7-795B-4280-B3B1-FA2BFBD3E3A3}"/>
    <cellStyle name="l_PM Jornais(eliza)_Plano TO - AJUSTADO_SECOM PR - MGE E SPE - 13-05 3 2 2" xfId="22255" xr:uid="{8E40C7A1-43A1-4EA5-9C73-62B866E6304F}"/>
    <cellStyle name="l_PM Jornais(eliza)_Plano TO - AJUSTADO_SECOM PR - MGE E SPE - 13-05 3 2 2 2" xfId="39533" xr:uid="{F18EFF92-6C67-4A4C-8F74-B1ECD17302FC}"/>
    <cellStyle name="l_PM Jornais(eliza)_Plano TO - AJUSTADO_SECOM PR - MGE E SPE - 13-05 3 2 3" xfId="27174" xr:uid="{AFF6691E-7F12-4114-83B8-B220CCBFA508}"/>
    <cellStyle name="l_PM Jornais(eliza)_Plano TO - AJUSTADO_SECOM PR - MGE E SPE - 13-05 3 2 4" xfId="48433" xr:uid="{F26CC5FD-3F18-479D-9B94-477CDFDE20BA}"/>
    <cellStyle name="l_PM Jornais(eliza)_Plano TO - AJUSTADO_SECOM PR - MGE E SPE - 13-05 3 3" xfId="17796" xr:uid="{5A919C11-B055-4639-B534-A784C47547F2}"/>
    <cellStyle name="l_PM Jornais(eliza)_Plano TO - AJUSTADO_SECOM PR - MGE E SPE - 13-05 3 3 2" xfId="23955" xr:uid="{3B1A1899-80BE-43CE-A4E5-84D4FFB47AD8}"/>
    <cellStyle name="l_PM Jornais(eliza)_Plano TO - AJUSTADO_SECOM PR - MGE E SPE - 13-05 3 3 2 2" xfId="42618" xr:uid="{3C901388-8F80-40F5-BC67-E1813D5DB08D}"/>
    <cellStyle name="l_PM Jornais(eliza)_Plano TO - AJUSTADO_SECOM PR - MGE E SPE - 13-05 3 3 3" xfId="30392" xr:uid="{C8303528-ED15-4124-A1F6-C1A66B909722}"/>
    <cellStyle name="l_PM Jornais(eliza)_Plano TO - AJUSTADO_SECOM PR - MGE E SPE - 13-05 3 4" xfId="33389" xr:uid="{2A459FC3-D7DD-4CA7-9B25-100D76F00AA1}"/>
    <cellStyle name="l_PM Jornais(eliza)_Plano TO - AJUSTADO_SECOM PR - MGE E SPE - 13-05 3 4 2" xfId="45108" xr:uid="{DCF657CC-96C3-41B6-885A-3F5CB0F78DF1}"/>
    <cellStyle name="l_PM Jornais(eliza)_Plano TO - AJUSTADO_SECOM PR - MGE E SPE - 13-05 3 5" xfId="35591" xr:uid="{EDDEB932-7418-4400-9297-668F057C49E2}"/>
    <cellStyle name="l_PM Jornais(eliza)_Plano TO - AJUSTADO_SECOM PR - MGE E SPE - 13-05 3 6" xfId="37258" xr:uid="{478D4D75-3C38-4B16-9B78-8F695A64C68E}"/>
    <cellStyle name="l_PM Jornais(eliza)_Plano TO - AJUSTADO_SECOM PR - MGE E SPE - 13-05 3 6 2" xfId="46794" xr:uid="{9FD7EBC7-804E-4593-B876-A178F6B337E8}"/>
    <cellStyle name="l_PM Jornais(eliza)_Plano TO - AJUSTADO_SECOM PR - MGE E SPE - 13-05 4" xfId="14356" xr:uid="{B67F3B8F-91E8-4DA8-AE44-B8431B5335F5}"/>
    <cellStyle name="l_PM Jornais(eliza)_Plano TO - AJUSTADO_SECOM PR - MGE E SPE - 13-05 4 2" xfId="20515" xr:uid="{BF3911C5-CB4D-485D-8C0A-488439D523D7}"/>
    <cellStyle name="l_PM Jornais(eliza)_Plano TO - AJUSTADO_SECOM PR - MGE E SPE - 13-05 4 2 2" xfId="37925" xr:uid="{6FFF859A-1771-4C8F-AC10-0F4D73F0DBAD}"/>
    <cellStyle name="l_PM Jornais(eliza)_Plano TO - AJUSTADO_SECOM PR - MGE E SPE - 13-05 4 3" xfId="25423" xr:uid="{9EB660F0-E6BE-47FF-8CAA-8BA7778FDF4E}"/>
    <cellStyle name="l_PM Jornais(eliza)_Plano TO - AJUSTADO_SECOM PR - MGE E SPE - 13-05 5" xfId="28634" xr:uid="{7C94F8FB-4565-4850-B778-057416884234}"/>
    <cellStyle name="l_PM Jornais(eliza)_Plano TO - AJUSTADO_SECOM PR - MGE E SPE - 13-05 5 2" xfId="40990" xr:uid="{BD0BF5D7-FBE0-4D52-BACA-273FAE987A78}"/>
    <cellStyle name="l_PM Jornais(eliza)_Plano TO - AJUSTADO_SECOM PR - MGE E SPE - 13-05 6" xfId="31702" xr:uid="{CD652A0D-F753-404E-86BE-34F8EAA0F52C}"/>
    <cellStyle name="l_PM Jornais(eliza)_Plano TO - AJUSTADO_SECOM PR - MGE E SPE - 13-05_JORNAL COMPLEMENTO 24.06 - VERAMIR II - CONSOLIDADO" xfId="1680" xr:uid="{899898CE-9173-4896-9A11-543D632E1E91}"/>
    <cellStyle name="l_PM Jornais(eliza)_Plano TO - AJUSTADO_SECOM PR - MGE E SPE - 13-05_OOH - Rev 12" xfId="4216" xr:uid="{9EEAF23A-E71D-40B8-8D59-E38E8693B376}"/>
    <cellStyle name="l_PM Jornais(eliza)_Plano TO - AJUSTADO_SÉCULO 21" xfId="1681" xr:uid="{9D9A34E8-CCEE-45E5-A451-0A61094ECC25}"/>
    <cellStyle name="l_PM Jornais(eliza)_Plano TO - AJUSTADO_SÉCULO 21_JORNAL COMPLEMENTO 24.06 - VERAMIR II - CONSOLIDADO" xfId="1682" xr:uid="{9A7E66A3-5C78-4F26-8C0C-D709AF1D81F9}"/>
    <cellStyle name="l_PM Jornais(eliza)_Plano TO - AJUSTADO_SPA - NUCLEO APRES" xfId="1683" xr:uid="{2186FD03-3822-45B1-8B40-18D7DFF7B155}"/>
    <cellStyle name="l_PM Jornais(eliza)_Plano TO - AJUSTADO_SPA - NUCLEO APRES 2" xfId="11514" xr:uid="{6CA36383-8C34-44AD-8F93-921F66C0F5C7}"/>
    <cellStyle name="l_PM Jornais(eliza)_Plano TO - AJUSTADO_SPA - NUCLEO APRES 2 2" xfId="13270" xr:uid="{53686198-DFFA-4B99-B749-94D342C3E6E1}"/>
    <cellStyle name="l_PM Jornais(eliza)_Plano TO - AJUSTADO_SPA - NUCLEO APRES 2 2 2" xfId="16900" xr:uid="{A2865942-70CC-4650-B95F-9E62EF8A4309}"/>
    <cellStyle name="l_PM Jornais(eliza)_Plano TO - AJUSTADO_SPA - NUCLEO APRES 2 2 2 2" xfId="23059" xr:uid="{19D62CA8-44CE-4E98-9B27-4CBFB64B7D80}"/>
    <cellStyle name="l_PM Jornais(eliza)_Plano TO - AJUSTADO_SPA - NUCLEO APRES 2 2 2 2 2" xfId="40326" xr:uid="{A2A5E9F0-81CE-454A-B5BA-C32179C66846}"/>
    <cellStyle name="l_PM Jornais(eliza)_Plano TO - AJUSTADO_SPA - NUCLEO APRES 2 2 2 3" xfId="27967" xr:uid="{0898C005-9100-4D21-99B3-0CF03B49377B}"/>
    <cellStyle name="l_PM Jornais(eliza)_Plano TO - AJUSTADO_SPA - NUCLEO APRES 2 2 3" xfId="31191" xr:uid="{04287941-751A-4266-9CE0-3BB024771292}"/>
    <cellStyle name="l_PM Jornais(eliza)_Plano TO - AJUSTADO_SPA - NUCLEO APRES 2 2 3 2" xfId="43415" xr:uid="{23FFC395-4ACE-41DC-8137-BF6848D27ECF}"/>
    <cellStyle name="l_PM Jornais(eliza)_Plano TO - AJUSTADO_SPA - NUCLEO APRES 2 2 4" xfId="34183" xr:uid="{4CA391DE-6E27-4ED9-8BFB-218BB9307F53}"/>
    <cellStyle name="l_PM Jornais(eliza)_Plano TO - AJUSTADO_SPA - NUCLEO APRES 2 2 4 2" xfId="45902" xr:uid="{4D9D0472-CB0A-40A0-B4A3-AB613A24C3F7}"/>
    <cellStyle name="l_PM Jornais(eliza)_Plano TO - AJUSTADO_SPA - NUCLEO APRES 2 2 5" xfId="36384" xr:uid="{5C536A0C-6B07-4980-BAA6-9A92AEF94A99}"/>
    <cellStyle name="l_PM Jornais(eliza)_Plano TO - AJUSTADO_SPA - NUCLEO APRES 2 2 6" xfId="19888" xr:uid="{CC230934-002B-4288-AECA-23BCEF7C961A}"/>
    <cellStyle name="l_PM Jornais(eliza)_Plano TO - AJUSTADO_SPA - NUCLEO APRES 2 3" xfId="15197" xr:uid="{3348E7FC-CCC3-4BE1-8FBD-FA6E117A793D}"/>
    <cellStyle name="l_PM Jornais(eliza)_Plano TO - AJUSTADO_SPA - NUCLEO APRES 2 3 2" xfId="21356" xr:uid="{FC0E9E35-E70E-492A-8988-B2A61D2DFAD0}"/>
    <cellStyle name="l_PM Jornais(eliza)_Plano TO - AJUSTADO_SPA - NUCLEO APRES 2 3 2 2" xfId="38729" xr:uid="{E1505550-793A-472D-A74E-160A87F89D4E}"/>
    <cellStyle name="l_PM Jornais(eliza)_Plano TO - AJUSTADO_SPA - NUCLEO APRES 2 3 3" xfId="26318" xr:uid="{AD854EBA-E35E-46A2-BFDD-2D839AE0DDFB}"/>
    <cellStyle name="l_PM Jornais(eliza)_Plano TO - AJUSTADO_SPA - NUCLEO APRES 2 4" xfId="29509" xr:uid="{67644345-E331-4BA1-8A75-233A9DCCFF33}"/>
    <cellStyle name="l_PM Jornais(eliza)_Plano TO - AJUSTADO_SPA - NUCLEO APRES 2 4 2" xfId="41819" xr:uid="{90BB7AAF-511C-49AA-A070-806CB01C3481}"/>
    <cellStyle name="l_PM Jornais(eliza)_Plano TO - AJUSTADO_SPA - NUCLEO APRES 2 5" xfId="32493" xr:uid="{12891940-6F39-4270-B6DF-963A5A038712}"/>
    <cellStyle name="l_PM Jornais(eliza)_Plano TO - AJUSTADO_SPA - NUCLEO APRES 2 5 2" xfId="44248" xr:uid="{0C8FF4F4-979E-4596-9C77-EE14B873932C}"/>
    <cellStyle name="l_PM Jornais(eliza)_Plano TO - AJUSTADO_SPA - NUCLEO APRES 2 6" xfId="34798" xr:uid="{2653432F-A5D8-4469-8DD7-636B630D43C5}"/>
    <cellStyle name="l_PM Jornais(eliza)_Plano TO - AJUSTADO_SPA - NUCLEO APRES 2 7" xfId="19664" xr:uid="{598E4CED-8C8F-4FAC-A2AC-D7BA81CECCB9}"/>
    <cellStyle name="l_PM Jornais(eliza)_Plano TO - AJUSTADO_SPA - NUCLEO APRES 3" xfId="12467" xr:uid="{7EFFE8B7-9D55-4FAE-B3D4-A51E86A08EC8}"/>
    <cellStyle name="l_PM Jornais(eliza)_Plano TO - AJUSTADO_SPA - NUCLEO APRES 3 2" xfId="16097" xr:uid="{0FBD366C-030A-41FC-BEAF-2C827643D939}"/>
    <cellStyle name="l_PM Jornais(eliza)_Plano TO - AJUSTADO_SPA - NUCLEO APRES 3 2 2" xfId="22256" xr:uid="{91C6F95F-4A0E-4585-B4FF-6481B29E7227}"/>
    <cellStyle name="l_PM Jornais(eliza)_Plano TO - AJUSTADO_SPA - NUCLEO APRES 3 2 2 2" xfId="39534" xr:uid="{9AE20915-8E4D-4A6A-A0B1-49812235DF21}"/>
    <cellStyle name="l_PM Jornais(eliza)_Plano TO - AJUSTADO_SPA - NUCLEO APRES 3 2 3" xfId="27175" xr:uid="{8EB36591-BED3-4C12-840F-5E692F7D43D4}"/>
    <cellStyle name="l_PM Jornais(eliza)_Plano TO - AJUSTADO_SPA - NUCLEO APRES 3 2 4" xfId="48434" xr:uid="{57A0DF63-CA61-443C-8FDD-F472E55499C0}"/>
    <cellStyle name="l_PM Jornais(eliza)_Plano TO - AJUSTADO_SPA - NUCLEO APRES 3 3" xfId="17797" xr:uid="{271BC14A-6EFC-47D8-86AB-F02FF3573A0A}"/>
    <cellStyle name="l_PM Jornais(eliza)_Plano TO - AJUSTADO_SPA - NUCLEO APRES 3 3 2" xfId="23956" xr:uid="{580817E3-F419-495C-9986-580EEBC60EB8}"/>
    <cellStyle name="l_PM Jornais(eliza)_Plano TO - AJUSTADO_SPA - NUCLEO APRES 3 3 2 2" xfId="42619" xr:uid="{B5020C53-CCD8-4095-AAA6-8B305FF9D47A}"/>
    <cellStyle name="l_PM Jornais(eliza)_Plano TO - AJUSTADO_SPA - NUCLEO APRES 3 3 3" xfId="30393" xr:uid="{A843C82B-B43B-4AEA-B698-70B0D7087E26}"/>
    <cellStyle name="l_PM Jornais(eliza)_Plano TO - AJUSTADO_SPA - NUCLEO APRES 3 4" xfId="33390" xr:uid="{114793EE-1D2F-4649-832B-73CE14BF9EC1}"/>
    <cellStyle name="l_PM Jornais(eliza)_Plano TO - AJUSTADO_SPA - NUCLEO APRES 3 4 2" xfId="45109" xr:uid="{3D02AF2E-BB05-46C2-BD6D-B59C5E36D860}"/>
    <cellStyle name="l_PM Jornais(eliza)_Plano TO - AJUSTADO_SPA - NUCLEO APRES 3 5" xfId="35592" xr:uid="{03C219D3-57C8-4A6A-8A1C-F81CDF44675C}"/>
    <cellStyle name="l_PM Jornais(eliza)_Plano TO - AJUSTADO_SPA - NUCLEO APRES 3 6" xfId="36858" xr:uid="{908C26B9-A154-49C8-B0F9-954BCAA82930}"/>
    <cellStyle name="l_PM Jornais(eliza)_Plano TO - AJUSTADO_SPA - NUCLEO APRES 3 6 2" xfId="46394" xr:uid="{16EC0415-EE2C-4BCF-9756-D6AC2AF000E4}"/>
    <cellStyle name="l_PM Jornais(eliza)_Plano TO - AJUSTADO_SPA - NUCLEO APRES 4" xfId="14357" xr:uid="{A8664273-DE96-4868-BCA9-550581E9C3D7}"/>
    <cellStyle name="l_PM Jornais(eliza)_Plano TO - AJUSTADO_SPA - NUCLEO APRES 4 2" xfId="20516" xr:uid="{44A6DAC1-2809-47D6-88C2-5F866E0C4407}"/>
    <cellStyle name="l_PM Jornais(eliza)_Plano TO - AJUSTADO_SPA - NUCLEO APRES 4 2 2" xfId="37926" xr:uid="{FDD855DA-D0C7-41E6-BC7D-38F5ED6ABAE7}"/>
    <cellStyle name="l_PM Jornais(eliza)_Plano TO - AJUSTADO_SPA - NUCLEO APRES 4 3" xfId="25424" xr:uid="{BBED56C2-23E0-43D9-9996-79B85027604A}"/>
    <cellStyle name="l_PM Jornais(eliza)_Plano TO - AJUSTADO_SPA - NUCLEO APRES 5" xfId="28635" xr:uid="{5E64F079-EAD8-46A7-8AF0-9FBB22438B36}"/>
    <cellStyle name="l_PM Jornais(eliza)_Plano TO - AJUSTADO_SPA - NUCLEO APRES 5 2" xfId="40991" xr:uid="{38C13494-73E7-4091-BD91-22325FFD095D}"/>
    <cellStyle name="l_PM Jornais(eliza)_Plano TO - AJUSTADO_SPA - NUCLEO APRES 6" xfId="31701" xr:uid="{783BD7F5-4D18-4656-9AA8-9E1789607226}"/>
    <cellStyle name="l_PM Jornais(eliza)_Plano TO - AJUSTADO_SPA - NUCLEO APRES_CINEMA - BRASÍLIA - 141" xfId="1684" xr:uid="{4E4B461C-D74B-4056-8EEE-BAEE06F4E7CC}"/>
    <cellStyle name="l_PM Jornais(eliza)_Plano TO - AJUSTADO_SPA - NUCLEO APRES_CINEMA - BRASÍLIA - 141_JORNAL COMPLEMENTO 24.06 - VERAMIR II - CONSOLIDADO" xfId="1685" xr:uid="{543C0EBE-55ED-42C9-8AE9-731A70F93EC1}"/>
    <cellStyle name="l_PM Jornais(eliza)_Plano TO - AJUSTADO_SPA - NUCLEO APRES_CINEMA_-_9_MERCADOS" xfId="1686" xr:uid="{8A1D9EF1-8B45-49F8-9D39-EBB807CFB934}"/>
    <cellStyle name="l_PM Jornais(eliza)_Plano TO - AJUSTADO_SPA - NUCLEO APRES_JORNAL COMPLEMENTO 24.06 - VERAMIR II - CONSOLIDADO" xfId="1687" xr:uid="{55EFBBE7-E7B4-4855-9663-A145A97BFBD2}"/>
    <cellStyle name="l_PM Jornais(eliza)_Plano TO - AJUSTADO_SPA - NUCLEO APRES_OOH - Rev 12" xfId="4217" xr:uid="{36062E96-9167-4DFC-A8A0-9039EBFA4EC2}"/>
    <cellStyle name="l_PM Jornais(eliza)_Plano TO - AJUSTADO_SPA - NUCLEO APRES_Plano  DF - Jornal Meia Pág. Tab. 17.05" xfId="1688" xr:uid="{D88A6BA4-28DB-4457-8973-BD885DA8D0B6}"/>
    <cellStyle name="l_PM Jornais(eliza)_Plano TO - AJUSTADO_SPA - NUCLEO APRES_Plano  DF - Jornal Meia Pág. Tab. 17.05_JORNAL COMPLEMENTO 24.06 - VERAMIR II - CONSOLIDADO" xfId="1689" xr:uid="{DAF60F02-7784-4455-ADEB-424BDE0952B9}"/>
    <cellStyle name="l_PM Jornais(eliza)_Plano TO - AJUSTADO_SPA - NUCLEO APRES_Plano  PE - Jornal Meia Pág. Tab. 17.05" xfId="1690" xr:uid="{D91DA858-0FCE-463D-A738-633CE8423154}"/>
    <cellStyle name="l_PM Jornais(eliza)_Plano TO - AJUSTADO_SPA - NUCLEO APRES_Plano  PE - Jornal Meia Pág. Tab. 17.05_JORNAL COMPLEMENTO 24.06 - VERAMIR II - CONSOLIDADO" xfId="1691" xr:uid="{E2A26D11-986F-4FD8-AE3E-557ABB51D1B1}"/>
    <cellStyle name="l_PM Jornais(eliza)_Plano TO - AJUSTADO_SPA - NUCLEO APRES_Plano BA - Jornal Meia Pág. Tab. 17.05" xfId="1692" xr:uid="{8A1D98E5-3E74-4B5E-887A-92FE22AED82D}"/>
    <cellStyle name="l_PM Jornais(eliza)_Plano TO - AJUSTADO_SPA - NUCLEO APRES_Plano BA - Jornal Meia Pág. Tab. 17.05_JORNAL COMPLEMENTO 24.06 - VERAMIR II - CONSOLIDADO" xfId="1693" xr:uid="{EF3D0251-4D5F-4620-9E3B-15317F476541}"/>
    <cellStyle name="l_PM Jornais(eliza)_Plano TO - AJUSTADO_SPA - NUCLEO APRES_Plano CE - Jornal Meia Pág. Tab. 17.05" xfId="1694" xr:uid="{D71F1A9F-CD86-45DE-BB2E-0695541FF4CB}"/>
    <cellStyle name="l_PM Jornais(eliza)_Plano TO - AJUSTADO_SPA - NUCLEO APRES_Plano CE - Jornal Meia Pág. Tab. 17.05_JORNAL COMPLEMENTO 24.06 - VERAMIR II - CONSOLIDADO" xfId="1695" xr:uid="{E0488FD5-E725-44F5-8D45-93F68DD285F3}"/>
    <cellStyle name="l_PM Jornais(eliza)_Plano TO - AJUSTADO_SPA - NUCLEO APRES_REV I - PLANO RÁDIO CONSOLIDADO MATISSE 07.07" xfId="1696" xr:uid="{92B2082B-079B-4B22-8107-D0E0F17EBB32}"/>
    <cellStyle name="l_PM Jornais(eliza)_Plano TO - AJUSTADO_SPA - NUCLEO APRES_SÉCULO 21" xfId="1697" xr:uid="{F32F5DFB-6B89-46F0-8289-DB54C6851262}"/>
    <cellStyle name="l_PM Jornais(eliza)_Plano TO - AJUSTADO_SPA - NUCLEO APRES_SÉCULO 21_JORNAL COMPLEMENTO 24.06 - VERAMIR II - CONSOLIDADO" xfId="1698" xr:uid="{700EB437-A596-4848-AA42-69982EC60C8B}"/>
    <cellStyle name="l_PM Jornais(eliza)_Plano_SC_-_06.05.08_CONFERÊNCIA_16.05.08a" xfId="1699" xr:uid="{A364CC74-5094-4276-8E4D-FDB1BD856760}"/>
    <cellStyle name="l_PM Jornais(eliza)_Plano_SC_-_06.05.08_CONFERÊNCIA_16.05.08a 2" xfId="11515" xr:uid="{9FA5E6A6-7DC4-49E0-A78D-6372F739FAC4}"/>
    <cellStyle name="l_PM Jornais(eliza)_Plano_SC_-_06.05.08_CONFERÊNCIA_16.05.08a 2 2" xfId="13271" xr:uid="{C39C4671-966A-432D-9AD8-B145D8394A7C}"/>
    <cellStyle name="l_PM Jornais(eliza)_Plano_SC_-_06.05.08_CONFERÊNCIA_16.05.08a 2 2 2" xfId="16901" xr:uid="{A8950823-0DBC-4A41-A109-9AB24E3DF569}"/>
    <cellStyle name="l_PM Jornais(eliza)_Plano_SC_-_06.05.08_CONFERÊNCIA_16.05.08a 2 2 2 2" xfId="23060" xr:uid="{315D18D4-171B-458B-AB52-8E0181F9243F}"/>
    <cellStyle name="l_PM Jornais(eliza)_Plano_SC_-_06.05.08_CONFERÊNCIA_16.05.08a 2 2 2 2 2" xfId="40327" xr:uid="{7D75BBF9-C9B7-45F7-87AB-C1716D5B6E65}"/>
    <cellStyle name="l_PM Jornais(eliza)_Plano_SC_-_06.05.08_CONFERÊNCIA_16.05.08a 2 2 2 3" xfId="27968" xr:uid="{97278487-BE2C-4372-A739-0977B6F547D2}"/>
    <cellStyle name="l_PM Jornais(eliza)_Plano_SC_-_06.05.08_CONFERÊNCIA_16.05.08a 2 2 3" xfId="31192" xr:uid="{CCCDDEA9-CF07-46A4-8711-716E1219F1E6}"/>
    <cellStyle name="l_PM Jornais(eliza)_Plano_SC_-_06.05.08_CONFERÊNCIA_16.05.08a 2 2 3 2" xfId="43416" xr:uid="{57CFEA4F-844B-4FC9-8F0D-538F2BFAA94E}"/>
    <cellStyle name="l_PM Jornais(eliza)_Plano_SC_-_06.05.08_CONFERÊNCIA_16.05.08a 2 2 4" xfId="34184" xr:uid="{13D9852A-6DF0-4FAC-814F-EEBBF806DDC9}"/>
    <cellStyle name="l_PM Jornais(eliza)_Plano_SC_-_06.05.08_CONFERÊNCIA_16.05.08a 2 2 4 2" xfId="45903" xr:uid="{C9C235B1-0954-4678-8A70-43F4D885A879}"/>
    <cellStyle name="l_PM Jornais(eliza)_Plano_SC_-_06.05.08_CONFERÊNCIA_16.05.08a 2 2 5" xfId="36385" xr:uid="{2B52A564-0D6E-4EE2-9671-391C5808237F}"/>
    <cellStyle name="l_PM Jornais(eliza)_Plano_SC_-_06.05.08_CONFERÊNCIA_16.05.08a 2 2 6" xfId="18210" xr:uid="{D4C334FD-9388-458D-8A5A-829214CEB7FC}"/>
    <cellStyle name="l_PM Jornais(eliza)_Plano_SC_-_06.05.08_CONFERÊNCIA_16.05.08a 2 3" xfId="15198" xr:uid="{224273F1-BB76-4F7F-AA12-666A701B4A71}"/>
    <cellStyle name="l_PM Jornais(eliza)_Plano_SC_-_06.05.08_CONFERÊNCIA_16.05.08a 2 3 2" xfId="21357" xr:uid="{34D7E371-20A2-4509-9C88-B730E9D6FF90}"/>
    <cellStyle name="l_PM Jornais(eliza)_Plano_SC_-_06.05.08_CONFERÊNCIA_16.05.08a 2 3 2 2" xfId="38730" xr:uid="{2A96B8F0-635D-4953-BB93-B3CC816D6B45}"/>
    <cellStyle name="l_PM Jornais(eliza)_Plano_SC_-_06.05.08_CONFERÊNCIA_16.05.08a 2 3 3" xfId="26319" xr:uid="{8299C566-70ED-4D70-ABD5-322FF1A5B5D5}"/>
    <cellStyle name="l_PM Jornais(eliza)_Plano_SC_-_06.05.08_CONFERÊNCIA_16.05.08a 2 4" xfId="29510" xr:uid="{CBAE5AB2-8110-40E7-809C-FB69568138AC}"/>
    <cellStyle name="l_PM Jornais(eliza)_Plano_SC_-_06.05.08_CONFERÊNCIA_16.05.08a 2 4 2" xfId="41820" xr:uid="{36204834-8140-4A1B-9CF6-AC54567B7A2F}"/>
    <cellStyle name="l_PM Jornais(eliza)_Plano_SC_-_06.05.08_CONFERÊNCIA_16.05.08a 2 5" xfId="32494" xr:uid="{A8A759AF-7BF3-4A1F-B9FB-156B4DECCD16}"/>
    <cellStyle name="l_PM Jornais(eliza)_Plano_SC_-_06.05.08_CONFERÊNCIA_16.05.08a 2 5 2" xfId="44249" xr:uid="{82282A04-1571-498C-97FC-BF32AA273139}"/>
    <cellStyle name="l_PM Jornais(eliza)_Plano_SC_-_06.05.08_CONFERÊNCIA_16.05.08a 2 6" xfId="34799" xr:uid="{3BD23C7A-54AA-4C25-B61A-D408AD2EB8AA}"/>
    <cellStyle name="l_PM Jornais(eliza)_Plano_SC_-_06.05.08_CONFERÊNCIA_16.05.08a 2 7" xfId="18987" xr:uid="{B0DCD765-B62B-4B7A-A3B5-DF25A020C1CD}"/>
    <cellStyle name="l_PM Jornais(eliza)_Plano_SC_-_06.05.08_CONFERÊNCIA_16.05.08a 3" xfId="12468" xr:uid="{68DD164F-3FB3-4BA9-A900-566690767CD8}"/>
    <cellStyle name="l_PM Jornais(eliza)_Plano_SC_-_06.05.08_CONFERÊNCIA_16.05.08a 3 2" xfId="16098" xr:uid="{0A42B07A-9B52-41EA-B487-BCDB95AD24DB}"/>
    <cellStyle name="l_PM Jornais(eliza)_Plano_SC_-_06.05.08_CONFERÊNCIA_16.05.08a 3 2 2" xfId="22257" xr:uid="{C5DE5225-3BC3-48BF-8425-9E28E5F16700}"/>
    <cellStyle name="l_PM Jornais(eliza)_Plano_SC_-_06.05.08_CONFERÊNCIA_16.05.08a 3 2 2 2" xfId="39535" xr:uid="{72BAC43A-2FDE-42CF-B549-9821C0E48D6E}"/>
    <cellStyle name="l_PM Jornais(eliza)_Plano_SC_-_06.05.08_CONFERÊNCIA_16.05.08a 3 2 3" xfId="27176" xr:uid="{21EE88B2-A209-4AC9-B361-23BF70D40CC6}"/>
    <cellStyle name="l_PM Jornais(eliza)_Plano_SC_-_06.05.08_CONFERÊNCIA_16.05.08a 3 2 4" xfId="48435" xr:uid="{E64CF7E5-3314-45A5-A710-F0B7E03F320E}"/>
    <cellStyle name="l_PM Jornais(eliza)_Plano_SC_-_06.05.08_CONFERÊNCIA_16.05.08a 3 3" xfId="17798" xr:uid="{690ED0F0-8621-4A05-BE84-44596E7710AF}"/>
    <cellStyle name="l_PM Jornais(eliza)_Plano_SC_-_06.05.08_CONFERÊNCIA_16.05.08a 3 3 2" xfId="23957" xr:uid="{A392B779-8330-400C-8CE2-58A9A63BA974}"/>
    <cellStyle name="l_PM Jornais(eliza)_Plano_SC_-_06.05.08_CONFERÊNCIA_16.05.08a 3 3 2 2" xfId="42620" xr:uid="{3C1F881C-20AF-4D16-A74B-D65D106478D8}"/>
    <cellStyle name="l_PM Jornais(eliza)_Plano_SC_-_06.05.08_CONFERÊNCIA_16.05.08a 3 3 3" xfId="30394" xr:uid="{7B09E39B-2C67-4D48-A4D9-D73DC7CA3957}"/>
    <cellStyle name="l_PM Jornais(eliza)_Plano_SC_-_06.05.08_CONFERÊNCIA_16.05.08a 3 4" xfId="33391" xr:uid="{42C6DAFE-0919-4523-B85B-E7AF89FC3FA7}"/>
    <cellStyle name="l_PM Jornais(eliza)_Plano_SC_-_06.05.08_CONFERÊNCIA_16.05.08a 3 4 2" xfId="45110" xr:uid="{0AE61756-CBC1-4008-962A-1E64FCDFF074}"/>
    <cellStyle name="l_PM Jornais(eliza)_Plano_SC_-_06.05.08_CONFERÊNCIA_16.05.08a 3 5" xfId="35593" xr:uid="{5BAB6844-B5DE-46D3-8F02-1C69BAA601D0}"/>
    <cellStyle name="l_PM Jornais(eliza)_Plano_SC_-_06.05.08_CONFERÊNCIA_16.05.08a 3 6" xfId="29053" xr:uid="{691746F6-931E-4349-949D-B18B435C81A8}"/>
    <cellStyle name="l_PM Jornais(eliza)_Plano_SC_-_06.05.08_CONFERÊNCIA_16.05.08a 3 6 2" xfId="41379" xr:uid="{1D9E1EC7-BC34-428A-AA42-98F29B05295C}"/>
    <cellStyle name="l_PM Jornais(eliza)_Plano_SC_-_06.05.08_CONFERÊNCIA_16.05.08a 4" xfId="14358" xr:uid="{4D1269A9-9D2C-4277-A155-99A8BED5B7B1}"/>
    <cellStyle name="l_PM Jornais(eliza)_Plano_SC_-_06.05.08_CONFERÊNCIA_16.05.08a 4 2" xfId="20517" xr:uid="{95F72951-5D19-419A-BFC3-EC664B79709F}"/>
    <cellStyle name="l_PM Jornais(eliza)_Plano_SC_-_06.05.08_CONFERÊNCIA_16.05.08a 4 2 2" xfId="37927" xr:uid="{B73D4A04-D8D6-4387-A39B-F73C8F146749}"/>
    <cellStyle name="l_PM Jornais(eliza)_Plano_SC_-_06.05.08_CONFERÊNCIA_16.05.08a 4 3" xfId="25425" xr:uid="{432E9A23-6480-45DC-9FE0-DCB2BB11260E}"/>
    <cellStyle name="l_PM Jornais(eliza)_Plano_SC_-_06.05.08_CONFERÊNCIA_16.05.08a 5" xfId="28636" xr:uid="{25C1BE1A-CC19-49C9-B66A-476E2E3828D0}"/>
    <cellStyle name="l_PM Jornais(eliza)_Plano_SC_-_06.05.08_CONFERÊNCIA_16.05.08a 5 2" xfId="40992" xr:uid="{4EDA86B6-B07B-48B4-9794-6FD6B1617C19}"/>
    <cellStyle name="l_PM Jornais(eliza)_Plano_SC_-_06.05.08_CONFERÊNCIA_16.05.08a 6" xfId="31700" xr:uid="{1AF61253-B832-4E40-8D41-E3DA51C2488B}"/>
    <cellStyle name="l_PM Jornais(eliza)_Plano_SC_-_06.05.08_CONFERÊNCIA_16.05.08a_OOH - Rev 12" xfId="4218" xr:uid="{B62BAB8A-F400-4D03-82EC-67ADCFC52289}"/>
    <cellStyle name="l_PM Jornais(eliza)_PM Jornais(Marcelo)3 - GERAL" xfId="1700" xr:uid="{8A706616-82C8-41A4-9D3F-CBD42603ADB9}"/>
    <cellStyle name="l_PM Jornais(eliza)_PM Jornais(Marcelo)3 - GERAL 2" xfId="11516" xr:uid="{4796F382-5163-4DE1-8476-6B1C527BA9CC}"/>
    <cellStyle name="l_PM Jornais(eliza)_PM Jornais(Marcelo)3 - GERAL 2 2" xfId="13272" xr:uid="{FC423A8D-1238-48C4-8253-E1A79FE9030B}"/>
    <cellStyle name="l_PM Jornais(eliza)_PM Jornais(Marcelo)3 - GERAL 2 2 2" xfId="16902" xr:uid="{67D95C7D-2609-441D-98FB-F6165C67198C}"/>
    <cellStyle name="l_PM Jornais(eliza)_PM Jornais(Marcelo)3 - GERAL 2 2 2 2" xfId="23061" xr:uid="{5FBA604E-8327-4B75-90EA-5467550B9823}"/>
    <cellStyle name="l_PM Jornais(eliza)_PM Jornais(Marcelo)3 - GERAL 2 2 2 2 2" xfId="40328" xr:uid="{113BA702-7E79-4A4E-BC4B-182DF17ABFC4}"/>
    <cellStyle name="l_PM Jornais(eliza)_PM Jornais(Marcelo)3 - GERAL 2 2 2 3" xfId="27969" xr:uid="{C81BCDB1-7284-4732-9C37-25DF67B712E7}"/>
    <cellStyle name="l_PM Jornais(eliza)_PM Jornais(Marcelo)3 - GERAL 2 2 3" xfId="31193" xr:uid="{D0B601A7-B25A-42B5-B04C-98125BC9CC7F}"/>
    <cellStyle name="l_PM Jornais(eliza)_PM Jornais(Marcelo)3 - GERAL 2 2 3 2" xfId="43417" xr:uid="{4D25B028-C32C-41B4-A606-74402F8F8AFE}"/>
    <cellStyle name="l_PM Jornais(eliza)_PM Jornais(Marcelo)3 - GERAL 2 2 4" xfId="34185" xr:uid="{FD559D5D-4C15-43FD-A444-90E4BD3D7319}"/>
    <cellStyle name="l_PM Jornais(eliza)_PM Jornais(Marcelo)3 - GERAL 2 2 4 2" xfId="45904" xr:uid="{652961A9-1362-40E6-BB56-150E4D7E51DE}"/>
    <cellStyle name="l_PM Jornais(eliza)_PM Jornais(Marcelo)3 - GERAL 2 2 5" xfId="36386" xr:uid="{E56F882F-584A-494A-A807-5E76DBDB7677}"/>
    <cellStyle name="l_PM Jornais(eliza)_PM Jornais(Marcelo)3 - GERAL 2 2 6" xfId="19887" xr:uid="{74782792-F1BB-4D5B-AB3D-78399D0F0581}"/>
    <cellStyle name="l_PM Jornais(eliza)_PM Jornais(Marcelo)3 - GERAL 2 3" xfId="15199" xr:uid="{540D36F6-F221-4267-9CA1-F881FD600039}"/>
    <cellStyle name="l_PM Jornais(eliza)_PM Jornais(Marcelo)3 - GERAL 2 3 2" xfId="21358" xr:uid="{D7191A5D-6FB2-46ED-AB9E-F1AA7FC567B9}"/>
    <cellStyle name="l_PM Jornais(eliza)_PM Jornais(Marcelo)3 - GERAL 2 3 2 2" xfId="38731" xr:uid="{CDAE86AF-9C3E-462C-9434-021BF8F91570}"/>
    <cellStyle name="l_PM Jornais(eliza)_PM Jornais(Marcelo)3 - GERAL 2 3 3" xfId="26320" xr:uid="{840EB793-FECC-4E4B-88F7-965A5D4B5A9A}"/>
    <cellStyle name="l_PM Jornais(eliza)_PM Jornais(Marcelo)3 - GERAL 2 4" xfId="29511" xr:uid="{850F8AE3-1267-48F3-BDFB-38CB12EBFB5F}"/>
    <cellStyle name="l_PM Jornais(eliza)_PM Jornais(Marcelo)3 - GERAL 2 4 2" xfId="41821" xr:uid="{9D7D9C16-6CFB-476B-9216-4727A3DB0F97}"/>
    <cellStyle name="l_PM Jornais(eliza)_PM Jornais(Marcelo)3 - GERAL 2 5" xfId="32495" xr:uid="{B04D206F-14E1-4A74-A532-79F17E25929E}"/>
    <cellStyle name="l_PM Jornais(eliza)_PM Jornais(Marcelo)3 - GERAL 2 5 2" xfId="44250" xr:uid="{BC25797F-2603-480A-96FC-90F6DADC4FBB}"/>
    <cellStyle name="l_PM Jornais(eliza)_PM Jornais(Marcelo)3 - GERAL 2 6" xfId="34800" xr:uid="{0B2A9BD9-0D53-4C9A-B50B-242F6C459AF1}"/>
    <cellStyle name="l_PM Jornais(eliza)_PM Jornais(Marcelo)3 - GERAL 2 7" xfId="18671" xr:uid="{CC7E6D04-34B1-4712-9298-AA8458F18AD3}"/>
    <cellStyle name="l_PM Jornais(eliza)_PM Jornais(Marcelo)3 - GERAL 3" xfId="12469" xr:uid="{D1FD9489-D88B-45CD-9177-178550D83A3B}"/>
    <cellStyle name="l_PM Jornais(eliza)_PM Jornais(Marcelo)3 - GERAL 3 2" xfId="16099" xr:uid="{6B09D3D6-9C3E-4CD9-AD19-F69310620B03}"/>
    <cellStyle name="l_PM Jornais(eliza)_PM Jornais(Marcelo)3 - GERAL 3 2 2" xfId="22258" xr:uid="{1BCF0951-2AE1-4D84-97D8-37B8F5EC2204}"/>
    <cellStyle name="l_PM Jornais(eliza)_PM Jornais(Marcelo)3 - GERAL 3 2 2 2" xfId="39536" xr:uid="{C215311D-C1DD-4106-8D7D-B1DD5D586E56}"/>
    <cellStyle name="l_PM Jornais(eliza)_PM Jornais(Marcelo)3 - GERAL 3 2 3" xfId="27177" xr:uid="{FAE0B2F9-EA9A-46B2-BB6C-226ACB3FEF2A}"/>
    <cellStyle name="l_PM Jornais(eliza)_PM Jornais(Marcelo)3 - GERAL 3 2 4" xfId="48436" xr:uid="{A588A259-773B-4D20-A937-9C5A93D593E5}"/>
    <cellStyle name="l_PM Jornais(eliza)_PM Jornais(Marcelo)3 - GERAL 3 3" xfId="17799" xr:uid="{99492B30-50F7-487D-86EC-F41DEDD7330B}"/>
    <cellStyle name="l_PM Jornais(eliza)_PM Jornais(Marcelo)3 - GERAL 3 3 2" xfId="23958" xr:uid="{0E9C027D-0CFC-4929-B50C-D5889490EA4F}"/>
    <cellStyle name="l_PM Jornais(eliza)_PM Jornais(Marcelo)3 - GERAL 3 3 2 2" xfId="42621" xr:uid="{10008B68-2D38-41A4-8850-785521646018}"/>
    <cellStyle name="l_PM Jornais(eliza)_PM Jornais(Marcelo)3 - GERAL 3 3 3" xfId="30395" xr:uid="{9AF6728D-546B-444F-95C7-66B94BC26F75}"/>
    <cellStyle name="l_PM Jornais(eliza)_PM Jornais(Marcelo)3 - GERAL 3 4" xfId="33392" xr:uid="{37C5BF80-B25E-4502-9969-8B9FCCBB606C}"/>
    <cellStyle name="l_PM Jornais(eliza)_PM Jornais(Marcelo)3 - GERAL 3 4 2" xfId="45111" xr:uid="{96E63478-EC6C-4526-ABF7-BB45B3BD1762}"/>
    <cellStyle name="l_PM Jornais(eliza)_PM Jornais(Marcelo)3 - GERAL 3 5" xfId="35594" xr:uid="{A6BF02C4-342A-4636-8E26-E9FD43FF7EDC}"/>
    <cellStyle name="l_PM Jornais(eliza)_PM Jornais(Marcelo)3 - GERAL 3 6" xfId="37054" xr:uid="{7B643238-7608-4F98-91DF-69A4ADCD48AB}"/>
    <cellStyle name="l_PM Jornais(eliza)_PM Jornais(Marcelo)3 - GERAL 3 6 2" xfId="46590" xr:uid="{4BDED56C-C101-4A8E-978B-19D7EBBAAA65}"/>
    <cellStyle name="l_PM Jornais(eliza)_PM Jornais(Marcelo)3 - GERAL 4" xfId="14359" xr:uid="{5052A407-3570-483E-9A76-BE9FABFD8CAF}"/>
    <cellStyle name="l_PM Jornais(eliza)_PM Jornais(Marcelo)3 - GERAL 4 2" xfId="20518" xr:uid="{EDFF9233-C8B4-4546-85CD-13829FB9292D}"/>
    <cellStyle name="l_PM Jornais(eliza)_PM Jornais(Marcelo)3 - GERAL 4 2 2" xfId="37928" xr:uid="{3C280F4A-65AA-43ED-BC75-C8EE2D5520DC}"/>
    <cellStyle name="l_PM Jornais(eliza)_PM Jornais(Marcelo)3 - GERAL 4 3" xfId="25426" xr:uid="{E75B02AA-ECA9-4F3B-93CB-7170B7ADE281}"/>
    <cellStyle name="l_PM Jornais(eliza)_PM Jornais(Marcelo)3 - GERAL 5" xfId="28637" xr:uid="{A6AE7933-37A6-412D-BC09-8D852FC3F05A}"/>
    <cellStyle name="l_PM Jornais(eliza)_PM Jornais(Marcelo)3 - GERAL 5 2" xfId="40993" xr:uid="{5002831E-DE00-46FC-8CC6-13930AB051D6}"/>
    <cellStyle name="l_PM Jornais(eliza)_PM Jornais(Marcelo)3 - GERAL 6" xfId="31699" xr:uid="{270B495C-9B67-4E6A-914D-B59E87FD4FA9}"/>
    <cellStyle name="l_PM Jornais(eliza)_PM Jornais(Marcelo)3 - GERAL_CINEMA - 9 MERCADOS" xfId="1701" xr:uid="{3C15A041-63FE-47DC-9D7B-54B4564D3941}"/>
    <cellStyle name="l_PM Jornais(eliza)_PM Jornais(Marcelo)3 - GERAL_JORNAL COMPLEMENTO 24.06 - VERAMIR II - CONSOLIDADO" xfId="1702" xr:uid="{91AE8B4F-2FFF-4C01-91B3-C98CE246C5A5}"/>
    <cellStyle name="l_PM Jornais(eliza)_PM Jornais(Marcelo)3 - GERAL_NEIDE II" xfId="1703" xr:uid="{316091A3-FA4B-48C4-B62E-B0029DAEAAAF}"/>
    <cellStyle name="l_PM Jornais(eliza)_PM Jornais(Marcelo)3 - GERAL_NEIDE II 2" xfId="11517" xr:uid="{E6313F5E-E8FC-44EC-A0E0-CBD72A70BC6F}"/>
    <cellStyle name="l_PM Jornais(eliza)_PM Jornais(Marcelo)3 - GERAL_NEIDE II 2 2" xfId="13273" xr:uid="{30EAAA34-B038-496E-AF80-89F3D8434FA7}"/>
    <cellStyle name="l_PM Jornais(eliza)_PM Jornais(Marcelo)3 - GERAL_NEIDE II 2 2 2" xfId="16903" xr:uid="{41B84433-FF6A-4873-B5EB-C5C79C01B54A}"/>
    <cellStyle name="l_PM Jornais(eliza)_PM Jornais(Marcelo)3 - GERAL_NEIDE II 2 2 2 2" xfId="23062" xr:uid="{26DF9BA2-658A-4F55-A22D-1A59AE3BC7F6}"/>
    <cellStyle name="l_PM Jornais(eliza)_PM Jornais(Marcelo)3 - GERAL_NEIDE II 2 2 2 2 2" xfId="40329" xr:uid="{34FA0528-0BD8-41BF-816D-848242B3A775}"/>
    <cellStyle name="l_PM Jornais(eliza)_PM Jornais(Marcelo)3 - GERAL_NEIDE II 2 2 2 3" xfId="27970" xr:uid="{0B84D6F9-D0DF-43F3-89FE-DAFCE97E1125}"/>
    <cellStyle name="l_PM Jornais(eliza)_PM Jornais(Marcelo)3 - GERAL_NEIDE II 2 2 3" xfId="31194" xr:uid="{CEDF565D-528D-42D5-9BAC-E439E8060BA2}"/>
    <cellStyle name="l_PM Jornais(eliza)_PM Jornais(Marcelo)3 - GERAL_NEIDE II 2 2 3 2" xfId="43418" xr:uid="{2DC258FA-54FA-4D34-BE75-39309413AEFB}"/>
    <cellStyle name="l_PM Jornais(eliza)_PM Jornais(Marcelo)3 - GERAL_NEIDE II 2 2 4" xfId="34186" xr:uid="{4E20BE5B-C23A-427F-AAEC-4BD427520055}"/>
    <cellStyle name="l_PM Jornais(eliza)_PM Jornais(Marcelo)3 - GERAL_NEIDE II 2 2 4 2" xfId="45905" xr:uid="{4A72159A-0E62-424C-B9D9-2B67EA49EA0A}"/>
    <cellStyle name="l_PM Jornais(eliza)_PM Jornais(Marcelo)3 - GERAL_NEIDE II 2 2 5" xfId="36387" xr:uid="{7FEAC06E-D2FD-47AF-81C4-6D72A2EEEB93}"/>
    <cellStyle name="l_PM Jornais(eliza)_PM Jornais(Marcelo)3 - GERAL_NEIDE II 2 2 6" xfId="18207" xr:uid="{82E59CBA-5ADE-4A7E-B831-583A5EEBCFDF}"/>
    <cellStyle name="l_PM Jornais(eliza)_PM Jornais(Marcelo)3 - GERAL_NEIDE II 2 3" xfId="15200" xr:uid="{CD50370A-782E-44AA-A623-8A21A34FBCB8}"/>
    <cellStyle name="l_PM Jornais(eliza)_PM Jornais(Marcelo)3 - GERAL_NEIDE II 2 3 2" xfId="21359" xr:uid="{8FE0F949-293F-4487-815F-8E6DE91E9384}"/>
    <cellStyle name="l_PM Jornais(eliza)_PM Jornais(Marcelo)3 - GERAL_NEIDE II 2 3 2 2" xfId="38732" xr:uid="{B37B49C3-5674-4F30-99A5-2DD879917D2B}"/>
    <cellStyle name="l_PM Jornais(eliza)_PM Jornais(Marcelo)3 - GERAL_NEIDE II 2 3 3" xfId="26321" xr:uid="{45119475-7815-4D80-A733-6FC7125DD6D8}"/>
    <cellStyle name="l_PM Jornais(eliza)_PM Jornais(Marcelo)3 - GERAL_NEIDE II 2 4" xfId="29512" xr:uid="{213E5B31-2567-4D5D-872B-C7F966048F90}"/>
    <cellStyle name="l_PM Jornais(eliza)_PM Jornais(Marcelo)3 - GERAL_NEIDE II 2 4 2" xfId="41822" xr:uid="{CE8A5AFF-F170-4DE3-8053-B6F89CFFAF53}"/>
    <cellStyle name="l_PM Jornais(eliza)_PM Jornais(Marcelo)3 - GERAL_NEIDE II 2 5" xfId="32496" xr:uid="{BF129B64-A772-4E78-A730-48E97FAEEFCC}"/>
    <cellStyle name="l_PM Jornais(eliza)_PM Jornais(Marcelo)3 - GERAL_NEIDE II 2 5 2" xfId="44251" xr:uid="{0A83AB19-DCDB-4763-B3E3-9EF844F2E9E6}"/>
    <cellStyle name="l_PM Jornais(eliza)_PM Jornais(Marcelo)3 - GERAL_NEIDE II 2 6" xfId="34801" xr:uid="{9F79BF6D-3749-4D5D-B791-544765F0B7CB}"/>
    <cellStyle name="l_PM Jornais(eliza)_PM Jornais(Marcelo)3 - GERAL_NEIDE II 2 7" xfId="19369" xr:uid="{59B3541F-4FAE-4EB8-839D-4D7D95E3A004}"/>
    <cellStyle name="l_PM Jornais(eliza)_PM Jornais(Marcelo)3 - GERAL_NEIDE II 3" xfId="12470" xr:uid="{6A957EEB-894A-4B32-9858-4667B9C84739}"/>
    <cellStyle name="l_PM Jornais(eliza)_PM Jornais(Marcelo)3 - GERAL_NEIDE II 3 2" xfId="16100" xr:uid="{BAE24DCC-471A-43E3-8C20-13EB75199B0B}"/>
    <cellStyle name="l_PM Jornais(eliza)_PM Jornais(Marcelo)3 - GERAL_NEIDE II 3 2 2" xfId="22259" xr:uid="{0FE91A5A-E64F-4D1B-858E-FC1B23E31820}"/>
    <cellStyle name="l_PM Jornais(eliza)_PM Jornais(Marcelo)3 - GERAL_NEIDE II 3 2 2 2" xfId="39537" xr:uid="{14BB8738-FD4A-438E-9E76-BEA9E771416D}"/>
    <cellStyle name="l_PM Jornais(eliza)_PM Jornais(Marcelo)3 - GERAL_NEIDE II 3 2 3" xfId="27178" xr:uid="{68D18FF8-2C2F-4134-BA69-E57A0D2FBCB8}"/>
    <cellStyle name="l_PM Jornais(eliza)_PM Jornais(Marcelo)3 - GERAL_NEIDE II 3 2 4" xfId="48437" xr:uid="{27A04054-BDEB-491D-B9B2-428EEFB54572}"/>
    <cellStyle name="l_PM Jornais(eliza)_PM Jornais(Marcelo)3 - GERAL_NEIDE II 3 3" xfId="17800" xr:uid="{AD4115C9-4A3D-412F-B007-F10E9A655D8C}"/>
    <cellStyle name="l_PM Jornais(eliza)_PM Jornais(Marcelo)3 - GERAL_NEIDE II 3 3 2" xfId="23959" xr:uid="{74057B8F-6955-4A8C-9F22-317BACC13CC6}"/>
    <cellStyle name="l_PM Jornais(eliza)_PM Jornais(Marcelo)3 - GERAL_NEIDE II 3 3 2 2" xfId="42622" xr:uid="{752FFAA3-BA17-49FE-93AD-ECF377ECABC6}"/>
    <cellStyle name="l_PM Jornais(eliza)_PM Jornais(Marcelo)3 - GERAL_NEIDE II 3 3 3" xfId="30396" xr:uid="{B2B4D020-580A-4DEB-9813-7BE4F55AF5B4}"/>
    <cellStyle name="l_PM Jornais(eliza)_PM Jornais(Marcelo)3 - GERAL_NEIDE II 3 4" xfId="33393" xr:uid="{ED6372EC-B444-4F53-828C-AFE7B460F3C8}"/>
    <cellStyle name="l_PM Jornais(eliza)_PM Jornais(Marcelo)3 - GERAL_NEIDE II 3 4 2" xfId="45112" xr:uid="{C5FBA456-B551-4A9D-94EC-A061D37DD5C2}"/>
    <cellStyle name="l_PM Jornais(eliza)_PM Jornais(Marcelo)3 - GERAL_NEIDE II 3 5" xfId="35595" xr:uid="{5D66FDB8-B0FF-4B69-BE6C-9F053E18F043}"/>
    <cellStyle name="l_PM Jornais(eliza)_PM Jornais(Marcelo)3 - GERAL_NEIDE II 3 6" xfId="37257" xr:uid="{E607A453-A519-488D-9101-2441F112A124}"/>
    <cellStyle name="l_PM Jornais(eliza)_PM Jornais(Marcelo)3 - GERAL_NEIDE II 3 6 2" xfId="46793" xr:uid="{E277F1C1-9FB4-4BCB-95B1-45E65D3DE825}"/>
    <cellStyle name="l_PM Jornais(eliza)_PM Jornais(Marcelo)3 - GERAL_NEIDE II 4" xfId="14360" xr:uid="{0D79BA9D-ABE2-4C38-93D5-4C603C16E552}"/>
    <cellStyle name="l_PM Jornais(eliza)_PM Jornais(Marcelo)3 - GERAL_NEIDE II 4 2" xfId="20519" xr:uid="{B6C69DC0-FE5B-44DA-8827-2A23B57304A1}"/>
    <cellStyle name="l_PM Jornais(eliza)_PM Jornais(Marcelo)3 - GERAL_NEIDE II 4 2 2" xfId="37929" xr:uid="{24B049A4-CF98-4626-941C-07734C614CF2}"/>
    <cellStyle name="l_PM Jornais(eliza)_PM Jornais(Marcelo)3 - GERAL_NEIDE II 4 3" xfId="25427" xr:uid="{7C428F7B-4128-4011-A8E2-AAD8ED8313E7}"/>
    <cellStyle name="l_PM Jornais(eliza)_PM Jornais(Marcelo)3 - GERAL_NEIDE II 5" xfId="28638" xr:uid="{C22051F7-CD36-4BF3-B2C4-608DC6F7544C}"/>
    <cellStyle name="l_PM Jornais(eliza)_PM Jornais(Marcelo)3 - GERAL_NEIDE II 5 2" xfId="40994" xr:uid="{3AA6E746-CA80-48AD-9BBD-35053D69EC63}"/>
    <cellStyle name="l_PM Jornais(eliza)_PM Jornais(Marcelo)3 - GERAL_NEIDE II 6" xfId="31698" xr:uid="{48452986-EB6F-41C1-BFFB-FBB42EDD8BA4}"/>
    <cellStyle name="l_PM Jornais(eliza)_PM Jornais(Marcelo)3 - GERAL_NEIDE II_OOH - Rev 12" xfId="4219" xr:uid="{C02D0269-D04A-4426-A66E-5176A5AE0337}"/>
    <cellStyle name="l_PM Jornais(eliza)_PM Jornais(Marcelo)3 - GERAL_OOH - Rev 12" xfId="4220" xr:uid="{B0900DA9-3AF7-400D-A29C-BF49E918ADFA}"/>
    <cellStyle name="l_PM Jornais(eliza)_PM Jornais(Marcelo)3 - GERAL_Plano  DF - AJUSTADO" xfId="1704" xr:uid="{E60CA0F3-EC05-45FF-B7C2-49AF66D63181}"/>
    <cellStyle name="l_PM Jornais(eliza)_PM Jornais(Marcelo)3 - GERAL_Plano  DF - AJUSTADO 2" xfId="11518" xr:uid="{A5BEBCBB-3F34-4470-9019-4FEC6D703595}"/>
    <cellStyle name="l_PM Jornais(eliza)_PM Jornais(Marcelo)3 - GERAL_Plano  DF - AJUSTADO 2 2" xfId="13274" xr:uid="{DC628336-5EE3-4D86-BB6D-A7C2C66651B8}"/>
    <cellStyle name="l_PM Jornais(eliza)_PM Jornais(Marcelo)3 - GERAL_Plano  DF - AJUSTADO 2 2 2" xfId="16904" xr:uid="{EC189493-94D2-44BA-AC5E-C9B869A3DA6E}"/>
    <cellStyle name="l_PM Jornais(eliza)_PM Jornais(Marcelo)3 - GERAL_Plano  DF - AJUSTADO 2 2 2 2" xfId="23063" xr:uid="{C0F1231B-2893-4481-B612-CED83D1AFC1F}"/>
    <cellStyle name="l_PM Jornais(eliza)_PM Jornais(Marcelo)3 - GERAL_Plano  DF - AJUSTADO 2 2 2 2 2" xfId="40330" xr:uid="{EA42D223-87DA-4228-A977-2AB2B6F60D1C}"/>
    <cellStyle name="l_PM Jornais(eliza)_PM Jornais(Marcelo)3 - GERAL_Plano  DF - AJUSTADO 2 2 2 3" xfId="27971" xr:uid="{72AE5D9E-2089-428F-B4F3-03726CD92E63}"/>
    <cellStyle name="l_PM Jornais(eliza)_PM Jornais(Marcelo)3 - GERAL_Plano  DF - AJUSTADO 2 2 3" xfId="31195" xr:uid="{5C077172-6353-4D9C-AEB9-ADAF7A5C1FE7}"/>
    <cellStyle name="l_PM Jornais(eliza)_PM Jornais(Marcelo)3 - GERAL_Plano  DF - AJUSTADO 2 2 3 2" xfId="43419" xr:uid="{D1125DC7-6996-4D90-93FE-61234DAA5958}"/>
    <cellStyle name="l_PM Jornais(eliza)_PM Jornais(Marcelo)3 - GERAL_Plano  DF - AJUSTADO 2 2 4" xfId="34187" xr:uid="{03FA28C6-3096-4389-A6E9-3FC18E6CCB47}"/>
    <cellStyle name="l_PM Jornais(eliza)_PM Jornais(Marcelo)3 - GERAL_Plano  DF - AJUSTADO 2 2 4 2" xfId="45906" xr:uid="{D508273E-A5D9-48BA-9FD4-949BD94B11D0}"/>
    <cellStyle name="l_PM Jornais(eliza)_PM Jornais(Marcelo)3 - GERAL_Plano  DF - AJUSTADO 2 2 5" xfId="36388" xr:uid="{F75F1730-0262-48CB-BA74-8E2403A7AB95}"/>
    <cellStyle name="l_PM Jornais(eliza)_PM Jornais(Marcelo)3 - GERAL_Plano  DF - AJUSTADO 2 2 6" xfId="19886" xr:uid="{44B1FAF3-4409-4E0F-A20B-69B4C88CE7DC}"/>
    <cellStyle name="l_PM Jornais(eliza)_PM Jornais(Marcelo)3 - GERAL_Plano  DF - AJUSTADO 2 3" xfId="15201" xr:uid="{650AF06C-AED7-4D7A-B16F-916C4361FF67}"/>
    <cellStyle name="l_PM Jornais(eliza)_PM Jornais(Marcelo)3 - GERAL_Plano  DF - AJUSTADO 2 3 2" xfId="21360" xr:uid="{9D292556-4EAB-4F5E-96BE-55F99948B018}"/>
    <cellStyle name="l_PM Jornais(eliza)_PM Jornais(Marcelo)3 - GERAL_Plano  DF - AJUSTADO 2 3 2 2" xfId="38733" xr:uid="{58D6C554-E244-4E4F-8534-10D04FD8B66F}"/>
    <cellStyle name="l_PM Jornais(eliza)_PM Jornais(Marcelo)3 - GERAL_Plano  DF - AJUSTADO 2 3 3" xfId="26322" xr:uid="{A335171D-306B-457E-85C3-0E0FCD771272}"/>
    <cellStyle name="l_PM Jornais(eliza)_PM Jornais(Marcelo)3 - GERAL_Plano  DF - AJUSTADO 2 4" xfId="29513" xr:uid="{8C533904-3CDC-4906-8ABB-933ED555DDF2}"/>
    <cellStyle name="l_PM Jornais(eliza)_PM Jornais(Marcelo)3 - GERAL_Plano  DF - AJUSTADO 2 4 2" xfId="41823" xr:uid="{FED15A29-DABA-4DFC-A3C0-F7A67077EF12}"/>
    <cellStyle name="l_PM Jornais(eliza)_PM Jornais(Marcelo)3 - GERAL_Plano  DF - AJUSTADO 2 5" xfId="32497" xr:uid="{33C26D13-4608-4DDB-B0EC-4DFB8D29634A}"/>
    <cellStyle name="l_PM Jornais(eliza)_PM Jornais(Marcelo)3 - GERAL_Plano  DF - AJUSTADO 2 5 2" xfId="44252" xr:uid="{E94CE7CE-F0B5-4F9C-92F2-360490983122}"/>
    <cellStyle name="l_PM Jornais(eliza)_PM Jornais(Marcelo)3 - GERAL_Plano  DF - AJUSTADO 2 6" xfId="34802" xr:uid="{413B30E3-A9F5-4611-AE32-C1BDB412AB12}"/>
    <cellStyle name="l_PM Jornais(eliza)_PM Jornais(Marcelo)3 - GERAL_Plano  DF - AJUSTADO 2 7" xfId="19663" xr:uid="{188246F2-86F8-4D19-8588-8CCA8E2A23E5}"/>
    <cellStyle name="l_PM Jornais(eliza)_PM Jornais(Marcelo)3 - GERAL_Plano  DF - AJUSTADO 3" xfId="12471" xr:uid="{5FB6E08A-28FD-45B1-AEA4-932B1A774DC7}"/>
    <cellStyle name="l_PM Jornais(eliza)_PM Jornais(Marcelo)3 - GERAL_Plano  DF - AJUSTADO 3 2" xfId="16101" xr:uid="{2F3E2428-FEAD-4BA4-9DE7-A7F0439F14E4}"/>
    <cellStyle name="l_PM Jornais(eliza)_PM Jornais(Marcelo)3 - GERAL_Plano  DF - AJUSTADO 3 2 2" xfId="22260" xr:uid="{54904123-D21E-4B71-8CE5-FE95A64535F5}"/>
    <cellStyle name="l_PM Jornais(eliza)_PM Jornais(Marcelo)3 - GERAL_Plano  DF - AJUSTADO 3 2 2 2" xfId="39538" xr:uid="{13782BD8-4962-4E29-B259-D70073426CD8}"/>
    <cellStyle name="l_PM Jornais(eliza)_PM Jornais(Marcelo)3 - GERAL_Plano  DF - AJUSTADO 3 2 3" xfId="27179" xr:uid="{3745D95D-485B-4495-BFB7-73F78BEE1E1E}"/>
    <cellStyle name="l_PM Jornais(eliza)_PM Jornais(Marcelo)3 - GERAL_Plano  DF - AJUSTADO 3 2 4" xfId="48438" xr:uid="{AEE84CB1-6009-4920-8B84-B1E746A74B99}"/>
    <cellStyle name="l_PM Jornais(eliza)_PM Jornais(Marcelo)3 - GERAL_Plano  DF - AJUSTADO 3 3" xfId="17801" xr:uid="{A6B63CBA-41FB-494B-8E80-5F5E8D2DA428}"/>
    <cellStyle name="l_PM Jornais(eliza)_PM Jornais(Marcelo)3 - GERAL_Plano  DF - AJUSTADO 3 3 2" xfId="23960" xr:uid="{B280D980-5D7B-44EA-B1AE-1F3E501DA5D4}"/>
    <cellStyle name="l_PM Jornais(eliza)_PM Jornais(Marcelo)3 - GERAL_Plano  DF - AJUSTADO 3 3 2 2" xfId="42623" xr:uid="{94D69231-093E-4486-8F24-4B18C339ED8E}"/>
    <cellStyle name="l_PM Jornais(eliza)_PM Jornais(Marcelo)3 - GERAL_Plano  DF - AJUSTADO 3 3 3" xfId="30397" xr:uid="{575A31F3-5E40-464B-A6A4-588E771DE64F}"/>
    <cellStyle name="l_PM Jornais(eliza)_PM Jornais(Marcelo)3 - GERAL_Plano  DF - AJUSTADO 3 4" xfId="33394" xr:uid="{26D3C566-41F9-46AB-86CD-BE8BF4E86D4A}"/>
    <cellStyle name="l_PM Jornais(eliza)_PM Jornais(Marcelo)3 - GERAL_Plano  DF - AJUSTADO 3 4 2" xfId="45113" xr:uid="{6815509C-010F-4866-9B37-6BAFBF7DE0F0}"/>
    <cellStyle name="l_PM Jornais(eliza)_PM Jornais(Marcelo)3 - GERAL_Plano  DF - AJUSTADO 3 5" xfId="35596" xr:uid="{2B0D13FF-99FD-498E-BBD1-185ECFF3E295}"/>
    <cellStyle name="l_PM Jornais(eliza)_PM Jornais(Marcelo)3 - GERAL_Plano  DF - AJUSTADO 3 6" xfId="36857" xr:uid="{36228C9B-D3E8-42B6-BF40-2B32C4457A5C}"/>
    <cellStyle name="l_PM Jornais(eliza)_PM Jornais(Marcelo)3 - GERAL_Plano  DF - AJUSTADO 3 6 2" xfId="46393" xr:uid="{60F76854-849C-4674-98BC-835E1CC8FC57}"/>
    <cellStyle name="l_PM Jornais(eliza)_PM Jornais(Marcelo)3 - GERAL_Plano  DF - AJUSTADO 4" xfId="14361" xr:uid="{0C91EE41-2172-4B55-99E2-DD701C27A8ED}"/>
    <cellStyle name="l_PM Jornais(eliza)_PM Jornais(Marcelo)3 - GERAL_Plano  DF - AJUSTADO 4 2" xfId="20520" xr:uid="{D3F045BD-98A6-4031-81B9-0C78258B089E}"/>
    <cellStyle name="l_PM Jornais(eliza)_PM Jornais(Marcelo)3 - GERAL_Plano  DF - AJUSTADO 4 2 2" xfId="37930" xr:uid="{BFA65B66-E060-4764-BFEB-A60E621AC306}"/>
    <cellStyle name="l_PM Jornais(eliza)_PM Jornais(Marcelo)3 - GERAL_Plano  DF - AJUSTADO 4 3" xfId="25428" xr:uid="{75E507DB-E5EA-48E9-B636-2A5BB876D691}"/>
    <cellStyle name="l_PM Jornais(eliza)_PM Jornais(Marcelo)3 - GERAL_Plano  DF - AJUSTADO 5" xfId="28639" xr:uid="{47948DB4-57B6-479C-B1DF-E2954DC00C18}"/>
    <cellStyle name="l_PM Jornais(eliza)_PM Jornais(Marcelo)3 - GERAL_Plano  DF - AJUSTADO 5 2" xfId="40995" xr:uid="{28A36A20-79DA-489A-8241-351967F7E813}"/>
    <cellStyle name="l_PM Jornais(eliza)_PM Jornais(Marcelo)3 - GERAL_Plano  DF - AJUSTADO 6" xfId="31697" xr:uid="{B27BD64E-E782-4F60-B4F6-242773DD06FE}"/>
    <cellStyle name="l_PM Jornais(eliza)_PM Jornais(Marcelo)3 - GERAL_Plano  DF - AJUSTADO_JORNAL COMPLEMENTO 24.06 - VERAMIR II - CONSOLIDADO" xfId="1705" xr:uid="{44D1B255-96A0-4B27-A3C6-0BDAC0FC016D}"/>
    <cellStyle name="l_PM Jornais(eliza)_PM Jornais(Marcelo)3 - GERAL_Plano  DF - AJUSTADO_OOH - Rev 12" xfId="4221" xr:uid="{510F526D-8B04-4B5E-A0D0-B9927DD29B98}"/>
    <cellStyle name="l_PM Jornais(eliza)_PM Jornais(Marcelo)3 - GERAL_Plano  GO - AJUSTADO" xfId="1706" xr:uid="{02A2D01B-4459-4EC5-B133-B813D151B152}"/>
    <cellStyle name="l_PM Jornais(eliza)_PM Jornais(Marcelo)3 - GERAL_Plano  GO - AJUSTADO 2" xfId="11519" xr:uid="{063B88B7-84D2-41F2-B8D7-AFFE046AD5B7}"/>
    <cellStyle name="l_PM Jornais(eliza)_PM Jornais(Marcelo)3 - GERAL_Plano  GO - AJUSTADO 2 2" xfId="13275" xr:uid="{2DC8FF8B-A4F6-43B8-ADE6-7DB374DA458F}"/>
    <cellStyle name="l_PM Jornais(eliza)_PM Jornais(Marcelo)3 - GERAL_Plano  GO - AJUSTADO 2 2 2" xfId="16905" xr:uid="{4C1496CF-E822-4BF1-AC80-BC34BBF2F38B}"/>
    <cellStyle name="l_PM Jornais(eliza)_PM Jornais(Marcelo)3 - GERAL_Plano  GO - AJUSTADO 2 2 2 2" xfId="23064" xr:uid="{1CBC4133-ECAE-4473-9131-BE46426013D1}"/>
    <cellStyle name="l_PM Jornais(eliza)_PM Jornais(Marcelo)3 - GERAL_Plano  GO - AJUSTADO 2 2 2 2 2" xfId="40331" xr:uid="{B8617736-832F-4C24-9E67-3B996943F945}"/>
    <cellStyle name="l_PM Jornais(eliza)_PM Jornais(Marcelo)3 - GERAL_Plano  GO - AJUSTADO 2 2 2 3" xfId="27972" xr:uid="{13CA04F3-6896-4BDC-B5A3-B6A3C593A665}"/>
    <cellStyle name="l_PM Jornais(eliza)_PM Jornais(Marcelo)3 - GERAL_Plano  GO - AJUSTADO 2 2 3" xfId="31196" xr:uid="{004F7E08-0BAA-471E-8E3A-4924CDE3D1D3}"/>
    <cellStyle name="l_PM Jornais(eliza)_PM Jornais(Marcelo)3 - GERAL_Plano  GO - AJUSTADO 2 2 3 2" xfId="43420" xr:uid="{E47AC9AE-6B39-4C44-BBC9-7B979CA06C97}"/>
    <cellStyle name="l_PM Jornais(eliza)_PM Jornais(Marcelo)3 - GERAL_Plano  GO - AJUSTADO 2 2 4" xfId="34188" xr:uid="{CDA30091-7DEC-4C47-8792-6602707B84DB}"/>
    <cellStyle name="l_PM Jornais(eliza)_PM Jornais(Marcelo)3 - GERAL_Plano  GO - AJUSTADO 2 2 4 2" xfId="45907" xr:uid="{DF8B7DC7-B5E3-431D-97EB-A37E89A076EC}"/>
    <cellStyle name="l_PM Jornais(eliza)_PM Jornais(Marcelo)3 - GERAL_Plano  GO - AJUSTADO 2 2 5" xfId="36389" xr:uid="{6D09BB82-F16E-4AF5-BF2A-3B6AC5C2494C}"/>
    <cellStyle name="l_PM Jornais(eliza)_PM Jornais(Marcelo)3 - GERAL_Plano  GO - AJUSTADO 2 2 6" xfId="18204" xr:uid="{D7CE120A-794C-430A-98A2-63DCDCC60D9D}"/>
    <cellStyle name="l_PM Jornais(eliza)_PM Jornais(Marcelo)3 - GERAL_Plano  GO - AJUSTADO 2 3" xfId="15202" xr:uid="{84AF7BB5-8D73-413E-B556-E81F6C2A04EC}"/>
    <cellStyle name="l_PM Jornais(eliza)_PM Jornais(Marcelo)3 - GERAL_Plano  GO - AJUSTADO 2 3 2" xfId="21361" xr:uid="{7B8DC0CD-179E-4B62-8539-8921B8F2ABA8}"/>
    <cellStyle name="l_PM Jornais(eliza)_PM Jornais(Marcelo)3 - GERAL_Plano  GO - AJUSTADO 2 3 2 2" xfId="38734" xr:uid="{7FC69853-6874-4D18-B389-3AD4D87E642F}"/>
    <cellStyle name="l_PM Jornais(eliza)_PM Jornais(Marcelo)3 - GERAL_Plano  GO - AJUSTADO 2 3 3" xfId="26323" xr:uid="{F3F4769E-154A-4730-ADEA-93129DAAC231}"/>
    <cellStyle name="l_PM Jornais(eliza)_PM Jornais(Marcelo)3 - GERAL_Plano  GO - AJUSTADO 2 4" xfId="29514" xr:uid="{28817B89-22E4-46FE-8158-4FEC11EAEFF2}"/>
    <cellStyle name="l_PM Jornais(eliza)_PM Jornais(Marcelo)3 - GERAL_Plano  GO - AJUSTADO 2 4 2" xfId="41824" xr:uid="{63D3FA4E-3872-46D5-8C0E-1DADF4716056}"/>
    <cellStyle name="l_PM Jornais(eliza)_PM Jornais(Marcelo)3 - GERAL_Plano  GO - AJUSTADO 2 5" xfId="32498" xr:uid="{3458D8B2-C69B-4C24-8598-F7D746A2D19C}"/>
    <cellStyle name="l_PM Jornais(eliza)_PM Jornais(Marcelo)3 - GERAL_Plano  GO - AJUSTADO 2 5 2" xfId="44253" xr:uid="{814B1508-C3DC-4C47-A852-45E7ADFF951E}"/>
    <cellStyle name="l_PM Jornais(eliza)_PM Jornais(Marcelo)3 - GERAL_Plano  GO - AJUSTADO 2 6" xfId="34803" xr:uid="{4A9660AE-410A-46FF-90EE-6F705C3DD4DD}"/>
    <cellStyle name="l_PM Jornais(eliza)_PM Jornais(Marcelo)3 - GERAL_Plano  GO - AJUSTADO 2 7" xfId="18986" xr:uid="{D1993E70-BA71-4120-AF2D-DE7C8FAE3932}"/>
    <cellStyle name="l_PM Jornais(eliza)_PM Jornais(Marcelo)3 - GERAL_Plano  GO - AJUSTADO 3" xfId="12472" xr:uid="{41F6903F-A085-4570-BAA9-F78AA0DF2840}"/>
    <cellStyle name="l_PM Jornais(eliza)_PM Jornais(Marcelo)3 - GERAL_Plano  GO - AJUSTADO 3 2" xfId="16102" xr:uid="{35E0A396-571E-49D0-9BD0-E49380EE3D54}"/>
    <cellStyle name="l_PM Jornais(eliza)_PM Jornais(Marcelo)3 - GERAL_Plano  GO - AJUSTADO 3 2 2" xfId="22261" xr:uid="{69967FF8-13A8-4B91-B613-D02130920807}"/>
    <cellStyle name="l_PM Jornais(eliza)_PM Jornais(Marcelo)3 - GERAL_Plano  GO - AJUSTADO 3 2 2 2" xfId="39539" xr:uid="{6DF6477C-C09D-4FDB-A6C4-31E821275B62}"/>
    <cellStyle name="l_PM Jornais(eliza)_PM Jornais(Marcelo)3 - GERAL_Plano  GO - AJUSTADO 3 2 3" xfId="27180" xr:uid="{E64A4A30-D204-49E1-B4DA-120D8E1FC1A3}"/>
    <cellStyle name="l_PM Jornais(eliza)_PM Jornais(Marcelo)3 - GERAL_Plano  GO - AJUSTADO 3 2 4" xfId="48439" xr:uid="{F2BEC0B5-B5CC-41F1-B703-9B3B244DA050}"/>
    <cellStyle name="l_PM Jornais(eliza)_PM Jornais(Marcelo)3 - GERAL_Plano  GO - AJUSTADO 3 3" xfId="17802" xr:uid="{88D929BA-3D0C-4C4F-9529-F08E57B93B55}"/>
    <cellStyle name="l_PM Jornais(eliza)_PM Jornais(Marcelo)3 - GERAL_Plano  GO - AJUSTADO 3 3 2" xfId="23961" xr:uid="{D257983E-221A-41D0-9684-EAA8C24FF185}"/>
    <cellStyle name="l_PM Jornais(eliza)_PM Jornais(Marcelo)3 - GERAL_Plano  GO - AJUSTADO 3 3 2 2" xfId="42624" xr:uid="{478FD91B-A4EF-4F76-9655-029466776E60}"/>
    <cellStyle name="l_PM Jornais(eliza)_PM Jornais(Marcelo)3 - GERAL_Plano  GO - AJUSTADO 3 3 3" xfId="30398" xr:uid="{9DEFBAD3-A4BA-4828-ABAF-AA29C5C3ECAC}"/>
    <cellStyle name="l_PM Jornais(eliza)_PM Jornais(Marcelo)3 - GERAL_Plano  GO - AJUSTADO 3 4" xfId="33395" xr:uid="{15734E30-3703-4E6E-84A5-429911815F7D}"/>
    <cellStyle name="l_PM Jornais(eliza)_PM Jornais(Marcelo)3 - GERAL_Plano  GO - AJUSTADO 3 4 2" xfId="45114" xr:uid="{887C337B-1481-4EE3-84BC-12631C37CF55}"/>
    <cellStyle name="l_PM Jornais(eliza)_PM Jornais(Marcelo)3 - GERAL_Plano  GO - AJUSTADO 3 5" xfId="35597" xr:uid="{F37FCE0D-FA93-4A35-8EA9-FF97D9ED5892}"/>
    <cellStyle name="l_PM Jornais(eliza)_PM Jornais(Marcelo)3 - GERAL_Plano  GO - AJUSTADO 3 6" xfId="29079" xr:uid="{E01B92B4-9A91-4CED-A6DC-4E9961715E22}"/>
    <cellStyle name="l_PM Jornais(eliza)_PM Jornais(Marcelo)3 - GERAL_Plano  GO - AJUSTADO 3 6 2" xfId="41395" xr:uid="{6B0B4CC8-3AF4-4FD3-825C-9BEB949AC7E6}"/>
    <cellStyle name="l_PM Jornais(eliza)_PM Jornais(Marcelo)3 - GERAL_Plano  GO - AJUSTADO 4" xfId="14362" xr:uid="{E6A3494F-6401-4208-A8A2-FBF188BB39A6}"/>
    <cellStyle name="l_PM Jornais(eliza)_PM Jornais(Marcelo)3 - GERAL_Plano  GO - AJUSTADO 4 2" xfId="20521" xr:uid="{4A07F5C6-5BD5-4DB0-A571-8BDDB5FE1805}"/>
    <cellStyle name="l_PM Jornais(eliza)_PM Jornais(Marcelo)3 - GERAL_Plano  GO - AJUSTADO 4 2 2" xfId="37931" xr:uid="{0C860207-F43C-4405-A89E-9E44E40B04E6}"/>
    <cellStyle name="l_PM Jornais(eliza)_PM Jornais(Marcelo)3 - GERAL_Plano  GO - AJUSTADO 4 3" xfId="25429" xr:uid="{62D879C0-0489-4378-B74F-5DD16EA89E29}"/>
    <cellStyle name="l_PM Jornais(eliza)_PM Jornais(Marcelo)3 - GERAL_Plano  GO - AJUSTADO 5" xfId="28640" xr:uid="{93B3C7C6-FA61-46EE-B54E-E6C6367184EC}"/>
    <cellStyle name="l_PM Jornais(eliza)_PM Jornais(Marcelo)3 - GERAL_Plano  GO - AJUSTADO 5 2" xfId="40996" xr:uid="{6627EB13-D3B2-45A7-9CCC-6D51C7436ED9}"/>
    <cellStyle name="l_PM Jornais(eliza)_PM Jornais(Marcelo)3 - GERAL_Plano  GO - AJUSTADO 6" xfId="31696" xr:uid="{FE4776BF-A1DE-4CE4-AB7F-46402B57BD0A}"/>
    <cellStyle name="l_PM Jornais(eliza)_PM Jornais(Marcelo)3 - GERAL_Plano  GO - AJUSTADO_CINEMA_-_9_MERCADOS" xfId="1707" xr:uid="{A8D930EC-63C0-4A6A-B490-28C772360AF8}"/>
    <cellStyle name="l_PM Jornais(eliza)_PM Jornais(Marcelo)3 - GERAL_Plano  GO - AJUSTADO_JORNAL COMPLEMENTO 24.06 - VERAMIR II - CONSOLIDADO" xfId="1708" xr:uid="{E3A5D858-ACFA-4AF8-8A18-356E1B5F3B0D}"/>
    <cellStyle name="l_PM Jornais(eliza)_PM Jornais(Marcelo)3 - GERAL_Plano  GO - AJUSTADO_OOH - Rev 12" xfId="4222" xr:uid="{FC895EEC-0585-4499-95CF-547BD84C5837}"/>
    <cellStyle name="l_PM Jornais(eliza)_PM Jornais(Marcelo)3 - GERAL_Plano  GO - AJUSTADO_Plano  DF - Jornal Meia Pág. Tab. 17.05" xfId="1709" xr:uid="{6F20C15F-611E-4013-BC11-0AE5BB10D542}"/>
    <cellStyle name="l_PM Jornais(eliza)_PM Jornais(Marcelo)3 - GERAL_Plano  GO - AJUSTADO_Plano  DF - Jornal Meia Pág. Tab. 17.05_JORNAL COMPLEMENTO 24.06 - VERAMIR II - CONSOLIDADO" xfId="1710" xr:uid="{64F98B1B-FDF9-4091-8B33-AFF5E2A1B868}"/>
    <cellStyle name="l_PM Jornais(eliza)_PM Jornais(Marcelo)3 - GERAL_Plano  GO - AJUSTADO_Plano BA - Jornal Meia Pág. Tab. 17.05 - JR NÃO PROG. 19.05" xfId="1711" xr:uid="{B2628BD5-F10F-4FCB-99B6-C869A3E13C4B}"/>
    <cellStyle name="l_PM Jornais(eliza)_PM Jornais(Marcelo)3 - GERAL_Plano  GO - AJUSTADO_Plano GO -  Jornal Meia Pág. Tab. 16.05 - JR NÃO PROG." xfId="1712" xr:uid="{51E484BE-4AB8-4B0F-BE41-2B6FF0B13382}"/>
    <cellStyle name="l_PM Jornais(eliza)_PM Jornais(Marcelo)3 - GERAL_Plano  GO - AJUSTADO_Plano GO -  Jornal Meia Pág. Tab. 16.05 - JR NÃO PROG. 2" xfId="11520" xr:uid="{22477700-B13E-413D-BFA7-F6A547C7268B}"/>
    <cellStyle name="l_PM Jornais(eliza)_PM Jornais(Marcelo)3 - GERAL_Plano  GO - AJUSTADO_Plano GO -  Jornal Meia Pág. Tab. 16.05 - JR NÃO PROG. 2 2" xfId="13276" xr:uid="{4E1FC647-B76B-4504-8C01-C0C96D74252A}"/>
    <cellStyle name="l_PM Jornais(eliza)_PM Jornais(Marcelo)3 - GERAL_Plano  GO - AJUSTADO_Plano GO -  Jornal Meia Pág. Tab. 16.05 - JR NÃO PROG. 2 2 2" xfId="16906" xr:uid="{397D5816-E3EA-4E9B-B870-E52D4FB3BBAA}"/>
    <cellStyle name="l_PM Jornais(eliza)_PM Jornais(Marcelo)3 - GERAL_Plano  GO - AJUSTADO_Plano GO -  Jornal Meia Pág. Tab. 16.05 - JR NÃO PROG. 2 2 2 2" xfId="23065" xr:uid="{8BB7E665-685C-41F9-ACB8-482EAF11D65C}"/>
    <cellStyle name="l_PM Jornais(eliza)_PM Jornais(Marcelo)3 - GERAL_Plano  GO - AJUSTADO_Plano GO -  Jornal Meia Pág. Tab. 16.05 - JR NÃO PROG. 2 2 2 2 2" xfId="40332" xr:uid="{CC69BD43-2DC9-4552-A002-04C81FC1A8E3}"/>
    <cellStyle name="l_PM Jornais(eliza)_PM Jornais(Marcelo)3 - GERAL_Plano  GO - AJUSTADO_Plano GO -  Jornal Meia Pág. Tab. 16.05 - JR NÃO PROG. 2 2 2 3" xfId="27973" xr:uid="{3F4B5BAD-23B4-44D5-9D36-03F56C893747}"/>
    <cellStyle name="l_PM Jornais(eliza)_PM Jornais(Marcelo)3 - GERAL_Plano  GO - AJUSTADO_Plano GO -  Jornal Meia Pág. Tab. 16.05 - JR NÃO PROG. 2 2 3" xfId="31197" xr:uid="{1860C15A-A336-4E15-80BA-4B7246013ABA}"/>
    <cellStyle name="l_PM Jornais(eliza)_PM Jornais(Marcelo)3 - GERAL_Plano  GO - AJUSTADO_Plano GO -  Jornal Meia Pág. Tab. 16.05 - JR NÃO PROG. 2 2 3 2" xfId="43421" xr:uid="{284439C1-D27B-41B9-8E29-526D20A8828E}"/>
    <cellStyle name="l_PM Jornais(eliza)_PM Jornais(Marcelo)3 - GERAL_Plano  GO - AJUSTADO_Plano GO -  Jornal Meia Pág. Tab. 16.05 - JR NÃO PROG. 2 2 4" xfId="34189" xr:uid="{62B149A3-C861-4205-8CEC-BFBBAF13A173}"/>
    <cellStyle name="l_PM Jornais(eliza)_PM Jornais(Marcelo)3 - GERAL_Plano  GO - AJUSTADO_Plano GO -  Jornal Meia Pág. Tab. 16.05 - JR NÃO PROG. 2 2 4 2" xfId="45908" xr:uid="{6C82D89F-D93A-4E4E-BA32-4749DE56F26F}"/>
    <cellStyle name="l_PM Jornais(eliza)_PM Jornais(Marcelo)3 - GERAL_Plano  GO - AJUSTADO_Plano GO -  Jornal Meia Pág. Tab. 16.05 - JR NÃO PROG. 2 2 5" xfId="36390" xr:uid="{710869D1-0A72-43FA-8A6D-7332AF51403F}"/>
    <cellStyle name="l_PM Jornais(eliza)_PM Jornais(Marcelo)3 - GERAL_Plano  GO - AJUSTADO_Plano GO -  Jornal Meia Pág. Tab. 16.05 - JR NÃO PROG. 2 2 6" xfId="18326" xr:uid="{4033CFAE-5344-473D-AA76-2257A6A4AABA}"/>
    <cellStyle name="l_PM Jornais(eliza)_PM Jornais(Marcelo)3 - GERAL_Plano  GO - AJUSTADO_Plano GO -  Jornal Meia Pág. Tab. 16.05 - JR NÃO PROG. 2 3" xfId="15203" xr:uid="{E819D049-4F0F-4DB9-9E4B-68D4642C3751}"/>
    <cellStyle name="l_PM Jornais(eliza)_PM Jornais(Marcelo)3 - GERAL_Plano  GO - AJUSTADO_Plano GO -  Jornal Meia Pág. Tab. 16.05 - JR NÃO PROG. 2 3 2" xfId="21362" xr:uid="{B735482A-A87F-4A6E-B15B-14A395C292DA}"/>
    <cellStyle name="l_PM Jornais(eliza)_PM Jornais(Marcelo)3 - GERAL_Plano  GO - AJUSTADO_Plano GO -  Jornal Meia Pág. Tab. 16.05 - JR NÃO PROG. 2 3 2 2" xfId="38735" xr:uid="{D84D857B-AC17-4E80-A579-C6ED28FB675D}"/>
    <cellStyle name="l_PM Jornais(eliza)_PM Jornais(Marcelo)3 - GERAL_Plano  GO - AJUSTADO_Plano GO -  Jornal Meia Pág. Tab. 16.05 - JR NÃO PROG. 2 3 3" xfId="26324" xr:uid="{D9157240-224F-4DEF-B501-BBA942C48DD8}"/>
    <cellStyle name="l_PM Jornais(eliza)_PM Jornais(Marcelo)3 - GERAL_Plano  GO - AJUSTADO_Plano GO -  Jornal Meia Pág. Tab. 16.05 - JR NÃO PROG. 2 4" xfId="29515" xr:uid="{CD7A247A-B9E6-4A02-B383-A10ADD8EC4D7}"/>
    <cellStyle name="l_PM Jornais(eliza)_PM Jornais(Marcelo)3 - GERAL_Plano  GO - AJUSTADO_Plano GO -  Jornal Meia Pág. Tab. 16.05 - JR NÃO PROG. 2 4 2" xfId="41825" xr:uid="{4A7C1176-0167-45E4-A5CB-7EF8B19E526A}"/>
    <cellStyle name="l_PM Jornais(eliza)_PM Jornais(Marcelo)3 - GERAL_Plano  GO - AJUSTADO_Plano GO -  Jornal Meia Pág. Tab. 16.05 - JR NÃO PROG. 2 5" xfId="32499" xr:uid="{35F5225B-9F5C-4C0D-B2CC-B91F9E9E81BA}"/>
    <cellStyle name="l_PM Jornais(eliza)_PM Jornais(Marcelo)3 - GERAL_Plano  GO - AJUSTADO_Plano GO -  Jornal Meia Pág. Tab. 16.05 - JR NÃO PROG. 2 5 2" xfId="44254" xr:uid="{9BB59592-35F2-48E4-B18F-5EC20C2C07F7}"/>
    <cellStyle name="l_PM Jornais(eliza)_PM Jornais(Marcelo)3 - GERAL_Plano  GO - AJUSTADO_Plano GO -  Jornal Meia Pág. Tab. 16.05 - JR NÃO PROG. 2 6" xfId="34804" xr:uid="{A04CEA2C-1BB6-4106-B60D-A2FE6471DBD0}"/>
    <cellStyle name="l_PM Jornais(eliza)_PM Jornais(Marcelo)3 - GERAL_Plano  GO - AJUSTADO_Plano GO -  Jornal Meia Pág. Tab. 16.05 - JR NÃO PROG. 2 7" xfId="18670" xr:uid="{B0CF16C3-2E0B-4731-80A3-088A623C1658}"/>
    <cellStyle name="l_PM Jornais(eliza)_PM Jornais(Marcelo)3 - GERAL_Plano  GO - AJUSTADO_Plano GO -  Jornal Meia Pág. Tab. 16.05 - JR NÃO PROG. 3" xfId="12473" xr:uid="{834C6B18-3E31-4AE0-981E-32427B8A574C}"/>
    <cellStyle name="l_PM Jornais(eliza)_PM Jornais(Marcelo)3 - GERAL_Plano  GO - AJUSTADO_Plano GO -  Jornal Meia Pág. Tab. 16.05 - JR NÃO PROG. 3 2" xfId="16103" xr:uid="{D399C44A-BEA3-4BFA-9FDF-56E766957DCA}"/>
    <cellStyle name="l_PM Jornais(eliza)_PM Jornais(Marcelo)3 - GERAL_Plano  GO - AJUSTADO_Plano GO -  Jornal Meia Pág. Tab. 16.05 - JR NÃO PROG. 3 2 2" xfId="22262" xr:uid="{B3FB80D3-62CB-431E-ABFB-520E7E6CECD5}"/>
    <cellStyle name="l_PM Jornais(eliza)_PM Jornais(Marcelo)3 - GERAL_Plano  GO - AJUSTADO_Plano GO -  Jornal Meia Pág. Tab. 16.05 - JR NÃO PROG. 3 2 2 2" xfId="39540" xr:uid="{67E74CE7-49DD-4EC4-A6FD-098FFD791261}"/>
    <cellStyle name="l_PM Jornais(eliza)_PM Jornais(Marcelo)3 - GERAL_Plano  GO - AJUSTADO_Plano GO -  Jornal Meia Pág. Tab. 16.05 - JR NÃO PROG. 3 2 3" xfId="27181" xr:uid="{387CC664-2F15-4CA1-9C85-B9801990A576}"/>
    <cellStyle name="l_PM Jornais(eliza)_PM Jornais(Marcelo)3 - GERAL_Plano  GO - AJUSTADO_Plano GO -  Jornal Meia Pág. Tab. 16.05 - JR NÃO PROG. 3 2 4" xfId="48440" xr:uid="{F77DA270-59A9-4372-B8E0-35E1E2F07E8F}"/>
    <cellStyle name="l_PM Jornais(eliza)_PM Jornais(Marcelo)3 - GERAL_Plano  GO - AJUSTADO_Plano GO -  Jornal Meia Pág. Tab. 16.05 - JR NÃO PROG. 3 3" xfId="17803" xr:uid="{082D69DD-8184-48DF-B3EA-895A3D26B8E7}"/>
    <cellStyle name="l_PM Jornais(eliza)_PM Jornais(Marcelo)3 - GERAL_Plano  GO - AJUSTADO_Plano GO -  Jornal Meia Pág. Tab. 16.05 - JR NÃO PROG. 3 3 2" xfId="23962" xr:uid="{018A75A0-431C-457C-9347-504BF2CF681C}"/>
    <cellStyle name="l_PM Jornais(eliza)_PM Jornais(Marcelo)3 - GERAL_Plano  GO - AJUSTADO_Plano GO -  Jornal Meia Pág. Tab. 16.05 - JR NÃO PROG. 3 3 2 2" xfId="42625" xr:uid="{BE66E2CD-BF9D-4171-82BF-8333612C7E32}"/>
    <cellStyle name="l_PM Jornais(eliza)_PM Jornais(Marcelo)3 - GERAL_Plano  GO - AJUSTADO_Plano GO -  Jornal Meia Pág. Tab. 16.05 - JR NÃO PROG. 3 3 3" xfId="30399" xr:uid="{EFDA476C-48B5-4DC8-AA04-E2E31BF28011}"/>
    <cellStyle name="l_PM Jornais(eliza)_PM Jornais(Marcelo)3 - GERAL_Plano  GO - AJUSTADO_Plano GO -  Jornal Meia Pág. Tab. 16.05 - JR NÃO PROG. 3 4" xfId="33396" xr:uid="{FA923CD0-8D8B-4B30-94C9-38F15E31A10E}"/>
    <cellStyle name="l_PM Jornais(eliza)_PM Jornais(Marcelo)3 - GERAL_Plano  GO - AJUSTADO_Plano GO -  Jornal Meia Pág. Tab. 16.05 - JR NÃO PROG. 3 4 2" xfId="45115" xr:uid="{0BC1E808-7AE7-4735-9ADD-8A1DF6E7DB69}"/>
    <cellStyle name="l_PM Jornais(eliza)_PM Jornais(Marcelo)3 - GERAL_Plano  GO - AJUSTADO_Plano GO -  Jornal Meia Pág. Tab. 16.05 - JR NÃO PROG. 3 5" xfId="35598" xr:uid="{75B00E9F-DAF8-44BF-B0A8-B3CA3EF40BD6}"/>
    <cellStyle name="l_PM Jornais(eliza)_PM Jornais(Marcelo)3 - GERAL_Plano  GO - AJUSTADO_Plano GO -  Jornal Meia Pág. Tab. 16.05 - JR NÃO PROG. 3 6" xfId="37053" xr:uid="{AAD878D9-CDCF-46D6-9415-6D3862130A14}"/>
    <cellStyle name="l_PM Jornais(eliza)_PM Jornais(Marcelo)3 - GERAL_Plano  GO - AJUSTADO_Plano GO -  Jornal Meia Pág. Tab. 16.05 - JR NÃO PROG. 3 6 2" xfId="46589" xr:uid="{19BCF550-5D29-4165-A7A4-1204AF0F4FC3}"/>
    <cellStyle name="l_PM Jornais(eliza)_PM Jornais(Marcelo)3 - GERAL_Plano  GO - AJUSTADO_Plano GO -  Jornal Meia Pág. Tab. 16.05 - JR NÃO PROG. 4" xfId="14363" xr:uid="{12051FAC-E59A-4DAB-ADC5-0D09EE15B949}"/>
    <cellStyle name="l_PM Jornais(eliza)_PM Jornais(Marcelo)3 - GERAL_Plano  GO - AJUSTADO_Plano GO -  Jornal Meia Pág. Tab. 16.05 - JR NÃO PROG. 4 2" xfId="20522" xr:uid="{F64EF9EC-8D2E-4335-9D0E-16203EE3CAF4}"/>
    <cellStyle name="l_PM Jornais(eliza)_PM Jornais(Marcelo)3 - GERAL_Plano  GO - AJUSTADO_Plano GO -  Jornal Meia Pág. Tab. 16.05 - JR NÃO PROG. 4 2 2" xfId="37932" xr:uid="{22E83F76-822A-46CF-AD18-132E5AC55C06}"/>
    <cellStyle name="l_PM Jornais(eliza)_PM Jornais(Marcelo)3 - GERAL_Plano  GO - AJUSTADO_Plano GO -  Jornal Meia Pág. Tab. 16.05 - JR NÃO PROG. 4 3" xfId="25430" xr:uid="{9EB25304-A667-4D93-8654-FE24593CFEF8}"/>
    <cellStyle name="l_PM Jornais(eliza)_PM Jornais(Marcelo)3 - GERAL_Plano  GO - AJUSTADO_Plano GO -  Jornal Meia Pág. Tab. 16.05 - JR NÃO PROG. 5" xfId="28641" xr:uid="{365465BC-13AC-4CEE-9E15-C6D3C44D14EF}"/>
    <cellStyle name="l_PM Jornais(eliza)_PM Jornais(Marcelo)3 - GERAL_Plano  GO - AJUSTADO_Plano GO -  Jornal Meia Pág. Tab. 16.05 - JR NÃO PROG. 5 2" xfId="40997" xr:uid="{1E016A6E-274C-42A6-A798-5D294F6BEEDB}"/>
    <cellStyle name="l_PM Jornais(eliza)_PM Jornais(Marcelo)3 - GERAL_Plano  GO - AJUSTADO_Plano GO -  Jornal Meia Pág. Tab. 16.05 - JR NÃO PROG. 6" xfId="31695" xr:uid="{EF9BA1AE-F03E-44E5-876F-6605D5BAFD0E}"/>
    <cellStyle name="l_PM Jornais(eliza)_PM Jornais(Marcelo)3 - GERAL_Plano  GO - AJUSTADO_Plano GO -  Jornal Meia Pág. Tab. 16.05 - JR NÃO PROG._OOH - Rev 12" xfId="4223" xr:uid="{43939CF4-DDC8-4BE6-B795-D5DE6F871B9B}"/>
    <cellStyle name="l_PM Jornais(eliza)_PM Jornais(Marcelo)3 - GERAL_Plano  GO - AJUSTADO_SECOM PR - BAHIA -  14-05-08" xfId="1713" xr:uid="{723EA65A-3C55-4A75-9170-637D29560211}"/>
    <cellStyle name="l_PM Jornais(eliza)_PM Jornais(Marcelo)3 - GERAL_Plano  GO - AJUSTADO_SECOM PR - BAHIA -  14-05-08_JORNAL COMPLEMENTO 24.06 - VERAMIR II - CONSOLIDADO" xfId="1714" xr:uid="{20C06133-32F1-4D40-8BD1-24A7AE5361EF}"/>
    <cellStyle name="l_PM Jornais(eliza)_PM Jornais(Marcelo)3 - GERAL_Plano  GO - AJUSTADO_SECOM PR - DISTRITO FEDERAL - 14-05-08" xfId="1715" xr:uid="{DD4732C7-2F8F-4867-BFFE-8FA8FBDCD4C3}"/>
    <cellStyle name="l_PM Jornais(eliza)_PM Jornais(Marcelo)3 - GERAL_Plano  GO - AJUSTADO_SECOM PR - DISTRITO FEDERAL - 14-05-08 2" xfId="11521" xr:uid="{3C96B76A-E2F1-44D9-9E62-9BA222D3D47B}"/>
    <cellStyle name="l_PM Jornais(eliza)_PM Jornais(Marcelo)3 - GERAL_Plano  GO - AJUSTADO_SECOM PR - DISTRITO FEDERAL - 14-05-08 2 2" xfId="13277" xr:uid="{7519CA55-6D08-4167-A810-76EF5F676D82}"/>
    <cellStyle name="l_PM Jornais(eliza)_PM Jornais(Marcelo)3 - GERAL_Plano  GO - AJUSTADO_SECOM PR - DISTRITO FEDERAL - 14-05-08 2 2 2" xfId="16907" xr:uid="{E48910DD-E1D3-4184-8B4A-05BDF1E93A1E}"/>
    <cellStyle name="l_PM Jornais(eliza)_PM Jornais(Marcelo)3 - GERAL_Plano  GO - AJUSTADO_SECOM PR - DISTRITO FEDERAL - 14-05-08 2 2 2 2" xfId="23066" xr:uid="{209C6E58-2B07-45CE-A4FE-801B7FC965A7}"/>
    <cellStyle name="l_PM Jornais(eliza)_PM Jornais(Marcelo)3 - GERAL_Plano  GO - AJUSTADO_SECOM PR - DISTRITO FEDERAL - 14-05-08 2 2 2 2 2" xfId="40333" xr:uid="{BB00AFE4-5E35-4C58-B98D-C11F9BD37DFC}"/>
    <cellStyle name="l_PM Jornais(eliza)_PM Jornais(Marcelo)3 - GERAL_Plano  GO - AJUSTADO_SECOM PR - DISTRITO FEDERAL - 14-05-08 2 2 2 3" xfId="27974" xr:uid="{83D78D3D-08EE-4CDD-B0E3-EB9A40B1DB10}"/>
    <cellStyle name="l_PM Jornais(eliza)_PM Jornais(Marcelo)3 - GERAL_Plano  GO - AJUSTADO_SECOM PR - DISTRITO FEDERAL - 14-05-08 2 2 3" xfId="31198" xr:uid="{A7AE2724-9D15-4438-A57B-372E0ADDEA99}"/>
    <cellStyle name="l_PM Jornais(eliza)_PM Jornais(Marcelo)3 - GERAL_Plano  GO - AJUSTADO_SECOM PR - DISTRITO FEDERAL - 14-05-08 2 2 3 2" xfId="43422" xr:uid="{A3DD1C89-A193-4DFA-B2C8-AEA376EDAEF3}"/>
    <cellStyle name="l_PM Jornais(eliza)_PM Jornais(Marcelo)3 - GERAL_Plano  GO - AJUSTADO_SECOM PR - DISTRITO FEDERAL - 14-05-08 2 2 4" xfId="34190" xr:uid="{1625E9C9-B43D-48B9-AB0F-E8BEFBD6FDFE}"/>
    <cellStyle name="l_PM Jornais(eliza)_PM Jornais(Marcelo)3 - GERAL_Plano  GO - AJUSTADO_SECOM PR - DISTRITO FEDERAL - 14-05-08 2 2 4 2" xfId="45909" xr:uid="{E5BCB709-8DED-4502-AD15-F8B665DA9FE9}"/>
    <cellStyle name="l_PM Jornais(eliza)_PM Jornais(Marcelo)3 - GERAL_Plano  GO - AJUSTADO_SECOM PR - DISTRITO FEDERAL - 14-05-08 2 2 5" xfId="36391" xr:uid="{D6DACCBB-6597-4BD1-A157-6147D1B48335}"/>
    <cellStyle name="l_PM Jornais(eliza)_PM Jornais(Marcelo)3 - GERAL_Plano  GO - AJUSTADO_SECOM PR - DISTRITO FEDERAL - 14-05-08 2 2 6" xfId="18312" xr:uid="{0518A73F-6284-4784-9B57-24AE84BC3663}"/>
    <cellStyle name="l_PM Jornais(eliza)_PM Jornais(Marcelo)3 - GERAL_Plano  GO - AJUSTADO_SECOM PR - DISTRITO FEDERAL - 14-05-08 2 3" xfId="15204" xr:uid="{505591FD-8D34-4AB8-BEBC-DA0941176686}"/>
    <cellStyle name="l_PM Jornais(eliza)_PM Jornais(Marcelo)3 - GERAL_Plano  GO - AJUSTADO_SECOM PR - DISTRITO FEDERAL - 14-05-08 2 3 2" xfId="21363" xr:uid="{BF6FDA4F-14B5-436F-8011-BCC8F0C3F3CE}"/>
    <cellStyle name="l_PM Jornais(eliza)_PM Jornais(Marcelo)3 - GERAL_Plano  GO - AJUSTADO_SECOM PR - DISTRITO FEDERAL - 14-05-08 2 3 2 2" xfId="38736" xr:uid="{DA89ADD8-7762-4818-AAE5-F146CC227F40}"/>
    <cellStyle name="l_PM Jornais(eliza)_PM Jornais(Marcelo)3 - GERAL_Plano  GO - AJUSTADO_SECOM PR - DISTRITO FEDERAL - 14-05-08 2 3 3" xfId="26325" xr:uid="{85A5F2F8-B573-46FF-A4DE-5F40BF5ED70B}"/>
    <cellStyle name="l_PM Jornais(eliza)_PM Jornais(Marcelo)3 - GERAL_Plano  GO - AJUSTADO_SECOM PR - DISTRITO FEDERAL - 14-05-08 2 4" xfId="29516" xr:uid="{4E35BD79-D725-480D-90AF-49A39ABCD3FB}"/>
    <cellStyle name="l_PM Jornais(eliza)_PM Jornais(Marcelo)3 - GERAL_Plano  GO - AJUSTADO_SECOM PR - DISTRITO FEDERAL - 14-05-08 2 4 2" xfId="41826" xr:uid="{F122046E-C073-46D9-B1E9-21AF34C3321E}"/>
    <cellStyle name="l_PM Jornais(eliza)_PM Jornais(Marcelo)3 - GERAL_Plano  GO - AJUSTADO_SECOM PR - DISTRITO FEDERAL - 14-05-08 2 5" xfId="32500" xr:uid="{C84B4904-57CD-4B71-98DC-0F306ABED612}"/>
    <cellStyle name="l_PM Jornais(eliza)_PM Jornais(Marcelo)3 - GERAL_Plano  GO - AJUSTADO_SECOM PR - DISTRITO FEDERAL - 14-05-08 2 5 2" xfId="44255" xr:uid="{4486AECC-C665-4FFF-A8E2-14591C4623C4}"/>
    <cellStyle name="l_PM Jornais(eliza)_PM Jornais(Marcelo)3 - GERAL_Plano  GO - AJUSTADO_SECOM PR - DISTRITO FEDERAL - 14-05-08 2 6" xfId="34805" xr:uid="{528ECD1B-40B9-47AE-BB9A-E2DD7F248B09}"/>
    <cellStyle name="l_PM Jornais(eliza)_PM Jornais(Marcelo)3 - GERAL_Plano  GO - AJUSTADO_SECOM PR - DISTRITO FEDERAL - 14-05-08 2 7" xfId="19368" xr:uid="{88268D28-4862-4F8F-8515-6B10CA216262}"/>
    <cellStyle name="l_PM Jornais(eliza)_PM Jornais(Marcelo)3 - GERAL_Plano  GO - AJUSTADO_SECOM PR - DISTRITO FEDERAL - 14-05-08 3" xfId="12474" xr:uid="{6E7BE247-2CB0-4949-A6A4-20F8B36A9DEE}"/>
    <cellStyle name="l_PM Jornais(eliza)_PM Jornais(Marcelo)3 - GERAL_Plano  GO - AJUSTADO_SECOM PR - DISTRITO FEDERAL - 14-05-08 3 2" xfId="16104" xr:uid="{6EA1C595-7509-49BF-A964-E18259C96E96}"/>
    <cellStyle name="l_PM Jornais(eliza)_PM Jornais(Marcelo)3 - GERAL_Plano  GO - AJUSTADO_SECOM PR - DISTRITO FEDERAL - 14-05-08 3 2 2" xfId="22263" xr:uid="{578D0A91-4409-4A5E-ABFF-FDBDD89A8429}"/>
    <cellStyle name="l_PM Jornais(eliza)_PM Jornais(Marcelo)3 - GERAL_Plano  GO - AJUSTADO_SECOM PR - DISTRITO FEDERAL - 14-05-08 3 2 2 2" xfId="39541" xr:uid="{881474B5-840C-4740-BB29-3C1AB847A1DC}"/>
    <cellStyle name="l_PM Jornais(eliza)_PM Jornais(Marcelo)3 - GERAL_Plano  GO - AJUSTADO_SECOM PR - DISTRITO FEDERAL - 14-05-08 3 2 3" xfId="27182" xr:uid="{E77E436F-8383-4AE2-80EE-D48D89C1A84A}"/>
    <cellStyle name="l_PM Jornais(eliza)_PM Jornais(Marcelo)3 - GERAL_Plano  GO - AJUSTADO_SECOM PR - DISTRITO FEDERAL - 14-05-08 3 2 4" xfId="48441" xr:uid="{5BD857F2-40FB-4CC4-98E6-4163E85DDC8B}"/>
    <cellStyle name="l_PM Jornais(eliza)_PM Jornais(Marcelo)3 - GERAL_Plano  GO - AJUSTADO_SECOM PR - DISTRITO FEDERAL - 14-05-08 3 3" xfId="17804" xr:uid="{0FA0DBA8-327E-4746-B7F4-5763F1480B63}"/>
    <cellStyle name="l_PM Jornais(eliza)_PM Jornais(Marcelo)3 - GERAL_Plano  GO - AJUSTADO_SECOM PR - DISTRITO FEDERAL - 14-05-08 3 3 2" xfId="23963" xr:uid="{292B6944-2241-42D9-AC98-75FD8C9C7213}"/>
    <cellStyle name="l_PM Jornais(eliza)_PM Jornais(Marcelo)3 - GERAL_Plano  GO - AJUSTADO_SECOM PR - DISTRITO FEDERAL - 14-05-08 3 3 2 2" xfId="42626" xr:uid="{7EF83354-5FF1-44F9-8E83-491AE5194415}"/>
    <cellStyle name="l_PM Jornais(eliza)_PM Jornais(Marcelo)3 - GERAL_Plano  GO - AJUSTADO_SECOM PR - DISTRITO FEDERAL - 14-05-08 3 3 3" xfId="30400" xr:uid="{EDA75803-E268-43FD-91CA-567AD83F35DF}"/>
    <cellStyle name="l_PM Jornais(eliza)_PM Jornais(Marcelo)3 - GERAL_Plano  GO - AJUSTADO_SECOM PR - DISTRITO FEDERAL - 14-05-08 3 4" xfId="33397" xr:uid="{D99E0F80-ACC1-4F8E-9619-C13D988FFFD3}"/>
    <cellStyle name="l_PM Jornais(eliza)_PM Jornais(Marcelo)3 - GERAL_Plano  GO - AJUSTADO_SECOM PR - DISTRITO FEDERAL - 14-05-08 3 4 2" xfId="45116" xr:uid="{19A77695-22D5-4115-A456-E1227E9C6A9B}"/>
    <cellStyle name="l_PM Jornais(eliza)_PM Jornais(Marcelo)3 - GERAL_Plano  GO - AJUSTADO_SECOM PR - DISTRITO FEDERAL - 14-05-08 3 5" xfId="35599" xr:uid="{60F8887A-2657-40B8-884D-B531A0C9B3EA}"/>
    <cellStyle name="l_PM Jornais(eliza)_PM Jornais(Marcelo)3 - GERAL_Plano  GO - AJUSTADO_SECOM PR - DISTRITO FEDERAL - 14-05-08 3 6" xfId="37256" xr:uid="{272A1F81-D22D-4AFC-B2A9-9D62F12CE995}"/>
    <cellStyle name="l_PM Jornais(eliza)_PM Jornais(Marcelo)3 - GERAL_Plano  GO - AJUSTADO_SECOM PR - DISTRITO FEDERAL - 14-05-08 3 6 2" xfId="46792" xr:uid="{1348962E-89DD-4A29-847F-E49551877D4A}"/>
    <cellStyle name="l_PM Jornais(eliza)_PM Jornais(Marcelo)3 - GERAL_Plano  GO - AJUSTADO_SECOM PR - DISTRITO FEDERAL - 14-05-08 4" xfId="14364" xr:uid="{441B8795-D84C-476A-BE7D-769BC4213688}"/>
    <cellStyle name="l_PM Jornais(eliza)_PM Jornais(Marcelo)3 - GERAL_Plano  GO - AJUSTADO_SECOM PR - DISTRITO FEDERAL - 14-05-08 4 2" xfId="20523" xr:uid="{AD678081-DD85-467B-980E-27AD4859266D}"/>
    <cellStyle name="l_PM Jornais(eliza)_PM Jornais(Marcelo)3 - GERAL_Plano  GO - AJUSTADO_SECOM PR - DISTRITO FEDERAL - 14-05-08 4 2 2" xfId="37933" xr:uid="{F80B32DE-9926-4371-9E94-234DAA0F9046}"/>
    <cellStyle name="l_PM Jornais(eliza)_PM Jornais(Marcelo)3 - GERAL_Plano  GO - AJUSTADO_SECOM PR - DISTRITO FEDERAL - 14-05-08 4 3" xfId="25431" xr:uid="{8998D17C-AC33-4A0F-A47E-E7D14B9B210E}"/>
    <cellStyle name="l_PM Jornais(eliza)_PM Jornais(Marcelo)3 - GERAL_Plano  GO - AJUSTADO_SECOM PR - DISTRITO FEDERAL - 14-05-08 5" xfId="28642" xr:uid="{F11496E8-1A03-4CA9-8228-039927F2F0F1}"/>
    <cellStyle name="l_PM Jornais(eliza)_PM Jornais(Marcelo)3 - GERAL_Plano  GO - AJUSTADO_SECOM PR - DISTRITO FEDERAL - 14-05-08 5 2" xfId="40998" xr:uid="{91468A4F-4D4E-4FCC-98D9-846779CE670F}"/>
    <cellStyle name="l_PM Jornais(eliza)_PM Jornais(Marcelo)3 - GERAL_Plano  GO - AJUSTADO_SECOM PR - DISTRITO FEDERAL - 14-05-08 6" xfId="31694" xr:uid="{5F342B9B-EDA6-4127-8B44-BEC2A6688D12}"/>
    <cellStyle name="l_PM Jornais(eliza)_PM Jornais(Marcelo)3 - GERAL_Plano  GO - AJUSTADO_SECOM PR - DISTRITO FEDERAL - 14-05-08(1)" xfId="1716" xr:uid="{EAAF8F71-EC6A-4D8B-992F-56198A3883FE}"/>
    <cellStyle name="l_PM Jornais(eliza)_PM Jornais(Marcelo)3 - GERAL_Plano  GO - AJUSTADO_SECOM PR - DISTRITO FEDERAL - 14-05-08(1) 2" xfId="11522" xr:uid="{BF9E0639-88A1-4E27-BC21-5827424DB02F}"/>
    <cellStyle name="l_PM Jornais(eliza)_PM Jornais(Marcelo)3 - GERAL_Plano  GO - AJUSTADO_SECOM PR - DISTRITO FEDERAL - 14-05-08(1) 2 2" xfId="13278" xr:uid="{92B8EE75-5580-43B4-8724-8F8A7FBD64ED}"/>
    <cellStyle name="l_PM Jornais(eliza)_PM Jornais(Marcelo)3 - GERAL_Plano  GO - AJUSTADO_SECOM PR - DISTRITO FEDERAL - 14-05-08(1) 2 2 2" xfId="16908" xr:uid="{DA7F050B-FA89-4CFA-B32B-1AE6CC2E23F5}"/>
    <cellStyle name="l_PM Jornais(eliza)_PM Jornais(Marcelo)3 - GERAL_Plano  GO - AJUSTADO_SECOM PR - DISTRITO FEDERAL - 14-05-08(1) 2 2 2 2" xfId="23067" xr:uid="{169A74CA-86E2-48DA-BBA5-18FC733AB4AB}"/>
    <cellStyle name="l_PM Jornais(eliza)_PM Jornais(Marcelo)3 - GERAL_Plano  GO - AJUSTADO_SECOM PR - DISTRITO FEDERAL - 14-05-08(1) 2 2 2 2 2" xfId="40334" xr:uid="{D3760813-8601-4442-8CEA-4D8E090BC0C9}"/>
    <cellStyle name="l_PM Jornais(eliza)_PM Jornais(Marcelo)3 - GERAL_Plano  GO - AJUSTADO_SECOM PR - DISTRITO FEDERAL - 14-05-08(1) 2 2 2 3" xfId="27975" xr:uid="{2BF4A719-EDAA-4B8F-8262-61B8BEB639BE}"/>
    <cellStyle name="l_PM Jornais(eliza)_PM Jornais(Marcelo)3 - GERAL_Plano  GO - AJUSTADO_SECOM PR - DISTRITO FEDERAL - 14-05-08(1) 2 2 3" xfId="31199" xr:uid="{E05D9C34-DAA3-4C71-9042-5FBE784E08BC}"/>
    <cellStyle name="l_PM Jornais(eliza)_PM Jornais(Marcelo)3 - GERAL_Plano  GO - AJUSTADO_SECOM PR - DISTRITO FEDERAL - 14-05-08(1) 2 2 3 2" xfId="43423" xr:uid="{02D9F76A-804E-4870-A89F-B9BF68C76C9B}"/>
    <cellStyle name="l_PM Jornais(eliza)_PM Jornais(Marcelo)3 - GERAL_Plano  GO - AJUSTADO_SECOM PR - DISTRITO FEDERAL - 14-05-08(1) 2 2 4" xfId="34191" xr:uid="{54CDB57D-5F89-4B6A-B0D3-5EE1C23371BE}"/>
    <cellStyle name="l_PM Jornais(eliza)_PM Jornais(Marcelo)3 - GERAL_Plano  GO - AJUSTADO_SECOM PR - DISTRITO FEDERAL - 14-05-08(1) 2 2 4 2" xfId="45910" xr:uid="{72685918-35C4-4C4E-AC3A-3FA98AFD1219}"/>
    <cellStyle name="l_PM Jornais(eliza)_PM Jornais(Marcelo)3 - GERAL_Plano  GO - AJUSTADO_SECOM PR - DISTRITO FEDERAL - 14-05-08(1) 2 2 5" xfId="36392" xr:uid="{73F35434-1A1A-4093-93C4-049965B01F8E}"/>
    <cellStyle name="l_PM Jornais(eliza)_PM Jornais(Marcelo)3 - GERAL_Plano  GO - AJUSTADO_SECOM PR - DISTRITO FEDERAL - 14-05-08(1) 2 2 6" xfId="18318" xr:uid="{F4DCE0A1-EEBF-4C02-9DEB-D892A1442F38}"/>
    <cellStyle name="l_PM Jornais(eliza)_PM Jornais(Marcelo)3 - GERAL_Plano  GO - AJUSTADO_SECOM PR - DISTRITO FEDERAL - 14-05-08(1) 2 3" xfId="15205" xr:uid="{AEEA0BDF-45EA-40DB-95D3-927A4F89C3AE}"/>
    <cellStyle name="l_PM Jornais(eliza)_PM Jornais(Marcelo)3 - GERAL_Plano  GO - AJUSTADO_SECOM PR - DISTRITO FEDERAL - 14-05-08(1) 2 3 2" xfId="21364" xr:uid="{71E17E55-5098-48CA-94BB-77A202C9CA34}"/>
    <cellStyle name="l_PM Jornais(eliza)_PM Jornais(Marcelo)3 - GERAL_Plano  GO - AJUSTADO_SECOM PR - DISTRITO FEDERAL - 14-05-08(1) 2 3 2 2" xfId="38737" xr:uid="{FF82913C-96F5-449D-BCA5-133FFE0F2D6C}"/>
    <cellStyle name="l_PM Jornais(eliza)_PM Jornais(Marcelo)3 - GERAL_Plano  GO - AJUSTADO_SECOM PR - DISTRITO FEDERAL - 14-05-08(1) 2 3 3" xfId="26326" xr:uid="{ADA640A1-A6BC-4C22-B350-8C5254555DD6}"/>
    <cellStyle name="l_PM Jornais(eliza)_PM Jornais(Marcelo)3 - GERAL_Plano  GO - AJUSTADO_SECOM PR - DISTRITO FEDERAL - 14-05-08(1) 2 4" xfId="29517" xr:uid="{ABD6B45A-CC2F-40FE-BE3C-FD5A80D39ED5}"/>
    <cellStyle name="l_PM Jornais(eliza)_PM Jornais(Marcelo)3 - GERAL_Plano  GO - AJUSTADO_SECOM PR - DISTRITO FEDERAL - 14-05-08(1) 2 4 2" xfId="41827" xr:uid="{5B6933D9-7A1D-4CEA-80AA-25C01F1BECD9}"/>
    <cellStyle name="l_PM Jornais(eliza)_PM Jornais(Marcelo)3 - GERAL_Plano  GO - AJUSTADO_SECOM PR - DISTRITO FEDERAL - 14-05-08(1) 2 5" xfId="32501" xr:uid="{D5FEA3BC-DCC4-457B-8C10-04CD804DEEC9}"/>
    <cellStyle name="l_PM Jornais(eliza)_PM Jornais(Marcelo)3 - GERAL_Plano  GO - AJUSTADO_SECOM PR - DISTRITO FEDERAL - 14-05-08(1) 2 5 2" xfId="44256" xr:uid="{43C30C84-89FE-4026-AE46-D36A03B133CB}"/>
    <cellStyle name="l_PM Jornais(eliza)_PM Jornais(Marcelo)3 - GERAL_Plano  GO - AJUSTADO_SECOM PR - DISTRITO FEDERAL - 14-05-08(1) 2 6" xfId="34806" xr:uid="{59D45A05-BD32-4660-A245-6DE6EDCF91DF}"/>
    <cellStyle name="l_PM Jornais(eliza)_PM Jornais(Marcelo)3 - GERAL_Plano  GO - AJUSTADO_SECOM PR - DISTRITO FEDERAL - 14-05-08(1) 2 7" xfId="19662" xr:uid="{DECF1E06-AF80-426B-A011-7D9246BEE41C}"/>
    <cellStyle name="l_PM Jornais(eliza)_PM Jornais(Marcelo)3 - GERAL_Plano  GO - AJUSTADO_SECOM PR - DISTRITO FEDERAL - 14-05-08(1) 3" xfId="12475" xr:uid="{2D219520-1F51-4674-B8C6-1B89519A73F0}"/>
    <cellStyle name="l_PM Jornais(eliza)_PM Jornais(Marcelo)3 - GERAL_Plano  GO - AJUSTADO_SECOM PR - DISTRITO FEDERAL - 14-05-08(1) 3 2" xfId="16105" xr:uid="{0B4348AB-72F3-483C-874C-77C2AA3108A3}"/>
    <cellStyle name="l_PM Jornais(eliza)_PM Jornais(Marcelo)3 - GERAL_Plano  GO - AJUSTADO_SECOM PR - DISTRITO FEDERAL - 14-05-08(1) 3 2 2" xfId="22264" xr:uid="{C33D93A7-18E7-4815-BC13-787763A18E3C}"/>
    <cellStyle name="l_PM Jornais(eliza)_PM Jornais(Marcelo)3 - GERAL_Plano  GO - AJUSTADO_SECOM PR - DISTRITO FEDERAL - 14-05-08(1) 3 2 2 2" xfId="39542" xr:uid="{83AE5A6C-1AE0-496E-B58D-3F1235C102B5}"/>
    <cellStyle name="l_PM Jornais(eliza)_PM Jornais(Marcelo)3 - GERAL_Plano  GO - AJUSTADO_SECOM PR - DISTRITO FEDERAL - 14-05-08(1) 3 2 3" xfId="27183" xr:uid="{6664C9A9-3A08-439B-96B4-958EF4B4BB3C}"/>
    <cellStyle name="l_PM Jornais(eliza)_PM Jornais(Marcelo)3 - GERAL_Plano  GO - AJUSTADO_SECOM PR - DISTRITO FEDERAL - 14-05-08(1) 3 2 4" xfId="48442" xr:uid="{86A979B8-CE0F-46C8-8DB5-39702F10B8BC}"/>
    <cellStyle name="l_PM Jornais(eliza)_PM Jornais(Marcelo)3 - GERAL_Plano  GO - AJUSTADO_SECOM PR - DISTRITO FEDERAL - 14-05-08(1) 3 3" xfId="17805" xr:uid="{0A845656-4001-49C3-A182-1F0CE9371E57}"/>
    <cellStyle name="l_PM Jornais(eliza)_PM Jornais(Marcelo)3 - GERAL_Plano  GO - AJUSTADO_SECOM PR - DISTRITO FEDERAL - 14-05-08(1) 3 3 2" xfId="23964" xr:uid="{FB060384-263D-4A1F-A89D-1F8937C1913D}"/>
    <cellStyle name="l_PM Jornais(eliza)_PM Jornais(Marcelo)3 - GERAL_Plano  GO - AJUSTADO_SECOM PR - DISTRITO FEDERAL - 14-05-08(1) 3 3 2 2" xfId="42627" xr:uid="{AFB7DFE3-6105-4D21-9A0C-331CCDD2BA30}"/>
    <cellStyle name="l_PM Jornais(eliza)_PM Jornais(Marcelo)3 - GERAL_Plano  GO - AJUSTADO_SECOM PR - DISTRITO FEDERAL - 14-05-08(1) 3 3 3" xfId="30401" xr:uid="{AD5C181D-3B07-4BA4-B5CF-443282C4267E}"/>
    <cellStyle name="l_PM Jornais(eliza)_PM Jornais(Marcelo)3 - GERAL_Plano  GO - AJUSTADO_SECOM PR - DISTRITO FEDERAL - 14-05-08(1) 3 4" xfId="33398" xr:uid="{8370FAF9-7B48-4C3C-A6E0-538E76275A3C}"/>
    <cellStyle name="l_PM Jornais(eliza)_PM Jornais(Marcelo)3 - GERAL_Plano  GO - AJUSTADO_SECOM PR - DISTRITO FEDERAL - 14-05-08(1) 3 4 2" xfId="45117" xr:uid="{4736B945-CF27-41A9-8D96-E7851D22F3F2}"/>
    <cellStyle name="l_PM Jornais(eliza)_PM Jornais(Marcelo)3 - GERAL_Plano  GO - AJUSTADO_SECOM PR - DISTRITO FEDERAL - 14-05-08(1) 3 5" xfId="35600" xr:uid="{3E6A95B3-2295-46B8-9FFB-2781A8A21F09}"/>
    <cellStyle name="l_PM Jornais(eliza)_PM Jornais(Marcelo)3 - GERAL_Plano  GO - AJUSTADO_SECOM PR - DISTRITO FEDERAL - 14-05-08(1) 3 6" xfId="36856" xr:uid="{E8B072F7-AEF5-428D-AE4C-435FF9F0182B}"/>
    <cellStyle name="l_PM Jornais(eliza)_PM Jornais(Marcelo)3 - GERAL_Plano  GO - AJUSTADO_SECOM PR - DISTRITO FEDERAL - 14-05-08(1) 3 6 2" xfId="46392" xr:uid="{8069E45C-38CB-4D83-9EFE-3DF6052F9AD6}"/>
    <cellStyle name="l_PM Jornais(eliza)_PM Jornais(Marcelo)3 - GERAL_Plano  GO - AJUSTADO_SECOM PR - DISTRITO FEDERAL - 14-05-08(1) 4" xfId="14365" xr:uid="{7A80B4E1-BB1B-4614-BE2D-AE94232EC0A5}"/>
    <cellStyle name="l_PM Jornais(eliza)_PM Jornais(Marcelo)3 - GERAL_Plano  GO - AJUSTADO_SECOM PR - DISTRITO FEDERAL - 14-05-08(1) 4 2" xfId="20524" xr:uid="{AF5A26E7-DF01-4929-8D92-F4CB4AA640DD}"/>
    <cellStyle name="l_PM Jornais(eliza)_PM Jornais(Marcelo)3 - GERAL_Plano  GO - AJUSTADO_SECOM PR - DISTRITO FEDERAL - 14-05-08(1) 4 2 2" xfId="37934" xr:uid="{574D7746-673B-4FC3-A7AA-D18EC316438D}"/>
    <cellStyle name="l_PM Jornais(eliza)_PM Jornais(Marcelo)3 - GERAL_Plano  GO - AJUSTADO_SECOM PR - DISTRITO FEDERAL - 14-05-08(1) 4 3" xfId="25432" xr:uid="{DE1F5A07-B3A8-4F1A-A068-DCB8637F11A9}"/>
    <cellStyle name="l_PM Jornais(eliza)_PM Jornais(Marcelo)3 - GERAL_Plano  GO - AJUSTADO_SECOM PR - DISTRITO FEDERAL - 14-05-08(1) 5" xfId="28643" xr:uid="{CD698520-67D1-4243-933F-959641FE06E5}"/>
    <cellStyle name="l_PM Jornais(eliza)_PM Jornais(Marcelo)3 - GERAL_Plano  GO - AJUSTADO_SECOM PR - DISTRITO FEDERAL - 14-05-08(1) 5 2" xfId="40999" xr:uid="{C7179FC6-3332-440B-8FAE-146807774C28}"/>
    <cellStyle name="l_PM Jornais(eliza)_PM Jornais(Marcelo)3 - GERAL_Plano  GO - AJUSTADO_SECOM PR - DISTRITO FEDERAL - 14-05-08(1) 6" xfId="31693" xr:uid="{0EDBE7E6-EB74-420F-B458-C4BBF05BDEAA}"/>
    <cellStyle name="l_PM Jornais(eliza)_PM Jornais(Marcelo)3 - GERAL_Plano  GO - AJUSTADO_SECOM PR - DISTRITO FEDERAL - 14-05-08(1)_JORNAL COMPLEMENTO 24.06 - VERAMIR II - CONSOLIDADO" xfId="1717" xr:uid="{9604180B-2C5A-4188-961F-4D1CEE621F2C}"/>
    <cellStyle name="l_PM Jornais(eliza)_PM Jornais(Marcelo)3 - GERAL_Plano  GO - AJUSTADO_SECOM PR - DISTRITO FEDERAL - 14-05-08(1)_OOH - Rev 12" xfId="4224" xr:uid="{73B23D37-6F5B-4ABF-A3E4-583578F5A7CA}"/>
    <cellStyle name="l_PM Jornais(eliza)_PM Jornais(Marcelo)3 - GERAL_Plano  GO - AJUSTADO_SECOM PR - DISTRITO FEDERAL - 14-05-08_JORNAL COMPLEMENTO 24.06 - VERAMIR II - CONSOLIDADO" xfId="1718" xr:uid="{F667743C-62FC-4BF0-BC1F-892C493C6925}"/>
    <cellStyle name="l_PM Jornais(eliza)_PM Jornais(Marcelo)3 - GERAL_Plano  GO - AJUSTADO_SECOM PR - DISTRITO FEDERAL - 14-05-08_OOH - Rev 12" xfId="4225" xr:uid="{50D15498-13CB-459D-B208-76F07841F8E5}"/>
    <cellStyle name="l_PM Jornais(eliza)_PM Jornais(Marcelo)3 - GERAL_Plano  GO - AJUSTADO_SECOM PR - MGE E SPE - 13-05" xfId="1719" xr:uid="{D90D8FA4-CC9A-41D5-A36F-A2DD43A0ED6A}"/>
    <cellStyle name="l_PM Jornais(eliza)_PM Jornais(Marcelo)3 - GERAL_Plano  GO - AJUSTADO_SECOM PR - MGE E SPE - 13-05 2" xfId="11523" xr:uid="{CB5BA1A5-13DD-4662-9030-6CB8F32FD516}"/>
    <cellStyle name="l_PM Jornais(eliza)_PM Jornais(Marcelo)3 - GERAL_Plano  GO - AJUSTADO_SECOM PR - MGE E SPE - 13-05 2 2" xfId="13279" xr:uid="{30F589EF-4BCF-473C-B216-12677E84C467}"/>
    <cellStyle name="l_PM Jornais(eliza)_PM Jornais(Marcelo)3 - GERAL_Plano  GO - AJUSTADO_SECOM PR - MGE E SPE - 13-05 2 2 2" xfId="16909" xr:uid="{713BB4B9-0015-4BBE-9DF9-FE334027973A}"/>
    <cellStyle name="l_PM Jornais(eliza)_PM Jornais(Marcelo)3 - GERAL_Plano  GO - AJUSTADO_SECOM PR - MGE E SPE - 13-05 2 2 2 2" xfId="23068" xr:uid="{3EE346E6-27DB-449C-8568-4A8031DD0A16}"/>
    <cellStyle name="l_PM Jornais(eliza)_PM Jornais(Marcelo)3 - GERAL_Plano  GO - AJUSTADO_SECOM PR - MGE E SPE - 13-05 2 2 2 2 2" xfId="40335" xr:uid="{68A11708-410C-4D2F-86BB-F57BBB463996}"/>
    <cellStyle name="l_PM Jornais(eliza)_PM Jornais(Marcelo)3 - GERAL_Plano  GO - AJUSTADO_SECOM PR - MGE E SPE - 13-05 2 2 2 3" xfId="27976" xr:uid="{5B5CBE85-A984-4CF5-B388-CEF411EAF18C}"/>
    <cellStyle name="l_PM Jornais(eliza)_PM Jornais(Marcelo)3 - GERAL_Plano  GO - AJUSTADO_SECOM PR - MGE E SPE - 13-05 2 2 3" xfId="31200" xr:uid="{FA906E63-0FA7-47EB-B526-F746FCBCE822}"/>
    <cellStyle name="l_PM Jornais(eliza)_PM Jornais(Marcelo)3 - GERAL_Plano  GO - AJUSTADO_SECOM PR - MGE E SPE - 13-05 2 2 3 2" xfId="43424" xr:uid="{2B443412-55E6-4B1E-9C0C-F9B4167AEC65}"/>
    <cellStyle name="l_PM Jornais(eliza)_PM Jornais(Marcelo)3 - GERAL_Plano  GO - AJUSTADO_SECOM PR - MGE E SPE - 13-05 2 2 4" xfId="34192" xr:uid="{C7B84BF4-04B0-419E-842C-C07283DE1190}"/>
    <cellStyle name="l_PM Jornais(eliza)_PM Jornais(Marcelo)3 - GERAL_Plano  GO - AJUSTADO_SECOM PR - MGE E SPE - 13-05 2 2 4 2" xfId="45911" xr:uid="{117D3145-4DB9-476F-87FA-2FC2ACC82106}"/>
    <cellStyle name="l_PM Jornais(eliza)_PM Jornais(Marcelo)3 - GERAL_Plano  GO - AJUSTADO_SECOM PR - MGE E SPE - 13-05 2 2 5" xfId="36393" xr:uid="{6BD10C7B-4783-41D0-AB5D-065E8A07324A}"/>
    <cellStyle name="l_PM Jornais(eliza)_PM Jornais(Marcelo)3 - GERAL_Plano  GO - AJUSTADO_SECOM PR - MGE E SPE - 13-05 2 2 6" xfId="18321" xr:uid="{7ED06756-19A5-42F9-85FC-BDD1CAD926A1}"/>
    <cellStyle name="l_PM Jornais(eliza)_PM Jornais(Marcelo)3 - GERAL_Plano  GO - AJUSTADO_SECOM PR - MGE E SPE - 13-05 2 3" xfId="15206" xr:uid="{DFC63B30-FF62-43D5-A7C1-79C246B8775D}"/>
    <cellStyle name="l_PM Jornais(eliza)_PM Jornais(Marcelo)3 - GERAL_Plano  GO - AJUSTADO_SECOM PR - MGE E SPE - 13-05 2 3 2" xfId="21365" xr:uid="{CDC62F5F-0E7C-4C80-888A-74D4BA3E2B1A}"/>
    <cellStyle name="l_PM Jornais(eliza)_PM Jornais(Marcelo)3 - GERAL_Plano  GO - AJUSTADO_SECOM PR - MGE E SPE - 13-05 2 3 2 2" xfId="38738" xr:uid="{EB7BC72E-DDF5-4383-ADCE-E9AC41D9E77F}"/>
    <cellStyle name="l_PM Jornais(eliza)_PM Jornais(Marcelo)3 - GERAL_Plano  GO - AJUSTADO_SECOM PR - MGE E SPE - 13-05 2 3 3" xfId="26327" xr:uid="{2342A658-DF68-4BB0-BB79-AF476C7FC983}"/>
    <cellStyle name="l_PM Jornais(eliza)_PM Jornais(Marcelo)3 - GERAL_Plano  GO - AJUSTADO_SECOM PR - MGE E SPE - 13-05 2 4" xfId="29518" xr:uid="{D13ED679-6ADD-4E40-810C-A9CEE92AAA71}"/>
    <cellStyle name="l_PM Jornais(eliza)_PM Jornais(Marcelo)3 - GERAL_Plano  GO - AJUSTADO_SECOM PR - MGE E SPE - 13-05 2 4 2" xfId="41828" xr:uid="{BC7C7D32-1212-4A15-82D2-DF2A7D48EE30}"/>
    <cellStyle name="l_PM Jornais(eliza)_PM Jornais(Marcelo)3 - GERAL_Plano  GO - AJUSTADO_SECOM PR - MGE E SPE - 13-05 2 5" xfId="32502" xr:uid="{1D1AA7C7-C963-4D2E-AE3D-C2F2DE8966BB}"/>
    <cellStyle name="l_PM Jornais(eliza)_PM Jornais(Marcelo)3 - GERAL_Plano  GO - AJUSTADO_SECOM PR - MGE E SPE - 13-05 2 5 2" xfId="44257" xr:uid="{04CBABF3-59A7-4526-B529-AFBFF45CF63C}"/>
    <cellStyle name="l_PM Jornais(eliza)_PM Jornais(Marcelo)3 - GERAL_Plano  GO - AJUSTADO_SECOM PR - MGE E SPE - 13-05 2 6" xfId="34807" xr:uid="{47C2C144-9CCA-4A89-B0DD-B784FBB1096F}"/>
    <cellStyle name="l_PM Jornais(eliza)_PM Jornais(Marcelo)3 - GERAL_Plano  GO - AJUSTADO_SECOM PR - MGE E SPE - 13-05 2 7" xfId="18985" xr:uid="{5CF2BAB5-DABA-4C6B-9992-A3EE0F2224A7}"/>
    <cellStyle name="l_PM Jornais(eliza)_PM Jornais(Marcelo)3 - GERAL_Plano  GO - AJUSTADO_SECOM PR - MGE E SPE - 13-05 3" xfId="12476" xr:uid="{CE884BD1-26A6-40F1-99B3-82E518E4CDAE}"/>
    <cellStyle name="l_PM Jornais(eliza)_PM Jornais(Marcelo)3 - GERAL_Plano  GO - AJUSTADO_SECOM PR - MGE E SPE - 13-05 3 2" xfId="16106" xr:uid="{288A43EA-CF7B-4C68-96B4-5F47D83F0C85}"/>
    <cellStyle name="l_PM Jornais(eliza)_PM Jornais(Marcelo)3 - GERAL_Plano  GO - AJUSTADO_SECOM PR - MGE E SPE - 13-05 3 2 2" xfId="22265" xr:uid="{4A1C5DD4-BA0F-4A03-A6F8-E14D11D098AA}"/>
    <cellStyle name="l_PM Jornais(eliza)_PM Jornais(Marcelo)3 - GERAL_Plano  GO - AJUSTADO_SECOM PR - MGE E SPE - 13-05 3 2 2 2" xfId="39543" xr:uid="{2114F0D2-6E79-481C-B2E4-E16E1831DB0A}"/>
    <cellStyle name="l_PM Jornais(eliza)_PM Jornais(Marcelo)3 - GERAL_Plano  GO - AJUSTADO_SECOM PR - MGE E SPE - 13-05 3 2 3" xfId="27184" xr:uid="{4E098C0D-F846-4018-B0A4-C8BEF9379EBB}"/>
    <cellStyle name="l_PM Jornais(eliza)_PM Jornais(Marcelo)3 - GERAL_Plano  GO - AJUSTADO_SECOM PR - MGE E SPE - 13-05 3 2 4" xfId="48443" xr:uid="{70BDB2C8-3D6A-4185-B40C-A77F10C5466D}"/>
    <cellStyle name="l_PM Jornais(eliza)_PM Jornais(Marcelo)3 - GERAL_Plano  GO - AJUSTADO_SECOM PR - MGE E SPE - 13-05 3 3" xfId="17806" xr:uid="{2FE8F482-D678-42A0-A6C2-50FE6657365A}"/>
    <cellStyle name="l_PM Jornais(eliza)_PM Jornais(Marcelo)3 - GERAL_Plano  GO - AJUSTADO_SECOM PR - MGE E SPE - 13-05 3 3 2" xfId="23965" xr:uid="{338E9D1E-E4BC-4F4D-B225-1FD9B426DC67}"/>
    <cellStyle name="l_PM Jornais(eliza)_PM Jornais(Marcelo)3 - GERAL_Plano  GO - AJUSTADO_SECOM PR - MGE E SPE - 13-05 3 3 2 2" xfId="42628" xr:uid="{E2369D13-5A8C-44BB-9718-B16DF7707BC9}"/>
    <cellStyle name="l_PM Jornais(eliza)_PM Jornais(Marcelo)3 - GERAL_Plano  GO - AJUSTADO_SECOM PR - MGE E SPE - 13-05 3 3 3" xfId="30402" xr:uid="{9552F5F7-A2B1-4F41-991D-E2253BEFCCA5}"/>
    <cellStyle name="l_PM Jornais(eliza)_PM Jornais(Marcelo)3 - GERAL_Plano  GO - AJUSTADO_SECOM PR - MGE E SPE - 13-05 3 4" xfId="33399" xr:uid="{F6DCF48D-4456-416D-B668-60696CF37447}"/>
    <cellStyle name="l_PM Jornais(eliza)_PM Jornais(Marcelo)3 - GERAL_Plano  GO - AJUSTADO_SECOM PR - MGE E SPE - 13-05 3 4 2" xfId="45118" xr:uid="{8ACF8E3D-4D17-4858-AFE6-38900DD73985}"/>
    <cellStyle name="l_PM Jornais(eliza)_PM Jornais(Marcelo)3 - GERAL_Plano  GO - AJUSTADO_SECOM PR - MGE E SPE - 13-05 3 5" xfId="35601" xr:uid="{372E7532-E36E-4D1F-BFA3-2280D35659B0}"/>
    <cellStyle name="l_PM Jornais(eliza)_PM Jornais(Marcelo)3 - GERAL_Plano  GO - AJUSTADO_SECOM PR - MGE E SPE - 13-05 3 6" xfId="32894" xr:uid="{53594CAB-BFC7-4EA2-8E15-BB0DD9E37C8C}"/>
    <cellStyle name="l_PM Jornais(eliza)_PM Jornais(Marcelo)3 - GERAL_Plano  GO - AJUSTADO_SECOM PR - MGE E SPE - 13-05 3 6 2" xfId="44645" xr:uid="{FE11486A-183E-4F47-B4A4-98EF9332B36F}"/>
    <cellStyle name="l_PM Jornais(eliza)_PM Jornais(Marcelo)3 - GERAL_Plano  GO - AJUSTADO_SECOM PR - MGE E SPE - 13-05 4" xfId="14366" xr:uid="{BB3C877F-6AAB-4DA3-9283-33C1E38ABA5D}"/>
    <cellStyle name="l_PM Jornais(eliza)_PM Jornais(Marcelo)3 - GERAL_Plano  GO - AJUSTADO_SECOM PR - MGE E SPE - 13-05 4 2" xfId="20525" xr:uid="{F4E11BC8-9640-4CAE-A917-B029E65A29B7}"/>
    <cellStyle name="l_PM Jornais(eliza)_PM Jornais(Marcelo)3 - GERAL_Plano  GO - AJUSTADO_SECOM PR - MGE E SPE - 13-05 4 2 2" xfId="37935" xr:uid="{D23D21E7-8F08-4762-92ED-FB1D30D472F2}"/>
    <cellStyle name="l_PM Jornais(eliza)_PM Jornais(Marcelo)3 - GERAL_Plano  GO - AJUSTADO_SECOM PR - MGE E SPE - 13-05 4 3" xfId="25433" xr:uid="{FC9097CB-91A3-4975-9AB7-121C4043FB35}"/>
    <cellStyle name="l_PM Jornais(eliza)_PM Jornais(Marcelo)3 - GERAL_Plano  GO - AJUSTADO_SECOM PR - MGE E SPE - 13-05 5" xfId="28644" xr:uid="{A3E6C41F-5D21-4A83-BAD1-C31797A1561F}"/>
    <cellStyle name="l_PM Jornais(eliza)_PM Jornais(Marcelo)3 - GERAL_Plano  GO - AJUSTADO_SECOM PR - MGE E SPE - 13-05 5 2" xfId="41000" xr:uid="{71038290-F9C5-44E7-9248-C1D5C4AC793F}"/>
    <cellStyle name="l_PM Jornais(eliza)_PM Jornais(Marcelo)3 - GERAL_Plano  GO - AJUSTADO_SECOM PR - MGE E SPE - 13-05 6" xfId="31692" xr:uid="{38722CB0-83BD-4430-B628-108F95985941}"/>
    <cellStyle name="l_PM Jornais(eliza)_PM Jornais(Marcelo)3 - GERAL_Plano  GO - AJUSTADO_SECOM PR - MGE E SPE - 13-05_JORNAL COMPLEMENTO 24.06 - VERAMIR II - CONSOLIDADO" xfId="1720" xr:uid="{F3C22D2A-2C80-4DE2-BDB3-A8FA79847AB7}"/>
    <cellStyle name="l_PM Jornais(eliza)_PM Jornais(Marcelo)3 - GERAL_Plano  GO - AJUSTADO_SECOM PR - MGE E SPE - 13-05_OOH - Rev 12" xfId="4226" xr:uid="{E6CD2280-3F09-4964-B356-9C21D56D3C9C}"/>
    <cellStyle name="l_PM Jornais(eliza)_PM Jornais(Marcelo)3 - GERAL_Plano  GO - AJUSTADO_SÉCULO 21" xfId="1721" xr:uid="{08FCB351-937C-4E7B-B9B5-A1B2A8B0D783}"/>
    <cellStyle name="l_PM Jornais(eliza)_PM Jornais(Marcelo)3 - GERAL_Plano  GO - AJUSTADO_SÉCULO 21_JORNAL COMPLEMENTO 24.06 - VERAMIR II - CONSOLIDADO" xfId="1722" xr:uid="{C98AAF89-2EB7-428F-A8F3-CBBC55649CDB}"/>
    <cellStyle name="l_PM Jornais(eliza)_PM Jornais(Marcelo)3 - GERAL_Plano  GO - AJUSTADO_SPA - NUCLEO APRES" xfId="1723" xr:uid="{4FEFEB91-A127-4C03-B027-5FEEB07A2850}"/>
    <cellStyle name="l_PM Jornais(eliza)_PM Jornais(Marcelo)3 - GERAL_Plano  GO - AJUSTADO_SPA - NUCLEO APRES 2" xfId="11524" xr:uid="{22371C1B-07A5-45FC-9453-6F0DD52BF6BF}"/>
    <cellStyle name="l_PM Jornais(eliza)_PM Jornais(Marcelo)3 - GERAL_Plano  GO - AJUSTADO_SPA - NUCLEO APRES 2 2" xfId="13280" xr:uid="{ADF1A60D-F9DC-4E52-A26C-898218873D1A}"/>
    <cellStyle name="l_PM Jornais(eliza)_PM Jornais(Marcelo)3 - GERAL_Plano  GO - AJUSTADO_SPA - NUCLEO APRES 2 2 2" xfId="16910" xr:uid="{94CBED36-7FEA-4556-9469-A7E272B8845A}"/>
    <cellStyle name="l_PM Jornais(eliza)_PM Jornais(Marcelo)3 - GERAL_Plano  GO - AJUSTADO_SPA - NUCLEO APRES 2 2 2 2" xfId="23069" xr:uid="{39875D23-0481-495A-80E8-9689728AD93F}"/>
    <cellStyle name="l_PM Jornais(eliza)_PM Jornais(Marcelo)3 - GERAL_Plano  GO - AJUSTADO_SPA - NUCLEO APRES 2 2 2 2 2" xfId="40336" xr:uid="{FCBA356F-CBE3-4096-83C3-B016EC640F9F}"/>
    <cellStyle name="l_PM Jornais(eliza)_PM Jornais(Marcelo)3 - GERAL_Plano  GO - AJUSTADO_SPA - NUCLEO APRES 2 2 2 3" xfId="27977" xr:uid="{3A917996-8244-4E8B-A6E6-7B259ED42CB2}"/>
    <cellStyle name="l_PM Jornais(eliza)_PM Jornais(Marcelo)3 - GERAL_Plano  GO - AJUSTADO_SPA - NUCLEO APRES 2 2 3" xfId="31201" xr:uid="{D357B1B5-46BA-43FC-8E01-FC1D610A00CB}"/>
    <cellStyle name="l_PM Jornais(eliza)_PM Jornais(Marcelo)3 - GERAL_Plano  GO - AJUSTADO_SPA - NUCLEO APRES 2 2 3 2" xfId="43425" xr:uid="{56CFEA95-1AC1-4A37-925A-030E7F5DCAF2}"/>
    <cellStyle name="l_PM Jornais(eliza)_PM Jornais(Marcelo)3 - GERAL_Plano  GO - AJUSTADO_SPA - NUCLEO APRES 2 2 4" xfId="34193" xr:uid="{D4EFC4DA-5044-44D6-B538-DABFA0B9D4FF}"/>
    <cellStyle name="l_PM Jornais(eliza)_PM Jornais(Marcelo)3 - GERAL_Plano  GO - AJUSTADO_SPA - NUCLEO APRES 2 2 4 2" xfId="45912" xr:uid="{1397A63C-C6AD-4CAF-9483-C42CC80CB7A3}"/>
    <cellStyle name="l_PM Jornais(eliza)_PM Jornais(Marcelo)3 - GERAL_Plano  GO - AJUSTADO_SPA - NUCLEO APRES 2 2 5" xfId="36394" xr:uid="{D321BC4E-B627-434D-BEB9-B69058A1BB19}"/>
    <cellStyle name="l_PM Jornais(eliza)_PM Jornais(Marcelo)3 - GERAL_Plano  GO - AJUSTADO_SPA - NUCLEO APRES 2 2 6" xfId="18327" xr:uid="{4378C8D6-1618-4629-9432-2532E98D6F98}"/>
    <cellStyle name="l_PM Jornais(eliza)_PM Jornais(Marcelo)3 - GERAL_Plano  GO - AJUSTADO_SPA - NUCLEO APRES 2 3" xfId="15207" xr:uid="{B92F8D31-171C-4141-8513-A99F87EEC05F}"/>
    <cellStyle name="l_PM Jornais(eliza)_PM Jornais(Marcelo)3 - GERAL_Plano  GO - AJUSTADO_SPA - NUCLEO APRES 2 3 2" xfId="21366" xr:uid="{665B38F2-509B-465E-A34B-26FF87557BD4}"/>
    <cellStyle name="l_PM Jornais(eliza)_PM Jornais(Marcelo)3 - GERAL_Plano  GO - AJUSTADO_SPA - NUCLEO APRES 2 3 2 2" xfId="38739" xr:uid="{F10ED72C-3B26-42A6-BF2F-BA2A24EEC8A5}"/>
    <cellStyle name="l_PM Jornais(eliza)_PM Jornais(Marcelo)3 - GERAL_Plano  GO - AJUSTADO_SPA - NUCLEO APRES 2 3 3" xfId="26328" xr:uid="{FC9FE820-4B35-4FE2-902A-2AAE305E30D4}"/>
    <cellStyle name="l_PM Jornais(eliza)_PM Jornais(Marcelo)3 - GERAL_Plano  GO - AJUSTADO_SPA - NUCLEO APRES 2 4" xfId="29519" xr:uid="{B094839E-3B07-4987-99E1-617EAB71BDF0}"/>
    <cellStyle name="l_PM Jornais(eliza)_PM Jornais(Marcelo)3 - GERAL_Plano  GO - AJUSTADO_SPA - NUCLEO APRES 2 4 2" xfId="41829" xr:uid="{E51EA989-C50B-46BE-AC72-FE6FB7EBA78F}"/>
    <cellStyle name="l_PM Jornais(eliza)_PM Jornais(Marcelo)3 - GERAL_Plano  GO - AJUSTADO_SPA - NUCLEO APRES 2 5" xfId="32503" xr:uid="{61B3F829-04F8-42CE-88F5-3FD4519BEF9D}"/>
    <cellStyle name="l_PM Jornais(eliza)_PM Jornais(Marcelo)3 - GERAL_Plano  GO - AJUSTADO_SPA - NUCLEO APRES 2 5 2" xfId="44258" xr:uid="{E667A770-95A9-455E-BCD6-AF46AC4E0ED7}"/>
    <cellStyle name="l_PM Jornais(eliza)_PM Jornais(Marcelo)3 - GERAL_Plano  GO - AJUSTADO_SPA - NUCLEO APRES 2 6" xfId="34808" xr:uid="{20D47BB7-473B-4AA0-897C-27EC03FE76F7}"/>
    <cellStyle name="l_PM Jornais(eliza)_PM Jornais(Marcelo)3 - GERAL_Plano  GO - AJUSTADO_SPA - NUCLEO APRES 2 7" xfId="18669" xr:uid="{9E57B7D6-6B81-475C-BBD4-A45B3E2449FC}"/>
    <cellStyle name="l_PM Jornais(eliza)_PM Jornais(Marcelo)3 - GERAL_Plano  GO - AJUSTADO_SPA - NUCLEO APRES 3" xfId="12477" xr:uid="{EC430C91-2F74-4A4E-B319-91461BE2E64A}"/>
    <cellStyle name="l_PM Jornais(eliza)_PM Jornais(Marcelo)3 - GERAL_Plano  GO - AJUSTADO_SPA - NUCLEO APRES 3 2" xfId="16107" xr:uid="{90FC4EA5-256A-445D-981C-ABDDF8593918}"/>
    <cellStyle name="l_PM Jornais(eliza)_PM Jornais(Marcelo)3 - GERAL_Plano  GO - AJUSTADO_SPA - NUCLEO APRES 3 2 2" xfId="22266" xr:uid="{83F6AF73-31A9-419B-B5C5-F1D1F4DD4FB9}"/>
    <cellStyle name="l_PM Jornais(eliza)_PM Jornais(Marcelo)3 - GERAL_Plano  GO - AJUSTADO_SPA - NUCLEO APRES 3 2 2 2" xfId="39544" xr:uid="{D21774D5-C145-46E5-BF20-CC983563F3AD}"/>
    <cellStyle name="l_PM Jornais(eliza)_PM Jornais(Marcelo)3 - GERAL_Plano  GO - AJUSTADO_SPA - NUCLEO APRES 3 2 3" xfId="27185" xr:uid="{8AED16EA-0CE2-4C7E-A337-3C2A03DE0661}"/>
    <cellStyle name="l_PM Jornais(eliza)_PM Jornais(Marcelo)3 - GERAL_Plano  GO - AJUSTADO_SPA - NUCLEO APRES 3 2 4" xfId="48444" xr:uid="{AC8C0304-EE20-4AFE-8626-9FC457C5C050}"/>
    <cellStyle name="l_PM Jornais(eliza)_PM Jornais(Marcelo)3 - GERAL_Plano  GO - AJUSTADO_SPA - NUCLEO APRES 3 3" xfId="17807" xr:uid="{DF97F665-C747-4C14-B52F-2CE0DFF17F69}"/>
    <cellStyle name="l_PM Jornais(eliza)_PM Jornais(Marcelo)3 - GERAL_Plano  GO - AJUSTADO_SPA - NUCLEO APRES 3 3 2" xfId="23966" xr:uid="{E13D358D-158C-42FE-873B-F8A3D3184C33}"/>
    <cellStyle name="l_PM Jornais(eliza)_PM Jornais(Marcelo)3 - GERAL_Plano  GO - AJUSTADO_SPA - NUCLEO APRES 3 3 2 2" xfId="42629" xr:uid="{F7F5A2D5-8A32-4010-B04D-02F5C71EE7DB}"/>
    <cellStyle name="l_PM Jornais(eliza)_PM Jornais(Marcelo)3 - GERAL_Plano  GO - AJUSTADO_SPA - NUCLEO APRES 3 3 3" xfId="30403" xr:uid="{BBBEB9B9-3CDE-4945-9B12-7F60110B9FEF}"/>
    <cellStyle name="l_PM Jornais(eliza)_PM Jornais(Marcelo)3 - GERAL_Plano  GO - AJUSTADO_SPA - NUCLEO APRES 3 4" xfId="33400" xr:uid="{B0FD64C1-4674-48B7-AA9F-76F38FD645AD}"/>
    <cellStyle name="l_PM Jornais(eliza)_PM Jornais(Marcelo)3 - GERAL_Plano  GO - AJUSTADO_SPA - NUCLEO APRES 3 4 2" xfId="45119" xr:uid="{C7C67588-1715-4206-8B23-549A1F51F0BE}"/>
    <cellStyle name="l_PM Jornais(eliza)_PM Jornais(Marcelo)3 - GERAL_Plano  GO - AJUSTADO_SPA - NUCLEO APRES 3 5" xfId="35602" xr:uid="{8B2B6D9C-E251-4593-B0C5-D741DE967C35}"/>
    <cellStyle name="l_PM Jornais(eliza)_PM Jornais(Marcelo)3 - GERAL_Plano  GO - AJUSTADO_SPA - NUCLEO APRES 3 6" xfId="37052" xr:uid="{B6E81541-98FB-4086-9FF9-4EB7C1B02E01}"/>
    <cellStyle name="l_PM Jornais(eliza)_PM Jornais(Marcelo)3 - GERAL_Plano  GO - AJUSTADO_SPA - NUCLEO APRES 3 6 2" xfId="46588" xr:uid="{B94F9A27-B046-42DE-AA66-B1883388B26D}"/>
    <cellStyle name="l_PM Jornais(eliza)_PM Jornais(Marcelo)3 - GERAL_Plano  GO - AJUSTADO_SPA - NUCLEO APRES 4" xfId="14367" xr:uid="{241F93C9-785E-45BC-B7DD-5BA19090620D}"/>
    <cellStyle name="l_PM Jornais(eliza)_PM Jornais(Marcelo)3 - GERAL_Plano  GO - AJUSTADO_SPA - NUCLEO APRES 4 2" xfId="20526" xr:uid="{19038DFD-E7F2-4BC3-885B-12126F704A6B}"/>
    <cellStyle name="l_PM Jornais(eliza)_PM Jornais(Marcelo)3 - GERAL_Plano  GO - AJUSTADO_SPA - NUCLEO APRES 4 2 2" xfId="37936" xr:uid="{A4894B10-C2E2-4E2D-B51B-E1DFEC509F48}"/>
    <cellStyle name="l_PM Jornais(eliza)_PM Jornais(Marcelo)3 - GERAL_Plano  GO - AJUSTADO_SPA - NUCLEO APRES 4 3" xfId="25434" xr:uid="{EEBC6DF8-CD0D-4595-B01A-3E334B16ED05}"/>
    <cellStyle name="l_PM Jornais(eliza)_PM Jornais(Marcelo)3 - GERAL_Plano  GO - AJUSTADO_SPA - NUCLEO APRES 5" xfId="28645" xr:uid="{97201E94-B168-4694-BFB9-496003BFE53D}"/>
    <cellStyle name="l_PM Jornais(eliza)_PM Jornais(Marcelo)3 - GERAL_Plano  GO - AJUSTADO_SPA - NUCLEO APRES 5 2" xfId="41001" xr:uid="{C1CA9A39-6162-46E0-B948-CC3FEEEC2B24}"/>
    <cellStyle name="l_PM Jornais(eliza)_PM Jornais(Marcelo)3 - GERAL_Plano  GO - AJUSTADO_SPA - NUCLEO APRES 6" xfId="31691" xr:uid="{26A5AFA6-5C89-4AF0-B018-8BC2A2863418}"/>
    <cellStyle name="l_PM Jornais(eliza)_PM Jornais(Marcelo)3 - GERAL_Plano  GO - AJUSTADO_SPA - NUCLEO APRES_CINEMA - BRASÍLIA - 141" xfId="1724" xr:uid="{5AFC5ADB-17A9-4B8C-BEE8-C3ECF82DB302}"/>
    <cellStyle name="l_PM Jornais(eliza)_PM Jornais(Marcelo)3 - GERAL_Plano  GO - AJUSTADO_SPA - NUCLEO APRES_CINEMA - BRASÍLIA - 141_JORNAL COMPLEMENTO 24.06 - VERAMIR II - CONSOLIDADO" xfId="1725" xr:uid="{D6C17626-9E22-4C4B-8412-1A4E06C28A83}"/>
    <cellStyle name="l_PM Jornais(eliza)_PM Jornais(Marcelo)3 - GERAL_Plano  GO - AJUSTADO_SPA - NUCLEO APRES_CINEMA_-_9_MERCADOS" xfId="1726" xr:uid="{02DB1CF7-ECAD-4275-9FC1-26B9D396B070}"/>
    <cellStyle name="l_PM Jornais(eliza)_PM Jornais(Marcelo)3 - GERAL_Plano  GO - AJUSTADO_SPA - NUCLEO APRES_JORNAL COMPLEMENTO 24.06 - VERAMIR II - CONSOLIDADO" xfId="1727" xr:uid="{101B4D34-F069-485E-A475-224A096064B4}"/>
    <cellStyle name="l_PM Jornais(eliza)_PM Jornais(Marcelo)3 - GERAL_Plano  GO - AJUSTADO_SPA - NUCLEO APRES_OOH - Rev 12" xfId="4227" xr:uid="{B7C71DD6-8220-4344-9E59-CD3917DF1B39}"/>
    <cellStyle name="l_PM Jornais(eliza)_PM Jornais(Marcelo)3 - GERAL_Plano  GO - AJUSTADO_SPA - NUCLEO APRES_Plano  DF - Jornal Meia Pág. Tab. 17.05" xfId="1728" xr:uid="{AEA740A3-0D17-4587-9A8E-4121B54E5718}"/>
    <cellStyle name="l_PM Jornais(eliza)_PM Jornais(Marcelo)3 - GERAL_Plano  GO - AJUSTADO_SPA - NUCLEO APRES_Plano  DF - Jornal Meia Pág. Tab. 17.05_JORNAL COMPLEMENTO 24.06 - VERAMIR II - CONSOLIDADO" xfId="1729" xr:uid="{4BDD0AAF-2C5D-45D5-A21C-1F7A3627DE59}"/>
    <cellStyle name="l_PM Jornais(eliza)_PM Jornais(Marcelo)3 - GERAL_Plano  GO - AJUSTADO_SPA - NUCLEO APRES_Plano  PE - Jornal Meia Pág. Tab. 17.05" xfId="1730" xr:uid="{F67DB73B-1609-4781-8372-D8162FF80F0A}"/>
    <cellStyle name="l_PM Jornais(eliza)_PM Jornais(Marcelo)3 - GERAL_Plano  GO - AJUSTADO_SPA - NUCLEO APRES_Plano  PE - Jornal Meia Pág. Tab. 17.05_JORNAL COMPLEMENTO 24.06 - VERAMIR II - CONSOLIDADO" xfId="1731" xr:uid="{79F60D36-8C68-442A-81F0-0E35A4C036E9}"/>
    <cellStyle name="l_PM Jornais(eliza)_PM Jornais(Marcelo)3 - GERAL_Plano  GO - AJUSTADO_SPA - NUCLEO APRES_Plano BA - Jornal Meia Pág. Tab. 17.05" xfId="1732" xr:uid="{D5C96C7B-F4F3-4A8D-A43F-D041DE6B87D0}"/>
    <cellStyle name="l_PM Jornais(eliza)_PM Jornais(Marcelo)3 - GERAL_Plano  GO - AJUSTADO_SPA - NUCLEO APRES_Plano BA - Jornal Meia Pág. Tab. 17.05_JORNAL COMPLEMENTO 24.06 - VERAMIR II - CONSOLIDADO" xfId="1733" xr:uid="{D3E8A967-A479-43FC-BCC4-3CBDA70D30A5}"/>
    <cellStyle name="l_PM Jornais(eliza)_PM Jornais(Marcelo)3 - GERAL_Plano  GO - AJUSTADO_SPA - NUCLEO APRES_Plano CE - Jornal Meia Pág. Tab. 17.05" xfId="1734" xr:uid="{ECEB5622-D630-4627-9BC5-0F28AA7F1A83}"/>
    <cellStyle name="l_PM Jornais(eliza)_PM Jornais(Marcelo)3 - GERAL_Plano  GO - AJUSTADO_SPA - NUCLEO APRES_Plano CE - Jornal Meia Pág. Tab. 17.05_JORNAL COMPLEMENTO 24.06 - VERAMIR II - CONSOLIDADO" xfId="1735" xr:uid="{598A2E88-42A6-4965-ABA7-6215034E08F4}"/>
    <cellStyle name="l_PM Jornais(eliza)_PM Jornais(Marcelo)3 - GERAL_Plano  GO - AJUSTADO_SPA - NUCLEO APRES_REV I - PLANO RÁDIO CONSOLIDADO MATISSE 07.07" xfId="1736" xr:uid="{D0152FDE-00FC-4B20-8139-0A2E017E3D0C}"/>
    <cellStyle name="l_PM Jornais(eliza)_PM Jornais(Marcelo)3 - GERAL_Plano  GO - AJUSTADO_SPA - NUCLEO APRES_SÉCULO 21" xfId="1737" xr:uid="{BEF37436-4BAC-4393-85D9-EF51B5C1B016}"/>
    <cellStyle name="l_PM Jornais(eliza)_PM Jornais(Marcelo)3 - GERAL_Plano  GO - AJUSTADO_SPA - NUCLEO APRES_SÉCULO 21_JORNAL COMPLEMENTO 24.06 - VERAMIR II - CONSOLIDADO" xfId="1738" xr:uid="{0A7B0EFB-5C2A-434D-AAF8-ED58D1AAF083}"/>
    <cellStyle name="l_PM Jornais(eliza)_PM Jornais(Marcelo)3 - GERAL_Plano  PE - Conferido 14.05" xfId="1739" xr:uid="{E79A4888-D0CB-48CB-8368-F3F5ECB4EB1D}"/>
    <cellStyle name="l_PM Jornais(eliza)_PM Jornais(Marcelo)3 - GERAL_Plano  PE - Conferido 14.05 2" xfId="11525" xr:uid="{1BA950AE-FDEB-48F4-8DFC-9E5F077B4516}"/>
    <cellStyle name="l_PM Jornais(eliza)_PM Jornais(Marcelo)3 - GERAL_Plano  PE - Conferido 14.05 2 2" xfId="13281" xr:uid="{60045E85-0EF7-4E78-8509-28F966BF3F5C}"/>
    <cellStyle name="l_PM Jornais(eliza)_PM Jornais(Marcelo)3 - GERAL_Plano  PE - Conferido 14.05 2 2 2" xfId="16911" xr:uid="{77B55CC0-5835-41F7-B195-18E5536A4A4E}"/>
    <cellStyle name="l_PM Jornais(eliza)_PM Jornais(Marcelo)3 - GERAL_Plano  PE - Conferido 14.05 2 2 2 2" xfId="23070" xr:uid="{38D70B21-23AA-4FB7-846F-73D31743346C}"/>
    <cellStyle name="l_PM Jornais(eliza)_PM Jornais(Marcelo)3 - GERAL_Plano  PE - Conferido 14.05 2 2 2 2 2" xfId="40337" xr:uid="{88CE75E6-78B8-4F7A-8129-D782EEB9D0ED}"/>
    <cellStyle name="l_PM Jornais(eliza)_PM Jornais(Marcelo)3 - GERAL_Plano  PE - Conferido 14.05 2 2 2 3" xfId="27978" xr:uid="{47BB686F-E278-4548-8C29-741B7A7B8AD8}"/>
    <cellStyle name="l_PM Jornais(eliza)_PM Jornais(Marcelo)3 - GERAL_Plano  PE - Conferido 14.05 2 2 3" xfId="31202" xr:uid="{5946D7D2-8374-4638-9321-016E3FE51B42}"/>
    <cellStyle name="l_PM Jornais(eliza)_PM Jornais(Marcelo)3 - GERAL_Plano  PE - Conferido 14.05 2 2 3 2" xfId="43426" xr:uid="{520BBC90-9759-428D-9498-4ECFAE2AA014}"/>
    <cellStyle name="l_PM Jornais(eliza)_PM Jornais(Marcelo)3 - GERAL_Plano  PE - Conferido 14.05 2 2 4" xfId="34194" xr:uid="{84585045-AEA5-4B1C-88B2-8FCDEF6798D0}"/>
    <cellStyle name="l_PM Jornais(eliza)_PM Jornais(Marcelo)3 - GERAL_Plano  PE - Conferido 14.05 2 2 4 2" xfId="45913" xr:uid="{9730D77F-5A4E-4B31-842E-2FFC850208B0}"/>
    <cellStyle name="l_PM Jornais(eliza)_PM Jornais(Marcelo)3 - GERAL_Plano  PE - Conferido 14.05 2 2 5" xfId="36395" xr:uid="{011BE6C5-7266-481D-8007-AEF0EF5C101E}"/>
    <cellStyle name="l_PM Jornais(eliza)_PM Jornais(Marcelo)3 - GERAL_Plano  PE - Conferido 14.05 2 2 6" xfId="18331" xr:uid="{29679AD5-FD7F-4FE3-8CC2-0F536FEBEBAF}"/>
    <cellStyle name="l_PM Jornais(eliza)_PM Jornais(Marcelo)3 - GERAL_Plano  PE - Conferido 14.05 2 3" xfId="15208" xr:uid="{F04D596C-12D6-4117-B87B-5B6824936EF8}"/>
    <cellStyle name="l_PM Jornais(eliza)_PM Jornais(Marcelo)3 - GERAL_Plano  PE - Conferido 14.05 2 3 2" xfId="21367" xr:uid="{D8725287-BFF1-4154-B67C-6077EEEB6D16}"/>
    <cellStyle name="l_PM Jornais(eliza)_PM Jornais(Marcelo)3 - GERAL_Plano  PE - Conferido 14.05 2 3 2 2" xfId="38740" xr:uid="{32B6E333-9D4B-473B-B905-9FA71919AFCF}"/>
    <cellStyle name="l_PM Jornais(eliza)_PM Jornais(Marcelo)3 - GERAL_Plano  PE - Conferido 14.05 2 3 3" xfId="26329" xr:uid="{896AD4E4-B886-4F7A-83CB-9FF13CEF101A}"/>
    <cellStyle name="l_PM Jornais(eliza)_PM Jornais(Marcelo)3 - GERAL_Plano  PE - Conferido 14.05 2 4" xfId="29520" xr:uid="{94FBA95D-08A5-4AEF-9BD4-E2BFD8F909B1}"/>
    <cellStyle name="l_PM Jornais(eliza)_PM Jornais(Marcelo)3 - GERAL_Plano  PE - Conferido 14.05 2 4 2" xfId="41830" xr:uid="{F33D6348-68A9-492E-943D-21C720CC6F51}"/>
    <cellStyle name="l_PM Jornais(eliza)_PM Jornais(Marcelo)3 - GERAL_Plano  PE - Conferido 14.05 2 5" xfId="32504" xr:uid="{924DDD73-21AA-4248-BF48-21AF020CFE75}"/>
    <cellStyle name="l_PM Jornais(eliza)_PM Jornais(Marcelo)3 - GERAL_Plano  PE - Conferido 14.05 2 5 2" xfId="44259" xr:uid="{9E4AD0B5-C141-4633-AB94-69657E3B8A71}"/>
    <cellStyle name="l_PM Jornais(eliza)_PM Jornais(Marcelo)3 - GERAL_Plano  PE - Conferido 14.05 2 6" xfId="34809" xr:uid="{463CBFE2-9C87-4D64-8D20-96E56E9B21D4}"/>
    <cellStyle name="l_PM Jornais(eliza)_PM Jornais(Marcelo)3 - GERAL_Plano  PE - Conferido 14.05 2 7" xfId="19367" xr:uid="{281CB59D-3FD2-4359-BA2E-52276A8D1471}"/>
    <cellStyle name="l_PM Jornais(eliza)_PM Jornais(Marcelo)3 - GERAL_Plano  PE - Conferido 14.05 3" xfId="12478" xr:uid="{ACF3CDE2-131D-484A-89CE-0F5BBB604108}"/>
    <cellStyle name="l_PM Jornais(eliza)_PM Jornais(Marcelo)3 - GERAL_Plano  PE - Conferido 14.05 3 2" xfId="16108" xr:uid="{5BE2BA5F-1A81-4B6F-A599-5B57CF78F7F7}"/>
    <cellStyle name="l_PM Jornais(eliza)_PM Jornais(Marcelo)3 - GERAL_Plano  PE - Conferido 14.05 3 2 2" xfId="22267" xr:uid="{C1562D76-9EE8-4E2F-9ADD-B9049DFF58F8}"/>
    <cellStyle name="l_PM Jornais(eliza)_PM Jornais(Marcelo)3 - GERAL_Plano  PE - Conferido 14.05 3 2 2 2" xfId="39545" xr:uid="{E3F04C72-C544-4C23-BF0B-47865769B9D5}"/>
    <cellStyle name="l_PM Jornais(eliza)_PM Jornais(Marcelo)3 - GERAL_Plano  PE - Conferido 14.05 3 2 3" xfId="27186" xr:uid="{0A1F4AED-8AE0-4A09-95C3-E4D846245AF3}"/>
    <cellStyle name="l_PM Jornais(eliza)_PM Jornais(Marcelo)3 - GERAL_Plano  PE - Conferido 14.05 3 2 4" xfId="48445" xr:uid="{45C963DD-BCE2-4F1D-AE5A-B6B1C6270CA5}"/>
    <cellStyle name="l_PM Jornais(eliza)_PM Jornais(Marcelo)3 - GERAL_Plano  PE - Conferido 14.05 3 3" xfId="17808" xr:uid="{709021A7-E0DA-4F90-AF56-43A36783C437}"/>
    <cellStyle name="l_PM Jornais(eliza)_PM Jornais(Marcelo)3 - GERAL_Plano  PE - Conferido 14.05 3 3 2" xfId="23967" xr:uid="{814E6321-1386-4A86-9E6C-E889A3BDC236}"/>
    <cellStyle name="l_PM Jornais(eliza)_PM Jornais(Marcelo)3 - GERAL_Plano  PE - Conferido 14.05 3 3 2 2" xfId="42630" xr:uid="{6D9D8108-B45C-4581-9316-6C71A1CEC0AA}"/>
    <cellStyle name="l_PM Jornais(eliza)_PM Jornais(Marcelo)3 - GERAL_Plano  PE - Conferido 14.05 3 3 3" xfId="30404" xr:uid="{0E2018A1-792E-4B4C-BC0E-FE4DEA8F3FA3}"/>
    <cellStyle name="l_PM Jornais(eliza)_PM Jornais(Marcelo)3 - GERAL_Plano  PE - Conferido 14.05 3 4" xfId="33401" xr:uid="{472FD2DC-7997-46AE-9807-9084C3D35F87}"/>
    <cellStyle name="l_PM Jornais(eliza)_PM Jornais(Marcelo)3 - GERAL_Plano  PE - Conferido 14.05 3 4 2" xfId="45120" xr:uid="{BC201968-2A9A-4365-8223-EB1C857C031A}"/>
    <cellStyle name="l_PM Jornais(eliza)_PM Jornais(Marcelo)3 - GERAL_Plano  PE - Conferido 14.05 3 5" xfId="35603" xr:uid="{F0E9E8F6-021F-4167-8B4F-8FE35D0A5208}"/>
    <cellStyle name="l_PM Jornais(eliza)_PM Jornais(Marcelo)3 - GERAL_Plano  PE - Conferido 14.05 3 6" xfId="37255" xr:uid="{523F8C36-C621-43D5-A575-2653D16E90AA}"/>
    <cellStyle name="l_PM Jornais(eliza)_PM Jornais(Marcelo)3 - GERAL_Plano  PE - Conferido 14.05 3 6 2" xfId="46791" xr:uid="{826C9B65-1A3F-4774-9216-4D664E18B298}"/>
    <cellStyle name="l_PM Jornais(eliza)_PM Jornais(Marcelo)3 - GERAL_Plano  PE - Conferido 14.05 4" xfId="14368" xr:uid="{D99AED26-B7B5-4921-BFCA-79FF4C33C8D4}"/>
    <cellStyle name="l_PM Jornais(eliza)_PM Jornais(Marcelo)3 - GERAL_Plano  PE - Conferido 14.05 4 2" xfId="20527" xr:uid="{3B7A5648-7ABC-4A29-946A-B875882904A5}"/>
    <cellStyle name="l_PM Jornais(eliza)_PM Jornais(Marcelo)3 - GERAL_Plano  PE - Conferido 14.05 4 2 2" xfId="37937" xr:uid="{92920AB1-DCA6-4CF5-BADD-C4B77DAACA46}"/>
    <cellStyle name="l_PM Jornais(eliza)_PM Jornais(Marcelo)3 - GERAL_Plano  PE - Conferido 14.05 4 3" xfId="25435" xr:uid="{4EC03758-7AC0-424C-8664-993D09E84BC6}"/>
    <cellStyle name="l_PM Jornais(eliza)_PM Jornais(Marcelo)3 - GERAL_Plano  PE - Conferido 14.05 5" xfId="28646" xr:uid="{3193745F-C48C-4FFB-A79E-43E7D9077194}"/>
    <cellStyle name="l_PM Jornais(eliza)_PM Jornais(Marcelo)3 - GERAL_Plano  PE - Conferido 14.05 5 2" xfId="41002" xr:uid="{41D6472F-6DCB-4FEB-875A-B3BF0D7E6AF4}"/>
    <cellStyle name="l_PM Jornais(eliza)_PM Jornais(Marcelo)3 - GERAL_Plano  PE - Conferido 14.05 6" xfId="31690" xr:uid="{7F316DFF-125B-48B6-AD51-734C16C5BB58}"/>
    <cellStyle name="l_PM Jornais(eliza)_PM Jornais(Marcelo)3 - GERAL_Plano  PE - Conferido 14.05_JORNAL COMPLEMENTO 24.06 - VERAMIR II - CONSOLIDADO" xfId="1740" xr:uid="{61C7EABA-B230-44FD-9899-4D08D5CAEC9B}"/>
    <cellStyle name="l_PM Jornais(eliza)_PM Jornais(Marcelo)3 - GERAL_Plano  PE - Conferido 14.05_OOH - Rev 12" xfId="4228" xr:uid="{3200F4C6-E419-4375-9E54-7AA5B5F27560}"/>
    <cellStyle name="l_PM Jornais(eliza)_PM Jornais(Marcelo)3 - GERAL_Plano  PE - Jornal Meia Pág. Tab. 17.05" xfId="1741" xr:uid="{C0AD6D6F-9A65-4A3E-B317-54434565A85D}"/>
    <cellStyle name="l_PM Jornais(eliza)_PM Jornais(Marcelo)3 - GERAL_Plano  PE - Jornal Meia Pág. Tab. 17.05_JORNAL COMPLEMENTO 24.06 - VERAMIR II - CONSOLIDADO" xfId="1742" xr:uid="{560371B9-37CF-4FD3-BFDB-4D3BF9E30D2E}"/>
    <cellStyle name="l_PM Jornais(eliza)_PM Jornais(Marcelo)3 - GERAL_Plano AC - 06-05 CONFERÊNCIA 07.05.08" xfId="1743" xr:uid="{5E5A332A-08A2-474B-B491-46C6A3BE947D}"/>
    <cellStyle name="l_PM Jornais(eliza)_PM Jornais(Marcelo)3 - GERAL_Plano AC - 06-05 CONFERÊNCIA 07.05.08 2" xfId="11526" xr:uid="{B28B4FA6-0892-4968-BC1D-19255FDAED64}"/>
    <cellStyle name="l_PM Jornais(eliza)_PM Jornais(Marcelo)3 - GERAL_Plano AC - 06-05 CONFERÊNCIA 07.05.08 2 2" xfId="13282" xr:uid="{E2AEA637-A38F-4AA0-AD71-29E23E18BECC}"/>
    <cellStyle name="l_PM Jornais(eliza)_PM Jornais(Marcelo)3 - GERAL_Plano AC - 06-05 CONFERÊNCIA 07.05.08 2 2 2" xfId="16912" xr:uid="{8146BA4D-1A28-4E4F-8EA9-3D2603BF7349}"/>
    <cellStyle name="l_PM Jornais(eliza)_PM Jornais(Marcelo)3 - GERAL_Plano AC - 06-05 CONFERÊNCIA 07.05.08 2 2 2 2" xfId="23071" xr:uid="{67B49FD2-55ED-4244-B208-1C2E22344FFE}"/>
    <cellStyle name="l_PM Jornais(eliza)_PM Jornais(Marcelo)3 - GERAL_Plano AC - 06-05 CONFERÊNCIA 07.05.08 2 2 2 2 2" xfId="40338" xr:uid="{9A2412DB-75FA-4F87-AD3A-FB2F93DCF65C}"/>
    <cellStyle name="l_PM Jornais(eliza)_PM Jornais(Marcelo)3 - GERAL_Plano AC - 06-05 CONFERÊNCIA 07.05.08 2 2 2 3" xfId="27979" xr:uid="{F41F8A2E-93D9-4EDD-8D9F-F8CC1D86BFF1}"/>
    <cellStyle name="l_PM Jornais(eliza)_PM Jornais(Marcelo)3 - GERAL_Plano AC - 06-05 CONFERÊNCIA 07.05.08 2 2 3" xfId="31203" xr:uid="{BB91A766-B0A5-4527-9CCE-A8E18BF13A03}"/>
    <cellStyle name="l_PM Jornais(eliza)_PM Jornais(Marcelo)3 - GERAL_Plano AC - 06-05 CONFERÊNCIA 07.05.08 2 2 3 2" xfId="43427" xr:uid="{830A979D-CB00-4DE6-BBDE-A841AD1BF064}"/>
    <cellStyle name="l_PM Jornais(eliza)_PM Jornais(Marcelo)3 - GERAL_Plano AC - 06-05 CONFERÊNCIA 07.05.08 2 2 4" xfId="34195" xr:uid="{DE8A5F8C-6E9B-4C0C-B765-E611C4D91BC6}"/>
    <cellStyle name="l_PM Jornais(eliza)_PM Jornais(Marcelo)3 - GERAL_Plano AC - 06-05 CONFERÊNCIA 07.05.08 2 2 4 2" xfId="45914" xr:uid="{24BF468D-2DD7-4E04-B07E-BD822CA81310}"/>
    <cellStyle name="l_PM Jornais(eliza)_PM Jornais(Marcelo)3 - GERAL_Plano AC - 06-05 CONFERÊNCIA 07.05.08 2 2 5" xfId="36396" xr:uid="{1B2C26D9-0669-45C9-873C-3BDF70736B7E}"/>
    <cellStyle name="l_PM Jornais(eliza)_PM Jornais(Marcelo)3 - GERAL_Plano AC - 06-05 CONFERÊNCIA 07.05.08 2 2 6" xfId="18332" xr:uid="{D6E4E494-7170-4812-AAEF-C6923C15AB78}"/>
    <cellStyle name="l_PM Jornais(eliza)_PM Jornais(Marcelo)3 - GERAL_Plano AC - 06-05 CONFERÊNCIA 07.05.08 2 3" xfId="15209" xr:uid="{7FBCA8E0-4084-4AFE-9686-F53056FA55C8}"/>
    <cellStyle name="l_PM Jornais(eliza)_PM Jornais(Marcelo)3 - GERAL_Plano AC - 06-05 CONFERÊNCIA 07.05.08 2 3 2" xfId="21368" xr:uid="{49A8A079-B8F2-4B59-9524-2A8816742F85}"/>
    <cellStyle name="l_PM Jornais(eliza)_PM Jornais(Marcelo)3 - GERAL_Plano AC - 06-05 CONFERÊNCIA 07.05.08 2 3 2 2" xfId="38741" xr:uid="{AB388A69-2980-4462-93FC-9053C54D7A1A}"/>
    <cellStyle name="l_PM Jornais(eliza)_PM Jornais(Marcelo)3 - GERAL_Plano AC - 06-05 CONFERÊNCIA 07.05.08 2 3 3" xfId="26330" xr:uid="{71F02410-6FB3-404F-8C35-A13914EB2E22}"/>
    <cellStyle name="l_PM Jornais(eliza)_PM Jornais(Marcelo)3 - GERAL_Plano AC - 06-05 CONFERÊNCIA 07.05.08 2 4" xfId="29521" xr:uid="{D8099167-D031-4EB0-AA72-02F98F0167D9}"/>
    <cellStyle name="l_PM Jornais(eliza)_PM Jornais(Marcelo)3 - GERAL_Plano AC - 06-05 CONFERÊNCIA 07.05.08 2 4 2" xfId="41831" xr:uid="{22752AFD-45DD-44AE-9E0D-13C82D646E69}"/>
    <cellStyle name="l_PM Jornais(eliza)_PM Jornais(Marcelo)3 - GERAL_Plano AC - 06-05 CONFERÊNCIA 07.05.08 2 5" xfId="32505" xr:uid="{D35B2207-B5FA-4362-9A11-BB0E6760FBC8}"/>
    <cellStyle name="l_PM Jornais(eliza)_PM Jornais(Marcelo)3 - GERAL_Plano AC - 06-05 CONFERÊNCIA 07.05.08 2 5 2" xfId="44260" xr:uid="{1303998D-460D-42F2-8EF7-89F763CB9A59}"/>
    <cellStyle name="l_PM Jornais(eliza)_PM Jornais(Marcelo)3 - GERAL_Plano AC - 06-05 CONFERÊNCIA 07.05.08 2 6" xfId="34810" xr:uid="{08C31E8B-4C0C-4400-92A3-F22E61466099}"/>
    <cellStyle name="l_PM Jornais(eliza)_PM Jornais(Marcelo)3 - GERAL_Plano AC - 06-05 CONFERÊNCIA 07.05.08 2 7" xfId="19661" xr:uid="{58033A24-E4F7-4494-B349-99B47656E246}"/>
    <cellStyle name="l_PM Jornais(eliza)_PM Jornais(Marcelo)3 - GERAL_Plano AC - 06-05 CONFERÊNCIA 07.05.08 3" xfId="12479" xr:uid="{22F78CD3-6D09-4283-B360-3C9157B860FC}"/>
    <cellStyle name="l_PM Jornais(eliza)_PM Jornais(Marcelo)3 - GERAL_Plano AC - 06-05 CONFERÊNCIA 07.05.08 3 2" xfId="16109" xr:uid="{2341B04C-4F58-4933-A4DB-F144907DC99C}"/>
    <cellStyle name="l_PM Jornais(eliza)_PM Jornais(Marcelo)3 - GERAL_Plano AC - 06-05 CONFERÊNCIA 07.05.08 3 2 2" xfId="22268" xr:uid="{F1799E01-E145-4A25-9C59-70880F5037C9}"/>
    <cellStyle name="l_PM Jornais(eliza)_PM Jornais(Marcelo)3 - GERAL_Plano AC - 06-05 CONFERÊNCIA 07.05.08 3 2 2 2" xfId="39546" xr:uid="{628855F7-C16A-4319-BACB-7423F4D9E1D1}"/>
    <cellStyle name="l_PM Jornais(eliza)_PM Jornais(Marcelo)3 - GERAL_Plano AC - 06-05 CONFERÊNCIA 07.05.08 3 2 3" xfId="27187" xr:uid="{D71A1E29-4343-4B6E-892C-FFE80F5EB4CB}"/>
    <cellStyle name="l_PM Jornais(eliza)_PM Jornais(Marcelo)3 - GERAL_Plano AC - 06-05 CONFERÊNCIA 07.05.08 3 2 4" xfId="48446" xr:uid="{44429232-1660-426E-80EC-C0DCBCF6D6B9}"/>
    <cellStyle name="l_PM Jornais(eliza)_PM Jornais(Marcelo)3 - GERAL_Plano AC - 06-05 CONFERÊNCIA 07.05.08 3 3" xfId="17809" xr:uid="{F36B5BFA-282F-48A0-9177-862B89DF995C}"/>
    <cellStyle name="l_PM Jornais(eliza)_PM Jornais(Marcelo)3 - GERAL_Plano AC - 06-05 CONFERÊNCIA 07.05.08 3 3 2" xfId="23968" xr:uid="{DC9F9DC9-0A4C-46CD-B5C1-031A6655D321}"/>
    <cellStyle name="l_PM Jornais(eliza)_PM Jornais(Marcelo)3 - GERAL_Plano AC - 06-05 CONFERÊNCIA 07.05.08 3 3 2 2" xfId="42631" xr:uid="{34638C7C-012E-41B3-AA20-F8B499299ED1}"/>
    <cellStyle name="l_PM Jornais(eliza)_PM Jornais(Marcelo)3 - GERAL_Plano AC - 06-05 CONFERÊNCIA 07.05.08 3 3 3" xfId="30405" xr:uid="{6E4577F0-677B-4CE0-8FA1-C27AD554A63B}"/>
    <cellStyle name="l_PM Jornais(eliza)_PM Jornais(Marcelo)3 - GERAL_Plano AC - 06-05 CONFERÊNCIA 07.05.08 3 4" xfId="33402" xr:uid="{70EB1490-CCCD-4FF1-81B3-FC2EE369521B}"/>
    <cellStyle name="l_PM Jornais(eliza)_PM Jornais(Marcelo)3 - GERAL_Plano AC - 06-05 CONFERÊNCIA 07.05.08 3 4 2" xfId="45121" xr:uid="{9DA9754B-5927-467C-BD5C-941DE0557606}"/>
    <cellStyle name="l_PM Jornais(eliza)_PM Jornais(Marcelo)3 - GERAL_Plano AC - 06-05 CONFERÊNCIA 07.05.08 3 5" xfId="35604" xr:uid="{3F3CF98B-B143-4DBA-81F0-40519C80A206}"/>
    <cellStyle name="l_PM Jornais(eliza)_PM Jornais(Marcelo)3 - GERAL_Plano AC - 06-05 CONFERÊNCIA 07.05.08 3 6" xfId="36855" xr:uid="{1B6D60FB-4456-4FE1-B243-868E39BB8752}"/>
    <cellStyle name="l_PM Jornais(eliza)_PM Jornais(Marcelo)3 - GERAL_Plano AC - 06-05 CONFERÊNCIA 07.05.08 3 6 2" xfId="46391" xr:uid="{45B9877F-37D2-4FF0-945E-5D3E3CE64828}"/>
    <cellStyle name="l_PM Jornais(eliza)_PM Jornais(Marcelo)3 - GERAL_Plano AC - 06-05 CONFERÊNCIA 07.05.08 4" xfId="14369" xr:uid="{E3FE0422-FED1-4E2F-BA24-5C08F4AC0A7D}"/>
    <cellStyle name="l_PM Jornais(eliza)_PM Jornais(Marcelo)3 - GERAL_Plano AC - 06-05 CONFERÊNCIA 07.05.08 4 2" xfId="20528" xr:uid="{2353CB29-463E-448A-B56C-6BDC58EAC21E}"/>
    <cellStyle name="l_PM Jornais(eliza)_PM Jornais(Marcelo)3 - GERAL_Plano AC - 06-05 CONFERÊNCIA 07.05.08 4 2 2" xfId="37938" xr:uid="{E7CFFE3F-6237-4BCB-B857-AC85A61A56E3}"/>
    <cellStyle name="l_PM Jornais(eliza)_PM Jornais(Marcelo)3 - GERAL_Plano AC - 06-05 CONFERÊNCIA 07.05.08 4 3" xfId="25436" xr:uid="{969D8043-74FC-46DF-9E1A-8412D9C97FB2}"/>
    <cellStyle name="l_PM Jornais(eliza)_PM Jornais(Marcelo)3 - GERAL_Plano AC - 06-05 CONFERÊNCIA 07.05.08 5" xfId="28647" xr:uid="{628FBC60-968A-4379-960A-709025792E80}"/>
    <cellStyle name="l_PM Jornais(eliza)_PM Jornais(Marcelo)3 - GERAL_Plano AC - 06-05 CONFERÊNCIA 07.05.08 5 2" xfId="41003" xr:uid="{F657FBA0-A2FA-49A8-A004-CDE1934711B1}"/>
    <cellStyle name="l_PM Jornais(eliza)_PM Jornais(Marcelo)3 - GERAL_Plano AC - 06-05 CONFERÊNCIA 07.05.08 6" xfId="31689" xr:uid="{B8A71FD5-5592-4F45-A08C-1070124DB032}"/>
    <cellStyle name="l_PM Jornais(eliza)_PM Jornais(Marcelo)3 - GERAL_Plano AC - 06-05 CONFERÊNCIA 07.05.08_JORNAL COMPLEMENTO 24.06 - VERAMIR II - CONSOLIDADO" xfId="1744" xr:uid="{52133A4B-AD76-4BBA-B000-A99C86A1E4BB}"/>
    <cellStyle name="l_PM Jornais(eliza)_PM Jornais(Marcelo)3 - GERAL_Plano AC - 06-05 CONFERÊNCIA 07.05.08_OOH - Rev 12" xfId="4229" xr:uid="{03CD40F5-3AC6-4332-9F37-DBA0579C76FB}"/>
    <cellStyle name="l_PM Jornais(eliza)_PM Jornais(Marcelo)3 - GERAL_Plano AC - AJUSTADO -" xfId="1745" xr:uid="{A5FC0175-D51D-4D0C-89FA-0728160B59C0}"/>
    <cellStyle name="l_PM Jornais(eliza)_PM Jornais(Marcelo)3 - GERAL_Plano AC - AJUSTADO - 2" xfId="11527" xr:uid="{D3A0F872-65A6-4030-AAD0-365743652E67}"/>
    <cellStyle name="l_PM Jornais(eliza)_PM Jornais(Marcelo)3 - GERAL_Plano AC - AJUSTADO - 2 2" xfId="13283" xr:uid="{C3FD313F-A3DC-4688-A213-73077223EA9F}"/>
    <cellStyle name="l_PM Jornais(eliza)_PM Jornais(Marcelo)3 - GERAL_Plano AC - AJUSTADO - 2 2 2" xfId="16913" xr:uid="{DBBC0BE5-19C6-49D0-B727-98BDF709299E}"/>
    <cellStyle name="l_PM Jornais(eliza)_PM Jornais(Marcelo)3 - GERAL_Plano AC - AJUSTADO - 2 2 2 2" xfId="23072" xr:uid="{733C5849-55B0-4E3C-BFD2-FC9A9D0EA031}"/>
    <cellStyle name="l_PM Jornais(eliza)_PM Jornais(Marcelo)3 - GERAL_Plano AC - AJUSTADO - 2 2 2 2 2" xfId="40339" xr:uid="{8B98D7C5-A8AD-4889-9A94-A8C877C7810C}"/>
    <cellStyle name="l_PM Jornais(eliza)_PM Jornais(Marcelo)3 - GERAL_Plano AC - AJUSTADO - 2 2 2 3" xfId="27980" xr:uid="{DFECE0DC-5510-4412-AFDF-91C2D961DD9E}"/>
    <cellStyle name="l_PM Jornais(eliza)_PM Jornais(Marcelo)3 - GERAL_Plano AC - AJUSTADO - 2 2 3" xfId="31204" xr:uid="{E6619C0E-C528-4E60-A552-6535E7BB343F}"/>
    <cellStyle name="l_PM Jornais(eliza)_PM Jornais(Marcelo)3 - GERAL_Plano AC - AJUSTADO - 2 2 3 2" xfId="43428" xr:uid="{A0F38EDD-FA3C-4261-93AA-17292D2D7B98}"/>
    <cellStyle name="l_PM Jornais(eliza)_PM Jornais(Marcelo)3 - GERAL_Plano AC - AJUSTADO - 2 2 4" xfId="34196" xr:uid="{06639EA2-FD5B-409F-9F8E-44372572DA0C}"/>
    <cellStyle name="l_PM Jornais(eliza)_PM Jornais(Marcelo)3 - GERAL_Plano AC - AJUSTADO - 2 2 4 2" xfId="45915" xr:uid="{17BF387E-E75F-4B1E-99D2-7AD472E1BDCB}"/>
    <cellStyle name="l_PM Jornais(eliza)_PM Jornais(Marcelo)3 - GERAL_Plano AC - AJUSTADO - 2 2 5" xfId="36397" xr:uid="{4EBF1BE9-50E4-4AA0-889A-7AF58AD07C07}"/>
    <cellStyle name="l_PM Jornais(eliza)_PM Jornais(Marcelo)3 - GERAL_Plano AC - AJUSTADO - 2 2 6" xfId="19828" xr:uid="{26834614-556F-4FC0-A200-FE1D13AE085A}"/>
    <cellStyle name="l_PM Jornais(eliza)_PM Jornais(Marcelo)3 - GERAL_Plano AC - AJUSTADO - 2 3" xfId="15210" xr:uid="{B5280B5D-0A98-4A82-9EDC-19098CD90360}"/>
    <cellStyle name="l_PM Jornais(eliza)_PM Jornais(Marcelo)3 - GERAL_Plano AC - AJUSTADO - 2 3 2" xfId="21369" xr:uid="{5B174752-FF7C-48A3-9CDB-2C5EE505B2FB}"/>
    <cellStyle name="l_PM Jornais(eliza)_PM Jornais(Marcelo)3 - GERAL_Plano AC - AJUSTADO - 2 3 2 2" xfId="38742" xr:uid="{4478396A-5F3E-4874-8936-3D5C63E9CBC3}"/>
    <cellStyle name="l_PM Jornais(eliza)_PM Jornais(Marcelo)3 - GERAL_Plano AC - AJUSTADO - 2 3 3" xfId="26331" xr:uid="{804CA09D-97DA-41CB-85C3-E2E7A546D715}"/>
    <cellStyle name="l_PM Jornais(eliza)_PM Jornais(Marcelo)3 - GERAL_Plano AC - AJUSTADO - 2 4" xfId="29522" xr:uid="{8D23AE3D-2285-4C9A-96CB-F14ED430DA1E}"/>
    <cellStyle name="l_PM Jornais(eliza)_PM Jornais(Marcelo)3 - GERAL_Plano AC - AJUSTADO - 2 4 2" xfId="41832" xr:uid="{54650BD3-66C3-4223-9BE8-0473756D0C72}"/>
    <cellStyle name="l_PM Jornais(eliza)_PM Jornais(Marcelo)3 - GERAL_Plano AC - AJUSTADO - 2 5" xfId="32506" xr:uid="{BEBEF6B9-F6C2-48C9-817F-3CC0F559312F}"/>
    <cellStyle name="l_PM Jornais(eliza)_PM Jornais(Marcelo)3 - GERAL_Plano AC - AJUSTADO - 2 5 2" xfId="44261" xr:uid="{025D63EB-B3C1-4467-B1F4-EBEABED58226}"/>
    <cellStyle name="l_PM Jornais(eliza)_PM Jornais(Marcelo)3 - GERAL_Plano AC - AJUSTADO - 2 6" xfId="34811" xr:uid="{E9F265D5-EEEA-4D99-9698-2B9FA70868A5}"/>
    <cellStyle name="l_PM Jornais(eliza)_PM Jornais(Marcelo)3 - GERAL_Plano AC - AJUSTADO - 2 7" xfId="18984" xr:uid="{C864E7D3-AA36-4EC9-A4B9-0F9362A70F17}"/>
    <cellStyle name="l_PM Jornais(eliza)_PM Jornais(Marcelo)3 - GERAL_Plano AC - AJUSTADO - 3" xfId="12480" xr:uid="{FB860430-6BEB-44EB-9B07-EBEDD275403F}"/>
    <cellStyle name="l_PM Jornais(eliza)_PM Jornais(Marcelo)3 - GERAL_Plano AC - AJUSTADO - 3 2" xfId="16110" xr:uid="{398794D4-9440-4EBC-8BBE-DF3640B51F2F}"/>
    <cellStyle name="l_PM Jornais(eliza)_PM Jornais(Marcelo)3 - GERAL_Plano AC - AJUSTADO - 3 2 2" xfId="22269" xr:uid="{02B15894-1C6A-484D-B820-D5810EAC36BE}"/>
    <cellStyle name="l_PM Jornais(eliza)_PM Jornais(Marcelo)3 - GERAL_Plano AC - AJUSTADO - 3 2 2 2" xfId="39547" xr:uid="{B89DB4E4-E44C-48D0-87C9-B4D1FF31A36E}"/>
    <cellStyle name="l_PM Jornais(eliza)_PM Jornais(Marcelo)3 - GERAL_Plano AC - AJUSTADO - 3 2 3" xfId="27188" xr:uid="{A0611FDF-3C45-41ED-B133-E9C9AB090739}"/>
    <cellStyle name="l_PM Jornais(eliza)_PM Jornais(Marcelo)3 - GERAL_Plano AC - AJUSTADO - 3 2 4" xfId="48447" xr:uid="{72A9488F-C8DF-4CF8-8A24-93FCD4642C20}"/>
    <cellStyle name="l_PM Jornais(eliza)_PM Jornais(Marcelo)3 - GERAL_Plano AC - AJUSTADO - 3 3" xfId="17810" xr:uid="{E5CE01E5-BC3D-4672-B66D-5D91EA854D2F}"/>
    <cellStyle name="l_PM Jornais(eliza)_PM Jornais(Marcelo)3 - GERAL_Plano AC - AJUSTADO - 3 3 2" xfId="23969" xr:uid="{8F123751-4CE8-4377-9E9D-5133F703DCAC}"/>
    <cellStyle name="l_PM Jornais(eliza)_PM Jornais(Marcelo)3 - GERAL_Plano AC - AJUSTADO - 3 3 2 2" xfId="42632" xr:uid="{6525A0AB-DCB5-4EE1-99F2-4781BA7268CF}"/>
    <cellStyle name="l_PM Jornais(eliza)_PM Jornais(Marcelo)3 - GERAL_Plano AC - AJUSTADO - 3 3 3" xfId="30406" xr:uid="{98680E17-F69C-492D-807F-866FC7C1D8DA}"/>
    <cellStyle name="l_PM Jornais(eliza)_PM Jornais(Marcelo)3 - GERAL_Plano AC - AJUSTADO - 3 4" xfId="33403" xr:uid="{C66FCACE-AB56-4AA7-BD98-A8FD775C8E94}"/>
    <cellStyle name="l_PM Jornais(eliza)_PM Jornais(Marcelo)3 - GERAL_Plano AC - AJUSTADO - 3 4 2" xfId="45122" xr:uid="{8C560153-A30A-4D0C-854D-4B3E1D95E864}"/>
    <cellStyle name="l_PM Jornais(eliza)_PM Jornais(Marcelo)3 - GERAL_Plano AC - AJUSTADO - 3 5" xfId="35605" xr:uid="{84351F12-93EE-40FC-B87A-1209F54CC7A8}"/>
    <cellStyle name="l_PM Jornais(eliza)_PM Jornais(Marcelo)3 - GERAL_Plano AC - AJUSTADO - 3 6" xfId="32931" xr:uid="{10653354-C961-46CB-927D-78F139A6EA68}"/>
    <cellStyle name="l_PM Jornais(eliza)_PM Jornais(Marcelo)3 - GERAL_Plano AC - AJUSTADO - 3 6 2" xfId="44671" xr:uid="{87D163DF-9FAE-4B1A-931C-8D41740C4AD6}"/>
    <cellStyle name="l_PM Jornais(eliza)_PM Jornais(Marcelo)3 - GERAL_Plano AC - AJUSTADO - 4" xfId="14370" xr:uid="{9DD51629-98CF-4170-9996-3F911E51B0E0}"/>
    <cellStyle name="l_PM Jornais(eliza)_PM Jornais(Marcelo)3 - GERAL_Plano AC - AJUSTADO - 4 2" xfId="20529" xr:uid="{694A187C-CF4C-4B30-9A74-EDAC289A2CA5}"/>
    <cellStyle name="l_PM Jornais(eliza)_PM Jornais(Marcelo)3 - GERAL_Plano AC - AJUSTADO - 4 2 2" xfId="37939" xr:uid="{725A0ADB-8ADB-464F-AA5C-37274EF8AC58}"/>
    <cellStyle name="l_PM Jornais(eliza)_PM Jornais(Marcelo)3 - GERAL_Plano AC - AJUSTADO - 4 3" xfId="25437" xr:uid="{D295C5AB-9AA6-4A84-9E06-890DEA668E7C}"/>
    <cellStyle name="l_PM Jornais(eliza)_PM Jornais(Marcelo)3 - GERAL_Plano AC - AJUSTADO - 5" xfId="28648" xr:uid="{A5642D60-BFA9-46C8-8945-540706A00621}"/>
    <cellStyle name="l_PM Jornais(eliza)_PM Jornais(Marcelo)3 - GERAL_Plano AC - AJUSTADO - 5 2" xfId="41004" xr:uid="{69333B31-BB13-447F-8508-7F3AB95B21F0}"/>
    <cellStyle name="l_PM Jornais(eliza)_PM Jornais(Marcelo)3 - GERAL_Plano AC - AJUSTADO - 6" xfId="31688" xr:uid="{67FAE33E-FF1B-46B5-A60E-39C8AF92C47C}"/>
    <cellStyle name="l_PM Jornais(eliza)_PM Jornais(Marcelo)3 - GERAL_Plano AC - AJUSTADO -_CINEMA - 9 MERCADOS" xfId="1746" xr:uid="{E9F697F6-910A-4C16-AC4F-53880EA7F117}"/>
    <cellStyle name="l_PM Jornais(eliza)_PM Jornais(Marcelo)3 - GERAL_Plano AC - AJUSTADO -_JORNAL COMPLEMENTO 24.06 - VERAMIR II - CONSOLIDADO" xfId="1747" xr:uid="{508636A7-247E-4974-9286-090A3D19187E}"/>
    <cellStyle name="l_PM Jornais(eliza)_PM Jornais(Marcelo)3 - GERAL_Plano AC - AJUSTADO -_OOH - Rev 12" xfId="4230" xr:uid="{8C0C52E4-0538-4638-8797-283971D0D9C2}"/>
    <cellStyle name="l_PM Jornais(eliza)_PM Jornais(Marcelo)3 - GERAL_Plano AC - AJUSTADO -_Plano AM - REV I - 13.05" xfId="1748" xr:uid="{75952054-A75C-4D8E-ADB4-075CA39F9A8F}"/>
    <cellStyle name="l_PM Jornais(eliza)_PM Jornais(Marcelo)3 - GERAL_Plano AC - AJUSTADO -_Plano AM - REV I - 13.05 2" xfId="11528" xr:uid="{3925192F-B0AF-4339-AEB5-91641F9BB202}"/>
    <cellStyle name="l_PM Jornais(eliza)_PM Jornais(Marcelo)3 - GERAL_Plano AC - AJUSTADO -_Plano AM - REV I - 13.05 2 2" xfId="13284" xr:uid="{9C60C43D-1557-42B6-A492-2F76D4989843}"/>
    <cellStyle name="l_PM Jornais(eliza)_PM Jornais(Marcelo)3 - GERAL_Plano AC - AJUSTADO -_Plano AM - REV I - 13.05 2 2 2" xfId="16914" xr:uid="{5EC13B19-5172-4CF6-BD23-5E39F9BC4202}"/>
    <cellStyle name="l_PM Jornais(eliza)_PM Jornais(Marcelo)3 - GERAL_Plano AC - AJUSTADO -_Plano AM - REV I - 13.05 2 2 2 2" xfId="23073" xr:uid="{C1EC84F5-A256-487D-8C8F-09BC06F15666}"/>
    <cellStyle name="l_PM Jornais(eliza)_PM Jornais(Marcelo)3 - GERAL_Plano AC - AJUSTADO -_Plano AM - REV I - 13.05 2 2 2 2 2" xfId="40340" xr:uid="{F0914CF6-7403-4A39-8238-6090993B2E2F}"/>
    <cellStyle name="l_PM Jornais(eliza)_PM Jornais(Marcelo)3 - GERAL_Plano AC - AJUSTADO -_Plano AM - REV I - 13.05 2 2 2 3" xfId="27981" xr:uid="{04CCB8E1-A2DF-429B-B94F-141F386163DA}"/>
    <cellStyle name="l_PM Jornais(eliza)_PM Jornais(Marcelo)3 - GERAL_Plano AC - AJUSTADO -_Plano AM - REV I - 13.05 2 2 3" xfId="31205" xr:uid="{E7B26B50-AB72-4D81-8315-A042333D9235}"/>
    <cellStyle name="l_PM Jornais(eliza)_PM Jornais(Marcelo)3 - GERAL_Plano AC - AJUSTADO -_Plano AM - REV I - 13.05 2 2 3 2" xfId="43429" xr:uid="{2961194E-E8E3-4191-9742-5D6A625CF676}"/>
    <cellStyle name="l_PM Jornais(eliza)_PM Jornais(Marcelo)3 - GERAL_Plano AC - AJUSTADO -_Plano AM - REV I - 13.05 2 2 4" xfId="34197" xr:uid="{C368D13A-910A-4B31-BB0A-50DF4F4013C7}"/>
    <cellStyle name="l_PM Jornais(eliza)_PM Jornais(Marcelo)3 - GERAL_Plano AC - AJUSTADO -_Plano AM - REV I - 13.05 2 2 4 2" xfId="45916" xr:uid="{B699E67C-E52D-4E24-9ACC-41087CFFCCD1}"/>
    <cellStyle name="l_PM Jornais(eliza)_PM Jornais(Marcelo)3 - GERAL_Plano AC - AJUSTADO -_Plano AM - REV I - 13.05 2 2 5" xfId="36398" xr:uid="{70B9C169-8922-47C7-AEE0-4D09B30FE0A3}"/>
    <cellStyle name="l_PM Jornais(eliza)_PM Jornais(Marcelo)3 - GERAL_Plano AC - AJUSTADO -_Plano AM - REV I - 13.05 2 2 6" xfId="18307" xr:uid="{9912B3A9-B30E-4010-B0C0-403A24F8C1DC}"/>
    <cellStyle name="l_PM Jornais(eliza)_PM Jornais(Marcelo)3 - GERAL_Plano AC - AJUSTADO -_Plano AM - REV I - 13.05 2 3" xfId="15211" xr:uid="{5F8D0DE5-29DC-4F71-B9C6-20B279CB0564}"/>
    <cellStyle name="l_PM Jornais(eliza)_PM Jornais(Marcelo)3 - GERAL_Plano AC - AJUSTADO -_Plano AM - REV I - 13.05 2 3 2" xfId="21370" xr:uid="{1C24C5B6-3260-4ECE-9D5E-DCF2B52AF00C}"/>
    <cellStyle name="l_PM Jornais(eliza)_PM Jornais(Marcelo)3 - GERAL_Plano AC - AJUSTADO -_Plano AM - REV I - 13.05 2 3 2 2" xfId="38743" xr:uid="{4E0B09CA-2C5C-4CC4-A793-674DCA0A1DE7}"/>
    <cellStyle name="l_PM Jornais(eliza)_PM Jornais(Marcelo)3 - GERAL_Plano AC - AJUSTADO -_Plano AM - REV I - 13.05 2 3 3" xfId="26332" xr:uid="{681F4FF6-6DEF-4EC1-8539-55A43B4ED4B6}"/>
    <cellStyle name="l_PM Jornais(eliza)_PM Jornais(Marcelo)3 - GERAL_Plano AC - AJUSTADO -_Plano AM - REV I - 13.05 2 4" xfId="29523" xr:uid="{30A7AB87-259D-427D-9C2C-E481FC197B72}"/>
    <cellStyle name="l_PM Jornais(eliza)_PM Jornais(Marcelo)3 - GERAL_Plano AC - AJUSTADO -_Plano AM - REV I - 13.05 2 4 2" xfId="41833" xr:uid="{A56A4C32-3FAC-4138-A9D2-A24244462881}"/>
    <cellStyle name="l_PM Jornais(eliza)_PM Jornais(Marcelo)3 - GERAL_Plano AC - AJUSTADO -_Plano AM - REV I - 13.05 2 5" xfId="32507" xr:uid="{03120A63-44FF-4B19-9703-D15250F33868}"/>
    <cellStyle name="l_PM Jornais(eliza)_PM Jornais(Marcelo)3 - GERAL_Plano AC - AJUSTADO -_Plano AM - REV I - 13.05 2 5 2" xfId="44262" xr:uid="{F8ABAF76-9431-4AF1-B040-E04AC344FAD0}"/>
    <cellStyle name="l_PM Jornais(eliza)_PM Jornais(Marcelo)3 - GERAL_Plano AC - AJUSTADO -_Plano AM - REV I - 13.05 2 6" xfId="34812" xr:uid="{325A1B66-2A5D-4889-ACBF-2A17F6A4EA44}"/>
    <cellStyle name="l_PM Jornais(eliza)_PM Jornais(Marcelo)3 - GERAL_Plano AC - AJUSTADO -_Plano AM - REV I - 13.05 2 7" xfId="18668" xr:uid="{6EE3DAC4-3CB0-4A74-87AA-26F0CC8A29A1}"/>
    <cellStyle name="l_PM Jornais(eliza)_PM Jornais(Marcelo)3 - GERAL_Plano AC - AJUSTADO -_Plano AM - REV I - 13.05 3" xfId="12481" xr:uid="{B0724802-A076-4956-B13C-83E3DB3F612D}"/>
    <cellStyle name="l_PM Jornais(eliza)_PM Jornais(Marcelo)3 - GERAL_Plano AC - AJUSTADO -_Plano AM - REV I - 13.05 3 2" xfId="16111" xr:uid="{37B44304-2CA1-4D73-A587-489AC6546ED1}"/>
    <cellStyle name="l_PM Jornais(eliza)_PM Jornais(Marcelo)3 - GERAL_Plano AC - AJUSTADO -_Plano AM - REV I - 13.05 3 2 2" xfId="22270" xr:uid="{0522E30B-6DD4-43C1-B4B8-EDBEB999929E}"/>
    <cellStyle name="l_PM Jornais(eliza)_PM Jornais(Marcelo)3 - GERAL_Plano AC - AJUSTADO -_Plano AM - REV I - 13.05 3 2 2 2" xfId="39548" xr:uid="{B6E44407-F5F6-42F0-90C4-A4D39F280C9E}"/>
    <cellStyle name="l_PM Jornais(eliza)_PM Jornais(Marcelo)3 - GERAL_Plano AC - AJUSTADO -_Plano AM - REV I - 13.05 3 2 3" xfId="27189" xr:uid="{9898ACCA-C922-43C9-BF9C-5A4282144820}"/>
    <cellStyle name="l_PM Jornais(eliza)_PM Jornais(Marcelo)3 - GERAL_Plano AC - AJUSTADO -_Plano AM - REV I - 13.05 3 2 4" xfId="48448" xr:uid="{69D926FB-CD1A-459C-B921-886D2A1D4688}"/>
    <cellStyle name="l_PM Jornais(eliza)_PM Jornais(Marcelo)3 - GERAL_Plano AC - AJUSTADO -_Plano AM - REV I - 13.05 3 3" xfId="17811" xr:uid="{50AF6701-269A-4E22-A3FF-24139346FA93}"/>
    <cellStyle name="l_PM Jornais(eliza)_PM Jornais(Marcelo)3 - GERAL_Plano AC - AJUSTADO -_Plano AM - REV I - 13.05 3 3 2" xfId="23970" xr:uid="{D3E24B21-03C1-4A00-82D8-ED1917ADD7FF}"/>
    <cellStyle name="l_PM Jornais(eliza)_PM Jornais(Marcelo)3 - GERAL_Plano AC - AJUSTADO -_Plano AM - REV I - 13.05 3 3 2 2" xfId="42633" xr:uid="{7B09D883-D2CF-4E11-8621-D6ACB29412C8}"/>
    <cellStyle name="l_PM Jornais(eliza)_PM Jornais(Marcelo)3 - GERAL_Plano AC - AJUSTADO -_Plano AM - REV I - 13.05 3 3 3" xfId="30407" xr:uid="{475B4A87-9F75-4237-913F-78FE67A1CBF7}"/>
    <cellStyle name="l_PM Jornais(eliza)_PM Jornais(Marcelo)3 - GERAL_Plano AC - AJUSTADO -_Plano AM - REV I - 13.05 3 4" xfId="33404" xr:uid="{63EFEBDE-1B68-4D1D-8BD8-C0B0DF4D53FA}"/>
    <cellStyle name="l_PM Jornais(eliza)_PM Jornais(Marcelo)3 - GERAL_Plano AC - AJUSTADO -_Plano AM - REV I - 13.05 3 4 2" xfId="45123" xr:uid="{0FCF36C9-005F-4763-886D-042B8CFDF392}"/>
    <cellStyle name="l_PM Jornais(eliza)_PM Jornais(Marcelo)3 - GERAL_Plano AC - AJUSTADO -_Plano AM - REV I - 13.05 3 5" xfId="35606" xr:uid="{6ABEB5E9-01E8-4B9B-9C03-90316D92BAFE}"/>
    <cellStyle name="l_PM Jornais(eliza)_PM Jornais(Marcelo)3 - GERAL_Plano AC - AJUSTADO -_Plano AM - REV I - 13.05 3 6" xfId="37051" xr:uid="{796BE34B-5E26-45E6-B5F0-13EE8D2B76B5}"/>
    <cellStyle name="l_PM Jornais(eliza)_PM Jornais(Marcelo)3 - GERAL_Plano AC - AJUSTADO -_Plano AM - REV I - 13.05 3 6 2" xfId="46587" xr:uid="{A051ABD1-9E2C-4284-8A30-636F95ABF572}"/>
    <cellStyle name="l_PM Jornais(eliza)_PM Jornais(Marcelo)3 - GERAL_Plano AC - AJUSTADO -_Plano AM - REV I - 13.05 4" xfId="14371" xr:uid="{2C4660A5-3E1B-494A-887A-4D89DA2F1B3E}"/>
    <cellStyle name="l_PM Jornais(eliza)_PM Jornais(Marcelo)3 - GERAL_Plano AC - AJUSTADO -_Plano AM - REV I - 13.05 4 2" xfId="20530" xr:uid="{83C93D2A-3C3B-422C-A85C-39DD8A19678A}"/>
    <cellStyle name="l_PM Jornais(eliza)_PM Jornais(Marcelo)3 - GERAL_Plano AC - AJUSTADO -_Plano AM - REV I - 13.05 4 2 2" xfId="37940" xr:uid="{99D320C9-A4CA-40E0-AF3D-6BA0587BA15F}"/>
    <cellStyle name="l_PM Jornais(eliza)_PM Jornais(Marcelo)3 - GERAL_Plano AC - AJUSTADO -_Plano AM - REV I - 13.05 4 3" xfId="25438" xr:uid="{F4EF26B6-3481-4350-8190-90808AE47A97}"/>
    <cellStyle name="l_PM Jornais(eliza)_PM Jornais(Marcelo)3 - GERAL_Plano AC - AJUSTADO -_Plano AM - REV I - 13.05 5" xfId="28649" xr:uid="{65041B3B-F510-4AF8-839D-6B2978D7B1C8}"/>
    <cellStyle name="l_PM Jornais(eliza)_PM Jornais(Marcelo)3 - GERAL_Plano AC - AJUSTADO -_Plano AM - REV I - 13.05 5 2" xfId="41005" xr:uid="{17E3C9D0-3376-41CF-84F1-C4AC3BE04A4C}"/>
    <cellStyle name="l_PM Jornais(eliza)_PM Jornais(Marcelo)3 - GERAL_Plano AC - AJUSTADO -_Plano AM - REV I - 13.05 6" xfId="31687" xr:uid="{FB05FDC8-5F1C-4E53-8281-289E3AD2EDCB}"/>
    <cellStyle name="l_PM Jornais(eliza)_PM Jornais(Marcelo)3 - GERAL_Plano AC - AJUSTADO -_Plano AM - REV I - 13.05_JORNAL COMPLEMENTO 24.06 - VERAMIR II - CONSOLIDADO" xfId="1749" xr:uid="{D561849F-429C-4022-89A6-24D488CC8DDE}"/>
    <cellStyle name="l_PM Jornais(eliza)_PM Jornais(Marcelo)3 - GERAL_Plano AC - AJUSTADO -_Plano AM - REV I - 13.05_OOH - Rev 12" xfId="4231" xr:uid="{33D76102-5A14-4DD0-9CEF-4CC93358CDA1}"/>
    <cellStyle name="l_PM Jornais(eliza)_PM Jornais(Marcelo)3 - GERAL_Plano AC - AJUSTADO -_Plano AM - REV II - 13.05" xfId="1750" xr:uid="{6E3F946C-AC6B-4A23-A5D2-7192E5BC6429}"/>
    <cellStyle name="l_PM Jornais(eliza)_PM Jornais(Marcelo)3 - GERAL_Plano AC - AJUSTADO -_Plano AM - REV II - 13.05 2" xfId="11529" xr:uid="{99D98724-2256-4942-B4E6-2AF6D083CADD}"/>
    <cellStyle name="l_PM Jornais(eliza)_PM Jornais(Marcelo)3 - GERAL_Plano AC - AJUSTADO -_Plano AM - REV II - 13.05 2 2" xfId="13285" xr:uid="{7A9D230D-830E-4EC7-91D9-D897154DDDC9}"/>
    <cellStyle name="l_PM Jornais(eliza)_PM Jornais(Marcelo)3 - GERAL_Plano AC - AJUSTADO -_Plano AM - REV II - 13.05 2 2 2" xfId="16915" xr:uid="{7D50CC74-8980-44C1-ACD6-2F36A9C83C26}"/>
    <cellStyle name="l_PM Jornais(eliza)_PM Jornais(Marcelo)3 - GERAL_Plano AC - AJUSTADO -_Plano AM - REV II - 13.05 2 2 2 2" xfId="23074" xr:uid="{4E09980A-3122-484A-B322-9C7E77CFD8A1}"/>
    <cellStyle name="l_PM Jornais(eliza)_PM Jornais(Marcelo)3 - GERAL_Plano AC - AJUSTADO -_Plano AM - REV II - 13.05 2 2 2 2 2" xfId="40341" xr:uid="{D9CEF722-E975-475A-9D88-D39F0F631A1C}"/>
    <cellStyle name="l_PM Jornais(eliza)_PM Jornais(Marcelo)3 - GERAL_Plano AC - AJUSTADO -_Plano AM - REV II - 13.05 2 2 2 3" xfId="27982" xr:uid="{8DACED8D-833C-4F74-BE38-074DFA6A51BF}"/>
    <cellStyle name="l_PM Jornais(eliza)_PM Jornais(Marcelo)3 - GERAL_Plano AC - AJUSTADO -_Plano AM - REV II - 13.05 2 2 3" xfId="31206" xr:uid="{A8942FEE-9FA6-4786-BB64-F53FED25CD6B}"/>
    <cellStyle name="l_PM Jornais(eliza)_PM Jornais(Marcelo)3 - GERAL_Plano AC - AJUSTADO -_Plano AM - REV II - 13.05 2 2 3 2" xfId="43430" xr:uid="{4B29B14C-EC90-4D59-810B-0EF2575DF6F5}"/>
    <cellStyle name="l_PM Jornais(eliza)_PM Jornais(Marcelo)3 - GERAL_Plano AC - AJUSTADO -_Plano AM - REV II - 13.05 2 2 4" xfId="34198" xr:uid="{073BB5B4-F36B-426E-A942-05BAC3F4D100}"/>
    <cellStyle name="l_PM Jornais(eliza)_PM Jornais(Marcelo)3 - GERAL_Plano AC - AJUSTADO -_Plano AM - REV II - 13.05 2 2 4 2" xfId="45917" xr:uid="{95731CFC-515E-4525-B4A3-A2F29DE228D6}"/>
    <cellStyle name="l_PM Jornais(eliza)_PM Jornais(Marcelo)3 - GERAL_Plano AC - AJUSTADO -_Plano AM - REV II - 13.05 2 2 5" xfId="36399" xr:uid="{0184DC39-1D76-4EE5-BDC9-57CCA2FA7A29}"/>
    <cellStyle name="l_PM Jornais(eliza)_PM Jornais(Marcelo)3 - GERAL_Plano AC - AJUSTADO -_Plano AM - REV II - 13.05 2 2 6" xfId="18308" xr:uid="{E9D82F84-E0AF-4AE7-98DA-999E38763588}"/>
    <cellStyle name="l_PM Jornais(eliza)_PM Jornais(Marcelo)3 - GERAL_Plano AC - AJUSTADO -_Plano AM - REV II - 13.05 2 3" xfId="15212" xr:uid="{9399D37F-C6AD-4C5D-96C3-364B6F092F2E}"/>
    <cellStyle name="l_PM Jornais(eliza)_PM Jornais(Marcelo)3 - GERAL_Plano AC - AJUSTADO -_Plano AM - REV II - 13.05 2 3 2" xfId="21371" xr:uid="{4E82CE0E-95E9-427B-89D4-D86916275A36}"/>
    <cellStyle name="l_PM Jornais(eliza)_PM Jornais(Marcelo)3 - GERAL_Plano AC - AJUSTADO -_Plano AM - REV II - 13.05 2 3 2 2" xfId="38744" xr:uid="{3CF74B2F-6C00-42B9-AF1A-56332C608517}"/>
    <cellStyle name="l_PM Jornais(eliza)_PM Jornais(Marcelo)3 - GERAL_Plano AC - AJUSTADO -_Plano AM - REV II - 13.05 2 3 3" xfId="26333" xr:uid="{DF21CC3C-F031-4DC5-A8D7-062775D422B4}"/>
    <cellStyle name="l_PM Jornais(eliza)_PM Jornais(Marcelo)3 - GERAL_Plano AC - AJUSTADO -_Plano AM - REV II - 13.05 2 4" xfId="29524" xr:uid="{AD33E17E-F539-406B-AFF0-ED284774E803}"/>
    <cellStyle name="l_PM Jornais(eliza)_PM Jornais(Marcelo)3 - GERAL_Plano AC - AJUSTADO -_Plano AM - REV II - 13.05 2 4 2" xfId="41834" xr:uid="{1B875AE8-0428-4D40-BE48-D552F07DDAC9}"/>
    <cellStyle name="l_PM Jornais(eliza)_PM Jornais(Marcelo)3 - GERAL_Plano AC - AJUSTADO -_Plano AM - REV II - 13.05 2 5" xfId="32508" xr:uid="{A8376D82-8BEB-4EC4-A5DB-45F07101FF2D}"/>
    <cellStyle name="l_PM Jornais(eliza)_PM Jornais(Marcelo)3 - GERAL_Plano AC - AJUSTADO -_Plano AM - REV II - 13.05 2 5 2" xfId="44263" xr:uid="{B5954FA7-35FF-479D-994C-036F3CF70FCB}"/>
    <cellStyle name="l_PM Jornais(eliza)_PM Jornais(Marcelo)3 - GERAL_Plano AC - AJUSTADO -_Plano AM - REV II - 13.05 2 6" xfId="34813" xr:uid="{F1544707-92DC-4867-8DBA-3AF2F345618C}"/>
    <cellStyle name="l_PM Jornais(eliza)_PM Jornais(Marcelo)3 - GERAL_Plano AC - AJUSTADO -_Plano AM - REV II - 13.05 2 7" xfId="19366" xr:uid="{DC13A13B-C1EB-4B21-9EEB-DA392D6C4AB0}"/>
    <cellStyle name="l_PM Jornais(eliza)_PM Jornais(Marcelo)3 - GERAL_Plano AC - AJUSTADO -_Plano AM - REV II - 13.05 3" xfId="12482" xr:uid="{143AA9D5-A026-4C85-8653-ADFD584AF6B8}"/>
    <cellStyle name="l_PM Jornais(eliza)_PM Jornais(Marcelo)3 - GERAL_Plano AC - AJUSTADO -_Plano AM - REV II - 13.05 3 2" xfId="16112" xr:uid="{28953D00-6AC6-410F-8176-5CCE0EB18854}"/>
    <cellStyle name="l_PM Jornais(eliza)_PM Jornais(Marcelo)3 - GERAL_Plano AC - AJUSTADO -_Plano AM - REV II - 13.05 3 2 2" xfId="22271" xr:uid="{200DB97E-B213-487D-BC7F-ACE8877AD41D}"/>
    <cellStyle name="l_PM Jornais(eliza)_PM Jornais(Marcelo)3 - GERAL_Plano AC - AJUSTADO -_Plano AM - REV II - 13.05 3 2 2 2" xfId="39549" xr:uid="{5B9C73C3-7C0D-4CBF-9009-00CFDC42135C}"/>
    <cellStyle name="l_PM Jornais(eliza)_PM Jornais(Marcelo)3 - GERAL_Plano AC - AJUSTADO -_Plano AM - REV II - 13.05 3 2 3" xfId="27190" xr:uid="{F8211BE1-0B59-4376-8B75-C623FB406CA4}"/>
    <cellStyle name="l_PM Jornais(eliza)_PM Jornais(Marcelo)3 - GERAL_Plano AC - AJUSTADO -_Plano AM - REV II - 13.05 3 2 4" xfId="48449" xr:uid="{648B78CB-5434-4CBE-8C4E-EF350EC51024}"/>
    <cellStyle name="l_PM Jornais(eliza)_PM Jornais(Marcelo)3 - GERAL_Plano AC - AJUSTADO -_Plano AM - REV II - 13.05 3 3" xfId="17812" xr:uid="{776E2C46-2348-428F-B667-E7D47D4A7189}"/>
    <cellStyle name="l_PM Jornais(eliza)_PM Jornais(Marcelo)3 - GERAL_Plano AC - AJUSTADO -_Plano AM - REV II - 13.05 3 3 2" xfId="23971" xr:uid="{A94872EE-41C7-4AD4-B240-C467741CC036}"/>
    <cellStyle name="l_PM Jornais(eliza)_PM Jornais(Marcelo)3 - GERAL_Plano AC - AJUSTADO -_Plano AM - REV II - 13.05 3 3 2 2" xfId="42634" xr:uid="{67D2CD51-C697-464C-ACD1-21394079B9FF}"/>
    <cellStyle name="l_PM Jornais(eliza)_PM Jornais(Marcelo)3 - GERAL_Plano AC - AJUSTADO -_Plano AM - REV II - 13.05 3 3 3" xfId="30408" xr:uid="{30E11AB0-F9D6-4297-8CF0-694C0F0F2E41}"/>
    <cellStyle name="l_PM Jornais(eliza)_PM Jornais(Marcelo)3 - GERAL_Plano AC - AJUSTADO -_Plano AM - REV II - 13.05 3 4" xfId="33405" xr:uid="{F3144097-B188-48A5-B66C-8D93B533C19D}"/>
    <cellStyle name="l_PM Jornais(eliza)_PM Jornais(Marcelo)3 - GERAL_Plano AC - AJUSTADO -_Plano AM - REV II - 13.05 3 4 2" xfId="45124" xr:uid="{324AD437-C614-4D6B-821F-D4C005EE706B}"/>
    <cellStyle name="l_PM Jornais(eliza)_PM Jornais(Marcelo)3 - GERAL_Plano AC - AJUSTADO -_Plano AM - REV II - 13.05 3 5" xfId="35607" xr:uid="{27F9870C-1A48-4A8C-A303-9E8C88F372DD}"/>
    <cellStyle name="l_PM Jornais(eliza)_PM Jornais(Marcelo)3 - GERAL_Plano AC - AJUSTADO -_Plano AM - REV II - 13.05 3 6" xfId="37254" xr:uid="{8E3F7D95-9C06-4CBE-9917-699A5D95F1BC}"/>
    <cellStyle name="l_PM Jornais(eliza)_PM Jornais(Marcelo)3 - GERAL_Plano AC - AJUSTADO -_Plano AM - REV II - 13.05 3 6 2" xfId="46790" xr:uid="{AED2A279-7158-4D8D-B5CF-FA2EA3DFB8A7}"/>
    <cellStyle name="l_PM Jornais(eliza)_PM Jornais(Marcelo)3 - GERAL_Plano AC - AJUSTADO -_Plano AM - REV II - 13.05 4" xfId="14372" xr:uid="{7010F712-7475-44B2-83AB-76CBDF66CF74}"/>
    <cellStyle name="l_PM Jornais(eliza)_PM Jornais(Marcelo)3 - GERAL_Plano AC - AJUSTADO -_Plano AM - REV II - 13.05 4 2" xfId="20531" xr:uid="{A6ED42DD-8291-4A92-ADF3-F8182510960A}"/>
    <cellStyle name="l_PM Jornais(eliza)_PM Jornais(Marcelo)3 - GERAL_Plano AC - AJUSTADO -_Plano AM - REV II - 13.05 4 2 2" xfId="37941" xr:uid="{8F92D643-A4DB-4B43-82B0-A5A76164330D}"/>
    <cellStyle name="l_PM Jornais(eliza)_PM Jornais(Marcelo)3 - GERAL_Plano AC - AJUSTADO -_Plano AM - REV II - 13.05 4 3" xfId="25439" xr:uid="{2D76962A-404F-4042-B25C-ACF8EF58D3C5}"/>
    <cellStyle name="l_PM Jornais(eliza)_PM Jornais(Marcelo)3 - GERAL_Plano AC - AJUSTADO -_Plano AM - REV II - 13.05 5" xfId="28650" xr:uid="{0096EF05-AB92-4D3C-BA7C-4E61C8AB8133}"/>
    <cellStyle name="l_PM Jornais(eliza)_PM Jornais(Marcelo)3 - GERAL_Plano AC - AJUSTADO -_Plano AM - REV II - 13.05 5 2" xfId="41006" xr:uid="{E8D37E9D-77F3-44D5-A12B-D2B398BE7C69}"/>
    <cellStyle name="l_PM Jornais(eliza)_PM Jornais(Marcelo)3 - GERAL_Plano AC - AJUSTADO -_Plano AM - REV II - 13.05 6" xfId="31686" xr:uid="{25D22B5B-92A1-4B52-8C49-5A422EC6DA8F}"/>
    <cellStyle name="l_PM Jornais(eliza)_PM Jornais(Marcelo)3 - GERAL_Plano AC - AJUSTADO -_Plano AM - REV II - 13.05_OOH - Rev 12" xfId="4232" xr:uid="{8EAF0B94-C065-4C2C-BEAD-8F95A91562A3}"/>
    <cellStyle name="l_PM Jornais(eliza)_PM Jornais(Marcelo)3 - GERAL_Plano AC - AJUSTADO -_Plano BA - Jornal Meia Pág. Tab. 17.05" xfId="1751" xr:uid="{294D7F33-146F-4B56-89BF-A754E584A922}"/>
    <cellStyle name="l_PM Jornais(eliza)_PM Jornais(Marcelo)3 - GERAL_Plano AC - AJUSTADO -_Plano BA - Jornal Meia Pág. Tab. 17.05 - JR NÃO PROG. 19.05" xfId="1752" xr:uid="{720408EB-8179-43D2-8451-51646489817F}"/>
    <cellStyle name="l_PM Jornais(eliza)_PM Jornais(Marcelo)3 - GERAL_Plano AC - AJUSTADO -_Plano BA - Jornal Meia Pág. Tab. 17.05_JORNAL COMPLEMENTO 24.06 - VERAMIR II - CONSOLIDADO" xfId="1753" xr:uid="{FF408BDD-9071-4E41-A5A2-6E83456132A0}"/>
    <cellStyle name="l_PM Jornais(eliza)_PM Jornais(Marcelo)3 - GERAL_Plano AC - AJUSTADO -_Plano ES - 12.05.08 CONFERÊNCIA14-05-08 " xfId="1754" xr:uid="{26EF10D0-D8C3-482B-847D-2D27E5538AAB}"/>
    <cellStyle name="l_PM Jornais(eliza)_PM Jornais(Marcelo)3 - GERAL_Plano AC - AJUSTADO -_Plano ES - 12.05.08 CONFERÊNCIA14-05-08  2" xfId="11530" xr:uid="{4646FB9A-BE47-4736-A535-DB6D5D004CEA}"/>
    <cellStyle name="l_PM Jornais(eliza)_PM Jornais(Marcelo)3 - GERAL_Plano AC - AJUSTADO -_Plano ES - 12.05.08 CONFERÊNCIA14-05-08  2 2" xfId="13286" xr:uid="{1357DB9E-1041-4F14-A172-81D3538EE928}"/>
    <cellStyle name="l_PM Jornais(eliza)_PM Jornais(Marcelo)3 - GERAL_Plano AC - AJUSTADO -_Plano ES - 12.05.08 CONFERÊNCIA14-05-08  2 2 2" xfId="16916" xr:uid="{860CB197-C7C0-4E72-A4B1-8AAC64610549}"/>
    <cellStyle name="l_PM Jornais(eliza)_PM Jornais(Marcelo)3 - GERAL_Plano AC - AJUSTADO -_Plano ES - 12.05.08 CONFERÊNCIA14-05-08  2 2 2 2" xfId="23075" xr:uid="{1A321623-EF9B-4CA7-8362-20CE8DB92EFE}"/>
    <cellStyle name="l_PM Jornais(eliza)_PM Jornais(Marcelo)3 - GERAL_Plano AC - AJUSTADO -_Plano ES - 12.05.08 CONFERÊNCIA14-05-08  2 2 2 2 2" xfId="40342" xr:uid="{79C2FD5A-BBFC-41D5-8164-C60005D6B5B4}"/>
    <cellStyle name="l_PM Jornais(eliza)_PM Jornais(Marcelo)3 - GERAL_Plano AC - AJUSTADO -_Plano ES - 12.05.08 CONFERÊNCIA14-05-08  2 2 2 3" xfId="27983" xr:uid="{FEDC9272-6735-4244-83DA-32A84634E4E0}"/>
    <cellStyle name="l_PM Jornais(eliza)_PM Jornais(Marcelo)3 - GERAL_Plano AC - AJUSTADO -_Plano ES - 12.05.08 CONFERÊNCIA14-05-08  2 2 3" xfId="31207" xr:uid="{9821AB82-D00F-4BD0-98E5-74C3BCCA3453}"/>
    <cellStyle name="l_PM Jornais(eliza)_PM Jornais(Marcelo)3 - GERAL_Plano AC - AJUSTADO -_Plano ES - 12.05.08 CONFERÊNCIA14-05-08  2 2 3 2" xfId="43431" xr:uid="{82629ED6-1514-42F1-B414-E5E194F47B9D}"/>
    <cellStyle name="l_PM Jornais(eliza)_PM Jornais(Marcelo)3 - GERAL_Plano AC - AJUSTADO -_Plano ES - 12.05.08 CONFERÊNCIA14-05-08  2 2 4" xfId="34199" xr:uid="{98E94EEF-5261-4C5F-9091-A947BD849825}"/>
    <cellStyle name="l_PM Jornais(eliza)_PM Jornais(Marcelo)3 - GERAL_Plano AC - AJUSTADO -_Plano ES - 12.05.08 CONFERÊNCIA14-05-08  2 2 4 2" xfId="45918" xr:uid="{23E089CC-CD9E-4CD3-9F4C-7E5CE1E72217}"/>
    <cellStyle name="l_PM Jornais(eliza)_PM Jornais(Marcelo)3 - GERAL_Plano AC - AJUSTADO -_Plano ES - 12.05.08 CONFERÊNCIA14-05-08  2 2 5" xfId="36400" xr:uid="{4B382730-1585-4A55-879F-8317F8976A60}"/>
    <cellStyle name="l_PM Jornais(eliza)_PM Jornais(Marcelo)3 - GERAL_Plano AC - AJUSTADO -_Plano ES - 12.05.08 CONFERÊNCIA14-05-08  2 2 6" xfId="19827" xr:uid="{CF0AD1CE-7CAC-4DD6-92B4-5D2975816A09}"/>
    <cellStyle name="l_PM Jornais(eliza)_PM Jornais(Marcelo)3 - GERAL_Plano AC - AJUSTADO -_Plano ES - 12.05.08 CONFERÊNCIA14-05-08  2 3" xfId="15213" xr:uid="{3F254033-23E5-42BC-83FC-3DF94E4B54EE}"/>
    <cellStyle name="l_PM Jornais(eliza)_PM Jornais(Marcelo)3 - GERAL_Plano AC - AJUSTADO -_Plano ES - 12.05.08 CONFERÊNCIA14-05-08  2 3 2" xfId="21372" xr:uid="{7326F726-7D21-4A7E-BA72-A5517A500EAD}"/>
    <cellStyle name="l_PM Jornais(eliza)_PM Jornais(Marcelo)3 - GERAL_Plano AC - AJUSTADO -_Plano ES - 12.05.08 CONFERÊNCIA14-05-08  2 3 2 2" xfId="38745" xr:uid="{5A97C98F-735B-444D-9218-25ABFC1B567E}"/>
    <cellStyle name="l_PM Jornais(eliza)_PM Jornais(Marcelo)3 - GERAL_Plano AC - AJUSTADO -_Plano ES - 12.05.08 CONFERÊNCIA14-05-08  2 3 3" xfId="26334" xr:uid="{91CBEEE3-8BBF-4E61-8AAC-5FDD24C4BFD8}"/>
    <cellStyle name="l_PM Jornais(eliza)_PM Jornais(Marcelo)3 - GERAL_Plano AC - AJUSTADO -_Plano ES - 12.05.08 CONFERÊNCIA14-05-08  2 4" xfId="29525" xr:uid="{26C59A61-E9A1-42C0-86C3-9CC1195433F0}"/>
    <cellStyle name="l_PM Jornais(eliza)_PM Jornais(Marcelo)3 - GERAL_Plano AC - AJUSTADO -_Plano ES - 12.05.08 CONFERÊNCIA14-05-08  2 4 2" xfId="41835" xr:uid="{23587006-DC6F-474C-A304-67449B1A67F9}"/>
    <cellStyle name="l_PM Jornais(eliza)_PM Jornais(Marcelo)3 - GERAL_Plano AC - AJUSTADO -_Plano ES - 12.05.08 CONFERÊNCIA14-05-08  2 5" xfId="32509" xr:uid="{8A143409-FD6B-4FF8-BA60-864B51A2590B}"/>
    <cellStyle name="l_PM Jornais(eliza)_PM Jornais(Marcelo)3 - GERAL_Plano AC - AJUSTADO -_Plano ES - 12.05.08 CONFERÊNCIA14-05-08  2 5 2" xfId="44264" xr:uid="{453C8D17-C9D9-4E38-8FC7-F6DCB27CD4EF}"/>
    <cellStyle name="l_PM Jornais(eliza)_PM Jornais(Marcelo)3 - GERAL_Plano AC - AJUSTADO -_Plano ES - 12.05.08 CONFERÊNCIA14-05-08  2 6" xfId="34814" xr:uid="{2EBA6341-B501-4868-A448-30F5D25C9B75}"/>
    <cellStyle name="l_PM Jornais(eliza)_PM Jornais(Marcelo)3 - GERAL_Plano AC - AJUSTADO -_Plano ES - 12.05.08 CONFERÊNCIA14-05-08  2 7" xfId="19660" xr:uid="{49014FD9-FEAF-4EB3-94B0-2DB37F1C4630}"/>
    <cellStyle name="l_PM Jornais(eliza)_PM Jornais(Marcelo)3 - GERAL_Plano AC - AJUSTADO -_Plano ES - 12.05.08 CONFERÊNCIA14-05-08  3" xfId="12483" xr:uid="{C7941148-8749-40AE-9D44-825E3C0240F5}"/>
    <cellStyle name="l_PM Jornais(eliza)_PM Jornais(Marcelo)3 - GERAL_Plano AC - AJUSTADO -_Plano ES - 12.05.08 CONFERÊNCIA14-05-08  3 2" xfId="16113" xr:uid="{1940436E-AE1A-48FE-97B9-1E58762214F1}"/>
    <cellStyle name="l_PM Jornais(eliza)_PM Jornais(Marcelo)3 - GERAL_Plano AC - AJUSTADO -_Plano ES - 12.05.08 CONFERÊNCIA14-05-08  3 2 2" xfId="22272" xr:uid="{7B95B9DE-B78B-40B2-A71E-D748606DE699}"/>
    <cellStyle name="l_PM Jornais(eliza)_PM Jornais(Marcelo)3 - GERAL_Plano AC - AJUSTADO -_Plano ES - 12.05.08 CONFERÊNCIA14-05-08  3 2 2 2" xfId="39550" xr:uid="{B2DF0C91-30A9-42ED-AB57-234F35B97DFE}"/>
    <cellStyle name="l_PM Jornais(eliza)_PM Jornais(Marcelo)3 - GERAL_Plano AC - AJUSTADO -_Plano ES - 12.05.08 CONFERÊNCIA14-05-08  3 2 3" xfId="27191" xr:uid="{AEA3D2E5-8E00-4E16-AE77-9E2C0F6A338C}"/>
    <cellStyle name="l_PM Jornais(eliza)_PM Jornais(Marcelo)3 - GERAL_Plano AC - AJUSTADO -_Plano ES - 12.05.08 CONFERÊNCIA14-05-08  3 2 4" xfId="48450" xr:uid="{E5954A02-A04B-49E3-A51B-9BA7D3A73941}"/>
    <cellStyle name="l_PM Jornais(eliza)_PM Jornais(Marcelo)3 - GERAL_Plano AC - AJUSTADO -_Plano ES - 12.05.08 CONFERÊNCIA14-05-08  3 3" xfId="17813" xr:uid="{BCF4420E-FB50-42B4-BBC6-A81EDDB46DCB}"/>
    <cellStyle name="l_PM Jornais(eliza)_PM Jornais(Marcelo)3 - GERAL_Plano AC - AJUSTADO -_Plano ES - 12.05.08 CONFERÊNCIA14-05-08  3 3 2" xfId="23972" xr:uid="{BD74D1CC-9DC2-438C-9166-E603352B68B9}"/>
    <cellStyle name="l_PM Jornais(eliza)_PM Jornais(Marcelo)3 - GERAL_Plano AC - AJUSTADO -_Plano ES - 12.05.08 CONFERÊNCIA14-05-08  3 3 2 2" xfId="42635" xr:uid="{D0C47347-48C9-4616-82D0-5548776C1FF3}"/>
    <cellStyle name="l_PM Jornais(eliza)_PM Jornais(Marcelo)3 - GERAL_Plano AC - AJUSTADO -_Plano ES - 12.05.08 CONFERÊNCIA14-05-08  3 3 3" xfId="30409" xr:uid="{6E400A4B-9C85-4103-A173-3122C1AF5942}"/>
    <cellStyle name="l_PM Jornais(eliza)_PM Jornais(Marcelo)3 - GERAL_Plano AC - AJUSTADO -_Plano ES - 12.05.08 CONFERÊNCIA14-05-08  3 4" xfId="33406" xr:uid="{BFADD629-40D7-4E1D-9AD4-AACA5DACACC9}"/>
    <cellStyle name="l_PM Jornais(eliza)_PM Jornais(Marcelo)3 - GERAL_Plano AC - AJUSTADO -_Plano ES - 12.05.08 CONFERÊNCIA14-05-08  3 4 2" xfId="45125" xr:uid="{EF74BFB7-3176-4462-A656-0CEA46B9EFC2}"/>
    <cellStyle name="l_PM Jornais(eliza)_PM Jornais(Marcelo)3 - GERAL_Plano AC - AJUSTADO -_Plano ES - 12.05.08 CONFERÊNCIA14-05-08  3 5" xfId="35608" xr:uid="{5B5C224A-FFE8-42CF-902E-478A08CDD0D5}"/>
    <cellStyle name="l_PM Jornais(eliza)_PM Jornais(Marcelo)3 - GERAL_Plano AC - AJUSTADO -_Plano ES - 12.05.08 CONFERÊNCIA14-05-08  3 6" xfId="36854" xr:uid="{53919787-6901-4EAB-AF4F-F140E8FA9A62}"/>
    <cellStyle name="l_PM Jornais(eliza)_PM Jornais(Marcelo)3 - GERAL_Plano AC - AJUSTADO -_Plano ES - 12.05.08 CONFERÊNCIA14-05-08  3 6 2" xfId="46390" xr:uid="{B5FEA0D8-41BC-44B2-8A7F-370D54AC7E43}"/>
    <cellStyle name="l_PM Jornais(eliza)_PM Jornais(Marcelo)3 - GERAL_Plano AC - AJUSTADO -_Plano ES - 12.05.08 CONFERÊNCIA14-05-08  4" xfId="14373" xr:uid="{4884A4BF-A4DB-4787-A410-C5EB162FA944}"/>
    <cellStyle name="l_PM Jornais(eliza)_PM Jornais(Marcelo)3 - GERAL_Plano AC - AJUSTADO -_Plano ES - 12.05.08 CONFERÊNCIA14-05-08  4 2" xfId="20532" xr:uid="{715A81C2-1955-4EA4-AE75-6D12A87758ED}"/>
    <cellStyle name="l_PM Jornais(eliza)_PM Jornais(Marcelo)3 - GERAL_Plano AC - AJUSTADO -_Plano ES - 12.05.08 CONFERÊNCIA14-05-08  4 2 2" xfId="37942" xr:uid="{DEFEB931-B3F1-4952-B48D-30F03E3707BA}"/>
    <cellStyle name="l_PM Jornais(eliza)_PM Jornais(Marcelo)3 - GERAL_Plano AC - AJUSTADO -_Plano ES - 12.05.08 CONFERÊNCIA14-05-08  4 3" xfId="25440" xr:uid="{EEACB394-D926-4277-9439-711CDC2A66AB}"/>
    <cellStyle name="l_PM Jornais(eliza)_PM Jornais(Marcelo)3 - GERAL_Plano AC - AJUSTADO -_Plano ES - 12.05.08 CONFERÊNCIA14-05-08  5" xfId="28651" xr:uid="{C2C76151-9382-4340-AD7E-8A5DD517165C}"/>
    <cellStyle name="l_PM Jornais(eliza)_PM Jornais(Marcelo)3 - GERAL_Plano AC - AJUSTADO -_Plano ES - 12.05.08 CONFERÊNCIA14-05-08  5 2" xfId="41007" xr:uid="{C5EE7242-709A-4016-AE8D-A89248DF4D20}"/>
    <cellStyle name="l_PM Jornais(eliza)_PM Jornais(Marcelo)3 - GERAL_Plano AC - AJUSTADO -_Plano ES - 12.05.08 CONFERÊNCIA14-05-08  6" xfId="31685" xr:uid="{9229908A-00C7-4C10-AE48-9F36881F3F7F}"/>
    <cellStyle name="l_PM Jornais(eliza)_PM Jornais(Marcelo)3 - GERAL_Plano AC - AJUSTADO -_Plano ES - 12.05.08 CONFERÊNCIA14-05-08 _OOH - Rev 12" xfId="4233" xr:uid="{B4A96DE5-8B1E-4B95-B481-6253E0B3C544}"/>
    <cellStyle name="l_PM Jornais(eliza)_PM Jornais(Marcelo)3 - GERAL_Plano AC - AJUSTADO -_Plano MA - 06-05 CONFERÊNCIA 10-05" xfId="1755" xr:uid="{C06BA6EB-3461-49BE-A72C-09971E778541}"/>
    <cellStyle name="l_PM Jornais(eliza)_PM Jornais(Marcelo)3 - GERAL_Plano AC - AJUSTADO -_Plano MA - 06-05 CONFERÊNCIA 10-05 2" xfId="11531" xr:uid="{B741C8DC-32CE-48AC-9CFD-4B3E4B42607C}"/>
    <cellStyle name="l_PM Jornais(eliza)_PM Jornais(Marcelo)3 - GERAL_Plano AC - AJUSTADO -_Plano MA - 06-05 CONFERÊNCIA 10-05 2 2" xfId="13287" xr:uid="{FCB92617-8674-417E-993A-6D189B51B206}"/>
    <cellStyle name="l_PM Jornais(eliza)_PM Jornais(Marcelo)3 - GERAL_Plano AC - AJUSTADO -_Plano MA - 06-05 CONFERÊNCIA 10-05 2 2 2" xfId="16917" xr:uid="{EACE2842-B17A-45C6-830B-B42F37723693}"/>
    <cellStyle name="l_PM Jornais(eliza)_PM Jornais(Marcelo)3 - GERAL_Plano AC - AJUSTADO -_Plano MA - 06-05 CONFERÊNCIA 10-05 2 2 2 2" xfId="23076" xr:uid="{F33DA6C1-ACCE-499F-BB43-71B51B2E2731}"/>
    <cellStyle name="l_PM Jornais(eliza)_PM Jornais(Marcelo)3 - GERAL_Plano AC - AJUSTADO -_Plano MA - 06-05 CONFERÊNCIA 10-05 2 2 2 2 2" xfId="40343" xr:uid="{05B519B4-2FCE-4FA5-AF54-A62E66DE072A}"/>
    <cellStyle name="l_PM Jornais(eliza)_PM Jornais(Marcelo)3 - GERAL_Plano AC - AJUSTADO -_Plano MA - 06-05 CONFERÊNCIA 10-05 2 2 2 3" xfId="27984" xr:uid="{554B6153-101D-401A-BAAA-A90039A9DA19}"/>
    <cellStyle name="l_PM Jornais(eliza)_PM Jornais(Marcelo)3 - GERAL_Plano AC - AJUSTADO -_Plano MA - 06-05 CONFERÊNCIA 10-05 2 2 3" xfId="31208" xr:uid="{BF9C96F1-D2E1-49CE-AC70-F58E4DDFD287}"/>
    <cellStyle name="l_PM Jornais(eliza)_PM Jornais(Marcelo)3 - GERAL_Plano AC - AJUSTADO -_Plano MA - 06-05 CONFERÊNCIA 10-05 2 2 3 2" xfId="43432" xr:uid="{0069ED96-E2EE-4E29-9D87-3D9FE0D8B40D}"/>
    <cellStyle name="l_PM Jornais(eliza)_PM Jornais(Marcelo)3 - GERAL_Plano AC - AJUSTADO -_Plano MA - 06-05 CONFERÊNCIA 10-05 2 2 4" xfId="34200" xr:uid="{B5B96ED5-F733-448A-BA5A-AFD817DA7676}"/>
    <cellStyle name="l_PM Jornais(eliza)_PM Jornais(Marcelo)3 - GERAL_Plano AC - AJUSTADO -_Plano MA - 06-05 CONFERÊNCIA 10-05 2 2 4 2" xfId="45919" xr:uid="{3F41FEED-918E-430C-8710-54FD1A389435}"/>
    <cellStyle name="l_PM Jornais(eliza)_PM Jornais(Marcelo)3 - GERAL_Plano AC - AJUSTADO -_Plano MA - 06-05 CONFERÊNCIA 10-05 2 2 5" xfId="36401" xr:uid="{3909AF01-40E9-4DB9-BC60-DB1E80523CEA}"/>
    <cellStyle name="l_PM Jornais(eliza)_PM Jornais(Marcelo)3 - GERAL_Plano AC - AJUSTADO -_Plano MA - 06-05 CONFERÊNCIA 10-05 2 2 6" xfId="19849" xr:uid="{73401EB7-B5E2-41A9-AC28-27A1882BBE21}"/>
    <cellStyle name="l_PM Jornais(eliza)_PM Jornais(Marcelo)3 - GERAL_Plano AC - AJUSTADO -_Plano MA - 06-05 CONFERÊNCIA 10-05 2 3" xfId="15214" xr:uid="{C546EB48-88A4-4AF7-AB2B-04C914B8A625}"/>
    <cellStyle name="l_PM Jornais(eliza)_PM Jornais(Marcelo)3 - GERAL_Plano AC - AJUSTADO -_Plano MA - 06-05 CONFERÊNCIA 10-05 2 3 2" xfId="21373" xr:uid="{C711E347-3FEE-4418-8F80-49BE782F50B0}"/>
    <cellStyle name="l_PM Jornais(eliza)_PM Jornais(Marcelo)3 - GERAL_Plano AC - AJUSTADO -_Plano MA - 06-05 CONFERÊNCIA 10-05 2 3 2 2" xfId="38746" xr:uid="{36F55216-0222-4BDD-944F-474A388DFA40}"/>
    <cellStyle name="l_PM Jornais(eliza)_PM Jornais(Marcelo)3 - GERAL_Plano AC - AJUSTADO -_Plano MA - 06-05 CONFERÊNCIA 10-05 2 3 3" xfId="26335" xr:uid="{5EF87A0A-E5C3-40D2-B885-00CF9D31E815}"/>
    <cellStyle name="l_PM Jornais(eliza)_PM Jornais(Marcelo)3 - GERAL_Plano AC - AJUSTADO -_Plano MA - 06-05 CONFERÊNCIA 10-05 2 4" xfId="29526" xr:uid="{097CDCB5-CA94-4313-A107-F9911AB671AB}"/>
    <cellStyle name="l_PM Jornais(eliza)_PM Jornais(Marcelo)3 - GERAL_Plano AC - AJUSTADO -_Plano MA - 06-05 CONFERÊNCIA 10-05 2 4 2" xfId="41836" xr:uid="{0DA1327C-570A-4247-AA7D-60F6D59C8514}"/>
    <cellStyle name="l_PM Jornais(eliza)_PM Jornais(Marcelo)3 - GERAL_Plano AC - AJUSTADO -_Plano MA - 06-05 CONFERÊNCIA 10-05 2 5" xfId="32510" xr:uid="{0895F40E-310F-468B-AB2A-A9533767398B}"/>
    <cellStyle name="l_PM Jornais(eliza)_PM Jornais(Marcelo)3 - GERAL_Plano AC - AJUSTADO -_Plano MA - 06-05 CONFERÊNCIA 10-05 2 5 2" xfId="44265" xr:uid="{B0AF9B79-B39E-4AE5-8AF6-7F080D4E12D1}"/>
    <cellStyle name="l_PM Jornais(eliza)_PM Jornais(Marcelo)3 - GERAL_Plano AC - AJUSTADO -_Plano MA - 06-05 CONFERÊNCIA 10-05 2 6" xfId="34815" xr:uid="{78A84F44-FCF1-44B3-86AC-E9B49A981E31}"/>
    <cellStyle name="l_PM Jornais(eliza)_PM Jornais(Marcelo)3 - GERAL_Plano AC - AJUSTADO -_Plano MA - 06-05 CONFERÊNCIA 10-05 2 7" xfId="18983" xr:uid="{8A1FD44A-9D23-4D21-B7DF-08012508FE2A}"/>
    <cellStyle name="l_PM Jornais(eliza)_PM Jornais(Marcelo)3 - GERAL_Plano AC - AJUSTADO -_Plano MA - 06-05 CONFERÊNCIA 10-05 3" xfId="12484" xr:uid="{5628E6B2-0934-4006-9DCB-B2E74F79A604}"/>
    <cellStyle name="l_PM Jornais(eliza)_PM Jornais(Marcelo)3 - GERAL_Plano AC - AJUSTADO -_Plano MA - 06-05 CONFERÊNCIA 10-05 3 2" xfId="16114" xr:uid="{D7BC25C5-D461-4F39-816D-7D7B0C6E55E5}"/>
    <cellStyle name="l_PM Jornais(eliza)_PM Jornais(Marcelo)3 - GERAL_Plano AC - AJUSTADO -_Plano MA - 06-05 CONFERÊNCIA 10-05 3 2 2" xfId="22273" xr:uid="{ED003693-61BB-43FD-9946-0B6249BE9ED7}"/>
    <cellStyle name="l_PM Jornais(eliza)_PM Jornais(Marcelo)3 - GERAL_Plano AC - AJUSTADO -_Plano MA - 06-05 CONFERÊNCIA 10-05 3 2 2 2" xfId="39551" xr:uid="{69352263-405E-4379-9ED1-3E2181EB3A20}"/>
    <cellStyle name="l_PM Jornais(eliza)_PM Jornais(Marcelo)3 - GERAL_Plano AC - AJUSTADO -_Plano MA - 06-05 CONFERÊNCIA 10-05 3 2 3" xfId="27192" xr:uid="{E2700DC2-A618-4722-8CCF-7955AF72039C}"/>
    <cellStyle name="l_PM Jornais(eliza)_PM Jornais(Marcelo)3 - GERAL_Plano AC - AJUSTADO -_Plano MA - 06-05 CONFERÊNCIA 10-05 3 2 4" xfId="48451" xr:uid="{5990D237-BEB3-4B8B-8500-BF849813848D}"/>
    <cellStyle name="l_PM Jornais(eliza)_PM Jornais(Marcelo)3 - GERAL_Plano AC - AJUSTADO -_Plano MA - 06-05 CONFERÊNCIA 10-05 3 3" xfId="17814" xr:uid="{FDCB6476-CFAC-4F3A-9DE1-6174B989C6B3}"/>
    <cellStyle name="l_PM Jornais(eliza)_PM Jornais(Marcelo)3 - GERAL_Plano AC - AJUSTADO -_Plano MA - 06-05 CONFERÊNCIA 10-05 3 3 2" xfId="23973" xr:uid="{6489B7FA-BE86-4278-B3C9-C1ECC94EC443}"/>
    <cellStyle name="l_PM Jornais(eliza)_PM Jornais(Marcelo)3 - GERAL_Plano AC - AJUSTADO -_Plano MA - 06-05 CONFERÊNCIA 10-05 3 3 2 2" xfId="42636" xr:uid="{DC7F779A-C91A-4268-A553-3D41DC985AAE}"/>
    <cellStyle name="l_PM Jornais(eliza)_PM Jornais(Marcelo)3 - GERAL_Plano AC - AJUSTADO -_Plano MA - 06-05 CONFERÊNCIA 10-05 3 3 3" xfId="30410" xr:uid="{63D9EC3F-BBC2-4071-B932-C64344AF40C0}"/>
    <cellStyle name="l_PM Jornais(eliza)_PM Jornais(Marcelo)3 - GERAL_Plano AC - AJUSTADO -_Plano MA - 06-05 CONFERÊNCIA 10-05 3 4" xfId="33407" xr:uid="{570519B5-32EA-475A-8389-30053D626E62}"/>
    <cellStyle name="l_PM Jornais(eliza)_PM Jornais(Marcelo)3 - GERAL_Plano AC - AJUSTADO -_Plano MA - 06-05 CONFERÊNCIA 10-05 3 4 2" xfId="45126" xr:uid="{AC4575A7-BD8A-408D-B931-8897C62476EA}"/>
    <cellStyle name="l_PM Jornais(eliza)_PM Jornais(Marcelo)3 - GERAL_Plano AC - AJUSTADO -_Plano MA - 06-05 CONFERÊNCIA 10-05 3 5" xfId="35609" xr:uid="{6579ACDB-3DB7-4DDA-AC6F-AEA1E637B1AC}"/>
    <cellStyle name="l_PM Jornais(eliza)_PM Jornais(Marcelo)3 - GERAL_Plano AC - AJUSTADO -_Plano MA - 06-05 CONFERÊNCIA 10-05 3 6" xfId="32887" xr:uid="{37926C1A-4C7A-4DCF-8B2A-10BA74441807}"/>
    <cellStyle name="l_PM Jornais(eliza)_PM Jornais(Marcelo)3 - GERAL_Plano AC - AJUSTADO -_Plano MA - 06-05 CONFERÊNCIA 10-05 3 6 2" xfId="44640" xr:uid="{50EE3685-0B01-4CE3-B73E-4D375F5B4F9A}"/>
    <cellStyle name="l_PM Jornais(eliza)_PM Jornais(Marcelo)3 - GERAL_Plano AC - AJUSTADO -_Plano MA - 06-05 CONFERÊNCIA 10-05 4" xfId="14374" xr:uid="{FF432E5C-7DC0-4A98-B12B-5429B3750361}"/>
    <cellStyle name="l_PM Jornais(eliza)_PM Jornais(Marcelo)3 - GERAL_Plano AC - AJUSTADO -_Plano MA - 06-05 CONFERÊNCIA 10-05 4 2" xfId="20533" xr:uid="{80A749A6-A1D1-4A30-8582-E382750E77F0}"/>
    <cellStyle name="l_PM Jornais(eliza)_PM Jornais(Marcelo)3 - GERAL_Plano AC - AJUSTADO -_Plano MA - 06-05 CONFERÊNCIA 10-05 4 2 2" xfId="37943" xr:uid="{A32EC7DB-14EA-447E-B182-CF584EAE7BD3}"/>
    <cellStyle name="l_PM Jornais(eliza)_PM Jornais(Marcelo)3 - GERAL_Plano AC - AJUSTADO -_Plano MA - 06-05 CONFERÊNCIA 10-05 4 3" xfId="25441" xr:uid="{FA31341A-B9A0-4AA6-BB99-11A4F61D473D}"/>
    <cellStyle name="l_PM Jornais(eliza)_PM Jornais(Marcelo)3 - GERAL_Plano AC - AJUSTADO -_Plano MA - 06-05 CONFERÊNCIA 10-05 5" xfId="28652" xr:uid="{8A503775-C8CA-48F0-A13F-695390C8274A}"/>
    <cellStyle name="l_PM Jornais(eliza)_PM Jornais(Marcelo)3 - GERAL_Plano AC - AJUSTADO -_Plano MA - 06-05 CONFERÊNCIA 10-05 5 2" xfId="41008" xr:uid="{81CE6B24-60FC-4E14-96F6-B6FE7563AD30}"/>
    <cellStyle name="l_PM Jornais(eliza)_PM Jornais(Marcelo)3 - GERAL_Plano AC - AJUSTADO -_Plano MA - 06-05 CONFERÊNCIA 10-05 6" xfId="31684" xr:uid="{CF28B2AF-FBC9-4EBD-841D-395E812A22AE}"/>
    <cellStyle name="l_PM Jornais(eliza)_PM Jornais(Marcelo)3 - GERAL_Plano AC - AJUSTADO -_Plano MA - 06-05 CONFERÊNCIA 10-05_JORNAL COMPLEMENTO 24.06 - VERAMIR II - CONSOLIDADO" xfId="1756" xr:uid="{61D3B4E0-3041-48FE-9BE9-736DC0379350}"/>
    <cellStyle name="l_PM Jornais(eliza)_PM Jornais(Marcelo)3 - GERAL_Plano AC - AJUSTADO -_Plano MA - 06-05 CONFERÊNCIA 10-05_OOH - Rev 12" xfId="4234" xr:uid="{440B5023-B6E6-44F3-B8E1-02DC261D964D}"/>
    <cellStyle name="l_PM Jornais(eliza)_PM Jornais(Marcelo)3 - GERAL_Plano AC - AJUSTADO -_Plano MA - 06-05 CONFERÊNCIA 10-05_TV MATISSE" xfId="1757" xr:uid="{687F8A95-D475-4FEE-81B1-BDAEE9A108D7}"/>
    <cellStyle name="l_PM Jornais(eliza)_PM Jornais(Marcelo)3 - GERAL_Plano AC - AJUSTADO -_Plano MA - 06-05 CONFERÊNCIA 10-05_TV MATISSE 2" xfId="11532" xr:uid="{BAD648DF-3ECB-4E44-AE35-A7ABB022E1E2}"/>
    <cellStyle name="l_PM Jornais(eliza)_PM Jornais(Marcelo)3 - GERAL_Plano AC - AJUSTADO -_Plano MA - 06-05 CONFERÊNCIA 10-05_TV MATISSE 2 2" xfId="13288" xr:uid="{E040B8A2-0CEF-4210-9ADB-6902C645A683}"/>
    <cellStyle name="l_PM Jornais(eliza)_PM Jornais(Marcelo)3 - GERAL_Plano AC - AJUSTADO -_Plano MA - 06-05 CONFERÊNCIA 10-05_TV MATISSE 2 2 2" xfId="16918" xr:uid="{55110E6A-2639-4EDC-AC82-387E2E0D0947}"/>
    <cellStyle name="l_PM Jornais(eliza)_PM Jornais(Marcelo)3 - GERAL_Plano AC - AJUSTADO -_Plano MA - 06-05 CONFERÊNCIA 10-05_TV MATISSE 2 2 2 2" xfId="23077" xr:uid="{6C7095D5-67F3-4BE4-89D4-DC9C727AE905}"/>
    <cellStyle name="l_PM Jornais(eliza)_PM Jornais(Marcelo)3 - GERAL_Plano AC - AJUSTADO -_Plano MA - 06-05 CONFERÊNCIA 10-05_TV MATISSE 2 2 2 2 2" xfId="40344" xr:uid="{41D5F7FF-D2E9-48B1-8152-A807E9DB0F8A}"/>
    <cellStyle name="l_PM Jornais(eliza)_PM Jornais(Marcelo)3 - GERAL_Plano AC - AJUSTADO -_Plano MA - 06-05 CONFERÊNCIA 10-05_TV MATISSE 2 2 2 3" xfId="27985" xr:uid="{772BF26C-7E2A-4F8A-B6EF-952D99CCB3D4}"/>
    <cellStyle name="l_PM Jornais(eliza)_PM Jornais(Marcelo)3 - GERAL_Plano AC - AJUSTADO -_Plano MA - 06-05 CONFERÊNCIA 10-05_TV MATISSE 2 2 3" xfId="31209" xr:uid="{C03070F5-630C-47EC-823C-F917B7C8A871}"/>
    <cellStyle name="l_PM Jornais(eliza)_PM Jornais(Marcelo)3 - GERAL_Plano AC - AJUSTADO -_Plano MA - 06-05 CONFERÊNCIA 10-05_TV MATISSE 2 2 3 2" xfId="43433" xr:uid="{4E6D12A1-3ABB-4ED1-90EB-B9C683FC01EE}"/>
    <cellStyle name="l_PM Jornais(eliza)_PM Jornais(Marcelo)3 - GERAL_Plano AC - AJUSTADO -_Plano MA - 06-05 CONFERÊNCIA 10-05_TV MATISSE 2 2 4" xfId="34201" xr:uid="{9541560D-02A8-49AD-A118-B91A1BF6F5AC}"/>
    <cellStyle name="l_PM Jornais(eliza)_PM Jornais(Marcelo)3 - GERAL_Plano AC - AJUSTADO -_Plano MA - 06-05 CONFERÊNCIA 10-05_TV MATISSE 2 2 4 2" xfId="45920" xr:uid="{E600C91B-DAD6-4C5D-87FB-AED88E8F9DF9}"/>
    <cellStyle name="l_PM Jornais(eliza)_PM Jornais(Marcelo)3 - GERAL_Plano AC - AJUSTADO -_Plano MA - 06-05 CONFERÊNCIA 10-05_TV MATISSE 2 2 5" xfId="36402" xr:uid="{98419046-E098-4D9A-A65C-3D3FC4A43969}"/>
    <cellStyle name="l_PM Jornais(eliza)_PM Jornais(Marcelo)3 - GERAL_Plano AC - AJUSTADO -_Plano MA - 06-05 CONFERÊNCIA 10-05_TV MATISSE 2 2 6" xfId="19848" xr:uid="{FAB632D6-4FA1-49A3-878E-6C419BF512B5}"/>
    <cellStyle name="l_PM Jornais(eliza)_PM Jornais(Marcelo)3 - GERAL_Plano AC - AJUSTADO -_Plano MA - 06-05 CONFERÊNCIA 10-05_TV MATISSE 2 3" xfId="15215" xr:uid="{C741051E-87DA-4FD8-81A1-03C3EBF02B9E}"/>
    <cellStyle name="l_PM Jornais(eliza)_PM Jornais(Marcelo)3 - GERAL_Plano AC - AJUSTADO -_Plano MA - 06-05 CONFERÊNCIA 10-05_TV MATISSE 2 3 2" xfId="21374" xr:uid="{69C3E317-BFD1-404D-9DC9-A09748DE9450}"/>
    <cellStyle name="l_PM Jornais(eliza)_PM Jornais(Marcelo)3 - GERAL_Plano AC - AJUSTADO -_Plano MA - 06-05 CONFERÊNCIA 10-05_TV MATISSE 2 3 2 2" xfId="38747" xr:uid="{8E06A2B1-DB8E-4182-8A81-0F2C443EDA1D}"/>
    <cellStyle name="l_PM Jornais(eliza)_PM Jornais(Marcelo)3 - GERAL_Plano AC - AJUSTADO -_Plano MA - 06-05 CONFERÊNCIA 10-05_TV MATISSE 2 3 3" xfId="26336" xr:uid="{F1736B42-CEAC-4E5E-91A8-D6DABEEA9A29}"/>
    <cellStyle name="l_PM Jornais(eliza)_PM Jornais(Marcelo)3 - GERAL_Plano AC - AJUSTADO -_Plano MA - 06-05 CONFERÊNCIA 10-05_TV MATISSE 2 4" xfId="29527" xr:uid="{67A3248A-B1FC-419A-977F-5D2F48E47659}"/>
    <cellStyle name="l_PM Jornais(eliza)_PM Jornais(Marcelo)3 - GERAL_Plano AC - AJUSTADO -_Plano MA - 06-05 CONFERÊNCIA 10-05_TV MATISSE 2 4 2" xfId="41837" xr:uid="{84834EBA-D27B-412D-ABB4-D0576EA1F5DA}"/>
    <cellStyle name="l_PM Jornais(eliza)_PM Jornais(Marcelo)3 - GERAL_Plano AC - AJUSTADO -_Plano MA - 06-05 CONFERÊNCIA 10-05_TV MATISSE 2 5" xfId="32511" xr:uid="{AFEAF919-9CA2-49C4-B01A-A3DDD35E54B5}"/>
    <cellStyle name="l_PM Jornais(eliza)_PM Jornais(Marcelo)3 - GERAL_Plano AC - AJUSTADO -_Plano MA - 06-05 CONFERÊNCIA 10-05_TV MATISSE 2 5 2" xfId="44266" xr:uid="{883064B6-909A-45B1-9BF0-4D04B327F350}"/>
    <cellStyle name="l_PM Jornais(eliza)_PM Jornais(Marcelo)3 - GERAL_Plano AC - AJUSTADO -_Plano MA - 06-05 CONFERÊNCIA 10-05_TV MATISSE 2 6" xfId="34816" xr:uid="{6F6A9F2C-3ECF-4E6B-9124-B9FD69FA7E52}"/>
    <cellStyle name="l_PM Jornais(eliza)_PM Jornais(Marcelo)3 - GERAL_Plano AC - AJUSTADO -_Plano MA - 06-05 CONFERÊNCIA 10-05_TV MATISSE 2 7" xfId="18667" xr:uid="{6D8546ED-4089-4637-955F-6DF9D436B668}"/>
    <cellStyle name="l_PM Jornais(eliza)_PM Jornais(Marcelo)3 - GERAL_Plano AC - AJUSTADO -_Plano MA - 06-05 CONFERÊNCIA 10-05_TV MATISSE 3" xfId="12485" xr:uid="{4A81CC0E-A349-4E2E-92A3-F8537215D24B}"/>
    <cellStyle name="l_PM Jornais(eliza)_PM Jornais(Marcelo)3 - GERAL_Plano AC - AJUSTADO -_Plano MA - 06-05 CONFERÊNCIA 10-05_TV MATISSE 3 2" xfId="16115" xr:uid="{E5CD50FD-29BC-46DD-A670-6AA4729C171C}"/>
    <cellStyle name="l_PM Jornais(eliza)_PM Jornais(Marcelo)3 - GERAL_Plano AC - AJUSTADO -_Plano MA - 06-05 CONFERÊNCIA 10-05_TV MATISSE 3 2 2" xfId="22274" xr:uid="{FE1ACA4A-A678-405F-865F-4991C956E8FD}"/>
    <cellStyle name="l_PM Jornais(eliza)_PM Jornais(Marcelo)3 - GERAL_Plano AC - AJUSTADO -_Plano MA - 06-05 CONFERÊNCIA 10-05_TV MATISSE 3 2 2 2" xfId="39552" xr:uid="{493C8709-D54C-43DC-80E4-318DBEA4F701}"/>
    <cellStyle name="l_PM Jornais(eliza)_PM Jornais(Marcelo)3 - GERAL_Plano AC - AJUSTADO -_Plano MA - 06-05 CONFERÊNCIA 10-05_TV MATISSE 3 2 3" xfId="27193" xr:uid="{43BF53EC-E3F2-4A07-A2E0-8F63A1677A0A}"/>
    <cellStyle name="l_PM Jornais(eliza)_PM Jornais(Marcelo)3 - GERAL_Plano AC - AJUSTADO -_Plano MA - 06-05 CONFERÊNCIA 10-05_TV MATISSE 3 2 4" xfId="48452" xr:uid="{0AA44FF8-67D5-46BE-9445-2653DBFF3868}"/>
    <cellStyle name="l_PM Jornais(eliza)_PM Jornais(Marcelo)3 - GERAL_Plano AC - AJUSTADO -_Plano MA - 06-05 CONFERÊNCIA 10-05_TV MATISSE 3 3" xfId="17815" xr:uid="{36B795E9-E566-428B-B6F0-1D32DED38E56}"/>
    <cellStyle name="l_PM Jornais(eliza)_PM Jornais(Marcelo)3 - GERAL_Plano AC - AJUSTADO -_Plano MA - 06-05 CONFERÊNCIA 10-05_TV MATISSE 3 3 2" xfId="23974" xr:uid="{40FCE89B-C2A5-4498-8C53-D5E722590E26}"/>
    <cellStyle name="l_PM Jornais(eliza)_PM Jornais(Marcelo)3 - GERAL_Plano AC - AJUSTADO -_Plano MA - 06-05 CONFERÊNCIA 10-05_TV MATISSE 3 3 2 2" xfId="42637" xr:uid="{1EA7CD01-AC1C-4E9D-904C-626A5AB6CBE5}"/>
    <cellStyle name="l_PM Jornais(eliza)_PM Jornais(Marcelo)3 - GERAL_Plano AC - AJUSTADO -_Plano MA - 06-05 CONFERÊNCIA 10-05_TV MATISSE 3 3 3" xfId="30411" xr:uid="{4D210593-4F79-417C-8E2B-06A42344884B}"/>
    <cellStyle name="l_PM Jornais(eliza)_PM Jornais(Marcelo)3 - GERAL_Plano AC - AJUSTADO -_Plano MA - 06-05 CONFERÊNCIA 10-05_TV MATISSE 3 4" xfId="33408" xr:uid="{D41796F5-A341-4E79-9D2F-E22909504B2B}"/>
    <cellStyle name="l_PM Jornais(eliza)_PM Jornais(Marcelo)3 - GERAL_Plano AC - AJUSTADO -_Plano MA - 06-05 CONFERÊNCIA 10-05_TV MATISSE 3 4 2" xfId="45127" xr:uid="{BE67F178-68C1-4814-9C73-E6676CB41250}"/>
    <cellStyle name="l_PM Jornais(eliza)_PM Jornais(Marcelo)3 - GERAL_Plano AC - AJUSTADO -_Plano MA - 06-05 CONFERÊNCIA 10-05_TV MATISSE 3 5" xfId="35610" xr:uid="{A44AEAF7-E941-43C0-81C3-0A26E06BC457}"/>
    <cellStyle name="l_PM Jornais(eliza)_PM Jornais(Marcelo)3 - GERAL_Plano AC - AJUSTADO -_Plano MA - 06-05 CONFERÊNCIA 10-05_TV MATISSE 3 6" xfId="37050" xr:uid="{300A7DE9-42C9-4C73-A779-46F6CDAE8F88}"/>
    <cellStyle name="l_PM Jornais(eliza)_PM Jornais(Marcelo)3 - GERAL_Plano AC - AJUSTADO -_Plano MA - 06-05 CONFERÊNCIA 10-05_TV MATISSE 3 6 2" xfId="46586" xr:uid="{B75CD70B-5284-43FC-A35D-45D4D38928B3}"/>
    <cellStyle name="l_PM Jornais(eliza)_PM Jornais(Marcelo)3 - GERAL_Plano AC - AJUSTADO -_Plano MA - 06-05 CONFERÊNCIA 10-05_TV MATISSE 4" xfId="14375" xr:uid="{B0DA1BF7-F7DC-4246-A275-EF1DDE9A2D6F}"/>
    <cellStyle name="l_PM Jornais(eliza)_PM Jornais(Marcelo)3 - GERAL_Plano AC - AJUSTADO -_Plano MA - 06-05 CONFERÊNCIA 10-05_TV MATISSE 4 2" xfId="20534" xr:uid="{EEB22C87-2D3B-4EBA-A9AC-567D93E2DB78}"/>
    <cellStyle name="l_PM Jornais(eliza)_PM Jornais(Marcelo)3 - GERAL_Plano AC - AJUSTADO -_Plano MA - 06-05 CONFERÊNCIA 10-05_TV MATISSE 4 2 2" xfId="37944" xr:uid="{7155E9B7-7F63-4239-835F-29DF6CC7B6F8}"/>
    <cellStyle name="l_PM Jornais(eliza)_PM Jornais(Marcelo)3 - GERAL_Plano AC - AJUSTADO -_Plano MA - 06-05 CONFERÊNCIA 10-05_TV MATISSE 4 3" xfId="25442" xr:uid="{9083B0CE-3465-459E-82B8-8106C9F48C71}"/>
    <cellStyle name="l_PM Jornais(eliza)_PM Jornais(Marcelo)3 - GERAL_Plano AC - AJUSTADO -_Plano MA - 06-05 CONFERÊNCIA 10-05_TV MATISSE 5" xfId="28653" xr:uid="{FB28FDBC-8A2B-4E93-9ECD-B40FD241E34F}"/>
    <cellStyle name="l_PM Jornais(eliza)_PM Jornais(Marcelo)3 - GERAL_Plano AC - AJUSTADO -_Plano MA - 06-05 CONFERÊNCIA 10-05_TV MATISSE 5 2" xfId="41009" xr:uid="{5B2DEF02-FD3E-4009-862E-5C8207FD354A}"/>
    <cellStyle name="l_PM Jornais(eliza)_PM Jornais(Marcelo)3 - GERAL_Plano AC - AJUSTADO -_Plano MA - 06-05 CONFERÊNCIA 10-05_TV MATISSE 6" xfId="31683" xr:uid="{E365F743-98F7-4623-A72C-FE303AEE8038}"/>
    <cellStyle name="l_PM Jornais(eliza)_PM Jornais(Marcelo)3 - GERAL_Plano AC - AJUSTADO -_Plano MA - 06-05 CONFERÊNCIA 10-05_TV MATISSE_JORNAL COMPLEMENTO 24.06 - VERAMIR II - CONSOLIDADO" xfId="1758" xr:uid="{A3EA08DA-F1B8-4002-BFB8-8046C5D51EF8}"/>
    <cellStyle name="l_PM Jornais(eliza)_PM Jornais(Marcelo)3 - GERAL_Plano AC - AJUSTADO -_Plano MA - 06-05 CONFERÊNCIA 10-05_TV MATISSE_OOH - Rev 12" xfId="4235" xr:uid="{B7D14B1D-018C-4C50-8BDE-42A78B4B2646}"/>
    <cellStyle name="l_PM Jornais(eliza)_PM Jornais(Marcelo)3 - GERAL_Plano AC - AJUSTADO -_Plano MA - REV II - 16.05" xfId="1759" xr:uid="{9BDBD9E6-A89D-4845-B482-3EDBBFB2476C}"/>
    <cellStyle name="l_PM Jornais(eliza)_PM Jornais(Marcelo)3 - GERAL_Plano AC - AJUSTADO -_Plano MA - REV II - 16.05 2" xfId="11533" xr:uid="{4057152F-EBF2-4358-9D41-F3236CB084E4}"/>
    <cellStyle name="l_PM Jornais(eliza)_PM Jornais(Marcelo)3 - GERAL_Plano AC - AJUSTADO -_Plano MA - REV II - 16.05 2 2" xfId="13289" xr:uid="{23273DC8-4D53-44F1-9E45-4DE04CF623AE}"/>
    <cellStyle name="l_PM Jornais(eliza)_PM Jornais(Marcelo)3 - GERAL_Plano AC - AJUSTADO -_Plano MA - REV II - 16.05 2 2 2" xfId="16919" xr:uid="{93A4216E-7F2A-4972-B60C-091853D0E4BF}"/>
    <cellStyle name="l_PM Jornais(eliza)_PM Jornais(Marcelo)3 - GERAL_Plano AC - AJUSTADO -_Plano MA - REV II - 16.05 2 2 2 2" xfId="23078" xr:uid="{78A164FB-620D-4F14-ADD9-BBEE1649A68D}"/>
    <cellStyle name="l_PM Jornais(eliza)_PM Jornais(Marcelo)3 - GERAL_Plano AC - AJUSTADO -_Plano MA - REV II - 16.05 2 2 2 2 2" xfId="40345" xr:uid="{0BF1303F-B097-4B78-9650-CA0733D5E221}"/>
    <cellStyle name="l_PM Jornais(eliza)_PM Jornais(Marcelo)3 - GERAL_Plano AC - AJUSTADO -_Plano MA - REV II - 16.05 2 2 2 3" xfId="27986" xr:uid="{4FD47527-250F-4D4B-A840-A0A988ABB327}"/>
    <cellStyle name="l_PM Jornais(eliza)_PM Jornais(Marcelo)3 - GERAL_Plano AC - AJUSTADO -_Plano MA - REV II - 16.05 2 2 3" xfId="31210" xr:uid="{5EB46338-729E-4D14-AB63-FE3C0A7D236A}"/>
    <cellStyle name="l_PM Jornais(eliza)_PM Jornais(Marcelo)3 - GERAL_Plano AC - AJUSTADO -_Plano MA - REV II - 16.05 2 2 3 2" xfId="43434" xr:uid="{8881789E-FA00-4DEB-8040-841575F57609}"/>
    <cellStyle name="l_PM Jornais(eliza)_PM Jornais(Marcelo)3 - GERAL_Plano AC - AJUSTADO -_Plano MA - REV II - 16.05 2 2 4" xfId="34202" xr:uid="{352196F6-8E1F-47E3-8B95-DB9A1959C9EF}"/>
    <cellStyle name="l_PM Jornais(eliza)_PM Jornais(Marcelo)3 - GERAL_Plano AC - AJUSTADO -_Plano MA - REV II - 16.05 2 2 4 2" xfId="45921" xr:uid="{824AD50B-7256-4EA0-A5F3-32EC678C0F88}"/>
    <cellStyle name="l_PM Jornais(eliza)_PM Jornais(Marcelo)3 - GERAL_Plano AC - AJUSTADO -_Plano MA - REV II - 16.05 2 2 5" xfId="36403" xr:uid="{F38E260C-399C-40F0-A953-6BBD3A28E912}"/>
    <cellStyle name="l_PM Jornais(eliza)_PM Jornais(Marcelo)3 - GERAL_Plano AC - AJUSTADO -_Plano MA - REV II - 16.05 2 2 6" xfId="19847" xr:uid="{82BF7BD8-1C7A-4499-883B-92004C63ED45}"/>
    <cellStyle name="l_PM Jornais(eliza)_PM Jornais(Marcelo)3 - GERAL_Plano AC - AJUSTADO -_Plano MA - REV II - 16.05 2 3" xfId="15216" xr:uid="{E61F1CE3-8F81-4427-A54D-C0F3553371BD}"/>
    <cellStyle name="l_PM Jornais(eliza)_PM Jornais(Marcelo)3 - GERAL_Plano AC - AJUSTADO -_Plano MA - REV II - 16.05 2 3 2" xfId="21375" xr:uid="{45A54684-FAE2-42C9-8CBF-BD099E30D257}"/>
    <cellStyle name="l_PM Jornais(eliza)_PM Jornais(Marcelo)3 - GERAL_Plano AC - AJUSTADO -_Plano MA - REV II - 16.05 2 3 2 2" xfId="38748" xr:uid="{0418ABD1-FF42-48FB-BF33-C6DF3E62DE47}"/>
    <cellStyle name="l_PM Jornais(eliza)_PM Jornais(Marcelo)3 - GERAL_Plano AC - AJUSTADO -_Plano MA - REV II - 16.05 2 3 3" xfId="26337" xr:uid="{A1DC0B00-4CDA-4A8B-B1B1-EA65A1ADED77}"/>
    <cellStyle name="l_PM Jornais(eliza)_PM Jornais(Marcelo)3 - GERAL_Plano AC - AJUSTADO -_Plano MA - REV II - 16.05 2 4" xfId="29528" xr:uid="{0751723F-BD34-4882-9B0C-62A72CA5B805}"/>
    <cellStyle name="l_PM Jornais(eliza)_PM Jornais(Marcelo)3 - GERAL_Plano AC - AJUSTADO -_Plano MA - REV II - 16.05 2 4 2" xfId="41838" xr:uid="{2164BF15-C532-4E3B-A5A7-CDA575899822}"/>
    <cellStyle name="l_PM Jornais(eliza)_PM Jornais(Marcelo)3 - GERAL_Plano AC - AJUSTADO -_Plano MA - REV II - 16.05 2 5" xfId="32512" xr:uid="{6A85E740-6940-4EA2-ADA1-A01AAD319FF7}"/>
    <cellStyle name="l_PM Jornais(eliza)_PM Jornais(Marcelo)3 - GERAL_Plano AC - AJUSTADO -_Plano MA - REV II - 16.05 2 5 2" xfId="44267" xr:uid="{35F4A2F6-1437-47F7-8E85-13AEB0737EDF}"/>
    <cellStyle name="l_PM Jornais(eliza)_PM Jornais(Marcelo)3 - GERAL_Plano AC - AJUSTADO -_Plano MA - REV II - 16.05 2 6" xfId="34817" xr:uid="{B32B7536-3CBC-4E6B-A641-6CF58C936F6D}"/>
    <cellStyle name="l_PM Jornais(eliza)_PM Jornais(Marcelo)3 - GERAL_Plano AC - AJUSTADO -_Plano MA - REV II - 16.05 2 7" xfId="19365" xr:uid="{0FC95306-9CA4-4F40-BC2D-556B234C37F9}"/>
    <cellStyle name="l_PM Jornais(eliza)_PM Jornais(Marcelo)3 - GERAL_Plano AC - AJUSTADO -_Plano MA - REV II - 16.05 3" xfId="12486" xr:uid="{135CBAEE-5D7E-4AB7-89EA-E63E3566652A}"/>
    <cellStyle name="l_PM Jornais(eliza)_PM Jornais(Marcelo)3 - GERAL_Plano AC - AJUSTADO -_Plano MA - REV II - 16.05 3 2" xfId="16116" xr:uid="{722B7EE1-B81A-4EAE-9955-483284C568F7}"/>
    <cellStyle name="l_PM Jornais(eliza)_PM Jornais(Marcelo)3 - GERAL_Plano AC - AJUSTADO -_Plano MA - REV II - 16.05 3 2 2" xfId="22275" xr:uid="{AC4FA707-5DAB-417A-9892-60B1556DE517}"/>
    <cellStyle name="l_PM Jornais(eliza)_PM Jornais(Marcelo)3 - GERAL_Plano AC - AJUSTADO -_Plano MA - REV II - 16.05 3 2 2 2" xfId="39553" xr:uid="{59EE2C8D-615A-4D7C-AEA4-68CC18C72EB9}"/>
    <cellStyle name="l_PM Jornais(eliza)_PM Jornais(Marcelo)3 - GERAL_Plano AC - AJUSTADO -_Plano MA - REV II - 16.05 3 2 3" xfId="27194" xr:uid="{45EADE15-35E6-464C-8111-2C547BAE173C}"/>
    <cellStyle name="l_PM Jornais(eliza)_PM Jornais(Marcelo)3 - GERAL_Plano AC - AJUSTADO -_Plano MA - REV II - 16.05 3 2 4" xfId="48453" xr:uid="{B5561F41-1159-4259-B1C2-9D5BAC0A41F0}"/>
    <cellStyle name="l_PM Jornais(eliza)_PM Jornais(Marcelo)3 - GERAL_Plano AC - AJUSTADO -_Plano MA - REV II - 16.05 3 3" xfId="17816" xr:uid="{AE66FD60-DB91-432B-A723-1A08A693E915}"/>
    <cellStyle name="l_PM Jornais(eliza)_PM Jornais(Marcelo)3 - GERAL_Plano AC - AJUSTADO -_Plano MA - REV II - 16.05 3 3 2" xfId="23975" xr:uid="{7FC23139-2D5F-4C64-B49A-B9C5E383D15D}"/>
    <cellStyle name="l_PM Jornais(eliza)_PM Jornais(Marcelo)3 - GERAL_Plano AC - AJUSTADO -_Plano MA - REV II - 16.05 3 3 2 2" xfId="42638" xr:uid="{BC8C04A1-A74D-4D60-9B4C-866899B2CC17}"/>
    <cellStyle name="l_PM Jornais(eliza)_PM Jornais(Marcelo)3 - GERAL_Plano AC - AJUSTADO -_Plano MA - REV II - 16.05 3 3 3" xfId="30412" xr:uid="{D87A60A6-5FF2-41A5-901A-E2C11F6C228E}"/>
    <cellStyle name="l_PM Jornais(eliza)_PM Jornais(Marcelo)3 - GERAL_Plano AC - AJUSTADO -_Plano MA - REV II - 16.05 3 4" xfId="33409" xr:uid="{C23F5849-65A0-4CB7-8664-6E8622249438}"/>
    <cellStyle name="l_PM Jornais(eliza)_PM Jornais(Marcelo)3 - GERAL_Plano AC - AJUSTADO -_Plano MA - REV II - 16.05 3 4 2" xfId="45128" xr:uid="{007D0EA6-09F0-47BD-9A14-E9122AAD4ECA}"/>
    <cellStyle name="l_PM Jornais(eliza)_PM Jornais(Marcelo)3 - GERAL_Plano AC - AJUSTADO -_Plano MA - REV II - 16.05 3 5" xfId="35611" xr:uid="{DA4614AF-1B16-4B9E-9507-9EDADC4FE31B}"/>
    <cellStyle name="l_PM Jornais(eliza)_PM Jornais(Marcelo)3 - GERAL_Plano AC - AJUSTADO -_Plano MA - REV II - 16.05 3 6" xfId="37253" xr:uid="{3CDD6622-886A-4F90-BDD0-05C587650A1B}"/>
    <cellStyle name="l_PM Jornais(eliza)_PM Jornais(Marcelo)3 - GERAL_Plano AC - AJUSTADO -_Plano MA - REV II - 16.05 3 6 2" xfId="46789" xr:uid="{14DF968A-4CF8-4BF0-9E37-4595E5DFDBEC}"/>
    <cellStyle name="l_PM Jornais(eliza)_PM Jornais(Marcelo)3 - GERAL_Plano AC - AJUSTADO -_Plano MA - REV II - 16.05 4" xfId="14376" xr:uid="{A30AE196-A970-472A-B00D-2D1310425DB9}"/>
    <cellStyle name="l_PM Jornais(eliza)_PM Jornais(Marcelo)3 - GERAL_Plano AC - AJUSTADO -_Plano MA - REV II - 16.05 4 2" xfId="20535" xr:uid="{4CFA973D-0CDA-4574-8110-831D167CAB2E}"/>
    <cellStyle name="l_PM Jornais(eliza)_PM Jornais(Marcelo)3 - GERAL_Plano AC - AJUSTADO -_Plano MA - REV II - 16.05 4 2 2" xfId="37945" xr:uid="{5EA3BE0E-D265-494E-A707-12C0EA5C1B84}"/>
    <cellStyle name="l_PM Jornais(eliza)_PM Jornais(Marcelo)3 - GERAL_Plano AC - AJUSTADO -_Plano MA - REV II - 16.05 4 3" xfId="25443" xr:uid="{CFBD06BD-BDC7-4B3E-BD82-12723D7B225F}"/>
    <cellStyle name="l_PM Jornais(eliza)_PM Jornais(Marcelo)3 - GERAL_Plano AC - AJUSTADO -_Plano MA - REV II - 16.05 5" xfId="28654" xr:uid="{7226B607-055A-4B8A-9D25-A07062D51D58}"/>
    <cellStyle name="l_PM Jornais(eliza)_PM Jornais(Marcelo)3 - GERAL_Plano AC - AJUSTADO -_Plano MA - REV II - 16.05 5 2" xfId="41010" xr:uid="{2822BE53-A6A3-4564-B4C1-054B0DDCBBC4}"/>
    <cellStyle name="l_PM Jornais(eliza)_PM Jornais(Marcelo)3 - GERAL_Plano AC - AJUSTADO -_Plano MA - REV II - 16.05 6" xfId="31682" xr:uid="{03B251C1-4A97-428F-8251-476CB10CAB59}"/>
    <cellStyle name="l_PM Jornais(eliza)_PM Jornais(Marcelo)3 - GERAL_Plano AC - AJUSTADO -_Plano MA - REV II - 16.05_OOH - Rev 12" xfId="4236" xr:uid="{63D993CE-13C5-4DC2-99ED-C10C9C61CD53}"/>
    <cellStyle name="l_PM Jornais(eliza)_PM Jornais(Marcelo)3 - GERAL_Plano AC - AJUSTADO -_Plano MG - 06.05.08 CONFERÊNCIA 15.05.08" xfId="1760" xr:uid="{2B84DB22-37C6-4953-A989-25C71FF72442}"/>
    <cellStyle name="l_PM Jornais(eliza)_PM Jornais(Marcelo)3 - GERAL_Plano AC - AJUSTADO -_Plano MG - 06.05.08 CONFERÊNCIA 15.05.08 2" xfId="11534" xr:uid="{54AD9D18-792C-40C3-A965-010CF052AC7B}"/>
    <cellStyle name="l_PM Jornais(eliza)_PM Jornais(Marcelo)3 - GERAL_Plano AC - AJUSTADO -_Plano MG - 06.05.08 CONFERÊNCIA 15.05.08 2 2" xfId="13290" xr:uid="{5F2E5DBB-E82D-4655-9648-12C86548D096}"/>
    <cellStyle name="l_PM Jornais(eliza)_PM Jornais(Marcelo)3 - GERAL_Plano AC - AJUSTADO -_Plano MG - 06.05.08 CONFERÊNCIA 15.05.08 2 2 2" xfId="16920" xr:uid="{0E7FDDAB-59FF-49B6-AB2C-A9286372087C}"/>
    <cellStyle name="l_PM Jornais(eliza)_PM Jornais(Marcelo)3 - GERAL_Plano AC - AJUSTADO -_Plano MG - 06.05.08 CONFERÊNCIA 15.05.08 2 2 2 2" xfId="23079" xr:uid="{DB7C7220-E9BA-4D2D-BD17-D13CF5EDADA6}"/>
    <cellStyle name="l_PM Jornais(eliza)_PM Jornais(Marcelo)3 - GERAL_Plano AC - AJUSTADO -_Plano MG - 06.05.08 CONFERÊNCIA 15.05.08 2 2 2 2 2" xfId="40346" xr:uid="{6D4978C6-0D22-460F-A65B-9F84B9EB67B4}"/>
    <cellStyle name="l_PM Jornais(eliza)_PM Jornais(Marcelo)3 - GERAL_Plano AC - AJUSTADO -_Plano MG - 06.05.08 CONFERÊNCIA 15.05.08 2 2 2 3" xfId="27987" xr:uid="{07DFED85-6EF5-4739-80D8-F5C8BC1F757B}"/>
    <cellStyle name="l_PM Jornais(eliza)_PM Jornais(Marcelo)3 - GERAL_Plano AC - AJUSTADO -_Plano MG - 06.05.08 CONFERÊNCIA 15.05.08 2 2 3" xfId="31211" xr:uid="{A9371C6A-9EC2-4AAF-BB96-0422D2D4BA06}"/>
    <cellStyle name="l_PM Jornais(eliza)_PM Jornais(Marcelo)3 - GERAL_Plano AC - AJUSTADO -_Plano MG - 06.05.08 CONFERÊNCIA 15.05.08 2 2 3 2" xfId="43435" xr:uid="{E402D866-C5D8-4A76-8CEC-B104B3185BEE}"/>
    <cellStyle name="l_PM Jornais(eliza)_PM Jornais(Marcelo)3 - GERAL_Plano AC - AJUSTADO -_Plano MG - 06.05.08 CONFERÊNCIA 15.05.08 2 2 4" xfId="34203" xr:uid="{94723F98-1FDC-4EDC-B003-C7E4666D6F0E}"/>
    <cellStyle name="l_PM Jornais(eliza)_PM Jornais(Marcelo)3 - GERAL_Plano AC - AJUSTADO -_Plano MG - 06.05.08 CONFERÊNCIA 15.05.08 2 2 4 2" xfId="45922" xr:uid="{ABEC69EE-4AD3-409B-8559-448714973AFB}"/>
    <cellStyle name="l_PM Jornais(eliza)_PM Jornais(Marcelo)3 - GERAL_Plano AC - AJUSTADO -_Plano MG - 06.05.08 CONFERÊNCIA 15.05.08 2 2 5" xfId="36404" xr:uid="{03103F09-487F-4F83-8360-901257101849}"/>
    <cellStyle name="l_PM Jornais(eliza)_PM Jornais(Marcelo)3 - GERAL_Plano AC - AJUSTADO -_Plano MG - 06.05.08 CONFERÊNCIA 15.05.08 2 2 6" xfId="19846" xr:uid="{9C9617C8-0213-4A3D-8137-DA7D23163E96}"/>
    <cellStyle name="l_PM Jornais(eliza)_PM Jornais(Marcelo)3 - GERAL_Plano AC - AJUSTADO -_Plano MG - 06.05.08 CONFERÊNCIA 15.05.08 2 3" xfId="15217" xr:uid="{47F2C7B3-9D93-4045-8A58-7A5E75E280C7}"/>
    <cellStyle name="l_PM Jornais(eliza)_PM Jornais(Marcelo)3 - GERAL_Plano AC - AJUSTADO -_Plano MG - 06.05.08 CONFERÊNCIA 15.05.08 2 3 2" xfId="21376" xr:uid="{5F26710A-5C94-477B-92EC-0E240902357E}"/>
    <cellStyle name="l_PM Jornais(eliza)_PM Jornais(Marcelo)3 - GERAL_Plano AC - AJUSTADO -_Plano MG - 06.05.08 CONFERÊNCIA 15.05.08 2 3 2 2" xfId="38749" xr:uid="{C1E4F9E3-9CF3-4722-BC69-38B17584E5BA}"/>
    <cellStyle name="l_PM Jornais(eliza)_PM Jornais(Marcelo)3 - GERAL_Plano AC - AJUSTADO -_Plano MG - 06.05.08 CONFERÊNCIA 15.05.08 2 3 3" xfId="26338" xr:uid="{7DEA68A5-81C5-44D3-93FD-2EC6092AB45D}"/>
    <cellStyle name="l_PM Jornais(eliza)_PM Jornais(Marcelo)3 - GERAL_Plano AC - AJUSTADO -_Plano MG - 06.05.08 CONFERÊNCIA 15.05.08 2 4" xfId="29529" xr:uid="{3EAAF303-7F1C-43D6-B62B-DF465E310737}"/>
    <cellStyle name="l_PM Jornais(eliza)_PM Jornais(Marcelo)3 - GERAL_Plano AC - AJUSTADO -_Plano MG - 06.05.08 CONFERÊNCIA 15.05.08 2 4 2" xfId="41839" xr:uid="{F08181DC-EAB2-49E2-822A-E8304EE060D4}"/>
    <cellStyle name="l_PM Jornais(eliza)_PM Jornais(Marcelo)3 - GERAL_Plano AC - AJUSTADO -_Plano MG - 06.05.08 CONFERÊNCIA 15.05.08 2 5" xfId="32513" xr:uid="{6CCBDC9E-11A9-4B44-83AB-A88721551896}"/>
    <cellStyle name="l_PM Jornais(eliza)_PM Jornais(Marcelo)3 - GERAL_Plano AC - AJUSTADO -_Plano MG - 06.05.08 CONFERÊNCIA 15.05.08 2 5 2" xfId="44268" xr:uid="{1645C1D1-02AA-4921-A950-547DBBB8BDB5}"/>
    <cellStyle name="l_PM Jornais(eliza)_PM Jornais(Marcelo)3 - GERAL_Plano AC - AJUSTADO -_Plano MG - 06.05.08 CONFERÊNCIA 15.05.08 2 6" xfId="34818" xr:uid="{1C6C57DF-A7AF-4B29-829D-555868D7459D}"/>
    <cellStyle name="l_PM Jornais(eliza)_PM Jornais(Marcelo)3 - GERAL_Plano AC - AJUSTADO -_Plano MG - 06.05.08 CONFERÊNCIA 15.05.08 2 7" xfId="19659" xr:uid="{D93E704F-E805-4D3C-B308-CECDAB71E644}"/>
    <cellStyle name="l_PM Jornais(eliza)_PM Jornais(Marcelo)3 - GERAL_Plano AC - AJUSTADO -_Plano MG - 06.05.08 CONFERÊNCIA 15.05.08 3" xfId="12487" xr:uid="{9B91EC9A-3089-42CC-8534-92D86F1CF21B}"/>
    <cellStyle name="l_PM Jornais(eliza)_PM Jornais(Marcelo)3 - GERAL_Plano AC - AJUSTADO -_Plano MG - 06.05.08 CONFERÊNCIA 15.05.08 3 2" xfId="16117" xr:uid="{B75AF089-9E8B-4731-AB46-AB189AA0E341}"/>
    <cellStyle name="l_PM Jornais(eliza)_PM Jornais(Marcelo)3 - GERAL_Plano AC - AJUSTADO -_Plano MG - 06.05.08 CONFERÊNCIA 15.05.08 3 2 2" xfId="22276" xr:uid="{27B10CB3-ED88-4A60-9EBC-AC26744F943E}"/>
    <cellStyle name="l_PM Jornais(eliza)_PM Jornais(Marcelo)3 - GERAL_Plano AC - AJUSTADO -_Plano MG - 06.05.08 CONFERÊNCIA 15.05.08 3 2 2 2" xfId="39554" xr:uid="{8A08CC40-3377-4947-8D12-254719EBE84A}"/>
    <cellStyle name="l_PM Jornais(eliza)_PM Jornais(Marcelo)3 - GERAL_Plano AC - AJUSTADO -_Plano MG - 06.05.08 CONFERÊNCIA 15.05.08 3 2 3" xfId="27195" xr:uid="{84FDC919-AAB0-4553-8BB8-134393C485F7}"/>
    <cellStyle name="l_PM Jornais(eliza)_PM Jornais(Marcelo)3 - GERAL_Plano AC - AJUSTADO -_Plano MG - 06.05.08 CONFERÊNCIA 15.05.08 3 2 4" xfId="48454" xr:uid="{AABC5E3E-2B35-4B84-8842-4CE9A3230676}"/>
    <cellStyle name="l_PM Jornais(eliza)_PM Jornais(Marcelo)3 - GERAL_Plano AC - AJUSTADO -_Plano MG - 06.05.08 CONFERÊNCIA 15.05.08 3 3" xfId="17817" xr:uid="{AE9B9088-8D78-4BA1-8086-EC249C560C50}"/>
    <cellStyle name="l_PM Jornais(eliza)_PM Jornais(Marcelo)3 - GERAL_Plano AC - AJUSTADO -_Plano MG - 06.05.08 CONFERÊNCIA 15.05.08 3 3 2" xfId="23976" xr:uid="{9B634573-7BCB-4020-ABD6-880A914A78FB}"/>
    <cellStyle name="l_PM Jornais(eliza)_PM Jornais(Marcelo)3 - GERAL_Plano AC - AJUSTADO -_Plano MG - 06.05.08 CONFERÊNCIA 15.05.08 3 3 2 2" xfId="42639" xr:uid="{C92CFD4B-D5AC-42DA-8BA6-5815586470E4}"/>
    <cellStyle name="l_PM Jornais(eliza)_PM Jornais(Marcelo)3 - GERAL_Plano AC - AJUSTADO -_Plano MG - 06.05.08 CONFERÊNCIA 15.05.08 3 3 3" xfId="30413" xr:uid="{7521FBB7-7654-4F3E-943B-93CEF7AAD11A}"/>
    <cellStyle name="l_PM Jornais(eliza)_PM Jornais(Marcelo)3 - GERAL_Plano AC - AJUSTADO -_Plano MG - 06.05.08 CONFERÊNCIA 15.05.08 3 4" xfId="33410" xr:uid="{0FAC0F9C-7F0A-47AE-8D18-F6316D32001F}"/>
    <cellStyle name="l_PM Jornais(eliza)_PM Jornais(Marcelo)3 - GERAL_Plano AC - AJUSTADO -_Plano MG - 06.05.08 CONFERÊNCIA 15.05.08 3 4 2" xfId="45129" xr:uid="{AF448A1F-9DA6-4C6D-8375-8FC733827ED4}"/>
    <cellStyle name="l_PM Jornais(eliza)_PM Jornais(Marcelo)3 - GERAL_Plano AC - AJUSTADO -_Plano MG - 06.05.08 CONFERÊNCIA 15.05.08 3 5" xfId="35612" xr:uid="{0F1F3147-5BA1-4899-BE79-AF6F6E53E9EC}"/>
    <cellStyle name="l_PM Jornais(eliza)_PM Jornais(Marcelo)3 - GERAL_Plano AC - AJUSTADO -_Plano MG - 06.05.08 CONFERÊNCIA 15.05.08 3 6" xfId="36853" xr:uid="{BAE1FE68-D772-4391-BE6B-6313D1EE0676}"/>
    <cellStyle name="l_PM Jornais(eliza)_PM Jornais(Marcelo)3 - GERAL_Plano AC - AJUSTADO -_Plano MG - 06.05.08 CONFERÊNCIA 15.05.08 3 6 2" xfId="46389" xr:uid="{B9383683-CD55-4AA0-A584-AE7250863788}"/>
    <cellStyle name="l_PM Jornais(eliza)_PM Jornais(Marcelo)3 - GERAL_Plano AC - AJUSTADO -_Plano MG - 06.05.08 CONFERÊNCIA 15.05.08 4" xfId="14377" xr:uid="{A0038454-69EB-4809-8DBA-FB3B9734EC0C}"/>
    <cellStyle name="l_PM Jornais(eliza)_PM Jornais(Marcelo)3 - GERAL_Plano AC - AJUSTADO -_Plano MG - 06.05.08 CONFERÊNCIA 15.05.08 4 2" xfId="20536" xr:uid="{F50C43F9-6459-4F16-89F4-6169A38C7C49}"/>
    <cellStyle name="l_PM Jornais(eliza)_PM Jornais(Marcelo)3 - GERAL_Plano AC - AJUSTADO -_Plano MG - 06.05.08 CONFERÊNCIA 15.05.08 4 2 2" xfId="37946" xr:uid="{D7BBDC66-9B4D-4EF2-8E49-18853826A7D7}"/>
    <cellStyle name="l_PM Jornais(eliza)_PM Jornais(Marcelo)3 - GERAL_Plano AC - AJUSTADO -_Plano MG - 06.05.08 CONFERÊNCIA 15.05.08 4 3" xfId="25444" xr:uid="{B13A4092-0F4C-4D12-BF05-FB4BDADFA07D}"/>
    <cellStyle name="l_PM Jornais(eliza)_PM Jornais(Marcelo)3 - GERAL_Plano AC - AJUSTADO -_Plano MG - 06.05.08 CONFERÊNCIA 15.05.08 5" xfId="28655" xr:uid="{82821B2C-B4F1-49D7-A22F-578CDAB9B0FC}"/>
    <cellStyle name="l_PM Jornais(eliza)_PM Jornais(Marcelo)3 - GERAL_Plano AC - AJUSTADO -_Plano MG - 06.05.08 CONFERÊNCIA 15.05.08 5 2" xfId="41011" xr:uid="{E5CDB5CE-ABB4-4687-8DEA-9A90FDEE8E32}"/>
    <cellStyle name="l_PM Jornais(eliza)_PM Jornais(Marcelo)3 - GERAL_Plano AC - AJUSTADO -_Plano MG - 06.05.08 CONFERÊNCIA 15.05.08 6" xfId="31681" xr:uid="{9ADA0275-A5CB-4D62-AC24-78B4B12ADD59}"/>
    <cellStyle name="l_PM Jornais(eliza)_PM Jornais(Marcelo)3 - GERAL_Plano AC - AJUSTADO -_Plano MG - 06.05.08 CONFERÊNCIA 15.05.08_OOH - Rev 12" xfId="4237" xr:uid="{CFDDB86B-E1A0-4382-99F0-D8BD85C4D93F}"/>
    <cellStyle name="l_PM Jornais(eliza)_PM Jornais(Marcelo)3 - GERAL_Plano AC - AJUSTADO -_Plano PA - REV I - 13.05" xfId="1761" xr:uid="{480D1481-406F-4B00-B7FA-8BBD162C0E87}"/>
    <cellStyle name="l_PM Jornais(eliza)_PM Jornais(Marcelo)3 - GERAL_Plano AC - AJUSTADO -_Plano PA - REV I - 13.05 2" xfId="11535" xr:uid="{10CD016F-1976-451F-AD7C-4E78699E7B1C}"/>
    <cellStyle name="l_PM Jornais(eliza)_PM Jornais(Marcelo)3 - GERAL_Plano AC - AJUSTADO -_Plano PA - REV I - 13.05 2 2" xfId="13291" xr:uid="{E08A23FA-6213-4868-B70D-4B6E0BC18639}"/>
    <cellStyle name="l_PM Jornais(eliza)_PM Jornais(Marcelo)3 - GERAL_Plano AC - AJUSTADO -_Plano PA - REV I - 13.05 2 2 2" xfId="16921" xr:uid="{3613B488-7432-41FA-A005-07245BB7E2BF}"/>
    <cellStyle name="l_PM Jornais(eliza)_PM Jornais(Marcelo)3 - GERAL_Plano AC - AJUSTADO -_Plano PA - REV I - 13.05 2 2 2 2" xfId="23080" xr:uid="{BAA0B6DF-B02C-4C53-8A16-33F48582E8C4}"/>
    <cellStyle name="l_PM Jornais(eliza)_PM Jornais(Marcelo)3 - GERAL_Plano AC - AJUSTADO -_Plano PA - REV I - 13.05 2 2 2 2 2" xfId="40347" xr:uid="{0E6B1727-8349-4DC5-B7D9-95288A34C08C}"/>
    <cellStyle name="l_PM Jornais(eliza)_PM Jornais(Marcelo)3 - GERAL_Plano AC - AJUSTADO -_Plano PA - REV I - 13.05 2 2 2 3" xfId="27988" xr:uid="{4DEE590F-3CEA-42E2-80E3-8EB963C27F54}"/>
    <cellStyle name="l_PM Jornais(eliza)_PM Jornais(Marcelo)3 - GERAL_Plano AC - AJUSTADO -_Plano PA - REV I - 13.05 2 2 3" xfId="31212" xr:uid="{ED13E56F-AE09-4CA6-AAB8-46198FEDF2FF}"/>
    <cellStyle name="l_PM Jornais(eliza)_PM Jornais(Marcelo)3 - GERAL_Plano AC - AJUSTADO -_Plano PA - REV I - 13.05 2 2 3 2" xfId="43436" xr:uid="{2FDE95E2-43DC-4BB6-92C0-3008BD902756}"/>
    <cellStyle name="l_PM Jornais(eliza)_PM Jornais(Marcelo)3 - GERAL_Plano AC - AJUSTADO -_Plano PA - REV I - 13.05 2 2 4" xfId="34204" xr:uid="{03B1C147-8286-4815-A379-C539940F92D5}"/>
    <cellStyle name="l_PM Jornais(eliza)_PM Jornais(Marcelo)3 - GERAL_Plano AC - AJUSTADO -_Plano PA - REV I - 13.05 2 2 4 2" xfId="45923" xr:uid="{B87E611D-D10E-4DE1-BADF-90EF8A3B60A4}"/>
    <cellStyle name="l_PM Jornais(eliza)_PM Jornais(Marcelo)3 - GERAL_Plano AC - AJUSTADO -_Plano PA - REV I - 13.05 2 2 5" xfId="36405" xr:uid="{F7C437D2-2F7C-42BB-BFD9-7DB9AC36047B}"/>
    <cellStyle name="l_PM Jornais(eliza)_PM Jornais(Marcelo)3 - GERAL_Plano AC - AJUSTADO -_Plano PA - REV I - 13.05 2 2 6" xfId="19845" xr:uid="{EF2FA72D-B59E-4F87-B499-540B82D5DF9F}"/>
    <cellStyle name="l_PM Jornais(eliza)_PM Jornais(Marcelo)3 - GERAL_Plano AC - AJUSTADO -_Plano PA - REV I - 13.05 2 3" xfId="15218" xr:uid="{9D90A9A6-0B3D-4AA8-854F-248624307042}"/>
    <cellStyle name="l_PM Jornais(eliza)_PM Jornais(Marcelo)3 - GERAL_Plano AC - AJUSTADO -_Plano PA - REV I - 13.05 2 3 2" xfId="21377" xr:uid="{F10FC3FF-8357-422D-A72C-2C20A7FEDED2}"/>
    <cellStyle name="l_PM Jornais(eliza)_PM Jornais(Marcelo)3 - GERAL_Plano AC - AJUSTADO -_Plano PA - REV I - 13.05 2 3 2 2" xfId="38750" xr:uid="{13B1DFDD-DC41-4C0A-B2ED-13BCD92F54BD}"/>
    <cellStyle name="l_PM Jornais(eliza)_PM Jornais(Marcelo)3 - GERAL_Plano AC - AJUSTADO -_Plano PA - REV I - 13.05 2 3 3" xfId="26339" xr:uid="{47DB0741-94D5-4BCE-9D79-064FA14BB933}"/>
    <cellStyle name="l_PM Jornais(eliza)_PM Jornais(Marcelo)3 - GERAL_Plano AC - AJUSTADO -_Plano PA - REV I - 13.05 2 4" xfId="29530" xr:uid="{46A3D080-F15D-4A7B-A98F-6A5EABF056B2}"/>
    <cellStyle name="l_PM Jornais(eliza)_PM Jornais(Marcelo)3 - GERAL_Plano AC - AJUSTADO -_Plano PA - REV I - 13.05 2 4 2" xfId="41840" xr:uid="{0029174F-6D4E-4D5C-988A-F3F3DDA45ABD}"/>
    <cellStyle name="l_PM Jornais(eliza)_PM Jornais(Marcelo)3 - GERAL_Plano AC - AJUSTADO -_Plano PA - REV I - 13.05 2 5" xfId="32514" xr:uid="{4D1F6556-18F6-4A98-896D-475845897F7F}"/>
    <cellStyle name="l_PM Jornais(eliza)_PM Jornais(Marcelo)3 - GERAL_Plano AC - AJUSTADO -_Plano PA - REV I - 13.05 2 5 2" xfId="44269" xr:uid="{797AAD68-9147-4F6F-BCEE-8B127C0CC4E5}"/>
    <cellStyle name="l_PM Jornais(eliza)_PM Jornais(Marcelo)3 - GERAL_Plano AC - AJUSTADO -_Plano PA - REV I - 13.05 2 6" xfId="34819" xr:uid="{206DC013-3337-4C4A-8A25-52D34F50A87D}"/>
    <cellStyle name="l_PM Jornais(eliza)_PM Jornais(Marcelo)3 - GERAL_Plano AC - AJUSTADO -_Plano PA - REV I - 13.05 2 7" xfId="18982" xr:uid="{5FD1052C-0DF9-4FD4-9360-31A6D1EE1614}"/>
    <cellStyle name="l_PM Jornais(eliza)_PM Jornais(Marcelo)3 - GERAL_Plano AC - AJUSTADO -_Plano PA - REV I - 13.05 3" xfId="12488" xr:uid="{B52D2364-BE9A-4275-ACBF-C22A8C073BAA}"/>
    <cellStyle name="l_PM Jornais(eliza)_PM Jornais(Marcelo)3 - GERAL_Plano AC - AJUSTADO -_Plano PA - REV I - 13.05 3 2" xfId="16118" xr:uid="{E5C4DF73-CCE5-4285-B86A-BC00EF34F9B7}"/>
    <cellStyle name="l_PM Jornais(eliza)_PM Jornais(Marcelo)3 - GERAL_Plano AC - AJUSTADO -_Plano PA - REV I - 13.05 3 2 2" xfId="22277" xr:uid="{ABC44549-7A05-4362-9290-E976B1D6E805}"/>
    <cellStyle name="l_PM Jornais(eliza)_PM Jornais(Marcelo)3 - GERAL_Plano AC - AJUSTADO -_Plano PA - REV I - 13.05 3 2 2 2" xfId="39555" xr:uid="{420F950B-FEC6-463C-B647-9794B29AE1C6}"/>
    <cellStyle name="l_PM Jornais(eliza)_PM Jornais(Marcelo)3 - GERAL_Plano AC - AJUSTADO -_Plano PA - REV I - 13.05 3 2 3" xfId="27196" xr:uid="{737B8C9A-4DE4-4334-8503-FE945E2ACDA1}"/>
    <cellStyle name="l_PM Jornais(eliza)_PM Jornais(Marcelo)3 - GERAL_Plano AC - AJUSTADO -_Plano PA - REV I - 13.05 3 2 4" xfId="48455" xr:uid="{3FAFC11B-17B1-4E3B-AC91-3098E9DAFD7A}"/>
    <cellStyle name="l_PM Jornais(eliza)_PM Jornais(Marcelo)3 - GERAL_Plano AC - AJUSTADO -_Plano PA - REV I - 13.05 3 3" xfId="17818" xr:uid="{79EE3353-B279-402C-8B2C-8DA804FB759A}"/>
    <cellStyle name="l_PM Jornais(eliza)_PM Jornais(Marcelo)3 - GERAL_Plano AC - AJUSTADO -_Plano PA - REV I - 13.05 3 3 2" xfId="23977" xr:uid="{FE435479-411C-4E0A-84A0-C03F6C74B2D2}"/>
    <cellStyle name="l_PM Jornais(eliza)_PM Jornais(Marcelo)3 - GERAL_Plano AC - AJUSTADO -_Plano PA - REV I - 13.05 3 3 2 2" xfId="42640" xr:uid="{54E4DA81-736F-4179-B17D-1825258F3C9C}"/>
    <cellStyle name="l_PM Jornais(eliza)_PM Jornais(Marcelo)3 - GERAL_Plano AC - AJUSTADO -_Plano PA - REV I - 13.05 3 3 3" xfId="30414" xr:uid="{C92CD327-E7CD-42EE-9736-8A4370CE483A}"/>
    <cellStyle name="l_PM Jornais(eliza)_PM Jornais(Marcelo)3 - GERAL_Plano AC - AJUSTADO -_Plano PA - REV I - 13.05 3 4" xfId="33411" xr:uid="{C0C4DFD5-EE8B-41C0-AACF-89B1ABD5C51D}"/>
    <cellStyle name="l_PM Jornais(eliza)_PM Jornais(Marcelo)3 - GERAL_Plano AC - AJUSTADO -_Plano PA - REV I - 13.05 3 4 2" xfId="45130" xr:uid="{5E9963B5-C515-4E5B-88AB-446428ECFFBC}"/>
    <cellStyle name="l_PM Jornais(eliza)_PM Jornais(Marcelo)3 - GERAL_Plano AC - AJUSTADO -_Plano PA - REV I - 13.05 3 5" xfId="35613" xr:uid="{6C103213-1807-4145-A734-5C200A5DBA36}"/>
    <cellStyle name="l_PM Jornais(eliza)_PM Jornais(Marcelo)3 - GERAL_Plano AC - AJUSTADO -_Plano PA - REV I - 13.05 3 6" xfId="32056" xr:uid="{01749E62-133E-4991-9C65-F295064C0257}"/>
    <cellStyle name="l_PM Jornais(eliza)_PM Jornais(Marcelo)3 - GERAL_Plano AC - AJUSTADO -_Plano PA - REV I - 13.05 3 6 2" xfId="43811" xr:uid="{84E5B0A8-73C2-40AF-B0B9-884D3638C9BF}"/>
    <cellStyle name="l_PM Jornais(eliza)_PM Jornais(Marcelo)3 - GERAL_Plano AC - AJUSTADO -_Plano PA - REV I - 13.05 4" xfId="14378" xr:uid="{59AF4524-2EF4-4EEC-A2DE-AC7C9E034E15}"/>
    <cellStyle name="l_PM Jornais(eliza)_PM Jornais(Marcelo)3 - GERAL_Plano AC - AJUSTADO -_Plano PA - REV I - 13.05 4 2" xfId="20537" xr:uid="{9F922D5D-7D8F-4B57-9B54-139FD148268D}"/>
    <cellStyle name="l_PM Jornais(eliza)_PM Jornais(Marcelo)3 - GERAL_Plano AC - AJUSTADO -_Plano PA - REV I - 13.05 4 2 2" xfId="37947" xr:uid="{139AAA0C-EFAB-4D96-88AE-48C63A2926C2}"/>
    <cellStyle name="l_PM Jornais(eliza)_PM Jornais(Marcelo)3 - GERAL_Plano AC - AJUSTADO -_Plano PA - REV I - 13.05 4 3" xfId="25445" xr:uid="{121E67AE-E6CC-446E-9D89-95175994240B}"/>
    <cellStyle name="l_PM Jornais(eliza)_PM Jornais(Marcelo)3 - GERAL_Plano AC - AJUSTADO -_Plano PA - REV I - 13.05 5" xfId="28656" xr:uid="{E58565EE-0B7B-43E9-89F2-0BB413A050D0}"/>
    <cellStyle name="l_PM Jornais(eliza)_PM Jornais(Marcelo)3 - GERAL_Plano AC - AJUSTADO -_Plano PA - REV I - 13.05 5 2" xfId="41012" xr:uid="{244ED962-21CB-4BE4-A3BA-FB89279245D2}"/>
    <cellStyle name="l_PM Jornais(eliza)_PM Jornais(Marcelo)3 - GERAL_Plano AC - AJUSTADO -_Plano PA - REV I - 13.05 6" xfId="31680" xr:uid="{8DF427C5-2818-4416-BD2F-4DDAB13918CC}"/>
    <cellStyle name="l_PM Jornais(eliza)_PM Jornais(Marcelo)3 - GERAL_Plano AC - AJUSTADO -_Plano PA - REV I - 13.05_JORNAL COMPLEMENTO 24.06 - VERAMIR II - CONSOLIDADO" xfId="1762" xr:uid="{60CA7BD1-8BA2-4704-8031-D7B66087D1E8}"/>
    <cellStyle name="l_PM Jornais(eliza)_PM Jornais(Marcelo)3 - GERAL_Plano AC - AJUSTADO -_Plano PA - REV I - 13.05_OOH - Rev 12" xfId="4238" xr:uid="{86ED3DF0-52F0-4EBD-8B00-A543688E27E3}"/>
    <cellStyle name="l_PM Jornais(eliza)_PM Jornais(Marcelo)3 - GERAL_Plano AC - AJUSTADO -_Plano RJ -" xfId="1763" xr:uid="{B46813AB-DB04-44F7-A3F1-ECD3D0A35D6C}"/>
    <cellStyle name="l_PM Jornais(eliza)_PM Jornais(Marcelo)3 - GERAL_Plano AC - AJUSTADO -_Plano RJ - AJUSTADO 06.05.08 CONFERÊNCIAS 15.05.08 - Cíntia" xfId="1764" xr:uid="{19DB50D9-EF7D-4583-B7F2-266AB30BF1A5}"/>
    <cellStyle name="l_PM Jornais(eliza)_PM Jornais(Marcelo)3 - GERAL_Plano AC - AJUSTADO -_Plano RJ - AJUSTADO 06.05.08 CONFERÊNCIAS 15.05.08 - Cíntia 2" xfId="11536" xr:uid="{B5DEED0F-C8AC-42B2-A700-74A9AAB5180D}"/>
    <cellStyle name="l_PM Jornais(eliza)_PM Jornais(Marcelo)3 - GERAL_Plano AC - AJUSTADO -_Plano RJ - AJUSTADO 06.05.08 CONFERÊNCIAS 15.05.08 - Cíntia 2 2" xfId="13292" xr:uid="{739D7272-DE6C-4BA1-800E-0AD43427BC08}"/>
    <cellStyle name="l_PM Jornais(eliza)_PM Jornais(Marcelo)3 - GERAL_Plano AC - AJUSTADO -_Plano RJ - AJUSTADO 06.05.08 CONFERÊNCIAS 15.05.08 - Cíntia 2 2 2" xfId="16922" xr:uid="{A5743EF4-42CF-43EE-A75E-EEA43B83401E}"/>
    <cellStyle name="l_PM Jornais(eliza)_PM Jornais(Marcelo)3 - GERAL_Plano AC - AJUSTADO -_Plano RJ - AJUSTADO 06.05.08 CONFERÊNCIAS 15.05.08 - Cíntia 2 2 2 2" xfId="23081" xr:uid="{CA41491F-EDA6-4B31-AF6C-BD81DDF3AB30}"/>
    <cellStyle name="l_PM Jornais(eliza)_PM Jornais(Marcelo)3 - GERAL_Plano AC - AJUSTADO -_Plano RJ - AJUSTADO 06.05.08 CONFERÊNCIAS 15.05.08 - Cíntia 2 2 2 2 2" xfId="40348" xr:uid="{402A1272-4AD9-403C-95E9-C813DAEA0524}"/>
    <cellStyle name="l_PM Jornais(eliza)_PM Jornais(Marcelo)3 - GERAL_Plano AC - AJUSTADO -_Plano RJ - AJUSTADO 06.05.08 CONFERÊNCIAS 15.05.08 - Cíntia 2 2 2 3" xfId="27989" xr:uid="{62A2B4D4-7495-412F-8CEB-A0508B250E5C}"/>
    <cellStyle name="l_PM Jornais(eliza)_PM Jornais(Marcelo)3 - GERAL_Plano AC - AJUSTADO -_Plano RJ - AJUSTADO 06.05.08 CONFERÊNCIAS 15.05.08 - Cíntia 2 2 3" xfId="31213" xr:uid="{C2755B32-5ACF-4308-85C4-A5853F315568}"/>
    <cellStyle name="l_PM Jornais(eliza)_PM Jornais(Marcelo)3 - GERAL_Plano AC - AJUSTADO -_Plano RJ - AJUSTADO 06.05.08 CONFERÊNCIAS 15.05.08 - Cíntia 2 2 3 2" xfId="43437" xr:uid="{109A1F42-1BC4-4AE0-9F77-78AF74669EF8}"/>
    <cellStyle name="l_PM Jornais(eliza)_PM Jornais(Marcelo)3 - GERAL_Plano AC - AJUSTADO -_Plano RJ - AJUSTADO 06.05.08 CONFERÊNCIAS 15.05.08 - Cíntia 2 2 4" xfId="34205" xr:uid="{EB18E5CD-E36B-4D98-B829-CF243B539D55}"/>
    <cellStyle name="l_PM Jornais(eliza)_PM Jornais(Marcelo)3 - GERAL_Plano AC - AJUSTADO -_Plano RJ - AJUSTADO 06.05.08 CONFERÊNCIAS 15.05.08 - Cíntia 2 2 4 2" xfId="45924" xr:uid="{887D18F1-A192-4D42-9B5E-8764805AFA0C}"/>
    <cellStyle name="l_PM Jornais(eliza)_PM Jornais(Marcelo)3 - GERAL_Plano AC - AJUSTADO -_Plano RJ - AJUSTADO 06.05.08 CONFERÊNCIAS 15.05.08 - Cíntia 2 2 5" xfId="36406" xr:uid="{00495BB3-D60D-4C32-97FE-689386DD055B}"/>
    <cellStyle name="l_PM Jornais(eliza)_PM Jornais(Marcelo)3 - GERAL_Plano AC - AJUSTADO -_Plano RJ - AJUSTADO 06.05.08 CONFERÊNCIAS 15.05.08 - Cíntia 2 2 6" xfId="19844" xr:uid="{C39B6F15-0E50-4AA6-AF65-11A2D055E486}"/>
    <cellStyle name="l_PM Jornais(eliza)_PM Jornais(Marcelo)3 - GERAL_Plano AC - AJUSTADO -_Plano RJ - AJUSTADO 06.05.08 CONFERÊNCIAS 15.05.08 - Cíntia 2 3" xfId="15219" xr:uid="{A7C57EC8-8C9F-4345-8C67-05B558CDA7DE}"/>
    <cellStyle name="l_PM Jornais(eliza)_PM Jornais(Marcelo)3 - GERAL_Plano AC - AJUSTADO -_Plano RJ - AJUSTADO 06.05.08 CONFERÊNCIAS 15.05.08 - Cíntia 2 3 2" xfId="21378" xr:uid="{43BC6233-DED6-4F39-AB6F-1C3F2B36D96F}"/>
    <cellStyle name="l_PM Jornais(eliza)_PM Jornais(Marcelo)3 - GERAL_Plano AC - AJUSTADO -_Plano RJ - AJUSTADO 06.05.08 CONFERÊNCIAS 15.05.08 - Cíntia 2 3 2 2" xfId="38751" xr:uid="{14634C68-BAB9-425A-BE27-50F5D96C4383}"/>
    <cellStyle name="l_PM Jornais(eliza)_PM Jornais(Marcelo)3 - GERAL_Plano AC - AJUSTADO -_Plano RJ - AJUSTADO 06.05.08 CONFERÊNCIAS 15.05.08 - Cíntia 2 3 3" xfId="26340" xr:uid="{86115B0D-D2F5-43B1-AF26-D8F9324318F8}"/>
    <cellStyle name="l_PM Jornais(eliza)_PM Jornais(Marcelo)3 - GERAL_Plano AC - AJUSTADO -_Plano RJ - AJUSTADO 06.05.08 CONFERÊNCIAS 15.05.08 - Cíntia 2 4" xfId="29531" xr:uid="{8BDB96CC-0FEA-44F4-9CA5-077494381AB6}"/>
    <cellStyle name="l_PM Jornais(eliza)_PM Jornais(Marcelo)3 - GERAL_Plano AC - AJUSTADO -_Plano RJ - AJUSTADO 06.05.08 CONFERÊNCIAS 15.05.08 - Cíntia 2 4 2" xfId="41841" xr:uid="{27493E8A-D013-4B56-97F2-94E9FC4B5B16}"/>
    <cellStyle name="l_PM Jornais(eliza)_PM Jornais(Marcelo)3 - GERAL_Plano AC - AJUSTADO -_Plano RJ - AJUSTADO 06.05.08 CONFERÊNCIAS 15.05.08 - Cíntia 2 5" xfId="32515" xr:uid="{16847C5B-17DC-4DB8-BC2B-2804DBF55D8D}"/>
    <cellStyle name="l_PM Jornais(eliza)_PM Jornais(Marcelo)3 - GERAL_Plano AC - AJUSTADO -_Plano RJ - AJUSTADO 06.05.08 CONFERÊNCIAS 15.05.08 - Cíntia 2 5 2" xfId="44270" xr:uid="{0445CCE0-877B-486A-B8AD-4832D4BB2343}"/>
    <cellStyle name="l_PM Jornais(eliza)_PM Jornais(Marcelo)3 - GERAL_Plano AC - AJUSTADO -_Plano RJ - AJUSTADO 06.05.08 CONFERÊNCIAS 15.05.08 - Cíntia 2 6" xfId="34820" xr:uid="{371CD967-88DF-4253-ABF4-F3BADA5AA00D}"/>
    <cellStyle name="l_PM Jornais(eliza)_PM Jornais(Marcelo)3 - GERAL_Plano AC - AJUSTADO -_Plano RJ - AJUSTADO 06.05.08 CONFERÊNCIAS 15.05.08 - Cíntia 2 7" xfId="18666" xr:uid="{9523D99A-54B7-48EE-96BE-04BA45E489BC}"/>
    <cellStyle name="l_PM Jornais(eliza)_PM Jornais(Marcelo)3 - GERAL_Plano AC - AJUSTADO -_Plano RJ - AJUSTADO 06.05.08 CONFERÊNCIAS 15.05.08 - Cíntia 3" xfId="12489" xr:uid="{632B9043-353B-4CE0-B6E2-5A25A5FFA3AE}"/>
    <cellStyle name="l_PM Jornais(eliza)_PM Jornais(Marcelo)3 - GERAL_Plano AC - AJUSTADO -_Plano RJ - AJUSTADO 06.05.08 CONFERÊNCIAS 15.05.08 - Cíntia 3 2" xfId="16119" xr:uid="{5F99B62E-666A-4939-B411-A79CCF2F7C55}"/>
    <cellStyle name="l_PM Jornais(eliza)_PM Jornais(Marcelo)3 - GERAL_Plano AC - AJUSTADO -_Plano RJ - AJUSTADO 06.05.08 CONFERÊNCIAS 15.05.08 - Cíntia 3 2 2" xfId="22278" xr:uid="{F19F8270-9399-4464-9326-E9C305CAFC54}"/>
    <cellStyle name="l_PM Jornais(eliza)_PM Jornais(Marcelo)3 - GERAL_Plano AC - AJUSTADO -_Plano RJ - AJUSTADO 06.05.08 CONFERÊNCIAS 15.05.08 - Cíntia 3 2 2 2" xfId="39556" xr:uid="{A5D854C8-031F-4A9D-A615-1A2945D3778D}"/>
    <cellStyle name="l_PM Jornais(eliza)_PM Jornais(Marcelo)3 - GERAL_Plano AC - AJUSTADO -_Plano RJ - AJUSTADO 06.05.08 CONFERÊNCIAS 15.05.08 - Cíntia 3 2 3" xfId="27197" xr:uid="{CE0C77C2-BBF1-4DA9-91C0-ED2E174433B7}"/>
    <cellStyle name="l_PM Jornais(eliza)_PM Jornais(Marcelo)3 - GERAL_Plano AC - AJUSTADO -_Plano RJ - AJUSTADO 06.05.08 CONFERÊNCIAS 15.05.08 - Cíntia 3 2 4" xfId="48456" xr:uid="{F923A40C-043E-4E8C-9844-498ADF8F3A68}"/>
    <cellStyle name="l_PM Jornais(eliza)_PM Jornais(Marcelo)3 - GERAL_Plano AC - AJUSTADO -_Plano RJ - AJUSTADO 06.05.08 CONFERÊNCIAS 15.05.08 - Cíntia 3 3" xfId="17819" xr:uid="{76F674DE-1043-4761-A8F7-ED8A084D2A81}"/>
    <cellStyle name="l_PM Jornais(eliza)_PM Jornais(Marcelo)3 - GERAL_Plano AC - AJUSTADO -_Plano RJ - AJUSTADO 06.05.08 CONFERÊNCIAS 15.05.08 - Cíntia 3 3 2" xfId="23978" xr:uid="{4C1ACAFF-ECD7-4311-AF1E-32E029FDA233}"/>
    <cellStyle name="l_PM Jornais(eliza)_PM Jornais(Marcelo)3 - GERAL_Plano AC - AJUSTADO -_Plano RJ - AJUSTADO 06.05.08 CONFERÊNCIAS 15.05.08 - Cíntia 3 3 2 2" xfId="42641" xr:uid="{A2BBEDD2-50F7-4B25-90EB-DE563399D3A2}"/>
    <cellStyle name="l_PM Jornais(eliza)_PM Jornais(Marcelo)3 - GERAL_Plano AC - AJUSTADO -_Plano RJ - AJUSTADO 06.05.08 CONFERÊNCIAS 15.05.08 - Cíntia 3 3 3" xfId="30415" xr:uid="{225E9FB1-5127-4E8F-AFC3-A01FAE655143}"/>
    <cellStyle name="l_PM Jornais(eliza)_PM Jornais(Marcelo)3 - GERAL_Plano AC - AJUSTADO -_Plano RJ - AJUSTADO 06.05.08 CONFERÊNCIAS 15.05.08 - Cíntia 3 4" xfId="33412" xr:uid="{ABBAA3D4-F040-4F45-ADFA-0CF86AF6D355}"/>
    <cellStyle name="l_PM Jornais(eliza)_PM Jornais(Marcelo)3 - GERAL_Plano AC - AJUSTADO -_Plano RJ - AJUSTADO 06.05.08 CONFERÊNCIAS 15.05.08 - Cíntia 3 4 2" xfId="45131" xr:uid="{7D68AAB8-74D7-40C2-A1DD-8FA52ED843A8}"/>
    <cellStyle name="l_PM Jornais(eliza)_PM Jornais(Marcelo)3 - GERAL_Plano AC - AJUSTADO -_Plano RJ - AJUSTADO 06.05.08 CONFERÊNCIAS 15.05.08 - Cíntia 3 5" xfId="35614" xr:uid="{AB9F6101-D8ED-4B80-932D-F05B4D879256}"/>
    <cellStyle name="l_PM Jornais(eliza)_PM Jornais(Marcelo)3 - GERAL_Plano AC - AJUSTADO -_Plano RJ - AJUSTADO 06.05.08 CONFERÊNCIAS 15.05.08 - Cíntia 3 6" xfId="37049" xr:uid="{EE78F930-68D7-43B2-8C54-7193298F1440}"/>
    <cellStyle name="l_PM Jornais(eliza)_PM Jornais(Marcelo)3 - GERAL_Plano AC - AJUSTADO -_Plano RJ - AJUSTADO 06.05.08 CONFERÊNCIAS 15.05.08 - Cíntia 3 6 2" xfId="46585" xr:uid="{292C7F24-AE31-482C-9C67-4BA2735C2014}"/>
    <cellStyle name="l_PM Jornais(eliza)_PM Jornais(Marcelo)3 - GERAL_Plano AC - AJUSTADO -_Plano RJ - AJUSTADO 06.05.08 CONFERÊNCIAS 15.05.08 - Cíntia 4" xfId="14379" xr:uid="{4A0AD07D-C918-47F1-8A8C-447C884D5212}"/>
    <cellStyle name="l_PM Jornais(eliza)_PM Jornais(Marcelo)3 - GERAL_Plano AC - AJUSTADO -_Plano RJ - AJUSTADO 06.05.08 CONFERÊNCIAS 15.05.08 - Cíntia 4 2" xfId="20538" xr:uid="{7AEFCB14-C582-4A9D-B511-901BB0A01DB4}"/>
    <cellStyle name="l_PM Jornais(eliza)_PM Jornais(Marcelo)3 - GERAL_Plano AC - AJUSTADO -_Plano RJ - AJUSTADO 06.05.08 CONFERÊNCIAS 15.05.08 - Cíntia 4 2 2" xfId="37948" xr:uid="{B1403B23-D2F1-44D0-8195-D0328D8FC1B3}"/>
    <cellStyle name="l_PM Jornais(eliza)_PM Jornais(Marcelo)3 - GERAL_Plano AC - AJUSTADO -_Plano RJ - AJUSTADO 06.05.08 CONFERÊNCIAS 15.05.08 - Cíntia 4 3" xfId="25446" xr:uid="{FA3B3F88-A2B8-4E67-B580-721A467BB16A}"/>
    <cellStyle name="l_PM Jornais(eliza)_PM Jornais(Marcelo)3 - GERAL_Plano AC - AJUSTADO -_Plano RJ - AJUSTADO 06.05.08 CONFERÊNCIAS 15.05.08 - Cíntia 5" xfId="28657" xr:uid="{6680E3E5-6444-4A31-94A4-A0D35DCCDD3B}"/>
    <cellStyle name="l_PM Jornais(eliza)_PM Jornais(Marcelo)3 - GERAL_Plano AC - AJUSTADO -_Plano RJ - AJUSTADO 06.05.08 CONFERÊNCIAS 15.05.08 - Cíntia 5 2" xfId="41013" xr:uid="{C849F5BE-7C0A-4D0F-921F-BF09F6F8700A}"/>
    <cellStyle name="l_PM Jornais(eliza)_PM Jornais(Marcelo)3 - GERAL_Plano AC - AJUSTADO -_Plano RJ - AJUSTADO 06.05.08 CONFERÊNCIAS 15.05.08 - Cíntia 6" xfId="31679" xr:uid="{BA47DB79-D4B6-481B-B527-A43EB266B0C2}"/>
    <cellStyle name="l_PM Jornais(eliza)_PM Jornais(Marcelo)3 - GERAL_Plano AC - AJUSTADO -_Plano RJ - AJUSTADO 06.05.08 CONFERÊNCIAS 15.05.08 - Cíntia_OOH - Rev 12" xfId="4239" xr:uid="{428740A4-3046-4F9A-BE79-4E0DD4E2525B}"/>
    <cellStyle name="l_PM Jornais(eliza)_PM Jornais(Marcelo)3 - GERAL_Plano AC - AJUSTADO -_Plano RJ -_JORNAL COMPLEMENTO 24.06 - VERAMIR II - CONSOLIDADO" xfId="1765" xr:uid="{BB208235-4C12-42B0-88D3-1E3C80285DCD}"/>
    <cellStyle name="l_PM Jornais(eliza)_PM Jornais(Marcelo)3 - GERAL_Plano AC - AJUSTADO -_Plano RJ -16.05.08" xfId="1766" xr:uid="{C97E7275-C843-4C7C-B178-D6AD68A8720B}"/>
    <cellStyle name="l_PM Jornais(eliza)_PM Jornais(Marcelo)3 - GERAL_Plano AC - AJUSTADO -_Plano RJ -16.05.08_JORNAL COMPLEMENTO 24.06 - VERAMIR II - CONSOLIDADO" xfId="1767" xr:uid="{970DF6E0-DC6C-48E9-982B-D9E617E79C92}"/>
    <cellStyle name="l_PM Jornais(eliza)_PM Jornais(Marcelo)3 - GERAL_Plano AC - AJUSTADO -_Plano RR - REV I - 13.05" xfId="1768" xr:uid="{21A58AF2-D0A9-4BD0-A07A-20D997DABF74}"/>
    <cellStyle name="l_PM Jornais(eliza)_PM Jornais(Marcelo)3 - GERAL_Plano AC - AJUSTADO -_Plano RR - REV I - 13.05 2" xfId="11537" xr:uid="{192A92BA-C4F5-47C7-8744-6E40926AE61D}"/>
    <cellStyle name="l_PM Jornais(eliza)_PM Jornais(Marcelo)3 - GERAL_Plano AC - AJUSTADO -_Plano RR - REV I - 13.05 2 2" xfId="13293" xr:uid="{0F58ACD0-CC7B-4721-BAEE-B5EC8EDB1313}"/>
    <cellStyle name="l_PM Jornais(eliza)_PM Jornais(Marcelo)3 - GERAL_Plano AC - AJUSTADO -_Plano RR - REV I - 13.05 2 2 2" xfId="16923" xr:uid="{D9D3DFAE-91BE-47FD-8F6F-89ACEEBC496B}"/>
    <cellStyle name="l_PM Jornais(eliza)_PM Jornais(Marcelo)3 - GERAL_Plano AC - AJUSTADO -_Plano RR - REV I - 13.05 2 2 2 2" xfId="23082" xr:uid="{3D22EE1F-84D0-4A95-BBB2-5203E0F081D9}"/>
    <cellStyle name="l_PM Jornais(eliza)_PM Jornais(Marcelo)3 - GERAL_Plano AC - AJUSTADO -_Plano RR - REV I - 13.05 2 2 2 2 2" xfId="40349" xr:uid="{1A8CDC01-8B45-48C6-96A6-D22E594D665E}"/>
    <cellStyle name="l_PM Jornais(eliza)_PM Jornais(Marcelo)3 - GERAL_Plano AC - AJUSTADO -_Plano RR - REV I - 13.05 2 2 2 3" xfId="27990" xr:uid="{20990859-8099-4607-A979-339CCD971640}"/>
    <cellStyle name="l_PM Jornais(eliza)_PM Jornais(Marcelo)3 - GERAL_Plano AC - AJUSTADO -_Plano RR - REV I - 13.05 2 2 3" xfId="31214" xr:uid="{F0FB3C33-43F5-4DC8-95D7-97053AC11D96}"/>
    <cellStyle name="l_PM Jornais(eliza)_PM Jornais(Marcelo)3 - GERAL_Plano AC - AJUSTADO -_Plano RR - REV I - 13.05 2 2 3 2" xfId="43438" xr:uid="{0473DAFA-063B-4CA5-8513-4164AF4D6C82}"/>
    <cellStyle name="l_PM Jornais(eliza)_PM Jornais(Marcelo)3 - GERAL_Plano AC - AJUSTADO -_Plano RR - REV I - 13.05 2 2 4" xfId="34206" xr:uid="{1D972D28-8C57-4769-82F6-79FE0ECD13BD}"/>
    <cellStyle name="l_PM Jornais(eliza)_PM Jornais(Marcelo)3 - GERAL_Plano AC - AJUSTADO -_Plano RR - REV I - 13.05 2 2 4 2" xfId="45925" xr:uid="{3B5A9FBD-29CE-485F-8FBF-D9D68E54F373}"/>
    <cellStyle name="l_PM Jornais(eliza)_PM Jornais(Marcelo)3 - GERAL_Plano AC - AJUSTADO -_Plano RR - REV I - 13.05 2 2 5" xfId="36407" xr:uid="{387A8CBE-AA5A-4514-A119-DAF5DE3B0A9B}"/>
    <cellStyle name="l_PM Jornais(eliza)_PM Jornais(Marcelo)3 - GERAL_Plano AC - AJUSTADO -_Plano RR - REV I - 13.05 2 2 6" xfId="19885" xr:uid="{57A28EE5-8286-4908-87DA-FE4B285849D0}"/>
    <cellStyle name="l_PM Jornais(eliza)_PM Jornais(Marcelo)3 - GERAL_Plano AC - AJUSTADO -_Plano RR - REV I - 13.05 2 3" xfId="15220" xr:uid="{DCB0C5A1-3EF1-42C3-AF20-1BF1272CFD40}"/>
    <cellStyle name="l_PM Jornais(eliza)_PM Jornais(Marcelo)3 - GERAL_Plano AC - AJUSTADO -_Plano RR - REV I - 13.05 2 3 2" xfId="21379" xr:uid="{887825FF-950C-4441-B876-8ED036FC7991}"/>
    <cellStyle name="l_PM Jornais(eliza)_PM Jornais(Marcelo)3 - GERAL_Plano AC - AJUSTADO -_Plano RR - REV I - 13.05 2 3 2 2" xfId="38752" xr:uid="{B85DA17C-FF5D-420D-BE2E-E6353D9A2660}"/>
    <cellStyle name="l_PM Jornais(eliza)_PM Jornais(Marcelo)3 - GERAL_Plano AC - AJUSTADO -_Plano RR - REV I - 13.05 2 3 3" xfId="26341" xr:uid="{AA958CF1-6151-45DF-9AAF-FF717ED95BEF}"/>
    <cellStyle name="l_PM Jornais(eliza)_PM Jornais(Marcelo)3 - GERAL_Plano AC - AJUSTADO -_Plano RR - REV I - 13.05 2 4" xfId="29532" xr:uid="{94E07BA7-1DEB-4245-90A8-6BB731A6AF65}"/>
    <cellStyle name="l_PM Jornais(eliza)_PM Jornais(Marcelo)3 - GERAL_Plano AC - AJUSTADO -_Plano RR - REV I - 13.05 2 4 2" xfId="41842" xr:uid="{6CF4FC7F-6C11-4050-8CFB-010ACEA7E466}"/>
    <cellStyle name="l_PM Jornais(eliza)_PM Jornais(Marcelo)3 - GERAL_Plano AC - AJUSTADO -_Plano RR - REV I - 13.05 2 5" xfId="32516" xr:uid="{6B46A658-837B-4A79-8195-37579A356B0A}"/>
    <cellStyle name="l_PM Jornais(eliza)_PM Jornais(Marcelo)3 - GERAL_Plano AC - AJUSTADO -_Plano RR - REV I - 13.05 2 5 2" xfId="44271" xr:uid="{3D10618C-40F6-439F-B238-A39F24DA4F38}"/>
    <cellStyle name="l_PM Jornais(eliza)_PM Jornais(Marcelo)3 - GERAL_Plano AC - AJUSTADO -_Plano RR - REV I - 13.05 2 6" xfId="34821" xr:uid="{687E85E9-AD24-4D2D-BB51-AAEC9DEB16D0}"/>
    <cellStyle name="l_PM Jornais(eliza)_PM Jornais(Marcelo)3 - GERAL_Plano AC - AJUSTADO -_Plano RR - REV I - 13.05 2 7" xfId="19364" xr:uid="{0B64D6D6-8A7C-4B5C-AE5C-E6A474DD36B8}"/>
    <cellStyle name="l_PM Jornais(eliza)_PM Jornais(Marcelo)3 - GERAL_Plano AC - AJUSTADO -_Plano RR - REV I - 13.05 3" xfId="12490" xr:uid="{F4AB9821-7CC6-4C27-AB6B-4621B095EE04}"/>
    <cellStyle name="l_PM Jornais(eliza)_PM Jornais(Marcelo)3 - GERAL_Plano AC - AJUSTADO -_Plano RR - REV I - 13.05 3 2" xfId="16120" xr:uid="{3AC3D1A7-B432-44CD-8701-E6976D237146}"/>
    <cellStyle name="l_PM Jornais(eliza)_PM Jornais(Marcelo)3 - GERAL_Plano AC - AJUSTADO -_Plano RR - REV I - 13.05 3 2 2" xfId="22279" xr:uid="{EB0E60A3-1D35-4511-822F-EA9B176A61D9}"/>
    <cellStyle name="l_PM Jornais(eliza)_PM Jornais(Marcelo)3 - GERAL_Plano AC - AJUSTADO -_Plano RR - REV I - 13.05 3 2 2 2" xfId="39557" xr:uid="{DFEB5C57-87C1-48CD-833C-A973EAD74EC6}"/>
    <cellStyle name="l_PM Jornais(eliza)_PM Jornais(Marcelo)3 - GERAL_Plano AC - AJUSTADO -_Plano RR - REV I - 13.05 3 2 3" xfId="27198" xr:uid="{5EBDE452-1239-4931-BFDB-BC154DD2E3D7}"/>
    <cellStyle name="l_PM Jornais(eliza)_PM Jornais(Marcelo)3 - GERAL_Plano AC - AJUSTADO -_Plano RR - REV I - 13.05 3 2 4" xfId="48457" xr:uid="{45CCBFA4-C8CE-4009-990B-67950A3A9BB5}"/>
    <cellStyle name="l_PM Jornais(eliza)_PM Jornais(Marcelo)3 - GERAL_Plano AC - AJUSTADO -_Plano RR - REV I - 13.05 3 3" xfId="17820" xr:uid="{216CA5F1-2CE0-445D-9063-15D067B3340B}"/>
    <cellStyle name="l_PM Jornais(eliza)_PM Jornais(Marcelo)3 - GERAL_Plano AC - AJUSTADO -_Plano RR - REV I - 13.05 3 3 2" xfId="23979" xr:uid="{112B4148-6DBA-4AC2-82FB-4EBFF3AAECF6}"/>
    <cellStyle name="l_PM Jornais(eliza)_PM Jornais(Marcelo)3 - GERAL_Plano AC - AJUSTADO -_Plano RR - REV I - 13.05 3 3 2 2" xfId="42642" xr:uid="{6DC5D1B7-1FE8-449D-B543-CB2C128C7126}"/>
    <cellStyle name="l_PM Jornais(eliza)_PM Jornais(Marcelo)3 - GERAL_Plano AC - AJUSTADO -_Plano RR - REV I - 13.05 3 3 3" xfId="30416" xr:uid="{69CA5A17-EF1B-4C44-85D5-922F127E08B6}"/>
    <cellStyle name="l_PM Jornais(eliza)_PM Jornais(Marcelo)3 - GERAL_Plano AC - AJUSTADO -_Plano RR - REV I - 13.05 3 4" xfId="33413" xr:uid="{D01D59B9-FCE5-4AF4-9F24-2BDCB0C0B4D7}"/>
    <cellStyle name="l_PM Jornais(eliza)_PM Jornais(Marcelo)3 - GERAL_Plano AC - AJUSTADO -_Plano RR - REV I - 13.05 3 4 2" xfId="45132" xr:uid="{B098DA63-BB42-4890-9707-766B9B4B15ED}"/>
    <cellStyle name="l_PM Jornais(eliza)_PM Jornais(Marcelo)3 - GERAL_Plano AC - AJUSTADO -_Plano RR - REV I - 13.05 3 5" xfId="35615" xr:uid="{C99C37F4-A625-448F-A5CC-5B5CFD1A5FDF}"/>
    <cellStyle name="l_PM Jornais(eliza)_PM Jornais(Marcelo)3 - GERAL_Plano AC - AJUSTADO -_Plano RR - REV I - 13.05 3 6" xfId="37252" xr:uid="{9F4A65CD-72ED-47E3-A24E-DD31DF4CF61E}"/>
    <cellStyle name="l_PM Jornais(eliza)_PM Jornais(Marcelo)3 - GERAL_Plano AC - AJUSTADO -_Plano RR - REV I - 13.05 3 6 2" xfId="46788" xr:uid="{3303B1BA-BFD8-4E7E-9590-699A8F6798F2}"/>
    <cellStyle name="l_PM Jornais(eliza)_PM Jornais(Marcelo)3 - GERAL_Plano AC - AJUSTADO -_Plano RR - REV I - 13.05 4" xfId="14380" xr:uid="{89E482A4-8C08-4377-8B36-1F2588B7D02D}"/>
    <cellStyle name="l_PM Jornais(eliza)_PM Jornais(Marcelo)3 - GERAL_Plano AC - AJUSTADO -_Plano RR - REV I - 13.05 4 2" xfId="20539" xr:uid="{8362C584-885C-49D3-AA09-420A3BCCC834}"/>
    <cellStyle name="l_PM Jornais(eliza)_PM Jornais(Marcelo)3 - GERAL_Plano AC - AJUSTADO -_Plano RR - REV I - 13.05 4 2 2" xfId="37949" xr:uid="{B93FBE63-B0FC-4924-9509-4B79BD48B2A2}"/>
    <cellStyle name="l_PM Jornais(eliza)_PM Jornais(Marcelo)3 - GERAL_Plano AC - AJUSTADO -_Plano RR - REV I - 13.05 4 3" xfId="25447" xr:uid="{32A13B3D-D1AC-4383-BE01-AB7F2B296603}"/>
    <cellStyle name="l_PM Jornais(eliza)_PM Jornais(Marcelo)3 - GERAL_Plano AC - AJUSTADO -_Plano RR - REV I - 13.05 5" xfId="28658" xr:uid="{C1B90EE6-5E33-4306-A5D3-6EA7B7BFB7B1}"/>
    <cellStyle name="l_PM Jornais(eliza)_PM Jornais(Marcelo)3 - GERAL_Plano AC - AJUSTADO -_Plano RR - REV I - 13.05 5 2" xfId="41014" xr:uid="{133009DC-0EBC-4EC1-96B1-871A466E2F9A}"/>
    <cellStyle name="l_PM Jornais(eliza)_PM Jornais(Marcelo)3 - GERAL_Plano AC - AJUSTADO -_Plano RR - REV I - 13.05 6" xfId="31678" xr:uid="{A255C13F-6C4D-463C-B756-B916DD206FE4}"/>
    <cellStyle name="l_PM Jornais(eliza)_PM Jornais(Marcelo)3 - GERAL_Plano AC - AJUSTADO -_Plano RR - REV I - 13.05_CINEMA - BRASÍLIA - 141" xfId="1769" xr:uid="{5803643F-2F03-437A-A74A-BB09F673FE3E}"/>
    <cellStyle name="l_PM Jornais(eliza)_PM Jornais(Marcelo)3 - GERAL_Plano AC - AJUSTADO -_Plano RR - REV I - 13.05_CINEMA - BRASÍLIA - 141_JORNAL COMPLEMENTO 24.06 - VERAMIR II - CONSOLIDADO" xfId="1770" xr:uid="{7E92D43E-B9EF-48FF-A949-CBA0FB5892B9}"/>
    <cellStyle name="l_PM Jornais(eliza)_PM Jornais(Marcelo)3 - GERAL_Plano AC - AJUSTADO -_Plano RR - REV I - 13.05_JORNAL COMPLEMENTO 24.06 - VERAMIR II - CONSOLIDADO" xfId="1771" xr:uid="{693EE989-71B2-4053-9B89-8383BF9751BC}"/>
    <cellStyle name="l_PM Jornais(eliza)_PM Jornais(Marcelo)3 - GERAL_Plano AC - AJUSTADO -_Plano RR - REV I - 13.05_OOH - Rev 12" xfId="4240" xr:uid="{E95A6753-81E8-4E5F-8918-39289908B83C}"/>
    <cellStyle name="l_PM Jornais(eliza)_PM Jornais(Marcelo)3 - GERAL_Plano AC - AJUSTADO -_Plano RR - REV I - 13.05_REV I - PLANO RÁDIO CONSOLIDADO MATISSE 07.07" xfId="1772" xr:uid="{0A0D5493-9664-4604-920E-F03F6E4A958D}"/>
    <cellStyle name="l_PM Jornais(eliza)_PM Jornais(Marcelo)3 - GERAL_Plano AC - AJUSTADO -_Plano RS - 14.05.08 CONFERÊNCIA 12-05-08 - Cíntia" xfId="1773" xr:uid="{403B3F09-71EB-45E5-9977-24DBF7AF760D}"/>
    <cellStyle name="l_PM Jornais(eliza)_PM Jornais(Marcelo)3 - GERAL_Plano AC - AJUSTADO -_Plano RS - 14.05.08 CONFERÊNCIA 12-05-08 - Cíntia 2" xfId="11538" xr:uid="{5A450C0E-F62F-4924-BDF5-A88889B5605C}"/>
    <cellStyle name="l_PM Jornais(eliza)_PM Jornais(Marcelo)3 - GERAL_Plano AC - AJUSTADO -_Plano RS - 14.05.08 CONFERÊNCIA 12-05-08 - Cíntia 2 2" xfId="13294" xr:uid="{EEEA3DCC-8219-4CCD-BDB0-19AD726958FB}"/>
    <cellStyle name="l_PM Jornais(eliza)_PM Jornais(Marcelo)3 - GERAL_Plano AC - AJUSTADO -_Plano RS - 14.05.08 CONFERÊNCIA 12-05-08 - Cíntia 2 2 2" xfId="16924" xr:uid="{D7EFE54D-E5DC-4AD4-8602-96B4A0E898D1}"/>
    <cellStyle name="l_PM Jornais(eliza)_PM Jornais(Marcelo)3 - GERAL_Plano AC - AJUSTADO -_Plano RS - 14.05.08 CONFERÊNCIA 12-05-08 - Cíntia 2 2 2 2" xfId="23083" xr:uid="{E7C29F9F-C654-4F34-B7A8-D64EBB666E6D}"/>
    <cellStyle name="l_PM Jornais(eliza)_PM Jornais(Marcelo)3 - GERAL_Plano AC - AJUSTADO -_Plano RS - 14.05.08 CONFERÊNCIA 12-05-08 - Cíntia 2 2 2 2 2" xfId="40350" xr:uid="{4F23887B-4C73-4D42-8208-3C7BB7A4B539}"/>
    <cellStyle name="l_PM Jornais(eliza)_PM Jornais(Marcelo)3 - GERAL_Plano AC - AJUSTADO -_Plano RS - 14.05.08 CONFERÊNCIA 12-05-08 - Cíntia 2 2 2 3" xfId="27991" xr:uid="{F4442728-D5D4-411B-B1FA-691085FCA709}"/>
    <cellStyle name="l_PM Jornais(eliza)_PM Jornais(Marcelo)3 - GERAL_Plano AC - AJUSTADO -_Plano RS - 14.05.08 CONFERÊNCIA 12-05-08 - Cíntia 2 2 3" xfId="31215" xr:uid="{E1CB8523-AD44-42F8-A271-65834B698101}"/>
    <cellStyle name="l_PM Jornais(eliza)_PM Jornais(Marcelo)3 - GERAL_Plano AC - AJUSTADO -_Plano RS - 14.05.08 CONFERÊNCIA 12-05-08 - Cíntia 2 2 3 2" xfId="43439" xr:uid="{C7396C24-EF20-48CD-9B21-750955FD5B36}"/>
    <cellStyle name="l_PM Jornais(eliza)_PM Jornais(Marcelo)3 - GERAL_Plano AC - AJUSTADO -_Plano RS - 14.05.08 CONFERÊNCIA 12-05-08 - Cíntia 2 2 4" xfId="34207" xr:uid="{1E592BE5-1594-492D-8009-27E1786CF0C4}"/>
    <cellStyle name="l_PM Jornais(eliza)_PM Jornais(Marcelo)3 - GERAL_Plano AC - AJUSTADO -_Plano RS - 14.05.08 CONFERÊNCIA 12-05-08 - Cíntia 2 2 4 2" xfId="45926" xr:uid="{79EB2BE0-D437-4A8F-B150-D8260C1BEA7E}"/>
    <cellStyle name="l_PM Jornais(eliza)_PM Jornais(Marcelo)3 - GERAL_Plano AC - AJUSTADO -_Plano RS - 14.05.08 CONFERÊNCIA 12-05-08 - Cíntia 2 2 5" xfId="36408" xr:uid="{07CDCA10-36DF-4692-8557-2FB81125A2F1}"/>
    <cellStyle name="l_PM Jornais(eliza)_PM Jornais(Marcelo)3 - GERAL_Plano AC - AJUSTADO -_Plano RS - 14.05.08 CONFERÊNCIA 12-05-08 - Cíntia 2 2 6" xfId="18218" xr:uid="{3EBE6617-7A0B-4D42-BBC0-ABA871273377}"/>
    <cellStyle name="l_PM Jornais(eliza)_PM Jornais(Marcelo)3 - GERAL_Plano AC - AJUSTADO -_Plano RS - 14.05.08 CONFERÊNCIA 12-05-08 - Cíntia 2 3" xfId="15221" xr:uid="{58E08F19-C965-41FC-9F68-928C6314F2AC}"/>
    <cellStyle name="l_PM Jornais(eliza)_PM Jornais(Marcelo)3 - GERAL_Plano AC - AJUSTADO -_Plano RS - 14.05.08 CONFERÊNCIA 12-05-08 - Cíntia 2 3 2" xfId="21380" xr:uid="{432E25F9-9872-4DB0-88B4-85B2DE4CAA28}"/>
    <cellStyle name="l_PM Jornais(eliza)_PM Jornais(Marcelo)3 - GERAL_Plano AC - AJUSTADO -_Plano RS - 14.05.08 CONFERÊNCIA 12-05-08 - Cíntia 2 3 2 2" xfId="38753" xr:uid="{CFD9930D-448D-4F00-9E07-DF5C05880951}"/>
    <cellStyle name="l_PM Jornais(eliza)_PM Jornais(Marcelo)3 - GERAL_Plano AC - AJUSTADO -_Plano RS - 14.05.08 CONFERÊNCIA 12-05-08 - Cíntia 2 3 3" xfId="26342" xr:uid="{4B27E917-B373-4314-8DF5-14FB279D9AE9}"/>
    <cellStyle name="l_PM Jornais(eliza)_PM Jornais(Marcelo)3 - GERAL_Plano AC - AJUSTADO -_Plano RS - 14.05.08 CONFERÊNCIA 12-05-08 - Cíntia 2 4" xfId="29533" xr:uid="{5742EE7D-C9B4-4D83-94DE-DD2B3781DD2B}"/>
    <cellStyle name="l_PM Jornais(eliza)_PM Jornais(Marcelo)3 - GERAL_Plano AC - AJUSTADO -_Plano RS - 14.05.08 CONFERÊNCIA 12-05-08 - Cíntia 2 4 2" xfId="41843" xr:uid="{8D75DE91-50DF-46B5-9D00-78C523499F69}"/>
    <cellStyle name="l_PM Jornais(eliza)_PM Jornais(Marcelo)3 - GERAL_Plano AC - AJUSTADO -_Plano RS - 14.05.08 CONFERÊNCIA 12-05-08 - Cíntia 2 5" xfId="32517" xr:uid="{7728B4E9-0688-47E4-A07B-E343207CF8DC}"/>
    <cellStyle name="l_PM Jornais(eliza)_PM Jornais(Marcelo)3 - GERAL_Plano AC - AJUSTADO -_Plano RS - 14.05.08 CONFERÊNCIA 12-05-08 - Cíntia 2 5 2" xfId="44272" xr:uid="{26CE55AF-0BCE-4FF5-82DA-CFCF3181B9D7}"/>
    <cellStyle name="l_PM Jornais(eliza)_PM Jornais(Marcelo)3 - GERAL_Plano AC - AJUSTADO -_Plano RS - 14.05.08 CONFERÊNCIA 12-05-08 - Cíntia 2 6" xfId="34822" xr:uid="{1CB59908-364B-4665-A2AE-8CD25B5C2105}"/>
    <cellStyle name="l_PM Jornais(eliza)_PM Jornais(Marcelo)3 - GERAL_Plano AC - AJUSTADO -_Plano RS - 14.05.08 CONFERÊNCIA 12-05-08 - Cíntia 2 7" xfId="19658" xr:uid="{C128A4A8-CAA9-49AC-BA44-0E31C4C2A669}"/>
    <cellStyle name="l_PM Jornais(eliza)_PM Jornais(Marcelo)3 - GERAL_Plano AC - AJUSTADO -_Plano RS - 14.05.08 CONFERÊNCIA 12-05-08 - Cíntia 3" xfId="12491" xr:uid="{46AB2432-05E5-49F1-A26D-8A124746D867}"/>
    <cellStyle name="l_PM Jornais(eliza)_PM Jornais(Marcelo)3 - GERAL_Plano AC - AJUSTADO -_Plano RS - 14.05.08 CONFERÊNCIA 12-05-08 - Cíntia 3 2" xfId="16121" xr:uid="{91568C00-2BCA-4AE5-BE7C-7F32DB6ED297}"/>
    <cellStyle name="l_PM Jornais(eliza)_PM Jornais(Marcelo)3 - GERAL_Plano AC - AJUSTADO -_Plano RS - 14.05.08 CONFERÊNCIA 12-05-08 - Cíntia 3 2 2" xfId="22280" xr:uid="{53FF6128-265B-4536-87CF-CC47B307154A}"/>
    <cellStyle name="l_PM Jornais(eliza)_PM Jornais(Marcelo)3 - GERAL_Plano AC - AJUSTADO -_Plano RS - 14.05.08 CONFERÊNCIA 12-05-08 - Cíntia 3 2 2 2" xfId="39558" xr:uid="{387F6A47-BBFB-4DF5-975B-773C79A38ED5}"/>
    <cellStyle name="l_PM Jornais(eliza)_PM Jornais(Marcelo)3 - GERAL_Plano AC - AJUSTADO -_Plano RS - 14.05.08 CONFERÊNCIA 12-05-08 - Cíntia 3 2 3" xfId="27199" xr:uid="{F9B8D05D-8C81-467E-A245-4FBB33CAD760}"/>
    <cellStyle name="l_PM Jornais(eliza)_PM Jornais(Marcelo)3 - GERAL_Plano AC - AJUSTADO -_Plano RS - 14.05.08 CONFERÊNCIA 12-05-08 - Cíntia 3 2 4" xfId="48458" xr:uid="{E8443DD6-E6BE-4CE3-8040-BC9B06E4C4E7}"/>
    <cellStyle name="l_PM Jornais(eliza)_PM Jornais(Marcelo)3 - GERAL_Plano AC - AJUSTADO -_Plano RS - 14.05.08 CONFERÊNCIA 12-05-08 - Cíntia 3 3" xfId="17821" xr:uid="{4926B808-F354-49E5-AD1D-EBD3727E8803}"/>
    <cellStyle name="l_PM Jornais(eliza)_PM Jornais(Marcelo)3 - GERAL_Plano AC - AJUSTADO -_Plano RS - 14.05.08 CONFERÊNCIA 12-05-08 - Cíntia 3 3 2" xfId="23980" xr:uid="{ACEF7C8A-E5F2-436A-A7E2-47EE7E1A020A}"/>
    <cellStyle name="l_PM Jornais(eliza)_PM Jornais(Marcelo)3 - GERAL_Plano AC - AJUSTADO -_Plano RS - 14.05.08 CONFERÊNCIA 12-05-08 - Cíntia 3 3 2 2" xfId="42643" xr:uid="{4D49663A-4B51-4DC1-86B5-666475A1CEE2}"/>
    <cellStyle name="l_PM Jornais(eliza)_PM Jornais(Marcelo)3 - GERAL_Plano AC - AJUSTADO -_Plano RS - 14.05.08 CONFERÊNCIA 12-05-08 - Cíntia 3 3 3" xfId="30417" xr:uid="{7D2D53C0-62FF-4F03-B0C7-839EEDD21A65}"/>
    <cellStyle name="l_PM Jornais(eliza)_PM Jornais(Marcelo)3 - GERAL_Plano AC - AJUSTADO -_Plano RS - 14.05.08 CONFERÊNCIA 12-05-08 - Cíntia 3 4" xfId="33414" xr:uid="{B2C42C0F-80BE-47C1-8425-E89C9CCB4E08}"/>
    <cellStyle name="l_PM Jornais(eliza)_PM Jornais(Marcelo)3 - GERAL_Plano AC - AJUSTADO -_Plano RS - 14.05.08 CONFERÊNCIA 12-05-08 - Cíntia 3 4 2" xfId="45133" xr:uid="{4E9A74AF-A61F-4C9F-8A0A-1FB46EDD7F6A}"/>
    <cellStyle name="l_PM Jornais(eliza)_PM Jornais(Marcelo)3 - GERAL_Plano AC - AJUSTADO -_Plano RS - 14.05.08 CONFERÊNCIA 12-05-08 - Cíntia 3 5" xfId="35616" xr:uid="{0C35420E-DD49-4130-A026-0ABB56966AFB}"/>
    <cellStyle name="l_PM Jornais(eliza)_PM Jornais(Marcelo)3 - GERAL_Plano AC - AJUSTADO -_Plano RS - 14.05.08 CONFERÊNCIA 12-05-08 - Cíntia 3 6" xfId="36852" xr:uid="{6C209D66-F5AD-429F-8C91-A9C69129E95C}"/>
    <cellStyle name="l_PM Jornais(eliza)_PM Jornais(Marcelo)3 - GERAL_Plano AC - AJUSTADO -_Plano RS - 14.05.08 CONFERÊNCIA 12-05-08 - Cíntia 3 6 2" xfId="46388" xr:uid="{7AFE0A3F-D562-4931-8F7C-90F301A94D6F}"/>
    <cellStyle name="l_PM Jornais(eliza)_PM Jornais(Marcelo)3 - GERAL_Plano AC - AJUSTADO -_Plano RS - 14.05.08 CONFERÊNCIA 12-05-08 - Cíntia 4" xfId="14381" xr:uid="{70D97F25-AB2B-4934-BDA7-4322FDFF8862}"/>
    <cellStyle name="l_PM Jornais(eliza)_PM Jornais(Marcelo)3 - GERAL_Plano AC - AJUSTADO -_Plano RS - 14.05.08 CONFERÊNCIA 12-05-08 - Cíntia 4 2" xfId="20540" xr:uid="{E79B1B1B-A444-49F4-B711-69A565CA222A}"/>
    <cellStyle name="l_PM Jornais(eliza)_PM Jornais(Marcelo)3 - GERAL_Plano AC - AJUSTADO -_Plano RS - 14.05.08 CONFERÊNCIA 12-05-08 - Cíntia 4 2 2" xfId="37950" xr:uid="{EB22568E-E7CD-47E5-A62A-5A7508724C8B}"/>
    <cellStyle name="l_PM Jornais(eliza)_PM Jornais(Marcelo)3 - GERAL_Plano AC - AJUSTADO -_Plano RS - 14.05.08 CONFERÊNCIA 12-05-08 - Cíntia 4 3" xfId="25448" xr:uid="{75591E9C-4A5F-4912-AFAD-FEF1766A311B}"/>
    <cellStyle name="l_PM Jornais(eliza)_PM Jornais(Marcelo)3 - GERAL_Plano AC - AJUSTADO -_Plano RS - 14.05.08 CONFERÊNCIA 12-05-08 - Cíntia 5" xfId="28659" xr:uid="{EDA91995-D13E-418F-8E7D-ECE088FADB13}"/>
    <cellStyle name="l_PM Jornais(eliza)_PM Jornais(Marcelo)3 - GERAL_Plano AC - AJUSTADO -_Plano RS - 14.05.08 CONFERÊNCIA 12-05-08 - Cíntia 5 2" xfId="41015" xr:uid="{274CAA4D-5049-490B-8934-407C76E1641B}"/>
    <cellStyle name="l_PM Jornais(eliza)_PM Jornais(Marcelo)3 - GERAL_Plano AC - AJUSTADO -_Plano RS - 14.05.08 CONFERÊNCIA 12-05-08 - Cíntia 6" xfId="31677" xr:uid="{A4BC9291-D164-42F9-85C3-2BB18FB002EB}"/>
    <cellStyle name="l_PM Jornais(eliza)_PM Jornais(Marcelo)3 - GERAL_Plano AC - AJUSTADO -_Plano RS - 14.05.08 CONFERÊNCIA 12-05-08 - Cíntia_OOH - Rev 12" xfId="4241" xr:uid="{055889DD-1CAE-4BDA-BBD1-01C6C2D77F18}"/>
    <cellStyle name="l_PM Jornais(eliza)_PM Jornais(Marcelo)3 - GERAL_Plano AC - AJUSTADO -_SECOM PR - BAHIA -  14-05-08" xfId="1774" xr:uid="{3C0BC2A8-F985-4A7F-9DEB-31DC3E553125}"/>
    <cellStyle name="l_PM Jornais(eliza)_PM Jornais(Marcelo)3 - GERAL_Plano AC - AJUSTADO -_SECOM PR - BAHIA -  14-05-08(1)" xfId="1775" xr:uid="{646E7ED3-BC97-470F-A10A-64D7AE5D73E2}"/>
    <cellStyle name="l_PM Jornais(eliza)_PM Jornais(Marcelo)3 - GERAL_Plano AC - AJUSTADO -_SECOM PR - BAHIA -  14-05-08(1)_JORNAL COMPLEMENTO 24.06 - VERAMIR II - CONSOLIDADO" xfId="1776" xr:uid="{24948A75-6D43-48AA-94B9-46B9480FFDF3}"/>
    <cellStyle name="l_PM Jornais(eliza)_PM Jornais(Marcelo)3 - GERAL_Plano AC - AJUSTADO -_SECOM PR - BAHIA -  14-05-08_JORNAL COMPLEMENTO 24.06 - VERAMIR II - CONSOLIDADO" xfId="1777" xr:uid="{13DF091B-94B4-4CE4-A221-56ACAEC64CDB}"/>
    <cellStyle name="l_PM Jornais(eliza)_PM Jornais(Marcelo)3 - GERAL_Plano AC - AJUSTADO -_SECOM PR - DISTRITO FEDERAL - 14-05-08" xfId="1778" xr:uid="{48CF0A3C-5033-4598-A33B-CB1C53D76DAA}"/>
    <cellStyle name="l_PM Jornais(eliza)_PM Jornais(Marcelo)3 - GERAL_Plano AC - AJUSTADO -_SECOM PR - DISTRITO FEDERAL - 14-05-08 2" xfId="11539" xr:uid="{B85E39CC-3831-4637-9C91-26877662EAB9}"/>
    <cellStyle name="l_PM Jornais(eliza)_PM Jornais(Marcelo)3 - GERAL_Plano AC - AJUSTADO -_SECOM PR - DISTRITO FEDERAL - 14-05-08 2 2" xfId="13295" xr:uid="{F332BB2F-FA70-411A-9FBB-0EC4DD8B3502}"/>
    <cellStyle name="l_PM Jornais(eliza)_PM Jornais(Marcelo)3 - GERAL_Plano AC - AJUSTADO -_SECOM PR - DISTRITO FEDERAL - 14-05-08 2 2 2" xfId="16925" xr:uid="{5893D6E5-1B71-4CD9-B205-1CACD05EEE2D}"/>
    <cellStyle name="l_PM Jornais(eliza)_PM Jornais(Marcelo)3 - GERAL_Plano AC - AJUSTADO -_SECOM PR - DISTRITO FEDERAL - 14-05-08 2 2 2 2" xfId="23084" xr:uid="{60E408B0-3F9A-4FC1-AAFD-39C358D12059}"/>
    <cellStyle name="l_PM Jornais(eliza)_PM Jornais(Marcelo)3 - GERAL_Plano AC - AJUSTADO -_SECOM PR - DISTRITO FEDERAL - 14-05-08 2 2 2 2 2" xfId="40351" xr:uid="{BC7EE744-4B2B-4897-9B07-F4559DD0BC3C}"/>
    <cellStyle name="l_PM Jornais(eliza)_PM Jornais(Marcelo)3 - GERAL_Plano AC - AJUSTADO -_SECOM PR - DISTRITO FEDERAL - 14-05-08 2 2 2 3" xfId="27992" xr:uid="{1D418705-4027-4D40-8526-94B67BD0D971}"/>
    <cellStyle name="l_PM Jornais(eliza)_PM Jornais(Marcelo)3 - GERAL_Plano AC - AJUSTADO -_SECOM PR - DISTRITO FEDERAL - 14-05-08 2 2 3" xfId="31216" xr:uid="{DC0C5234-593B-405C-9C9A-F0312256DB31}"/>
    <cellStyle name="l_PM Jornais(eliza)_PM Jornais(Marcelo)3 - GERAL_Plano AC - AJUSTADO -_SECOM PR - DISTRITO FEDERAL - 14-05-08 2 2 3 2" xfId="43440" xr:uid="{43060F22-6074-459E-9E11-C2EAF6047A05}"/>
    <cellStyle name="l_PM Jornais(eliza)_PM Jornais(Marcelo)3 - GERAL_Plano AC - AJUSTADO -_SECOM PR - DISTRITO FEDERAL - 14-05-08 2 2 4" xfId="34208" xr:uid="{D0AF91F2-BB48-4E98-9C4E-7296F434ED1E}"/>
    <cellStyle name="l_PM Jornais(eliza)_PM Jornais(Marcelo)3 - GERAL_Plano AC - AJUSTADO -_SECOM PR - DISTRITO FEDERAL - 14-05-08 2 2 4 2" xfId="45927" xr:uid="{6B10B0FC-AEDB-4A30-B985-2BB10F824E5C}"/>
    <cellStyle name="l_PM Jornais(eliza)_PM Jornais(Marcelo)3 - GERAL_Plano AC - AJUSTADO -_SECOM PR - DISTRITO FEDERAL - 14-05-08 2 2 5" xfId="36409" xr:uid="{49716670-DDE4-4EFE-9046-E50F3EF16C85}"/>
    <cellStyle name="l_PM Jornais(eliza)_PM Jornais(Marcelo)3 - GERAL_Plano AC - AJUSTADO -_SECOM PR - DISTRITO FEDERAL - 14-05-08 2 2 6" xfId="19884" xr:uid="{C7DE6D87-FECD-4C70-B024-3893A2617041}"/>
    <cellStyle name="l_PM Jornais(eliza)_PM Jornais(Marcelo)3 - GERAL_Plano AC - AJUSTADO -_SECOM PR - DISTRITO FEDERAL - 14-05-08 2 3" xfId="15222" xr:uid="{2CB53AB9-0E00-4235-9CD4-63C652115722}"/>
    <cellStyle name="l_PM Jornais(eliza)_PM Jornais(Marcelo)3 - GERAL_Plano AC - AJUSTADO -_SECOM PR - DISTRITO FEDERAL - 14-05-08 2 3 2" xfId="21381" xr:uid="{F8A2F147-EEAD-40DC-916E-D580A8CD3028}"/>
    <cellStyle name="l_PM Jornais(eliza)_PM Jornais(Marcelo)3 - GERAL_Plano AC - AJUSTADO -_SECOM PR - DISTRITO FEDERAL - 14-05-08 2 3 2 2" xfId="38754" xr:uid="{4FD32C94-1BC5-4E90-8D85-C5EA3798DFA9}"/>
    <cellStyle name="l_PM Jornais(eliza)_PM Jornais(Marcelo)3 - GERAL_Plano AC - AJUSTADO -_SECOM PR - DISTRITO FEDERAL - 14-05-08 2 3 3" xfId="26343" xr:uid="{C04EDCDF-EC88-49C9-8E00-74FFEA79802F}"/>
    <cellStyle name="l_PM Jornais(eliza)_PM Jornais(Marcelo)3 - GERAL_Plano AC - AJUSTADO -_SECOM PR - DISTRITO FEDERAL - 14-05-08 2 4" xfId="29534" xr:uid="{818F56F2-B576-4D00-9273-187E30C71DB1}"/>
    <cellStyle name="l_PM Jornais(eliza)_PM Jornais(Marcelo)3 - GERAL_Plano AC - AJUSTADO -_SECOM PR - DISTRITO FEDERAL - 14-05-08 2 4 2" xfId="41844" xr:uid="{E94F1B05-980A-4147-91EA-EF1B405F918E}"/>
    <cellStyle name="l_PM Jornais(eliza)_PM Jornais(Marcelo)3 - GERAL_Plano AC - AJUSTADO -_SECOM PR - DISTRITO FEDERAL - 14-05-08 2 5" xfId="32518" xr:uid="{B2563091-8AEC-4306-B9D4-CACB930DD8A8}"/>
    <cellStyle name="l_PM Jornais(eliza)_PM Jornais(Marcelo)3 - GERAL_Plano AC - AJUSTADO -_SECOM PR - DISTRITO FEDERAL - 14-05-08 2 5 2" xfId="44273" xr:uid="{70854E3C-EB62-47C2-A5C3-D8ED9C963542}"/>
    <cellStyle name="l_PM Jornais(eliza)_PM Jornais(Marcelo)3 - GERAL_Plano AC - AJUSTADO -_SECOM PR - DISTRITO FEDERAL - 14-05-08 2 6" xfId="34823" xr:uid="{F6B23B85-9B74-4609-A8E5-8498DC3E212A}"/>
    <cellStyle name="l_PM Jornais(eliza)_PM Jornais(Marcelo)3 - GERAL_Plano AC - AJUSTADO -_SECOM PR - DISTRITO FEDERAL - 14-05-08 2 7" xfId="18981" xr:uid="{7249CE0D-ADB4-4859-B239-6EBF14880665}"/>
    <cellStyle name="l_PM Jornais(eliza)_PM Jornais(Marcelo)3 - GERAL_Plano AC - AJUSTADO -_SECOM PR - DISTRITO FEDERAL - 14-05-08 3" xfId="12492" xr:uid="{A8612300-F5C1-4438-B9C8-CA86B345D1D7}"/>
    <cellStyle name="l_PM Jornais(eliza)_PM Jornais(Marcelo)3 - GERAL_Plano AC - AJUSTADO -_SECOM PR - DISTRITO FEDERAL - 14-05-08 3 2" xfId="16122" xr:uid="{CA9825D8-A8C4-4EB0-B230-32FD0973FC10}"/>
    <cellStyle name="l_PM Jornais(eliza)_PM Jornais(Marcelo)3 - GERAL_Plano AC - AJUSTADO -_SECOM PR - DISTRITO FEDERAL - 14-05-08 3 2 2" xfId="22281" xr:uid="{A346F26C-53AA-4147-8DDF-DA72860D74B4}"/>
    <cellStyle name="l_PM Jornais(eliza)_PM Jornais(Marcelo)3 - GERAL_Plano AC - AJUSTADO -_SECOM PR - DISTRITO FEDERAL - 14-05-08 3 2 2 2" xfId="39559" xr:uid="{580971A8-EF0B-44C5-9EDF-FAEE1D93EBF7}"/>
    <cellStyle name="l_PM Jornais(eliza)_PM Jornais(Marcelo)3 - GERAL_Plano AC - AJUSTADO -_SECOM PR - DISTRITO FEDERAL - 14-05-08 3 2 3" xfId="27200" xr:uid="{2BC926A8-5687-488C-82B2-488E7E45900C}"/>
    <cellStyle name="l_PM Jornais(eliza)_PM Jornais(Marcelo)3 - GERAL_Plano AC - AJUSTADO -_SECOM PR - DISTRITO FEDERAL - 14-05-08 3 2 4" xfId="48459" xr:uid="{1EDFF4AB-C80C-47B3-B550-21567A932596}"/>
    <cellStyle name="l_PM Jornais(eliza)_PM Jornais(Marcelo)3 - GERAL_Plano AC - AJUSTADO -_SECOM PR - DISTRITO FEDERAL - 14-05-08 3 3" xfId="17822" xr:uid="{EC87CE0C-F62D-418C-BD90-31FD4C42B0BA}"/>
    <cellStyle name="l_PM Jornais(eliza)_PM Jornais(Marcelo)3 - GERAL_Plano AC - AJUSTADO -_SECOM PR - DISTRITO FEDERAL - 14-05-08 3 3 2" xfId="23981" xr:uid="{DA712250-3803-49EE-B2AF-2D3294ED8B54}"/>
    <cellStyle name="l_PM Jornais(eliza)_PM Jornais(Marcelo)3 - GERAL_Plano AC - AJUSTADO -_SECOM PR - DISTRITO FEDERAL - 14-05-08 3 3 2 2" xfId="42644" xr:uid="{738A4E11-343B-40F0-B0E5-AC2762F2E7CF}"/>
    <cellStyle name="l_PM Jornais(eliza)_PM Jornais(Marcelo)3 - GERAL_Plano AC - AJUSTADO -_SECOM PR - DISTRITO FEDERAL - 14-05-08 3 3 3" xfId="30418" xr:uid="{0DE13258-FEDA-4683-B241-7064320FE3B9}"/>
    <cellStyle name="l_PM Jornais(eliza)_PM Jornais(Marcelo)3 - GERAL_Plano AC - AJUSTADO -_SECOM PR - DISTRITO FEDERAL - 14-05-08 3 4" xfId="33415" xr:uid="{85E3D799-327D-4038-8CFD-51976F45BD93}"/>
    <cellStyle name="l_PM Jornais(eliza)_PM Jornais(Marcelo)3 - GERAL_Plano AC - AJUSTADO -_SECOM PR - DISTRITO FEDERAL - 14-05-08 3 4 2" xfId="45134" xr:uid="{C3262F2E-6BE2-4C88-9711-8BFC9D3FD2BA}"/>
    <cellStyle name="l_PM Jornais(eliza)_PM Jornais(Marcelo)3 - GERAL_Plano AC - AJUSTADO -_SECOM PR - DISTRITO FEDERAL - 14-05-08 3 5" xfId="35617" xr:uid="{1C8A126B-AD37-41A9-BC42-F125E2E6F38A}"/>
    <cellStyle name="l_PM Jornais(eliza)_PM Jornais(Marcelo)3 - GERAL_Plano AC - AJUSTADO -_SECOM PR - DISTRITO FEDERAL - 14-05-08 3 6" xfId="25881" xr:uid="{6D4C45EF-307F-4ED0-8303-20A3679DE4CB}"/>
    <cellStyle name="l_PM Jornais(eliza)_PM Jornais(Marcelo)3 - GERAL_Plano AC - AJUSTADO -_SECOM PR - DISTRITO FEDERAL - 14-05-08 3 6 2" xfId="38305" xr:uid="{E6FF5DBC-ADC9-4DE3-A7B2-06121B74918C}"/>
    <cellStyle name="l_PM Jornais(eliza)_PM Jornais(Marcelo)3 - GERAL_Plano AC - AJUSTADO -_SECOM PR - DISTRITO FEDERAL - 14-05-08 4" xfId="14382" xr:uid="{99B7E91F-980C-408B-A26F-E0C9F36D70C2}"/>
    <cellStyle name="l_PM Jornais(eliza)_PM Jornais(Marcelo)3 - GERAL_Plano AC - AJUSTADO -_SECOM PR - DISTRITO FEDERAL - 14-05-08 4 2" xfId="20541" xr:uid="{CADEE32C-6C28-462E-A70F-A808B1D49A60}"/>
    <cellStyle name="l_PM Jornais(eliza)_PM Jornais(Marcelo)3 - GERAL_Plano AC - AJUSTADO -_SECOM PR - DISTRITO FEDERAL - 14-05-08 4 2 2" xfId="37951" xr:uid="{7DA9A67B-7810-44DB-B900-31AEB39A2F7B}"/>
    <cellStyle name="l_PM Jornais(eliza)_PM Jornais(Marcelo)3 - GERAL_Plano AC - AJUSTADO -_SECOM PR - DISTRITO FEDERAL - 14-05-08 4 3" xfId="25449" xr:uid="{5BEB2895-4B0D-43F9-BE89-73DFA7C07B67}"/>
    <cellStyle name="l_PM Jornais(eliza)_PM Jornais(Marcelo)3 - GERAL_Plano AC - AJUSTADO -_SECOM PR - DISTRITO FEDERAL - 14-05-08 5" xfId="28660" xr:uid="{FBF41565-F9E2-4B50-AC24-FCE0CBB30BCB}"/>
    <cellStyle name="l_PM Jornais(eliza)_PM Jornais(Marcelo)3 - GERAL_Plano AC - AJUSTADO -_SECOM PR - DISTRITO FEDERAL - 14-05-08 5 2" xfId="41016" xr:uid="{9D3B9B61-0B66-4D14-ACF2-6147F8236CF1}"/>
    <cellStyle name="l_PM Jornais(eliza)_PM Jornais(Marcelo)3 - GERAL_Plano AC - AJUSTADO -_SECOM PR - DISTRITO FEDERAL - 14-05-08 6" xfId="31676" xr:uid="{97C5E6EA-35BF-4029-9F36-6443272BDE72}"/>
    <cellStyle name="l_PM Jornais(eliza)_PM Jornais(Marcelo)3 - GERAL_Plano AC - AJUSTADO -_SECOM PR - DISTRITO FEDERAL - 14-05-08_JORNAL COMPLEMENTO 24.06 - VERAMIR II - CONSOLIDADO" xfId="1779" xr:uid="{E354642F-A5D1-491B-9263-4DF28C72A2C4}"/>
    <cellStyle name="l_PM Jornais(eliza)_PM Jornais(Marcelo)3 - GERAL_Plano AC - AJUSTADO -_SECOM PR - DISTRITO FEDERAL - 14-05-08_OOH - Rev 12" xfId="4242" xr:uid="{1FE61E4A-54C0-4CE7-A4D3-49B21BB6FA82}"/>
    <cellStyle name="l_PM Jornais(eliza)_PM Jornais(Marcelo)3 - GERAL_Plano AC - AJUSTADO -_SECOM PR - MARANHÃO -  14-05-08" xfId="1780" xr:uid="{F64AC860-A9F9-4E4F-A673-813120A49049}"/>
    <cellStyle name="l_PM Jornais(eliza)_PM Jornais(Marcelo)3 - GERAL_Plano AC - AJUSTADO -_SECOM PR - MARANHÃO -  14-05-08 2" xfId="11540" xr:uid="{7AA3583A-88C1-4DBA-8439-76497BEECB93}"/>
    <cellStyle name="l_PM Jornais(eliza)_PM Jornais(Marcelo)3 - GERAL_Plano AC - AJUSTADO -_SECOM PR - MARANHÃO -  14-05-08 2 2" xfId="13296" xr:uid="{35F9FE0A-70E4-4BE8-89E5-EFC711C532BA}"/>
    <cellStyle name="l_PM Jornais(eliza)_PM Jornais(Marcelo)3 - GERAL_Plano AC - AJUSTADO -_SECOM PR - MARANHÃO -  14-05-08 2 2 2" xfId="16926" xr:uid="{882FED29-411C-494B-9663-62D6C00AC91B}"/>
    <cellStyle name="l_PM Jornais(eliza)_PM Jornais(Marcelo)3 - GERAL_Plano AC - AJUSTADO -_SECOM PR - MARANHÃO -  14-05-08 2 2 2 2" xfId="23085" xr:uid="{BB6C0240-0382-4BE0-B215-518AE676E624}"/>
    <cellStyle name="l_PM Jornais(eliza)_PM Jornais(Marcelo)3 - GERAL_Plano AC - AJUSTADO -_SECOM PR - MARANHÃO -  14-05-08 2 2 2 2 2" xfId="40352" xr:uid="{5AB50EBD-A419-4640-A6E4-10553FD74E79}"/>
    <cellStyle name="l_PM Jornais(eliza)_PM Jornais(Marcelo)3 - GERAL_Plano AC - AJUSTADO -_SECOM PR - MARANHÃO -  14-05-08 2 2 2 3" xfId="27993" xr:uid="{FB5D680A-FA0F-4934-863F-7D851D73DE14}"/>
    <cellStyle name="l_PM Jornais(eliza)_PM Jornais(Marcelo)3 - GERAL_Plano AC - AJUSTADO -_SECOM PR - MARANHÃO -  14-05-08 2 2 3" xfId="31217" xr:uid="{265C5349-C2C5-401C-9C81-2AB786B6CE75}"/>
    <cellStyle name="l_PM Jornais(eliza)_PM Jornais(Marcelo)3 - GERAL_Plano AC - AJUSTADO -_SECOM PR - MARANHÃO -  14-05-08 2 2 3 2" xfId="43441" xr:uid="{ED229249-F3F3-4C3C-8F15-2DD2C2DAFA41}"/>
    <cellStyle name="l_PM Jornais(eliza)_PM Jornais(Marcelo)3 - GERAL_Plano AC - AJUSTADO -_SECOM PR - MARANHÃO -  14-05-08 2 2 4" xfId="34209" xr:uid="{F78254EF-9B93-401A-B54A-90C2AD2752EC}"/>
    <cellStyle name="l_PM Jornais(eliza)_PM Jornais(Marcelo)3 - GERAL_Plano AC - AJUSTADO -_SECOM PR - MARANHÃO -  14-05-08 2 2 4 2" xfId="45928" xr:uid="{E5FC062A-5BB9-4A1F-BE1A-2EB94E372543}"/>
    <cellStyle name="l_PM Jornais(eliza)_PM Jornais(Marcelo)3 - GERAL_Plano AC - AJUSTADO -_SECOM PR - MARANHÃO -  14-05-08 2 2 5" xfId="36410" xr:uid="{A7FC233E-1640-4556-BC06-91943954A173}"/>
    <cellStyle name="l_PM Jornais(eliza)_PM Jornais(Marcelo)3 - GERAL_Plano AC - AJUSTADO -_SECOM PR - MARANHÃO -  14-05-08 2 2 6" xfId="18215" xr:uid="{303A8723-AC65-4FE8-86D8-EBE9934668CB}"/>
    <cellStyle name="l_PM Jornais(eliza)_PM Jornais(Marcelo)3 - GERAL_Plano AC - AJUSTADO -_SECOM PR - MARANHÃO -  14-05-08 2 3" xfId="15223" xr:uid="{4C5D278D-A410-4854-A774-ECDDAA6B5C4E}"/>
    <cellStyle name="l_PM Jornais(eliza)_PM Jornais(Marcelo)3 - GERAL_Plano AC - AJUSTADO -_SECOM PR - MARANHÃO -  14-05-08 2 3 2" xfId="21382" xr:uid="{16B8306C-7D33-4BB9-82FD-BD3F2A773E46}"/>
    <cellStyle name="l_PM Jornais(eliza)_PM Jornais(Marcelo)3 - GERAL_Plano AC - AJUSTADO -_SECOM PR - MARANHÃO -  14-05-08 2 3 2 2" xfId="38755" xr:uid="{63BF1AF5-1BCC-4919-BB48-D8B1C6AB2F91}"/>
    <cellStyle name="l_PM Jornais(eliza)_PM Jornais(Marcelo)3 - GERAL_Plano AC - AJUSTADO -_SECOM PR - MARANHÃO -  14-05-08 2 3 3" xfId="26344" xr:uid="{15349E12-22F4-406A-9755-402226052B1B}"/>
    <cellStyle name="l_PM Jornais(eliza)_PM Jornais(Marcelo)3 - GERAL_Plano AC - AJUSTADO -_SECOM PR - MARANHÃO -  14-05-08 2 4" xfId="29535" xr:uid="{6DBDA0CE-6F7C-47C4-B538-C4C54DFC9701}"/>
    <cellStyle name="l_PM Jornais(eliza)_PM Jornais(Marcelo)3 - GERAL_Plano AC - AJUSTADO -_SECOM PR - MARANHÃO -  14-05-08 2 4 2" xfId="41845" xr:uid="{3ECF3126-710E-4BCB-8C22-DEFF04FA7D5A}"/>
    <cellStyle name="l_PM Jornais(eliza)_PM Jornais(Marcelo)3 - GERAL_Plano AC - AJUSTADO -_SECOM PR - MARANHÃO -  14-05-08 2 5" xfId="32519" xr:uid="{9F85B5C9-893B-4DBB-925B-9A48FAB3BA19}"/>
    <cellStyle name="l_PM Jornais(eliza)_PM Jornais(Marcelo)3 - GERAL_Plano AC - AJUSTADO -_SECOM PR - MARANHÃO -  14-05-08 2 5 2" xfId="44274" xr:uid="{6C405F26-38EE-4A0E-996F-1C6428923B26}"/>
    <cellStyle name="l_PM Jornais(eliza)_PM Jornais(Marcelo)3 - GERAL_Plano AC - AJUSTADO -_SECOM PR - MARANHÃO -  14-05-08 2 6" xfId="34824" xr:uid="{72E6822A-0F7C-4856-AB59-AD83EC181965}"/>
    <cellStyle name="l_PM Jornais(eliza)_PM Jornais(Marcelo)3 - GERAL_Plano AC - AJUSTADO -_SECOM PR - MARANHÃO -  14-05-08 2 7" xfId="18665" xr:uid="{59C407A3-601A-4575-9916-49C8470CF118}"/>
    <cellStyle name="l_PM Jornais(eliza)_PM Jornais(Marcelo)3 - GERAL_Plano AC - AJUSTADO -_SECOM PR - MARANHÃO -  14-05-08 3" xfId="12493" xr:uid="{4F22A046-2FEE-4439-9180-92468B445D59}"/>
    <cellStyle name="l_PM Jornais(eliza)_PM Jornais(Marcelo)3 - GERAL_Plano AC - AJUSTADO -_SECOM PR - MARANHÃO -  14-05-08 3 2" xfId="16123" xr:uid="{2DBC3FCE-A4FB-4D68-AA97-5C943F8A5796}"/>
    <cellStyle name="l_PM Jornais(eliza)_PM Jornais(Marcelo)3 - GERAL_Plano AC - AJUSTADO -_SECOM PR - MARANHÃO -  14-05-08 3 2 2" xfId="22282" xr:uid="{D76812DD-C7A1-4ABE-B76C-C0AA1FB4001C}"/>
    <cellStyle name="l_PM Jornais(eliza)_PM Jornais(Marcelo)3 - GERAL_Plano AC - AJUSTADO -_SECOM PR - MARANHÃO -  14-05-08 3 2 2 2" xfId="39560" xr:uid="{3AEB2C17-065A-4E99-A853-29445CAAD696}"/>
    <cellStyle name="l_PM Jornais(eliza)_PM Jornais(Marcelo)3 - GERAL_Plano AC - AJUSTADO -_SECOM PR - MARANHÃO -  14-05-08 3 2 3" xfId="27201" xr:uid="{52696CE6-2289-4AB2-AAE8-FD79B3F4AEF1}"/>
    <cellStyle name="l_PM Jornais(eliza)_PM Jornais(Marcelo)3 - GERAL_Plano AC - AJUSTADO -_SECOM PR - MARANHÃO -  14-05-08 3 2 4" xfId="48460" xr:uid="{F3F6D043-3DC0-488F-BAE1-44EE343B1B42}"/>
    <cellStyle name="l_PM Jornais(eliza)_PM Jornais(Marcelo)3 - GERAL_Plano AC - AJUSTADO -_SECOM PR - MARANHÃO -  14-05-08 3 3" xfId="17823" xr:uid="{21C8F416-3F63-42B7-8FC8-75BBFFB26739}"/>
    <cellStyle name="l_PM Jornais(eliza)_PM Jornais(Marcelo)3 - GERAL_Plano AC - AJUSTADO -_SECOM PR - MARANHÃO -  14-05-08 3 3 2" xfId="23982" xr:uid="{DC85AACE-FE2B-4FBA-8225-60FC1A7B3737}"/>
    <cellStyle name="l_PM Jornais(eliza)_PM Jornais(Marcelo)3 - GERAL_Plano AC - AJUSTADO -_SECOM PR - MARANHÃO -  14-05-08 3 3 2 2" xfId="42645" xr:uid="{4C8B3F7A-5430-4625-80BD-12753629DBE8}"/>
    <cellStyle name="l_PM Jornais(eliza)_PM Jornais(Marcelo)3 - GERAL_Plano AC - AJUSTADO -_SECOM PR - MARANHÃO -  14-05-08 3 3 3" xfId="30419" xr:uid="{7C4D3D9F-EE75-4960-AA5C-56D86C33A00A}"/>
    <cellStyle name="l_PM Jornais(eliza)_PM Jornais(Marcelo)3 - GERAL_Plano AC - AJUSTADO -_SECOM PR - MARANHÃO -  14-05-08 3 4" xfId="33416" xr:uid="{110B33D5-F465-4F90-8C4F-84E860A7C536}"/>
    <cellStyle name="l_PM Jornais(eliza)_PM Jornais(Marcelo)3 - GERAL_Plano AC - AJUSTADO -_SECOM PR - MARANHÃO -  14-05-08 3 4 2" xfId="45135" xr:uid="{39AB80AE-D3BA-4C50-AD9B-46323E4A5099}"/>
    <cellStyle name="l_PM Jornais(eliza)_PM Jornais(Marcelo)3 - GERAL_Plano AC - AJUSTADO -_SECOM PR - MARANHÃO -  14-05-08 3 5" xfId="35618" xr:uid="{469D7DBC-8B9B-4D5B-9606-8613D226961C}"/>
    <cellStyle name="l_PM Jornais(eliza)_PM Jornais(Marcelo)3 - GERAL_Plano AC - AJUSTADO -_SECOM PR - MARANHÃO -  14-05-08 3 6" xfId="37048" xr:uid="{CE609C4E-CCCD-44A4-958A-2615687503E5}"/>
    <cellStyle name="l_PM Jornais(eliza)_PM Jornais(Marcelo)3 - GERAL_Plano AC - AJUSTADO -_SECOM PR - MARANHÃO -  14-05-08 3 6 2" xfId="46584" xr:uid="{519C7BB1-6AE3-4071-B5F6-B797FE580B5C}"/>
    <cellStyle name="l_PM Jornais(eliza)_PM Jornais(Marcelo)3 - GERAL_Plano AC - AJUSTADO -_SECOM PR - MARANHÃO -  14-05-08 4" xfId="14383" xr:uid="{98190EB2-BD85-4EDB-BAC5-6EBBAF1B37E9}"/>
    <cellStyle name="l_PM Jornais(eliza)_PM Jornais(Marcelo)3 - GERAL_Plano AC - AJUSTADO -_SECOM PR - MARANHÃO -  14-05-08 4 2" xfId="20542" xr:uid="{66F623F9-E0F4-40E2-A92C-1EE945516306}"/>
    <cellStyle name="l_PM Jornais(eliza)_PM Jornais(Marcelo)3 - GERAL_Plano AC - AJUSTADO -_SECOM PR - MARANHÃO -  14-05-08 4 2 2" xfId="37952" xr:uid="{92536C0F-AC34-49E0-927F-694E649881D8}"/>
    <cellStyle name="l_PM Jornais(eliza)_PM Jornais(Marcelo)3 - GERAL_Plano AC - AJUSTADO -_SECOM PR - MARANHÃO -  14-05-08 4 3" xfId="25450" xr:uid="{FA935B6F-AD41-4ABF-91A3-A0CC17BEFB58}"/>
    <cellStyle name="l_PM Jornais(eliza)_PM Jornais(Marcelo)3 - GERAL_Plano AC - AJUSTADO -_SECOM PR - MARANHÃO -  14-05-08 5" xfId="28661" xr:uid="{17291517-6716-474A-BEDE-7B1C44513207}"/>
    <cellStyle name="l_PM Jornais(eliza)_PM Jornais(Marcelo)3 - GERAL_Plano AC - AJUSTADO -_SECOM PR - MARANHÃO -  14-05-08 5 2" xfId="41017" xr:uid="{3B27054D-1941-4D8E-ADA0-E62352EA7719}"/>
    <cellStyle name="l_PM Jornais(eliza)_PM Jornais(Marcelo)3 - GERAL_Plano AC - AJUSTADO -_SECOM PR - MARANHÃO -  14-05-08 6" xfId="31675" xr:uid="{028FC37E-6F24-4F8D-BD5D-B4C518541E27}"/>
    <cellStyle name="l_PM Jornais(eliza)_PM Jornais(Marcelo)3 - GERAL_Plano AC - AJUSTADO -_SECOM PR - MARANHÃO -  14-05-08_JORNAL COMPLEMENTO 24.06 - VERAMIR II - CONSOLIDADO" xfId="1781" xr:uid="{81A7D37E-E393-44D2-A4D7-2DF349CAB762}"/>
    <cellStyle name="l_PM Jornais(eliza)_PM Jornais(Marcelo)3 - GERAL_Plano AC - AJUSTADO -_SECOM PR - MARANHÃO -  14-05-08_OOH - Rev 12" xfId="4243" xr:uid="{943FE47B-4581-4B00-AC93-3072F0EF7865}"/>
    <cellStyle name="l_PM Jornais(eliza)_PM Jornais(Marcelo)3 - GERAL_Plano AC - AJUSTADO -_SECOM PR - MGE E SPE - 13-05" xfId="1782" xr:uid="{12F1E386-3066-4221-B56B-F77E7F09981B}"/>
    <cellStyle name="l_PM Jornais(eliza)_PM Jornais(Marcelo)3 - GERAL_Plano AC - AJUSTADO -_SECOM PR - MGE E SPE - 13-05 2" xfId="11541" xr:uid="{0E9A6585-C035-4685-8C42-D565CFB31281}"/>
    <cellStyle name="l_PM Jornais(eliza)_PM Jornais(Marcelo)3 - GERAL_Plano AC - AJUSTADO -_SECOM PR - MGE E SPE - 13-05 2 2" xfId="13297" xr:uid="{3AB3BA97-5CB1-4498-80D3-A4C7FF21C293}"/>
    <cellStyle name="l_PM Jornais(eliza)_PM Jornais(Marcelo)3 - GERAL_Plano AC - AJUSTADO -_SECOM PR - MGE E SPE - 13-05 2 2 2" xfId="16927" xr:uid="{A21AEA52-2DFA-4487-BD03-E525CE4F9DA7}"/>
    <cellStyle name="l_PM Jornais(eliza)_PM Jornais(Marcelo)3 - GERAL_Plano AC - AJUSTADO -_SECOM PR - MGE E SPE - 13-05 2 2 2 2" xfId="23086" xr:uid="{4C1516C4-DC8E-475C-9F82-25AF5153BD8A}"/>
    <cellStyle name="l_PM Jornais(eliza)_PM Jornais(Marcelo)3 - GERAL_Plano AC - AJUSTADO -_SECOM PR - MGE E SPE - 13-05 2 2 2 2 2" xfId="40353" xr:uid="{73F71F6A-2BA6-4153-B8A1-6C74B6CB62E6}"/>
    <cellStyle name="l_PM Jornais(eliza)_PM Jornais(Marcelo)3 - GERAL_Plano AC - AJUSTADO -_SECOM PR - MGE E SPE - 13-05 2 2 2 3" xfId="27994" xr:uid="{F9C59026-2136-4E0C-A3B3-3E4D889465DE}"/>
    <cellStyle name="l_PM Jornais(eliza)_PM Jornais(Marcelo)3 - GERAL_Plano AC - AJUSTADO -_SECOM PR - MGE E SPE - 13-05 2 2 3" xfId="31218" xr:uid="{F0AF25AD-1C6F-46B1-A5D4-58A255A273FE}"/>
    <cellStyle name="l_PM Jornais(eliza)_PM Jornais(Marcelo)3 - GERAL_Plano AC - AJUSTADO -_SECOM PR - MGE E SPE - 13-05 2 2 3 2" xfId="43442" xr:uid="{04FF7D17-2F3C-47EF-9568-51303CFBD9DA}"/>
    <cellStyle name="l_PM Jornais(eliza)_PM Jornais(Marcelo)3 - GERAL_Plano AC - AJUSTADO -_SECOM PR - MGE E SPE - 13-05 2 2 4" xfId="34210" xr:uid="{5F397DB0-4524-4CDB-AF86-ABDE8829A670}"/>
    <cellStyle name="l_PM Jornais(eliza)_PM Jornais(Marcelo)3 - GERAL_Plano AC - AJUSTADO -_SECOM PR - MGE E SPE - 13-05 2 2 4 2" xfId="45929" xr:uid="{88465159-2CC6-4754-95E4-E3C2F72B27BA}"/>
    <cellStyle name="l_PM Jornais(eliza)_PM Jornais(Marcelo)3 - GERAL_Plano AC - AJUSTADO -_SECOM PR - MGE E SPE - 13-05 2 2 5" xfId="36411" xr:uid="{35C3987D-0BEA-4A3E-99F4-33D9D068D6F5}"/>
    <cellStyle name="l_PM Jornais(eliza)_PM Jornais(Marcelo)3 - GERAL_Plano AC - AJUSTADO -_SECOM PR - MGE E SPE - 13-05 2 2 6" xfId="19883" xr:uid="{09CEC1A6-FF1E-4A1B-93A8-1D6EB29A20FB}"/>
    <cellStyle name="l_PM Jornais(eliza)_PM Jornais(Marcelo)3 - GERAL_Plano AC - AJUSTADO -_SECOM PR - MGE E SPE - 13-05 2 3" xfId="15224" xr:uid="{23898881-CB28-48E4-B1E9-AF4629BC1106}"/>
    <cellStyle name="l_PM Jornais(eliza)_PM Jornais(Marcelo)3 - GERAL_Plano AC - AJUSTADO -_SECOM PR - MGE E SPE - 13-05 2 3 2" xfId="21383" xr:uid="{77DD4FA6-AD08-4D5C-8C03-3C1BD813E688}"/>
    <cellStyle name="l_PM Jornais(eliza)_PM Jornais(Marcelo)3 - GERAL_Plano AC - AJUSTADO -_SECOM PR - MGE E SPE - 13-05 2 3 2 2" xfId="38756" xr:uid="{ECFCFCB3-2825-46CD-9423-219B307B46E3}"/>
    <cellStyle name="l_PM Jornais(eliza)_PM Jornais(Marcelo)3 - GERAL_Plano AC - AJUSTADO -_SECOM PR - MGE E SPE - 13-05 2 3 3" xfId="26345" xr:uid="{34062C71-3021-454B-9928-890FD4E78AAC}"/>
    <cellStyle name="l_PM Jornais(eliza)_PM Jornais(Marcelo)3 - GERAL_Plano AC - AJUSTADO -_SECOM PR - MGE E SPE - 13-05 2 4" xfId="29536" xr:uid="{9C7FFAA3-7F00-47F8-A5AF-AE981CEA3182}"/>
    <cellStyle name="l_PM Jornais(eliza)_PM Jornais(Marcelo)3 - GERAL_Plano AC - AJUSTADO -_SECOM PR - MGE E SPE - 13-05 2 4 2" xfId="41846" xr:uid="{1C6B1E94-D78B-40C6-A6F4-B2E3440843BB}"/>
    <cellStyle name="l_PM Jornais(eliza)_PM Jornais(Marcelo)3 - GERAL_Plano AC - AJUSTADO -_SECOM PR - MGE E SPE - 13-05 2 5" xfId="32520" xr:uid="{4499B002-634D-4863-B8F6-31166BDAA6B1}"/>
    <cellStyle name="l_PM Jornais(eliza)_PM Jornais(Marcelo)3 - GERAL_Plano AC - AJUSTADO -_SECOM PR - MGE E SPE - 13-05 2 5 2" xfId="44275" xr:uid="{E2567AA5-9539-4A11-95CF-6DE80E8B8414}"/>
    <cellStyle name="l_PM Jornais(eliza)_PM Jornais(Marcelo)3 - GERAL_Plano AC - AJUSTADO -_SECOM PR - MGE E SPE - 13-05 2 6" xfId="34825" xr:uid="{FA500D14-0708-4E58-816B-4DDA7A196D2D}"/>
    <cellStyle name="l_PM Jornais(eliza)_PM Jornais(Marcelo)3 - GERAL_Plano AC - AJUSTADO -_SECOM PR - MGE E SPE - 13-05 2 7" xfId="19363" xr:uid="{F704C631-0825-4B71-B22C-93A2A1B3B831}"/>
    <cellStyle name="l_PM Jornais(eliza)_PM Jornais(Marcelo)3 - GERAL_Plano AC - AJUSTADO -_SECOM PR - MGE E SPE - 13-05 3" xfId="12494" xr:uid="{40C69B4F-D86B-475F-BEBC-6134B4D1D091}"/>
    <cellStyle name="l_PM Jornais(eliza)_PM Jornais(Marcelo)3 - GERAL_Plano AC - AJUSTADO -_SECOM PR - MGE E SPE - 13-05 3 2" xfId="16124" xr:uid="{1C90D691-123D-4AD5-92F6-398C08513D6F}"/>
    <cellStyle name="l_PM Jornais(eliza)_PM Jornais(Marcelo)3 - GERAL_Plano AC - AJUSTADO -_SECOM PR - MGE E SPE - 13-05 3 2 2" xfId="22283" xr:uid="{E9DFAE57-8BA5-4DE7-9C38-E4C2387E16DD}"/>
    <cellStyle name="l_PM Jornais(eliza)_PM Jornais(Marcelo)3 - GERAL_Plano AC - AJUSTADO -_SECOM PR - MGE E SPE - 13-05 3 2 2 2" xfId="39561" xr:uid="{B04F2A95-9BEF-4797-8283-D8683D9D56E9}"/>
    <cellStyle name="l_PM Jornais(eliza)_PM Jornais(Marcelo)3 - GERAL_Plano AC - AJUSTADO -_SECOM PR - MGE E SPE - 13-05 3 2 3" xfId="27202" xr:uid="{D6BE7D21-654F-4E99-8BAC-B3DCE45FCB87}"/>
    <cellStyle name="l_PM Jornais(eliza)_PM Jornais(Marcelo)3 - GERAL_Plano AC - AJUSTADO -_SECOM PR - MGE E SPE - 13-05 3 2 4" xfId="48461" xr:uid="{410AAFF0-7FAF-47F1-A238-5DDB4769794A}"/>
    <cellStyle name="l_PM Jornais(eliza)_PM Jornais(Marcelo)3 - GERAL_Plano AC - AJUSTADO -_SECOM PR - MGE E SPE - 13-05 3 3" xfId="17824" xr:uid="{AD4DC4AE-560D-43CC-8E21-60755AC47797}"/>
    <cellStyle name="l_PM Jornais(eliza)_PM Jornais(Marcelo)3 - GERAL_Plano AC - AJUSTADO -_SECOM PR - MGE E SPE - 13-05 3 3 2" xfId="23983" xr:uid="{FC881C92-B487-46D1-9176-1F27D6D6DCD9}"/>
    <cellStyle name="l_PM Jornais(eliza)_PM Jornais(Marcelo)3 - GERAL_Plano AC - AJUSTADO -_SECOM PR - MGE E SPE - 13-05 3 3 2 2" xfId="42646" xr:uid="{6CD6CE83-9157-4A2B-80A7-280C87FDA7A0}"/>
    <cellStyle name="l_PM Jornais(eliza)_PM Jornais(Marcelo)3 - GERAL_Plano AC - AJUSTADO -_SECOM PR - MGE E SPE - 13-05 3 3 3" xfId="30420" xr:uid="{70CE0F34-1CD7-4D28-ABFC-5BDA26E5A9A6}"/>
    <cellStyle name="l_PM Jornais(eliza)_PM Jornais(Marcelo)3 - GERAL_Plano AC - AJUSTADO -_SECOM PR - MGE E SPE - 13-05 3 4" xfId="33417" xr:uid="{6DE9DE06-F3ED-42D4-B8ED-23532E59DCCE}"/>
    <cellStyle name="l_PM Jornais(eliza)_PM Jornais(Marcelo)3 - GERAL_Plano AC - AJUSTADO -_SECOM PR - MGE E SPE - 13-05 3 4 2" xfId="45136" xr:uid="{7FAE6D81-81F0-4D7D-AA66-201B5E72A317}"/>
    <cellStyle name="l_PM Jornais(eliza)_PM Jornais(Marcelo)3 - GERAL_Plano AC - AJUSTADO -_SECOM PR - MGE E SPE - 13-05 3 5" xfId="35619" xr:uid="{00F6660F-2B23-475C-AD5B-C8E94FA19B24}"/>
    <cellStyle name="l_PM Jornais(eliza)_PM Jornais(Marcelo)3 - GERAL_Plano AC - AJUSTADO -_SECOM PR - MGE E SPE - 13-05 3 6" xfId="37251" xr:uid="{5FEE90D2-E5E0-45FA-A1C8-18B23CAED9EE}"/>
    <cellStyle name="l_PM Jornais(eliza)_PM Jornais(Marcelo)3 - GERAL_Plano AC - AJUSTADO -_SECOM PR - MGE E SPE - 13-05 3 6 2" xfId="46787" xr:uid="{699CE6E7-1F5F-4EC7-957D-30B23EA27302}"/>
    <cellStyle name="l_PM Jornais(eliza)_PM Jornais(Marcelo)3 - GERAL_Plano AC - AJUSTADO -_SECOM PR - MGE E SPE - 13-05 4" xfId="14384" xr:uid="{3274E980-54E9-4EF6-9FDB-6FFF2F2CDD25}"/>
    <cellStyle name="l_PM Jornais(eliza)_PM Jornais(Marcelo)3 - GERAL_Plano AC - AJUSTADO -_SECOM PR - MGE E SPE - 13-05 4 2" xfId="20543" xr:uid="{3E9985EA-E93B-4AF2-BE93-DC5767539E6D}"/>
    <cellStyle name="l_PM Jornais(eliza)_PM Jornais(Marcelo)3 - GERAL_Plano AC - AJUSTADO -_SECOM PR - MGE E SPE - 13-05 4 2 2" xfId="37953" xr:uid="{7BF53CE2-0690-420E-97BD-C9CC99F57255}"/>
    <cellStyle name="l_PM Jornais(eliza)_PM Jornais(Marcelo)3 - GERAL_Plano AC - AJUSTADO -_SECOM PR - MGE E SPE - 13-05 4 3" xfId="25451" xr:uid="{5C8E57C5-D6E7-4E38-88F1-0098BED26F59}"/>
    <cellStyle name="l_PM Jornais(eliza)_PM Jornais(Marcelo)3 - GERAL_Plano AC - AJUSTADO -_SECOM PR - MGE E SPE - 13-05 5" xfId="28662" xr:uid="{88516FD2-7AAB-4814-818D-9D3055949BE7}"/>
    <cellStyle name="l_PM Jornais(eliza)_PM Jornais(Marcelo)3 - GERAL_Plano AC - AJUSTADO -_SECOM PR - MGE E SPE - 13-05 5 2" xfId="41018" xr:uid="{388DD1E6-9A8F-4715-A697-E46C73AF0F2D}"/>
    <cellStyle name="l_PM Jornais(eliza)_PM Jornais(Marcelo)3 - GERAL_Plano AC - AJUSTADO -_SECOM PR - MGE E SPE - 13-05 6" xfId="31674" xr:uid="{E940F6E0-9CDD-4230-B9B4-67166A051C76}"/>
    <cellStyle name="l_PM Jornais(eliza)_PM Jornais(Marcelo)3 - GERAL_Plano AC - AJUSTADO -_SECOM PR - MGE E SPE - 13-05_JORNAL COMPLEMENTO 24.06 - VERAMIR II - CONSOLIDADO" xfId="1783" xr:uid="{35AD34B3-B09F-475A-B40E-789A1EDF97F3}"/>
    <cellStyle name="l_PM Jornais(eliza)_PM Jornais(Marcelo)3 - GERAL_Plano AC - AJUSTADO -_SECOM PR - MGE E SPE - 13-05_OOH - Rev 12" xfId="4244" xr:uid="{4A11BE5A-8F77-4B9E-AA4F-F463215E49AC}"/>
    <cellStyle name="l_PM Jornais(eliza)_PM Jornais(Marcelo)3 - GERAL_Plano AC - AJUSTADO -_SECOM PR - MGE E SPE - 14-05" xfId="1784" xr:uid="{CC421508-53D1-451E-865B-D98A1333171C}"/>
    <cellStyle name="l_PM Jornais(eliza)_PM Jornais(Marcelo)3 - GERAL_Plano AC - AJUSTADO -_SECOM PR - MGE E SPE - 14-05 2" xfId="11542" xr:uid="{13A47A18-5EE3-4B9E-8B8A-AA88DA6F186D}"/>
    <cellStyle name="l_PM Jornais(eliza)_PM Jornais(Marcelo)3 - GERAL_Plano AC - AJUSTADO -_SECOM PR - MGE E SPE - 14-05 2 2" xfId="13298" xr:uid="{63E1FC21-972B-467C-A270-8A33BDCF6CDD}"/>
    <cellStyle name="l_PM Jornais(eliza)_PM Jornais(Marcelo)3 - GERAL_Plano AC - AJUSTADO -_SECOM PR - MGE E SPE - 14-05 2 2 2" xfId="16928" xr:uid="{2F88D2FF-64ED-4FF3-BD43-8DCF03EF2104}"/>
    <cellStyle name="l_PM Jornais(eliza)_PM Jornais(Marcelo)3 - GERAL_Plano AC - AJUSTADO -_SECOM PR - MGE E SPE - 14-05 2 2 2 2" xfId="23087" xr:uid="{0A0B9170-3867-423E-BC18-FE787F851DFD}"/>
    <cellStyle name="l_PM Jornais(eliza)_PM Jornais(Marcelo)3 - GERAL_Plano AC - AJUSTADO -_SECOM PR - MGE E SPE - 14-05 2 2 2 2 2" xfId="40354" xr:uid="{3AA9F411-7615-45A8-9483-9AD0869F286D}"/>
    <cellStyle name="l_PM Jornais(eliza)_PM Jornais(Marcelo)3 - GERAL_Plano AC - AJUSTADO -_SECOM PR - MGE E SPE - 14-05 2 2 2 3" xfId="27995" xr:uid="{6BC0AC92-B731-420A-BCF1-DE952D7ADA2B}"/>
    <cellStyle name="l_PM Jornais(eliza)_PM Jornais(Marcelo)3 - GERAL_Plano AC - AJUSTADO -_SECOM PR - MGE E SPE - 14-05 2 2 3" xfId="31219" xr:uid="{3AF7A75B-71CB-4C14-B8F9-F276EE197F4A}"/>
    <cellStyle name="l_PM Jornais(eliza)_PM Jornais(Marcelo)3 - GERAL_Plano AC - AJUSTADO -_SECOM PR - MGE E SPE - 14-05 2 2 3 2" xfId="43443" xr:uid="{26FC3E59-2040-4316-A508-70A1D418FE38}"/>
    <cellStyle name="l_PM Jornais(eliza)_PM Jornais(Marcelo)3 - GERAL_Plano AC - AJUSTADO -_SECOM PR - MGE E SPE - 14-05 2 2 4" xfId="34211" xr:uid="{B3BE6D0B-6AF2-4ECE-A12F-5C4BEEC6E52D}"/>
    <cellStyle name="l_PM Jornais(eliza)_PM Jornais(Marcelo)3 - GERAL_Plano AC - AJUSTADO -_SECOM PR - MGE E SPE - 14-05 2 2 4 2" xfId="45930" xr:uid="{B0C736D9-E157-4653-A3C7-E62A80B27389}"/>
    <cellStyle name="l_PM Jornais(eliza)_PM Jornais(Marcelo)3 - GERAL_Plano AC - AJUSTADO -_SECOM PR - MGE E SPE - 14-05 2 2 5" xfId="36412" xr:uid="{07FF8A57-ED0D-4AFD-92DF-3117DB110154}"/>
    <cellStyle name="l_PM Jornais(eliza)_PM Jornais(Marcelo)3 - GERAL_Plano AC - AJUSTADO -_SECOM PR - MGE E SPE - 14-05 2 2 6" xfId="18212" xr:uid="{2B644BE2-7110-4DC1-8EDA-ED276F02FAE6}"/>
    <cellStyle name="l_PM Jornais(eliza)_PM Jornais(Marcelo)3 - GERAL_Plano AC - AJUSTADO -_SECOM PR - MGE E SPE - 14-05 2 3" xfId="15225" xr:uid="{63C2BC75-850B-4F00-8DA5-DBDB77DCE641}"/>
    <cellStyle name="l_PM Jornais(eliza)_PM Jornais(Marcelo)3 - GERAL_Plano AC - AJUSTADO -_SECOM PR - MGE E SPE - 14-05 2 3 2" xfId="21384" xr:uid="{9CAFF24C-9D88-42FA-837E-D416966B54D5}"/>
    <cellStyle name="l_PM Jornais(eliza)_PM Jornais(Marcelo)3 - GERAL_Plano AC - AJUSTADO -_SECOM PR - MGE E SPE - 14-05 2 3 2 2" xfId="38757" xr:uid="{431C9628-23B1-40DC-A20A-96849400E949}"/>
    <cellStyle name="l_PM Jornais(eliza)_PM Jornais(Marcelo)3 - GERAL_Plano AC - AJUSTADO -_SECOM PR - MGE E SPE - 14-05 2 3 3" xfId="26346" xr:uid="{F813CB10-C545-4ED5-8652-2678E6F58F21}"/>
    <cellStyle name="l_PM Jornais(eliza)_PM Jornais(Marcelo)3 - GERAL_Plano AC - AJUSTADO -_SECOM PR - MGE E SPE - 14-05 2 4" xfId="29537" xr:uid="{5A68F21F-8F88-416F-A824-A00AD1436FF2}"/>
    <cellStyle name="l_PM Jornais(eliza)_PM Jornais(Marcelo)3 - GERAL_Plano AC - AJUSTADO -_SECOM PR - MGE E SPE - 14-05 2 4 2" xfId="41847" xr:uid="{E129818C-5CE0-4792-8A15-229A881F951D}"/>
    <cellStyle name="l_PM Jornais(eliza)_PM Jornais(Marcelo)3 - GERAL_Plano AC - AJUSTADO -_SECOM PR - MGE E SPE - 14-05 2 5" xfId="32521" xr:uid="{537C1F61-5F79-4F55-BE4B-CB581B9240FB}"/>
    <cellStyle name="l_PM Jornais(eliza)_PM Jornais(Marcelo)3 - GERAL_Plano AC - AJUSTADO -_SECOM PR - MGE E SPE - 14-05 2 5 2" xfId="44276" xr:uid="{4AF4D5CC-DE90-4521-BB0D-6CEB183C39EE}"/>
    <cellStyle name="l_PM Jornais(eliza)_PM Jornais(Marcelo)3 - GERAL_Plano AC - AJUSTADO -_SECOM PR - MGE E SPE - 14-05 2 6" xfId="34826" xr:uid="{5ABA5268-DFDD-40F9-8778-052E599FDA4A}"/>
    <cellStyle name="l_PM Jornais(eliza)_PM Jornais(Marcelo)3 - GERAL_Plano AC - AJUSTADO -_SECOM PR - MGE E SPE - 14-05 2 7" xfId="19657" xr:uid="{C9B83DAC-302C-4532-8A2C-AEB6275AE192}"/>
    <cellStyle name="l_PM Jornais(eliza)_PM Jornais(Marcelo)3 - GERAL_Plano AC - AJUSTADO -_SECOM PR - MGE E SPE - 14-05 3" xfId="12495" xr:uid="{277CE91C-F5A5-4663-B9AE-8133C82EDD0F}"/>
    <cellStyle name="l_PM Jornais(eliza)_PM Jornais(Marcelo)3 - GERAL_Plano AC - AJUSTADO -_SECOM PR - MGE E SPE - 14-05 3 2" xfId="16125" xr:uid="{B0BFDDA8-A3C7-40C2-8AC8-D50236FB4064}"/>
    <cellStyle name="l_PM Jornais(eliza)_PM Jornais(Marcelo)3 - GERAL_Plano AC - AJUSTADO -_SECOM PR - MGE E SPE - 14-05 3 2 2" xfId="22284" xr:uid="{2FD7B531-183F-4B5C-A9B6-E9E6C4DFD088}"/>
    <cellStyle name="l_PM Jornais(eliza)_PM Jornais(Marcelo)3 - GERAL_Plano AC - AJUSTADO -_SECOM PR - MGE E SPE - 14-05 3 2 2 2" xfId="39562" xr:uid="{AA7D185F-57D8-4696-98BA-8AC7D8A50BEE}"/>
    <cellStyle name="l_PM Jornais(eliza)_PM Jornais(Marcelo)3 - GERAL_Plano AC - AJUSTADO -_SECOM PR - MGE E SPE - 14-05 3 2 3" xfId="27203" xr:uid="{38464931-1460-4500-B852-02331850FCA7}"/>
    <cellStyle name="l_PM Jornais(eliza)_PM Jornais(Marcelo)3 - GERAL_Plano AC - AJUSTADO -_SECOM PR - MGE E SPE - 14-05 3 2 4" xfId="48462" xr:uid="{76A196A0-58CE-4408-90E6-36AD1635049C}"/>
    <cellStyle name="l_PM Jornais(eliza)_PM Jornais(Marcelo)3 - GERAL_Plano AC - AJUSTADO -_SECOM PR - MGE E SPE - 14-05 3 3" xfId="17825" xr:uid="{9319381B-342B-4595-B5DA-01F34A89775B}"/>
    <cellStyle name="l_PM Jornais(eliza)_PM Jornais(Marcelo)3 - GERAL_Plano AC - AJUSTADO -_SECOM PR - MGE E SPE - 14-05 3 3 2" xfId="23984" xr:uid="{0A347525-632F-4AEF-9EF7-209AB48DDD5B}"/>
    <cellStyle name="l_PM Jornais(eliza)_PM Jornais(Marcelo)3 - GERAL_Plano AC - AJUSTADO -_SECOM PR - MGE E SPE - 14-05 3 3 2 2" xfId="42647" xr:uid="{D3ECBDB7-A24D-4000-853E-1EDB5E807464}"/>
    <cellStyle name="l_PM Jornais(eliza)_PM Jornais(Marcelo)3 - GERAL_Plano AC - AJUSTADO -_SECOM PR - MGE E SPE - 14-05 3 3 3" xfId="30421" xr:uid="{D55A9AF3-BC1E-4100-917F-E73636C0D93D}"/>
    <cellStyle name="l_PM Jornais(eliza)_PM Jornais(Marcelo)3 - GERAL_Plano AC - AJUSTADO -_SECOM PR - MGE E SPE - 14-05 3 4" xfId="33418" xr:uid="{EE0F6691-C94C-498E-BF52-A08F137809F4}"/>
    <cellStyle name="l_PM Jornais(eliza)_PM Jornais(Marcelo)3 - GERAL_Plano AC - AJUSTADO -_SECOM PR - MGE E SPE - 14-05 3 4 2" xfId="45137" xr:uid="{6033819F-6980-405A-AE2E-E832E849527F}"/>
    <cellStyle name="l_PM Jornais(eliza)_PM Jornais(Marcelo)3 - GERAL_Plano AC - AJUSTADO -_SECOM PR - MGE E SPE - 14-05 3 5" xfId="35620" xr:uid="{6FEDC6DC-C6A4-4A47-ADFC-95E9CC42D095}"/>
    <cellStyle name="l_PM Jornais(eliza)_PM Jornais(Marcelo)3 - GERAL_Plano AC - AJUSTADO -_SECOM PR - MGE E SPE - 14-05 3 6" xfId="36851" xr:uid="{DE47643A-2DAD-41C1-BB37-240DAAA068CD}"/>
    <cellStyle name="l_PM Jornais(eliza)_PM Jornais(Marcelo)3 - GERAL_Plano AC - AJUSTADO -_SECOM PR - MGE E SPE - 14-05 3 6 2" xfId="46387" xr:uid="{B033909E-7714-4839-A5D3-CC08D7993C2E}"/>
    <cellStyle name="l_PM Jornais(eliza)_PM Jornais(Marcelo)3 - GERAL_Plano AC - AJUSTADO -_SECOM PR - MGE E SPE - 14-05 4" xfId="14385" xr:uid="{A77E4767-8661-4FAE-A2A7-87169E016B02}"/>
    <cellStyle name="l_PM Jornais(eliza)_PM Jornais(Marcelo)3 - GERAL_Plano AC - AJUSTADO -_SECOM PR - MGE E SPE - 14-05 4 2" xfId="20544" xr:uid="{E0F966A1-6467-463B-B49E-D8774A6834A8}"/>
    <cellStyle name="l_PM Jornais(eliza)_PM Jornais(Marcelo)3 - GERAL_Plano AC - AJUSTADO -_SECOM PR - MGE E SPE - 14-05 4 2 2" xfId="37954" xr:uid="{43F48D49-FCF9-4D17-ABB6-A6AC2D6B60F6}"/>
    <cellStyle name="l_PM Jornais(eliza)_PM Jornais(Marcelo)3 - GERAL_Plano AC - AJUSTADO -_SECOM PR - MGE E SPE - 14-05 4 3" xfId="25452" xr:uid="{FAD42BEB-65AC-44C7-BBC5-85A04E72F612}"/>
    <cellStyle name="l_PM Jornais(eliza)_PM Jornais(Marcelo)3 - GERAL_Plano AC - AJUSTADO -_SECOM PR - MGE E SPE - 14-05 5" xfId="28663" xr:uid="{00BE67A8-66BE-4B62-AB39-D24E17F20A6E}"/>
    <cellStyle name="l_PM Jornais(eliza)_PM Jornais(Marcelo)3 - GERAL_Plano AC - AJUSTADO -_SECOM PR - MGE E SPE - 14-05 5 2" xfId="41019" xr:uid="{8970739A-F818-4B1B-8135-749201493BE8}"/>
    <cellStyle name="l_PM Jornais(eliza)_PM Jornais(Marcelo)3 - GERAL_Plano AC - AJUSTADO -_SECOM PR - MGE E SPE - 14-05 6" xfId="31673" xr:uid="{3014A4FB-7A36-4A0E-B05F-A0A354171055}"/>
    <cellStyle name="l_PM Jornais(eliza)_PM Jornais(Marcelo)3 - GERAL_Plano AC - AJUSTADO -_SECOM PR - MGE E SPE - 14-05_JORNAL COMPLEMENTO 24.06 - VERAMIR II - CONSOLIDADO" xfId="1785" xr:uid="{0F409E06-A4F8-41AD-9A3B-4FFE5FACC8AC}"/>
    <cellStyle name="l_PM Jornais(eliza)_PM Jornais(Marcelo)3 - GERAL_Plano AC - AJUSTADO -_SECOM PR - MGE E SPE - 14-05_OOH - Rev 12" xfId="4245" xr:uid="{0FFF1545-7832-41B8-A8B2-7CC3F3610B13}"/>
    <cellStyle name="l_PM Jornais(eliza)_PM Jornais(Marcelo)3 - GERAL_Plano AC - AJUSTADO -_SECOM PR (1).." xfId="1786" xr:uid="{883570C7-6511-4CD6-9BD6-BB6197E20804}"/>
    <cellStyle name="l_PM Jornais(eliza)_PM Jornais(Marcelo)3 - GERAL_Plano AC - AJUSTADO -_SECOM PR (1).._JORNAL COMPLEMENTO 24.06 - VERAMIR II - CONSOLIDADO" xfId="1787" xr:uid="{60673AB0-E6D2-4871-B0FE-6883F535334C}"/>
    <cellStyle name="l_PM Jornais(eliza)_PM Jornais(Marcelo)3 - GERAL_Plano AC - AJUSTADO -_SECOM PR (2).." xfId="1788" xr:uid="{570FAC27-BB1C-43D6-A684-EC7A20723426}"/>
    <cellStyle name="l_PM Jornais(eliza)_PM Jornais(Marcelo)3 - GERAL_Plano AC - AJUSTADO -_SECOM PR (2).._JORNAL COMPLEMENTO 24.06 - VERAMIR II - CONSOLIDADO" xfId="1789" xr:uid="{08D9F7A0-C2DE-4E64-A773-D31A5F4E6D16}"/>
    <cellStyle name="l_PM Jornais(eliza)_PM Jornais(Marcelo)3 - GERAL_Plano AC - AJUSTADO -_SÉCULO 21" xfId="1790" xr:uid="{2BCAC1AA-EC76-4D14-A032-A6DAFD4DB622}"/>
    <cellStyle name="l_PM Jornais(eliza)_PM Jornais(Marcelo)3 - GERAL_Plano AC - AJUSTADO -_SÉCULO 21_JORNAL COMPLEMENTO 24.06 - VERAMIR II - CONSOLIDADO" xfId="1791" xr:uid="{4AD68E02-61AC-4BEE-B4BA-C03819A1151E}"/>
    <cellStyle name="l_PM Jornais(eliza)_PM Jornais(Marcelo)3 - GERAL_Plano AC - AJUSTADO -_SPA - NUCLEO APRES" xfId="1792" xr:uid="{C17E9BEA-C36E-4249-AF9F-1AD9F35E118B}"/>
    <cellStyle name="l_PM Jornais(eliza)_PM Jornais(Marcelo)3 - GERAL_Plano AC - AJUSTADO -_SPA - NUCLEO APRES 2" xfId="11543" xr:uid="{6925A549-EA3C-48D7-9456-24D7DC3CFA7E}"/>
    <cellStyle name="l_PM Jornais(eliza)_PM Jornais(Marcelo)3 - GERAL_Plano AC - AJUSTADO -_SPA - NUCLEO APRES 2 2" xfId="13299" xr:uid="{BB3830FD-88F9-4679-8EF9-B8427CC62104}"/>
    <cellStyle name="l_PM Jornais(eliza)_PM Jornais(Marcelo)3 - GERAL_Plano AC - AJUSTADO -_SPA - NUCLEO APRES 2 2 2" xfId="16929" xr:uid="{3E45FFB2-B204-45C0-8EB4-A75B3CA0DDC5}"/>
    <cellStyle name="l_PM Jornais(eliza)_PM Jornais(Marcelo)3 - GERAL_Plano AC - AJUSTADO -_SPA - NUCLEO APRES 2 2 2 2" xfId="23088" xr:uid="{3DE3AEC9-459A-467E-B35A-FB553DF98CC5}"/>
    <cellStyle name="l_PM Jornais(eliza)_PM Jornais(Marcelo)3 - GERAL_Plano AC - AJUSTADO -_SPA - NUCLEO APRES 2 2 2 2 2" xfId="40355" xr:uid="{C226B598-37BA-4176-99AB-071C4F5917B0}"/>
    <cellStyle name="l_PM Jornais(eliza)_PM Jornais(Marcelo)3 - GERAL_Plano AC - AJUSTADO -_SPA - NUCLEO APRES 2 2 2 3" xfId="27996" xr:uid="{3E8E09DD-B066-42CD-A051-C00041CA90F5}"/>
    <cellStyle name="l_PM Jornais(eliza)_PM Jornais(Marcelo)3 - GERAL_Plano AC - AJUSTADO -_SPA - NUCLEO APRES 2 2 3" xfId="31220" xr:uid="{5FCAF8E9-2C5C-441A-902A-BD553B0F7261}"/>
    <cellStyle name="l_PM Jornais(eliza)_PM Jornais(Marcelo)3 - GERAL_Plano AC - AJUSTADO -_SPA - NUCLEO APRES 2 2 3 2" xfId="43444" xr:uid="{534DC6E6-F976-4E14-B7BF-25465E24EDD4}"/>
    <cellStyle name="l_PM Jornais(eliza)_PM Jornais(Marcelo)3 - GERAL_Plano AC - AJUSTADO -_SPA - NUCLEO APRES 2 2 4" xfId="34212" xr:uid="{04D253FF-5BA2-44A7-9BC2-07BCE6105D25}"/>
    <cellStyle name="l_PM Jornais(eliza)_PM Jornais(Marcelo)3 - GERAL_Plano AC - AJUSTADO -_SPA - NUCLEO APRES 2 2 4 2" xfId="45931" xr:uid="{84A6636B-0882-4BA7-9595-2A7996E0976D}"/>
    <cellStyle name="l_PM Jornais(eliza)_PM Jornais(Marcelo)3 - GERAL_Plano AC - AJUSTADO -_SPA - NUCLEO APRES 2 2 5" xfId="36413" xr:uid="{BF294E07-349D-45C8-9386-C468BCDB328A}"/>
    <cellStyle name="l_PM Jornais(eliza)_PM Jornais(Marcelo)3 - GERAL_Plano AC - AJUSTADO -_SPA - NUCLEO APRES 2 2 6" xfId="19882" xr:uid="{E0B92B21-D571-4D66-92CF-4423D133B96B}"/>
    <cellStyle name="l_PM Jornais(eliza)_PM Jornais(Marcelo)3 - GERAL_Plano AC - AJUSTADO -_SPA - NUCLEO APRES 2 3" xfId="15226" xr:uid="{7FE316BF-5E16-4B61-B2AB-A28A8CA4D3E4}"/>
    <cellStyle name="l_PM Jornais(eliza)_PM Jornais(Marcelo)3 - GERAL_Plano AC - AJUSTADO -_SPA - NUCLEO APRES 2 3 2" xfId="21385" xr:uid="{FA70E63C-8B60-4536-9757-663975C52F70}"/>
    <cellStyle name="l_PM Jornais(eliza)_PM Jornais(Marcelo)3 - GERAL_Plano AC - AJUSTADO -_SPA - NUCLEO APRES 2 3 2 2" xfId="38758" xr:uid="{A623EC11-D47E-4690-8705-5D5F852C7F68}"/>
    <cellStyle name="l_PM Jornais(eliza)_PM Jornais(Marcelo)3 - GERAL_Plano AC - AJUSTADO -_SPA - NUCLEO APRES 2 3 3" xfId="26347" xr:uid="{EBB02DC0-00DE-412C-B14A-66E5C8A5A404}"/>
    <cellStyle name="l_PM Jornais(eliza)_PM Jornais(Marcelo)3 - GERAL_Plano AC - AJUSTADO -_SPA - NUCLEO APRES 2 4" xfId="29538" xr:uid="{62EC5D09-30BF-4763-9439-1BFE8369F072}"/>
    <cellStyle name="l_PM Jornais(eliza)_PM Jornais(Marcelo)3 - GERAL_Plano AC - AJUSTADO -_SPA - NUCLEO APRES 2 4 2" xfId="41848" xr:uid="{234E7B2C-9A5C-4200-8AB3-846F538D706E}"/>
    <cellStyle name="l_PM Jornais(eliza)_PM Jornais(Marcelo)3 - GERAL_Plano AC - AJUSTADO -_SPA - NUCLEO APRES 2 5" xfId="32522" xr:uid="{A4745116-DD78-43E2-83D5-327EB6F69266}"/>
    <cellStyle name="l_PM Jornais(eliza)_PM Jornais(Marcelo)3 - GERAL_Plano AC - AJUSTADO -_SPA - NUCLEO APRES 2 5 2" xfId="44277" xr:uid="{F2968AFE-E6DB-4ACC-BCA1-8A47723D1B58}"/>
    <cellStyle name="l_PM Jornais(eliza)_PM Jornais(Marcelo)3 - GERAL_Plano AC - AJUSTADO -_SPA - NUCLEO APRES 2 6" xfId="34827" xr:uid="{2CC882A6-56B9-4600-B21A-5107F052E099}"/>
    <cellStyle name="l_PM Jornais(eliza)_PM Jornais(Marcelo)3 - GERAL_Plano AC - AJUSTADO -_SPA - NUCLEO APRES 2 7" xfId="18980" xr:uid="{29E8FED3-4D97-446E-97EA-F0F61EB08038}"/>
    <cellStyle name="l_PM Jornais(eliza)_PM Jornais(Marcelo)3 - GERAL_Plano AC - AJUSTADO -_SPA - NUCLEO APRES 3" xfId="12496" xr:uid="{79560571-6315-4CD7-A9E2-EB6C921114BD}"/>
    <cellStyle name="l_PM Jornais(eliza)_PM Jornais(Marcelo)3 - GERAL_Plano AC - AJUSTADO -_SPA - NUCLEO APRES 3 2" xfId="16126" xr:uid="{9BE5DDB1-4091-478E-B7DA-B8E92C1ED4D6}"/>
    <cellStyle name="l_PM Jornais(eliza)_PM Jornais(Marcelo)3 - GERAL_Plano AC - AJUSTADO -_SPA - NUCLEO APRES 3 2 2" xfId="22285" xr:uid="{98356A86-99A8-4AEA-BC24-E509280FB32D}"/>
    <cellStyle name="l_PM Jornais(eliza)_PM Jornais(Marcelo)3 - GERAL_Plano AC - AJUSTADO -_SPA - NUCLEO APRES 3 2 2 2" xfId="39563" xr:uid="{F4E2F406-C26C-4A31-A7A5-43B2945C53BC}"/>
    <cellStyle name="l_PM Jornais(eliza)_PM Jornais(Marcelo)3 - GERAL_Plano AC - AJUSTADO -_SPA - NUCLEO APRES 3 2 3" xfId="27204" xr:uid="{CBDA8113-8A72-4A20-8127-CD82C6C0D1D7}"/>
    <cellStyle name="l_PM Jornais(eliza)_PM Jornais(Marcelo)3 - GERAL_Plano AC - AJUSTADO -_SPA - NUCLEO APRES 3 2 4" xfId="48463" xr:uid="{AE0150DC-3F8D-46D1-9FA0-7E2F37A225C9}"/>
    <cellStyle name="l_PM Jornais(eliza)_PM Jornais(Marcelo)3 - GERAL_Plano AC - AJUSTADO -_SPA - NUCLEO APRES 3 3" xfId="17826" xr:uid="{34D35A9D-1FF7-4C63-AC59-1EEA679C3237}"/>
    <cellStyle name="l_PM Jornais(eliza)_PM Jornais(Marcelo)3 - GERAL_Plano AC - AJUSTADO -_SPA - NUCLEO APRES 3 3 2" xfId="23985" xr:uid="{6AD6130A-394C-44AF-833B-12C2509C4938}"/>
    <cellStyle name="l_PM Jornais(eliza)_PM Jornais(Marcelo)3 - GERAL_Plano AC - AJUSTADO -_SPA - NUCLEO APRES 3 3 2 2" xfId="42648" xr:uid="{06A2C804-E86A-4BD9-A1F7-97B91E225F36}"/>
    <cellStyle name="l_PM Jornais(eliza)_PM Jornais(Marcelo)3 - GERAL_Plano AC - AJUSTADO -_SPA - NUCLEO APRES 3 3 3" xfId="30422" xr:uid="{E7F08175-958B-4068-B52F-46EA095A094F}"/>
    <cellStyle name="l_PM Jornais(eliza)_PM Jornais(Marcelo)3 - GERAL_Plano AC - AJUSTADO -_SPA - NUCLEO APRES 3 4" xfId="33419" xr:uid="{BB6A2770-7508-4338-8EBB-B31843A6D836}"/>
    <cellStyle name="l_PM Jornais(eliza)_PM Jornais(Marcelo)3 - GERAL_Plano AC - AJUSTADO -_SPA - NUCLEO APRES 3 4 2" xfId="45138" xr:uid="{838B9BD5-5805-48C5-B10B-5A0B5DB3FCC1}"/>
    <cellStyle name="l_PM Jornais(eliza)_PM Jornais(Marcelo)3 - GERAL_Plano AC - AJUSTADO -_SPA - NUCLEO APRES 3 5" xfId="35621" xr:uid="{12CD8BFE-40CF-4678-9749-00D822BA1765}"/>
    <cellStyle name="l_PM Jornais(eliza)_PM Jornais(Marcelo)3 - GERAL_Plano AC - AJUSTADO -_SPA - NUCLEO APRES 3 6" xfId="29045" xr:uid="{06094DEB-1221-40FA-8248-7D4377F6D03E}"/>
    <cellStyle name="l_PM Jornais(eliza)_PM Jornais(Marcelo)3 - GERAL_Plano AC - AJUSTADO -_SPA - NUCLEO APRES 3 6 2" xfId="41371" xr:uid="{AA98E9EA-08DA-4680-9188-430C030107F8}"/>
    <cellStyle name="l_PM Jornais(eliza)_PM Jornais(Marcelo)3 - GERAL_Plano AC - AJUSTADO -_SPA - NUCLEO APRES 4" xfId="14386" xr:uid="{2780D8B8-3DA6-4C12-823E-63E084881409}"/>
    <cellStyle name="l_PM Jornais(eliza)_PM Jornais(Marcelo)3 - GERAL_Plano AC - AJUSTADO -_SPA - NUCLEO APRES 4 2" xfId="20545" xr:uid="{1A2F2D95-36EE-49EF-9E78-56C05A9A954F}"/>
    <cellStyle name="l_PM Jornais(eliza)_PM Jornais(Marcelo)3 - GERAL_Plano AC - AJUSTADO -_SPA - NUCLEO APRES 4 2 2" xfId="37955" xr:uid="{AC0E3FE4-F313-4A38-91B7-79CBA53737BB}"/>
    <cellStyle name="l_PM Jornais(eliza)_PM Jornais(Marcelo)3 - GERAL_Plano AC - AJUSTADO -_SPA - NUCLEO APRES 4 3" xfId="25453" xr:uid="{0E82D0E1-A7EF-4B08-8536-6859050C2D26}"/>
    <cellStyle name="l_PM Jornais(eliza)_PM Jornais(Marcelo)3 - GERAL_Plano AC - AJUSTADO -_SPA - NUCLEO APRES 5" xfId="28664" xr:uid="{223CEB61-033D-4224-B7F2-6632AE27946D}"/>
    <cellStyle name="l_PM Jornais(eliza)_PM Jornais(Marcelo)3 - GERAL_Plano AC - AJUSTADO -_SPA - NUCLEO APRES 5 2" xfId="41020" xr:uid="{3D334E30-A522-41FC-9774-055F6C84A038}"/>
    <cellStyle name="l_PM Jornais(eliza)_PM Jornais(Marcelo)3 - GERAL_Plano AC - AJUSTADO -_SPA - NUCLEO APRES 6" xfId="31672" xr:uid="{06B53E67-CBCA-435F-8AF8-340A720F200D}"/>
    <cellStyle name="l_PM Jornais(eliza)_PM Jornais(Marcelo)3 - GERAL_Plano AC - AJUSTADO -_SPA - NUCLEO APRES_CINEMA - BRASÍLIA - 141" xfId="1793" xr:uid="{26501F39-8A27-4F98-8D01-4904C250E1DD}"/>
    <cellStyle name="l_PM Jornais(eliza)_PM Jornais(Marcelo)3 - GERAL_Plano AC - AJUSTADO -_SPA - NUCLEO APRES_CINEMA - BRASÍLIA - 141_JORNAL COMPLEMENTO 24.06 - VERAMIR II - CONSOLIDADO" xfId="1794" xr:uid="{678ECA63-C93C-48AB-8D0F-309FA3977094}"/>
    <cellStyle name="l_PM Jornais(eliza)_PM Jornais(Marcelo)3 - GERAL_Plano AC - AJUSTADO -_SPA - NUCLEO APRES_CINEMA_-_9_MERCADOS" xfId="1795" xr:uid="{B4D86099-94C5-4FF6-9892-4D71CDC930DD}"/>
    <cellStyle name="l_PM Jornais(eliza)_PM Jornais(Marcelo)3 - GERAL_Plano AC - AJUSTADO -_SPA - NUCLEO APRES_JORNAL COMPLEMENTO 24.06 - VERAMIR II - CONSOLIDADO" xfId="1796" xr:uid="{1E049C4B-2D91-4DED-8862-6E2B808B948D}"/>
    <cellStyle name="l_PM Jornais(eliza)_PM Jornais(Marcelo)3 - GERAL_Plano AC - AJUSTADO -_SPA - NUCLEO APRES_OOH - Rev 12" xfId="4246" xr:uid="{A0AEC3BB-AB3C-4790-8865-F079925BF02A}"/>
    <cellStyle name="l_PM Jornais(eliza)_PM Jornais(Marcelo)3 - GERAL_Plano AC - AJUSTADO -_SPA - NUCLEO APRES_Plano  DF - Jornal Meia Pág. Tab. 17.05" xfId="1797" xr:uid="{238FE5AC-3CA2-4AE1-B7DE-141A6297E8E8}"/>
    <cellStyle name="l_PM Jornais(eliza)_PM Jornais(Marcelo)3 - GERAL_Plano AC - AJUSTADO -_SPA - NUCLEO APRES_Plano  DF - Jornal Meia Pág. Tab. 17.05_JORNAL COMPLEMENTO 24.06 - VERAMIR II - CONSOLIDADO" xfId="1798" xr:uid="{88665249-4AD4-40B5-B74A-2B68AD1E24FA}"/>
    <cellStyle name="l_PM Jornais(eliza)_PM Jornais(Marcelo)3 - GERAL_Plano AC - AJUSTADO -_SPA - NUCLEO APRES_Plano  PE - Jornal Meia Pág. Tab. 17.05" xfId="1799" xr:uid="{E3F1B11A-414B-4980-A4CE-CA882D7A8A69}"/>
    <cellStyle name="l_PM Jornais(eliza)_PM Jornais(Marcelo)3 - GERAL_Plano AC - AJUSTADO -_SPA - NUCLEO APRES_Plano  PE - Jornal Meia Pág. Tab. 17.05_JORNAL COMPLEMENTO 24.06 - VERAMIR II - CONSOLIDADO" xfId="1800" xr:uid="{6B16F249-0237-4C91-8822-6CFCC1F32F3A}"/>
    <cellStyle name="l_PM Jornais(eliza)_PM Jornais(Marcelo)3 - GERAL_Plano AC - AJUSTADO -_SPA - NUCLEO APRES_Plano BA - Jornal Meia Pág. Tab. 17.05" xfId="1801" xr:uid="{FA15A9E6-56C9-44CE-AD3E-0D151D986106}"/>
    <cellStyle name="l_PM Jornais(eliza)_PM Jornais(Marcelo)3 - GERAL_Plano AC - AJUSTADO -_SPA - NUCLEO APRES_Plano BA - Jornal Meia Pág. Tab. 17.05_JORNAL COMPLEMENTO 24.06 - VERAMIR II - CONSOLIDADO" xfId="1802" xr:uid="{5FE1310E-3466-484F-BF2A-996416AB811E}"/>
    <cellStyle name="l_PM Jornais(eliza)_PM Jornais(Marcelo)3 - GERAL_Plano AC - AJUSTADO -_SPA - NUCLEO APRES_Plano CE - Jornal Meia Pág. Tab. 17.05" xfId="1803" xr:uid="{7DDBFE34-51A3-4383-A9D3-2319F061E759}"/>
    <cellStyle name="l_PM Jornais(eliza)_PM Jornais(Marcelo)3 - GERAL_Plano AC - AJUSTADO -_SPA - NUCLEO APRES_Plano CE - Jornal Meia Pág. Tab. 17.05_JORNAL COMPLEMENTO 24.06 - VERAMIR II - CONSOLIDADO" xfId="1804" xr:uid="{74AF5D56-9A62-4C5C-807E-9A79F7F4B520}"/>
    <cellStyle name="l_PM Jornais(eliza)_PM Jornais(Marcelo)3 - GERAL_Plano AC - AJUSTADO -_SPA - NUCLEO APRES_REV I - PLANO RÁDIO CONSOLIDADO MATISSE 07.07" xfId="1805" xr:uid="{853CE84E-857B-4A8F-A75D-4BCE83312505}"/>
    <cellStyle name="l_PM Jornais(eliza)_PM Jornais(Marcelo)3 - GERAL_Plano AC - AJUSTADO -_SPA - NUCLEO APRES_SÉCULO 21" xfId="1806" xr:uid="{A1EF3FD2-AB27-467D-9F67-87F354E03302}"/>
    <cellStyle name="l_PM Jornais(eliza)_PM Jornais(Marcelo)3 - GERAL_Plano AC - AJUSTADO -_SPA - NUCLEO APRES_SÉCULO 21_JORNAL COMPLEMENTO 24.06 - VERAMIR II - CONSOLIDADO" xfId="1807" xr:uid="{DD06D1E8-6F27-4DFD-B626-C51178B95C85}"/>
    <cellStyle name="l_PM Jornais(eliza)_PM Jornais(Marcelo)3 - GERAL_Plano AC - AJUSTADO -_TV MATISSE" xfId="1808" xr:uid="{AB663BEE-B1F8-4BCB-B484-D06882F88031}"/>
    <cellStyle name="l_PM Jornais(eliza)_PM Jornais(Marcelo)3 - GERAL_Plano AC - AJUSTADO -_TV MATISSE 2" xfId="11544" xr:uid="{6405C23E-0631-4DE7-9D9F-F1BBA742A06F}"/>
    <cellStyle name="l_PM Jornais(eliza)_PM Jornais(Marcelo)3 - GERAL_Plano AC - AJUSTADO -_TV MATISSE 2 2" xfId="13300" xr:uid="{00A1E1C9-A4F8-4980-865E-F5B3ED9AC662}"/>
    <cellStyle name="l_PM Jornais(eliza)_PM Jornais(Marcelo)3 - GERAL_Plano AC - AJUSTADO -_TV MATISSE 2 2 2" xfId="16930" xr:uid="{956DFBF2-9EF8-4D6B-8A88-F0DE86077265}"/>
    <cellStyle name="l_PM Jornais(eliza)_PM Jornais(Marcelo)3 - GERAL_Plano AC - AJUSTADO -_TV MATISSE 2 2 2 2" xfId="23089" xr:uid="{42DA456E-23D1-41AE-9152-5EB16EB95FBE}"/>
    <cellStyle name="l_PM Jornais(eliza)_PM Jornais(Marcelo)3 - GERAL_Plano AC - AJUSTADO -_TV MATISSE 2 2 2 2 2" xfId="40356" xr:uid="{8D89BBB5-0664-4904-AC70-B7E0BEF9A4A9}"/>
    <cellStyle name="l_PM Jornais(eliza)_PM Jornais(Marcelo)3 - GERAL_Plano AC - AJUSTADO -_TV MATISSE 2 2 2 3" xfId="27997" xr:uid="{A0C7B07C-682B-4697-B3F6-A905ACD6A285}"/>
    <cellStyle name="l_PM Jornais(eliza)_PM Jornais(Marcelo)3 - GERAL_Plano AC - AJUSTADO -_TV MATISSE 2 2 3" xfId="31221" xr:uid="{520FC69C-E52A-4ED0-AC42-A037E653DC07}"/>
    <cellStyle name="l_PM Jornais(eliza)_PM Jornais(Marcelo)3 - GERAL_Plano AC - AJUSTADO -_TV MATISSE 2 2 3 2" xfId="43445" xr:uid="{C033B511-C39E-4616-BAD1-DBCC5B6C87DA}"/>
    <cellStyle name="l_PM Jornais(eliza)_PM Jornais(Marcelo)3 - GERAL_Plano AC - AJUSTADO -_TV MATISSE 2 2 4" xfId="34213" xr:uid="{999A80D2-DAB2-4393-AE00-81AF22268EB7}"/>
    <cellStyle name="l_PM Jornais(eliza)_PM Jornais(Marcelo)3 - GERAL_Plano AC - AJUSTADO -_TV MATISSE 2 2 4 2" xfId="45932" xr:uid="{A7C2587E-6ED4-4D82-8A08-2CB5E386D314}"/>
    <cellStyle name="l_PM Jornais(eliza)_PM Jornais(Marcelo)3 - GERAL_Plano AC - AJUSTADO -_TV MATISSE 2 2 5" xfId="36414" xr:uid="{AC42DF0D-6667-41FF-A3D6-28F19C8CACE8}"/>
    <cellStyle name="l_PM Jornais(eliza)_PM Jornais(Marcelo)3 - GERAL_Plano AC - AJUSTADO -_TV MATISSE 2 2 6" xfId="18209" xr:uid="{292C82DA-F879-4C66-9A05-EF2A27E0471A}"/>
    <cellStyle name="l_PM Jornais(eliza)_PM Jornais(Marcelo)3 - GERAL_Plano AC - AJUSTADO -_TV MATISSE 2 3" xfId="15227" xr:uid="{D0103F34-2E2F-4C33-B2E7-14A974FA9F6E}"/>
    <cellStyle name="l_PM Jornais(eliza)_PM Jornais(Marcelo)3 - GERAL_Plano AC - AJUSTADO -_TV MATISSE 2 3 2" xfId="21386" xr:uid="{E83E889A-C79E-43F2-B653-AF9AF71E8257}"/>
    <cellStyle name="l_PM Jornais(eliza)_PM Jornais(Marcelo)3 - GERAL_Plano AC - AJUSTADO -_TV MATISSE 2 3 2 2" xfId="38759" xr:uid="{C4F4D765-1B36-4F65-B249-592CE2FDBA18}"/>
    <cellStyle name="l_PM Jornais(eliza)_PM Jornais(Marcelo)3 - GERAL_Plano AC - AJUSTADO -_TV MATISSE 2 3 3" xfId="26348" xr:uid="{E1759A5F-12D9-4B42-B9FD-625FCCC97398}"/>
    <cellStyle name="l_PM Jornais(eliza)_PM Jornais(Marcelo)3 - GERAL_Plano AC - AJUSTADO -_TV MATISSE 2 4" xfId="29539" xr:uid="{DF6547B7-66BC-4685-A8FF-764395F18B3F}"/>
    <cellStyle name="l_PM Jornais(eliza)_PM Jornais(Marcelo)3 - GERAL_Plano AC - AJUSTADO -_TV MATISSE 2 4 2" xfId="41849" xr:uid="{0AE1F833-B417-4E1A-905E-98A2A98F714C}"/>
    <cellStyle name="l_PM Jornais(eliza)_PM Jornais(Marcelo)3 - GERAL_Plano AC - AJUSTADO -_TV MATISSE 2 5" xfId="32523" xr:uid="{F28A6EC7-E936-4F12-8FF1-3BD7E5CF66DE}"/>
    <cellStyle name="l_PM Jornais(eliza)_PM Jornais(Marcelo)3 - GERAL_Plano AC - AJUSTADO -_TV MATISSE 2 5 2" xfId="44278" xr:uid="{99C578BB-2BB6-4E08-931B-101262AD89B8}"/>
    <cellStyle name="l_PM Jornais(eliza)_PM Jornais(Marcelo)3 - GERAL_Plano AC - AJUSTADO -_TV MATISSE 2 6" xfId="34828" xr:uid="{1887E213-DADB-40E0-9DB2-CEE9A9F3074C}"/>
    <cellStyle name="l_PM Jornais(eliza)_PM Jornais(Marcelo)3 - GERAL_Plano AC - AJUSTADO -_TV MATISSE 2 7" xfId="18664" xr:uid="{69DEC48C-2F67-471E-B668-EE661FF4A5C5}"/>
    <cellStyle name="l_PM Jornais(eliza)_PM Jornais(Marcelo)3 - GERAL_Plano AC - AJUSTADO -_TV MATISSE 3" xfId="12497" xr:uid="{EE06434B-483B-4ADC-80F5-9CE5570AE21E}"/>
    <cellStyle name="l_PM Jornais(eliza)_PM Jornais(Marcelo)3 - GERAL_Plano AC - AJUSTADO -_TV MATISSE 3 2" xfId="16127" xr:uid="{BF6FF289-7A0E-4AD2-8FEB-14D40D8A9F1C}"/>
    <cellStyle name="l_PM Jornais(eliza)_PM Jornais(Marcelo)3 - GERAL_Plano AC - AJUSTADO -_TV MATISSE 3 2 2" xfId="22286" xr:uid="{A3A204EF-A713-4A77-A6EC-072BA199A097}"/>
    <cellStyle name="l_PM Jornais(eliza)_PM Jornais(Marcelo)3 - GERAL_Plano AC - AJUSTADO -_TV MATISSE 3 2 2 2" xfId="39564" xr:uid="{7EA7710C-D8F7-4E9D-9F2E-6E841A30F125}"/>
    <cellStyle name="l_PM Jornais(eliza)_PM Jornais(Marcelo)3 - GERAL_Plano AC - AJUSTADO -_TV MATISSE 3 2 3" xfId="27205" xr:uid="{8F5E2C4E-94FF-419F-8FF8-03412E579497}"/>
    <cellStyle name="l_PM Jornais(eliza)_PM Jornais(Marcelo)3 - GERAL_Plano AC - AJUSTADO -_TV MATISSE 3 2 4" xfId="48464" xr:uid="{F2754452-C144-4A09-A203-2766E2B7AE7F}"/>
    <cellStyle name="l_PM Jornais(eliza)_PM Jornais(Marcelo)3 - GERAL_Plano AC - AJUSTADO -_TV MATISSE 3 3" xfId="17827" xr:uid="{AB292DB0-7DAB-4DF9-9EC8-E47BE9753E0A}"/>
    <cellStyle name="l_PM Jornais(eliza)_PM Jornais(Marcelo)3 - GERAL_Plano AC - AJUSTADO -_TV MATISSE 3 3 2" xfId="23986" xr:uid="{575A2076-A3D8-4FCE-918C-9A24E61D6C08}"/>
    <cellStyle name="l_PM Jornais(eliza)_PM Jornais(Marcelo)3 - GERAL_Plano AC - AJUSTADO -_TV MATISSE 3 3 2 2" xfId="42649" xr:uid="{B4E7396A-DE1E-4050-8BEA-1E5A5B583F10}"/>
    <cellStyle name="l_PM Jornais(eliza)_PM Jornais(Marcelo)3 - GERAL_Plano AC - AJUSTADO -_TV MATISSE 3 3 3" xfId="30423" xr:uid="{EAE41B98-19D5-42D2-A27C-4295FB2DCE35}"/>
    <cellStyle name="l_PM Jornais(eliza)_PM Jornais(Marcelo)3 - GERAL_Plano AC - AJUSTADO -_TV MATISSE 3 4" xfId="33420" xr:uid="{05BAA0D8-37E9-4FCD-8847-1208ED2B80CA}"/>
    <cellStyle name="l_PM Jornais(eliza)_PM Jornais(Marcelo)3 - GERAL_Plano AC - AJUSTADO -_TV MATISSE 3 4 2" xfId="45139" xr:uid="{8CFDFAE9-DB8E-47DF-B274-57A632F2F377}"/>
    <cellStyle name="l_PM Jornais(eliza)_PM Jornais(Marcelo)3 - GERAL_Plano AC - AJUSTADO -_TV MATISSE 3 5" xfId="35622" xr:uid="{00900761-CF3D-404F-9C57-BEFCEB748608}"/>
    <cellStyle name="l_PM Jornais(eliza)_PM Jornais(Marcelo)3 - GERAL_Plano AC - AJUSTADO -_TV MATISSE 3 6" xfId="37047" xr:uid="{B4E01893-0031-44F6-B5C6-8F4166A3A177}"/>
    <cellStyle name="l_PM Jornais(eliza)_PM Jornais(Marcelo)3 - GERAL_Plano AC - AJUSTADO -_TV MATISSE 3 6 2" xfId="46583" xr:uid="{C82A6E59-1922-477C-983D-EF8FC5FB1503}"/>
    <cellStyle name="l_PM Jornais(eliza)_PM Jornais(Marcelo)3 - GERAL_Plano AC - AJUSTADO -_TV MATISSE 4" xfId="14387" xr:uid="{D0B42F84-7431-40D6-A761-941BA060E2E5}"/>
    <cellStyle name="l_PM Jornais(eliza)_PM Jornais(Marcelo)3 - GERAL_Plano AC - AJUSTADO -_TV MATISSE 4 2" xfId="20546" xr:uid="{5B58B5A6-90BD-49D2-B6E0-4E70FA3A5FA3}"/>
    <cellStyle name="l_PM Jornais(eliza)_PM Jornais(Marcelo)3 - GERAL_Plano AC - AJUSTADO -_TV MATISSE 4 2 2" xfId="37956" xr:uid="{BED9102B-152B-45C5-BBFD-C078B20398AE}"/>
    <cellStyle name="l_PM Jornais(eliza)_PM Jornais(Marcelo)3 - GERAL_Plano AC - AJUSTADO -_TV MATISSE 4 3" xfId="25454" xr:uid="{6D8D2F77-EC82-4760-B196-4C958E7C6B36}"/>
    <cellStyle name="l_PM Jornais(eliza)_PM Jornais(Marcelo)3 - GERAL_Plano AC - AJUSTADO -_TV MATISSE 5" xfId="28665" xr:uid="{187B0E9C-8A72-4C40-8143-4E07D8708E3D}"/>
    <cellStyle name="l_PM Jornais(eliza)_PM Jornais(Marcelo)3 - GERAL_Plano AC - AJUSTADO -_TV MATISSE 5 2" xfId="41021" xr:uid="{898579C8-4017-4311-AAAC-51DACC7CA92C}"/>
    <cellStyle name="l_PM Jornais(eliza)_PM Jornais(Marcelo)3 - GERAL_Plano AC - AJUSTADO -_TV MATISSE 6" xfId="31671" xr:uid="{C12C2D40-2C10-400E-858C-326AE9847F29}"/>
    <cellStyle name="l_PM Jornais(eliza)_PM Jornais(Marcelo)3 - GERAL_Plano AC - AJUSTADO -_TV MATISSE_JORNAL COMPLEMENTO 24.06 - VERAMIR II - CONSOLIDADO" xfId="1809" xr:uid="{19B70838-7074-41B1-862C-E7A59280BB74}"/>
    <cellStyle name="l_PM Jornais(eliza)_PM Jornais(Marcelo)3 - GERAL_Plano AC - AJUSTADO -_TV MATISSE_OOH - Rev 12" xfId="4247" xr:uid="{7C610340-11B0-4F55-9E6E-3CCCBDD4596A}"/>
    <cellStyle name="l_PM Jornais(eliza)_PM Jornais(Marcelo)3 - GERAL_Plano BA - Jornal Meia Pág. Tab. 17.05 - JR NÃO PROG. 19.05" xfId="1810" xr:uid="{C5769BBE-07B9-4862-99B3-FD1BAF60A23F}"/>
    <cellStyle name="l_PM Jornais(eliza)_PM Jornais(Marcelo)3 - GERAL_Plano Base PI" xfId="1811" xr:uid="{D141B558-EC7F-4669-B1DD-943ADFCEF98C}"/>
    <cellStyle name="l_PM Jornais(eliza)_PM Jornais(Marcelo)3 - GERAL_Plano Base PI 2" xfId="11545" xr:uid="{D89A6569-EB2D-409C-9A27-8C29071D0922}"/>
    <cellStyle name="l_PM Jornais(eliza)_PM Jornais(Marcelo)3 - GERAL_Plano Base PI 2 2" xfId="13301" xr:uid="{006D7E41-FC08-4998-A9C9-F68962D2CF68}"/>
    <cellStyle name="l_PM Jornais(eliza)_PM Jornais(Marcelo)3 - GERAL_Plano Base PI 2 2 2" xfId="16931" xr:uid="{C9070756-C06F-4654-B222-7F0DF30B03E6}"/>
    <cellStyle name="l_PM Jornais(eliza)_PM Jornais(Marcelo)3 - GERAL_Plano Base PI 2 2 2 2" xfId="23090" xr:uid="{A1259B2A-8201-4CD9-8F46-785550A90E6E}"/>
    <cellStyle name="l_PM Jornais(eliza)_PM Jornais(Marcelo)3 - GERAL_Plano Base PI 2 2 2 2 2" xfId="40357" xr:uid="{F8D30D7D-F6FC-40FA-8D5C-E59B84AE4EF6}"/>
    <cellStyle name="l_PM Jornais(eliza)_PM Jornais(Marcelo)3 - GERAL_Plano Base PI 2 2 2 3" xfId="27998" xr:uid="{4FCF0AA9-4859-4ED6-9292-12A93EF59EAD}"/>
    <cellStyle name="l_PM Jornais(eliza)_PM Jornais(Marcelo)3 - GERAL_Plano Base PI 2 2 3" xfId="31222" xr:uid="{D4459A27-213E-4C1B-BF42-7D1E98F173F9}"/>
    <cellStyle name="l_PM Jornais(eliza)_PM Jornais(Marcelo)3 - GERAL_Plano Base PI 2 2 3 2" xfId="43446" xr:uid="{A738579C-BC07-4F15-9914-63706EEA90B1}"/>
    <cellStyle name="l_PM Jornais(eliza)_PM Jornais(Marcelo)3 - GERAL_Plano Base PI 2 2 4" xfId="34214" xr:uid="{431EC62B-1313-4468-BCC3-3598F4271BFB}"/>
    <cellStyle name="l_PM Jornais(eliza)_PM Jornais(Marcelo)3 - GERAL_Plano Base PI 2 2 4 2" xfId="45933" xr:uid="{265BF57E-B801-4A9C-9F6B-ABD201EFF8AD}"/>
    <cellStyle name="l_PM Jornais(eliza)_PM Jornais(Marcelo)3 - GERAL_Plano Base PI 2 2 5" xfId="36415" xr:uid="{CA847113-46E5-48AB-8C8F-73A559ED5A33}"/>
    <cellStyle name="l_PM Jornais(eliza)_PM Jornais(Marcelo)3 - GERAL_Plano Base PI 2 2 6" xfId="19881" xr:uid="{2FE48248-C7BE-4018-8E43-6BEB09315B91}"/>
    <cellStyle name="l_PM Jornais(eliza)_PM Jornais(Marcelo)3 - GERAL_Plano Base PI 2 3" xfId="15228" xr:uid="{57104344-F896-41A0-97BA-099B54DE3AF6}"/>
    <cellStyle name="l_PM Jornais(eliza)_PM Jornais(Marcelo)3 - GERAL_Plano Base PI 2 3 2" xfId="21387" xr:uid="{0FE554E4-A982-4245-BBF8-4503DB3DF7C0}"/>
    <cellStyle name="l_PM Jornais(eliza)_PM Jornais(Marcelo)3 - GERAL_Plano Base PI 2 3 2 2" xfId="38760" xr:uid="{4AB224C1-DF17-41D3-9F5B-E9BB73346B79}"/>
    <cellStyle name="l_PM Jornais(eliza)_PM Jornais(Marcelo)3 - GERAL_Plano Base PI 2 3 3" xfId="26349" xr:uid="{7C0902EA-67AB-4F88-AEC7-C82CD6340523}"/>
    <cellStyle name="l_PM Jornais(eliza)_PM Jornais(Marcelo)3 - GERAL_Plano Base PI 2 4" xfId="29540" xr:uid="{B7FB6349-B067-43AF-96B2-A584FF4D33A0}"/>
    <cellStyle name="l_PM Jornais(eliza)_PM Jornais(Marcelo)3 - GERAL_Plano Base PI 2 4 2" xfId="41850" xr:uid="{404D7394-E33E-4954-85A2-FC67B8E0C469}"/>
    <cellStyle name="l_PM Jornais(eliza)_PM Jornais(Marcelo)3 - GERAL_Plano Base PI 2 5" xfId="32524" xr:uid="{FE347291-D0BE-4A38-8F9B-FA0CA6EF408E}"/>
    <cellStyle name="l_PM Jornais(eliza)_PM Jornais(Marcelo)3 - GERAL_Plano Base PI 2 5 2" xfId="44279" xr:uid="{B114A7F9-EA86-4D55-BE4D-0DA8FF9DAD9D}"/>
    <cellStyle name="l_PM Jornais(eliza)_PM Jornais(Marcelo)3 - GERAL_Plano Base PI 2 6" xfId="34829" xr:uid="{3BC12E56-02E4-4484-BE52-17FBF8EAC09B}"/>
    <cellStyle name="l_PM Jornais(eliza)_PM Jornais(Marcelo)3 - GERAL_Plano Base PI 2 7" xfId="19362" xr:uid="{FEE9B237-EA0B-48BB-BEF9-E13C4E72C3C1}"/>
    <cellStyle name="l_PM Jornais(eliza)_PM Jornais(Marcelo)3 - GERAL_Plano Base PI 3" xfId="12498" xr:uid="{0BBC4AA2-53EE-4B49-8CC7-415FD01EB67F}"/>
    <cellStyle name="l_PM Jornais(eliza)_PM Jornais(Marcelo)3 - GERAL_Plano Base PI 3 2" xfId="16128" xr:uid="{1CA7C841-7BB1-4056-B103-D1F8171E6C03}"/>
    <cellStyle name="l_PM Jornais(eliza)_PM Jornais(Marcelo)3 - GERAL_Plano Base PI 3 2 2" xfId="22287" xr:uid="{2569D7AC-5FB5-4D81-B380-DC839663B6B0}"/>
    <cellStyle name="l_PM Jornais(eliza)_PM Jornais(Marcelo)3 - GERAL_Plano Base PI 3 2 2 2" xfId="39565" xr:uid="{F9CF04DE-D519-4314-B658-008C0AEBF5C2}"/>
    <cellStyle name="l_PM Jornais(eliza)_PM Jornais(Marcelo)3 - GERAL_Plano Base PI 3 2 3" xfId="27206" xr:uid="{F4C46044-A8F4-4726-834F-4644BC6CFFA6}"/>
    <cellStyle name="l_PM Jornais(eliza)_PM Jornais(Marcelo)3 - GERAL_Plano Base PI 3 2 4" xfId="48465" xr:uid="{E42D73E6-433C-4B63-9E8F-1F9E23C1F239}"/>
    <cellStyle name="l_PM Jornais(eliza)_PM Jornais(Marcelo)3 - GERAL_Plano Base PI 3 3" xfId="17828" xr:uid="{60E68589-EF66-41F8-BA7F-5CB0F43AF342}"/>
    <cellStyle name="l_PM Jornais(eliza)_PM Jornais(Marcelo)3 - GERAL_Plano Base PI 3 3 2" xfId="23987" xr:uid="{6E7CDA6A-ED1C-4F02-8390-66A3648BA2AB}"/>
    <cellStyle name="l_PM Jornais(eliza)_PM Jornais(Marcelo)3 - GERAL_Plano Base PI 3 3 2 2" xfId="42650" xr:uid="{8BEA896E-8B06-4628-BCCB-E804CCD5A93E}"/>
    <cellStyle name="l_PM Jornais(eliza)_PM Jornais(Marcelo)3 - GERAL_Plano Base PI 3 3 3" xfId="30424" xr:uid="{A70A0C5A-27F3-48C6-A209-7A36C074C422}"/>
    <cellStyle name="l_PM Jornais(eliza)_PM Jornais(Marcelo)3 - GERAL_Plano Base PI 3 4" xfId="33421" xr:uid="{F87945B8-77EB-4A31-87FA-35397A44B9CB}"/>
    <cellStyle name="l_PM Jornais(eliza)_PM Jornais(Marcelo)3 - GERAL_Plano Base PI 3 4 2" xfId="45140" xr:uid="{7EDD0486-06D4-4A78-9681-D203DB7F7FEE}"/>
    <cellStyle name="l_PM Jornais(eliza)_PM Jornais(Marcelo)3 - GERAL_Plano Base PI 3 5" xfId="35623" xr:uid="{61AE1752-A6D7-4DF4-82E8-DC22F7AEBCDA}"/>
    <cellStyle name="l_PM Jornais(eliza)_PM Jornais(Marcelo)3 - GERAL_Plano Base PI 3 6" xfId="37250" xr:uid="{3A7FD7CC-CAAF-42D5-9D2C-A7A3EB8A0F3A}"/>
    <cellStyle name="l_PM Jornais(eliza)_PM Jornais(Marcelo)3 - GERAL_Plano Base PI 3 6 2" xfId="46786" xr:uid="{5039BCF0-E222-41DC-BE18-DDE47158E1CC}"/>
    <cellStyle name="l_PM Jornais(eliza)_PM Jornais(Marcelo)3 - GERAL_Plano Base PI 4" xfId="14388" xr:uid="{8F3B7BA2-C0A6-478F-8457-3BB7A276A74E}"/>
    <cellStyle name="l_PM Jornais(eliza)_PM Jornais(Marcelo)3 - GERAL_Plano Base PI 4 2" xfId="20547" xr:uid="{A2E01AA4-09D1-4CC1-ABAA-4B1336C47064}"/>
    <cellStyle name="l_PM Jornais(eliza)_PM Jornais(Marcelo)3 - GERAL_Plano Base PI 4 2 2" xfId="37957" xr:uid="{D1E46AA1-1633-48AC-8A9C-10568C9BE06C}"/>
    <cellStyle name="l_PM Jornais(eliza)_PM Jornais(Marcelo)3 - GERAL_Plano Base PI 4 3" xfId="25455" xr:uid="{13833320-0EF1-4C57-B55B-39045247F8CE}"/>
    <cellStyle name="l_PM Jornais(eliza)_PM Jornais(Marcelo)3 - GERAL_Plano Base PI 5" xfId="28666" xr:uid="{D735E7AE-C002-42A3-AA03-76586239D16F}"/>
    <cellStyle name="l_PM Jornais(eliza)_PM Jornais(Marcelo)3 - GERAL_Plano Base PI 5 2" xfId="41022" xr:uid="{2839350A-8A11-4A89-869C-3DB3FA68036D}"/>
    <cellStyle name="l_PM Jornais(eliza)_PM Jornais(Marcelo)3 - GERAL_Plano Base PI 6" xfId="31670" xr:uid="{B62E32DB-5895-406B-BBDF-5408D08B066E}"/>
    <cellStyle name="l_PM Jornais(eliza)_PM Jornais(Marcelo)3 - GERAL_Plano Base PI_JORNAL COMPLEMENTO 24.06 - VERAMIR II - CONSOLIDADO" xfId="1812" xr:uid="{ED2479C2-2F3B-446C-8AE6-212117737A3E}"/>
    <cellStyle name="l_PM Jornais(eliza)_PM Jornais(Marcelo)3 - GERAL_Plano Base PI_OOH - Rev 12" xfId="4248" xr:uid="{56648A07-D585-4AD9-9168-E39E964FD9F3}"/>
    <cellStyle name="l_PM Jornais(eliza)_PM Jornais(Marcelo)3 - GERAL_Plano ES - 12.05.08 CONFERÊNCIA14-05-08 " xfId="1813" xr:uid="{94EE72B8-F63B-46B1-B6F6-6F92331FD8C2}"/>
    <cellStyle name="l_PM Jornais(eliza)_PM Jornais(Marcelo)3 - GERAL_Plano ES - 12.05.08 CONFERÊNCIA14-05-08  2" xfId="11546" xr:uid="{ADC75377-FE2E-480E-93D9-AB766F1B0CF4}"/>
    <cellStyle name="l_PM Jornais(eliza)_PM Jornais(Marcelo)3 - GERAL_Plano ES - 12.05.08 CONFERÊNCIA14-05-08  2 2" xfId="13302" xr:uid="{5B8D7B71-A1D5-4052-8A02-A8FF4FBE12D4}"/>
    <cellStyle name="l_PM Jornais(eliza)_PM Jornais(Marcelo)3 - GERAL_Plano ES - 12.05.08 CONFERÊNCIA14-05-08  2 2 2" xfId="16932" xr:uid="{FE96F426-99A1-43C0-B528-64EA87A147AD}"/>
    <cellStyle name="l_PM Jornais(eliza)_PM Jornais(Marcelo)3 - GERAL_Plano ES - 12.05.08 CONFERÊNCIA14-05-08  2 2 2 2" xfId="23091" xr:uid="{93BF30C0-8A5C-4A02-9D1A-C7D91F3F9569}"/>
    <cellStyle name="l_PM Jornais(eliza)_PM Jornais(Marcelo)3 - GERAL_Plano ES - 12.05.08 CONFERÊNCIA14-05-08  2 2 2 2 2" xfId="40358" xr:uid="{E8098511-3986-4359-9C13-3E7D8B65D321}"/>
    <cellStyle name="l_PM Jornais(eliza)_PM Jornais(Marcelo)3 - GERAL_Plano ES - 12.05.08 CONFERÊNCIA14-05-08  2 2 2 3" xfId="27999" xr:uid="{A4666C74-2089-4AE7-9630-3A1930F2B3FA}"/>
    <cellStyle name="l_PM Jornais(eliza)_PM Jornais(Marcelo)3 - GERAL_Plano ES - 12.05.08 CONFERÊNCIA14-05-08  2 2 3" xfId="31223" xr:uid="{B825E112-7637-4021-AD81-65FC6910EDA1}"/>
    <cellStyle name="l_PM Jornais(eliza)_PM Jornais(Marcelo)3 - GERAL_Plano ES - 12.05.08 CONFERÊNCIA14-05-08  2 2 3 2" xfId="43447" xr:uid="{365C2817-4C32-49CF-A70B-5B37C08AB1B8}"/>
    <cellStyle name="l_PM Jornais(eliza)_PM Jornais(Marcelo)3 - GERAL_Plano ES - 12.05.08 CONFERÊNCIA14-05-08  2 2 4" xfId="34215" xr:uid="{1C494D45-9FE4-4E55-A0A3-B0B2000432E0}"/>
    <cellStyle name="l_PM Jornais(eliza)_PM Jornais(Marcelo)3 - GERAL_Plano ES - 12.05.08 CONFERÊNCIA14-05-08  2 2 4 2" xfId="45934" xr:uid="{26B08F22-06C4-496E-8214-ED2A957594A8}"/>
    <cellStyle name="l_PM Jornais(eliza)_PM Jornais(Marcelo)3 - GERAL_Plano ES - 12.05.08 CONFERÊNCIA14-05-08  2 2 5" xfId="36416" xr:uid="{BD50FA88-B885-496C-A953-23DD63FFEC3C}"/>
    <cellStyle name="l_PM Jornais(eliza)_PM Jornais(Marcelo)3 - GERAL_Plano ES - 12.05.08 CONFERÊNCIA14-05-08  2 2 6" xfId="18206" xr:uid="{E72C457C-D383-46CE-A24B-81DBF428F369}"/>
    <cellStyle name="l_PM Jornais(eliza)_PM Jornais(Marcelo)3 - GERAL_Plano ES - 12.05.08 CONFERÊNCIA14-05-08  2 3" xfId="15229" xr:uid="{21C48366-69C0-4D78-BA0A-61179D43D6B2}"/>
    <cellStyle name="l_PM Jornais(eliza)_PM Jornais(Marcelo)3 - GERAL_Plano ES - 12.05.08 CONFERÊNCIA14-05-08  2 3 2" xfId="21388" xr:uid="{AE77B4A0-0D0D-4955-8006-3876E738FCCB}"/>
    <cellStyle name="l_PM Jornais(eliza)_PM Jornais(Marcelo)3 - GERAL_Plano ES - 12.05.08 CONFERÊNCIA14-05-08  2 3 2 2" xfId="38761" xr:uid="{49B09D9C-9E49-4CF4-837A-443D57EE5740}"/>
    <cellStyle name="l_PM Jornais(eliza)_PM Jornais(Marcelo)3 - GERAL_Plano ES - 12.05.08 CONFERÊNCIA14-05-08  2 3 3" xfId="26350" xr:uid="{430922C7-0855-4E6E-908A-5EBC35AD809B}"/>
    <cellStyle name="l_PM Jornais(eliza)_PM Jornais(Marcelo)3 - GERAL_Plano ES - 12.05.08 CONFERÊNCIA14-05-08  2 4" xfId="29541" xr:uid="{AF41FD5B-7CA7-4B3B-93D0-9655F1EF627B}"/>
    <cellStyle name="l_PM Jornais(eliza)_PM Jornais(Marcelo)3 - GERAL_Plano ES - 12.05.08 CONFERÊNCIA14-05-08  2 4 2" xfId="41851" xr:uid="{69440924-4D95-491E-A2A5-EA248475A48F}"/>
    <cellStyle name="l_PM Jornais(eliza)_PM Jornais(Marcelo)3 - GERAL_Plano ES - 12.05.08 CONFERÊNCIA14-05-08  2 5" xfId="32525" xr:uid="{A6F71024-874A-4E1A-8D83-4B5D88394275}"/>
    <cellStyle name="l_PM Jornais(eliza)_PM Jornais(Marcelo)3 - GERAL_Plano ES - 12.05.08 CONFERÊNCIA14-05-08  2 5 2" xfId="44280" xr:uid="{98FAB361-791C-43C1-BAF5-40D557FF87F1}"/>
    <cellStyle name="l_PM Jornais(eliza)_PM Jornais(Marcelo)3 - GERAL_Plano ES - 12.05.08 CONFERÊNCIA14-05-08  2 6" xfId="34830" xr:uid="{447AB9E2-3DC1-4D68-AD0E-1B7FB34F7741}"/>
    <cellStyle name="l_PM Jornais(eliza)_PM Jornais(Marcelo)3 - GERAL_Plano ES - 12.05.08 CONFERÊNCIA14-05-08  2 7" xfId="19656" xr:uid="{70AC6C51-CCF8-49D3-8340-533DEAE5BD5B}"/>
    <cellStyle name="l_PM Jornais(eliza)_PM Jornais(Marcelo)3 - GERAL_Plano ES - 12.05.08 CONFERÊNCIA14-05-08  3" xfId="12499" xr:uid="{97F3B977-61A0-41AF-8EB2-357E5125F65E}"/>
    <cellStyle name="l_PM Jornais(eliza)_PM Jornais(Marcelo)3 - GERAL_Plano ES - 12.05.08 CONFERÊNCIA14-05-08  3 2" xfId="16129" xr:uid="{F452776A-3B7A-4D67-B1DA-1AEEC59212B0}"/>
    <cellStyle name="l_PM Jornais(eliza)_PM Jornais(Marcelo)3 - GERAL_Plano ES - 12.05.08 CONFERÊNCIA14-05-08  3 2 2" xfId="22288" xr:uid="{167F5583-1281-490F-A929-F58B000E7844}"/>
    <cellStyle name="l_PM Jornais(eliza)_PM Jornais(Marcelo)3 - GERAL_Plano ES - 12.05.08 CONFERÊNCIA14-05-08  3 2 2 2" xfId="39566" xr:uid="{158A9707-F54D-4524-BD8F-AFC787B694EF}"/>
    <cellStyle name="l_PM Jornais(eliza)_PM Jornais(Marcelo)3 - GERAL_Plano ES - 12.05.08 CONFERÊNCIA14-05-08  3 2 3" xfId="27207" xr:uid="{6785F0FA-70C5-467C-96C2-8A8CBF762901}"/>
    <cellStyle name="l_PM Jornais(eliza)_PM Jornais(Marcelo)3 - GERAL_Plano ES - 12.05.08 CONFERÊNCIA14-05-08  3 2 4" xfId="48466" xr:uid="{A52488FF-EC50-457F-8F1E-F57DE46D4A66}"/>
    <cellStyle name="l_PM Jornais(eliza)_PM Jornais(Marcelo)3 - GERAL_Plano ES - 12.05.08 CONFERÊNCIA14-05-08  3 3" xfId="17829" xr:uid="{EFD4BE16-8EE7-4167-851E-ABAA93ED7B1E}"/>
    <cellStyle name="l_PM Jornais(eliza)_PM Jornais(Marcelo)3 - GERAL_Plano ES - 12.05.08 CONFERÊNCIA14-05-08  3 3 2" xfId="23988" xr:uid="{A5941948-1016-4BCD-9CD4-28DB3EC75C1B}"/>
    <cellStyle name="l_PM Jornais(eliza)_PM Jornais(Marcelo)3 - GERAL_Plano ES - 12.05.08 CONFERÊNCIA14-05-08  3 3 2 2" xfId="42651" xr:uid="{16AE3AD1-6723-4BB3-A05D-915D0B04324C}"/>
    <cellStyle name="l_PM Jornais(eliza)_PM Jornais(Marcelo)3 - GERAL_Plano ES - 12.05.08 CONFERÊNCIA14-05-08  3 3 3" xfId="30425" xr:uid="{F97EB1E1-DE72-44D3-9729-FD62E86C9D9B}"/>
    <cellStyle name="l_PM Jornais(eliza)_PM Jornais(Marcelo)3 - GERAL_Plano ES - 12.05.08 CONFERÊNCIA14-05-08  3 4" xfId="33422" xr:uid="{A6F25094-1EB7-4160-A46E-5922F7836991}"/>
    <cellStyle name="l_PM Jornais(eliza)_PM Jornais(Marcelo)3 - GERAL_Plano ES - 12.05.08 CONFERÊNCIA14-05-08  3 4 2" xfId="45141" xr:uid="{A45D53A7-29FE-443F-8DA2-735F102359F4}"/>
    <cellStyle name="l_PM Jornais(eliza)_PM Jornais(Marcelo)3 - GERAL_Plano ES - 12.05.08 CONFERÊNCIA14-05-08  3 5" xfId="35624" xr:uid="{4CE3A03A-E755-4C50-8BFE-5B41DC1D1FD6}"/>
    <cellStyle name="l_PM Jornais(eliza)_PM Jornais(Marcelo)3 - GERAL_Plano ES - 12.05.08 CONFERÊNCIA14-05-08  3 6" xfId="36850" xr:uid="{38B8887F-F0AE-4A84-A084-AE81C4ABC915}"/>
    <cellStyle name="l_PM Jornais(eliza)_PM Jornais(Marcelo)3 - GERAL_Plano ES - 12.05.08 CONFERÊNCIA14-05-08  3 6 2" xfId="46386" xr:uid="{A524FCF0-E24B-4AD0-A18A-029BEBD98BF2}"/>
    <cellStyle name="l_PM Jornais(eliza)_PM Jornais(Marcelo)3 - GERAL_Plano ES - 12.05.08 CONFERÊNCIA14-05-08  4" xfId="14389" xr:uid="{0EE226AE-3DB3-4654-8F69-6AC99FDC8F51}"/>
    <cellStyle name="l_PM Jornais(eliza)_PM Jornais(Marcelo)3 - GERAL_Plano ES - 12.05.08 CONFERÊNCIA14-05-08  4 2" xfId="20548" xr:uid="{903E98F7-1497-43F1-970A-54832E138B38}"/>
    <cellStyle name="l_PM Jornais(eliza)_PM Jornais(Marcelo)3 - GERAL_Plano ES - 12.05.08 CONFERÊNCIA14-05-08  4 2 2" xfId="37958" xr:uid="{D641716E-2D5A-4E37-894A-247FF451E57A}"/>
    <cellStyle name="l_PM Jornais(eliza)_PM Jornais(Marcelo)3 - GERAL_Plano ES - 12.05.08 CONFERÊNCIA14-05-08  4 3" xfId="25456" xr:uid="{B4AC52E6-3872-46CC-977A-F73E919A74FA}"/>
    <cellStyle name="l_PM Jornais(eliza)_PM Jornais(Marcelo)3 - GERAL_Plano ES - 12.05.08 CONFERÊNCIA14-05-08  5" xfId="28667" xr:uid="{92713DD3-FBDA-46D7-B0C5-EAE19ABBD0B0}"/>
    <cellStyle name="l_PM Jornais(eliza)_PM Jornais(Marcelo)3 - GERAL_Plano ES - 12.05.08 CONFERÊNCIA14-05-08  5 2" xfId="41023" xr:uid="{76A1CE89-DC97-47F2-94FC-C4C660AAF5A1}"/>
    <cellStyle name="l_PM Jornais(eliza)_PM Jornais(Marcelo)3 - GERAL_Plano ES - 12.05.08 CONFERÊNCIA14-05-08  6" xfId="31669" xr:uid="{7CD2951F-643F-47FD-AC78-91EA8F45AFEC}"/>
    <cellStyle name="l_PM Jornais(eliza)_PM Jornais(Marcelo)3 - GERAL_Plano ES - 12.05.08 CONFERÊNCIA14-05-08 _OOH - Rev 12" xfId="4249" xr:uid="{0E964A96-0573-4C4C-B215-7E0F5A1018B2}"/>
    <cellStyle name="l_PM Jornais(eliza)_PM Jornais(Marcelo)3 - GERAL_Plano GO -  Jornal Meia Pág. Tab. 16.05 - JR NÃO PROG." xfId="1814" xr:uid="{2678DF03-5175-4A0C-A128-9BCCC939D575}"/>
    <cellStyle name="l_PM Jornais(eliza)_PM Jornais(Marcelo)3 - GERAL_Plano GO -  Jornal Meia Pág. Tab. 16.05 - JR NÃO PROG. 2" xfId="11547" xr:uid="{695F756C-A817-404D-8CE8-6E28952D1585}"/>
    <cellStyle name="l_PM Jornais(eliza)_PM Jornais(Marcelo)3 - GERAL_Plano GO -  Jornal Meia Pág. Tab. 16.05 - JR NÃO PROG. 2 2" xfId="13303" xr:uid="{119C8C83-946F-417C-BB4C-56C549B7328D}"/>
    <cellStyle name="l_PM Jornais(eliza)_PM Jornais(Marcelo)3 - GERAL_Plano GO -  Jornal Meia Pág. Tab. 16.05 - JR NÃO PROG. 2 2 2" xfId="16933" xr:uid="{5E86B649-9992-474D-8AFD-9F7E2B48D38A}"/>
    <cellStyle name="l_PM Jornais(eliza)_PM Jornais(Marcelo)3 - GERAL_Plano GO -  Jornal Meia Pág. Tab. 16.05 - JR NÃO PROG. 2 2 2 2" xfId="23092" xr:uid="{5392A226-F10B-40CE-B754-77B527AF9BB8}"/>
    <cellStyle name="l_PM Jornais(eliza)_PM Jornais(Marcelo)3 - GERAL_Plano GO -  Jornal Meia Pág. Tab. 16.05 - JR NÃO PROG. 2 2 2 2 2" xfId="40359" xr:uid="{6DCC4140-A0B6-46D6-B659-1851D5C4D0B5}"/>
    <cellStyle name="l_PM Jornais(eliza)_PM Jornais(Marcelo)3 - GERAL_Plano GO -  Jornal Meia Pág. Tab. 16.05 - JR NÃO PROG. 2 2 2 3" xfId="28000" xr:uid="{566DA3E3-83D5-4B6F-A2F0-7F44C9F20BC7}"/>
    <cellStyle name="l_PM Jornais(eliza)_PM Jornais(Marcelo)3 - GERAL_Plano GO -  Jornal Meia Pág. Tab. 16.05 - JR NÃO PROG. 2 2 3" xfId="31224" xr:uid="{FEE65B30-281A-4D72-AC2C-5B14E66B6459}"/>
    <cellStyle name="l_PM Jornais(eliza)_PM Jornais(Marcelo)3 - GERAL_Plano GO -  Jornal Meia Pág. Tab. 16.05 - JR NÃO PROG. 2 2 3 2" xfId="43448" xr:uid="{328135B0-8F8F-47A8-9169-67302155C36D}"/>
    <cellStyle name="l_PM Jornais(eliza)_PM Jornais(Marcelo)3 - GERAL_Plano GO -  Jornal Meia Pág. Tab. 16.05 - JR NÃO PROG. 2 2 4" xfId="34216" xr:uid="{9D60F660-3FEB-4731-BE93-20D520C16185}"/>
    <cellStyle name="l_PM Jornais(eliza)_PM Jornais(Marcelo)3 - GERAL_Plano GO -  Jornal Meia Pág. Tab. 16.05 - JR NÃO PROG. 2 2 4 2" xfId="45935" xr:uid="{7FDB4EBA-7AC4-4489-9C43-7BDCC9F8B868}"/>
    <cellStyle name="l_PM Jornais(eliza)_PM Jornais(Marcelo)3 - GERAL_Plano GO -  Jornal Meia Pág. Tab. 16.05 - JR NÃO PROG. 2 2 5" xfId="36417" xr:uid="{453A6284-0213-42E0-8DCB-B88A269579F8}"/>
    <cellStyle name="l_PM Jornais(eliza)_PM Jornais(Marcelo)3 - GERAL_Plano GO -  Jornal Meia Pág. Tab. 16.05 - JR NÃO PROG. 2 2 6" xfId="19880" xr:uid="{4FF628BF-C363-4F4E-A900-0FFA42EF4A2B}"/>
    <cellStyle name="l_PM Jornais(eliza)_PM Jornais(Marcelo)3 - GERAL_Plano GO -  Jornal Meia Pág. Tab. 16.05 - JR NÃO PROG. 2 3" xfId="15230" xr:uid="{976DCFA0-D80D-42E3-9D45-E4C29F169478}"/>
    <cellStyle name="l_PM Jornais(eliza)_PM Jornais(Marcelo)3 - GERAL_Plano GO -  Jornal Meia Pág. Tab. 16.05 - JR NÃO PROG. 2 3 2" xfId="21389" xr:uid="{964884CF-1645-4FB7-AFC4-EDA4105FF58D}"/>
    <cellStyle name="l_PM Jornais(eliza)_PM Jornais(Marcelo)3 - GERAL_Plano GO -  Jornal Meia Pág. Tab. 16.05 - JR NÃO PROG. 2 3 2 2" xfId="38762" xr:uid="{9475F2B9-6A9E-4193-ADE4-32DCD5E2BC39}"/>
    <cellStyle name="l_PM Jornais(eliza)_PM Jornais(Marcelo)3 - GERAL_Plano GO -  Jornal Meia Pág. Tab. 16.05 - JR NÃO PROG. 2 3 3" xfId="26351" xr:uid="{00313C6A-240F-422A-AD9E-73D0797B27F7}"/>
    <cellStyle name="l_PM Jornais(eliza)_PM Jornais(Marcelo)3 - GERAL_Plano GO -  Jornal Meia Pág. Tab. 16.05 - JR NÃO PROG. 2 4" xfId="29542" xr:uid="{9BA91363-1782-47DC-8035-FC0A51E31789}"/>
    <cellStyle name="l_PM Jornais(eliza)_PM Jornais(Marcelo)3 - GERAL_Plano GO -  Jornal Meia Pág. Tab. 16.05 - JR NÃO PROG. 2 4 2" xfId="41852" xr:uid="{34CC5D07-6323-4AC0-8C4C-1B0116F7E409}"/>
    <cellStyle name="l_PM Jornais(eliza)_PM Jornais(Marcelo)3 - GERAL_Plano GO -  Jornal Meia Pág. Tab. 16.05 - JR NÃO PROG. 2 5" xfId="32526" xr:uid="{E74D11FA-A889-41A6-A15C-96761BCCE938}"/>
    <cellStyle name="l_PM Jornais(eliza)_PM Jornais(Marcelo)3 - GERAL_Plano GO -  Jornal Meia Pág. Tab. 16.05 - JR NÃO PROG. 2 5 2" xfId="44281" xr:uid="{2F92DDEF-83F6-4B71-99F8-313C6F8437EC}"/>
    <cellStyle name="l_PM Jornais(eliza)_PM Jornais(Marcelo)3 - GERAL_Plano GO -  Jornal Meia Pág. Tab. 16.05 - JR NÃO PROG. 2 6" xfId="34831" xr:uid="{A7CB5EA8-8654-4AEE-9239-BC063DFAA8B9}"/>
    <cellStyle name="l_PM Jornais(eliza)_PM Jornais(Marcelo)3 - GERAL_Plano GO -  Jornal Meia Pág. Tab. 16.05 - JR NÃO PROG. 2 7" xfId="18979" xr:uid="{EC7B5EBD-D835-4D75-898A-DE89E91ECB05}"/>
    <cellStyle name="l_PM Jornais(eliza)_PM Jornais(Marcelo)3 - GERAL_Plano GO -  Jornal Meia Pág. Tab. 16.05 - JR NÃO PROG. 3" xfId="12500" xr:uid="{28879A71-C95A-4BEC-A96B-1F927C31938B}"/>
    <cellStyle name="l_PM Jornais(eliza)_PM Jornais(Marcelo)3 - GERAL_Plano GO -  Jornal Meia Pág. Tab. 16.05 - JR NÃO PROG. 3 2" xfId="16130" xr:uid="{04D0A166-39CB-4E8A-9902-FB6CCC483468}"/>
    <cellStyle name="l_PM Jornais(eliza)_PM Jornais(Marcelo)3 - GERAL_Plano GO -  Jornal Meia Pág. Tab. 16.05 - JR NÃO PROG. 3 2 2" xfId="22289" xr:uid="{D8C09C95-ECA5-45E0-8DDE-E945FDD23932}"/>
    <cellStyle name="l_PM Jornais(eliza)_PM Jornais(Marcelo)3 - GERAL_Plano GO -  Jornal Meia Pág. Tab. 16.05 - JR NÃO PROG. 3 2 2 2" xfId="39567" xr:uid="{27E67402-15E3-4F0D-BA5B-3D031451A814}"/>
    <cellStyle name="l_PM Jornais(eliza)_PM Jornais(Marcelo)3 - GERAL_Plano GO -  Jornal Meia Pág. Tab. 16.05 - JR NÃO PROG. 3 2 3" xfId="27208" xr:uid="{9549F451-D919-4B73-BB49-1C85DA2CF9E2}"/>
    <cellStyle name="l_PM Jornais(eliza)_PM Jornais(Marcelo)3 - GERAL_Plano GO -  Jornal Meia Pág. Tab. 16.05 - JR NÃO PROG. 3 2 4" xfId="48467" xr:uid="{EE3013B6-EE32-409E-B92C-A4A0C025D1DE}"/>
    <cellStyle name="l_PM Jornais(eliza)_PM Jornais(Marcelo)3 - GERAL_Plano GO -  Jornal Meia Pág. Tab. 16.05 - JR NÃO PROG. 3 3" xfId="17830" xr:uid="{D0321CFC-0867-4203-A6B4-670D9E3FB327}"/>
    <cellStyle name="l_PM Jornais(eliza)_PM Jornais(Marcelo)3 - GERAL_Plano GO -  Jornal Meia Pág. Tab. 16.05 - JR NÃO PROG. 3 3 2" xfId="23989" xr:uid="{971AB4EC-2E5B-4DDC-8F5E-70B5B9748A15}"/>
    <cellStyle name="l_PM Jornais(eliza)_PM Jornais(Marcelo)3 - GERAL_Plano GO -  Jornal Meia Pág. Tab. 16.05 - JR NÃO PROG. 3 3 2 2" xfId="42652" xr:uid="{EE024F99-80F6-43F8-87A6-9BE9DCF37A2A}"/>
    <cellStyle name="l_PM Jornais(eliza)_PM Jornais(Marcelo)3 - GERAL_Plano GO -  Jornal Meia Pág. Tab. 16.05 - JR NÃO PROG. 3 3 3" xfId="30426" xr:uid="{415561AB-0FF8-4F45-BC02-5F0FA763A294}"/>
    <cellStyle name="l_PM Jornais(eliza)_PM Jornais(Marcelo)3 - GERAL_Plano GO -  Jornal Meia Pág. Tab. 16.05 - JR NÃO PROG. 3 4" xfId="33423" xr:uid="{9B30B4B4-50AB-43E0-87ED-C3DDDA1EE1A1}"/>
    <cellStyle name="l_PM Jornais(eliza)_PM Jornais(Marcelo)3 - GERAL_Plano GO -  Jornal Meia Pág. Tab. 16.05 - JR NÃO PROG. 3 4 2" xfId="45142" xr:uid="{99E4C425-3BF2-4E15-B1FF-5217E2D62CC9}"/>
    <cellStyle name="l_PM Jornais(eliza)_PM Jornais(Marcelo)3 - GERAL_Plano GO -  Jornal Meia Pág. Tab. 16.05 - JR NÃO PROG. 3 5" xfId="35625" xr:uid="{E72BAA81-D8CE-4A90-86FA-B9D518C3487B}"/>
    <cellStyle name="l_PM Jornais(eliza)_PM Jornais(Marcelo)3 - GERAL_Plano GO -  Jornal Meia Pág. Tab. 16.05 - JR NÃO PROG. 3 6" xfId="29042" xr:uid="{D6CB2A92-E8BA-4435-B870-E660C0918829}"/>
    <cellStyle name="l_PM Jornais(eliza)_PM Jornais(Marcelo)3 - GERAL_Plano GO -  Jornal Meia Pág. Tab. 16.05 - JR NÃO PROG. 3 6 2" xfId="41369" xr:uid="{D7E4FAF2-FE8A-48D2-B18C-E5F2DFD32EF9}"/>
    <cellStyle name="l_PM Jornais(eliza)_PM Jornais(Marcelo)3 - GERAL_Plano GO -  Jornal Meia Pág. Tab. 16.05 - JR NÃO PROG. 4" xfId="14390" xr:uid="{924BFFD2-94CC-4143-BEE8-7DE257F923E5}"/>
    <cellStyle name="l_PM Jornais(eliza)_PM Jornais(Marcelo)3 - GERAL_Plano GO -  Jornal Meia Pág. Tab. 16.05 - JR NÃO PROG. 4 2" xfId="20549" xr:uid="{B62E4C1E-8B8D-43EA-982B-3E6E99FE5A5E}"/>
    <cellStyle name="l_PM Jornais(eliza)_PM Jornais(Marcelo)3 - GERAL_Plano GO -  Jornal Meia Pág. Tab. 16.05 - JR NÃO PROG. 4 2 2" xfId="37959" xr:uid="{91EEAD76-C285-49BA-B5CF-9FE2A3D8E3F7}"/>
    <cellStyle name="l_PM Jornais(eliza)_PM Jornais(Marcelo)3 - GERAL_Plano GO -  Jornal Meia Pág. Tab. 16.05 - JR NÃO PROG. 4 3" xfId="25457" xr:uid="{F3624FAB-7E2E-4852-B22C-2C0D5B49DC60}"/>
    <cellStyle name="l_PM Jornais(eliza)_PM Jornais(Marcelo)3 - GERAL_Plano GO -  Jornal Meia Pág. Tab. 16.05 - JR NÃO PROG. 5" xfId="28668" xr:uid="{09EB1CC2-2567-4431-B624-80275A756256}"/>
    <cellStyle name="l_PM Jornais(eliza)_PM Jornais(Marcelo)3 - GERAL_Plano GO -  Jornal Meia Pág. Tab. 16.05 - JR NÃO PROG. 5 2" xfId="41024" xr:uid="{423FA765-C1FC-4E1A-A6D4-AFB63670F8B5}"/>
    <cellStyle name="l_PM Jornais(eliza)_PM Jornais(Marcelo)3 - GERAL_Plano GO -  Jornal Meia Pág. Tab. 16.05 - JR NÃO PROG. 6" xfId="31668" xr:uid="{085635CA-74E4-4692-A5FE-31082DB7AACD}"/>
    <cellStyle name="l_PM Jornais(eliza)_PM Jornais(Marcelo)3 - GERAL_Plano GO -  Jornal Meia Pág. Tab. 16.05 - JR NÃO PROG._OOH - Rev 12" xfId="4250" xr:uid="{8DD12E29-BA2F-4987-A005-05AEE1F3B907}"/>
    <cellStyle name="l_PM Jornais(eliza)_PM Jornais(Marcelo)3 - GERAL_Plano MS - AJUSTADO 12.05.08 CONFERÊNCIAS 14.05.08" xfId="1815" xr:uid="{4F778319-E4DC-4EB4-AC9C-A1B6F45F498F}"/>
    <cellStyle name="l_PM Jornais(eliza)_PM Jornais(Marcelo)3 - GERAL_Plano MS - AJUSTADO 12.05.08 CONFERÊNCIAS 14.05.08 2" xfId="11548" xr:uid="{011C4D45-586B-4483-B8DD-0D34732B7AFA}"/>
    <cellStyle name="l_PM Jornais(eliza)_PM Jornais(Marcelo)3 - GERAL_Plano MS - AJUSTADO 12.05.08 CONFERÊNCIAS 14.05.08 2 2" xfId="13304" xr:uid="{9ADCD13D-53A1-4ADB-97BC-792CF4447FEF}"/>
    <cellStyle name="l_PM Jornais(eliza)_PM Jornais(Marcelo)3 - GERAL_Plano MS - AJUSTADO 12.05.08 CONFERÊNCIAS 14.05.08 2 2 2" xfId="16934" xr:uid="{4079DA61-1FCD-484E-AD55-B108285F0D19}"/>
    <cellStyle name="l_PM Jornais(eliza)_PM Jornais(Marcelo)3 - GERAL_Plano MS - AJUSTADO 12.05.08 CONFERÊNCIAS 14.05.08 2 2 2 2" xfId="23093" xr:uid="{5275683E-3172-4B03-877D-62CBDEDF481D}"/>
    <cellStyle name="l_PM Jornais(eliza)_PM Jornais(Marcelo)3 - GERAL_Plano MS - AJUSTADO 12.05.08 CONFERÊNCIAS 14.05.08 2 2 2 2 2" xfId="40360" xr:uid="{2E4FD6A6-FA28-4D48-874B-D8A221C63964}"/>
    <cellStyle name="l_PM Jornais(eliza)_PM Jornais(Marcelo)3 - GERAL_Plano MS - AJUSTADO 12.05.08 CONFERÊNCIAS 14.05.08 2 2 2 3" xfId="28001" xr:uid="{45B37B0D-C39A-45A5-B170-8517A5F98137}"/>
    <cellStyle name="l_PM Jornais(eliza)_PM Jornais(Marcelo)3 - GERAL_Plano MS - AJUSTADO 12.05.08 CONFERÊNCIAS 14.05.08 2 2 3" xfId="31225" xr:uid="{ED93AB11-68F6-4F4C-B8A7-89A747A7B802}"/>
    <cellStyle name="l_PM Jornais(eliza)_PM Jornais(Marcelo)3 - GERAL_Plano MS - AJUSTADO 12.05.08 CONFERÊNCIAS 14.05.08 2 2 3 2" xfId="43449" xr:uid="{3515C047-9BA7-4139-B2B0-CBE1ED5E9AE6}"/>
    <cellStyle name="l_PM Jornais(eliza)_PM Jornais(Marcelo)3 - GERAL_Plano MS - AJUSTADO 12.05.08 CONFERÊNCIAS 14.05.08 2 2 4" xfId="34217" xr:uid="{38B44CD9-7801-4D7F-9F3B-9F4193E9B533}"/>
    <cellStyle name="l_PM Jornais(eliza)_PM Jornais(Marcelo)3 - GERAL_Plano MS - AJUSTADO 12.05.08 CONFERÊNCIAS 14.05.08 2 2 4 2" xfId="45936" xr:uid="{C2527367-D086-4CA6-8E94-8A9E78CAE68E}"/>
    <cellStyle name="l_PM Jornais(eliza)_PM Jornais(Marcelo)3 - GERAL_Plano MS - AJUSTADO 12.05.08 CONFERÊNCIAS 14.05.08 2 2 5" xfId="36418" xr:uid="{D65EBB9A-7CEE-4071-9D3C-53350B4882CF}"/>
    <cellStyle name="l_PM Jornais(eliza)_PM Jornais(Marcelo)3 - GERAL_Plano MS - AJUSTADO 12.05.08 CONFERÊNCIAS 14.05.08 2 2 6" xfId="18203" xr:uid="{67416E3D-F962-4CB4-8540-2F584FB7C458}"/>
    <cellStyle name="l_PM Jornais(eliza)_PM Jornais(Marcelo)3 - GERAL_Plano MS - AJUSTADO 12.05.08 CONFERÊNCIAS 14.05.08 2 3" xfId="15231" xr:uid="{167EC371-D962-4062-8F88-142CA85FEF44}"/>
    <cellStyle name="l_PM Jornais(eliza)_PM Jornais(Marcelo)3 - GERAL_Plano MS - AJUSTADO 12.05.08 CONFERÊNCIAS 14.05.08 2 3 2" xfId="21390" xr:uid="{FB7AC7E5-6C98-4F4C-9F7C-83A300EF05CE}"/>
    <cellStyle name="l_PM Jornais(eliza)_PM Jornais(Marcelo)3 - GERAL_Plano MS - AJUSTADO 12.05.08 CONFERÊNCIAS 14.05.08 2 3 2 2" xfId="38763" xr:uid="{B9B4E292-27A3-4465-BEAB-E026077E6172}"/>
    <cellStyle name="l_PM Jornais(eliza)_PM Jornais(Marcelo)3 - GERAL_Plano MS - AJUSTADO 12.05.08 CONFERÊNCIAS 14.05.08 2 3 3" xfId="26352" xr:uid="{D23ED7EC-E47A-4600-BF1A-7524EF3C40BF}"/>
    <cellStyle name="l_PM Jornais(eliza)_PM Jornais(Marcelo)3 - GERAL_Plano MS - AJUSTADO 12.05.08 CONFERÊNCIAS 14.05.08 2 4" xfId="29543" xr:uid="{C2EE93F4-1139-4365-9A28-987A619D3D4F}"/>
    <cellStyle name="l_PM Jornais(eliza)_PM Jornais(Marcelo)3 - GERAL_Plano MS - AJUSTADO 12.05.08 CONFERÊNCIAS 14.05.08 2 4 2" xfId="41853" xr:uid="{C31A9CC3-07F2-4739-8D91-8786D6EEBE0E}"/>
    <cellStyle name="l_PM Jornais(eliza)_PM Jornais(Marcelo)3 - GERAL_Plano MS - AJUSTADO 12.05.08 CONFERÊNCIAS 14.05.08 2 5" xfId="32527" xr:uid="{12E47FC8-208D-4284-845E-32BC31FE341A}"/>
    <cellStyle name="l_PM Jornais(eliza)_PM Jornais(Marcelo)3 - GERAL_Plano MS - AJUSTADO 12.05.08 CONFERÊNCIAS 14.05.08 2 5 2" xfId="44282" xr:uid="{4021121F-F356-44DA-A618-9CD557B6235C}"/>
    <cellStyle name="l_PM Jornais(eliza)_PM Jornais(Marcelo)3 - GERAL_Plano MS - AJUSTADO 12.05.08 CONFERÊNCIAS 14.05.08 2 6" xfId="34832" xr:uid="{8543ED36-8C11-4562-AB1A-BAA7202F7654}"/>
    <cellStyle name="l_PM Jornais(eliza)_PM Jornais(Marcelo)3 - GERAL_Plano MS - AJUSTADO 12.05.08 CONFERÊNCIAS 14.05.08 2 7" xfId="18663" xr:uid="{96AF6A58-FEC1-405C-A99F-8818BABFDBFE}"/>
    <cellStyle name="l_PM Jornais(eliza)_PM Jornais(Marcelo)3 - GERAL_Plano MS - AJUSTADO 12.05.08 CONFERÊNCIAS 14.05.08 3" xfId="12501" xr:uid="{C6CD1B2A-BD64-444A-A137-480F749A87FF}"/>
    <cellStyle name="l_PM Jornais(eliza)_PM Jornais(Marcelo)3 - GERAL_Plano MS - AJUSTADO 12.05.08 CONFERÊNCIAS 14.05.08 3 2" xfId="16131" xr:uid="{711AA33C-C1DE-4D79-B9FC-ECEFCD2D2A90}"/>
    <cellStyle name="l_PM Jornais(eliza)_PM Jornais(Marcelo)3 - GERAL_Plano MS - AJUSTADO 12.05.08 CONFERÊNCIAS 14.05.08 3 2 2" xfId="22290" xr:uid="{F17EDB6E-36AF-4C18-9802-8057ADB8D435}"/>
    <cellStyle name="l_PM Jornais(eliza)_PM Jornais(Marcelo)3 - GERAL_Plano MS - AJUSTADO 12.05.08 CONFERÊNCIAS 14.05.08 3 2 2 2" xfId="39568" xr:uid="{358CA6F9-1941-4556-BDB1-C8A143A010E6}"/>
    <cellStyle name="l_PM Jornais(eliza)_PM Jornais(Marcelo)3 - GERAL_Plano MS - AJUSTADO 12.05.08 CONFERÊNCIAS 14.05.08 3 2 3" xfId="27209" xr:uid="{1C577A04-2DCF-4EE0-87CE-71EA8D4A87A0}"/>
    <cellStyle name="l_PM Jornais(eliza)_PM Jornais(Marcelo)3 - GERAL_Plano MS - AJUSTADO 12.05.08 CONFERÊNCIAS 14.05.08 3 2 4" xfId="48468" xr:uid="{C5CD4A87-D43C-4C0A-84F8-E7DCC529AEDF}"/>
    <cellStyle name="l_PM Jornais(eliza)_PM Jornais(Marcelo)3 - GERAL_Plano MS - AJUSTADO 12.05.08 CONFERÊNCIAS 14.05.08 3 3" xfId="17831" xr:uid="{D8C79B10-AA90-4E47-B6B8-6C0DDF0B125A}"/>
    <cellStyle name="l_PM Jornais(eliza)_PM Jornais(Marcelo)3 - GERAL_Plano MS - AJUSTADO 12.05.08 CONFERÊNCIAS 14.05.08 3 3 2" xfId="23990" xr:uid="{5C0BD133-F9B1-48EE-BD0C-7C1C6D5BE07C}"/>
    <cellStyle name="l_PM Jornais(eliza)_PM Jornais(Marcelo)3 - GERAL_Plano MS - AJUSTADO 12.05.08 CONFERÊNCIAS 14.05.08 3 3 2 2" xfId="42653" xr:uid="{5E89B7F2-5760-45BB-A2E8-D05D49F09958}"/>
    <cellStyle name="l_PM Jornais(eliza)_PM Jornais(Marcelo)3 - GERAL_Plano MS - AJUSTADO 12.05.08 CONFERÊNCIAS 14.05.08 3 3 3" xfId="30427" xr:uid="{75D2FC89-636A-41F6-995A-73A62EE64EEA}"/>
    <cellStyle name="l_PM Jornais(eliza)_PM Jornais(Marcelo)3 - GERAL_Plano MS - AJUSTADO 12.05.08 CONFERÊNCIAS 14.05.08 3 4" xfId="33424" xr:uid="{4EDF1541-8508-4A57-95F9-1EC279E2D6CA}"/>
    <cellStyle name="l_PM Jornais(eliza)_PM Jornais(Marcelo)3 - GERAL_Plano MS - AJUSTADO 12.05.08 CONFERÊNCIAS 14.05.08 3 4 2" xfId="45143" xr:uid="{AB244A1E-0EF9-4916-9F7F-C993D294C77D}"/>
    <cellStyle name="l_PM Jornais(eliza)_PM Jornais(Marcelo)3 - GERAL_Plano MS - AJUSTADO 12.05.08 CONFERÊNCIAS 14.05.08 3 5" xfId="35626" xr:uid="{F80DA505-8C06-4B37-B747-05F9B97D0698}"/>
    <cellStyle name="l_PM Jornais(eliza)_PM Jornais(Marcelo)3 - GERAL_Plano MS - AJUSTADO 12.05.08 CONFERÊNCIAS 14.05.08 3 6" xfId="37046" xr:uid="{CA41CE06-E13F-4431-B808-399CC1AD456A}"/>
    <cellStyle name="l_PM Jornais(eliza)_PM Jornais(Marcelo)3 - GERAL_Plano MS - AJUSTADO 12.05.08 CONFERÊNCIAS 14.05.08 3 6 2" xfId="46582" xr:uid="{5F0C7D8C-36EA-4D69-8BCA-8212DA1F82FC}"/>
    <cellStyle name="l_PM Jornais(eliza)_PM Jornais(Marcelo)3 - GERAL_Plano MS - AJUSTADO 12.05.08 CONFERÊNCIAS 14.05.08 4" xfId="14391" xr:uid="{DA32EFD3-575B-4094-BE6D-984F7539B273}"/>
    <cellStyle name="l_PM Jornais(eliza)_PM Jornais(Marcelo)3 - GERAL_Plano MS - AJUSTADO 12.05.08 CONFERÊNCIAS 14.05.08 4 2" xfId="20550" xr:uid="{4F467734-6182-45B5-82AE-F6D57C30BE1C}"/>
    <cellStyle name="l_PM Jornais(eliza)_PM Jornais(Marcelo)3 - GERAL_Plano MS - AJUSTADO 12.05.08 CONFERÊNCIAS 14.05.08 4 2 2" xfId="37960" xr:uid="{B0182712-ADBF-45B1-BB26-640FE4E0AEA8}"/>
    <cellStyle name="l_PM Jornais(eliza)_PM Jornais(Marcelo)3 - GERAL_Plano MS - AJUSTADO 12.05.08 CONFERÊNCIAS 14.05.08 4 3" xfId="25458" xr:uid="{F2F3C3ED-0E94-4710-A488-823013656E9C}"/>
    <cellStyle name="l_PM Jornais(eliza)_PM Jornais(Marcelo)3 - GERAL_Plano MS - AJUSTADO 12.05.08 CONFERÊNCIAS 14.05.08 5" xfId="28669" xr:uid="{EFEB7E58-BF61-46FF-AA59-65A69EE5A552}"/>
    <cellStyle name="l_PM Jornais(eliza)_PM Jornais(Marcelo)3 - GERAL_Plano MS - AJUSTADO 12.05.08 CONFERÊNCIAS 14.05.08 5 2" xfId="41025" xr:uid="{94185B1C-60DA-46C1-A3EE-E2166F47245D}"/>
    <cellStyle name="l_PM Jornais(eliza)_PM Jornais(Marcelo)3 - GERAL_Plano MS - AJUSTADO 12.05.08 CONFERÊNCIAS 14.05.08 6" xfId="31667" xr:uid="{55EB6D12-3C66-4C82-A6F4-811A284705B9}"/>
    <cellStyle name="l_PM Jornais(eliza)_PM Jornais(Marcelo)3 - GERAL_Plano MS - AJUSTADO 12.05.08 CONFERÊNCIAS 14.05.08_JORNAL COMPLEMENTO 24.06 - VERAMIR II - CONSOLIDADO" xfId="1816" xr:uid="{56344875-2DB9-47C8-87D2-6B9901117020}"/>
    <cellStyle name="l_PM Jornais(eliza)_PM Jornais(Marcelo)3 - GERAL_Plano MS - AJUSTADO 12.05.08 CONFERÊNCIAS 14.05.08_OOH - Rev 12" xfId="4251" xr:uid="{6501EC47-C89E-4E5B-ABD9-E730BE870F19}"/>
    <cellStyle name="l_PM Jornais(eliza)_PM Jornais(Marcelo)3 - GERAL_Plano MS - AJUSTADO 12.05.08 CONFERÊNCIAS 14.05.08_Plano RJ -" xfId="1817" xr:uid="{7FFB2B4E-2177-4E27-921E-2AAD0F584755}"/>
    <cellStyle name="l_PM Jornais(eliza)_PM Jornais(Marcelo)3 - GERAL_Plano MS - AJUSTADO 12.05.08 CONFERÊNCIAS 14.05.08_Plano RJ -_JORNAL COMPLEMENTO 24.06 - VERAMIR II - CONSOLIDADO" xfId="1818" xr:uid="{DBD7EED4-CB1D-4199-B62F-6D450C980666}"/>
    <cellStyle name="l_PM Jornais(eliza)_PM Jornais(Marcelo)3 - GERAL_Plano RJ -" xfId="1819" xr:uid="{CFD18DA8-0F0F-4DAA-909A-2C43418645A5}"/>
    <cellStyle name="l_PM Jornais(eliza)_PM Jornais(Marcelo)3 - GERAL_Plano RJ - AJUSTADO" xfId="1820" xr:uid="{08673746-C2B3-4E76-934C-C50D2ACE3186}"/>
    <cellStyle name="l_PM Jornais(eliza)_PM Jornais(Marcelo)3 - GERAL_Plano RJ - AJUSTADO 06.05.08 CONFERÊNCIAS 07.05.08" xfId="1821" xr:uid="{2730E987-3C49-4658-B68D-AECC6CCFBFE1}"/>
    <cellStyle name="l_PM Jornais(eliza)_PM Jornais(Marcelo)3 - GERAL_Plano RJ - AJUSTADO 06.05.08 CONFERÊNCIAS 07.05.08 2" xfId="11549" xr:uid="{8041DC38-C51B-4BFE-9B4B-01C286FA01D2}"/>
    <cellStyle name="l_PM Jornais(eliza)_PM Jornais(Marcelo)3 - GERAL_Plano RJ - AJUSTADO 06.05.08 CONFERÊNCIAS 07.05.08 2 2" xfId="13305" xr:uid="{CA21D8CB-5F83-4D0B-BCA7-E02FCB270768}"/>
    <cellStyle name="l_PM Jornais(eliza)_PM Jornais(Marcelo)3 - GERAL_Plano RJ - AJUSTADO 06.05.08 CONFERÊNCIAS 07.05.08 2 2 2" xfId="16935" xr:uid="{7312CBBD-5872-4B4C-BE6F-97B175694BFE}"/>
    <cellStyle name="l_PM Jornais(eliza)_PM Jornais(Marcelo)3 - GERAL_Plano RJ - AJUSTADO 06.05.08 CONFERÊNCIAS 07.05.08 2 2 2 2" xfId="23094" xr:uid="{F78E76F4-40F8-4560-9EB8-95CF219F0B2B}"/>
    <cellStyle name="l_PM Jornais(eliza)_PM Jornais(Marcelo)3 - GERAL_Plano RJ - AJUSTADO 06.05.08 CONFERÊNCIAS 07.05.08 2 2 2 2 2" xfId="40361" xr:uid="{9AAD4B41-C936-4E5D-B1EC-7A2193A89945}"/>
    <cellStyle name="l_PM Jornais(eliza)_PM Jornais(Marcelo)3 - GERAL_Plano RJ - AJUSTADO 06.05.08 CONFERÊNCIAS 07.05.08 2 2 2 3" xfId="28002" xr:uid="{488DC933-785B-4DA8-BEE1-39FB116E0E3E}"/>
    <cellStyle name="l_PM Jornais(eliza)_PM Jornais(Marcelo)3 - GERAL_Plano RJ - AJUSTADO 06.05.08 CONFERÊNCIAS 07.05.08 2 2 3" xfId="31226" xr:uid="{D435DF3D-AAC0-4D8D-8167-02ADEB6DE685}"/>
    <cellStyle name="l_PM Jornais(eliza)_PM Jornais(Marcelo)3 - GERAL_Plano RJ - AJUSTADO 06.05.08 CONFERÊNCIAS 07.05.08 2 2 3 2" xfId="43450" xr:uid="{E4636703-CAED-44D0-B981-7D88215790A8}"/>
    <cellStyle name="l_PM Jornais(eliza)_PM Jornais(Marcelo)3 - GERAL_Plano RJ - AJUSTADO 06.05.08 CONFERÊNCIAS 07.05.08 2 2 4" xfId="34218" xr:uid="{490B6640-DD19-44B5-B8BD-99335BFE0C9D}"/>
    <cellStyle name="l_PM Jornais(eliza)_PM Jornais(Marcelo)3 - GERAL_Plano RJ - AJUSTADO 06.05.08 CONFERÊNCIAS 07.05.08 2 2 4 2" xfId="45937" xr:uid="{6660939A-A079-497D-8D25-984D84A49CF3}"/>
    <cellStyle name="l_PM Jornais(eliza)_PM Jornais(Marcelo)3 - GERAL_Plano RJ - AJUSTADO 06.05.08 CONFERÊNCIAS 07.05.08 2 2 5" xfId="36419" xr:uid="{9312E732-A5B1-4E0E-B3A9-D0142D52976E}"/>
    <cellStyle name="l_PM Jornais(eliza)_PM Jornais(Marcelo)3 - GERAL_Plano RJ - AJUSTADO 06.05.08 CONFERÊNCIAS 07.05.08 2 2 6" xfId="19843" xr:uid="{38112ED0-1708-4ADF-B5AA-4F1DE626D453}"/>
    <cellStyle name="l_PM Jornais(eliza)_PM Jornais(Marcelo)3 - GERAL_Plano RJ - AJUSTADO 06.05.08 CONFERÊNCIAS 07.05.08 2 3" xfId="15232" xr:uid="{DEC70468-5D80-42D0-B5A6-286EB36B823C}"/>
    <cellStyle name="l_PM Jornais(eliza)_PM Jornais(Marcelo)3 - GERAL_Plano RJ - AJUSTADO 06.05.08 CONFERÊNCIAS 07.05.08 2 3 2" xfId="21391" xr:uid="{A4F4B77B-E0EB-4E48-A69B-D08A391E3709}"/>
    <cellStyle name="l_PM Jornais(eliza)_PM Jornais(Marcelo)3 - GERAL_Plano RJ - AJUSTADO 06.05.08 CONFERÊNCIAS 07.05.08 2 3 2 2" xfId="38764" xr:uid="{6D8FCE08-0FF3-4783-9000-87FBE17435C0}"/>
    <cellStyle name="l_PM Jornais(eliza)_PM Jornais(Marcelo)3 - GERAL_Plano RJ - AJUSTADO 06.05.08 CONFERÊNCIAS 07.05.08 2 3 3" xfId="26353" xr:uid="{DF6E205C-BC6A-4A26-B071-83333D030EF6}"/>
    <cellStyle name="l_PM Jornais(eliza)_PM Jornais(Marcelo)3 - GERAL_Plano RJ - AJUSTADO 06.05.08 CONFERÊNCIAS 07.05.08 2 4" xfId="29544" xr:uid="{33AD3998-504F-47EB-9485-AB8E332B1FF3}"/>
    <cellStyle name="l_PM Jornais(eliza)_PM Jornais(Marcelo)3 - GERAL_Plano RJ - AJUSTADO 06.05.08 CONFERÊNCIAS 07.05.08 2 4 2" xfId="41854" xr:uid="{4BC2D0AD-C2C3-4F3C-A950-A0104AB25E9A}"/>
    <cellStyle name="l_PM Jornais(eliza)_PM Jornais(Marcelo)3 - GERAL_Plano RJ - AJUSTADO 06.05.08 CONFERÊNCIAS 07.05.08 2 5" xfId="32528" xr:uid="{4F95DBCD-8CBC-41DC-ACFC-09CC7D58EDE7}"/>
    <cellStyle name="l_PM Jornais(eliza)_PM Jornais(Marcelo)3 - GERAL_Plano RJ - AJUSTADO 06.05.08 CONFERÊNCIAS 07.05.08 2 5 2" xfId="44283" xr:uid="{3043AF2C-8FBA-4172-978C-B8A6D07FDC61}"/>
    <cellStyle name="l_PM Jornais(eliza)_PM Jornais(Marcelo)3 - GERAL_Plano RJ - AJUSTADO 06.05.08 CONFERÊNCIAS 07.05.08 2 6" xfId="34833" xr:uid="{5F1F0EDB-B1A2-4B06-A01B-AF0389321EE7}"/>
    <cellStyle name="l_PM Jornais(eliza)_PM Jornais(Marcelo)3 - GERAL_Plano RJ - AJUSTADO 06.05.08 CONFERÊNCIAS 07.05.08 2 7" xfId="19361" xr:uid="{F14F47AC-5B27-44EC-B1B1-D39A3367B4B8}"/>
    <cellStyle name="l_PM Jornais(eliza)_PM Jornais(Marcelo)3 - GERAL_Plano RJ - AJUSTADO 06.05.08 CONFERÊNCIAS 07.05.08 3" xfId="12502" xr:uid="{F1E4FF2D-24B1-4885-A85F-6BB124AD7FAE}"/>
    <cellStyle name="l_PM Jornais(eliza)_PM Jornais(Marcelo)3 - GERAL_Plano RJ - AJUSTADO 06.05.08 CONFERÊNCIAS 07.05.08 3 2" xfId="16132" xr:uid="{B46D7B4C-9BEA-44C5-98F7-C03C6BCB9F69}"/>
    <cellStyle name="l_PM Jornais(eliza)_PM Jornais(Marcelo)3 - GERAL_Plano RJ - AJUSTADO 06.05.08 CONFERÊNCIAS 07.05.08 3 2 2" xfId="22291" xr:uid="{736E8FCB-A6B6-4575-8B5F-285E3028DA6F}"/>
    <cellStyle name="l_PM Jornais(eliza)_PM Jornais(Marcelo)3 - GERAL_Plano RJ - AJUSTADO 06.05.08 CONFERÊNCIAS 07.05.08 3 2 2 2" xfId="39569" xr:uid="{89558C06-4FE0-4D82-B205-4FE208CA14F3}"/>
    <cellStyle name="l_PM Jornais(eliza)_PM Jornais(Marcelo)3 - GERAL_Plano RJ - AJUSTADO 06.05.08 CONFERÊNCIAS 07.05.08 3 2 3" xfId="27210" xr:uid="{984B3197-E33F-42A5-9DFC-D5948B666D9A}"/>
    <cellStyle name="l_PM Jornais(eliza)_PM Jornais(Marcelo)3 - GERAL_Plano RJ - AJUSTADO 06.05.08 CONFERÊNCIAS 07.05.08 3 2 4" xfId="48469" xr:uid="{1B0CA040-D4CB-4287-8909-259869BB95AD}"/>
    <cellStyle name="l_PM Jornais(eliza)_PM Jornais(Marcelo)3 - GERAL_Plano RJ - AJUSTADO 06.05.08 CONFERÊNCIAS 07.05.08 3 3" xfId="17832" xr:uid="{F79B7117-1D43-4770-81E2-2F6B25FBFDB1}"/>
    <cellStyle name="l_PM Jornais(eliza)_PM Jornais(Marcelo)3 - GERAL_Plano RJ - AJUSTADO 06.05.08 CONFERÊNCIAS 07.05.08 3 3 2" xfId="23991" xr:uid="{6F1AAA49-5989-4545-96E9-CF7CA434F3B7}"/>
    <cellStyle name="l_PM Jornais(eliza)_PM Jornais(Marcelo)3 - GERAL_Plano RJ - AJUSTADO 06.05.08 CONFERÊNCIAS 07.05.08 3 3 2 2" xfId="42654" xr:uid="{B2CE75B6-494D-4246-B9BB-C39C43CFFF13}"/>
    <cellStyle name="l_PM Jornais(eliza)_PM Jornais(Marcelo)3 - GERAL_Plano RJ - AJUSTADO 06.05.08 CONFERÊNCIAS 07.05.08 3 3 3" xfId="30428" xr:uid="{2A130CD8-2FF6-45AC-806C-BD9763F10EA1}"/>
    <cellStyle name="l_PM Jornais(eliza)_PM Jornais(Marcelo)3 - GERAL_Plano RJ - AJUSTADO 06.05.08 CONFERÊNCIAS 07.05.08 3 4" xfId="33425" xr:uid="{770715A4-C2F5-4806-B34E-A256E8D2F494}"/>
    <cellStyle name="l_PM Jornais(eliza)_PM Jornais(Marcelo)3 - GERAL_Plano RJ - AJUSTADO 06.05.08 CONFERÊNCIAS 07.05.08 3 4 2" xfId="45144" xr:uid="{9EF1AE69-FC2D-4D31-A1F8-949546EA9E07}"/>
    <cellStyle name="l_PM Jornais(eliza)_PM Jornais(Marcelo)3 - GERAL_Plano RJ - AJUSTADO 06.05.08 CONFERÊNCIAS 07.05.08 3 5" xfId="35627" xr:uid="{A7967C37-3021-4659-A520-966F1C6618CF}"/>
    <cellStyle name="l_PM Jornais(eliza)_PM Jornais(Marcelo)3 - GERAL_Plano RJ - AJUSTADO 06.05.08 CONFERÊNCIAS 07.05.08 3 6" xfId="37249" xr:uid="{14E3DC21-ABAA-48A0-992D-AB6E3B4283D8}"/>
    <cellStyle name="l_PM Jornais(eliza)_PM Jornais(Marcelo)3 - GERAL_Plano RJ - AJUSTADO 06.05.08 CONFERÊNCIAS 07.05.08 3 6 2" xfId="46785" xr:uid="{B93FFFCA-9501-4DF2-8C98-CB1B977363C8}"/>
    <cellStyle name="l_PM Jornais(eliza)_PM Jornais(Marcelo)3 - GERAL_Plano RJ - AJUSTADO 06.05.08 CONFERÊNCIAS 07.05.08 4" xfId="14392" xr:uid="{AF7946AF-762E-431B-ABCF-FE7D9E8002C6}"/>
    <cellStyle name="l_PM Jornais(eliza)_PM Jornais(Marcelo)3 - GERAL_Plano RJ - AJUSTADO 06.05.08 CONFERÊNCIAS 07.05.08 4 2" xfId="20551" xr:uid="{09C1A141-E050-4A35-B63C-FD65310EFDAE}"/>
    <cellStyle name="l_PM Jornais(eliza)_PM Jornais(Marcelo)3 - GERAL_Plano RJ - AJUSTADO 06.05.08 CONFERÊNCIAS 07.05.08 4 2 2" xfId="37961" xr:uid="{FF31A54D-8245-4436-97D6-E8D74D65D7CF}"/>
    <cellStyle name="l_PM Jornais(eliza)_PM Jornais(Marcelo)3 - GERAL_Plano RJ - AJUSTADO 06.05.08 CONFERÊNCIAS 07.05.08 4 3" xfId="25459" xr:uid="{E0197C83-E217-4DAE-936C-24A1E611477F}"/>
    <cellStyle name="l_PM Jornais(eliza)_PM Jornais(Marcelo)3 - GERAL_Plano RJ - AJUSTADO 06.05.08 CONFERÊNCIAS 07.05.08 5" xfId="28670" xr:uid="{C61C105D-773F-4C45-A568-0B9DB77D983C}"/>
    <cellStyle name="l_PM Jornais(eliza)_PM Jornais(Marcelo)3 - GERAL_Plano RJ - AJUSTADO 06.05.08 CONFERÊNCIAS 07.05.08 5 2" xfId="41026" xr:uid="{C3DAB7A4-6AC0-4643-90C7-A568B6613EAB}"/>
    <cellStyle name="l_PM Jornais(eliza)_PM Jornais(Marcelo)3 - GERAL_Plano RJ - AJUSTADO 06.05.08 CONFERÊNCIAS 07.05.08 6" xfId="31666" xr:uid="{3DBE07E6-D812-4EAA-AB37-9D7ADA4F2659}"/>
    <cellStyle name="l_PM Jornais(eliza)_PM Jornais(Marcelo)3 - GERAL_Plano RJ - AJUSTADO 06.05.08 CONFERÊNCIAS 07.05.08_JORNAL COMPLEMENTO 24.06 - VERAMIR II - CONSOLIDADO" xfId="1822" xr:uid="{94C16435-5DE9-4145-9468-60C5B43069D0}"/>
    <cellStyle name="l_PM Jornais(eliza)_PM Jornais(Marcelo)3 - GERAL_Plano RJ - AJUSTADO 06.05.08 CONFERÊNCIAS 07.05.08_OOH - Rev 12" xfId="4252" xr:uid="{E716F408-92DE-400D-899F-485A946727E0}"/>
    <cellStyle name="l_PM Jornais(eliza)_PM Jornais(Marcelo)3 - GERAL_Plano RJ - AJUSTADO 06.05.08 CONFERÊNCIAS 07.05.08_TV MATISSE" xfId="1823" xr:uid="{AEAACB37-BD82-4D22-B835-A571758181D6}"/>
    <cellStyle name="l_PM Jornais(eliza)_PM Jornais(Marcelo)3 - GERAL_Plano RJ - AJUSTADO 06.05.08 CONFERÊNCIAS 07.05.08_TV MATISSE 2" xfId="11550" xr:uid="{EC52C387-20F8-45F4-9959-619197146B03}"/>
    <cellStyle name="l_PM Jornais(eliza)_PM Jornais(Marcelo)3 - GERAL_Plano RJ - AJUSTADO 06.05.08 CONFERÊNCIAS 07.05.08_TV MATISSE 2 2" xfId="13306" xr:uid="{3748F117-D829-44A6-9D86-29734368D53B}"/>
    <cellStyle name="l_PM Jornais(eliza)_PM Jornais(Marcelo)3 - GERAL_Plano RJ - AJUSTADO 06.05.08 CONFERÊNCIAS 07.05.08_TV MATISSE 2 2 2" xfId="16936" xr:uid="{FCE2EB07-C9F9-4F2D-8E66-C2394316A11F}"/>
    <cellStyle name="l_PM Jornais(eliza)_PM Jornais(Marcelo)3 - GERAL_Plano RJ - AJUSTADO 06.05.08 CONFERÊNCIAS 07.05.08_TV MATISSE 2 2 2 2" xfId="23095" xr:uid="{A10CD720-E5A6-4EF9-8E97-A0F3D8E2641B}"/>
    <cellStyle name="l_PM Jornais(eliza)_PM Jornais(Marcelo)3 - GERAL_Plano RJ - AJUSTADO 06.05.08 CONFERÊNCIAS 07.05.08_TV MATISSE 2 2 2 2 2" xfId="40362" xr:uid="{617EC85C-E491-4F40-95CA-313981B23097}"/>
    <cellStyle name="l_PM Jornais(eliza)_PM Jornais(Marcelo)3 - GERAL_Plano RJ - AJUSTADO 06.05.08 CONFERÊNCIAS 07.05.08_TV MATISSE 2 2 2 3" xfId="28003" xr:uid="{C105CFB0-080A-43D5-8173-539B2C28249D}"/>
    <cellStyle name="l_PM Jornais(eliza)_PM Jornais(Marcelo)3 - GERAL_Plano RJ - AJUSTADO 06.05.08 CONFERÊNCIAS 07.05.08_TV MATISSE 2 2 3" xfId="31227" xr:uid="{FCB60285-E5B3-460A-8B4C-8D8395FAA082}"/>
    <cellStyle name="l_PM Jornais(eliza)_PM Jornais(Marcelo)3 - GERAL_Plano RJ - AJUSTADO 06.05.08 CONFERÊNCIAS 07.05.08_TV MATISSE 2 2 3 2" xfId="43451" xr:uid="{2B656433-24D0-4E92-9369-325E4D79DA7A}"/>
    <cellStyle name="l_PM Jornais(eliza)_PM Jornais(Marcelo)3 - GERAL_Plano RJ - AJUSTADO 06.05.08 CONFERÊNCIAS 07.05.08_TV MATISSE 2 2 4" xfId="34219" xr:uid="{3A426B92-4C9A-42C6-AEC3-0CBAC4C16939}"/>
    <cellStyle name="l_PM Jornais(eliza)_PM Jornais(Marcelo)3 - GERAL_Plano RJ - AJUSTADO 06.05.08 CONFERÊNCIAS 07.05.08_TV MATISSE 2 2 4 2" xfId="45938" xr:uid="{4986FE13-865B-407E-B6EE-3159C38652D3}"/>
    <cellStyle name="l_PM Jornais(eliza)_PM Jornais(Marcelo)3 - GERAL_Plano RJ - AJUSTADO 06.05.08 CONFERÊNCIAS 07.05.08_TV MATISSE 2 2 5" xfId="36420" xr:uid="{3733D31B-ACAD-48F7-AB0C-B8B455F19C32}"/>
    <cellStyle name="l_PM Jornais(eliza)_PM Jornais(Marcelo)3 - GERAL_Plano RJ - AJUSTADO 06.05.08 CONFERÊNCIAS 07.05.08_TV MATISSE 2 2 6" xfId="19842" xr:uid="{419D3DB0-771E-4F36-A95E-1E39F4560CCD}"/>
    <cellStyle name="l_PM Jornais(eliza)_PM Jornais(Marcelo)3 - GERAL_Plano RJ - AJUSTADO 06.05.08 CONFERÊNCIAS 07.05.08_TV MATISSE 2 3" xfId="15233" xr:uid="{6B0F733C-E2FC-4A86-A764-5FAEC4025EA3}"/>
    <cellStyle name="l_PM Jornais(eliza)_PM Jornais(Marcelo)3 - GERAL_Plano RJ - AJUSTADO 06.05.08 CONFERÊNCIAS 07.05.08_TV MATISSE 2 3 2" xfId="21392" xr:uid="{6C16799D-BAD3-4D20-A0AB-4801C6594CC9}"/>
    <cellStyle name="l_PM Jornais(eliza)_PM Jornais(Marcelo)3 - GERAL_Plano RJ - AJUSTADO 06.05.08 CONFERÊNCIAS 07.05.08_TV MATISSE 2 3 2 2" xfId="38765" xr:uid="{C7DB75F5-1C1A-4324-877F-17841670C0A1}"/>
    <cellStyle name="l_PM Jornais(eliza)_PM Jornais(Marcelo)3 - GERAL_Plano RJ - AJUSTADO 06.05.08 CONFERÊNCIAS 07.05.08_TV MATISSE 2 3 3" xfId="26354" xr:uid="{D9C5ACDA-CA11-4E4F-B1FC-02C9F5AE2253}"/>
    <cellStyle name="l_PM Jornais(eliza)_PM Jornais(Marcelo)3 - GERAL_Plano RJ - AJUSTADO 06.05.08 CONFERÊNCIAS 07.05.08_TV MATISSE 2 4" xfId="29545" xr:uid="{71FE727D-5B77-4473-9454-2192E2C44282}"/>
    <cellStyle name="l_PM Jornais(eliza)_PM Jornais(Marcelo)3 - GERAL_Plano RJ - AJUSTADO 06.05.08 CONFERÊNCIAS 07.05.08_TV MATISSE 2 4 2" xfId="41855" xr:uid="{E8C2CDBE-0242-4A89-A4EB-F2DBDF95688C}"/>
    <cellStyle name="l_PM Jornais(eliza)_PM Jornais(Marcelo)3 - GERAL_Plano RJ - AJUSTADO 06.05.08 CONFERÊNCIAS 07.05.08_TV MATISSE 2 5" xfId="32529" xr:uid="{C4A9A53B-857C-4653-AD2A-482F8EDD3D0F}"/>
    <cellStyle name="l_PM Jornais(eliza)_PM Jornais(Marcelo)3 - GERAL_Plano RJ - AJUSTADO 06.05.08 CONFERÊNCIAS 07.05.08_TV MATISSE 2 5 2" xfId="44284" xr:uid="{4436C965-2093-4AEC-861A-5C36FD18B125}"/>
    <cellStyle name="l_PM Jornais(eliza)_PM Jornais(Marcelo)3 - GERAL_Plano RJ - AJUSTADO 06.05.08 CONFERÊNCIAS 07.05.08_TV MATISSE 2 6" xfId="34834" xr:uid="{A3DA6731-DD31-4AA8-BC48-BBCA6B754F61}"/>
    <cellStyle name="l_PM Jornais(eliza)_PM Jornais(Marcelo)3 - GERAL_Plano RJ - AJUSTADO 06.05.08 CONFERÊNCIAS 07.05.08_TV MATISSE 2 7" xfId="19655" xr:uid="{358F244B-54DD-404E-8AFC-0CB2CFE7DBB9}"/>
    <cellStyle name="l_PM Jornais(eliza)_PM Jornais(Marcelo)3 - GERAL_Plano RJ - AJUSTADO 06.05.08 CONFERÊNCIAS 07.05.08_TV MATISSE 3" xfId="12503" xr:uid="{D7FD537A-BC09-44B7-9AD4-C2C271F05992}"/>
    <cellStyle name="l_PM Jornais(eliza)_PM Jornais(Marcelo)3 - GERAL_Plano RJ - AJUSTADO 06.05.08 CONFERÊNCIAS 07.05.08_TV MATISSE 3 2" xfId="16133" xr:uid="{92494EFA-F4D0-4356-B161-2E556FF83D53}"/>
    <cellStyle name="l_PM Jornais(eliza)_PM Jornais(Marcelo)3 - GERAL_Plano RJ - AJUSTADO 06.05.08 CONFERÊNCIAS 07.05.08_TV MATISSE 3 2 2" xfId="22292" xr:uid="{70C4452C-3DEC-494F-B6B2-F93A287035B5}"/>
    <cellStyle name="l_PM Jornais(eliza)_PM Jornais(Marcelo)3 - GERAL_Plano RJ - AJUSTADO 06.05.08 CONFERÊNCIAS 07.05.08_TV MATISSE 3 2 2 2" xfId="39570" xr:uid="{49F9E01C-D95E-46D5-81FA-6189706A29A9}"/>
    <cellStyle name="l_PM Jornais(eliza)_PM Jornais(Marcelo)3 - GERAL_Plano RJ - AJUSTADO 06.05.08 CONFERÊNCIAS 07.05.08_TV MATISSE 3 2 3" xfId="27211" xr:uid="{8AB37F6F-57CC-4884-A7E9-9A54E7AB011E}"/>
    <cellStyle name="l_PM Jornais(eliza)_PM Jornais(Marcelo)3 - GERAL_Plano RJ - AJUSTADO 06.05.08 CONFERÊNCIAS 07.05.08_TV MATISSE 3 2 4" xfId="48470" xr:uid="{064D3C2B-9B0A-491B-9213-ACA7A3150AA2}"/>
    <cellStyle name="l_PM Jornais(eliza)_PM Jornais(Marcelo)3 - GERAL_Plano RJ - AJUSTADO 06.05.08 CONFERÊNCIAS 07.05.08_TV MATISSE 3 3" xfId="17833" xr:uid="{9DAF7898-82B1-42C7-9713-F9B7B3D1DA80}"/>
    <cellStyle name="l_PM Jornais(eliza)_PM Jornais(Marcelo)3 - GERAL_Plano RJ - AJUSTADO 06.05.08 CONFERÊNCIAS 07.05.08_TV MATISSE 3 3 2" xfId="23992" xr:uid="{E82F980D-CD68-4744-B4E5-FE5261321412}"/>
    <cellStyle name="l_PM Jornais(eliza)_PM Jornais(Marcelo)3 - GERAL_Plano RJ - AJUSTADO 06.05.08 CONFERÊNCIAS 07.05.08_TV MATISSE 3 3 2 2" xfId="42655" xr:uid="{9DF482D4-528F-4DCE-9F78-6AED5D29B989}"/>
    <cellStyle name="l_PM Jornais(eliza)_PM Jornais(Marcelo)3 - GERAL_Plano RJ - AJUSTADO 06.05.08 CONFERÊNCIAS 07.05.08_TV MATISSE 3 3 3" xfId="30429" xr:uid="{C8664FD6-E6A1-45A1-8AFA-E8674662260C}"/>
    <cellStyle name="l_PM Jornais(eliza)_PM Jornais(Marcelo)3 - GERAL_Plano RJ - AJUSTADO 06.05.08 CONFERÊNCIAS 07.05.08_TV MATISSE 3 4" xfId="33426" xr:uid="{7F152236-7C6C-408F-8562-2E7FA46A6EE6}"/>
    <cellStyle name="l_PM Jornais(eliza)_PM Jornais(Marcelo)3 - GERAL_Plano RJ - AJUSTADO 06.05.08 CONFERÊNCIAS 07.05.08_TV MATISSE 3 4 2" xfId="45145" xr:uid="{4E24DC65-68A1-4CBB-8F85-A0D74B933C00}"/>
    <cellStyle name="l_PM Jornais(eliza)_PM Jornais(Marcelo)3 - GERAL_Plano RJ - AJUSTADO 06.05.08 CONFERÊNCIAS 07.05.08_TV MATISSE 3 5" xfId="35628" xr:uid="{DBE85B92-8DF3-4481-8384-F5F42D2A29FC}"/>
    <cellStyle name="l_PM Jornais(eliza)_PM Jornais(Marcelo)3 - GERAL_Plano RJ - AJUSTADO 06.05.08 CONFERÊNCIAS 07.05.08_TV MATISSE 3 6" xfId="36849" xr:uid="{9456BA4B-ACEA-4594-9498-80E984AB8386}"/>
    <cellStyle name="l_PM Jornais(eliza)_PM Jornais(Marcelo)3 - GERAL_Plano RJ - AJUSTADO 06.05.08 CONFERÊNCIAS 07.05.08_TV MATISSE 3 6 2" xfId="46385" xr:uid="{CB979C80-9422-4112-88A8-C101EC03BFAC}"/>
    <cellStyle name="l_PM Jornais(eliza)_PM Jornais(Marcelo)3 - GERAL_Plano RJ - AJUSTADO 06.05.08 CONFERÊNCIAS 07.05.08_TV MATISSE 4" xfId="14393" xr:uid="{095313ED-306F-4ADC-9632-02F12F79F924}"/>
    <cellStyle name="l_PM Jornais(eliza)_PM Jornais(Marcelo)3 - GERAL_Plano RJ - AJUSTADO 06.05.08 CONFERÊNCIAS 07.05.08_TV MATISSE 4 2" xfId="20552" xr:uid="{D5607C6D-0824-49D2-B118-AA840F972120}"/>
    <cellStyle name="l_PM Jornais(eliza)_PM Jornais(Marcelo)3 - GERAL_Plano RJ - AJUSTADO 06.05.08 CONFERÊNCIAS 07.05.08_TV MATISSE 4 2 2" xfId="37962" xr:uid="{127F1278-F085-4536-8422-E502F57503F8}"/>
    <cellStyle name="l_PM Jornais(eliza)_PM Jornais(Marcelo)3 - GERAL_Plano RJ - AJUSTADO 06.05.08 CONFERÊNCIAS 07.05.08_TV MATISSE 4 3" xfId="25460" xr:uid="{6C91F608-AC4D-44B5-980D-66C35CBA6972}"/>
    <cellStyle name="l_PM Jornais(eliza)_PM Jornais(Marcelo)3 - GERAL_Plano RJ - AJUSTADO 06.05.08 CONFERÊNCIAS 07.05.08_TV MATISSE 5" xfId="28671" xr:uid="{6361C79F-9E7B-4B6B-96B6-A7B1F41A83D6}"/>
    <cellStyle name="l_PM Jornais(eliza)_PM Jornais(Marcelo)3 - GERAL_Plano RJ - AJUSTADO 06.05.08 CONFERÊNCIAS 07.05.08_TV MATISSE 5 2" xfId="41027" xr:uid="{BF852B23-2C95-48D1-83C2-413C468B0538}"/>
    <cellStyle name="l_PM Jornais(eliza)_PM Jornais(Marcelo)3 - GERAL_Plano RJ - AJUSTADO 06.05.08 CONFERÊNCIAS 07.05.08_TV MATISSE 6" xfId="31665" xr:uid="{91668F5E-49F6-42CB-8050-810A1B4F02CD}"/>
    <cellStyle name="l_PM Jornais(eliza)_PM Jornais(Marcelo)3 - GERAL_Plano RJ - AJUSTADO 06.05.08 CONFERÊNCIAS 07.05.08_TV MATISSE_JORNAL COMPLEMENTO 24.06 - VERAMIR II - CONSOLIDADO" xfId="1824" xr:uid="{38A669FA-E277-47D1-9C42-5F6C1A07F232}"/>
    <cellStyle name="l_PM Jornais(eliza)_PM Jornais(Marcelo)3 - GERAL_Plano RJ - AJUSTADO 06.05.08 CONFERÊNCIAS 07.05.08_TV MATISSE_OOH - Rev 12" xfId="4253" xr:uid="{D195E72E-A9E7-4604-BC79-FB9555587AFD}"/>
    <cellStyle name="l_PM Jornais(eliza)_PM Jornais(Marcelo)3 - GERAL_Plano RJ - AJUSTADO 06.05.08 CONFERÊNCIAS 15.05.08 - Cíntia" xfId="1825" xr:uid="{8E440C0D-1E3F-4C9F-B824-A23F051FF967}"/>
    <cellStyle name="l_PM Jornais(eliza)_PM Jornais(Marcelo)3 - GERAL_Plano RJ - AJUSTADO 06.05.08 CONFERÊNCIAS 15.05.08 - Cíntia 2" xfId="11551" xr:uid="{2AB3FB73-B770-460D-BA36-BCCB29A2B0CE}"/>
    <cellStyle name="l_PM Jornais(eliza)_PM Jornais(Marcelo)3 - GERAL_Plano RJ - AJUSTADO 06.05.08 CONFERÊNCIAS 15.05.08 - Cíntia 2 2" xfId="13307" xr:uid="{9242EB70-06C3-45C9-B595-A0C172B49BE6}"/>
    <cellStyle name="l_PM Jornais(eliza)_PM Jornais(Marcelo)3 - GERAL_Plano RJ - AJUSTADO 06.05.08 CONFERÊNCIAS 15.05.08 - Cíntia 2 2 2" xfId="16937" xr:uid="{63330075-DDC4-4E55-8E12-4683AA69FF4B}"/>
    <cellStyle name="l_PM Jornais(eliza)_PM Jornais(Marcelo)3 - GERAL_Plano RJ - AJUSTADO 06.05.08 CONFERÊNCIAS 15.05.08 - Cíntia 2 2 2 2" xfId="23096" xr:uid="{857978B2-24B2-45F2-BBA4-B1EE386FCA1B}"/>
    <cellStyle name="l_PM Jornais(eliza)_PM Jornais(Marcelo)3 - GERAL_Plano RJ - AJUSTADO 06.05.08 CONFERÊNCIAS 15.05.08 - Cíntia 2 2 2 2 2" xfId="40363" xr:uid="{F2421DE3-F43D-42F3-8E10-953B4F1BD03A}"/>
    <cellStyle name="l_PM Jornais(eliza)_PM Jornais(Marcelo)3 - GERAL_Plano RJ - AJUSTADO 06.05.08 CONFERÊNCIAS 15.05.08 - Cíntia 2 2 2 3" xfId="28004" xr:uid="{5C45B501-22CF-4860-AE7C-D1A788A37F6A}"/>
    <cellStyle name="l_PM Jornais(eliza)_PM Jornais(Marcelo)3 - GERAL_Plano RJ - AJUSTADO 06.05.08 CONFERÊNCIAS 15.05.08 - Cíntia 2 2 3" xfId="31228" xr:uid="{D1F371FF-EAA2-4AD3-841F-A951328417C5}"/>
    <cellStyle name="l_PM Jornais(eliza)_PM Jornais(Marcelo)3 - GERAL_Plano RJ - AJUSTADO 06.05.08 CONFERÊNCIAS 15.05.08 - Cíntia 2 2 3 2" xfId="43452" xr:uid="{D34DE75C-D2B1-478B-9F29-8D6DAF18BBC6}"/>
    <cellStyle name="l_PM Jornais(eliza)_PM Jornais(Marcelo)3 - GERAL_Plano RJ - AJUSTADO 06.05.08 CONFERÊNCIAS 15.05.08 - Cíntia 2 2 4" xfId="34220" xr:uid="{67B35A7E-668D-4362-A957-851B3FDCE68B}"/>
    <cellStyle name="l_PM Jornais(eliza)_PM Jornais(Marcelo)3 - GERAL_Plano RJ - AJUSTADO 06.05.08 CONFERÊNCIAS 15.05.08 - Cíntia 2 2 4 2" xfId="45939" xr:uid="{0D223DA3-4A36-4712-AD76-E5E7565650E5}"/>
    <cellStyle name="l_PM Jornais(eliza)_PM Jornais(Marcelo)3 - GERAL_Plano RJ - AJUSTADO 06.05.08 CONFERÊNCIAS 15.05.08 - Cíntia 2 2 5" xfId="36421" xr:uid="{9A33BFDC-087C-4D6D-9F5A-113DE6D0CEC3}"/>
    <cellStyle name="l_PM Jornais(eliza)_PM Jornais(Marcelo)3 - GERAL_Plano RJ - AJUSTADO 06.05.08 CONFERÊNCIAS 15.05.08 - Cíntia 2 2 6" xfId="19841" xr:uid="{41F47D60-FFA2-48E7-8892-A2351CC689D8}"/>
    <cellStyle name="l_PM Jornais(eliza)_PM Jornais(Marcelo)3 - GERAL_Plano RJ - AJUSTADO 06.05.08 CONFERÊNCIAS 15.05.08 - Cíntia 2 3" xfId="15234" xr:uid="{D694D96B-0233-431B-95A0-FD6B40122E98}"/>
    <cellStyle name="l_PM Jornais(eliza)_PM Jornais(Marcelo)3 - GERAL_Plano RJ - AJUSTADO 06.05.08 CONFERÊNCIAS 15.05.08 - Cíntia 2 3 2" xfId="21393" xr:uid="{30299624-536B-4FC1-A838-44C1D865C047}"/>
    <cellStyle name="l_PM Jornais(eliza)_PM Jornais(Marcelo)3 - GERAL_Plano RJ - AJUSTADO 06.05.08 CONFERÊNCIAS 15.05.08 - Cíntia 2 3 2 2" xfId="38766" xr:uid="{5D900FAE-EB9E-4C46-BF5B-AE93023BEC58}"/>
    <cellStyle name="l_PM Jornais(eliza)_PM Jornais(Marcelo)3 - GERAL_Plano RJ - AJUSTADO 06.05.08 CONFERÊNCIAS 15.05.08 - Cíntia 2 3 3" xfId="26355" xr:uid="{E2C01C0C-D4B2-41CB-B1E1-16DC57EFBC22}"/>
    <cellStyle name="l_PM Jornais(eliza)_PM Jornais(Marcelo)3 - GERAL_Plano RJ - AJUSTADO 06.05.08 CONFERÊNCIAS 15.05.08 - Cíntia 2 4" xfId="29546" xr:uid="{D4F6AFD5-AC1F-4391-B3A9-A198635B7559}"/>
    <cellStyle name="l_PM Jornais(eliza)_PM Jornais(Marcelo)3 - GERAL_Plano RJ - AJUSTADO 06.05.08 CONFERÊNCIAS 15.05.08 - Cíntia 2 4 2" xfId="41856" xr:uid="{55A732EA-57CA-43EF-A7F0-184823211333}"/>
    <cellStyle name="l_PM Jornais(eliza)_PM Jornais(Marcelo)3 - GERAL_Plano RJ - AJUSTADO 06.05.08 CONFERÊNCIAS 15.05.08 - Cíntia 2 5" xfId="32530" xr:uid="{D5533A76-CE96-44FB-ABF5-ACE31E4B41EE}"/>
    <cellStyle name="l_PM Jornais(eliza)_PM Jornais(Marcelo)3 - GERAL_Plano RJ - AJUSTADO 06.05.08 CONFERÊNCIAS 15.05.08 - Cíntia 2 5 2" xfId="44285" xr:uid="{E9C752CA-06B9-424E-BDC3-58CD6C565A67}"/>
    <cellStyle name="l_PM Jornais(eliza)_PM Jornais(Marcelo)3 - GERAL_Plano RJ - AJUSTADO 06.05.08 CONFERÊNCIAS 15.05.08 - Cíntia 2 6" xfId="34835" xr:uid="{D6226911-FA27-4A1D-90A7-8AF11E733620}"/>
    <cellStyle name="l_PM Jornais(eliza)_PM Jornais(Marcelo)3 - GERAL_Plano RJ - AJUSTADO 06.05.08 CONFERÊNCIAS 15.05.08 - Cíntia 2 7" xfId="18978" xr:uid="{8A94CE99-32C7-4024-83AA-C8C9F66A0272}"/>
    <cellStyle name="l_PM Jornais(eliza)_PM Jornais(Marcelo)3 - GERAL_Plano RJ - AJUSTADO 06.05.08 CONFERÊNCIAS 15.05.08 - Cíntia 3" xfId="12504" xr:uid="{5BA01774-CCFE-43F0-B7E6-121E1328A3A1}"/>
    <cellStyle name="l_PM Jornais(eliza)_PM Jornais(Marcelo)3 - GERAL_Plano RJ - AJUSTADO 06.05.08 CONFERÊNCIAS 15.05.08 - Cíntia 3 2" xfId="16134" xr:uid="{E1121C5A-FE92-4328-A245-DE5FC745112B}"/>
    <cellStyle name="l_PM Jornais(eliza)_PM Jornais(Marcelo)3 - GERAL_Plano RJ - AJUSTADO 06.05.08 CONFERÊNCIAS 15.05.08 - Cíntia 3 2 2" xfId="22293" xr:uid="{D9C51624-747B-4D5E-8A09-91F5A5650203}"/>
    <cellStyle name="l_PM Jornais(eliza)_PM Jornais(Marcelo)3 - GERAL_Plano RJ - AJUSTADO 06.05.08 CONFERÊNCIAS 15.05.08 - Cíntia 3 2 2 2" xfId="39571" xr:uid="{A2C4C3E8-FCF3-4729-8484-BBA07C36100C}"/>
    <cellStyle name="l_PM Jornais(eliza)_PM Jornais(Marcelo)3 - GERAL_Plano RJ - AJUSTADO 06.05.08 CONFERÊNCIAS 15.05.08 - Cíntia 3 2 3" xfId="27212" xr:uid="{0DD647F1-95FE-48CB-B056-082DDF70DE0B}"/>
    <cellStyle name="l_PM Jornais(eliza)_PM Jornais(Marcelo)3 - GERAL_Plano RJ - AJUSTADO 06.05.08 CONFERÊNCIAS 15.05.08 - Cíntia 3 2 4" xfId="48471" xr:uid="{96C7FC01-195A-4642-B05E-A76E7925DA9F}"/>
    <cellStyle name="l_PM Jornais(eliza)_PM Jornais(Marcelo)3 - GERAL_Plano RJ - AJUSTADO 06.05.08 CONFERÊNCIAS 15.05.08 - Cíntia 3 3" xfId="17834" xr:uid="{34EE5D89-E205-42A7-916A-E75F49C9C79E}"/>
    <cellStyle name="l_PM Jornais(eliza)_PM Jornais(Marcelo)3 - GERAL_Plano RJ - AJUSTADO 06.05.08 CONFERÊNCIAS 15.05.08 - Cíntia 3 3 2" xfId="23993" xr:uid="{688314DE-8BFC-49E2-A741-046D8E003CB5}"/>
    <cellStyle name="l_PM Jornais(eliza)_PM Jornais(Marcelo)3 - GERAL_Plano RJ - AJUSTADO 06.05.08 CONFERÊNCIAS 15.05.08 - Cíntia 3 3 2 2" xfId="42656" xr:uid="{37999926-2377-4B1A-A7F4-F633875320FD}"/>
    <cellStyle name="l_PM Jornais(eliza)_PM Jornais(Marcelo)3 - GERAL_Plano RJ - AJUSTADO 06.05.08 CONFERÊNCIAS 15.05.08 - Cíntia 3 3 3" xfId="30430" xr:uid="{CE180D0D-3F13-4610-9BBF-1E49393333E5}"/>
    <cellStyle name="l_PM Jornais(eliza)_PM Jornais(Marcelo)3 - GERAL_Plano RJ - AJUSTADO 06.05.08 CONFERÊNCIAS 15.05.08 - Cíntia 3 4" xfId="33427" xr:uid="{34C9C035-660C-4B29-BAED-55443A9817DC}"/>
    <cellStyle name="l_PM Jornais(eliza)_PM Jornais(Marcelo)3 - GERAL_Plano RJ - AJUSTADO 06.05.08 CONFERÊNCIAS 15.05.08 - Cíntia 3 4 2" xfId="45146" xr:uid="{1B08EA5A-7F1D-413A-AFEC-A5350892BE4A}"/>
    <cellStyle name="l_PM Jornais(eliza)_PM Jornais(Marcelo)3 - GERAL_Plano RJ - AJUSTADO 06.05.08 CONFERÊNCIAS 15.05.08 - Cíntia 3 5" xfId="35629" xr:uid="{EEE3F2D1-5964-4FBD-954B-7C2B8BC6BAEA}"/>
    <cellStyle name="l_PM Jornais(eliza)_PM Jornais(Marcelo)3 - GERAL_Plano RJ - AJUSTADO 06.05.08 CONFERÊNCIAS 15.05.08 - Cíntia 3 6" xfId="32899" xr:uid="{5F0BE07B-9C15-482F-B58B-F5DF229A6FC6}"/>
    <cellStyle name="l_PM Jornais(eliza)_PM Jornais(Marcelo)3 - GERAL_Plano RJ - AJUSTADO 06.05.08 CONFERÊNCIAS 15.05.08 - Cíntia 3 6 2" xfId="44650" xr:uid="{F4A2EB66-B383-42E3-ACC5-9DC3AD615987}"/>
    <cellStyle name="l_PM Jornais(eliza)_PM Jornais(Marcelo)3 - GERAL_Plano RJ - AJUSTADO 06.05.08 CONFERÊNCIAS 15.05.08 - Cíntia 4" xfId="14394" xr:uid="{CE969FCD-E748-4E42-9BEB-78C5A53D55C4}"/>
    <cellStyle name="l_PM Jornais(eliza)_PM Jornais(Marcelo)3 - GERAL_Plano RJ - AJUSTADO 06.05.08 CONFERÊNCIAS 15.05.08 - Cíntia 4 2" xfId="20553" xr:uid="{52CF577D-3B12-4926-8FDF-99FA843A96DE}"/>
    <cellStyle name="l_PM Jornais(eliza)_PM Jornais(Marcelo)3 - GERAL_Plano RJ - AJUSTADO 06.05.08 CONFERÊNCIAS 15.05.08 - Cíntia 4 2 2" xfId="37963" xr:uid="{D8BE763B-42B1-433A-B62B-91DF06F28C38}"/>
    <cellStyle name="l_PM Jornais(eliza)_PM Jornais(Marcelo)3 - GERAL_Plano RJ - AJUSTADO 06.05.08 CONFERÊNCIAS 15.05.08 - Cíntia 4 3" xfId="25461" xr:uid="{8C1CB618-42FB-4C0D-8C35-08C81ADF35C3}"/>
    <cellStyle name="l_PM Jornais(eliza)_PM Jornais(Marcelo)3 - GERAL_Plano RJ - AJUSTADO 06.05.08 CONFERÊNCIAS 15.05.08 - Cíntia 5" xfId="28672" xr:uid="{C01B1D42-D981-44B9-A2F3-39BFA3610FC9}"/>
    <cellStyle name="l_PM Jornais(eliza)_PM Jornais(Marcelo)3 - GERAL_Plano RJ - AJUSTADO 06.05.08 CONFERÊNCIAS 15.05.08 - Cíntia 5 2" xfId="41028" xr:uid="{714C3C6F-C547-4E7E-8E3B-E8A06DF24D65}"/>
    <cellStyle name="l_PM Jornais(eliza)_PM Jornais(Marcelo)3 - GERAL_Plano RJ - AJUSTADO 06.05.08 CONFERÊNCIAS 15.05.08 - Cíntia 6" xfId="31664" xr:uid="{6188F5F3-5650-4397-8B65-9582D46559A9}"/>
    <cellStyle name="l_PM Jornais(eliza)_PM Jornais(Marcelo)3 - GERAL_Plano RJ - AJUSTADO 06.05.08 CONFERÊNCIAS 15.05.08 - Cíntia_OOH - Rev 12" xfId="4254" xr:uid="{6B6B8771-A78B-4060-9327-5FEFF32F2717}"/>
    <cellStyle name="l_PM Jornais(eliza)_PM Jornais(Marcelo)3 - GERAL_Plano RJ - AJUSTADO_JORNAL COMPLEMENTO 24.06 - VERAMIR II - CONSOLIDADO" xfId="1826" xr:uid="{7468D7AE-E0D1-416C-B59A-FF8EF525217E}"/>
    <cellStyle name="l_PM Jornais(eliza)_PM Jornais(Marcelo)3 - GERAL_Plano RJ -_JORNAL COMPLEMENTO 24.06 - VERAMIR II - CONSOLIDADO" xfId="1827" xr:uid="{E998ABF1-7B4B-439A-B9B4-DB143B42D2E7}"/>
    <cellStyle name="l_PM Jornais(eliza)_PM Jornais(Marcelo)3 - GERAL_Plano RJ -16.05.08" xfId="1828" xr:uid="{5FDC4FFD-56E1-4269-88FC-98F229F724D8}"/>
    <cellStyle name="l_PM Jornais(eliza)_PM Jornais(Marcelo)3 - GERAL_Plano RJ -16.05.08_JORNAL COMPLEMENTO 24.06 - VERAMIR II - CONSOLIDADO" xfId="1829" xr:uid="{E2892FC5-C5BF-4940-B1E0-534EAD222191}"/>
    <cellStyle name="l_PM Jornais(eliza)_PM Jornais(Marcelo)3 - GERAL_Plano TO - AJUSTADO 06.05.08 CONFERÊNCIA 14.05.08" xfId="1830" xr:uid="{3DA17A87-F53B-47CD-9226-D9C452E43D29}"/>
    <cellStyle name="l_PM Jornais(eliza)_PM Jornais(Marcelo)3 - GERAL_Plano TO - AJUSTADO 06.05.08 CONFERÊNCIA 14.05.08 2" xfId="11552" xr:uid="{5D3B7F11-B957-4DFE-B37A-6D4C42F0D020}"/>
    <cellStyle name="l_PM Jornais(eliza)_PM Jornais(Marcelo)3 - GERAL_Plano TO - AJUSTADO 06.05.08 CONFERÊNCIA 14.05.08 2 2" xfId="13308" xr:uid="{5B6D1AE2-0A75-4433-BE34-B95E7F6343CB}"/>
    <cellStyle name="l_PM Jornais(eliza)_PM Jornais(Marcelo)3 - GERAL_Plano TO - AJUSTADO 06.05.08 CONFERÊNCIA 14.05.08 2 2 2" xfId="16938" xr:uid="{30A957E3-AACA-4D21-A56B-30429FFE9B38}"/>
    <cellStyle name="l_PM Jornais(eliza)_PM Jornais(Marcelo)3 - GERAL_Plano TO - AJUSTADO 06.05.08 CONFERÊNCIA 14.05.08 2 2 2 2" xfId="23097" xr:uid="{2CFAD27C-B7A4-44DA-928B-300CF4069090}"/>
    <cellStyle name="l_PM Jornais(eliza)_PM Jornais(Marcelo)3 - GERAL_Plano TO - AJUSTADO 06.05.08 CONFERÊNCIA 14.05.08 2 2 2 2 2" xfId="40364" xr:uid="{5A5A849C-5946-4459-8974-718E7256650E}"/>
    <cellStyle name="l_PM Jornais(eliza)_PM Jornais(Marcelo)3 - GERAL_Plano TO - AJUSTADO 06.05.08 CONFERÊNCIA 14.05.08 2 2 2 3" xfId="28005" xr:uid="{3D2F7C0C-4B6C-4810-96D3-DFAD91CED13B}"/>
    <cellStyle name="l_PM Jornais(eliza)_PM Jornais(Marcelo)3 - GERAL_Plano TO - AJUSTADO 06.05.08 CONFERÊNCIA 14.05.08 2 2 3" xfId="31229" xr:uid="{5189C8D1-F104-4B01-8AE7-E984C47F1DCE}"/>
    <cellStyle name="l_PM Jornais(eliza)_PM Jornais(Marcelo)3 - GERAL_Plano TO - AJUSTADO 06.05.08 CONFERÊNCIA 14.05.08 2 2 3 2" xfId="43453" xr:uid="{4F489FCB-34AF-4186-87C7-253586A1126D}"/>
    <cellStyle name="l_PM Jornais(eliza)_PM Jornais(Marcelo)3 - GERAL_Plano TO - AJUSTADO 06.05.08 CONFERÊNCIA 14.05.08 2 2 4" xfId="34221" xr:uid="{FD2DFAB9-9620-492C-9BC4-F9A5B19E5DFF}"/>
    <cellStyle name="l_PM Jornais(eliza)_PM Jornais(Marcelo)3 - GERAL_Plano TO - AJUSTADO 06.05.08 CONFERÊNCIA 14.05.08 2 2 4 2" xfId="45940" xr:uid="{33797720-339E-46F1-B7AD-43C783D6F859}"/>
    <cellStyle name="l_PM Jornais(eliza)_PM Jornais(Marcelo)3 - GERAL_Plano TO - AJUSTADO 06.05.08 CONFERÊNCIA 14.05.08 2 2 5" xfId="36422" xr:uid="{EA72C48E-D52A-4016-A9B5-F845A18961D6}"/>
    <cellStyle name="l_PM Jornais(eliza)_PM Jornais(Marcelo)3 - GERAL_Plano TO - AJUSTADO 06.05.08 CONFERÊNCIA 14.05.08 2 2 6" xfId="19840" xr:uid="{C593002D-4280-427F-8B1F-F97AC5508693}"/>
    <cellStyle name="l_PM Jornais(eliza)_PM Jornais(Marcelo)3 - GERAL_Plano TO - AJUSTADO 06.05.08 CONFERÊNCIA 14.05.08 2 3" xfId="15235" xr:uid="{65875EC7-0DCA-4339-BDBA-171201E69ABC}"/>
    <cellStyle name="l_PM Jornais(eliza)_PM Jornais(Marcelo)3 - GERAL_Plano TO - AJUSTADO 06.05.08 CONFERÊNCIA 14.05.08 2 3 2" xfId="21394" xr:uid="{F45454ED-4CCD-4F9E-BE3F-F691235E0B6F}"/>
    <cellStyle name="l_PM Jornais(eliza)_PM Jornais(Marcelo)3 - GERAL_Plano TO - AJUSTADO 06.05.08 CONFERÊNCIA 14.05.08 2 3 2 2" xfId="38767" xr:uid="{EC7534B6-4DC7-4482-B7B3-5F7A2CDC23D5}"/>
    <cellStyle name="l_PM Jornais(eliza)_PM Jornais(Marcelo)3 - GERAL_Plano TO - AJUSTADO 06.05.08 CONFERÊNCIA 14.05.08 2 3 3" xfId="26356" xr:uid="{3496A5CF-F2E3-4902-AFA0-BF781CB7F7C2}"/>
    <cellStyle name="l_PM Jornais(eliza)_PM Jornais(Marcelo)3 - GERAL_Plano TO - AJUSTADO 06.05.08 CONFERÊNCIA 14.05.08 2 4" xfId="29547" xr:uid="{730FB6FA-926D-4DEE-A6E9-187E14DB2424}"/>
    <cellStyle name="l_PM Jornais(eliza)_PM Jornais(Marcelo)3 - GERAL_Plano TO - AJUSTADO 06.05.08 CONFERÊNCIA 14.05.08 2 4 2" xfId="41857" xr:uid="{274B6AD5-CC4C-4A54-BA46-DB3B9AD7E43B}"/>
    <cellStyle name="l_PM Jornais(eliza)_PM Jornais(Marcelo)3 - GERAL_Plano TO - AJUSTADO 06.05.08 CONFERÊNCIA 14.05.08 2 5" xfId="32531" xr:uid="{4B4D9BE1-8298-4FAC-AB56-2458E562307D}"/>
    <cellStyle name="l_PM Jornais(eliza)_PM Jornais(Marcelo)3 - GERAL_Plano TO - AJUSTADO 06.05.08 CONFERÊNCIA 14.05.08 2 5 2" xfId="44286" xr:uid="{89AF4C3F-B281-40E6-8381-CD5806365235}"/>
    <cellStyle name="l_PM Jornais(eliza)_PM Jornais(Marcelo)3 - GERAL_Plano TO - AJUSTADO 06.05.08 CONFERÊNCIA 14.05.08 2 6" xfId="34836" xr:uid="{F4C03FB7-6017-4FEF-8931-32EB4C920AE8}"/>
    <cellStyle name="l_PM Jornais(eliza)_PM Jornais(Marcelo)3 - GERAL_Plano TO - AJUSTADO 06.05.08 CONFERÊNCIA 14.05.08 2 7" xfId="18662" xr:uid="{52595582-045B-4FF6-B222-2C00DA1D7F49}"/>
    <cellStyle name="l_PM Jornais(eliza)_PM Jornais(Marcelo)3 - GERAL_Plano TO - AJUSTADO 06.05.08 CONFERÊNCIA 14.05.08 3" xfId="12505" xr:uid="{C4E846BC-0E8C-416E-8075-65A56DA75373}"/>
    <cellStyle name="l_PM Jornais(eliza)_PM Jornais(Marcelo)3 - GERAL_Plano TO - AJUSTADO 06.05.08 CONFERÊNCIA 14.05.08 3 2" xfId="16135" xr:uid="{1E002307-EED3-4211-8993-7B7D0349A367}"/>
    <cellStyle name="l_PM Jornais(eliza)_PM Jornais(Marcelo)3 - GERAL_Plano TO - AJUSTADO 06.05.08 CONFERÊNCIA 14.05.08 3 2 2" xfId="22294" xr:uid="{A87809F7-A812-45BE-9D75-577C27A98061}"/>
    <cellStyle name="l_PM Jornais(eliza)_PM Jornais(Marcelo)3 - GERAL_Plano TO - AJUSTADO 06.05.08 CONFERÊNCIA 14.05.08 3 2 2 2" xfId="39572" xr:uid="{0942D74D-046F-4D9D-B6AA-BCC5C4BC2EA8}"/>
    <cellStyle name="l_PM Jornais(eliza)_PM Jornais(Marcelo)3 - GERAL_Plano TO - AJUSTADO 06.05.08 CONFERÊNCIA 14.05.08 3 2 3" xfId="27213" xr:uid="{CC4C602F-A134-4691-8985-AE5B258ED296}"/>
    <cellStyle name="l_PM Jornais(eliza)_PM Jornais(Marcelo)3 - GERAL_Plano TO - AJUSTADO 06.05.08 CONFERÊNCIA 14.05.08 3 2 4" xfId="48472" xr:uid="{97992982-CD4B-4AA2-B431-26FC7E496028}"/>
    <cellStyle name="l_PM Jornais(eliza)_PM Jornais(Marcelo)3 - GERAL_Plano TO - AJUSTADO 06.05.08 CONFERÊNCIA 14.05.08 3 3" xfId="17835" xr:uid="{8419226B-F7D0-4826-BCA2-19381E365775}"/>
    <cellStyle name="l_PM Jornais(eliza)_PM Jornais(Marcelo)3 - GERAL_Plano TO - AJUSTADO 06.05.08 CONFERÊNCIA 14.05.08 3 3 2" xfId="23994" xr:uid="{4231817E-1638-4B9E-B4F4-8D8BBA3BD55F}"/>
    <cellStyle name="l_PM Jornais(eliza)_PM Jornais(Marcelo)3 - GERAL_Plano TO - AJUSTADO 06.05.08 CONFERÊNCIA 14.05.08 3 3 2 2" xfId="42657" xr:uid="{6BC0CD3B-EF20-4602-B5A6-71E4BB2DA911}"/>
    <cellStyle name="l_PM Jornais(eliza)_PM Jornais(Marcelo)3 - GERAL_Plano TO - AJUSTADO 06.05.08 CONFERÊNCIA 14.05.08 3 3 3" xfId="30431" xr:uid="{F06EA8B0-46DB-43B4-964C-5859F426D20A}"/>
    <cellStyle name="l_PM Jornais(eliza)_PM Jornais(Marcelo)3 - GERAL_Plano TO - AJUSTADO 06.05.08 CONFERÊNCIA 14.05.08 3 4" xfId="33428" xr:uid="{BB99A658-9888-4170-8CF8-73CA5258CCF1}"/>
    <cellStyle name="l_PM Jornais(eliza)_PM Jornais(Marcelo)3 - GERAL_Plano TO - AJUSTADO 06.05.08 CONFERÊNCIA 14.05.08 3 4 2" xfId="45147" xr:uid="{178F7E40-C89D-4705-B88F-B2B293358C5A}"/>
    <cellStyle name="l_PM Jornais(eliza)_PM Jornais(Marcelo)3 - GERAL_Plano TO - AJUSTADO 06.05.08 CONFERÊNCIA 14.05.08 3 5" xfId="35630" xr:uid="{E501ECCE-9CD1-4173-90A9-824AE684FBE1}"/>
    <cellStyle name="l_PM Jornais(eliza)_PM Jornais(Marcelo)3 - GERAL_Plano TO - AJUSTADO 06.05.08 CONFERÊNCIA 14.05.08 3 6" xfId="37045" xr:uid="{A21D9FD2-A20B-4E30-922A-4DD9EA4775CC}"/>
    <cellStyle name="l_PM Jornais(eliza)_PM Jornais(Marcelo)3 - GERAL_Plano TO - AJUSTADO 06.05.08 CONFERÊNCIA 14.05.08 3 6 2" xfId="46581" xr:uid="{694F99A4-0BEF-40E6-A887-C94DD3150180}"/>
    <cellStyle name="l_PM Jornais(eliza)_PM Jornais(Marcelo)3 - GERAL_Plano TO - AJUSTADO 06.05.08 CONFERÊNCIA 14.05.08 4" xfId="14395" xr:uid="{F15D0034-A26D-4344-8C48-A068C7479CA3}"/>
    <cellStyle name="l_PM Jornais(eliza)_PM Jornais(Marcelo)3 - GERAL_Plano TO - AJUSTADO 06.05.08 CONFERÊNCIA 14.05.08 4 2" xfId="20554" xr:uid="{E9E84ED2-E1F5-4FA7-8B37-6EE4FAE52E8B}"/>
    <cellStyle name="l_PM Jornais(eliza)_PM Jornais(Marcelo)3 - GERAL_Plano TO - AJUSTADO 06.05.08 CONFERÊNCIA 14.05.08 4 2 2" xfId="37964" xr:uid="{4E0506D2-41B5-4722-BC49-A2AED0ACFC68}"/>
    <cellStyle name="l_PM Jornais(eliza)_PM Jornais(Marcelo)3 - GERAL_Plano TO - AJUSTADO 06.05.08 CONFERÊNCIA 14.05.08 4 3" xfId="25462" xr:uid="{29670FBB-9284-4F1F-9BA3-07F42DC9B1F4}"/>
    <cellStyle name="l_PM Jornais(eliza)_PM Jornais(Marcelo)3 - GERAL_Plano TO - AJUSTADO 06.05.08 CONFERÊNCIA 14.05.08 5" xfId="28673" xr:uid="{635E2991-69DC-40A0-867A-91C50DEA4E15}"/>
    <cellStyle name="l_PM Jornais(eliza)_PM Jornais(Marcelo)3 - GERAL_Plano TO - AJUSTADO 06.05.08 CONFERÊNCIA 14.05.08 5 2" xfId="41029" xr:uid="{623587DA-AB0F-4D70-A270-6313F991129D}"/>
    <cellStyle name="l_PM Jornais(eliza)_PM Jornais(Marcelo)3 - GERAL_Plano TO - AJUSTADO 06.05.08 CONFERÊNCIA 14.05.08 6" xfId="31663" xr:uid="{4BAAFDC3-C81F-4742-81DA-E417E62BBFBB}"/>
    <cellStyle name="l_PM Jornais(eliza)_PM Jornais(Marcelo)3 - GERAL_Plano TO - AJUSTADO 06.05.08 CONFERÊNCIA 14.05.08_OOH - Rev 12" xfId="4255" xr:uid="{380AA3B1-C9EB-48BC-9882-9631155F4526}"/>
    <cellStyle name="l_PM Jornais(eliza)_PM Jornais(Marcelo)3 - GERAL_Plano_SC_-_06.05.08_CONFERÊNCIA_16.05.08a" xfId="1831" xr:uid="{0597050A-6857-42D6-BB1D-B8DDFB4B96F0}"/>
    <cellStyle name="l_PM Jornais(eliza)_PM Jornais(Marcelo)3 - GERAL_Plano_SC_-_06.05.08_CONFERÊNCIA_16.05.08a 2" xfId="11553" xr:uid="{A4990787-88C9-4C93-87AE-E64FB6DFDBFA}"/>
    <cellStyle name="l_PM Jornais(eliza)_PM Jornais(Marcelo)3 - GERAL_Plano_SC_-_06.05.08_CONFERÊNCIA_16.05.08a 2 2" xfId="13309" xr:uid="{69EF32F0-1D32-4FA7-AF7D-5D964E91379F}"/>
    <cellStyle name="l_PM Jornais(eliza)_PM Jornais(Marcelo)3 - GERAL_Plano_SC_-_06.05.08_CONFERÊNCIA_16.05.08a 2 2 2" xfId="16939" xr:uid="{5F6543BD-3A00-46B4-AB91-BEFAC51C1074}"/>
    <cellStyle name="l_PM Jornais(eliza)_PM Jornais(Marcelo)3 - GERAL_Plano_SC_-_06.05.08_CONFERÊNCIA_16.05.08a 2 2 2 2" xfId="23098" xr:uid="{7077078E-DFE2-4DC6-BDF7-7C314D715DDB}"/>
    <cellStyle name="l_PM Jornais(eliza)_PM Jornais(Marcelo)3 - GERAL_Plano_SC_-_06.05.08_CONFERÊNCIA_16.05.08a 2 2 2 2 2" xfId="40365" xr:uid="{68FC0C40-270F-41E7-818C-96BB8722C0E0}"/>
    <cellStyle name="l_PM Jornais(eliza)_PM Jornais(Marcelo)3 - GERAL_Plano_SC_-_06.05.08_CONFERÊNCIA_16.05.08a 2 2 2 3" xfId="28006" xr:uid="{02F0BC49-8E50-4F0C-A795-5E7FAED44270}"/>
    <cellStyle name="l_PM Jornais(eliza)_PM Jornais(Marcelo)3 - GERAL_Plano_SC_-_06.05.08_CONFERÊNCIA_16.05.08a 2 2 3" xfId="31230" xr:uid="{B6889109-2972-454D-BFC4-E2EC491F1F3F}"/>
    <cellStyle name="l_PM Jornais(eliza)_PM Jornais(Marcelo)3 - GERAL_Plano_SC_-_06.05.08_CONFERÊNCIA_16.05.08a 2 2 3 2" xfId="43454" xr:uid="{168C93EC-154A-440F-A693-CCF6E6CF0690}"/>
    <cellStyle name="l_PM Jornais(eliza)_PM Jornais(Marcelo)3 - GERAL_Plano_SC_-_06.05.08_CONFERÊNCIA_16.05.08a 2 2 4" xfId="34222" xr:uid="{2EAFA23C-FB68-4019-A5CC-67284E897E3A}"/>
    <cellStyle name="l_PM Jornais(eliza)_PM Jornais(Marcelo)3 - GERAL_Plano_SC_-_06.05.08_CONFERÊNCIA_16.05.08a 2 2 4 2" xfId="45941" xr:uid="{10DEA64E-4A51-48B2-AE9F-DD51F282F8E0}"/>
    <cellStyle name="l_PM Jornais(eliza)_PM Jornais(Marcelo)3 - GERAL_Plano_SC_-_06.05.08_CONFERÊNCIA_16.05.08a 2 2 5" xfId="36423" xr:uid="{987D7BD9-409A-4241-B5D0-8150607F61F5}"/>
    <cellStyle name="l_PM Jornais(eliza)_PM Jornais(Marcelo)3 - GERAL_Plano_SC_-_06.05.08_CONFERÊNCIA_16.05.08a 2 2 6" xfId="18329" xr:uid="{C59DEE29-D68B-4F8E-A527-D31B6919B983}"/>
    <cellStyle name="l_PM Jornais(eliza)_PM Jornais(Marcelo)3 - GERAL_Plano_SC_-_06.05.08_CONFERÊNCIA_16.05.08a 2 3" xfId="15236" xr:uid="{14D71B98-E84A-4943-8BDB-0861D64B7EB1}"/>
    <cellStyle name="l_PM Jornais(eliza)_PM Jornais(Marcelo)3 - GERAL_Plano_SC_-_06.05.08_CONFERÊNCIA_16.05.08a 2 3 2" xfId="21395" xr:uid="{751D7354-1FC0-428C-BCE6-30DF72E86153}"/>
    <cellStyle name="l_PM Jornais(eliza)_PM Jornais(Marcelo)3 - GERAL_Plano_SC_-_06.05.08_CONFERÊNCIA_16.05.08a 2 3 2 2" xfId="38768" xr:uid="{3D51DDC9-9B17-405F-BA72-1EAEEFDBC841}"/>
    <cellStyle name="l_PM Jornais(eliza)_PM Jornais(Marcelo)3 - GERAL_Plano_SC_-_06.05.08_CONFERÊNCIA_16.05.08a 2 3 3" xfId="26357" xr:uid="{D4F13A37-062A-4F75-8C9E-372B0A5DD6EF}"/>
    <cellStyle name="l_PM Jornais(eliza)_PM Jornais(Marcelo)3 - GERAL_Plano_SC_-_06.05.08_CONFERÊNCIA_16.05.08a 2 4" xfId="29548" xr:uid="{C973E9D5-2679-409F-A124-3C948308D079}"/>
    <cellStyle name="l_PM Jornais(eliza)_PM Jornais(Marcelo)3 - GERAL_Plano_SC_-_06.05.08_CONFERÊNCIA_16.05.08a 2 4 2" xfId="41858" xr:uid="{2E836F3E-3851-4F07-B276-38E099EBBC72}"/>
    <cellStyle name="l_PM Jornais(eliza)_PM Jornais(Marcelo)3 - GERAL_Plano_SC_-_06.05.08_CONFERÊNCIA_16.05.08a 2 5" xfId="32532" xr:uid="{B9ED9B5A-121B-4EA4-9A00-A976FE33732B}"/>
    <cellStyle name="l_PM Jornais(eliza)_PM Jornais(Marcelo)3 - GERAL_Plano_SC_-_06.05.08_CONFERÊNCIA_16.05.08a 2 5 2" xfId="44287" xr:uid="{6F24E1BA-C4A4-4570-8577-E052C3448850}"/>
    <cellStyle name="l_PM Jornais(eliza)_PM Jornais(Marcelo)3 - GERAL_Plano_SC_-_06.05.08_CONFERÊNCIA_16.05.08a 2 6" xfId="34837" xr:uid="{222156C9-FF80-4E89-9D5A-D90FBC5682EE}"/>
    <cellStyle name="l_PM Jornais(eliza)_PM Jornais(Marcelo)3 - GERAL_Plano_SC_-_06.05.08_CONFERÊNCIA_16.05.08a 2 7" xfId="19360" xr:uid="{EA6E5441-55A5-42C2-9FE7-276241BC2806}"/>
    <cellStyle name="l_PM Jornais(eliza)_PM Jornais(Marcelo)3 - GERAL_Plano_SC_-_06.05.08_CONFERÊNCIA_16.05.08a 3" xfId="12506" xr:uid="{F94C9931-9D0F-4BA6-A5C5-41ABAEBD3B6A}"/>
    <cellStyle name="l_PM Jornais(eliza)_PM Jornais(Marcelo)3 - GERAL_Plano_SC_-_06.05.08_CONFERÊNCIA_16.05.08a 3 2" xfId="16136" xr:uid="{78151BC2-22F8-4176-8CCB-6D59BFB1400B}"/>
    <cellStyle name="l_PM Jornais(eliza)_PM Jornais(Marcelo)3 - GERAL_Plano_SC_-_06.05.08_CONFERÊNCIA_16.05.08a 3 2 2" xfId="22295" xr:uid="{5CE06FF0-675A-411C-86C0-2831682FAFCE}"/>
    <cellStyle name="l_PM Jornais(eliza)_PM Jornais(Marcelo)3 - GERAL_Plano_SC_-_06.05.08_CONFERÊNCIA_16.05.08a 3 2 2 2" xfId="39573" xr:uid="{0ACDD6B3-8987-44CE-BF96-A313DC7C771E}"/>
    <cellStyle name="l_PM Jornais(eliza)_PM Jornais(Marcelo)3 - GERAL_Plano_SC_-_06.05.08_CONFERÊNCIA_16.05.08a 3 2 3" xfId="27214" xr:uid="{C0C80D99-824B-4368-AA63-B04981EC378A}"/>
    <cellStyle name="l_PM Jornais(eliza)_PM Jornais(Marcelo)3 - GERAL_Plano_SC_-_06.05.08_CONFERÊNCIA_16.05.08a 3 2 4" xfId="48473" xr:uid="{24AB1C8C-E8DD-4207-82CC-1ABD3E641B86}"/>
    <cellStyle name="l_PM Jornais(eliza)_PM Jornais(Marcelo)3 - GERAL_Plano_SC_-_06.05.08_CONFERÊNCIA_16.05.08a 3 3" xfId="17836" xr:uid="{0BC51808-3D92-43E1-A5AF-AF572F1C5923}"/>
    <cellStyle name="l_PM Jornais(eliza)_PM Jornais(Marcelo)3 - GERAL_Plano_SC_-_06.05.08_CONFERÊNCIA_16.05.08a 3 3 2" xfId="23995" xr:uid="{98610728-A8BA-4E44-9BE3-7B0BA8C9534E}"/>
    <cellStyle name="l_PM Jornais(eliza)_PM Jornais(Marcelo)3 - GERAL_Plano_SC_-_06.05.08_CONFERÊNCIA_16.05.08a 3 3 2 2" xfId="42658" xr:uid="{2A205D56-AE23-44F0-AF63-8672AFA3F64D}"/>
    <cellStyle name="l_PM Jornais(eliza)_PM Jornais(Marcelo)3 - GERAL_Plano_SC_-_06.05.08_CONFERÊNCIA_16.05.08a 3 3 3" xfId="30432" xr:uid="{889C6B0D-DB9F-4632-BB18-FD2E33474C58}"/>
    <cellStyle name="l_PM Jornais(eliza)_PM Jornais(Marcelo)3 - GERAL_Plano_SC_-_06.05.08_CONFERÊNCIA_16.05.08a 3 4" xfId="33429" xr:uid="{C9AD8D6F-F382-48AC-9881-E1886C8DE4D5}"/>
    <cellStyle name="l_PM Jornais(eliza)_PM Jornais(Marcelo)3 - GERAL_Plano_SC_-_06.05.08_CONFERÊNCIA_16.05.08a 3 4 2" xfId="45148" xr:uid="{F74C7606-5B57-4C17-8698-F24E2774438C}"/>
    <cellStyle name="l_PM Jornais(eliza)_PM Jornais(Marcelo)3 - GERAL_Plano_SC_-_06.05.08_CONFERÊNCIA_16.05.08a 3 5" xfId="35631" xr:uid="{1E55DC73-F5C7-4740-B949-E8800BD60A8F}"/>
    <cellStyle name="l_PM Jornais(eliza)_PM Jornais(Marcelo)3 - GERAL_Plano_SC_-_06.05.08_CONFERÊNCIA_16.05.08a 3 6" xfId="37248" xr:uid="{DAD97268-E2FB-4329-9B29-7F754DBC0262}"/>
    <cellStyle name="l_PM Jornais(eliza)_PM Jornais(Marcelo)3 - GERAL_Plano_SC_-_06.05.08_CONFERÊNCIA_16.05.08a 3 6 2" xfId="46784" xr:uid="{993D534B-3959-4974-A9BB-7E6A3300CE56}"/>
    <cellStyle name="l_PM Jornais(eliza)_PM Jornais(Marcelo)3 - GERAL_Plano_SC_-_06.05.08_CONFERÊNCIA_16.05.08a 4" xfId="14396" xr:uid="{6EEEED40-20E1-41A8-B145-E2C33FCD8508}"/>
    <cellStyle name="l_PM Jornais(eliza)_PM Jornais(Marcelo)3 - GERAL_Plano_SC_-_06.05.08_CONFERÊNCIA_16.05.08a 4 2" xfId="20555" xr:uid="{5B785BB3-9DCE-43AC-83B5-7BEB7AEDFDAC}"/>
    <cellStyle name="l_PM Jornais(eliza)_PM Jornais(Marcelo)3 - GERAL_Plano_SC_-_06.05.08_CONFERÊNCIA_16.05.08a 4 2 2" xfId="37965" xr:uid="{9A103C2E-AAC0-4EDB-943B-A23ABCB90925}"/>
    <cellStyle name="l_PM Jornais(eliza)_PM Jornais(Marcelo)3 - GERAL_Plano_SC_-_06.05.08_CONFERÊNCIA_16.05.08a 4 3" xfId="25463" xr:uid="{A9051BBF-941A-48FE-9023-279BE2B3C1A0}"/>
    <cellStyle name="l_PM Jornais(eliza)_PM Jornais(Marcelo)3 - GERAL_Plano_SC_-_06.05.08_CONFERÊNCIA_16.05.08a 5" xfId="28674" xr:uid="{3EFE9049-B93B-48FF-A610-69B2A502D5FD}"/>
    <cellStyle name="l_PM Jornais(eliza)_PM Jornais(Marcelo)3 - GERAL_Plano_SC_-_06.05.08_CONFERÊNCIA_16.05.08a 5 2" xfId="41030" xr:uid="{91C3DD75-17A5-43F2-A4DA-E3AAC7A11E45}"/>
    <cellStyle name="l_PM Jornais(eliza)_PM Jornais(Marcelo)3 - GERAL_Plano_SC_-_06.05.08_CONFERÊNCIA_16.05.08a 6" xfId="31662" xr:uid="{D8E92B19-7BA3-476E-9033-25BE1012AF7B}"/>
    <cellStyle name="l_PM Jornais(eliza)_PM Jornais(Marcelo)3 - GERAL_Plano_SC_-_06.05.08_CONFERÊNCIA_16.05.08a_OOH - Rev 12" xfId="4256" xr:uid="{F4E373AC-BEF5-43B9-ADE3-09B664262104}"/>
    <cellStyle name="l_PM Jornais(eliza)_PM Jornais(Marcelo)3 - GERAL_REVISTAS FINAIS SEGMENTADAS" xfId="1832" xr:uid="{661DE621-0C38-49D1-A819-CBFD8DD43265}"/>
    <cellStyle name="l_PM Jornais(eliza)_PM Jornais(Marcelo)3 - GERAL_REVISTAS FINAIS SEGMENTADAS 2" xfId="11554" xr:uid="{2B9BCB23-C787-4066-A2FB-A146373B9256}"/>
    <cellStyle name="l_PM Jornais(eliza)_PM Jornais(Marcelo)3 - GERAL_REVISTAS FINAIS SEGMENTADAS 2 2" xfId="13310" xr:uid="{F6F172FD-3874-4B2F-97EC-5A99E8302F80}"/>
    <cellStyle name="l_PM Jornais(eliza)_PM Jornais(Marcelo)3 - GERAL_REVISTAS FINAIS SEGMENTADAS 2 2 2" xfId="16940" xr:uid="{FD0DBDF7-FAFC-4C7A-92C2-0CFDBC946745}"/>
    <cellStyle name="l_PM Jornais(eliza)_PM Jornais(Marcelo)3 - GERAL_REVISTAS FINAIS SEGMENTADAS 2 2 2 2" xfId="23099" xr:uid="{2748CBEC-7DA2-4075-BD49-BE5EFB24F4D0}"/>
    <cellStyle name="l_PM Jornais(eliza)_PM Jornais(Marcelo)3 - GERAL_REVISTAS FINAIS SEGMENTADAS 2 2 2 2 2" xfId="40366" xr:uid="{A612EDA1-826C-4F14-A666-21B4BA07A9BC}"/>
    <cellStyle name="l_PM Jornais(eliza)_PM Jornais(Marcelo)3 - GERAL_REVISTAS FINAIS SEGMENTADAS 2 2 2 3" xfId="28007" xr:uid="{B9F37A13-AB0B-4341-8831-FD8618A3E23C}"/>
    <cellStyle name="l_PM Jornais(eliza)_PM Jornais(Marcelo)3 - GERAL_REVISTAS FINAIS SEGMENTADAS 2 2 3" xfId="31231" xr:uid="{A2F0ADC6-FC32-4DD8-9FEE-DC39092DEE89}"/>
    <cellStyle name="l_PM Jornais(eliza)_PM Jornais(Marcelo)3 - GERAL_REVISTAS FINAIS SEGMENTADAS 2 2 3 2" xfId="43455" xr:uid="{1592218B-A005-4857-895E-F782DADF32D3}"/>
    <cellStyle name="l_PM Jornais(eliza)_PM Jornais(Marcelo)3 - GERAL_REVISTAS FINAIS SEGMENTADAS 2 2 4" xfId="34223" xr:uid="{6A983867-E653-4B57-AB56-B9649EADB6F0}"/>
    <cellStyle name="l_PM Jornais(eliza)_PM Jornais(Marcelo)3 - GERAL_REVISTAS FINAIS SEGMENTADAS 2 2 4 2" xfId="45942" xr:uid="{5ACB4DE0-C1D7-4973-B1AB-2CBDE6E19027}"/>
    <cellStyle name="l_PM Jornais(eliza)_PM Jornais(Marcelo)3 - GERAL_REVISTAS FINAIS SEGMENTADAS 2 2 5" xfId="36424" xr:uid="{BDD7F2B6-5D31-418B-B31F-2291604A30BD}"/>
    <cellStyle name="l_PM Jornais(eliza)_PM Jornais(Marcelo)3 - GERAL_REVISTAS FINAIS SEGMENTADAS 2 2 6" xfId="19839" xr:uid="{9A2BA0C0-5610-4520-8C60-8010FE482EF4}"/>
    <cellStyle name="l_PM Jornais(eliza)_PM Jornais(Marcelo)3 - GERAL_REVISTAS FINAIS SEGMENTADAS 2 3" xfId="15237" xr:uid="{1D045DDB-9C65-40F9-A493-9E580B56CF02}"/>
    <cellStyle name="l_PM Jornais(eliza)_PM Jornais(Marcelo)3 - GERAL_REVISTAS FINAIS SEGMENTADAS 2 3 2" xfId="21396" xr:uid="{C234C073-E9BA-4732-98FD-C92604DBE1D9}"/>
    <cellStyle name="l_PM Jornais(eliza)_PM Jornais(Marcelo)3 - GERAL_REVISTAS FINAIS SEGMENTADAS 2 3 2 2" xfId="38769" xr:uid="{1F0FC80A-4154-4FC8-AE50-C73B0BB8B751}"/>
    <cellStyle name="l_PM Jornais(eliza)_PM Jornais(Marcelo)3 - GERAL_REVISTAS FINAIS SEGMENTADAS 2 3 3" xfId="26358" xr:uid="{713B1958-88C3-43A0-98BD-103CABB8A000}"/>
    <cellStyle name="l_PM Jornais(eliza)_PM Jornais(Marcelo)3 - GERAL_REVISTAS FINAIS SEGMENTADAS 2 4" xfId="29549" xr:uid="{F3F375C7-A50D-4956-AB59-C9EFFA4C10B6}"/>
    <cellStyle name="l_PM Jornais(eliza)_PM Jornais(Marcelo)3 - GERAL_REVISTAS FINAIS SEGMENTADAS 2 4 2" xfId="41859" xr:uid="{78EB99E4-7890-4410-AF60-0AAB7BA312CE}"/>
    <cellStyle name="l_PM Jornais(eliza)_PM Jornais(Marcelo)3 - GERAL_REVISTAS FINAIS SEGMENTADAS 2 5" xfId="32533" xr:uid="{476FC2BA-A43B-4C7C-8224-378DAFA45B6C}"/>
    <cellStyle name="l_PM Jornais(eliza)_PM Jornais(Marcelo)3 - GERAL_REVISTAS FINAIS SEGMENTADAS 2 5 2" xfId="44288" xr:uid="{2F16CB7C-84D2-4BA4-9676-3D185E3174F6}"/>
    <cellStyle name="l_PM Jornais(eliza)_PM Jornais(Marcelo)3 - GERAL_REVISTAS FINAIS SEGMENTADAS 2 6" xfId="34838" xr:uid="{FD66935A-7A21-4419-86A1-193DC3C86D3C}"/>
    <cellStyle name="l_PM Jornais(eliza)_PM Jornais(Marcelo)3 - GERAL_REVISTAS FINAIS SEGMENTADAS 2 7" xfId="19654" xr:uid="{657B0181-1B72-4FBD-AC64-06E828CEDC27}"/>
    <cellStyle name="l_PM Jornais(eliza)_PM Jornais(Marcelo)3 - GERAL_REVISTAS FINAIS SEGMENTADAS 3" xfId="12507" xr:uid="{BF6424E9-69D5-48BD-A4D5-C39DB0B13187}"/>
    <cellStyle name="l_PM Jornais(eliza)_PM Jornais(Marcelo)3 - GERAL_REVISTAS FINAIS SEGMENTADAS 3 2" xfId="16137" xr:uid="{AF6FA0E1-57C0-40F0-8CDE-220A7F4A1CC9}"/>
    <cellStyle name="l_PM Jornais(eliza)_PM Jornais(Marcelo)3 - GERAL_REVISTAS FINAIS SEGMENTADAS 3 2 2" xfId="22296" xr:uid="{22AC32CC-5029-4B74-A603-A0AE3DA6B1E6}"/>
    <cellStyle name="l_PM Jornais(eliza)_PM Jornais(Marcelo)3 - GERAL_REVISTAS FINAIS SEGMENTADAS 3 2 2 2" xfId="39574" xr:uid="{D8DD8600-DFAD-4D3E-BC35-B599AB662972}"/>
    <cellStyle name="l_PM Jornais(eliza)_PM Jornais(Marcelo)3 - GERAL_REVISTAS FINAIS SEGMENTADAS 3 2 3" xfId="27215" xr:uid="{D604143A-5CA5-48DD-A95C-9721BAA46169}"/>
    <cellStyle name="l_PM Jornais(eliza)_PM Jornais(Marcelo)3 - GERAL_REVISTAS FINAIS SEGMENTADAS 3 2 4" xfId="48474" xr:uid="{668AEE9B-3AE2-43D0-ABE6-DA5F5B87795C}"/>
    <cellStyle name="l_PM Jornais(eliza)_PM Jornais(Marcelo)3 - GERAL_REVISTAS FINAIS SEGMENTADAS 3 3" xfId="17837" xr:uid="{167F0DDF-E8C2-4AF7-9969-8C027DF5D40E}"/>
    <cellStyle name="l_PM Jornais(eliza)_PM Jornais(Marcelo)3 - GERAL_REVISTAS FINAIS SEGMENTADAS 3 3 2" xfId="23996" xr:uid="{E3146020-DB05-4366-8E1B-697732D6F09E}"/>
    <cellStyle name="l_PM Jornais(eliza)_PM Jornais(Marcelo)3 - GERAL_REVISTAS FINAIS SEGMENTADAS 3 3 2 2" xfId="42659" xr:uid="{285F9831-B207-464C-8EB8-75385F76A5F1}"/>
    <cellStyle name="l_PM Jornais(eliza)_PM Jornais(Marcelo)3 - GERAL_REVISTAS FINAIS SEGMENTADAS 3 3 3" xfId="30433" xr:uid="{6F1CE4C7-042E-4827-8017-B9AED9F090F5}"/>
    <cellStyle name="l_PM Jornais(eliza)_PM Jornais(Marcelo)3 - GERAL_REVISTAS FINAIS SEGMENTADAS 3 4" xfId="33430" xr:uid="{1E5FF5DE-F015-48E1-9180-7FA3275E7AB6}"/>
    <cellStyle name="l_PM Jornais(eliza)_PM Jornais(Marcelo)3 - GERAL_REVISTAS FINAIS SEGMENTADAS 3 4 2" xfId="45149" xr:uid="{05CC384B-982C-4628-9DCB-5AC6B9A6DDE1}"/>
    <cellStyle name="l_PM Jornais(eliza)_PM Jornais(Marcelo)3 - GERAL_REVISTAS FINAIS SEGMENTADAS 3 5" xfId="35632" xr:uid="{D7CA7107-F716-4CE4-87EF-2D412689DEB4}"/>
    <cellStyle name="l_PM Jornais(eliza)_PM Jornais(Marcelo)3 - GERAL_REVISTAS FINAIS SEGMENTADAS 3 6" xfId="36848" xr:uid="{B21B49EC-44B6-4016-A7B9-6673BC20129A}"/>
    <cellStyle name="l_PM Jornais(eliza)_PM Jornais(Marcelo)3 - GERAL_REVISTAS FINAIS SEGMENTADAS 3 6 2" xfId="46384" xr:uid="{B13D0D94-D81D-4AE7-8656-188183A23D26}"/>
    <cellStyle name="l_PM Jornais(eliza)_PM Jornais(Marcelo)3 - GERAL_REVISTAS FINAIS SEGMENTADAS 4" xfId="14397" xr:uid="{FB7C1ABA-DFE0-444F-83A5-656BD74572D1}"/>
    <cellStyle name="l_PM Jornais(eliza)_PM Jornais(Marcelo)3 - GERAL_REVISTAS FINAIS SEGMENTADAS 4 2" xfId="20556" xr:uid="{04A1D0A9-2ADD-483C-9F30-8276EEE3E59E}"/>
    <cellStyle name="l_PM Jornais(eliza)_PM Jornais(Marcelo)3 - GERAL_REVISTAS FINAIS SEGMENTADAS 4 2 2" xfId="37966" xr:uid="{4B0B0CF3-5538-42A8-B046-29F249F9852E}"/>
    <cellStyle name="l_PM Jornais(eliza)_PM Jornais(Marcelo)3 - GERAL_REVISTAS FINAIS SEGMENTADAS 4 3" xfId="25464" xr:uid="{3D501009-FC1C-4E39-8533-942FBB11B6B0}"/>
    <cellStyle name="l_PM Jornais(eliza)_PM Jornais(Marcelo)3 - GERAL_REVISTAS FINAIS SEGMENTADAS 5" xfId="28675" xr:uid="{8A628375-5D89-41E0-9B6D-47AE848E4CA3}"/>
    <cellStyle name="l_PM Jornais(eliza)_PM Jornais(Marcelo)3 - GERAL_REVISTAS FINAIS SEGMENTADAS 5 2" xfId="41031" xr:uid="{DE0ADA4E-F79B-46E5-8CFE-A6E1263EF3C4}"/>
    <cellStyle name="l_PM Jornais(eliza)_PM Jornais(Marcelo)3 - GERAL_REVISTAS FINAIS SEGMENTADAS 6" xfId="31661" xr:uid="{81ECB091-C6FE-4198-A47A-618BF7B51D28}"/>
    <cellStyle name="l_PM Jornais(eliza)_PM Jornais(Marcelo)3 - GERAL_REVISTAS FINAIS SEGMENTADAS_OOH - Rev 12" xfId="4257" xr:uid="{DBD6EC6C-BF43-4C49-8AD2-6B34CD4D9D5F}"/>
    <cellStyle name="l_PM Jornais(eliza)_PM Jornais(Marcelo)3 - GERAL_SECOM PR - MAIS BRASIL - 2a  ETAPA - 13-05 CONFERENCIA 10.05.08" xfId="1833" xr:uid="{03B92F87-5F47-4349-93DA-E3A93EBD4D6A}"/>
    <cellStyle name="l_PM Jornais(eliza)_PM Jornais(Marcelo)3 - GERAL_SECOM PR - MAIS BRASIL - 2a  ETAPA - 13-05 CONFERENCIA 10.05.08 2" xfId="11555" xr:uid="{29577B7D-57F7-4774-B839-95D3CA464798}"/>
    <cellStyle name="l_PM Jornais(eliza)_PM Jornais(Marcelo)3 - GERAL_SECOM PR - MAIS BRASIL - 2a  ETAPA - 13-05 CONFERENCIA 10.05.08 2 2" xfId="13311" xr:uid="{9C2D45C7-38AD-4D53-A234-0E10775929CF}"/>
    <cellStyle name="l_PM Jornais(eliza)_PM Jornais(Marcelo)3 - GERAL_SECOM PR - MAIS BRASIL - 2a  ETAPA - 13-05 CONFERENCIA 10.05.08 2 2 2" xfId="16941" xr:uid="{2A7D2157-C44F-4E8A-B6F7-2700FE92613E}"/>
    <cellStyle name="l_PM Jornais(eliza)_PM Jornais(Marcelo)3 - GERAL_SECOM PR - MAIS BRASIL - 2a  ETAPA - 13-05 CONFERENCIA 10.05.08 2 2 2 2" xfId="23100" xr:uid="{3F36E378-9BCC-43F3-AD8B-BB83AA3F0C9C}"/>
    <cellStyle name="l_PM Jornais(eliza)_PM Jornais(Marcelo)3 - GERAL_SECOM PR - MAIS BRASIL - 2a  ETAPA - 13-05 CONFERENCIA 10.05.08 2 2 2 2 2" xfId="40367" xr:uid="{CA92D913-3878-42E2-879C-B39F88CA0956}"/>
    <cellStyle name="l_PM Jornais(eliza)_PM Jornais(Marcelo)3 - GERAL_SECOM PR - MAIS BRASIL - 2a  ETAPA - 13-05 CONFERENCIA 10.05.08 2 2 2 3" xfId="28008" xr:uid="{A00DC38D-BB0B-4EE4-9CC9-04C4018C2731}"/>
    <cellStyle name="l_PM Jornais(eliza)_PM Jornais(Marcelo)3 - GERAL_SECOM PR - MAIS BRASIL - 2a  ETAPA - 13-05 CONFERENCIA 10.05.08 2 2 3" xfId="31232" xr:uid="{DD670C3D-1BFA-44D5-A31B-2A3971DE518E}"/>
    <cellStyle name="l_PM Jornais(eliza)_PM Jornais(Marcelo)3 - GERAL_SECOM PR - MAIS BRASIL - 2a  ETAPA - 13-05 CONFERENCIA 10.05.08 2 2 3 2" xfId="43456" xr:uid="{57C0C9DF-7463-4917-A17E-3321DFBBF003}"/>
    <cellStyle name="l_PM Jornais(eliza)_PM Jornais(Marcelo)3 - GERAL_SECOM PR - MAIS BRASIL - 2a  ETAPA - 13-05 CONFERENCIA 10.05.08 2 2 4" xfId="34224" xr:uid="{393DD547-288E-4708-844C-472374E4A211}"/>
    <cellStyle name="l_PM Jornais(eliza)_PM Jornais(Marcelo)3 - GERAL_SECOM PR - MAIS BRASIL - 2a  ETAPA - 13-05 CONFERENCIA 10.05.08 2 2 4 2" xfId="45943" xr:uid="{5D97901D-A76B-440D-8737-90AB58AEA72D}"/>
    <cellStyle name="l_PM Jornais(eliza)_PM Jornais(Marcelo)3 - GERAL_SECOM PR - MAIS BRASIL - 2a  ETAPA - 13-05 CONFERENCIA 10.05.08 2 2 5" xfId="36425" xr:uid="{A8243297-D5CD-449C-BBC7-EBFDF63BE572}"/>
    <cellStyle name="l_PM Jornais(eliza)_PM Jornais(Marcelo)3 - GERAL_SECOM PR - MAIS BRASIL - 2a  ETAPA - 13-05 CONFERENCIA 10.05.08 2 2 6" xfId="18285" xr:uid="{DDF3E694-558E-497D-B97A-DA801FD0511A}"/>
    <cellStyle name="l_PM Jornais(eliza)_PM Jornais(Marcelo)3 - GERAL_SECOM PR - MAIS BRASIL - 2a  ETAPA - 13-05 CONFERENCIA 10.05.08 2 3" xfId="15238" xr:uid="{04E3809E-04CC-43F2-8D88-646848C3F65E}"/>
    <cellStyle name="l_PM Jornais(eliza)_PM Jornais(Marcelo)3 - GERAL_SECOM PR - MAIS BRASIL - 2a  ETAPA - 13-05 CONFERENCIA 10.05.08 2 3 2" xfId="21397" xr:uid="{C9037C37-2AAD-4DBF-8D7B-7F73ADD42809}"/>
    <cellStyle name="l_PM Jornais(eliza)_PM Jornais(Marcelo)3 - GERAL_SECOM PR - MAIS BRASIL - 2a  ETAPA - 13-05 CONFERENCIA 10.05.08 2 3 2 2" xfId="38770" xr:uid="{8622A49C-795C-4F5A-85EB-8117F70725BA}"/>
    <cellStyle name="l_PM Jornais(eliza)_PM Jornais(Marcelo)3 - GERAL_SECOM PR - MAIS BRASIL - 2a  ETAPA - 13-05 CONFERENCIA 10.05.08 2 3 3" xfId="26359" xr:uid="{3E0A7871-7E7C-4795-BB00-27C151A491D4}"/>
    <cellStyle name="l_PM Jornais(eliza)_PM Jornais(Marcelo)3 - GERAL_SECOM PR - MAIS BRASIL - 2a  ETAPA - 13-05 CONFERENCIA 10.05.08 2 4" xfId="29550" xr:uid="{268B2234-7437-4667-A869-EB7639B62022}"/>
    <cellStyle name="l_PM Jornais(eliza)_PM Jornais(Marcelo)3 - GERAL_SECOM PR - MAIS BRASIL - 2a  ETAPA - 13-05 CONFERENCIA 10.05.08 2 4 2" xfId="41860" xr:uid="{F6BF9132-9A6C-4DD6-9340-F5D6CC07D907}"/>
    <cellStyle name="l_PM Jornais(eliza)_PM Jornais(Marcelo)3 - GERAL_SECOM PR - MAIS BRASIL - 2a  ETAPA - 13-05 CONFERENCIA 10.05.08 2 5" xfId="32534" xr:uid="{0081C63C-836B-446F-9C1D-0AC4B4A82C33}"/>
    <cellStyle name="l_PM Jornais(eliza)_PM Jornais(Marcelo)3 - GERAL_SECOM PR - MAIS BRASIL - 2a  ETAPA - 13-05 CONFERENCIA 10.05.08 2 5 2" xfId="44289" xr:uid="{92B44BB4-670D-4ACB-B4D9-3C06AB5A8CF6}"/>
    <cellStyle name="l_PM Jornais(eliza)_PM Jornais(Marcelo)3 - GERAL_SECOM PR - MAIS BRASIL - 2a  ETAPA - 13-05 CONFERENCIA 10.05.08 2 6" xfId="34839" xr:uid="{8D53A0A8-2B36-4C2E-BFA9-F8A7DFD3E91D}"/>
    <cellStyle name="l_PM Jornais(eliza)_PM Jornais(Marcelo)3 - GERAL_SECOM PR - MAIS BRASIL - 2a  ETAPA - 13-05 CONFERENCIA 10.05.08 2 7" xfId="18977" xr:uid="{11440EED-3C11-41BE-9C6E-7607F66BE33B}"/>
    <cellStyle name="l_PM Jornais(eliza)_PM Jornais(Marcelo)3 - GERAL_SECOM PR - MAIS BRASIL - 2a  ETAPA - 13-05 CONFERENCIA 10.05.08 3" xfId="12508" xr:uid="{40BE9DF2-B792-43BE-A290-6C11DF1436C9}"/>
    <cellStyle name="l_PM Jornais(eliza)_PM Jornais(Marcelo)3 - GERAL_SECOM PR - MAIS BRASIL - 2a  ETAPA - 13-05 CONFERENCIA 10.05.08 3 2" xfId="16138" xr:uid="{E5CA773A-5760-4186-8A16-270318CF48E9}"/>
    <cellStyle name="l_PM Jornais(eliza)_PM Jornais(Marcelo)3 - GERAL_SECOM PR - MAIS BRASIL - 2a  ETAPA - 13-05 CONFERENCIA 10.05.08 3 2 2" xfId="22297" xr:uid="{11BB020E-3196-457F-8624-CA3FC24F0E78}"/>
    <cellStyle name="l_PM Jornais(eliza)_PM Jornais(Marcelo)3 - GERAL_SECOM PR - MAIS BRASIL - 2a  ETAPA - 13-05 CONFERENCIA 10.05.08 3 2 2 2" xfId="39575" xr:uid="{7F2CA8C7-D3F3-4CE8-B556-93656FA80CD1}"/>
    <cellStyle name="l_PM Jornais(eliza)_PM Jornais(Marcelo)3 - GERAL_SECOM PR - MAIS BRASIL - 2a  ETAPA - 13-05 CONFERENCIA 10.05.08 3 2 3" xfId="27216" xr:uid="{B5ADE079-B103-4D74-A86D-FE6DBF8718AA}"/>
    <cellStyle name="l_PM Jornais(eliza)_PM Jornais(Marcelo)3 - GERAL_SECOM PR - MAIS BRASIL - 2a  ETAPA - 13-05 CONFERENCIA 10.05.08 3 2 4" xfId="48475" xr:uid="{98AABE11-5FDD-4771-AC11-307A021F2CA3}"/>
    <cellStyle name="l_PM Jornais(eliza)_PM Jornais(Marcelo)3 - GERAL_SECOM PR - MAIS BRASIL - 2a  ETAPA - 13-05 CONFERENCIA 10.05.08 3 3" xfId="17838" xr:uid="{92A6A8F1-0E23-4F62-86B9-4AEE764F38D8}"/>
    <cellStyle name="l_PM Jornais(eliza)_PM Jornais(Marcelo)3 - GERAL_SECOM PR - MAIS BRASIL - 2a  ETAPA - 13-05 CONFERENCIA 10.05.08 3 3 2" xfId="23997" xr:uid="{F822E78A-8C7D-4CF8-AD55-F1C095A0291A}"/>
    <cellStyle name="l_PM Jornais(eliza)_PM Jornais(Marcelo)3 - GERAL_SECOM PR - MAIS BRASIL - 2a  ETAPA - 13-05 CONFERENCIA 10.05.08 3 3 2 2" xfId="42660" xr:uid="{D93D3E4B-3AF8-4E44-AD3E-E467176C464A}"/>
    <cellStyle name="l_PM Jornais(eliza)_PM Jornais(Marcelo)3 - GERAL_SECOM PR - MAIS BRASIL - 2a  ETAPA - 13-05 CONFERENCIA 10.05.08 3 3 3" xfId="30434" xr:uid="{C829523B-7F5B-483B-BDDD-F98B763E0230}"/>
    <cellStyle name="l_PM Jornais(eliza)_PM Jornais(Marcelo)3 - GERAL_SECOM PR - MAIS BRASIL - 2a  ETAPA - 13-05 CONFERENCIA 10.05.08 3 4" xfId="33431" xr:uid="{69C675C6-ECA6-4C18-BF2B-7B681D5324A7}"/>
    <cellStyle name="l_PM Jornais(eliza)_PM Jornais(Marcelo)3 - GERAL_SECOM PR - MAIS BRASIL - 2a  ETAPA - 13-05 CONFERENCIA 10.05.08 3 4 2" xfId="45150" xr:uid="{5B5AE5E0-FDAA-4036-971C-4BA4E255C17C}"/>
    <cellStyle name="l_PM Jornais(eliza)_PM Jornais(Marcelo)3 - GERAL_SECOM PR - MAIS BRASIL - 2a  ETAPA - 13-05 CONFERENCIA 10.05.08 3 5" xfId="35633" xr:uid="{4B44AC09-3122-4B45-A1EF-21501326D1C1}"/>
    <cellStyle name="l_PM Jornais(eliza)_PM Jornais(Marcelo)3 - GERAL_SECOM PR - MAIS BRASIL - 2a  ETAPA - 13-05 CONFERENCIA 10.05.08 3 6" xfId="29051" xr:uid="{A4753A62-2358-4516-B8DE-5745E02C88F4}"/>
    <cellStyle name="l_PM Jornais(eliza)_PM Jornais(Marcelo)3 - GERAL_SECOM PR - MAIS BRASIL - 2a  ETAPA - 13-05 CONFERENCIA 10.05.08 3 6 2" xfId="41377" xr:uid="{6C356F37-F1DB-4ACA-A30D-655A00170033}"/>
    <cellStyle name="l_PM Jornais(eliza)_PM Jornais(Marcelo)3 - GERAL_SECOM PR - MAIS BRASIL - 2a  ETAPA - 13-05 CONFERENCIA 10.05.08 4" xfId="14398" xr:uid="{D63982A3-CB01-46A8-BA39-6281FF0E2297}"/>
    <cellStyle name="l_PM Jornais(eliza)_PM Jornais(Marcelo)3 - GERAL_SECOM PR - MAIS BRASIL - 2a  ETAPA - 13-05 CONFERENCIA 10.05.08 4 2" xfId="20557" xr:uid="{CA29F941-5014-4D87-9899-DE5D1BC5C5A4}"/>
    <cellStyle name="l_PM Jornais(eliza)_PM Jornais(Marcelo)3 - GERAL_SECOM PR - MAIS BRASIL - 2a  ETAPA - 13-05 CONFERENCIA 10.05.08 4 2 2" xfId="37967" xr:uid="{38060D19-E11C-4753-95C1-50D6AA9E560F}"/>
    <cellStyle name="l_PM Jornais(eliza)_PM Jornais(Marcelo)3 - GERAL_SECOM PR - MAIS BRASIL - 2a  ETAPA - 13-05 CONFERENCIA 10.05.08 4 3" xfId="25465" xr:uid="{F17D1153-8769-414C-B400-93BCBD1A17E2}"/>
    <cellStyle name="l_PM Jornais(eliza)_PM Jornais(Marcelo)3 - GERAL_SECOM PR - MAIS BRASIL - 2a  ETAPA - 13-05 CONFERENCIA 10.05.08 5" xfId="28676" xr:uid="{65A89447-8EF6-4241-82CA-A7C8D2D6A084}"/>
    <cellStyle name="l_PM Jornais(eliza)_PM Jornais(Marcelo)3 - GERAL_SECOM PR - MAIS BRASIL - 2a  ETAPA - 13-05 CONFERENCIA 10.05.08 5 2" xfId="41032" xr:uid="{7532DAC1-6FC9-4036-9F86-D35FC0C2C7EB}"/>
    <cellStyle name="l_PM Jornais(eliza)_PM Jornais(Marcelo)3 - GERAL_SECOM PR - MAIS BRASIL - 2a  ETAPA - 13-05 CONFERENCIA 10.05.08 6" xfId="31660" xr:uid="{9D5A5802-694D-4425-9788-2A81BB66B8B0}"/>
    <cellStyle name="l_PM Jornais(eliza)_PM Jornais(Marcelo)3 - GERAL_SECOM PR - MAIS BRASIL - 2a  ETAPA - 13-05 CONFERENCIA 10.05.08_JORNAL COMPLEMENTO 24.06 - VERAMIR II - CONSOLIDADO" xfId="1834" xr:uid="{60BE812D-5E81-4142-8C60-ECD09F175A36}"/>
    <cellStyle name="l_PM Jornais(eliza)_PM Jornais(Marcelo)3 - GERAL_SECOM PR - MAIS BRASIL - 2a  ETAPA - 13-05 CONFERENCIA 10.05.08_OOH - Rev 12" xfId="4258" xr:uid="{844FD570-8587-4EE9-B545-4DFBB8E51617}"/>
    <cellStyle name="l_PM Jornais(eliza)_PM Jornais(Marcelo)3 - GERAL_SECOM PR - MAIS BRASIL - 2a  ETAPA - 13-05 CONFERENCIA 10.05.08_SECOM PR - BAHIA -  14-05-08" xfId="1835" xr:uid="{3D5EA50D-19AD-413F-A531-5F75D5BD5C5C}"/>
    <cellStyle name="l_PM Jornais(eliza)_PM Jornais(Marcelo)3 - GERAL_SECOM PR - MAIS BRASIL - 2a  ETAPA - 13-05 CONFERENCIA 10.05.08_SECOM PR - BAHIA -  14-05-08_JORNAL COMPLEMENTO 24.06 - VERAMIR II - CONSOLIDADO" xfId="1836" xr:uid="{BDCCD5A4-6D97-4BB1-B92B-0906FD048001}"/>
    <cellStyle name="l_PM Jornais(eliza)_PM Jornais(Marcelo)3 - GERAL_SECOM PR - MAIS BRASIL - 2a  ETAPA - 13-05 CONFERENCIA 10.05.08_SECOM PR - DISTRITO FEDERAL - 14-05-08" xfId="1837" xr:uid="{570B9BE3-5036-4B3C-90DD-FBE532BD1424}"/>
    <cellStyle name="l_PM Jornais(eliza)_PM Jornais(Marcelo)3 - GERAL_SECOM PR - MAIS BRASIL - 2a  ETAPA - 13-05 CONFERENCIA 10.05.08_SECOM PR - DISTRITO FEDERAL - 14-05-08 2" xfId="11556" xr:uid="{3E4A02E9-6A3C-487E-A3E3-C57D04510BF5}"/>
    <cellStyle name="l_PM Jornais(eliza)_PM Jornais(Marcelo)3 - GERAL_SECOM PR - MAIS BRASIL - 2a  ETAPA - 13-05 CONFERENCIA 10.05.08_SECOM PR - DISTRITO FEDERAL - 14-05-08 2 2" xfId="13312" xr:uid="{36A281F4-3111-483A-B010-C27A42E9D245}"/>
    <cellStyle name="l_PM Jornais(eliza)_PM Jornais(Marcelo)3 - GERAL_SECOM PR - MAIS BRASIL - 2a  ETAPA - 13-05 CONFERENCIA 10.05.08_SECOM PR - DISTRITO FEDERAL - 14-05-08 2 2 2" xfId="16942" xr:uid="{8CF32577-CE62-4BA7-8DB1-276599F7B952}"/>
    <cellStyle name="l_PM Jornais(eliza)_PM Jornais(Marcelo)3 - GERAL_SECOM PR - MAIS BRASIL - 2a  ETAPA - 13-05 CONFERENCIA 10.05.08_SECOM PR - DISTRITO FEDERAL - 14-05-08 2 2 2 2" xfId="23101" xr:uid="{59CDE928-70CF-4087-9ACB-0CA0BC96577B}"/>
    <cellStyle name="l_PM Jornais(eliza)_PM Jornais(Marcelo)3 - GERAL_SECOM PR - MAIS BRASIL - 2a  ETAPA - 13-05 CONFERENCIA 10.05.08_SECOM PR - DISTRITO FEDERAL - 14-05-08 2 2 2 2 2" xfId="40368" xr:uid="{82D45E81-3457-4270-9688-4143D96C408E}"/>
    <cellStyle name="l_PM Jornais(eliza)_PM Jornais(Marcelo)3 - GERAL_SECOM PR - MAIS BRASIL - 2a  ETAPA - 13-05 CONFERENCIA 10.05.08_SECOM PR - DISTRITO FEDERAL - 14-05-08 2 2 2 3" xfId="28009" xr:uid="{06B82035-57B9-4F8A-B37A-8BC7139E7F6B}"/>
    <cellStyle name="l_PM Jornais(eliza)_PM Jornais(Marcelo)3 - GERAL_SECOM PR - MAIS BRASIL - 2a  ETAPA - 13-05 CONFERENCIA 10.05.08_SECOM PR - DISTRITO FEDERAL - 14-05-08 2 2 3" xfId="31233" xr:uid="{EC5A72E2-7C48-44B7-9227-B5BDC2AC4071}"/>
    <cellStyle name="l_PM Jornais(eliza)_PM Jornais(Marcelo)3 - GERAL_SECOM PR - MAIS BRASIL - 2a  ETAPA - 13-05 CONFERENCIA 10.05.08_SECOM PR - DISTRITO FEDERAL - 14-05-08 2 2 3 2" xfId="43457" xr:uid="{282CC35E-82E3-49FD-AEDF-271B705C8E4E}"/>
    <cellStyle name="l_PM Jornais(eliza)_PM Jornais(Marcelo)3 - GERAL_SECOM PR - MAIS BRASIL - 2a  ETAPA - 13-05 CONFERENCIA 10.05.08_SECOM PR - DISTRITO FEDERAL - 14-05-08 2 2 4" xfId="34225" xr:uid="{56783C98-1863-47A1-B45B-6CDD301750B1}"/>
    <cellStyle name="l_PM Jornais(eliza)_PM Jornais(Marcelo)3 - GERAL_SECOM PR - MAIS BRASIL - 2a  ETAPA - 13-05 CONFERENCIA 10.05.08_SECOM PR - DISTRITO FEDERAL - 14-05-08 2 2 4 2" xfId="45944" xr:uid="{B62B4F02-72C7-4E7F-842B-DDA5F05E35E5}"/>
    <cellStyle name="l_PM Jornais(eliza)_PM Jornais(Marcelo)3 - GERAL_SECOM PR - MAIS BRASIL - 2a  ETAPA - 13-05 CONFERENCIA 10.05.08_SECOM PR - DISTRITO FEDERAL - 14-05-08 2 2 5" xfId="36426" xr:uid="{EF4D93AB-DC6D-4C6B-8BBD-87019DC0E7E4}"/>
    <cellStyle name="l_PM Jornais(eliza)_PM Jornais(Marcelo)3 - GERAL_SECOM PR - MAIS BRASIL - 2a  ETAPA - 13-05 CONFERENCIA 10.05.08_SECOM PR - DISTRITO FEDERAL - 14-05-08 2 2 6" xfId="19850" xr:uid="{2043DFFA-F454-458B-B0A5-53FCEC3ADF57}"/>
    <cellStyle name="l_PM Jornais(eliza)_PM Jornais(Marcelo)3 - GERAL_SECOM PR - MAIS BRASIL - 2a  ETAPA - 13-05 CONFERENCIA 10.05.08_SECOM PR - DISTRITO FEDERAL - 14-05-08 2 3" xfId="15239" xr:uid="{B1DB4C10-F54A-4EF5-84EC-85A0DD0834B8}"/>
    <cellStyle name="l_PM Jornais(eliza)_PM Jornais(Marcelo)3 - GERAL_SECOM PR - MAIS BRASIL - 2a  ETAPA - 13-05 CONFERENCIA 10.05.08_SECOM PR - DISTRITO FEDERAL - 14-05-08 2 3 2" xfId="21398" xr:uid="{E5FD6E60-F932-4886-A5F9-54D008A01845}"/>
    <cellStyle name="l_PM Jornais(eliza)_PM Jornais(Marcelo)3 - GERAL_SECOM PR - MAIS BRASIL - 2a  ETAPA - 13-05 CONFERENCIA 10.05.08_SECOM PR - DISTRITO FEDERAL - 14-05-08 2 3 2 2" xfId="38771" xr:uid="{1E96D87A-09A2-42E1-8E21-57D6D99BC839}"/>
    <cellStyle name="l_PM Jornais(eliza)_PM Jornais(Marcelo)3 - GERAL_SECOM PR - MAIS BRASIL - 2a  ETAPA - 13-05 CONFERENCIA 10.05.08_SECOM PR - DISTRITO FEDERAL - 14-05-08 2 3 3" xfId="26360" xr:uid="{BA9AA19C-1F46-4ABB-AD80-8B045D34637D}"/>
    <cellStyle name="l_PM Jornais(eliza)_PM Jornais(Marcelo)3 - GERAL_SECOM PR - MAIS BRASIL - 2a  ETAPA - 13-05 CONFERENCIA 10.05.08_SECOM PR - DISTRITO FEDERAL - 14-05-08 2 4" xfId="29551" xr:uid="{387CFA3D-8D09-4F9E-AB5B-3C055FDD7230}"/>
    <cellStyle name="l_PM Jornais(eliza)_PM Jornais(Marcelo)3 - GERAL_SECOM PR - MAIS BRASIL - 2a  ETAPA - 13-05 CONFERENCIA 10.05.08_SECOM PR - DISTRITO FEDERAL - 14-05-08 2 4 2" xfId="41861" xr:uid="{3195FD75-1D12-4845-A38D-4A3CBD409935}"/>
    <cellStyle name="l_PM Jornais(eliza)_PM Jornais(Marcelo)3 - GERAL_SECOM PR - MAIS BRASIL - 2a  ETAPA - 13-05 CONFERENCIA 10.05.08_SECOM PR - DISTRITO FEDERAL - 14-05-08 2 5" xfId="32535" xr:uid="{CC148CCD-ACFC-471D-B884-CE39621EED3A}"/>
    <cellStyle name="l_PM Jornais(eliza)_PM Jornais(Marcelo)3 - GERAL_SECOM PR - MAIS BRASIL - 2a  ETAPA - 13-05 CONFERENCIA 10.05.08_SECOM PR - DISTRITO FEDERAL - 14-05-08 2 5 2" xfId="44290" xr:uid="{8249A406-E8A9-4824-BAA5-5B7F1D18E6B8}"/>
    <cellStyle name="l_PM Jornais(eliza)_PM Jornais(Marcelo)3 - GERAL_SECOM PR - MAIS BRASIL - 2a  ETAPA - 13-05 CONFERENCIA 10.05.08_SECOM PR - DISTRITO FEDERAL - 14-05-08 2 6" xfId="34840" xr:uid="{EEE6FC9B-4106-43A4-B0D1-AA17F5A243D5}"/>
    <cellStyle name="l_PM Jornais(eliza)_PM Jornais(Marcelo)3 - GERAL_SECOM PR - MAIS BRASIL - 2a  ETAPA - 13-05 CONFERENCIA 10.05.08_SECOM PR - DISTRITO FEDERAL - 14-05-08 2 7" xfId="18661" xr:uid="{9A2DCBE7-B571-45A3-B27A-C7DBC45F2AFA}"/>
    <cellStyle name="l_PM Jornais(eliza)_PM Jornais(Marcelo)3 - GERAL_SECOM PR - MAIS BRASIL - 2a  ETAPA - 13-05 CONFERENCIA 10.05.08_SECOM PR - DISTRITO FEDERAL - 14-05-08 3" xfId="12509" xr:uid="{644DE91E-BEEA-4536-B32A-E71F7DD5F7FC}"/>
    <cellStyle name="l_PM Jornais(eliza)_PM Jornais(Marcelo)3 - GERAL_SECOM PR - MAIS BRASIL - 2a  ETAPA - 13-05 CONFERENCIA 10.05.08_SECOM PR - DISTRITO FEDERAL - 14-05-08 3 2" xfId="16139" xr:uid="{7631AEE3-BFAA-4B64-8292-C2C3D45E03BE}"/>
    <cellStyle name="l_PM Jornais(eliza)_PM Jornais(Marcelo)3 - GERAL_SECOM PR - MAIS BRASIL - 2a  ETAPA - 13-05 CONFERENCIA 10.05.08_SECOM PR - DISTRITO FEDERAL - 14-05-08 3 2 2" xfId="22298" xr:uid="{4846A177-B376-4A77-9D90-43137BBFB1DA}"/>
    <cellStyle name="l_PM Jornais(eliza)_PM Jornais(Marcelo)3 - GERAL_SECOM PR - MAIS BRASIL - 2a  ETAPA - 13-05 CONFERENCIA 10.05.08_SECOM PR - DISTRITO FEDERAL - 14-05-08 3 2 2 2" xfId="39576" xr:uid="{ED66C940-9441-4982-BE78-25606DE713B9}"/>
    <cellStyle name="l_PM Jornais(eliza)_PM Jornais(Marcelo)3 - GERAL_SECOM PR - MAIS BRASIL - 2a  ETAPA - 13-05 CONFERENCIA 10.05.08_SECOM PR - DISTRITO FEDERAL - 14-05-08 3 2 3" xfId="27217" xr:uid="{63EDE2DB-5A8A-47FD-B4F9-2577D1355C3B}"/>
    <cellStyle name="l_PM Jornais(eliza)_PM Jornais(Marcelo)3 - GERAL_SECOM PR - MAIS BRASIL - 2a  ETAPA - 13-05 CONFERENCIA 10.05.08_SECOM PR - DISTRITO FEDERAL - 14-05-08 3 2 4" xfId="48476" xr:uid="{28816CB4-44E1-44F7-9570-721ECB20F965}"/>
    <cellStyle name="l_PM Jornais(eliza)_PM Jornais(Marcelo)3 - GERAL_SECOM PR - MAIS BRASIL - 2a  ETAPA - 13-05 CONFERENCIA 10.05.08_SECOM PR - DISTRITO FEDERAL - 14-05-08 3 3" xfId="17839" xr:uid="{8EC6055A-AF07-4FCB-A4F9-C3BAA33DBB12}"/>
    <cellStyle name="l_PM Jornais(eliza)_PM Jornais(Marcelo)3 - GERAL_SECOM PR - MAIS BRASIL - 2a  ETAPA - 13-05 CONFERENCIA 10.05.08_SECOM PR - DISTRITO FEDERAL - 14-05-08 3 3 2" xfId="23998" xr:uid="{ACFBC504-ED1F-4D20-A0C7-108C33E33362}"/>
    <cellStyle name="l_PM Jornais(eliza)_PM Jornais(Marcelo)3 - GERAL_SECOM PR - MAIS BRASIL - 2a  ETAPA - 13-05 CONFERENCIA 10.05.08_SECOM PR - DISTRITO FEDERAL - 14-05-08 3 3 2 2" xfId="42661" xr:uid="{D37FEEE4-AE67-4D33-A9DB-B338EDBE9EE4}"/>
    <cellStyle name="l_PM Jornais(eliza)_PM Jornais(Marcelo)3 - GERAL_SECOM PR - MAIS BRASIL - 2a  ETAPA - 13-05 CONFERENCIA 10.05.08_SECOM PR - DISTRITO FEDERAL - 14-05-08 3 3 3" xfId="30435" xr:uid="{4CA1DC7B-BECD-47C4-967E-F6AB7C1B0E09}"/>
    <cellStyle name="l_PM Jornais(eliza)_PM Jornais(Marcelo)3 - GERAL_SECOM PR - MAIS BRASIL - 2a  ETAPA - 13-05 CONFERENCIA 10.05.08_SECOM PR - DISTRITO FEDERAL - 14-05-08 3 4" xfId="33432" xr:uid="{A6198F1F-9458-400A-8484-0D761DD711D3}"/>
    <cellStyle name="l_PM Jornais(eliza)_PM Jornais(Marcelo)3 - GERAL_SECOM PR - MAIS BRASIL - 2a  ETAPA - 13-05 CONFERENCIA 10.05.08_SECOM PR - DISTRITO FEDERAL - 14-05-08 3 4 2" xfId="45151" xr:uid="{78BD4D4C-983D-4164-960C-CCBAAB3058F0}"/>
    <cellStyle name="l_PM Jornais(eliza)_PM Jornais(Marcelo)3 - GERAL_SECOM PR - MAIS BRASIL - 2a  ETAPA - 13-05 CONFERENCIA 10.05.08_SECOM PR - DISTRITO FEDERAL - 14-05-08 3 5" xfId="35634" xr:uid="{5CDFEB94-A08D-4AE1-AD5C-9A6DF9DF9D1C}"/>
    <cellStyle name="l_PM Jornais(eliza)_PM Jornais(Marcelo)3 - GERAL_SECOM PR - MAIS BRASIL - 2a  ETAPA - 13-05 CONFERENCIA 10.05.08_SECOM PR - DISTRITO FEDERAL - 14-05-08 3 6" xfId="37044" xr:uid="{224B2931-10C2-420E-9A87-1F3B0376C778}"/>
    <cellStyle name="l_PM Jornais(eliza)_PM Jornais(Marcelo)3 - GERAL_SECOM PR - MAIS BRASIL - 2a  ETAPA - 13-05 CONFERENCIA 10.05.08_SECOM PR - DISTRITO FEDERAL - 14-05-08 3 6 2" xfId="46580" xr:uid="{733385EB-E14F-49C8-9F12-363EC06245C6}"/>
    <cellStyle name="l_PM Jornais(eliza)_PM Jornais(Marcelo)3 - GERAL_SECOM PR - MAIS BRASIL - 2a  ETAPA - 13-05 CONFERENCIA 10.05.08_SECOM PR - DISTRITO FEDERAL - 14-05-08 4" xfId="14399" xr:uid="{3EE349FA-0E37-4C2A-9D74-AA158B8F54B3}"/>
    <cellStyle name="l_PM Jornais(eliza)_PM Jornais(Marcelo)3 - GERAL_SECOM PR - MAIS BRASIL - 2a  ETAPA - 13-05 CONFERENCIA 10.05.08_SECOM PR - DISTRITO FEDERAL - 14-05-08 4 2" xfId="20558" xr:uid="{48A47FA7-C71B-48FF-B974-7877FB20CD90}"/>
    <cellStyle name="l_PM Jornais(eliza)_PM Jornais(Marcelo)3 - GERAL_SECOM PR - MAIS BRASIL - 2a  ETAPA - 13-05 CONFERENCIA 10.05.08_SECOM PR - DISTRITO FEDERAL - 14-05-08 4 2 2" xfId="37968" xr:uid="{A2B20333-A3D8-4781-824C-2C34F77E7D15}"/>
    <cellStyle name="l_PM Jornais(eliza)_PM Jornais(Marcelo)3 - GERAL_SECOM PR - MAIS BRASIL - 2a  ETAPA - 13-05 CONFERENCIA 10.05.08_SECOM PR - DISTRITO FEDERAL - 14-05-08 4 3" xfId="25466" xr:uid="{C79696F0-77AD-475F-886B-07762FAC7EC6}"/>
    <cellStyle name="l_PM Jornais(eliza)_PM Jornais(Marcelo)3 - GERAL_SECOM PR - MAIS BRASIL - 2a  ETAPA - 13-05 CONFERENCIA 10.05.08_SECOM PR - DISTRITO FEDERAL - 14-05-08 5" xfId="28677" xr:uid="{C2B99C18-ADA7-4769-8F49-9508E2C80A3B}"/>
    <cellStyle name="l_PM Jornais(eliza)_PM Jornais(Marcelo)3 - GERAL_SECOM PR - MAIS BRASIL - 2a  ETAPA - 13-05 CONFERENCIA 10.05.08_SECOM PR - DISTRITO FEDERAL - 14-05-08 5 2" xfId="41033" xr:uid="{5DAC577E-714E-4073-8126-EA56E00BCC2C}"/>
    <cellStyle name="l_PM Jornais(eliza)_PM Jornais(Marcelo)3 - GERAL_SECOM PR - MAIS BRASIL - 2a  ETAPA - 13-05 CONFERENCIA 10.05.08_SECOM PR - DISTRITO FEDERAL - 14-05-08 6" xfId="31659" xr:uid="{F2F4F299-1941-4E5A-A16C-F6BBCF51386F}"/>
    <cellStyle name="l_PM Jornais(eliza)_PM Jornais(Marcelo)3 - GERAL_SECOM PR - MAIS BRASIL - 2a  ETAPA - 13-05 CONFERENCIA 10.05.08_SECOM PR - DISTRITO FEDERAL - 14-05-08_JORNAL COMPLEMENTO 24.06 - VERAMIR II - CONSOLIDADO" xfId="1838" xr:uid="{5B708132-FCCD-41AC-B469-019D7C5A7C5F}"/>
    <cellStyle name="l_PM Jornais(eliza)_PM Jornais(Marcelo)3 - GERAL_SECOM PR - MAIS BRASIL - 2a  ETAPA - 13-05 CONFERENCIA 10.05.08_SECOM PR - DISTRITO FEDERAL - 14-05-08_OOH - Rev 12" xfId="4259" xr:uid="{A89C7C80-3192-4C02-B8A6-6F624DB55905}"/>
    <cellStyle name="l_PM Jornais(eliza)_PM Jornais(Marcelo)3 - GERAL_SECOM PR - MAIS BRASIL - 2a  ETAPA - 13-05 CONFERENCIA 10.05.08_SECOM PR - MGE E SPE - 13-05" xfId="1839" xr:uid="{7F2D805B-F847-469B-B42B-51072A7BEEB3}"/>
    <cellStyle name="l_PM Jornais(eliza)_PM Jornais(Marcelo)3 - GERAL_SECOM PR - MAIS BRASIL - 2a  ETAPA - 13-05 CONFERENCIA 10.05.08_SECOM PR - MGE E SPE - 13-05 2" xfId="11557" xr:uid="{54AEC94A-CF5D-4B10-9F81-263B4A70A024}"/>
    <cellStyle name="l_PM Jornais(eliza)_PM Jornais(Marcelo)3 - GERAL_SECOM PR - MAIS BRASIL - 2a  ETAPA - 13-05 CONFERENCIA 10.05.08_SECOM PR - MGE E SPE - 13-05 2 2" xfId="13313" xr:uid="{20BB201A-9D0F-4D3B-B010-35AACC82303A}"/>
    <cellStyle name="l_PM Jornais(eliza)_PM Jornais(Marcelo)3 - GERAL_SECOM PR - MAIS BRASIL - 2a  ETAPA - 13-05 CONFERENCIA 10.05.08_SECOM PR - MGE E SPE - 13-05 2 2 2" xfId="16943" xr:uid="{948C1486-466C-48BC-A7C1-C011CF92BB89}"/>
    <cellStyle name="l_PM Jornais(eliza)_PM Jornais(Marcelo)3 - GERAL_SECOM PR - MAIS BRASIL - 2a  ETAPA - 13-05 CONFERENCIA 10.05.08_SECOM PR - MGE E SPE - 13-05 2 2 2 2" xfId="23102" xr:uid="{AA4FB81C-7A6C-4954-A02A-DAEC61E9AAB1}"/>
    <cellStyle name="l_PM Jornais(eliza)_PM Jornais(Marcelo)3 - GERAL_SECOM PR - MAIS BRASIL - 2a  ETAPA - 13-05 CONFERENCIA 10.05.08_SECOM PR - MGE E SPE - 13-05 2 2 2 2 2" xfId="40369" xr:uid="{61492B65-A299-47EC-B486-FF1115C88053}"/>
    <cellStyle name="l_PM Jornais(eliza)_PM Jornais(Marcelo)3 - GERAL_SECOM PR - MAIS BRASIL - 2a  ETAPA - 13-05 CONFERENCIA 10.05.08_SECOM PR - MGE E SPE - 13-05 2 2 2 3" xfId="28010" xr:uid="{286F15AC-706C-4A64-9D2D-59B3F81C269E}"/>
    <cellStyle name="l_PM Jornais(eliza)_PM Jornais(Marcelo)3 - GERAL_SECOM PR - MAIS BRASIL - 2a  ETAPA - 13-05 CONFERENCIA 10.05.08_SECOM PR - MGE E SPE - 13-05 2 2 3" xfId="31234" xr:uid="{F61CAEE2-F180-4452-92EF-BF5574340044}"/>
    <cellStyle name="l_PM Jornais(eliza)_PM Jornais(Marcelo)3 - GERAL_SECOM PR - MAIS BRASIL - 2a  ETAPA - 13-05 CONFERENCIA 10.05.08_SECOM PR - MGE E SPE - 13-05 2 2 3 2" xfId="43458" xr:uid="{E8D2B690-DC4E-42CE-9E4B-AFE81C07063D}"/>
    <cellStyle name="l_PM Jornais(eliza)_PM Jornais(Marcelo)3 - GERAL_SECOM PR - MAIS BRASIL - 2a  ETAPA - 13-05 CONFERENCIA 10.05.08_SECOM PR - MGE E SPE - 13-05 2 2 4" xfId="34226" xr:uid="{64940A90-EFDC-4DE8-A960-C83C8AF1423B}"/>
    <cellStyle name="l_PM Jornais(eliza)_PM Jornais(Marcelo)3 - GERAL_SECOM PR - MAIS BRASIL - 2a  ETAPA - 13-05 CONFERENCIA 10.05.08_SECOM PR - MGE E SPE - 13-05 2 2 4 2" xfId="45945" xr:uid="{58BCED0E-A6F6-41D8-A2BC-319F146CBA08}"/>
    <cellStyle name="l_PM Jornais(eliza)_PM Jornais(Marcelo)3 - GERAL_SECOM PR - MAIS BRASIL - 2a  ETAPA - 13-05 CONFERENCIA 10.05.08_SECOM PR - MGE E SPE - 13-05 2 2 5" xfId="36427" xr:uid="{DAB4F398-71DE-4C54-B61F-BAC2997B6830}"/>
    <cellStyle name="l_PM Jornais(eliza)_PM Jornais(Marcelo)3 - GERAL_SECOM PR - MAIS BRASIL - 2a  ETAPA - 13-05 CONFERENCIA 10.05.08_SECOM PR - MGE E SPE - 13-05 2 2 6" xfId="18289" xr:uid="{CE0B305B-4E5C-4A97-92CF-00EC3106449B}"/>
    <cellStyle name="l_PM Jornais(eliza)_PM Jornais(Marcelo)3 - GERAL_SECOM PR - MAIS BRASIL - 2a  ETAPA - 13-05 CONFERENCIA 10.05.08_SECOM PR - MGE E SPE - 13-05 2 3" xfId="15240" xr:uid="{82131BFD-88AE-4FE7-8AAB-454AC3D0186D}"/>
    <cellStyle name="l_PM Jornais(eliza)_PM Jornais(Marcelo)3 - GERAL_SECOM PR - MAIS BRASIL - 2a  ETAPA - 13-05 CONFERENCIA 10.05.08_SECOM PR - MGE E SPE - 13-05 2 3 2" xfId="21399" xr:uid="{41E989D0-24AA-485B-8429-8F51CF741904}"/>
    <cellStyle name="l_PM Jornais(eliza)_PM Jornais(Marcelo)3 - GERAL_SECOM PR - MAIS BRASIL - 2a  ETAPA - 13-05 CONFERENCIA 10.05.08_SECOM PR - MGE E SPE - 13-05 2 3 2 2" xfId="38772" xr:uid="{E118C0ED-982D-42EB-BDCF-1217F4F443BB}"/>
    <cellStyle name="l_PM Jornais(eliza)_PM Jornais(Marcelo)3 - GERAL_SECOM PR - MAIS BRASIL - 2a  ETAPA - 13-05 CONFERENCIA 10.05.08_SECOM PR - MGE E SPE - 13-05 2 3 3" xfId="26361" xr:uid="{8DB527DF-36EF-400A-A50A-A803F3751F2F}"/>
    <cellStyle name="l_PM Jornais(eliza)_PM Jornais(Marcelo)3 - GERAL_SECOM PR - MAIS BRASIL - 2a  ETAPA - 13-05 CONFERENCIA 10.05.08_SECOM PR - MGE E SPE - 13-05 2 4" xfId="29552" xr:uid="{2340ECCE-9877-4B93-B6AC-A3F81BB394F7}"/>
    <cellStyle name="l_PM Jornais(eliza)_PM Jornais(Marcelo)3 - GERAL_SECOM PR - MAIS BRASIL - 2a  ETAPA - 13-05 CONFERENCIA 10.05.08_SECOM PR - MGE E SPE - 13-05 2 4 2" xfId="41862" xr:uid="{5B43314B-E908-4062-8533-CCEDC20F2EDA}"/>
    <cellStyle name="l_PM Jornais(eliza)_PM Jornais(Marcelo)3 - GERAL_SECOM PR - MAIS BRASIL - 2a  ETAPA - 13-05 CONFERENCIA 10.05.08_SECOM PR - MGE E SPE - 13-05 2 5" xfId="32536" xr:uid="{ECC1E1DC-72D8-4AD3-B1C2-DB3415CC4AEF}"/>
    <cellStyle name="l_PM Jornais(eliza)_PM Jornais(Marcelo)3 - GERAL_SECOM PR - MAIS BRASIL - 2a  ETAPA - 13-05 CONFERENCIA 10.05.08_SECOM PR - MGE E SPE - 13-05 2 5 2" xfId="44291" xr:uid="{577AF02D-DB49-43A8-A8AB-BC48E61FD9EE}"/>
    <cellStyle name="l_PM Jornais(eliza)_PM Jornais(Marcelo)3 - GERAL_SECOM PR - MAIS BRASIL - 2a  ETAPA - 13-05 CONFERENCIA 10.05.08_SECOM PR - MGE E SPE - 13-05 2 6" xfId="34841" xr:uid="{BA2A2A4B-3BC6-493B-851F-E013086D183C}"/>
    <cellStyle name="l_PM Jornais(eliza)_PM Jornais(Marcelo)3 - GERAL_SECOM PR - MAIS BRASIL - 2a  ETAPA - 13-05 CONFERENCIA 10.05.08_SECOM PR - MGE E SPE - 13-05 2 7" xfId="19359" xr:uid="{166CB06C-B26D-4C6F-A1C8-079386E63152}"/>
    <cellStyle name="l_PM Jornais(eliza)_PM Jornais(Marcelo)3 - GERAL_SECOM PR - MAIS BRASIL - 2a  ETAPA - 13-05 CONFERENCIA 10.05.08_SECOM PR - MGE E SPE - 13-05 3" xfId="12510" xr:uid="{39F83762-279C-4BE7-9EFD-CD845F554315}"/>
    <cellStyle name="l_PM Jornais(eliza)_PM Jornais(Marcelo)3 - GERAL_SECOM PR - MAIS BRASIL - 2a  ETAPA - 13-05 CONFERENCIA 10.05.08_SECOM PR - MGE E SPE - 13-05 3 2" xfId="16140" xr:uid="{5734BB09-9FF5-403D-B805-EDC5DC1A594E}"/>
    <cellStyle name="l_PM Jornais(eliza)_PM Jornais(Marcelo)3 - GERAL_SECOM PR - MAIS BRASIL - 2a  ETAPA - 13-05 CONFERENCIA 10.05.08_SECOM PR - MGE E SPE - 13-05 3 2 2" xfId="22299" xr:uid="{94151A23-8661-4384-B930-10748D065B9E}"/>
    <cellStyle name="l_PM Jornais(eliza)_PM Jornais(Marcelo)3 - GERAL_SECOM PR - MAIS BRASIL - 2a  ETAPA - 13-05 CONFERENCIA 10.05.08_SECOM PR - MGE E SPE - 13-05 3 2 2 2" xfId="39577" xr:uid="{1864CD6F-ED8B-4F19-B31A-07220620A817}"/>
    <cellStyle name="l_PM Jornais(eliza)_PM Jornais(Marcelo)3 - GERAL_SECOM PR - MAIS BRASIL - 2a  ETAPA - 13-05 CONFERENCIA 10.05.08_SECOM PR - MGE E SPE - 13-05 3 2 3" xfId="27218" xr:uid="{2C32ABF9-7127-4804-8845-8F13EF6C683E}"/>
    <cellStyle name="l_PM Jornais(eliza)_PM Jornais(Marcelo)3 - GERAL_SECOM PR - MAIS BRASIL - 2a  ETAPA - 13-05 CONFERENCIA 10.05.08_SECOM PR - MGE E SPE - 13-05 3 2 4" xfId="48477" xr:uid="{C96BF0DB-6B27-4052-B397-435FA64F350D}"/>
    <cellStyle name="l_PM Jornais(eliza)_PM Jornais(Marcelo)3 - GERAL_SECOM PR - MAIS BRASIL - 2a  ETAPA - 13-05 CONFERENCIA 10.05.08_SECOM PR - MGE E SPE - 13-05 3 3" xfId="17840" xr:uid="{8403BBF7-E570-4E03-B54E-D31F76EA6B7A}"/>
    <cellStyle name="l_PM Jornais(eliza)_PM Jornais(Marcelo)3 - GERAL_SECOM PR - MAIS BRASIL - 2a  ETAPA - 13-05 CONFERENCIA 10.05.08_SECOM PR - MGE E SPE - 13-05 3 3 2" xfId="23999" xr:uid="{F93423F9-B066-4277-8AD6-90DF7B8CA001}"/>
    <cellStyle name="l_PM Jornais(eliza)_PM Jornais(Marcelo)3 - GERAL_SECOM PR - MAIS BRASIL - 2a  ETAPA - 13-05 CONFERENCIA 10.05.08_SECOM PR - MGE E SPE - 13-05 3 3 2 2" xfId="42662" xr:uid="{0AE0E1D8-913D-4776-9C66-78EF34054454}"/>
    <cellStyle name="l_PM Jornais(eliza)_PM Jornais(Marcelo)3 - GERAL_SECOM PR - MAIS BRASIL - 2a  ETAPA - 13-05 CONFERENCIA 10.05.08_SECOM PR - MGE E SPE - 13-05 3 3 3" xfId="30436" xr:uid="{00B3C7F5-540E-4260-A459-FF2CB4EC1DC6}"/>
    <cellStyle name="l_PM Jornais(eliza)_PM Jornais(Marcelo)3 - GERAL_SECOM PR - MAIS BRASIL - 2a  ETAPA - 13-05 CONFERENCIA 10.05.08_SECOM PR - MGE E SPE - 13-05 3 4" xfId="33433" xr:uid="{DDCFBD28-7A6C-4B7B-B27E-A2BB6129E257}"/>
    <cellStyle name="l_PM Jornais(eliza)_PM Jornais(Marcelo)3 - GERAL_SECOM PR - MAIS BRASIL - 2a  ETAPA - 13-05 CONFERENCIA 10.05.08_SECOM PR - MGE E SPE - 13-05 3 4 2" xfId="45152" xr:uid="{39B4C2F4-6C82-4694-B12C-5A0CA24ADF2D}"/>
    <cellStyle name="l_PM Jornais(eliza)_PM Jornais(Marcelo)3 - GERAL_SECOM PR - MAIS BRASIL - 2a  ETAPA - 13-05 CONFERENCIA 10.05.08_SECOM PR - MGE E SPE - 13-05 3 5" xfId="35635" xr:uid="{828A9330-40E2-45A7-9B77-EA49CF74D569}"/>
    <cellStyle name="l_PM Jornais(eliza)_PM Jornais(Marcelo)3 - GERAL_SECOM PR - MAIS BRASIL - 2a  ETAPA - 13-05 CONFERENCIA 10.05.08_SECOM PR - MGE E SPE - 13-05 3 6" xfId="37247" xr:uid="{84BE05FE-C8B2-46B5-B167-C8CF7707D087}"/>
    <cellStyle name="l_PM Jornais(eliza)_PM Jornais(Marcelo)3 - GERAL_SECOM PR - MAIS BRASIL - 2a  ETAPA - 13-05 CONFERENCIA 10.05.08_SECOM PR - MGE E SPE - 13-05 3 6 2" xfId="46783" xr:uid="{D4B3F733-0044-44D0-8494-17025DEEDE22}"/>
    <cellStyle name="l_PM Jornais(eliza)_PM Jornais(Marcelo)3 - GERAL_SECOM PR - MAIS BRASIL - 2a  ETAPA - 13-05 CONFERENCIA 10.05.08_SECOM PR - MGE E SPE - 13-05 4" xfId="14400" xr:uid="{3572BEDA-6A18-4CBF-8941-7A8C32F1B351}"/>
    <cellStyle name="l_PM Jornais(eliza)_PM Jornais(Marcelo)3 - GERAL_SECOM PR - MAIS BRASIL - 2a  ETAPA - 13-05 CONFERENCIA 10.05.08_SECOM PR - MGE E SPE - 13-05 4 2" xfId="20559" xr:uid="{84FA0142-9F68-4206-8930-61851B2CBCE3}"/>
    <cellStyle name="l_PM Jornais(eliza)_PM Jornais(Marcelo)3 - GERAL_SECOM PR - MAIS BRASIL - 2a  ETAPA - 13-05 CONFERENCIA 10.05.08_SECOM PR - MGE E SPE - 13-05 4 2 2" xfId="37969" xr:uid="{27079221-6FFC-438B-B185-4ECF2782F4BD}"/>
    <cellStyle name="l_PM Jornais(eliza)_PM Jornais(Marcelo)3 - GERAL_SECOM PR - MAIS BRASIL - 2a  ETAPA - 13-05 CONFERENCIA 10.05.08_SECOM PR - MGE E SPE - 13-05 4 3" xfId="25467" xr:uid="{6F46AD2E-C068-4133-BEF7-E94E3C394552}"/>
    <cellStyle name="l_PM Jornais(eliza)_PM Jornais(Marcelo)3 - GERAL_SECOM PR - MAIS BRASIL - 2a  ETAPA - 13-05 CONFERENCIA 10.05.08_SECOM PR - MGE E SPE - 13-05 5" xfId="28678" xr:uid="{093C8646-EB68-408E-9484-703C2E955467}"/>
    <cellStyle name="l_PM Jornais(eliza)_PM Jornais(Marcelo)3 - GERAL_SECOM PR - MAIS BRASIL - 2a  ETAPA - 13-05 CONFERENCIA 10.05.08_SECOM PR - MGE E SPE - 13-05 5 2" xfId="41034" xr:uid="{06209F19-C9A4-4498-B8BE-511A18C3139E}"/>
    <cellStyle name="l_PM Jornais(eliza)_PM Jornais(Marcelo)3 - GERAL_SECOM PR - MAIS BRASIL - 2a  ETAPA - 13-05 CONFERENCIA 10.05.08_SECOM PR - MGE E SPE - 13-05 6" xfId="31658" xr:uid="{D57885F5-E945-4518-A575-F71A4CC7F124}"/>
    <cellStyle name="l_PM Jornais(eliza)_PM Jornais(Marcelo)3 - GERAL_SECOM PR - MAIS BRASIL - 2a  ETAPA - 13-05 CONFERENCIA 10.05.08_SECOM PR - MGE E SPE - 13-05_JORNAL COMPLEMENTO 24.06 - VERAMIR II - CONSOLIDADO" xfId="1840" xr:uid="{60F5F1A5-FDFB-4E58-B2E6-2038B99583BF}"/>
    <cellStyle name="l_PM Jornais(eliza)_PM Jornais(Marcelo)3 - GERAL_SECOM PR - MAIS BRASIL - 2a  ETAPA - 13-05 CONFERENCIA 10.05.08_SECOM PR - MGE E SPE - 13-05_OOH - Rev 12" xfId="4260" xr:uid="{B4DE54FA-6E31-492E-9F3F-F23E286B72B5}"/>
    <cellStyle name="l_PM Jornais(eliza)_PM Jornais(Marcelo)3 - GERAL_SECOM PR - MAIS BRASIL - 2a  ETAPA - 13-05 CONFERENCIA 10.05.08_SÉCULO 21" xfId="1841" xr:uid="{AF7816E1-05A1-49FA-BF9B-951B5B8B6903}"/>
    <cellStyle name="l_PM Jornais(eliza)_PM Jornais(Marcelo)3 - GERAL_SECOM PR - MAIS BRASIL - 2a  ETAPA - 13-05 CONFERENCIA 10.05.08_SÉCULO 21_JORNAL COMPLEMENTO 24.06 - VERAMIR II - CONSOLIDADO" xfId="1842" xr:uid="{6A5CAA36-0CCE-4844-B007-7BDC284FCB43}"/>
    <cellStyle name="l_PM Jornais(eliza)_PM Jornais(Marcelo)3 - GERAL_SECOM PR - MAIS BRASIL - 2a  ETAPA - 13-05 CONFERENCIA 10.05.08_SPA - NUCLEO APRES" xfId="1843" xr:uid="{180DE959-3E90-4B5B-A6DA-14CB3C46ACA1}"/>
    <cellStyle name="l_PM Jornais(eliza)_PM Jornais(Marcelo)3 - GERAL_SECOM PR - MAIS BRASIL - 2a  ETAPA - 13-05 CONFERENCIA 10.05.08_SPA - NUCLEO APRES 2" xfId="11558" xr:uid="{2D3B7E37-2B92-4FB1-A46A-476560423A52}"/>
    <cellStyle name="l_PM Jornais(eliza)_PM Jornais(Marcelo)3 - GERAL_SECOM PR - MAIS BRASIL - 2a  ETAPA - 13-05 CONFERENCIA 10.05.08_SPA - NUCLEO APRES 2 2" xfId="13314" xr:uid="{C0A68CDE-A6A4-463A-9851-B1A4E529127D}"/>
    <cellStyle name="l_PM Jornais(eliza)_PM Jornais(Marcelo)3 - GERAL_SECOM PR - MAIS BRASIL - 2a  ETAPA - 13-05 CONFERENCIA 10.05.08_SPA - NUCLEO APRES 2 2 2" xfId="16944" xr:uid="{278C48ED-6339-411F-ABA6-A13902981BD7}"/>
    <cellStyle name="l_PM Jornais(eliza)_PM Jornais(Marcelo)3 - GERAL_SECOM PR - MAIS BRASIL - 2a  ETAPA - 13-05 CONFERENCIA 10.05.08_SPA - NUCLEO APRES 2 2 2 2" xfId="23103" xr:uid="{0DE39AA2-7A0B-485D-A17F-DF3A314FABD0}"/>
    <cellStyle name="l_PM Jornais(eliza)_PM Jornais(Marcelo)3 - GERAL_SECOM PR - MAIS BRASIL - 2a  ETAPA - 13-05 CONFERENCIA 10.05.08_SPA - NUCLEO APRES 2 2 2 2 2" xfId="40370" xr:uid="{94002E67-6B13-44B8-AE85-9837D60F253C}"/>
    <cellStyle name="l_PM Jornais(eliza)_PM Jornais(Marcelo)3 - GERAL_SECOM PR - MAIS BRASIL - 2a  ETAPA - 13-05 CONFERENCIA 10.05.08_SPA - NUCLEO APRES 2 2 2 3" xfId="28011" xr:uid="{19D2B121-9545-41F6-B781-A36EE99208F2}"/>
    <cellStyle name="l_PM Jornais(eliza)_PM Jornais(Marcelo)3 - GERAL_SECOM PR - MAIS BRASIL - 2a  ETAPA - 13-05 CONFERENCIA 10.05.08_SPA - NUCLEO APRES 2 2 3" xfId="31235" xr:uid="{9E63C597-CB3E-4AC4-B211-78F12835DFB6}"/>
    <cellStyle name="l_PM Jornais(eliza)_PM Jornais(Marcelo)3 - GERAL_SECOM PR - MAIS BRASIL - 2a  ETAPA - 13-05 CONFERENCIA 10.05.08_SPA - NUCLEO APRES 2 2 3 2" xfId="43459" xr:uid="{09598CD3-F6D9-4B18-A7B5-D3C441F7C7C7}"/>
    <cellStyle name="l_PM Jornais(eliza)_PM Jornais(Marcelo)3 - GERAL_SECOM PR - MAIS BRASIL - 2a  ETAPA - 13-05 CONFERENCIA 10.05.08_SPA - NUCLEO APRES 2 2 4" xfId="34227" xr:uid="{73B0F0E8-FE11-445D-A7DA-5C5986D128B7}"/>
    <cellStyle name="l_PM Jornais(eliza)_PM Jornais(Marcelo)3 - GERAL_SECOM PR - MAIS BRASIL - 2a  ETAPA - 13-05 CONFERENCIA 10.05.08_SPA - NUCLEO APRES 2 2 4 2" xfId="45946" xr:uid="{920CC57A-EAEE-4136-95C0-647E5040EE40}"/>
    <cellStyle name="l_PM Jornais(eliza)_PM Jornais(Marcelo)3 - GERAL_SECOM PR - MAIS BRASIL - 2a  ETAPA - 13-05 CONFERENCIA 10.05.08_SPA - NUCLEO APRES 2 2 5" xfId="36428" xr:uid="{4ADA2F97-3982-4221-B269-1BFDC7AF4945}"/>
    <cellStyle name="l_PM Jornais(eliza)_PM Jornais(Marcelo)3 - GERAL_SECOM PR - MAIS BRASIL - 2a  ETAPA - 13-05 CONFERENCIA 10.05.08_SPA - NUCLEO APRES 2 2 6" xfId="19838" xr:uid="{5FC8E698-2701-48EE-B9CD-FEA5F05A0122}"/>
    <cellStyle name="l_PM Jornais(eliza)_PM Jornais(Marcelo)3 - GERAL_SECOM PR - MAIS BRASIL - 2a  ETAPA - 13-05 CONFERENCIA 10.05.08_SPA - NUCLEO APRES 2 3" xfId="15241" xr:uid="{069505DC-4F47-43D4-A788-114AE7FF5675}"/>
    <cellStyle name="l_PM Jornais(eliza)_PM Jornais(Marcelo)3 - GERAL_SECOM PR - MAIS BRASIL - 2a  ETAPA - 13-05 CONFERENCIA 10.05.08_SPA - NUCLEO APRES 2 3 2" xfId="21400" xr:uid="{94A90A6C-5A25-4329-AB27-5ACFA442EE74}"/>
    <cellStyle name="l_PM Jornais(eliza)_PM Jornais(Marcelo)3 - GERAL_SECOM PR - MAIS BRASIL - 2a  ETAPA - 13-05 CONFERENCIA 10.05.08_SPA - NUCLEO APRES 2 3 2 2" xfId="38773" xr:uid="{B27CA127-6E12-4348-90D3-A31A7CE78769}"/>
    <cellStyle name="l_PM Jornais(eliza)_PM Jornais(Marcelo)3 - GERAL_SECOM PR - MAIS BRASIL - 2a  ETAPA - 13-05 CONFERENCIA 10.05.08_SPA - NUCLEO APRES 2 3 3" xfId="26362" xr:uid="{62F32AF6-233F-4886-893B-7968C1FEB0D9}"/>
    <cellStyle name="l_PM Jornais(eliza)_PM Jornais(Marcelo)3 - GERAL_SECOM PR - MAIS BRASIL - 2a  ETAPA - 13-05 CONFERENCIA 10.05.08_SPA - NUCLEO APRES 2 4" xfId="29553" xr:uid="{75E68428-8381-486A-987C-6DA56FDEBE3A}"/>
    <cellStyle name="l_PM Jornais(eliza)_PM Jornais(Marcelo)3 - GERAL_SECOM PR - MAIS BRASIL - 2a  ETAPA - 13-05 CONFERENCIA 10.05.08_SPA - NUCLEO APRES 2 4 2" xfId="41863" xr:uid="{5D304223-1F90-41C4-86E7-26B4EFB9E8DA}"/>
    <cellStyle name="l_PM Jornais(eliza)_PM Jornais(Marcelo)3 - GERAL_SECOM PR - MAIS BRASIL - 2a  ETAPA - 13-05 CONFERENCIA 10.05.08_SPA - NUCLEO APRES 2 5" xfId="32537" xr:uid="{658B16CA-B652-4CB9-8041-AADE7B12B0C0}"/>
    <cellStyle name="l_PM Jornais(eliza)_PM Jornais(Marcelo)3 - GERAL_SECOM PR - MAIS BRASIL - 2a  ETAPA - 13-05 CONFERENCIA 10.05.08_SPA - NUCLEO APRES 2 5 2" xfId="44292" xr:uid="{961C4465-9026-4071-A2F6-400F0DC1690B}"/>
    <cellStyle name="l_PM Jornais(eliza)_PM Jornais(Marcelo)3 - GERAL_SECOM PR - MAIS BRASIL - 2a  ETAPA - 13-05 CONFERENCIA 10.05.08_SPA - NUCLEO APRES 2 6" xfId="34842" xr:uid="{672B5789-6EB0-4CEA-83C5-4BF0E0C5CB70}"/>
    <cellStyle name="l_PM Jornais(eliza)_PM Jornais(Marcelo)3 - GERAL_SECOM PR - MAIS BRASIL - 2a  ETAPA - 13-05 CONFERENCIA 10.05.08_SPA - NUCLEO APRES 2 7" xfId="19653" xr:uid="{03D19239-40D3-47FB-AAF4-8A05E7195861}"/>
    <cellStyle name="l_PM Jornais(eliza)_PM Jornais(Marcelo)3 - GERAL_SECOM PR - MAIS BRASIL - 2a  ETAPA - 13-05 CONFERENCIA 10.05.08_SPA - NUCLEO APRES 3" xfId="12511" xr:uid="{3FA54844-93D0-43FB-B844-3C65CAC09C9C}"/>
    <cellStyle name="l_PM Jornais(eliza)_PM Jornais(Marcelo)3 - GERAL_SECOM PR - MAIS BRASIL - 2a  ETAPA - 13-05 CONFERENCIA 10.05.08_SPA - NUCLEO APRES 3 2" xfId="16141" xr:uid="{36E10F97-63DA-46E7-B3F1-9466A23F0220}"/>
    <cellStyle name="l_PM Jornais(eliza)_PM Jornais(Marcelo)3 - GERAL_SECOM PR - MAIS BRASIL - 2a  ETAPA - 13-05 CONFERENCIA 10.05.08_SPA - NUCLEO APRES 3 2 2" xfId="22300" xr:uid="{3AFE4B16-C40C-4A16-895A-C1DFDAEA1558}"/>
    <cellStyle name="l_PM Jornais(eliza)_PM Jornais(Marcelo)3 - GERAL_SECOM PR - MAIS BRASIL - 2a  ETAPA - 13-05 CONFERENCIA 10.05.08_SPA - NUCLEO APRES 3 2 2 2" xfId="39578" xr:uid="{C1225AE7-8CCC-459A-9C4A-1817807CD152}"/>
    <cellStyle name="l_PM Jornais(eliza)_PM Jornais(Marcelo)3 - GERAL_SECOM PR - MAIS BRASIL - 2a  ETAPA - 13-05 CONFERENCIA 10.05.08_SPA - NUCLEO APRES 3 2 3" xfId="27219" xr:uid="{A9A015CE-F040-4519-8231-440692F3B850}"/>
    <cellStyle name="l_PM Jornais(eliza)_PM Jornais(Marcelo)3 - GERAL_SECOM PR - MAIS BRASIL - 2a  ETAPA - 13-05 CONFERENCIA 10.05.08_SPA - NUCLEO APRES 3 2 4" xfId="48478" xr:uid="{DE18649D-B486-44C3-888F-135039CA89BA}"/>
    <cellStyle name="l_PM Jornais(eliza)_PM Jornais(Marcelo)3 - GERAL_SECOM PR - MAIS BRASIL - 2a  ETAPA - 13-05 CONFERENCIA 10.05.08_SPA - NUCLEO APRES 3 3" xfId="17841" xr:uid="{2DEF70CC-4AE7-4633-9B30-88A5A4E3A036}"/>
    <cellStyle name="l_PM Jornais(eliza)_PM Jornais(Marcelo)3 - GERAL_SECOM PR - MAIS BRASIL - 2a  ETAPA - 13-05 CONFERENCIA 10.05.08_SPA - NUCLEO APRES 3 3 2" xfId="24000" xr:uid="{0C971788-632E-4E3F-90AE-B6B7BF3BCF22}"/>
    <cellStyle name="l_PM Jornais(eliza)_PM Jornais(Marcelo)3 - GERAL_SECOM PR - MAIS BRASIL - 2a  ETAPA - 13-05 CONFERENCIA 10.05.08_SPA - NUCLEO APRES 3 3 2 2" xfId="42663" xr:uid="{29D97B85-9C4D-4D98-8D01-C723F01F47F6}"/>
    <cellStyle name="l_PM Jornais(eliza)_PM Jornais(Marcelo)3 - GERAL_SECOM PR - MAIS BRASIL - 2a  ETAPA - 13-05 CONFERENCIA 10.05.08_SPA - NUCLEO APRES 3 3 3" xfId="30437" xr:uid="{E833065D-8653-48A5-A7A0-1182CF9CC74A}"/>
    <cellStyle name="l_PM Jornais(eliza)_PM Jornais(Marcelo)3 - GERAL_SECOM PR - MAIS BRASIL - 2a  ETAPA - 13-05 CONFERENCIA 10.05.08_SPA - NUCLEO APRES 3 4" xfId="33434" xr:uid="{E1C8D951-D94D-484A-8611-FD4F48F7A34A}"/>
    <cellStyle name="l_PM Jornais(eliza)_PM Jornais(Marcelo)3 - GERAL_SECOM PR - MAIS BRASIL - 2a  ETAPA - 13-05 CONFERENCIA 10.05.08_SPA - NUCLEO APRES 3 4 2" xfId="45153" xr:uid="{56CEA807-E8D3-4E8E-BD7B-2E128500023C}"/>
    <cellStyle name="l_PM Jornais(eliza)_PM Jornais(Marcelo)3 - GERAL_SECOM PR - MAIS BRASIL - 2a  ETAPA - 13-05 CONFERENCIA 10.05.08_SPA - NUCLEO APRES 3 5" xfId="35636" xr:uid="{19D649EC-F34D-4D47-8685-7583C586E074}"/>
    <cellStyle name="l_PM Jornais(eliza)_PM Jornais(Marcelo)3 - GERAL_SECOM PR - MAIS BRASIL - 2a  ETAPA - 13-05 CONFERENCIA 10.05.08_SPA - NUCLEO APRES 3 6" xfId="36847" xr:uid="{52D47B70-353A-4B29-8739-638DDEC06E73}"/>
    <cellStyle name="l_PM Jornais(eliza)_PM Jornais(Marcelo)3 - GERAL_SECOM PR - MAIS BRASIL - 2a  ETAPA - 13-05 CONFERENCIA 10.05.08_SPA - NUCLEO APRES 3 6 2" xfId="46383" xr:uid="{1F1F97A6-D7F9-453A-969B-3238574C52A9}"/>
    <cellStyle name="l_PM Jornais(eliza)_PM Jornais(Marcelo)3 - GERAL_SECOM PR - MAIS BRASIL - 2a  ETAPA - 13-05 CONFERENCIA 10.05.08_SPA - NUCLEO APRES 4" xfId="14401" xr:uid="{8AA15D24-3ED1-4517-A40A-C6EBBD7816D3}"/>
    <cellStyle name="l_PM Jornais(eliza)_PM Jornais(Marcelo)3 - GERAL_SECOM PR - MAIS BRASIL - 2a  ETAPA - 13-05 CONFERENCIA 10.05.08_SPA - NUCLEO APRES 4 2" xfId="20560" xr:uid="{8E3E2684-C58A-4B60-A1F4-7B8A28619CD3}"/>
    <cellStyle name="l_PM Jornais(eliza)_PM Jornais(Marcelo)3 - GERAL_SECOM PR - MAIS BRASIL - 2a  ETAPA - 13-05 CONFERENCIA 10.05.08_SPA - NUCLEO APRES 4 2 2" xfId="37970" xr:uid="{8CC3DE9A-92CE-4A30-8043-2F12949F7064}"/>
    <cellStyle name="l_PM Jornais(eliza)_PM Jornais(Marcelo)3 - GERAL_SECOM PR - MAIS BRASIL - 2a  ETAPA - 13-05 CONFERENCIA 10.05.08_SPA - NUCLEO APRES 4 3" xfId="25468" xr:uid="{18039054-ACD4-49B0-B879-1C0CCF9D6DE5}"/>
    <cellStyle name="l_PM Jornais(eliza)_PM Jornais(Marcelo)3 - GERAL_SECOM PR - MAIS BRASIL - 2a  ETAPA - 13-05 CONFERENCIA 10.05.08_SPA - NUCLEO APRES 5" xfId="28679" xr:uid="{20A628C9-C9F1-4FC8-86DF-B0D10895A97D}"/>
    <cellStyle name="l_PM Jornais(eliza)_PM Jornais(Marcelo)3 - GERAL_SECOM PR - MAIS BRASIL - 2a  ETAPA - 13-05 CONFERENCIA 10.05.08_SPA - NUCLEO APRES 5 2" xfId="41035" xr:uid="{86FD412C-71CF-476B-8940-16FC0726B403}"/>
    <cellStyle name="l_PM Jornais(eliza)_PM Jornais(Marcelo)3 - GERAL_SECOM PR - MAIS BRASIL - 2a  ETAPA - 13-05 CONFERENCIA 10.05.08_SPA - NUCLEO APRES 6" xfId="31657" xr:uid="{60C3D3B5-4F66-49E0-9EA9-96E70A7ADFD9}"/>
    <cellStyle name="l_PM Jornais(eliza)_PM Jornais(Marcelo)3 - GERAL_SECOM PR - MAIS BRASIL - 2a  ETAPA - 13-05 CONFERENCIA 10.05.08_SPA - NUCLEO APRES_CINEMA - BRASÍLIA - 141" xfId="1844" xr:uid="{38738816-8BA9-4534-B6AE-406F3167132E}"/>
    <cellStyle name="l_PM Jornais(eliza)_PM Jornais(Marcelo)3 - GERAL_SECOM PR - MAIS BRASIL - 2a  ETAPA - 13-05 CONFERENCIA 10.05.08_SPA - NUCLEO APRES_CINEMA - BRASÍLIA - 141_JORNAL COMPLEMENTO 24.06 - VERAMIR II - CONSOLIDADO" xfId="1845" xr:uid="{460ECA33-434B-4FDB-9FB1-50AD0147336D}"/>
    <cellStyle name="l_PM Jornais(eliza)_PM Jornais(Marcelo)3 - GERAL_SECOM PR - MAIS BRASIL - 2a  ETAPA - 13-05 CONFERENCIA 10.05.08_SPA - NUCLEO APRES_CINEMA_-_9_MERCADOS" xfId="1846" xr:uid="{6D224C4D-5458-4438-B45D-98E27BD5444F}"/>
    <cellStyle name="l_PM Jornais(eliza)_PM Jornais(Marcelo)3 - GERAL_SECOM PR - MAIS BRASIL - 2a  ETAPA - 13-05 CONFERENCIA 10.05.08_SPA - NUCLEO APRES_JORNAL COMPLEMENTO 24.06 - VERAMIR II - CONSOLIDADO" xfId="1847" xr:uid="{D47B9688-377A-41D8-81EB-A4103A45BEE9}"/>
    <cellStyle name="l_PM Jornais(eliza)_PM Jornais(Marcelo)3 - GERAL_SECOM PR - MAIS BRASIL - 2a  ETAPA - 13-05 CONFERENCIA 10.05.08_SPA - NUCLEO APRES_OOH - Rev 12" xfId="4261" xr:uid="{693DC78B-C736-4EA8-B895-1CE6BE387199}"/>
    <cellStyle name="l_PM Jornais(eliza)_PM Jornais(Marcelo)3 - GERAL_SECOM PR - MAIS BRASIL - 2a  ETAPA - 13-05 CONFERENCIA 10.05.08_SPA - NUCLEO APRES_Plano  DF - Jornal Meia Pág. Tab. 17.05" xfId="1848" xr:uid="{A855CFB7-61F5-439B-AE3E-0137D6C25AD5}"/>
    <cellStyle name="l_PM Jornais(eliza)_PM Jornais(Marcelo)3 - GERAL_SECOM PR - MAIS BRASIL - 2a  ETAPA - 13-05 CONFERENCIA 10.05.08_SPA - NUCLEO APRES_Plano  DF - Jornal Meia Pág. Tab. 17.05_JORNAL COMPLEMENTO 24.06 - VERAMIR II - CONSOLIDADO" xfId="1849" xr:uid="{4C3C61D3-DC2F-4F8C-B70D-221C8A5305E6}"/>
    <cellStyle name="l_PM Jornais(eliza)_PM Jornais(Marcelo)3 - GERAL_SECOM PR - MAIS BRASIL - 2a  ETAPA - 13-05 CONFERENCIA 10.05.08_SPA - NUCLEO APRES_Plano  PE - Jornal Meia Pág. Tab. 17.05" xfId="1850" xr:uid="{531F8604-F6B3-4A15-8B93-3C0FAAD05370}"/>
    <cellStyle name="l_PM Jornais(eliza)_PM Jornais(Marcelo)3 - GERAL_SECOM PR - MAIS BRASIL - 2a  ETAPA - 13-05 CONFERENCIA 10.05.08_SPA - NUCLEO APRES_Plano  PE - Jornal Meia Pág. Tab. 17.05_JORNAL COMPLEMENTO 24.06 - VERAMIR II - CONSOLIDADO" xfId="1851" xr:uid="{7FE793B9-9FD1-48F5-A34A-3A2ABA950350}"/>
    <cellStyle name="l_PM Jornais(eliza)_PM Jornais(Marcelo)3 - GERAL_SECOM PR - MAIS BRASIL - 2a  ETAPA - 13-05 CONFERENCIA 10.05.08_SPA - NUCLEO APRES_Plano BA - Jornal Meia Pág. Tab. 17.05" xfId="1852" xr:uid="{4E198F0B-38EA-4975-9FDC-80E4F08AB2AE}"/>
    <cellStyle name="l_PM Jornais(eliza)_PM Jornais(Marcelo)3 - GERAL_SECOM PR - MAIS BRASIL - 2a  ETAPA - 13-05 CONFERENCIA 10.05.08_SPA - NUCLEO APRES_Plano BA - Jornal Meia Pág. Tab. 17.05_JORNAL COMPLEMENTO 24.06 - VERAMIR II - CONSOLIDADO" xfId="1853" xr:uid="{60EDAB69-50AC-4FF9-BD2D-F7DF84B4B5CE}"/>
    <cellStyle name="l_PM Jornais(eliza)_PM Jornais(Marcelo)3 - GERAL_SECOM PR - MAIS BRASIL - 2a  ETAPA - 13-05 CONFERENCIA 10.05.08_SPA - NUCLEO APRES_Plano CE - Jornal Meia Pág. Tab. 17.05" xfId="1854" xr:uid="{7229F407-0E57-47F3-99E3-55468BFDBE86}"/>
    <cellStyle name="l_PM Jornais(eliza)_PM Jornais(Marcelo)3 - GERAL_SECOM PR - MAIS BRASIL - 2a  ETAPA - 13-05 CONFERENCIA 10.05.08_SPA - NUCLEO APRES_Plano CE - Jornal Meia Pág. Tab. 17.05_JORNAL COMPLEMENTO 24.06 - VERAMIR II - CONSOLIDADO" xfId="1855" xr:uid="{0478FE19-BFF9-4916-95D2-CF5BDA1ECFF1}"/>
    <cellStyle name="l_PM Jornais(eliza)_PM Jornais(Marcelo)3 - GERAL_SECOM PR - MAIS BRASIL - 2a  ETAPA - 13-05 CONFERENCIA 10.05.08_SPA - NUCLEO APRES_REV I - PLANO RÁDIO CONSOLIDADO MATISSE 07.07" xfId="1856" xr:uid="{F155A622-1488-4FFB-A902-269A67CCDB96}"/>
    <cellStyle name="l_PM Jornais(eliza)_PM Jornais(Marcelo)3 - GERAL_SECOM PR - MAIS BRASIL - 2a  ETAPA - 13-05 CONFERENCIA 10.05.08_SPA - NUCLEO APRES_SÉCULO 21" xfId="1857" xr:uid="{AF3DBC65-095F-46BC-8ABB-40B6D7103DB0}"/>
    <cellStyle name="l_PM Jornais(eliza)_PM Jornais(Marcelo)3 - GERAL_SECOM PR - MAIS BRASIL - 2a  ETAPA - 13-05 CONFERENCIA 10.05.08_SPA - NUCLEO APRES_SÉCULO 21_JORNAL COMPLEMENTO 24.06 - VERAMIR II - CONSOLIDADO" xfId="1858" xr:uid="{B6219A4B-2BB4-483E-B93C-F403B38050A4}"/>
    <cellStyle name="l_PM Jornais(eliza)_PM Jornais(Marcelo)3 - GERAL_SECOM PR (1).." xfId="1859" xr:uid="{A9BE77C4-588F-4CCF-94E0-535AB76A8480}"/>
    <cellStyle name="l_PM Jornais(eliza)_PM Jornais(Marcelo)3 - GERAL_SECOM PR (1).. 2" xfId="11559" xr:uid="{0B219FB0-92D1-44F3-850C-BAC78AC66618}"/>
    <cellStyle name="l_PM Jornais(eliza)_PM Jornais(Marcelo)3 - GERAL_SECOM PR (1).. 2 2" xfId="13315" xr:uid="{03C800DD-9ABB-4DB1-A61C-0EED49A7CC2E}"/>
    <cellStyle name="l_PM Jornais(eliza)_PM Jornais(Marcelo)3 - GERAL_SECOM PR (1).. 2 2 2" xfId="16945" xr:uid="{ADE6BBB1-4E2A-451A-ADA0-C24C47431969}"/>
    <cellStyle name="l_PM Jornais(eliza)_PM Jornais(Marcelo)3 - GERAL_SECOM PR (1).. 2 2 2 2" xfId="23104" xr:uid="{AD237F61-2FB6-4D4C-AE01-3B5A61E6C90A}"/>
    <cellStyle name="l_PM Jornais(eliza)_PM Jornais(Marcelo)3 - GERAL_SECOM PR (1).. 2 2 2 2 2" xfId="40371" xr:uid="{751F21CC-B494-4830-A6F7-C4F90A544928}"/>
    <cellStyle name="l_PM Jornais(eliza)_PM Jornais(Marcelo)3 - GERAL_SECOM PR (1).. 2 2 2 3" xfId="28012" xr:uid="{06D4EAAF-5B57-4D72-AAE7-C90FCC0CCD10}"/>
    <cellStyle name="l_PM Jornais(eliza)_PM Jornais(Marcelo)3 - GERAL_SECOM PR (1).. 2 2 3" xfId="31236" xr:uid="{B5C05D06-81CF-46C6-B8A7-4077C2BC641D}"/>
    <cellStyle name="l_PM Jornais(eliza)_PM Jornais(Marcelo)3 - GERAL_SECOM PR (1).. 2 2 3 2" xfId="43460" xr:uid="{08B6D26C-51D5-4EB8-9FA5-DA2D0DBE2C34}"/>
    <cellStyle name="l_PM Jornais(eliza)_PM Jornais(Marcelo)3 - GERAL_SECOM PR (1).. 2 2 4" xfId="34228" xr:uid="{EE2C2C26-D443-429E-9F82-39E282013263}"/>
    <cellStyle name="l_PM Jornais(eliza)_PM Jornais(Marcelo)3 - GERAL_SECOM PR (1).. 2 2 4 2" xfId="45947" xr:uid="{9210FBA4-A3FC-495A-93F2-BC8B6E8A9E97}"/>
    <cellStyle name="l_PM Jornais(eliza)_PM Jornais(Marcelo)3 - GERAL_SECOM PR (1).. 2 2 5" xfId="36429" xr:uid="{F72AD298-7D24-48CB-A348-3E9B0195CD26}"/>
    <cellStyle name="l_PM Jornais(eliza)_PM Jornais(Marcelo)3 - GERAL_SECOM PR (1).. 2 2 6" xfId="18339" xr:uid="{A01EADAB-090A-4796-810E-3F85CDC9A8D9}"/>
    <cellStyle name="l_PM Jornais(eliza)_PM Jornais(Marcelo)3 - GERAL_SECOM PR (1).. 2 3" xfId="15242" xr:uid="{088C3B21-1270-4809-B358-C70CD965F9B0}"/>
    <cellStyle name="l_PM Jornais(eliza)_PM Jornais(Marcelo)3 - GERAL_SECOM PR (1).. 2 3 2" xfId="21401" xr:uid="{91F1E3DB-85D3-4529-BCF5-E9EE2609E4D8}"/>
    <cellStyle name="l_PM Jornais(eliza)_PM Jornais(Marcelo)3 - GERAL_SECOM PR (1).. 2 3 2 2" xfId="38774" xr:uid="{656170A8-C80E-48BA-B6C9-1932574CCE99}"/>
    <cellStyle name="l_PM Jornais(eliza)_PM Jornais(Marcelo)3 - GERAL_SECOM PR (1).. 2 3 3" xfId="26363" xr:uid="{1BF93604-DFAF-45BA-BAC0-9A95EB0A0070}"/>
    <cellStyle name="l_PM Jornais(eliza)_PM Jornais(Marcelo)3 - GERAL_SECOM PR (1).. 2 4" xfId="29554" xr:uid="{79275993-6E9E-419D-9D6D-4F6D2413D0B8}"/>
    <cellStyle name="l_PM Jornais(eliza)_PM Jornais(Marcelo)3 - GERAL_SECOM PR (1).. 2 4 2" xfId="41864" xr:uid="{6A5D5ED8-45D2-4FD8-A07D-26C58E910F67}"/>
    <cellStyle name="l_PM Jornais(eliza)_PM Jornais(Marcelo)3 - GERAL_SECOM PR (1).. 2 5" xfId="32538" xr:uid="{9D5F5912-FAA5-4409-9D40-06001C3B90A1}"/>
    <cellStyle name="l_PM Jornais(eliza)_PM Jornais(Marcelo)3 - GERAL_SECOM PR (1).. 2 5 2" xfId="44293" xr:uid="{EF3A6656-AC2F-4DA5-B47A-C4AA115E4A76}"/>
    <cellStyle name="l_PM Jornais(eliza)_PM Jornais(Marcelo)3 - GERAL_SECOM PR (1).. 2 6" xfId="34843" xr:uid="{2EEA452B-7607-42C9-B29C-CA66AB4E111B}"/>
    <cellStyle name="l_PM Jornais(eliza)_PM Jornais(Marcelo)3 - GERAL_SECOM PR (1).. 2 7" xfId="18976" xr:uid="{E8EAB98E-FD5C-4513-9DEA-81AF1802099B}"/>
    <cellStyle name="l_PM Jornais(eliza)_PM Jornais(Marcelo)3 - GERAL_SECOM PR (1).. 3" xfId="12512" xr:uid="{53223BBF-F6A8-4E07-BE34-4FD06B7C710C}"/>
    <cellStyle name="l_PM Jornais(eliza)_PM Jornais(Marcelo)3 - GERAL_SECOM PR (1).. 3 2" xfId="16142" xr:uid="{20CF1B1E-3951-4498-BECF-195C712D0280}"/>
    <cellStyle name="l_PM Jornais(eliza)_PM Jornais(Marcelo)3 - GERAL_SECOM PR (1).. 3 2 2" xfId="22301" xr:uid="{B8B365C5-D931-4A02-B1AE-60BD661EB823}"/>
    <cellStyle name="l_PM Jornais(eliza)_PM Jornais(Marcelo)3 - GERAL_SECOM PR (1).. 3 2 2 2" xfId="39579" xr:uid="{9F776E32-97F5-4A58-BD30-4BB7B813182D}"/>
    <cellStyle name="l_PM Jornais(eliza)_PM Jornais(Marcelo)3 - GERAL_SECOM PR (1).. 3 2 3" xfId="27220" xr:uid="{E22E063A-1E9C-4FBF-AF7D-1EF800BD610A}"/>
    <cellStyle name="l_PM Jornais(eliza)_PM Jornais(Marcelo)3 - GERAL_SECOM PR (1).. 3 2 4" xfId="48479" xr:uid="{C5B25052-AF44-42BA-B200-E181B14C9B50}"/>
    <cellStyle name="l_PM Jornais(eliza)_PM Jornais(Marcelo)3 - GERAL_SECOM PR (1).. 3 3" xfId="17842" xr:uid="{49635F9A-76B7-4087-9972-5127D73526A3}"/>
    <cellStyle name="l_PM Jornais(eliza)_PM Jornais(Marcelo)3 - GERAL_SECOM PR (1).. 3 3 2" xfId="24001" xr:uid="{E73FC891-C58E-4EE9-98E7-6B80BAA49FFC}"/>
    <cellStyle name="l_PM Jornais(eliza)_PM Jornais(Marcelo)3 - GERAL_SECOM PR (1).. 3 3 2 2" xfId="42664" xr:uid="{C6171E34-E8B4-416B-B21E-7AEEB14CFD00}"/>
    <cellStyle name="l_PM Jornais(eliza)_PM Jornais(Marcelo)3 - GERAL_SECOM PR (1).. 3 3 3" xfId="30438" xr:uid="{19B0A1CA-99F7-46D1-A6B5-5075CAAEDC6A}"/>
    <cellStyle name="l_PM Jornais(eliza)_PM Jornais(Marcelo)3 - GERAL_SECOM PR (1).. 3 4" xfId="33435" xr:uid="{A605EF92-CBAE-4E47-B8BF-104A87537CEC}"/>
    <cellStyle name="l_PM Jornais(eliza)_PM Jornais(Marcelo)3 - GERAL_SECOM PR (1).. 3 4 2" xfId="45154" xr:uid="{D22E7E15-C2F0-4C1F-B0B8-1314F8CDC076}"/>
    <cellStyle name="l_PM Jornais(eliza)_PM Jornais(Marcelo)3 - GERAL_SECOM PR (1).. 3 5" xfId="35637" xr:uid="{6F8FBBF7-DBCE-4DBD-AD72-DFA35601F027}"/>
    <cellStyle name="l_PM Jornais(eliza)_PM Jornais(Marcelo)3 - GERAL_SECOM PR (1).. 3 6" xfId="24683" xr:uid="{A76D74BB-CB87-40C4-A092-1077CB4140EE}"/>
    <cellStyle name="l_PM Jornais(eliza)_PM Jornais(Marcelo)3 - GERAL_SECOM PR (1).. 3 6 2" xfId="37370" xr:uid="{1259B057-68ED-4B3E-B191-6306C3714797}"/>
    <cellStyle name="l_PM Jornais(eliza)_PM Jornais(Marcelo)3 - GERAL_SECOM PR (1).. 4" xfId="14402" xr:uid="{A2B67434-D836-448E-B820-77F899798069}"/>
    <cellStyle name="l_PM Jornais(eliza)_PM Jornais(Marcelo)3 - GERAL_SECOM PR (1).. 4 2" xfId="20561" xr:uid="{71559549-ADD7-4161-BEDB-826CF950A82B}"/>
    <cellStyle name="l_PM Jornais(eliza)_PM Jornais(Marcelo)3 - GERAL_SECOM PR (1).. 4 2 2" xfId="37971" xr:uid="{2D723A8F-0299-4F26-B7A4-C3B99EEA329F}"/>
    <cellStyle name="l_PM Jornais(eliza)_PM Jornais(Marcelo)3 - GERAL_SECOM PR (1).. 4 3" xfId="25469" xr:uid="{7BC90FF7-A086-4A95-A92B-487F77A1E102}"/>
    <cellStyle name="l_PM Jornais(eliza)_PM Jornais(Marcelo)3 - GERAL_SECOM PR (1).. 5" xfId="28680" xr:uid="{F2B73FA7-86BB-4478-A1FF-F7D89E115520}"/>
    <cellStyle name="l_PM Jornais(eliza)_PM Jornais(Marcelo)3 - GERAL_SECOM PR (1).. 5 2" xfId="41036" xr:uid="{B45F1378-A868-404B-9960-5E75723DA2FC}"/>
    <cellStyle name="l_PM Jornais(eliza)_PM Jornais(Marcelo)3 - GERAL_SECOM PR (1).. 6" xfId="31656" xr:uid="{1B7D6D83-4AE9-47BF-8654-0A42B00BDE0E}"/>
    <cellStyle name="l_PM Jornais(eliza)_PM Jornais(Marcelo)3 - GERAL_SECOM PR (1).._OOH - Rev 12" xfId="4262" xr:uid="{BE6F23B0-19AD-4676-841C-03C1C7DDAFD1}"/>
    <cellStyle name="l_PM Jornais(eliza)_PM Jornais(Marcelo)3 - GERAL_SECOM PR -PERNAMBUCO -  14-05-08(1)" xfId="1860" xr:uid="{587E5A91-3A8E-44EB-BA92-9549201AE8EB}"/>
    <cellStyle name="l_PM Jornais(eliza)_PM Jornais(Marcelo)3 - GERAL_SECOM PR -PERNAMBUCO -  14-05-08(1)_JORNAL COMPLEMENTO 24.06 - VERAMIR II - CONSOLIDADO" xfId="1861" xr:uid="{D640D596-4E8F-4197-A4C5-E2DB4C79C86B}"/>
    <cellStyle name="l_PM Jornais(eliza)_PM Jornais(Marcelo)3 - GERAL_SPA - NUCLEO APRES" xfId="1862" xr:uid="{7877282B-2709-4923-ABA5-C4A86B8C9DB7}"/>
    <cellStyle name="l_PM Jornais(eliza)_PM Jornais(Marcelo)3 - GERAL_SPA - NUCLEO APRES 2" xfId="11560" xr:uid="{3232A6F9-33D8-4551-A5DC-31160A4B5F28}"/>
    <cellStyle name="l_PM Jornais(eliza)_PM Jornais(Marcelo)3 - GERAL_SPA - NUCLEO APRES 2 2" xfId="13316" xr:uid="{FCFFC4DA-9A12-41EE-8D94-5EB6AE6610AC}"/>
    <cellStyle name="l_PM Jornais(eliza)_PM Jornais(Marcelo)3 - GERAL_SPA - NUCLEO APRES 2 2 2" xfId="16946" xr:uid="{8616EBCC-6CF6-4BF2-B643-0CFBD8524FE3}"/>
    <cellStyle name="l_PM Jornais(eliza)_PM Jornais(Marcelo)3 - GERAL_SPA - NUCLEO APRES 2 2 2 2" xfId="23105" xr:uid="{E2F427F7-818F-4B67-9A50-C2EEDE26E7B5}"/>
    <cellStyle name="l_PM Jornais(eliza)_PM Jornais(Marcelo)3 - GERAL_SPA - NUCLEO APRES 2 2 2 2 2" xfId="40372" xr:uid="{BF3D1999-B9C2-4245-ADF9-C01DF2DCFF94}"/>
    <cellStyle name="l_PM Jornais(eliza)_PM Jornais(Marcelo)3 - GERAL_SPA - NUCLEO APRES 2 2 2 3" xfId="28013" xr:uid="{1F5B56B7-ABFF-4E6A-B9E9-7DE2F440AC83}"/>
    <cellStyle name="l_PM Jornais(eliza)_PM Jornais(Marcelo)3 - GERAL_SPA - NUCLEO APRES 2 2 3" xfId="31237" xr:uid="{EF4D2AC2-6DCD-4AC3-8F52-67F76CC82162}"/>
    <cellStyle name="l_PM Jornais(eliza)_PM Jornais(Marcelo)3 - GERAL_SPA - NUCLEO APRES 2 2 3 2" xfId="43461" xr:uid="{15B57D53-FC73-49F0-8411-88CF7014F6C9}"/>
    <cellStyle name="l_PM Jornais(eliza)_PM Jornais(Marcelo)3 - GERAL_SPA - NUCLEO APRES 2 2 4" xfId="34229" xr:uid="{4DD4D427-69BF-4C72-8648-2B34ABB88252}"/>
    <cellStyle name="l_PM Jornais(eliza)_PM Jornais(Marcelo)3 - GERAL_SPA - NUCLEO APRES 2 2 4 2" xfId="45948" xr:uid="{AAA92C72-C160-46BD-BC5F-3941992E7C90}"/>
    <cellStyle name="l_PM Jornais(eliza)_PM Jornais(Marcelo)3 - GERAL_SPA - NUCLEO APRES 2 2 5" xfId="36430" xr:uid="{2D868674-5CD4-4E1F-BCC9-27D7CD266BB9}"/>
    <cellStyle name="l_PM Jornais(eliza)_PM Jornais(Marcelo)3 - GERAL_SPA - NUCLEO APRES 2 2 6" xfId="19837" xr:uid="{E57B1776-570F-4445-B2E4-BB3B845A084D}"/>
    <cellStyle name="l_PM Jornais(eliza)_PM Jornais(Marcelo)3 - GERAL_SPA - NUCLEO APRES 2 3" xfId="15243" xr:uid="{548806B7-5055-41F8-9FD1-2590571AC8CA}"/>
    <cellStyle name="l_PM Jornais(eliza)_PM Jornais(Marcelo)3 - GERAL_SPA - NUCLEO APRES 2 3 2" xfId="21402" xr:uid="{C18FB69B-25A6-4001-AC58-B2ADE48E208B}"/>
    <cellStyle name="l_PM Jornais(eliza)_PM Jornais(Marcelo)3 - GERAL_SPA - NUCLEO APRES 2 3 2 2" xfId="38775" xr:uid="{E9F776DC-A32F-4784-BBA4-18B6EACCAC84}"/>
    <cellStyle name="l_PM Jornais(eliza)_PM Jornais(Marcelo)3 - GERAL_SPA - NUCLEO APRES 2 3 3" xfId="26364" xr:uid="{D3D4DDB1-65ED-4A05-AAD6-E7C1C0AD340A}"/>
    <cellStyle name="l_PM Jornais(eliza)_PM Jornais(Marcelo)3 - GERAL_SPA - NUCLEO APRES 2 4" xfId="29555" xr:uid="{786609C7-6521-4D07-9037-5E6251CE1C59}"/>
    <cellStyle name="l_PM Jornais(eliza)_PM Jornais(Marcelo)3 - GERAL_SPA - NUCLEO APRES 2 4 2" xfId="41865" xr:uid="{BE041B49-1ED6-4A9B-AA26-4256DA550CE2}"/>
    <cellStyle name="l_PM Jornais(eliza)_PM Jornais(Marcelo)3 - GERAL_SPA - NUCLEO APRES 2 5" xfId="32539" xr:uid="{AB98FD7B-346F-4F75-B1B3-C7D69913A60A}"/>
    <cellStyle name="l_PM Jornais(eliza)_PM Jornais(Marcelo)3 - GERAL_SPA - NUCLEO APRES 2 5 2" xfId="44294" xr:uid="{B5DA51BC-0D4A-4B7A-85E1-8FE85C77AE46}"/>
    <cellStyle name="l_PM Jornais(eliza)_PM Jornais(Marcelo)3 - GERAL_SPA - NUCLEO APRES 2 6" xfId="34844" xr:uid="{7345C09B-C188-4776-8FD6-9D796E6FA074}"/>
    <cellStyle name="l_PM Jornais(eliza)_PM Jornais(Marcelo)3 - GERAL_SPA - NUCLEO APRES 2 7" xfId="18660" xr:uid="{AAAA95EC-8463-4E45-8DCD-2E939CB39CED}"/>
    <cellStyle name="l_PM Jornais(eliza)_PM Jornais(Marcelo)3 - GERAL_SPA - NUCLEO APRES 3" xfId="12513" xr:uid="{037A824A-EEEE-42DC-8C0D-705C6B3D428E}"/>
    <cellStyle name="l_PM Jornais(eliza)_PM Jornais(Marcelo)3 - GERAL_SPA - NUCLEO APRES 3 2" xfId="16143" xr:uid="{F8DE62D3-5749-4C6F-A8A6-E32810E8D8E1}"/>
    <cellStyle name="l_PM Jornais(eliza)_PM Jornais(Marcelo)3 - GERAL_SPA - NUCLEO APRES 3 2 2" xfId="22302" xr:uid="{27D0F17C-2E3D-47B6-9A1F-0FADD30310FB}"/>
    <cellStyle name="l_PM Jornais(eliza)_PM Jornais(Marcelo)3 - GERAL_SPA - NUCLEO APRES 3 2 2 2" xfId="39580" xr:uid="{DDBBBBD0-9768-4DA7-BC4C-A19AF7C4C165}"/>
    <cellStyle name="l_PM Jornais(eliza)_PM Jornais(Marcelo)3 - GERAL_SPA - NUCLEO APRES 3 2 3" xfId="27221" xr:uid="{E6C703A0-299C-41B4-95C3-29FCCC9AC69A}"/>
    <cellStyle name="l_PM Jornais(eliza)_PM Jornais(Marcelo)3 - GERAL_SPA - NUCLEO APRES 3 2 4" xfId="48480" xr:uid="{4AF4E71E-8CD6-47AC-A434-F0C2B4C61BAE}"/>
    <cellStyle name="l_PM Jornais(eliza)_PM Jornais(Marcelo)3 - GERAL_SPA - NUCLEO APRES 3 3" xfId="17843" xr:uid="{32A57B83-E9CE-48A5-AFD3-D2C0B9C1ACE0}"/>
    <cellStyle name="l_PM Jornais(eliza)_PM Jornais(Marcelo)3 - GERAL_SPA - NUCLEO APRES 3 3 2" xfId="24002" xr:uid="{C02443AB-00D4-4D4E-B22B-2AB2D4C63396}"/>
    <cellStyle name="l_PM Jornais(eliza)_PM Jornais(Marcelo)3 - GERAL_SPA - NUCLEO APRES 3 3 2 2" xfId="42665" xr:uid="{0C08EDE5-1629-4074-A266-19021A417303}"/>
    <cellStyle name="l_PM Jornais(eliza)_PM Jornais(Marcelo)3 - GERAL_SPA - NUCLEO APRES 3 3 3" xfId="30439" xr:uid="{F1BD3760-A495-4191-8176-A66624656B99}"/>
    <cellStyle name="l_PM Jornais(eliza)_PM Jornais(Marcelo)3 - GERAL_SPA - NUCLEO APRES 3 4" xfId="33436" xr:uid="{190E069B-F37E-4F45-8EE5-C7FF225A0575}"/>
    <cellStyle name="l_PM Jornais(eliza)_PM Jornais(Marcelo)3 - GERAL_SPA - NUCLEO APRES 3 4 2" xfId="45155" xr:uid="{56B9CC95-F188-4205-A294-9967E1DF3E66}"/>
    <cellStyle name="l_PM Jornais(eliza)_PM Jornais(Marcelo)3 - GERAL_SPA - NUCLEO APRES 3 5" xfId="35638" xr:uid="{92C388AB-EE62-4F0C-9397-B140D022F0DB}"/>
    <cellStyle name="l_PM Jornais(eliza)_PM Jornais(Marcelo)3 - GERAL_SPA - NUCLEO APRES 3 6" xfId="37043" xr:uid="{1E5EC57B-42A6-461B-871D-C3B11C355359}"/>
    <cellStyle name="l_PM Jornais(eliza)_PM Jornais(Marcelo)3 - GERAL_SPA - NUCLEO APRES 3 6 2" xfId="46579" xr:uid="{A52B8B98-68FA-44AB-A1E8-D1B1181653A5}"/>
    <cellStyle name="l_PM Jornais(eliza)_PM Jornais(Marcelo)3 - GERAL_SPA - NUCLEO APRES 4" xfId="14403" xr:uid="{CEAAF6E8-2770-45D8-85A7-8C9DB4242BB4}"/>
    <cellStyle name="l_PM Jornais(eliza)_PM Jornais(Marcelo)3 - GERAL_SPA - NUCLEO APRES 4 2" xfId="20562" xr:uid="{7D8382B5-564B-4854-9FBF-40E9B8491929}"/>
    <cellStyle name="l_PM Jornais(eliza)_PM Jornais(Marcelo)3 - GERAL_SPA - NUCLEO APRES 4 2 2" xfId="37972" xr:uid="{C184674B-67E0-436A-9B43-332D85D244D1}"/>
    <cellStyle name="l_PM Jornais(eliza)_PM Jornais(Marcelo)3 - GERAL_SPA - NUCLEO APRES 4 3" xfId="25470" xr:uid="{2136B6A2-1739-4136-9145-FB4A11B38CA1}"/>
    <cellStyle name="l_PM Jornais(eliza)_PM Jornais(Marcelo)3 - GERAL_SPA - NUCLEO APRES 5" xfId="28681" xr:uid="{12CEFE02-C327-4857-8D24-1B1AD8BAD0EC}"/>
    <cellStyle name="l_PM Jornais(eliza)_PM Jornais(Marcelo)3 - GERAL_SPA - NUCLEO APRES 5 2" xfId="41037" xr:uid="{4D292712-DB12-4ACF-8E94-0EA3C5FB7436}"/>
    <cellStyle name="l_PM Jornais(eliza)_PM Jornais(Marcelo)3 - GERAL_SPA - NUCLEO APRES 6" xfId="31655" xr:uid="{71FC63C8-4FB9-4082-AD4F-930EFAE865A0}"/>
    <cellStyle name="l_PM Jornais(eliza)_PM Jornais(Marcelo)3 - GERAL_SPA - NUCLEO APRES_OOH - Rev 12" xfId="4263" xr:uid="{0721DACE-F784-4CDA-9C46-F01843C7DCBB}"/>
    <cellStyle name="l_PM Jornais(eliza)_Rádio Ceará" xfId="1863" xr:uid="{E4F82D7F-02FB-4867-987C-5F8BCE25DAC5}"/>
    <cellStyle name="l_PM Jornais(eliza)_Rádio Ceará 2" xfId="11561" xr:uid="{BE4B56CB-1E36-4B14-8790-CBCB2032369B}"/>
    <cellStyle name="l_PM Jornais(eliza)_Rádio Ceará 2 2" xfId="13317" xr:uid="{CD771145-A054-469A-91AE-A7F511F1F81C}"/>
    <cellStyle name="l_PM Jornais(eliza)_Rádio Ceará 2 2 2" xfId="16947" xr:uid="{59E1BA9E-F221-4EF5-80B5-97FF6DB8C752}"/>
    <cellStyle name="l_PM Jornais(eliza)_Rádio Ceará 2 2 2 2" xfId="23106" xr:uid="{FCAE0E74-D90D-4BC5-BDEA-061D5BF3C2BC}"/>
    <cellStyle name="l_PM Jornais(eliza)_Rádio Ceará 2 2 2 2 2" xfId="40373" xr:uid="{476FA5B8-C27A-4398-A1F0-307FCCE5E416}"/>
    <cellStyle name="l_PM Jornais(eliza)_Rádio Ceará 2 2 2 3" xfId="28014" xr:uid="{4FDFA474-C556-4BC6-8CD2-C33B94C2F429}"/>
    <cellStyle name="l_PM Jornais(eliza)_Rádio Ceará 2 2 3" xfId="31238" xr:uid="{34F6FC10-D5A7-4753-8F96-82819761172A}"/>
    <cellStyle name="l_PM Jornais(eliza)_Rádio Ceará 2 2 3 2" xfId="43462" xr:uid="{29460BB6-0C98-448A-945A-5AD1A52D2DA9}"/>
    <cellStyle name="l_PM Jornais(eliza)_Rádio Ceará 2 2 4" xfId="34230" xr:uid="{58324573-88D3-4105-9C6E-09CCC9FB00C8}"/>
    <cellStyle name="l_PM Jornais(eliza)_Rádio Ceará 2 2 4 2" xfId="45949" xr:uid="{6A47D410-C78E-42B6-84CA-5BD3FCFB114D}"/>
    <cellStyle name="l_PM Jornais(eliza)_Rádio Ceará 2 2 5" xfId="36431" xr:uid="{A6199A98-BDAA-4D95-86E3-4FB903F33EF8}"/>
    <cellStyle name="l_PM Jornais(eliza)_Rádio Ceará 2 2 6" xfId="19836" xr:uid="{B20F1633-01D4-4EEC-9541-F0DD67B0201B}"/>
    <cellStyle name="l_PM Jornais(eliza)_Rádio Ceará 2 3" xfId="15244" xr:uid="{2AC5ABAF-5950-4A04-8F54-6067582AC9E2}"/>
    <cellStyle name="l_PM Jornais(eliza)_Rádio Ceará 2 3 2" xfId="21403" xr:uid="{A3B23840-D3AA-487C-BA2C-AEF1A0E54A61}"/>
    <cellStyle name="l_PM Jornais(eliza)_Rádio Ceará 2 3 2 2" xfId="38776" xr:uid="{C54E33BB-C613-4CF6-87CA-180A11186947}"/>
    <cellStyle name="l_PM Jornais(eliza)_Rádio Ceará 2 3 3" xfId="26365" xr:uid="{653BAB3A-E7C4-446C-9D6B-8F03EC740229}"/>
    <cellStyle name="l_PM Jornais(eliza)_Rádio Ceará 2 4" xfId="29556" xr:uid="{C2535D41-8E77-4B8C-A246-2BCA0FE73BA7}"/>
    <cellStyle name="l_PM Jornais(eliza)_Rádio Ceará 2 4 2" xfId="41866" xr:uid="{8CC9102C-01A5-4041-AB65-39A44F9A4CA1}"/>
    <cellStyle name="l_PM Jornais(eliza)_Rádio Ceará 2 5" xfId="32540" xr:uid="{96A80816-4A8D-4A5F-93E2-7F4B8B31CECE}"/>
    <cellStyle name="l_PM Jornais(eliza)_Rádio Ceará 2 5 2" xfId="44295" xr:uid="{42692CCD-6AFF-42E5-A0E0-14C640560DB1}"/>
    <cellStyle name="l_PM Jornais(eliza)_Rádio Ceará 2 6" xfId="34845" xr:uid="{4CC4600C-F4D7-4F03-B423-F66994D70307}"/>
    <cellStyle name="l_PM Jornais(eliza)_Rádio Ceará 2 7" xfId="19358" xr:uid="{AE06704B-B5D8-4B8D-89B0-20AEC7AEF58E}"/>
    <cellStyle name="l_PM Jornais(eliza)_Rádio Ceará 3" xfId="12514" xr:uid="{D0B635BF-150F-494E-82E5-D6E1352AB188}"/>
    <cellStyle name="l_PM Jornais(eliza)_Rádio Ceará 3 2" xfId="16144" xr:uid="{5D1919D9-A051-46E9-8880-C72D5E7FB2C3}"/>
    <cellStyle name="l_PM Jornais(eliza)_Rádio Ceará 3 2 2" xfId="22303" xr:uid="{9BB5754D-16B8-43A5-9E48-9B7EB1868EC7}"/>
    <cellStyle name="l_PM Jornais(eliza)_Rádio Ceará 3 2 2 2" xfId="39581" xr:uid="{B5014F2D-3FDA-4852-A3FA-5DC704936E08}"/>
    <cellStyle name="l_PM Jornais(eliza)_Rádio Ceará 3 2 3" xfId="27222" xr:uid="{B65A36AE-B6BD-43BD-B717-509932D40B1B}"/>
    <cellStyle name="l_PM Jornais(eliza)_Rádio Ceará 3 2 4" xfId="48481" xr:uid="{63C3E6D6-D89E-4FF7-B72D-5F557D578A55}"/>
    <cellStyle name="l_PM Jornais(eliza)_Rádio Ceará 3 3" xfId="17844" xr:uid="{6EB55D56-B0FA-49F5-8F33-4FCD152599C6}"/>
    <cellStyle name="l_PM Jornais(eliza)_Rádio Ceará 3 3 2" xfId="24003" xr:uid="{45242E07-E256-4B47-A817-3696FE9251AB}"/>
    <cellStyle name="l_PM Jornais(eliza)_Rádio Ceará 3 3 2 2" xfId="42666" xr:uid="{985E1C36-7672-4D20-8832-E75D8D71A6B0}"/>
    <cellStyle name="l_PM Jornais(eliza)_Rádio Ceará 3 3 3" xfId="30440" xr:uid="{0FD9DEB3-0FDC-4B3D-B6EB-4EA630CAECBF}"/>
    <cellStyle name="l_PM Jornais(eliza)_Rádio Ceará 3 4" xfId="33437" xr:uid="{B99F7929-EEFA-412E-A9C7-89995085FA40}"/>
    <cellStyle name="l_PM Jornais(eliza)_Rádio Ceará 3 4 2" xfId="45156" xr:uid="{967D3E26-1404-42DC-91AD-223B5F8AB21B}"/>
    <cellStyle name="l_PM Jornais(eliza)_Rádio Ceará 3 5" xfId="35639" xr:uid="{31F29236-6189-4EBF-8809-AF6C225B3081}"/>
    <cellStyle name="l_PM Jornais(eliza)_Rádio Ceará 3 6" xfId="37246" xr:uid="{B962723B-C2A5-4A5A-BF6E-0BAB954C3770}"/>
    <cellStyle name="l_PM Jornais(eliza)_Rádio Ceará 3 6 2" xfId="46782" xr:uid="{BC6A26E8-3399-4E08-8878-2BBE0E733571}"/>
    <cellStyle name="l_PM Jornais(eliza)_Rádio Ceará 4" xfId="14404" xr:uid="{71E2C019-4AF1-4FE3-8525-CE5816ED7302}"/>
    <cellStyle name="l_PM Jornais(eliza)_Rádio Ceará 4 2" xfId="20563" xr:uid="{C0F41961-485E-4672-BD75-05F46FFF4588}"/>
    <cellStyle name="l_PM Jornais(eliza)_Rádio Ceará 4 2 2" xfId="37973" xr:uid="{11F844CF-94B1-43FC-A1B0-B627F2335D6D}"/>
    <cellStyle name="l_PM Jornais(eliza)_Rádio Ceará 4 3" xfId="25471" xr:uid="{D821773A-3E64-4725-8039-43F1E8135A65}"/>
    <cellStyle name="l_PM Jornais(eliza)_Rádio Ceará 5" xfId="28682" xr:uid="{07F8FA9A-D083-4BE7-92BD-C93FB860D915}"/>
    <cellStyle name="l_PM Jornais(eliza)_Rádio Ceará 5 2" xfId="41038" xr:uid="{418499E0-69D2-449C-8024-A3AA3BA3B48B}"/>
    <cellStyle name="l_PM Jornais(eliza)_Rádio Ceará 6" xfId="31654" xr:uid="{6FD47A6E-7322-4394-B9EE-6FCE1E09C1FF}"/>
    <cellStyle name="l_PM Jornais(eliza)_Rádio Ceará_JORNAL COMPLEMENTO 24.06 - VERAMIR II - CONSOLIDADO" xfId="1864" xr:uid="{ABA2D5BF-0323-4D27-8790-699564614FD6}"/>
    <cellStyle name="l_PM Jornais(eliza)_Rádio Ceará_OOH - Rev 12" xfId="4264" xr:uid="{356AE1C9-C5CE-470A-8577-9748B2851138}"/>
    <cellStyle name="l_PM Jornais(eliza)_Rádio Maranhão" xfId="1865" xr:uid="{022E3065-5F76-4C16-A5AF-A3B10FAE13CF}"/>
    <cellStyle name="l_PM Jornais(eliza)_Rádio Maranhão 2" xfId="11562" xr:uid="{E4C3F7C0-C4D8-4714-9288-301D5D961467}"/>
    <cellStyle name="l_PM Jornais(eliza)_Rádio Maranhão 2 2" xfId="13318" xr:uid="{9553B2FF-BA49-40F5-A847-8782A33E0D45}"/>
    <cellStyle name="l_PM Jornais(eliza)_Rádio Maranhão 2 2 2" xfId="16948" xr:uid="{E0C2E36F-8ECE-41D5-8E95-A31E325117E4}"/>
    <cellStyle name="l_PM Jornais(eliza)_Rádio Maranhão 2 2 2 2" xfId="23107" xr:uid="{B53C54AD-481C-40A1-A31E-95F61A9406BE}"/>
    <cellStyle name="l_PM Jornais(eliza)_Rádio Maranhão 2 2 2 2 2" xfId="40374" xr:uid="{6495C1D9-36A5-4C35-8460-F255D425F81B}"/>
    <cellStyle name="l_PM Jornais(eliza)_Rádio Maranhão 2 2 2 3" xfId="28015" xr:uid="{27DA30DF-98D6-44B5-8706-829CB9A34C4F}"/>
    <cellStyle name="l_PM Jornais(eliza)_Rádio Maranhão 2 2 3" xfId="31239" xr:uid="{FF5357E7-FECB-4CA1-AECA-3C3AAA3C734B}"/>
    <cellStyle name="l_PM Jornais(eliza)_Rádio Maranhão 2 2 3 2" xfId="43463" xr:uid="{BB89C95B-6295-43DA-8A50-455D3E516150}"/>
    <cellStyle name="l_PM Jornais(eliza)_Rádio Maranhão 2 2 4" xfId="34231" xr:uid="{D6E14AC4-C1EE-436D-9494-5DC09F69F2F0}"/>
    <cellStyle name="l_PM Jornais(eliza)_Rádio Maranhão 2 2 4 2" xfId="45950" xr:uid="{47988AF7-2386-4866-BBC3-6379BC99D6D7}"/>
    <cellStyle name="l_PM Jornais(eliza)_Rádio Maranhão 2 2 5" xfId="36432" xr:uid="{BD793661-777D-47A4-82F2-32A69C8E5319}"/>
    <cellStyle name="l_PM Jornais(eliza)_Rádio Maranhão 2 2 6" xfId="18371" xr:uid="{6C756477-1065-4957-8664-9C0D3B226DEC}"/>
    <cellStyle name="l_PM Jornais(eliza)_Rádio Maranhão 2 3" xfId="15245" xr:uid="{7387EA53-5037-4BD2-9A19-A7262D5FF80A}"/>
    <cellStyle name="l_PM Jornais(eliza)_Rádio Maranhão 2 3 2" xfId="21404" xr:uid="{D9F59844-B098-417E-90A5-4E72DE80E80F}"/>
    <cellStyle name="l_PM Jornais(eliza)_Rádio Maranhão 2 3 2 2" xfId="38777" xr:uid="{5D160740-CD11-4C6A-B483-5E42365ECB1E}"/>
    <cellStyle name="l_PM Jornais(eliza)_Rádio Maranhão 2 3 3" xfId="26366" xr:uid="{8E2C221E-2EEC-4FFE-AAD0-AEE9BDCEB1CB}"/>
    <cellStyle name="l_PM Jornais(eliza)_Rádio Maranhão 2 4" xfId="29557" xr:uid="{588AA70B-E4BB-47AE-8D08-46394C2A4C50}"/>
    <cellStyle name="l_PM Jornais(eliza)_Rádio Maranhão 2 4 2" xfId="41867" xr:uid="{DE877C1A-1A00-439D-B9B4-EEEBE5C89714}"/>
    <cellStyle name="l_PM Jornais(eliza)_Rádio Maranhão 2 5" xfId="32541" xr:uid="{E1B8BD2F-A008-49A3-815D-8977E038804D}"/>
    <cellStyle name="l_PM Jornais(eliza)_Rádio Maranhão 2 5 2" xfId="44296" xr:uid="{24D36A06-5FDC-4476-A9DE-32005898C67D}"/>
    <cellStyle name="l_PM Jornais(eliza)_Rádio Maranhão 2 6" xfId="34846" xr:uid="{87DE596B-6A9D-4AC1-8759-27E6880498BB}"/>
    <cellStyle name="l_PM Jornais(eliza)_Rádio Maranhão 2 7" xfId="19652" xr:uid="{D18C7983-5DCC-437F-A3C1-28AEE512F85E}"/>
    <cellStyle name="l_PM Jornais(eliza)_Rádio Maranhão 3" xfId="12515" xr:uid="{163A3821-3536-4CB3-BAED-0FED443D8D09}"/>
    <cellStyle name="l_PM Jornais(eliza)_Rádio Maranhão 3 2" xfId="16145" xr:uid="{E557BCD9-763A-434A-AA62-72F5B6CD820E}"/>
    <cellStyle name="l_PM Jornais(eliza)_Rádio Maranhão 3 2 2" xfId="22304" xr:uid="{DE088A9E-1A0F-4AA8-95AE-8C333D8FFB30}"/>
    <cellStyle name="l_PM Jornais(eliza)_Rádio Maranhão 3 2 2 2" xfId="39582" xr:uid="{73337147-61E9-4B39-8ADC-1787A7197813}"/>
    <cellStyle name="l_PM Jornais(eliza)_Rádio Maranhão 3 2 3" xfId="27223" xr:uid="{9E4BE5FE-EE5F-4179-8A2F-10134593BA1C}"/>
    <cellStyle name="l_PM Jornais(eliza)_Rádio Maranhão 3 2 4" xfId="48482" xr:uid="{B4E7F0CE-42E8-45F3-AD45-7F3716F4AA9D}"/>
    <cellStyle name="l_PM Jornais(eliza)_Rádio Maranhão 3 3" xfId="17845" xr:uid="{1E8225A7-D1EA-4822-ACB2-617979001E1B}"/>
    <cellStyle name="l_PM Jornais(eliza)_Rádio Maranhão 3 3 2" xfId="24004" xr:uid="{88FFB111-F406-43D3-A593-583DF29758F0}"/>
    <cellStyle name="l_PM Jornais(eliza)_Rádio Maranhão 3 3 2 2" xfId="42667" xr:uid="{5274539B-CD12-4D50-8CA5-7DFB8DE6EC42}"/>
    <cellStyle name="l_PM Jornais(eliza)_Rádio Maranhão 3 3 3" xfId="30441" xr:uid="{2D504CF5-2F8D-4CDB-A8EF-39A583310A51}"/>
    <cellStyle name="l_PM Jornais(eliza)_Rádio Maranhão 3 4" xfId="33438" xr:uid="{6C0DB67C-E069-4C49-9D06-5B22CFDEF914}"/>
    <cellStyle name="l_PM Jornais(eliza)_Rádio Maranhão 3 4 2" xfId="45157" xr:uid="{1607F179-6426-4C25-8D07-C59286BD7D80}"/>
    <cellStyle name="l_PM Jornais(eliza)_Rádio Maranhão 3 5" xfId="35640" xr:uid="{83FFB037-F9B3-4E78-85B5-7E1D55C1606E}"/>
    <cellStyle name="l_PM Jornais(eliza)_Rádio Maranhão 3 6" xfId="36846" xr:uid="{424153B2-4B6B-468A-B732-42941ACD8931}"/>
    <cellStyle name="l_PM Jornais(eliza)_Rádio Maranhão 3 6 2" xfId="46382" xr:uid="{317187F8-7599-4C80-9940-DA8E55F72B4E}"/>
    <cellStyle name="l_PM Jornais(eliza)_Rádio Maranhão 4" xfId="14405" xr:uid="{514BAD77-33A6-4B8B-9614-29774464E3EE}"/>
    <cellStyle name="l_PM Jornais(eliza)_Rádio Maranhão 4 2" xfId="20564" xr:uid="{EDFADF24-8BC9-405A-9B97-8AD442F47B0C}"/>
    <cellStyle name="l_PM Jornais(eliza)_Rádio Maranhão 4 2 2" xfId="37974" xr:uid="{20030760-E523-4383-B587-E3ACA8CFF3E5}"/>
    <cellStyle name="l_PM Jornais(eliza)_Rádio Maranhão 4 3" xfId="25472" xr:uid="{5EA088CD-2DC0-4955-90D0-AC33077E5AE6}"/>
    <cellStyle name="l_PM Jornais(eliza)_Rádio Maranhão 5" xfId="28683" xr:uid="{4AF1FAC0-D039-44B1-8CBF-F0BA87D5D816}"/>
    <cellStyle name="l_PM Jornais(eliza)_Rádio Maranhão 5 2" xfId="41039" xr:uid="{29EE7563-1AF5-4A08-8A76-65BD9661685E}"/>
    <cellStyle name="l_PM Jornais(eliza)_Rádio Maranhão 6" xfId="31653" xr:uid="{CADEC950-E924-4BCE-9FD9-F912CFA2AC28}"/>
    <cellStyle name="l_PM Jornais(eliza)_Rádio Maranhão_JORNAL COMPLEMENTO 24.06 - VERAMIR II - CONSOLIDADO" xfId="1866" xr:uid="{84E88CDB-8F80-4C31-B3FF-031D39676551}"/>
    <cellStyle name="l_PM Jornais(eliza)_Rádio Maranhão_OOH - Rev 12" xfId="4265" xr:uid="{AB73E0ED-BAD0-4BA6-A3BA-88C808929171}"/>
    <cellStyle name="l_PM Jornais(eliza)_Rádio Pernambuco" xfId="1867" xr:uid="{BB757BA3-963B-45C5-B23C-EAFF3873E747}"/>
    <cellStyle name="l_PM Jornais(eliza)_Rádio Pernambuco 2" xfId="11563" xr:uid="{AFE10242-C9D8-41B1-B073-9BE007D6ADDB}"/>
    <cellStyle name="l_PM Jornais(eliza)_Rádio Pernambuco 2 2" xfId="13319" xr:uid="{00C3013B-59B1-4028-8266-EE09B2352AE0}"/>
    <cellStyle name="l_PM Jornais(eliza)_Rádio Pernambuco 2 2 2" xfId="16949" xr:uid="{E94508D0-2014-4FF7-A64A-511E50899400}"/>
    <cellStyle name="l_PM Jornais(eliza)_Rádio Pernambuco 2 2 2 2" xfId="23108" xr:uid="{73E7E309-9DFF-435C-AA38-158D10EE8E78}"/>
    <cellStyle name="l_PM Jornais(eliza)_Rádio Pernambuco 2 2 2 2 2" xfId="40375" xr:uid="{AF5B1966-D9CB-4F60-B18E-AC20984ACADC}"/>
    <cellStyle name="l_PM Jornais(eliza)_Rádio Pernambuco 2 2 2 3" xfId="28016" xr:uid="{8E45AA56-B8BC-4DBC-9564-78987511F496}"/>
    <cellStyle name="l_PM Jornais(eliza)_Rádio Pernambuco 2 2 3" xfId="31240" xr:uid="{CA1C6B6D-A2E8-4FE3-8A81-3449A59E6721}"/>
    <cellStyle name="l_PM Jornais(eliza)_Rádio Pernambuco 2 2 3 2" xfId="43464" xr:uid="{807F81E2-87DF-4D1A-A200-A1E621D68202}"/>
    <cellStyle name="l_PM Jornais(eliza)_Rádio Pernambuco 2 2 4" xfId="34232" xr:uid="{381CDCD3-1A9F-4A86-83B4-3DA09E8DE283}"/>
    <cellStyle name="l_PM Jornais(eliza)_Rádio Pernambuco 2 2 4 2" xfId="45951" xr:uid="{6183ECF5-89DF-4FD8-A105-9A8E0D3F8FBB}"/>
    <cellStyle name="l_PM Jornais(eliza)_Rádio Pernambuco 2 2 5" xfId="36433" xr:uid="{4A8EE55D-B6CB-43EB-A79A-FB407F245D18}"/>
    <cellStyle name="l_PM Jornais(eliza)_Rádio Pernambuco 2 2 6" xfId="19835" xr:uid="{140DE118-7C14-461D-835E-3F1727EAB2BF}"/>
    <cellStyle name="l_PM Jornais(eliza)_Rádio Pernambuco 2 3" xfId="15246" xr:uid="{C53444B6-D1D1-4834-AAD5-3F851E423477}"/>
    <cellStyle name="l_PM Jornais(eliza)_Rádio Pernambuco 2 3 2" xfId="21405" xr:uid="{DAD3E84C-9BA6-4353-9670-A2173B71663D}"/>
    <cellStyle name="l_PM Jornais(eliza)_Rádio Pernambuco 2 3 2 2" xfId="38778" xr:uid="{96713959-0ABF-4562-A1F8-65A914493E80}"/>
    <cellStyle name="l_PM Jornais(eliza)_Rádio Pernambuco 2 3 3" xfId="26367" xr:uid="{7890A11F-61BC-4FF7-9CA7-34E64F743877}"/>
    <cellStyle name="l_PM Jornais(eliza)_Rádio Pernambuco 2 4" xfId="29558" xr:uid="{A33A92C4-624D-4655-B20C-86A039EE945D}"/>
    <cellStyle name="l_PM Jornais(eliza)_Rádio Pernambuco 2 4 2" xfId="41868" xr:uid="{31A5E94E-1128-4407-95F5-565E9F6068B2}"/>
    <cellStyle name="l_PM Jornais(eliza)_Rádio Pernambuco 2 5" xfId="32542" xr:uid="{3926565A-202F-4C76-B796-16BC6E254E1B}"/>
    <cellStyle name="l_PM Jornais(eliza)_Rádio Pernambuco 2 5 2" xfId="44297" xr:uid="{006E5484-E28B-4506-9CBA-06565CCA56E4}"/>
    <cellStyle name="l_PM Jornais(eliza)_Rádio Pernambuco 2 6" xfId="34847" xr:uid="{941BB9AC-82AD-496A-9B58-E1794F23F3F4}"/>
    <cellStyle name="l_PM Jornais(eliza)_Rádio Pernambuco 2 7" xfId="18975" xr:uid="{F840CA15-01C8-4372-96FB-3FF1FE3E8603}"/>
    <cellStyle name="l_PM Jornais(eliza)_Rádio Pernambuco 3" xfId="12516" xr:uid="{AAB7B48A-CF44-4D87-B8DB-1291224555EE}"/>
    <cellStyle name="l_PM Jornais(eliza)_Rádio Pernambuco 3 2" xfId="16146" xr:uid="{AFE9058A-1729-4CD0-985C-A259ACE45C62}"/>
    <cellStyle name="l_PM Jornais(eliza)_Rádio Pernambuco 3 2 2" xfId="22305" xr:uid="{F4B2772E-D93E-49F2-8E87-015CA807F39A}"/>
    <cellStyle name="l_PM Jornais(eliza)_Rádio Pernambuco 3 2 2 2" xfId="39583" xr:uid="{FA5276E8-636F-4F39-9E66-6D92A7BC597A}"/>
    <cellStyle name="l_PM Jornais(eliza)_Rádio Pernambuco 3 2 3" xfId="27224" xr:uid="{1A9A9A97-CDC1-4589-BAB4-67ED512111DF}"/>
    <cellStyle name="l_PM Jornais(eliza)_Rádio Pernambuco 3 2 4" xfId="48483" xr:uid="{C78A0169-001E-4C79-9B0F-FCD34B2E63DA}"/>
    <cellStyle name="l_PM Jornais(eliza)_Rádio Pernambuco 3 3" xfId="17846" xr:uid="{74EA8FE8-B0BF-4BB1-B00C-777918412F46}"/>
    <cellStyle name="l_PM Jornais(eliza)_Rádio Pernambuco 3 3 2" xfId="24005" xr:uid="{8DC8ED72-B301-4AB3-99E0-924EB79328FB}"/>
    <cellStyle name="l_PM Jornais(eliza)_Rádio Pernambuco 3 3 2 2" xfId="42668" xr:uid="{AD915D2D-76E3-4A66-99A7-956BEFD2EBE5}"/>
    <cellStyle name="l_PM Jornais(eliza)_Rádio Pernambuco 3 3 3" xfId="30442" xr:uid="{E610EDAB-2B9D-47BE-8B2C-FC3D0E246A7D}"/>
    <cellStyle name="l_PM Jornais(eliza)_Rádio Pernambuco 3 4" xfId="33439" xr:uid="{AFEEF7EA-C146-4ACC-A57D-8947469D24B6}"/>
    <cellStyle name="l_PM Jornais(eliza)_Rádio Pernambuco 3 4 2" xfId="45158" xr:uid="{BC2749EA-0EB6-4846-B578-3EADCCD4D5C3}"/>
    <cellStyle name="l_PM Jornais(eliza)_Rádio Pernambuco 3 5" xfId="35641" xr:uid="{4DB1F8A5-8CC2-4F9D-A000-88B1005CDFFF}"/>
    <cellStyle name="l_PM Jornais(eliza)_Rádio Pernambuco 3 6" xfId="29972" xr:uid="{F88A7548-B5F4-4D84-9DA5-C93C46F592D9}"/>
    <cellStyle name="l_PM Jornais(eliza)_Rádio Pernambuco 3 6 2" xfId="42204" xr:uid="{D8A2EE92-0680-4DB1-BF92-0429D4C70B92}"/>
    <cellStyle name="l_PM Jornais(eliza)_Rádio Pernambuco 4" xfId="14406" xr:uid="{A2D4FF95-4FBC-412E-A57E-B482DF9FCB82}"/>
    <cellStyle name="l_PM Jornais(eliza)_Rádio Pernambuco 4 2" xfId="20565" xr:uid="{69B0C77E-C984-4F19-9A56-12659F7B17C8}"/>
    <cellStyle name="l_PM Jornais(eliza)_Rádio Pernambuco 4 2 2" xfId="37975" xr:uid="{C78EA1FE-B43F-4AEF-A427-A639F930B68B}"/>
    <cellStyle name="l_PM Jornais(eliza)_Rádio Pernambuco 4 3" xfId="25473" xr:uid="{18269CAB-7BA8-4198-BC8F-2A84452175A8}"/>
    <cellStyle name="l_PM Jornais(eliza)_Rádio Pernambuco 5" xfId="28684" xr:uid="{E95C2847-3560-4E47-AD61-8BDD30C12B83}"/>
    <cellStyle name="l_PM Jornais(eliza)_Rádio Pernambuco 5 2" xfId="41040" xr:uid="{10B78AC3-A701-4CC0-A5CA-75CB52A1B10E}"/>
    <cellStyle name="l_PM Jornais(eliza)_Rádio Pernambuco 6" xfId="31652" xr:uid="{1FE3EAFF-1050-434C-8821-540B7A50CFF5}"/>
    <cellStyle name="l_PM Jornais(eliza)_Rádio Pernambuco_JORNAL COMPLEMENTO 24.06 - VERAMIR II - CONSOLIDADO" xfId="1868" xr:uid="{DB271E6F-7C89-4549-96AD-7CCBE62A0FD1}"/>
    <cellStyle name="l_PM Jornais(eliza)_Rádio Pernambuco_OOH - Rev 12" xfId="4266" xr:uid="{EFCA589C-1E3E-4E15-9B98-FBCD900F0373}"/>
    <cellStyle name="l_PM Jornais(eliza)_Rádio Rio de Janeiro" xfId="1869" xr:uid="{7BEEB565-B2A4-48D8-9E47-8CE82BEFE8F6}"/>
    <cellStyle name="l_PM Jornais(eliza)_Rádio Rio de Janeiro 2" xfId="11564" xr:uid="{F8A7B4B0-930C-489C-8D36-36A429603DBF}"/>
    <cellStyle name="l_PM Jornais(eliza)_Rádio Rio de Janeiro 2 2" xfId="13320" xr:uid="{6BDCA7CD-2899-44B1-80C2-821AF9F28732}"/>
    <cellStyle name="l_PM Jornais(eliza)_Rádio Rio de Janeiro 2 2 2" xfId="16950" xr:uid="{57C57A38-4BB8-4B30-BF32-74CF8A85076F}"/>
    <cellStyle name="l_PM Jornais(eliza)_Rádio Rio de Janeiro 2 2 2 2" xfId="23109" xr:uid="{9290251C-7219-4757-988B-04DED4B2DC92}"/>
    <cellStyle name="l_PM Jornais(eliza)_Rádio Rio de Janeiro 2 2 2 2 2" xfId="40376" xr:uid="{F61AD0CF-824D-45B8-918F-AD642478F861}"/>
    <cellStyle name="l_PM Jornais(eliza)_Rádio Rio de Janeiro 2 2 2 3" xfId="28017" xr:uid="{A15D99F2-26B4-4543-ABAE-86615476303D}"/>
    <cellStyle name="l_PM Jornais(eliza)_Rádio Rio de Janeiro 2 2 3" xfId="31241" xr:uid="{01C45D13-38BE-4B9C-81A2-DE16FBE4D547}"/>
    <cellStyle name="l_PM Jornais(eliza)_Rádio Rio de Janeiro 2 2 3 2" xfId="43465" xr:uid="{E066CCCD-A57D-4EF4-813E-DCAA242308F9}"/>
    <cellStyle name="l_PM Jornais(eliza)_Rádio Rio de Janeiro 2 2 4" xfId="34233" xr:uid="{CF59B933-6F5B-485B-8E88-6273529FE4BE}"/>
    <cellStyle name="l_PM Jornais(eliza)_Rádio Rio de Janeiro 2 2 4 2" xfId="45952" xr:uid="{784518F6-4A8C-4DFA-8C42-40C14D9B8135}"/>
    <cellStyle name="l_PM Jornais(eliza)_Rádio Rio de Janeiro 2 2 5" xfId="36434" xr:uid="{7C8E05C3-6036-4C3B-8A6D-DB24AF39CB57}"/>
    <cellStyle name="l_PM Jornais(eliza)_Rádio Rio de Janeiro 2 2 6" xfId="18347" xr:uid="{95855D42-5FA0-4FE2-B607-7781B316DFF1}"/>
    <cellStyle name="l_PM Jornais(eliza)_Rádio Rio de Janeiro 2 3" xfId="15247" xr:uid="{8452BB45-C9C3-41C6-BB90-8B69A58D898E}"/>
    <cellStyle name="l_PM Jornais(eliza)_Rádio Rio de Janeiro 2 3 2" xfId="21406" xr:uid="{40B1BED8-D65D-464F-AD80-C1135C205B51}"/>
    <cellStyle name="l_PM Jornais(eliza)_Rádio Rio de Janeiro 2 3 2 2" xfId="38779" xr:uid="{67B46E6E-E90F-47F5-B8ED-10F85F641EEA}"/>
    <cellStyle name="l_PM Jornais(eliza)_Rádio Rio de Janeiro 2 3 3" xfId="26368" xr:uid="{57DC2742-7E5E-4ACC-8D51-113E269119C6}"/>
    <cellStyle name="l_PM Jornais(eliza)_Rádio Rio de Janeiro 2 4" xfId="29559" xr:uid="{476F75CB-57A4-4451-B1A8-429DC117E613}"/>
    <cellStyle name="l_PM Jornais(eliza)_Rádio Rio de Janeiro 2 4 2" xfId="41869" xr:uid="{D8A8522B-9BF6-4446-903B-F1CEEBCF25BF}"/>
    <cellStyle name="l_PM Jornais(eliza)_Rádio Rio de Janeiro 2 5" xfId="32543" xr:uid="{86B9F966-E00B-40B9-8AE9-E6EB85F429D2}"/>
    <cellStyle name="l_PM Jornais(eliza)_Rádio Rio de Janeiro 2 5 2" xfId="44298" xr:uid="{D4748D8B-C7F1-4832-A644-40FABE2358FF}"/>
    <cellStyle name="l_PM Jornais(eliza)_Rádio Rio de Janeiro 2 6" xfId="34848" xr:uid="{8DE99B7D-27A2-4642-AF6D-D96558B4EC24}"/>
    <cellStyle name="l_PM Jornais(eliza)_Rádio Rio de Janeiro 2 7" xfId="18659" xr:uid="{7985B4C2-6039-4D2D-9C76-041605412C57}"/>
    <cellStyle name="l_PM Jornais(eliza)_Rádio Rio de Janeiro 3" xfId="12517" xr:uid="{948BBF0C-4B2C-4E48-8564-375584725517}"/>
    <cellStyle name="l_PM Jornais(eliza)_Rádio Rio de Janeiro 3 2" xfId="16147" xr:uid="{DE5FA7BA-8DAF-4E16-AA09-7CB4C73D77C2}"/>
    <cellStyle name="l_PM Jornais(eliza)_Rádio Rio de Janeiro 3 2 2" xfId="22306" xr:uid="{E2A7740D-0FBC-456C-AA77-185FC2D0AB3B}"/>
    <cellStyle name="l_PM Jornais(eliza)_Rádio Rio de Janeiro 3 2 2 2" xfId="39584" xr:uid="{2C68369F-D235-40DD-AF0A-DC432221873A}"/>
    <cellStyle name="l_PM Jornais(eliza)_Rádio Rio de Janeiro 3 2 3" xfId="27225" xr:uid="{CCA74134-11B8-4ECE-A5D5-2312017D7D8D}"/>
    <cellStyle name="l_PM Jornais(eliza)_Rádio Rio de Janeiro 3 2 4" xfId="48484" xr:uid="{DB7CE891-9E11-414D-B217-8E3B6457565D}"/>
    <cellStyle name="l_PM Jornais(eliza)_Rádio Rio de Janeiro 3 3" xfId="17847" xr:uid="{4FE2512F-F62D-441F-BCBA-5B73AB5D544D}"/>
    <cellStyle name="l_PM Jornais(eliza)_Rádio Rio de Janeiro 3 3 2" xfId="24006" xr:uid="{5AD553EF-2B73-4C20-B1E4-D81E164FDE6D}"/>
    <cellStyle name="l_PM Jornais(eliza)_Rádio Rio de Janeiro 3 3 2 2" xfId="42669" xr:uid="{53585E3E-CB73-4FF5-8060-292CCBD2AFC3}"/>
    <cellStyle name="l_PM Jornais(eliza)_Rádio Rio de Janeiro 3 3 3" xfId="30443" xr:uid="{67FD9F34-2C6A-4EDE-A806-AF866B903465}"/>
    <cellStyle name="l_PM Jornais(eliza)_Rádio Rio de Janeiro 3 4" xfId="33440" xr:uid="{17E3235A-1EE8-4F03-BAC0-F37D0A25174A}"/>
    <cellStyle name="l_PM Jornais(eliza)_Rádio Rio de Janeiro 3 4 2" xfId="45159" xr:uid="{25FC8C17-112E-4A06-9491-CD5A70839F46}"/>
    <cellStyle name="l_PM Jornais(eliza)_Rádio Rio de Janeiro 3 5" xfId="35642" xr:uid="{F7F58D4D-D346-4954-AF8E-D6AC5BEA640E}"/>
    <cellStyle name="l_PM Jornais(eliza)_Rádio Rio de Janeiro 3 6" xfId="37042" xr:uid="{46913CB4-E8E7-43F8-AC00-744C498F53AC}"/>
    <cellStyle name="l_PM Jornais(eliza)_Rádio Rio de Janeiro 3 6 2" xfId="46578" xr:uid="{3B72006C-AEBC-46D7-8054-16F5485F5FAD}"/>
    <cellStyle name="l_PM Jornais(eliza)_Rádio Rio de Janeiro 4" xfId="14407" xr:uid="{0B1CD949-8A43-4FD1-89B9-84B18293658B}"/>
    <cellStyle name="l_PM Jornais(eliza)_Rádio Rio de Janeiro 4 2" xfId="20566" xr:uid="{D0AEACA6-C770-4E00-B6F4-B9C52B986400}"/>
    <cellStyle name="l_PM Jornais(eliza)_Rádio Rio de Janeiro 4 2 2" xfId="37976" xr:uid="{2E05A0F3-64C4-4148-87F3-10DA2E24BEF7}"/>
    <cellStyle name="l_PM Jornais(eliza)_Rádio Rio de Janeiro 4 3" xfId="25474" xr:uid="{9195B09B-2683-47F9-8768-7EFEFB1D64F8}"/>
    <cellStyle name="l_PM Jornais(eliza)_Rádio Rio de Janeiro 5" xfId="28685" xr:uid="{6136BBB6-0319-4CEB-B494-BDC423D08E3F}"/>
    <cellStyle name="l_PM Jornais(eliza)_Rádio Rio de Janeiro 5 2" xfId="41041" xr:uid="{68FAB3FA-C4FE-4048-95D8-0AE2B6E191D8}"/>
    <cellStyle name="l_PM Jornais(eliza)_Rádio Rio de Janeiro 6" xfId="31651" xr:uid="{E7F82E07-2434-49D4-A71E-757710ECA5D0}"/>
    <cellStyle name="l_PM Jornais(eliza)_Rádio Rio de Janeiro_CINEMA - 9 MERCADOS" xfId="1870" xr:uid="{40DC1E5A-BF30-4706-9C7A-6694EF8B8EEF}"/>
    <cellStyle name="l_PM Jornais(eliza)_Rádio Rio de Janeiro_CINEMA_-_9_MERCADOS" xfId="1871" xr:uid="{10CB3571-13D4-4CA2-8DEF-BA3F2735110E}"/>
    <cellStyle name="l_PM Jornais(eliza)_Rádio Rio de Janeiro_JORNAL COMPLEMENTO 24.06 - VERAMIR II - CONSOLIDADO" xfId="1872" xr:uid="{4D8B786F-62AE-47A0-AA50-5FE59F28D1B5}"/>
    <cellStyle name="l_PM Jornais(eliza)_Rádio Rio de Janeiro_NEIDE II" xfId="1873" xr:uid="{6FB65C80-B5B5-4472-89B3-FBC5353B08D7}"/>
    <cellStyle name="l_PM Jornais(eliza)_Rádio Rio de Janeiro_NEIDE II 2" xfId="11565" xr:uid="{D973ACE3-85B6-4A9A-8FE2-34E634606FEA}"/>
    <cellStyle name="l_PM Jornais(eliza)_Rádio Rio de Janeiro_NEIDE II 2 2" xfId="13321" xr:uid="{8C156E42-1797-4FA9-BB0C-F99499D22B1B}"/>
    <cellStyle name="l_PM Jornais(eliza)_Rádio Rio de Janeiro_NEIDE II 2 2 2" xfId="16951" xr:uid="{9970688B-EA21-4041-93B5-CB64390269CD}"/>
    <cellStyle name="l_PM Jornais(eliza)_Rádio Rio de Janeiro_NEIDE II 2 2 2 2" xfId="23110" xr:uid="{E6EDFC4C-068B-4F40-91AB-0F64CE949A06}"/>
    <cellStyle name="l_PM Jornais(eliza)_Rádio Rio de Janeiro_NEIDE II 2 2 2 2 2" xfId="40377" xr:uid="{9DB43F56-D507-4549-B852-34CE2EB9CE6C}"/>
    <cellStyle name="l_PM Jornais(eliza)_Rádio Rio de Janeiro_NEIDE II 2 2 2 3" xfId="28018" xr:uid="{455357ED-C18A-4498-A1A8-5EC0693A71AA}"/>
    <cellStyle name="l_PM Jornais(eliza)_Rádio Rio de Janeiro_NEIDE II 2 2 3" xfId="31242" xr:uid="{AA3D6BC0-5177-4C75-9943-F31B84F91E2C}"/>
    <cellStyle name="l_PM Jornais(eliza)_Rádio Rio de Janeiro_NEIDE II 2 2 3 2" xfId="43466" xr:uid="{D132AF9C-451B-460E-9420-65B5DD616686}"/>
    <cellStyle name="l_PM Jornais(eliza)_Rádio Rio de Janeiro_NEIDE II 2 2 4" xfId="34234" xr:uid="{D99DCAB3-5873-43B3-861F-59F71AB26BFD}"/>
    <cellStyle name="l_PM Jornais(eliza)_Rádio Rio de Janeiro_NEIDE II 2 2 4 2" xfId="45953" xr:uid="{B387718E-8387-4D3E-A935-F0A8122D07E3}"/>
    <cellStyle name="l_PM Jornais(eliza)_Rádio Rio de Janeiro_NEIDE II 2 2 5" xfId="36435" xr:uid="{CF09B11C-3161-4463-8854-A9CDB4438BC2}"/>
    <cellStyle name="l_PM Jornais(eliza)_Rádio Rio de Janeiro_NEIDE II 2 2 6" xfId="19833" xr:uid="{EEE788CF-E2D9-4B95-9B83-8A0C9A821BCB}"/>
    <cellStyle name="l_PM Jornais(eliza)_Rádio Rio de Janeiro_NEIDE II 2 3" xfId="15248" xr:uid="{F088972F-0995-4D2D-8528-8341C71FF633}"/>
    <cellStyle name="l_PM Jornais(eliza)_Rádio Rio de Janeiro_NEIDE II 2 3 2" xfId="21407" xr:uid="{B27BBAE0-9510-491C-944E-A932011560DE}"/>
    <cellStyle name="l_PM Jornais(eliza)_Rádio Rio de Janeiro_NEIDE II 2 3 2 2" xfId="38780" xr:uid="{E8402C6D-4E6A-4D90-AF4D-DB160788157C}"/>
    <cellStyle name="l_PM Jornais(eliza)_Rádio Rio de Janeiro_NEIDE II 2 3 3" xfId="26369" xr:uid="{7A630C2C-FB76-4B4A-AEEC-B231D25C998A}"/>
    <cellStyle name="l_PM Jornais(eliza)_Rádio Rio de Janeiro_NEIDE II 2 4" xfId="29560" xr:uid="{AA4C8FA1-17E4-4E53-9C34-CFE1281696CB}"/>
    <cellStyle name="l_PM Jornais(eliza)_Rádio Rio de Janeiro_NEIDE II 2 4 2" xfId="41870" xr:uid="{3D8113EF-904A-4DAB-8F9B-6B79C8B3D87D}"/>
    <cellStyle name="l_PM Jornais(eliza)_Rádio Rio de Janeiro_NEIDE II 2 5" xfId="32544" xr:uid="{2314BB75-4B25-47DF-A881-4EA58D329D2B}"/>
    <cellStyle name="l_PM Jornais(eliza)_Rádio Rio de Janeiro_NEIDE II 2 5 2" xfId="44299" xr:uid="{00FC1D64-3E85-4D93-B687-9A2CB748DE37}"/>
    <cellStyle name="l_PM Jornais(eliza)_Rádio Rio de Janeiro_NEIDE II 2 6" xfId="34849" xr:uid="{9D0D1B68-4253-439B-8DCD-60BF64C4BD78}"/>
    <cellStyle name="l_PM Jornais(eliza)_Rádio Rio de Janeiro_NEIDE II 2 7" xfId="19357" xr:uid="{EBCD8ECE-D4BB-4840-ACF8-5867CF3175F6}"/>
    <cellStyle name="l_PM Jornais(eliza)_Rádio Rio de Janeiro_NEIDE II 3" xfId="12518" xr:uid="{5041C296-F1CF-4861-A16E-EEF85C24B456}"/>
    <cellStyle name="l_PM Jornais(eliza)_Rádio Rio de Janeiro_NEIDE II 3 2" xfId="16148" xr:uid="{2CD8FF51-77E0-4C42-B50E-79687C2CA8BF}"/>
    <cellStyle name="l_PM Jornais(eliza)_Rádio Rio de Janeiro_NEIDE II 3 2 2" xfId="22307" xr:uid="{1CA7CF8B-ADE6-4667-989D-F2ADE8717EEE}"/>
    <cellStyle name="l_PM Jornais(eliza)_Rádio Rio de Janeiro_NEIDE II 3 2 2 2" xfId="39585" xr:uid="{A86ADFA2-E197-4060-8A90-7433F5C8BE6B}"/>
    <cellStyle name="l_PM Jornais(eliza)_Rádio Rio de Janeiro_NEIDE II 3 2 3" xfId="27226" xr:uid="{D13A8FF3-31E9-422B-B9BB-35BF388040E6}"/>
    <cellStyle name="l_PM Jornais(eliza)_Rádio Rio de Janeiro_NEIDE II 3 2 4" xfId="48485" xr:uid="{F7FD0541-4043-40C3-9238-C7C4916DA6A5}"/>
    <cellStyle name="l_PM Jornais(eliza)_Rádio Rio de Janeiro_NEIDE II 3 3" xfId="17848" xr:uid="{82DF9C08-EA17-48C9-9845-60D751356382}"/>
    <cellStyle name="l_PM Jornais(eliza)_Rádio Rio de Janeiro_NEIDE II 3 3 2" xfId="24007" xr:uid="{A64F9D69-EB9D-4919-B653-18E5FB9A3BF1}"/>
    <cellStyle name="l_PM Jornais(eliza)_Rádio Rio de Janeiro_NEIDE II 3 3 2 2" xfId="42670" xr:uid="{A70F55F7-4A2E-4263-93D9-9B2DB012EF97}"/>
    <cellStyle name="l_PM Jornais(eliza)_Rádio Rio de Janeiro_NEIDE II 3 3 3" xfId="30444" xr:uid="{6F06B444-2709-4119-975B-4FE87775C5ED}"/>
    <cellStyle name="l_PM Jornais(eliza)_Rádio Rio de Janeiro_NEIDE II 3 4" xfId="33441" xr:uid="{01E4AFE1-503D-40A2-B712-9008B570031A}"/>
    <cellStyle name="l_PM Jornais(eliza)_Rádio Rio de Janeiro_NEIDE II 3 4 2" xfId="45160" xr:uid="{30800146-6B2B-458D-B288-6C08489DA37D}"/>
    <cellStyle name="l_PM Jornais(eliza)_Rádio Rio de Janeiro_NEIDE II 3 5" xfId="35643" xr:uid="{A33AF4C7-F989-4DCD-9F94-C3A2A4E8EF86}"/>
    <cellStyle name="l_PM Jornais(eliza)_Rádio Rio de Janeiro_NEIDE II 3 6" xfId="37245" xr:uid="{2A5954C7-13E6-4E90-8D22-1E000539FFF3}"/>
    <cellStyle name="l_PM Jornais(eliza)_Rádio Rio de Janeiro_NEIDE II 3 6 2" xfId="46781" xr:uid="{DCDB600A-7148-4487-A9DF-7B22D5C276D8}"/>
    <cellStyle name="l_PM Jornais(eliza)_Rádio Rio de Janeiro_NEIDE II 4" xfId="14408" xr:uid="{CE060590-9904-45AF-93EF-46255856344D}"/>
    <cellStyle name="l_PM Jornais(eliza)_Rádio Rio de Janeiro_NEIDE II 4 2" xfId="20567" xr:uid="{B24F6807-8357-4557-9A82-372F8ECE354A}"/>
    <cellStyle name="l_PM Jornais(eliza)_Rádio Rio de Janeiro_NEIDE II 4 2 2" xfId="37977" xr:uid="{C362E5EC-7F1E-40A8-B94A-3BD79B414150}"/>
    <cellStyle name="l_PM Jornais(eliza)_Rádio Rio de Janeiro_NEIDE II 4 3" xfId="25475" xr:uid="{647BEB7A-7768-44EE-B8D3-28D39E11AAF7}"/>
    <cellStyle name="l_PM Jornais(eliza)_Rádio Rio de Janeiro_NEIDE II 5" xfId="28686" xr:uid="{60C7447E-E01C-449F-AB65-9BAD7DA8B029}"/>
    <cellStyle name="l_PM Jornais(eliza)_Rádio Rio de Janeiro_NEIDE II 5 2" xfId="41042" xr:uid="{D2CF5E3E-D438-4D78-B880-9B54CAFDD308}"/>
    <cellStyle name="l_PM Jornais(eliza)_Rádio Rio de Janeiro_NEIDE II 6" xfId="31650" xr:uid="{950C2542-07BE-43A4-BDF8-0B6ADC2E889C}"/>
    <cellStyle name="l_PM Jornais(eliza)_Rádio Rio de Janeiro_NEIDE II_OOH - Rev 12" xfId="4267" xr:uid="{19A9CFEF-F243-4616-8DD4-5D84431D2C41}"/>
    <cellStyle name="l_PM Jornais(eliza)_Rádio Rio de Janeiro_OOH - Rev 12" xfId="4268" xr:uid="{41AFD319-558A-4E6D-A17B-D9E0D8AA34BE}"/>
    <cellStyle name="l_PM Jornais(eliza)_Rádio Rio de Janeiro_Plano  DF - Jornal Meia Pág. Tab. 17.05" xfId="1874" xr:uid="{83A1F370-AF33-494D-A1B0-7A6E2E51EA81}"/>
    <cellStyle name="l_PM Jornais(eliza)_Rádio Rio de Janeiro_Plano  DF - Jornal Meia Pág. Tab. 17.05_JORNAL COMPLEMENTO 24.06 - VERAMIR II - CONSOLIDADO" xfId="1875" xr:uid="{05C471C7-6F9C-48FD-A6A8-028AC71AEFA8}"/>
    <cellStyle name="l_PM Jornais(eliza)_Rádio Rio de Janeiro_Plano  PE - Jornal Meia Pág. Tab. 17.05" xfId="1876" xr:uid="{F3B5DD94-8B9B-4289-A525-E24438F86DC7}"/>
    <cellStyle name="l_PM Jornais(eliza)_Rádio Rio de Janeiro_Plano  PE - Jornal Meia Pág. Tab. 17.05_JORNAL COMPLEMENTO 24.06 - VERAMIR II - CONSOLIDADO" xfId="1877" xr:uid="{9AC33FD4-EB9A-4DBB-A4B1-E41B74B8120A}"/>
    <cellStyle name="l_PM Jornais(eliza)_Rádio Rio de Janeiro_Plano BA - Jornal Meia Pág. Tab. 17.05 - JR NÃO PROG. 19.05" xfId="1878" xr:uid="{39675654-2242-4799-9FB3-1EF1BDBDE8E3}"/>
    <cellStyle name="l_PM Jornais(eliza)_Rádio Rio de Janeiro_Plano ES - 12.05.08 CONFERÊNCIA14-05-08 " xfId="1879" xr:uid="{D74A52A3-3160-4885-A35E-8D73EB9DBEB6}"/>
    <cellStyle name="l_PM Jornais(eliza)_Rádio Rio de Janeiro_Plano ES - 12.05.08 CONFERÊNCIA14-05-08  2" xfId="11566" xr:uid="{0F5FB0A5-B479-4F51-9420-1F342F36BFA5}"/>
    <cellStyle name="l_PM Jornais(eliza)_Rádio Rio de Janeiro_Plano ES - 12.05.08 CONFERÊNCIA14-05-08  2 2" xfId="13322" xr:uid="{4EB37B8F-4DDB-47D6-A946-D97FCFC118F2}"/>
    <cellStyle name="l_PM Jornais(eliza)_Rádio Rio de Janeiro_Plano ES - 12.05.08 CONFERÊNCIA14-05-08  2 2 2" xfId="16952" xr:uid="{36854CB7-BD83-4FF7-8667-8190E6D59FA2}"/>
    <cellStyle name="l_PM Jornais(eliza)_Rádio Rio de Janeiro_Plano ES - 12.05.08 CONFERÊNCIA14-05-08  2 2 2 2" xfId="23111" xr:uid="{02F14DD6-446D-4FD3-8076-5E32EF714C25}"/>
    <cellStyle name="l_PM Jornais(eliza)_Rádio Rio de Janeiro_Plano ES - 12.05.08 CONFERÊNCIA14-05-08  2 2 2 2 2" xfId="40378" xr:uid="{E03669FA-8124-424E-B454-2CB64A150909}"/>
    <cellStyle name="l_PM Jornais(eliza)_Rádio Rio de Janeiro_Plano ES - 12.05.08 CONFERÊNCIA14-05-08  2 2 2 3" xfId="28019" xr:uid="{D43465BC-9353-4608-ADE3-054F096E43AC}"/>
    <cellStyle name="l_PM Jornais(eliza)_Rádio Rio de Janeiro_Plano ES - 12.05.08 CONFERÊNCIA14-05-08  2 2 3" xfId="31243" xr:uid="{C157A810-68BA-4973-ACBA-E0EE987561D8}"/>
    <cellStyle name="l_PM Jornais(eliza)_Rádio Rio de Janeiro_Plano ES - 12.05.08 CONFERÊNCIA14-05-08  2 2 3 2" xfId="43467" xr:uid="{CEA548F0-87E1-4CA6-8DB3-1C38B9AF6BE9}"/>
    <cellStyle name="l_PM Jornais(eliza)_Rádio Rio de Janeiro_Plano ES - 12.05.08 CONFERÊNCIA14-05-08  2 2 4" xfId="34235" xr:uid="{D4095195-0B22-42A5-A92E-870B7004F3BA}"/>
    <cellStyle name="l_PM Jornais(eliza)_Rádio Rio de Janeiro_Plano ES - 12.05.08 CONFERÊNCIA14-05-08  2 2 4 2" xfId="45954" xr:uid="{778E9201-62C1-47DB-AB6F-D2CEE8B9EA9D}"/>
    <cellStyle name="l_PM Jornais(eliza)_Rádio Rio de Janeiro_Plano ES - 12.05.08 CONFERÊNCIA14-05-08  2 2 5" xfId="36436" xr:uid="{0B9A4F2B-1BCF-4C23-83A2-02D410B1BFFD}"/>
    <cellStyle name="l_PM Jornais(eliza)_Rádio Rio de Janeiro_Plano ES - 12.05.08 CONFERÊNCIA14-05-08  2 2 6" xfId="19826" xr:uid="{1D83F73D-6DF0-43AE-857F-9DAA5FA357B7}"/>
    <cellStyle name="l_PM Jornais(eliza)_Rádio Rio de Janeiro_Plano ES - 12.05.08 CONFERÊNCIA14-05-08  2 3" xfId="15249" xr:uid="{674877D2-33C0-47E5-A816-ED8C47E97EBE}"/>
    <cellStyle name="l_PM Jornais(eliza)_Rádio Rio de Janeiro_Plano ES - 12.05.08 CONFERÊNCIA14-05-08  2 3 2" xfId="21408" xr:uid="{3E534A75-AECC-440F-9886-5CB964D037E0}"/>
    <cellStyle name="l_PM Jornais(eliza)_Rádio Rio de Janeiro_Plano ES - 12.05.08 CONFERÊNCIA14-05-08  2 3 2 2" xfId="38781" xr:uid="{D76714C3-F720-4400-A472-A91BEFE2EAD7}"/>
    <cellStyle name="l_PM Jornais(eliza)_Rádio Rio de Janeiro_Plano ES - 12.05.08 CONFERÊNCIA14-05-08  2 3 3" xfId="26370" xr:uid="{7291A2D3-9364-4679-9007-BC6F351E9EAC}"/>
    <cellStyle name="l_PM Jornais(eliza)_Rádio Rio de Janeiro_Plano ES - 12.05.08 CONFERÊNCIA14-05-08  2 4" xfId="29561" xr:uid="{ADBB7E68-2886-4549-9720-2846BFACB19E}"/>
    <cellStyle name="l_PM Jornais(eliza)_Rádio Rio de Janeiro_Plano ES - 12.05.08 CONFERÊNCIA14-05-08  2 4 2" xfId="41871" xr:uid="{6E55F834-FB93-4212-8707-2CD8D761EEC7}"/>
    <cellStyle name="l_PM Jornais(eliza)_Rádio Rio de Janeiro_Plano ES - 12.05.08 CONFERÊNCIA14-05-08  2 5" xfId="32545" xr:uid="{CB609E1F-420F-4610-8073-A181C56BE10A}"/>
    <cellStyle name="l_PM Jornais(eliza)_Rádio Rio de Janeiro_Plano ES - 12.05.08 CONFERÊNCIA14-05-08  2 5 2" xfId="44300" xr:uid="{77521B3C-3FA8-46E4-94F6-9502B96D5031}"/>
    <cellStyle name="l_PM Jornais(eliza)_Rádio Rio de Janeiro_Plano ES - 12.05.08 CONFERÊNCIA14-05-08  2 6" xfId="34850" xr:uid="{4C54D10E-7AF6-4F8E-A5E9-52BFA8158BEF}"/>
    <cellStyle name="l_PM Jornais(eliza)_Rádio Rio de Janeiro_Plano ES - 12.05.08 CONFERÊNCIA14-05-08  2 7" xfId="19651" xr:uid="{FB76DDFC-696D-4691-AF9E-8AE18D091268}"/>
    <cellStyle name="l_PM Jornais(eliza)_Rádio Rio de Janeiro_Plano ES - 12.05.08 CONFERÊNCIA14-05-08  3" xfId="12519" xr:uid="{D6676B3E-8B34-4906-891B-871FB8C075F8}"/>
    <cellStyle name="l_PM Jornais(eliza)_Rádio Rio de Janeiro_Plano ES - 12.05.08 CONFERÊNCIA14-05-08  3 2" xfId="16149" xr:uid="{3E4B1DDE-9613-46FB-9CCA-828B69486CDE}"/>
    <cellStyle name="l_PM Jornais(eliza)_Rádio Rio de Janeiro_Plano ES - 12.05.08 CONFERÊNCIA14-05-08  3 2 2" xfId="22308" xr:uid="{9BF7D8D3-2817-4678-B304-F47E0F43A2DD}"/>
    <cellStyle name="l_PM Jornais(eliza)_Rádio Rio de Janeiro_Plano ES - 12.05.08 CONFERÊNCIA14-05-08  3 2 2 2" xfId="39586" xr:uid="{A827FF7A-9F92-43E6-9B69-1B4CB68812AC}"/>
    <cellStyle name="l_PM Jornais(eliza)_Rádio Rio de Janeiro_Plano ES - 12.05.08 CONFERÊNCIA14-05-08  3 2 3" xfId="27227" xr:uid="{79DE18C8-D6E8-4DAA-858E-0DF9D3873177}"/>
    <cellStyle name="l_PM Jornais(eliza)_Rádio Rio de Janeiro_Plano ES - 12.05.08 CONFERÊNCIA14-05-08  3 2 4" xfId="48486" xr:uid="{FB97C4C8-5008-47D7-8A77-2CA348A72C9C}"/>
    <cellStyle name="l_PM Jornais(eliza)_Rádio Rio de Janeiro_Plano ES - 12.05.08 CONFERÊNCIA14-05-08  3 3" xfId="17849" xr:uid="{EBAC1736-4B81-4783-AF21-CAB4404680FC}"/>
    <cellStyle name="l_PM Jornais(eliza)_Rádio Rio de Janeiro_Plano ES - 12.05.08 CONFERÊNCIA14-05-08  3 3 2" xfId="24008" xr:uid="{BB51F6FA-1328-45C5-A11B-6AE7BE093812}"/>
    <cellStyle name="l_PM Jornais(eliza)_Rádio Rio de Janeiro_Plano ES - 12.05.08 CONFERÊNCIA14-05-08  3 3 2 2" xfId="42671" xr:uid="{CA1C20D7-2A6A-49DB-B055-9B6B86AB1BC0}"/>
    <cellStyle name="l_PM Jornais(eliza)_Rádio Rio de Janeiro_Plano ES - 12.05.08 CONFERÊNCIA14-05-08  3 3 3" xfId="30445" xr:uid="{6BEB0085-DFE2-4EB0-9A3F-36031EAC8AAC}"/>
    <cellStyle name="l_PM Jornais(eliza)_Rádio Rio de Janeiro_Plano ES - 12.05.08 CONFERÊNCIA14-05-08  3 4" xfId="33442" xr:uid="{5BBEA7C1-905F-429D-A2A8-480465039FDA}"/>
    <cellStyle name="l_PM Jornais(eliza)_Rádio Rio de Janeiro_Plano ES - 12.05.08 CONFERÊNCIA14-05-08  3 4 2" xfId="45161" xr:uid="{6C096CB9-FB62-4545-90BE-BA10EC543105}"/>
    <cellStyle name="l_PM Jornais(eliza)_Rádio Rio de Janeiro_Plano ES - 12.05.08 CONFERÊNCIA14-05-08  3 5" xfId="35644" xr:uid="{A07DF0E6-FAA5-4A3F-93B9-F43AF91AE4AB}"/>
    <cellStyle name="l_PM Jornais(eliza)_Rádio Rio de Janeiro_Plano ES - 12.05.08 CONFERÊNCIA14-05-08  3 6" xfId="36845" xr:uid="{660D207D-98CA-47EB-9921-A5894B126E20}"/>
    <cellStyle name="l_PM Jornais(eliza)_Rádio Rio de Janeiro_Plano ES - 12.05.08 CONFERÊNCIA14-05-08  3 6 2" xfId="46381" xr:uid="{DAAF99EC-349C-44FC-948D-D96B30EE1CF9}"/>
    <cellStyle name="l_PM Jornais(eliza)_Rádio Rio de Janeiro_Plano ES - 12.05.08 CONFERÊNCIA14-05-08  4" xfId="14409" xr:uid="{7DAC0058-AF11-4AC1-9651-CF0B4E81DA14}"/>
    <cellStyle name="l_PM Jornais(eliza)_Rádio Rio de Janeiro_Plano ES - 12.05.08 CONFERÊNCIA14-05-08  4 2" xfId="20568" xr:uid="{B9E70AB7-4F0C-4A60-9CB2-C2696632967C}"/>
    <cellStyle name="l_PM Jornais(eliza)_Rádio Rio de Janeiro_Plano ES - 12.05.08 CONFERÊNCIA14-05-08  4 2 2" xfId="37978" xr:uid="{311175C0-9CAE-48EF-87E8-1AC40B4B9B22}"/>
    <cellStyle name="l_PM Jornais(eliza)_Rádio Rio de Janeiro_Plano ES - 12.05.08 CONFERÊNCIA14-05-08  4 3" xfId="25476" xr:uid="{730173E0-4032-49AA-AD38-88EE638F96B4}"/>
    <cellStyle name="l_PM Jornais(eliza)_Rádio Rio de Janeiro_Plano ES - 12.05.08 CONFERÊNCIA14-05-08  5" xfId="28687" xr:uid="{A109BC1D-0F96-4E38-946A-CF17C6E1EF4E}"/>
    <cellStyle name="l_PM Jornais(eliza)_Rádio Rio de Janeiro_Plano ES - 12.05.08 CONFERÊNCIA14-05-08  5 2" xfId="41043" xr:uid="{1A4A98C6-A57A-4ACD-B1CD-EBE637474A9E}"/>
    <cellStyle name="l_PM Jornais(eliza)_Rádio Rio de Janeiro_Plano ES - 12.05.08 CONFERÊNCIA14-05-08  6" xfId="31649" xr:uid="{7C5080ED-02E0-4C6F-93AB-9612BC3182A9}"/>
    <cellStyle name="l_PM Jornais(eliza)_Rádio Rio de Janeiro_Plano ES - 12.05.08 CONFERÊNCIA14-05-08 _OOH - Rev 12" xfId="4269" xr:uid="{1B0C3AA2-FE2B-4FE4-B6C8-B7051EAE40AA}"/>
    <cellStyle name="l_PM Jornais(eliza)_Rádio Rio de Janeiro_Plano GO -  Jornal Meia Pág. Tab. 16.05 - JR NÃO PROG." xfId="1880" xr:uid="{D9944214-5257-43E9-9ED3-4948A8BFFE65}"/>
    <cellStyle name="l_PM Jornais(eliza)_Rádio Rio de Janeiro_Plano GO -  Jornal Meia Pág. Tab. 16.05 - JR NÃO PROG. 2" xfId="11567" xr:uid="{DA04FAF8-E804-4495-9D48-9D942FA469E7}"/>
    <cellStyle name="l_PM Jornais(eliza)_Rádio Rio de Janeiro_Plano GO -  Jornal Meia Pág. Tab. 16.05 - JR NÃO PROG. 2 2" xfId="13323" xr:uid="{DF5B2335-7317-49FA-9F76-4502D764078C}"/>
    <cellStyle name="l_PM Jornais(eliza)_Rádio Rio de Janeiro_Plano GO -  Jornal Meia Pág. Tab. 16.05 - JR NÃO PROG. 2 2 2" xfId="16953" xr:uid="{38B14B16-E05D-4B81-ABED-837815E077E9}"/>
    <cellStyle name="l_PM Jornais(eliza)_Rádio Rio de Janeiro_Plano GO -  Jornal Meia Pág. Tab. 16.05 - JR NÃO PROG. 2 2 2 2" xfId="23112" xr:uid="{FACAB3BE-F199-45A6-8F7D-59B6B7B5FCB6}"/>
    <cellStyle name="l_PM Jornais(eliza)_Rádio Rio de Janeiro_Plano GO -  Jornal Meia Pág. Tab. 16.05 - JR NÃO PROG. 2 2 2 2 2" xfId="40379" xr:uid="{D5364F20-0DF6-48B9-9452-A76950D008E9}"/>
    <cellStyle name="l_PM Jornais(eliza)_Rádio Rio de Janeiro_Plano GO -  Jornal Meia Pág. Tab. 16.05 - JR NÃO PROG. 2 2 2 3" xfId="28020" xr:uid="{43A8A4D9-9774-40C9-959E-A75D276E8183}"/>
    <cellStyle name="l_PM Jornais(eliza)_Rádio Rio de Janeiro_Plano GO -  Jornal Meia Pág. Tab. 16.05 - JR NÃO PROG. 2 2 3" xfId="31244" xr:uid="{D51158EE-A6D9-4278-8BC3-D0387942FD2C}"/>
    <cellStyle name="l_PM Jornais(eliza)_Rádio Rio de Janeiro_Plano GO -  Jornal Meia Pág. Tab. 16.05 - JR NÃO PROG. 2 2 3 2" xfId="43468" xr:uid="{6FD68704-9677-4743-A1E6-E51E76F5FED0}"/>
    <cellStyle name="l_PM Jornais(eliza)_Rádio Rio de Janeiro_Plano GO -  Jornal Meia Pág. Tab. 16.05 - JR NÃO PROG. 2 2 4" xfId="34236" xr:uid="{521B985B-1C46-4BD1-959E-696920D20E43}"/>
    <cellStyle name="l_PM Jornais(eliza)_Rádio Rio de Janeiro_Plano GO -  Jornal Meia Pág. Tab. 16.05 - JR NÃO PROG. 2 2 4 2" xfId="45955" xr:uid="{FBF4A36B-C692-469E-9112-0B4CD42FDCCC}"/>
    <cellStyle name="l_PM Jornais(eliza)_Rádio Rio de Janeiro_Plano GO -  Jornal Meia Pág. Tab. 16.05 - JR NÃO PROG. 2 2 5" xfId="36437" xr:uid="{9B8848E4-0CCF-4BE1-AEB6-E0DBDBB16AD0}"/>
    <cellStyle name="l_PM Jornais(eliza)_Rádio Rio de Janeiro_Plano GO -  Jornal Meia Pág. Tab. 16.05 - JR NÃO PROG. 2 2 6" xfId="18294" xr:uid="{F961AF16-BBB6-4609-8802-647FB0A2E161}"/>
    <cellStyle name="l_PM Jornais(eliza)_Rádio Rio de Janeiro_Plano GO -  Jornal Meia Pág. Tab. 16.05 - JR NÃO PROG. 2 3" xfId="15250" xr:uid="{B7964DC2-C5FC-41BE-B8FC-7F6140ECC7E1}"/>
    <cellStyle name="l_PM Jornais(eliza)_Rádio Rio de Janeiro_Plano GO -  Jornal Meia Pág. Tab. 16.05 - JR NÃO PROG. 2 3 2" xfId="21409" xr:uid="{E6459B02-AC84-412A-80D7-327257C0F001}"/>
    <cellStyle name="l_PM Jornais(eliza)_Rádio Rio de Janeiro_Plano GO -  Jornal Meia Pág. Tab. 16.05 - JR NÃO PROG. 2 3 2 2" xfId="38782" xr:uid="{190DBA53-FA89-4C7C-83F5-205B0D4E8539}"/>
    <cellStyle name="l_PM Jornais(eliza)_Rádio Rio de Janeiro_Plano GO -  Jornal Meia Pág. Tab. 16.05 - JR NÃO PROG. 2 3 3" xfId="26371" xr:uid="{994D8D1E-1E93-4666-BE15-3C9CF208B313}"/>
    <cellStyle name="l_PM Jornais(eliza)_Rádio Rio de Janeiro_Plano GO -  Jornal Meia Pág. Tab. 16.05 - JR NÃO PROG. 2 4" xfId="29562" xr:uid="{0A6FA284-003F-4EC5-BD6A-A8866EDDD6BC}"/>
    <cellStyle name="l_PM Jornais(eliza)_Rádio Rio de Janeiro_Plano GO -  Jornal Meia Pág. Tab. 16.05 - JR NÃO PROG. 2 4 2" xfId="41872" xr:uid="{221FD41F-7521-4FA5-8F09-7CF478AA6357}"/>
    <cellStyle name="l_PM Jornais(eliza)_Rádio Rio de Janeiro_Plano GO -  Jornal Meia Pág. Tab. 16.05 - JR NÃO PROG. 2 5" xfId="32546" xr:uid="{295196E7-1C45-4EFE-900E-4F6391F5686A}"/>
    <cellStyle name="l_PM Jornais(eliza)_Rádio Rio de Janeiro_Plano GO -  Jornal Meia Pág. Tab. 16.05 - JR NÃO PROG. 2 5 2" xfId="44301" xr:uid="{7028E020-16DA-47B2-9CDB-D3CF9EBB2BF2}"/>
    <cellStyle name="l_PM Jornais(eliza)_Rádio Rio de Janeiro_Plano GO -  Jornal Meia Pág. Tab. 16.05 - JR NÃO PROG. 2 6" xfId="34851" xr:uid="{E17FF993-929E-437D-BC99-7791455A8B58}"/>
    <cellStyle name="l_PM Jornais(eliza)_Rádio Rio de Janeiro_Plano GO -  Jornal Meia Pág. Tab. 16.05 - JR NÃO PROG. 2 7" xfId="18974" xr:uid="{9622C4BD-24D0-4A25-AA42-EEBBECB1BBC1}"/>
    <cellStyle name="l_PM Jornais(eliza)_Rádio Rio de Janeiro_Plano GO -  Jornal Meia Pág. Tab. 16.05 - JR NÃO PROG. 3" xfId="12520" xr:uid="{B4F2B8AD-7BA5-4894-A31C-EB9CBD78E83C}"/>
    <cellStyle name="l_PM Jornais(eliza)_Rádio Rio de Janeiro_Plano GO -  Jornal Meia Pág. Tab. 16.05 - JR NÃO PROG. 3 2" xfId="16150" xr:uid="{33C24B38-911B-4F5F-8859-F1E2324F2D18}"/>
    <cellStyle name="l_PM Jornais(eliza)_Rádio Rio de Janeiro_Plano GO -  Jornal Meia Pág. Tab. 16.05 - JR NÃO PROG. 3 2 2" xfId="22309" xr:uid="{81DD7064-29AC-4D4C-9A49-D05B166EEE4D}"/>
    <cellStyle name="l_PM Jornais(eliza)_Rádio Rio de Janeiro_Plano GO -  Jornal Meia Pág. Tab. 16.05 - JR NÃO PROG. 3 2 2 2" xfId="39587" xr:uid="{6329EBDF-3E1D-4E86-97D9-625B7F243063}"/>
    <cellStyle name="l_PM Jornais(eliza)_Rádio Rio de Janeiro_Plano GO -  Jornal Meia Pág. Tab. 16.05 - JR NÃO PROG. 3 2 3" xfId="27228" xr:uid="{49576944-68B8-45E3-B7A5-42B53C36B40A}"/>
    <cellStyle name="l_PM Jornais(eliza)_Rádio Rio de Janeiro_Plano GO -  Jornal Meia Pág. Tab. 16.05 - JR NÃO PROG. 3 2 4" xfId="48487" xr:uid="{DBE98107-41C1-4FB5-9684-E73D4C56D398}"/>
    <cellStyle name="l_PM Jornais(eliza)_Rádio Rio de Janeiro_Plano GO -  Jornal Meia Pág. Tab. 16.05 - JR NÃO PROG. 3 3" xfId="17850" xr:uid="{9F450AF9-4BD6-4549-906B-BB78AFBDAC34}"/>
    <cellStyle name="l_PM Jornais(eliza)_Rádio Rio de Janeiro_Plano GO -  Jornal Meia Pág. Tab. 16.05 - JR NÃO PROG. 3 3 2" xfId="24009" xr:uid="{466EF3C7-1ED1-45D9-8AF1-E49ECDE57DFD}"/>
    <cellStyle name="l_PM Jornais(eliza)_Rádio Rio de Janeiro_Plano GO -  Jornal Meia Pág. Tab. 16.05 - JR NÃO PROG. 3 3 2 2" xfId="42672" xr:uid="{3EBCEE52-E7F4-4CF6-AE00-0FE75EA317A1}"/>
    <cellStyle name="l_PM Jornais(eliza)_Rádio Rio de Janeiro_Plano GO -  Jornal Meia Pág. Tab. 16.05 - JR NÃO PROG. 3 3 3" xfId="30446" xr:uid="{54B34493-6944-4C22-8F32-886F617471E2}"/>
    <cellStyle name="l_PM Jornais(eliza)_Rádio Rio de Janeiro_Plano GO -  Jornal Meia Pág. Tab. 16.05 - JR NÃO PROG. 3 4" xfId="33443" xr:uid="{5EC7D416-6ED3-40FB-B598-0335763529FD}"/>
    <cellStyle name="l_PM Jornais(eliza)_Rádio Rio de Janeiro_Plano GO -  Jornal Meia Pág. Tab. 16.05 - JR NÃO PROG. 3 4 2" xfId="45162" xr:uid="{8E950DF3-C4FB-4B0E-B624-EE946813EC36}"/>
    <cellStyle name="l_PM Jornais(eliza)_Rádio Rio de Janeiro_Plano GO -  Jornal Meia Pág. Tab. 16.05 - JR NÃO PROG. 3 5" xfId="35645" xr:uid="{630584BB-BE87-452E-AE73-253D688EFCDC}"/>
    <cellStyle name="l_PM Jornais(eliza)_Rádio Rio de Janeiro_Plano GO -  Jornal Meia Pág. Tab. 16.05 - JR NÃO PROG. 3 6" xfId="29084" xr:uid="{F2B3364B-4A18-48DB-BE23-9EF5538B9066}"/>
    <cellStyle name="l_PM Jornais(eliza)_Rádio Rio de Janeiro_Plano GO -  Jornal Meia Pág. Tab. 16.05 - JR NÃO PROG. 3 6 2" xfId="41398" xr:uid="{B0F6AC21-0650-4F5B-9A0C-692107A10102}"/>
    <cellStyle name="l_PM Jornais(eliza)_Rádio Rio de Janeiro_Plano GO -  Jornal Meia Pág. Tab. 16.05 - JR NÃO PROG. 4" xfId="14410" xr:uid="{B3CCB689-E59E-49BB-81AC-B2F68F36DC3E}"/>
    <cellStyle name="l_PM Jornais(eliza)_Rádio Rio de Janeiro_Plano GO -  Jornal Meia Pág. Tab. 16.05 - JR NÃO PROG. 4 2" xfId="20569" xr:uid="{24E6DC9B-928A-4F33-B57C-991158ACA471}"/>
    <cellStyle name="l_PM Jornais(eliza)_Rádio Rio de Janeiro_Plano GO -  Jornal Meia Pág. Tab. 16.05 - JR NÃO PROG. 4 2 2" xfId="37979" xr:uid="{8D5C239D-C091-4BF4-B4BD-2FB5195EFBA7}"/>
    <cellStyle name="l_PM Jornais(eliza)_Rádio Rio de Janeiro_Plano GO -  Jornal Meia Pág. Tab. 16.05 - JR NÃO PROG. 4 3" xfId="25477" xr:uid="{D428817E-E943-4B45-928F-9872B4009594}"/>
    <cellStyle name="l_PM Jornais(eliza)_Rádio Rio de Janeiro_Plano GO -  Jornal Meia Pág. Tab. 16.05 - JR NÃO PROG. 5" xfId="28688" xr:uid="{F83CC49B-8A90-4B1B-B87C-085AD9C99581}"/>
    <cellStyle name="l_PM Jornais(eliza)_Rádio Rio de Janeiro_Plano GO -  Jornal Meia Pág. Tab. 16.05 - JR NÃO PROG. 5 2" xfId="41044" xr:uid="{AAFAF964-D932-4AE2-A98A-D71ED0F990D1}"/>
    <cellStyle name="l_PM Jornais(eliza)_Rádio Rio de Janeiro_Plano GO -  Jornal Meia Pág. Tab. 16.05 - JR NÃO PROG. 6" xfId="31647" xr:uid="{EE9FE42A-303A-4DA8-905F-75BB69345B84}"/>
    <cellStyle name="l_PM Jornais(eliza)_Rádio Rio de Janeiro_Plano GO -  Jornal Meia Pág. Tab. 16.05 - JR NÃO PROG._OOH - Rev 12" xfId="4270" xr:uid="{340BA40F-BD55-4F07-A4A3-20FAA379FCB1}"/>
    <cellStyle name="l_PM Jornais(eliza)_Rádio Rio de Janeiro_Plano RJ -" xfId="1881" xr:uid="{2A0B7698-7267-4AE6-A5C7-5AE008F23601}"/>
    <cellStyle name="l_PM Jornais(eliza)_Rádio Rio de Janeiro_Plano RJ - AJUSTADO 06.05.08 CONFERÊNCIAS 07.05.08" xfId="1882" xr:uid="{0EB94D03-420F-4A66-BE90-33EC184DC23C}"/>
    <cellStyle name="l_PM Jornais(eliza)_Rádio Rio de Janeiro_Plano RJ - AJUSTADO 06.05.08 CONFERÊNCIAS 07.05.08 2" xfId="11568" xr:uid="{A2013834-D7AC-4903-8711-57C0BBFB3612}"/>
    <cellStyle name="l_PM Jornais(eliza)_Rádio Rio de Janeiro_Plano RJ - AJUSTADO 06.05.08 CONFERÊNCIAS 07.05.08 2 2" xfId="13324" xr:uid="{B637A941-8D81-4F41-9ECF-D9549082D835}"/>
    <cellStyle name="l_PM Jornais(eliza)_Rádio Rio de Janeiro_Plano RJ - AJUSTADO 06.05.08 CONFERÊNCIAS 07.05.08 2 2 2" xfId="16954" xr:uid="{A52EB6A5-83A1-4631-A877-779849315D40}"/>
    <cellStyle name="l_PM Jornais(eliza)_Rádio Rio de Janeiro_Plano RJ - AJUSTADO 06.05.08 CONFERÊNCIAS 07.05.08 2 2 2 2" xfId="23113" xr:uid="{5A65304C-8A12-43DE-8BA7-1B347C0FFFB8}"/>
    <cellStyle name="l_PM Jornais(eliza)_Rádio Rio de Janeiro_Plano RJ - AJUSTADO 06.05.08 CONFERÊNCIAS 07.05.08 2 2 2 2 2" xfId="40380" xr:uid="{F7DE7A66-7C71-4283-964E-EDEB879C8483}"/>
    <cellStyle name="l_PM Jornais(eliza)_Rádio Rio de Janeiro_Plano RJ - AJUSTADO 06.05.08 CONFERÊNCIAS 07.05.08 2 2 2 3" xfId="28021" xr:uid="{0D514163-B0FB-4E70-A915-1E189EE5D298}"/>
    <cellStyle name="l_PM Jornais(eliza)_Rádio Rio de Janeiro_Plano RJ - AJUSTADO 06.05.08 CONFERÊNCIAS 07.05.08 2 2 3" xfId="31245" xr:uid="{AC681988-9865-4402-9478-FD8C10F3B7B1}"/>
    <cellStyle name="l_PM Jornais(eliza)_Rádio Rio de Janeiro_Plano RJ - AJUSTADO 06.05.08 CONFERÊNCIAS 07.05.08 2 2 3 2" xfId="43469" xr:uid="{85C9579C-425F-4EB1-8072-AA8F49C292C3}"/>
    <cellStyle name="l_PM Jornais(eliza)_Rádio Rio de Janeiro_Plano RJ - AJUSTADO 06.05.08 CONFERÊNCIAS 07.05.08 2 2 4" xfId="34237" xr:uid="{3DAE196E-5FD8-421B-975D-88FC325CA403}"/>
    <cellStyle name="l_PM Jornais(eliza)_Rádio Rio de Janeiro_Plano RJ - AJUSTADO 06.05.08 CONFERÊNCIAS 07.05.08 2 2 4 2" xfId="45956" xr:uid="{16A018A2-FAC2-47B4-A135-4690FD6A3FBE}"/>
    <cellStyle name="l_PM Jornais(eliza)_Rádio Rio de Janeiro_Plano RJ - AJUSTADO 06.05.08 CONFERÊNCIAS 07.05.08 2 2 5" xfId="36438" xr:uid="{DE2EBB85-0BA8-4B62-BBA5-43FBBDF0138E}"/>
    <cellStyle name="l_PM Jornais(eliza)_Rádio Rio de Janeiro_Plano RJ - AJUSTADO 06.05.08 CONFERÊNCIAS 07.05.08 2 2 6" xfId="18302" xr:uid="{88945D11-2AB2-413C-BF47-776BF15AECF1}"/>
    <cellStyle name="l_PM Jornais(eliza)_Rádio Rio de Janeiro_Plano RJ - AJUSTADO 06.05.08 CONFERÊNCIAS 07.05.08 2 3" xfId="15251" xr:uid="{71CBF4C6-D96F-4C91-A839-D8134105C250}"/>
    <cellStyle name="l_PM Jornais(eliza)_Rádio Rio de Janeiro_Plano RJ - AJUSTADO 06.05.08 CONFERÊNCIAS 07.05.08 2 3 2" xfId="21410" xr:uid="{1E3378D8-08DE-483A-B2BA-39EF1B5ABFBC}"/>
    <cellStyle name="l_PM Jornais(eliza)_Rádio Rio de Janeiro_Plano RJ - AJUSTADO 06.05.08 CONFERÊNCIAS 07.05.08 2 3 2 2" xfId="38783" xr:uid="{56FF4230-2505-407D-8A62-501D9E21FDAE}"/>
    <cellStyle name="l_PM Jornais(eliza)_Rádio Rio de Janeiro_Plano RJ - AJUSTADO 06.05.08 CONFERÊNCIAS 07.05.08 2 3 3" xfId="26372" xr:uid="{FFA836FB-FA6E-4F16-A23C-12F66FD8D105}"/>
    <cellStyle name="l_PM Jornais(eliza)_Rádio Rio de Janeiro_Plano RJ - AJUSTADO 06.05.08 CONFERÊNCIAS 07.05.08 2 4" xfId="29563" xr:uid="{7CBA126F-7257-453F-AEA3-F0FBD2CCF5B7}"/>
    <cellStyle name="l_PM Jornais(eliza)_Rádio Rio de Janeiro_Plano RJ - AJUSTADO 06.05.08 CONFERÊNCIAS 07.05.08 2 4 2" xfId="41873" xr:uid="{E4D911BA-E68C-4117-9976-A64F4CE257F5}"/>
    <cellStyle name="l_PM Jornais(eliza)_Rádio Rio de Janeiro_Plano RJ - AJUSTADO 06.05.08 CONFERÊNCIAS 07.05.08 2 5" xfId="32547" xr:uid="{BAF229A7-70A1-471F-A938-7BB400C1DE79}"/>
    <cellStyle name="l_PM Jornais(eliza)_Rádio Rio de Janeiro_Plano RJ - AJUSTADO 06.05.08 CONFERÊNCIAS 07.05.08 2 5 2" xfId="44302" xr:uid="{9CBC6A39-5218-4199-8DB1-162CCC812593}"/>
    <cellStyle name="l_PM Jornais(eliza)_Rádio Rio de Janeiro_Plano RJ - AJUSTADO 06.05.08 CONFERÊNCIAS 07.05.08 2 6" xfId="34852" xr:uid="{18452B86-41C4-471F-9431-73388AC6DDE8}"/>
    <cellStyle name="l_PM Jornais(eliza)_Rádio Rio de Janeiro_Plano RJ - AJUSTADO 06.05.08 CONFERÊNCIAS 07.05.08 2 7" xfId="18658" xr:uid="{8968F838-8F5C-4CC7-9D26-80F53E4FB157}"/>
    <cellStyle name="l_PM Jornais(eliza)_Rádio Rio de Janeiro_Plano RJ - AJUSTADO 06.05.08 CONFERÊNCIAS 07.05.08 3" xfId="12521" xr:uid="{772949AE-65B7-45DC-9CCA-868AC7550235}"/>
    <cellStyle name="l_PM Jornais(eliza)_Rádio Rio de Janeiro_Plano RJ - AJUSTADO 06.05.08 CONFERÊNCIAS 07.05.08 3 2" xfId="16151" xr:uid="{9D2C4A3C-953D-4483-998B-8C4BC1B24A1C}"/>
    <cellStyle name="l_PM Jornais(eliza)_Rádio Rio de Janeiro_Plano RJ - AJUSTADO 06.05.08 CONFERÊNCIAS 07.05.08 3 2 2" xfId="22310" xr:uid="{53343684-7BC2-4E8E-9441-25D2352230D7}"/>
    <cellStyle name="l_PM Jornais(eliza)_Rádio Rio de Janeiro_Plano RJ - AJUSTADO 06.05.08 CONFERÊNCIAS 07.05.08 3 2 2 2" xfId="39588" xr:uid="{A13B0C80-38C5-436E-B192-D4D11493D91F}"/>
    <cellStyle name="l_PM Jornais(eliza)_Rádio Rio de Janeiro_Plano RJ - AJUSTADO 06.05.08 CONFERÊNCIAS 07.05.08 3 2 3" xfId="27229" xr:uid="{DE8C04CA-66BA-40E4-9890-C0BC7BE09A7D}"/>
    <cellStyle name="l_PM Jornais(eliza)_Rádio Rio de Janeiro_Plano RJ - AJUSTADO 06.05.08 CONFERÊNCIAS 07.05.08 3 2 4" xfId="48488" xr:uid="{D57E9BA8-F345-4D1D-A66C-7F2CBC8FDA71}"/>
    <cellStyle name="l_PM Jornais(eliza)_Rádio Rio de Janeiro_Plano RJ - AJUSTADO 06.05.08 CONFERÊNCIAS 07.05.08 3 3" xfId="17851" xr:uid="{E26931BC-EE8C-4C1B-BA5D-C1E564FC99D2}"/>
    <cellStyle name="l_PM Jornais(eliza)_Rádio Rio de Janeiro_Plano RJ - AJUSTADO 06.05.08 CONFERÊNCIAS 07.05.08 3 3 2" xfId="24010" xr:uid="{9F921C18-9D8B-444B-93A9-D24B16B2B72E}"/>
    <cellStyle name="l_PM Jornais(eliza)_Rádio Rio de Janeiro_Plano RJ - AJUSTADO 06.05.08 CONFERÊNCIAS 07.05.08 3 3 2 2" xfId="42673" xr:uid="{43CFA830-885F-4861-B934-0E677FFEA94B}"/>
    <cellStyle name="l_PM Jornais(eliza)_Rádio Rio de Janeiro_Plano RJ - AJUSTADO 06.05.08 CONFERÊNCIAS 07.05.08 3 3 3" xfId="30447" xr:uid="{03F362B3-5322-4DBF-B84C-707DD0169D62}"/>
    <cellStyle name="l_PM Jornais(eliza)_Rádio Rio de Janeiro_Plano RJ - AJUSTADO 06.05.08 CONFERÊNCIAS 07.05.08 3 4" xfId="33444" xr:uid="{D5710EED-BBA2-4AD7-B38F-C69672B1A282}"/>
    <cellStyle name="l_PM Jornais(eliza)_Rádio Rio de Janeiro_Plano RJ - AJUSTADO 06.05.08 CONFERÊNCIAS 07.05.08 3 4 2" xfId="45163" xr:uid="{C3401696-C274-4D69-A579-AB62DCC17172}"/>
    <cellStyle name="l_PM Jornais(eliza)_Rádio Rio de Janeiro_Plano RJ - AJUSTADO 06.05.08 CONFERÊNCIAS 07.05.08 3 5" xfId="35646" xr:uid="{D6015BB9-3AF5-4891-BE7D-0FD34C5B59B1}"/>
    <cellStyle name="l_PM Jornais(eliza)_Rádio Rio de Janeiro_Plano RJ - AJUSTADO 06.05.08 CONFERÊNCIAS 07.05.08 3 6" xfId="37041" xr:uid="{7B04473B-5B04-4552-AC63-1E53BA287F45}"/>
    <cellStyle name="l_PM Jornais(eliza)_Rádio Rio de Janeiro_Plano RJ - AJUSTADO 06.05.08 CONFERÊNCIAS 07.05.08 3 6 2" xfId="46577" xr:uid="{B52174E5-19FA-4D5F-AD4A-8D661CF1D0FC}"/>
    <cellStyle name="l_PM Jornais(eliza)_Rádio Rio de Janeiro_Plano RJ - AJUSTADO 06.05.08 CONFERÊNCIAS 07.05.08 4" xfId="14411" xr:uid="{484D0CF4-EF49-4FB6-A861-E0B8ABFAF099}"/>
    <cellStyle name="l_PM Jornais(eliza)_Rádio Rio de Janeiro_Plano RJ - AJUSTADO 06.05.08 CONFERÊNCIAS 07.05.08 4 2" xfId="20570" xr:uid="{0D6D2ECC-E881-499A-AC83-90A35E228DEF}"/>
    <cellStyle name="l_PM Jornais(eliza)_Rádio Rio de Janeiro_Plano RJ - AJUSTADO 06.05.08 CONFERÊNCIAS 07.05.08 4 2 2" xfId="37980" xr:uid="{6AB86D32-7DDA-443E-B29D-05746EB57B49}"/>
    <cellStyle name="l_PM Jornais(eliza)_Rádio Rio de Janeiro_Plano RJ - AJUSTADO 06.05.08 CONFERÊNCIAS 07.05.08 4 3" xfId="25478" xr:uid="{8627821B-8704-4782-96A8-A13F497EF9D7}"/>
    <cellStyle name="l_PM Jornais(eliza)_Rádio Rio de Janeiro_Plano RJ - AJUSTADO 06.05.08 CONFERÊNCIAS 07.05.08 5" xfId="28689" xr:uid="{2340D04D-3920-4506-9846-0A2552B59B9D}"/>
    <cellStyle name="l_PM Jornais(eliza)_Rádio Rio de Janeiro_Plano RJ - AJUSTADO 06.05.08 CONFERÊNCIAS 07.05.08 5 2" xfId="41045" xr:uid="{748F650A-5DC0-46DC-AED9-572C6C26F44D}"/>
    <cellStyle name="l_PM Jornais(eliza)_Rádio Rio de Janeiro_Plano RJ - AJUSTADO 06.05.08 CONFERÊNCIAS 07.05.08 6" xfId="31646" xr:uid="{8D15ABCA-C067-4B60-A6B0-24C8E379A6C5}"/>
    <cellStyle name="l_PM Jornais(eliza)_Rádio Rio de Janeiro_Plano RJ - AJUSTADO 06.05.08 CONFERÊNCIAS 07.05.08_JORNAL COMPLEMENTO 24.06 - VERAMIR II - CONSOLIDADO" xfId="1883" xr:uid="{F477945F-CFE2-4C82-8DE4-DD950CA3ECEA}"/>
    <cellStyle name="l_PM Jornais(eliza)_Rádio Rio de Janeiro_Plano RJ - AJUSTADO 06.05.08 CONFERÊNCIAS 07.05.08_OOH - Rev 12" xfId="4271" xr:uid="{8ECD2ABC-9CD2-4B9B-BB92-E092A56C1592}"/>
    <cellStyle name="l_PM Jornais(eliza)_Rádio Rio de Janeiro_Plano RJ - AJUSTADO 06.05.08 CONFERÊNCIAS 07.05.08_TV MATISSE" xfId="1884" xr:uid="{58C64E89-F693-4C74-B185-D460D520A407}"/>
    <cellStyle name="l_PM Jornais(eliza)_Rádio Rio de Janeiro_Plano RJ - AJUSTADO 06.05.08 CONFERÊNCIAS 07.05.08_TV MATISSE 2" xfId="11569" xr:uid="{EFC27AE7-CD07-47A0-89C3-11B5CC516F1C}"/>
    <cellStyle name="l_PM Jornais(eliza)_Rádio Rio de Janeiro_Plano RJ - AJUSTADO 06.05.08 CONFERÊNCIAS 07.05.08_TV MATISSE 2 2" xfId="13325" xr:uid="{081C813E-D508-4B53-8BB8-0A8687613C01}"/>
    <cellStyle name="l_PM Jornais(eliza)_Rádio Rio de Janeiro_Plano RJ - AJUSTADO 06.05.08 CONFERÊNCIAS 07.05.08_TV MATISSE 2 2 2" xfId="16955" xr:uid="{C58EAF4E-724E-4E01-B026-EF1B91693AFD}"/>
    <cellStyle name="l_PM Jornais(eliza)_Rádio Rio de Janeiro_Plano RJ - AJUSTADO 06.05.08 CONFERÊNCIAS 07.05.08_TV MATISSE 2 2 2 2" xfId="23114" xr:uid="{7B3AF5A0-6257-41DB-8FB5-28AC6FD45742}"/>
    <cellStyle name="l_PM Jornais(eliza)_Rádio Rio de Janeiro_Plano RJ - AJUSTADO 06.05.08 CONFERÊNCIAS 07.05.08_TV MATISSE 2 2 2 2 2" xfId="40381" xr:uid="{B91D99A8-14BC-4249-919A-EF4F01694204}"/>
    <cellStyle name="l_PM Jornais(eliza)_Rádio Rio de Janeiro_Plano RJ - AJUSTADO 06.05.08 CONFERÊNCIAS 07.05.08_TV MATISSE 2 2 2 3" xfId="28022" xr:uid="{13E30A33-F901-470C-A89E-90C53F283823}"/>
    <cellStyle name="l_PM Jornais(eliza)_Rádio Rio de Janeiro_Plano RJ - AJUSTADO 06.05.08 CONFERÊNCIAS 07.05.08_TV MATISSE 2 2 3" xfId="31246" xr:uid="{81B4D957-730E-48A2-AC6A-A0F31BD253D6}"/>
    <cellStyle name="l_PM Jornais(eliza)_Rádio Rio de Janeiro_Plano RJ - AJUSTADO 06.05.08 CONFERÊNCIAS 07.05.08_TV MATISSE 2 2 3 2" xfId="43470" xr:uid="{062203A4-1AF2-40C6-A580-0B5AF95CF958}"/>
    <cellStyle name="l_PM Jornais(eliza)_Rádio Rio de Janeiro_Plano RJ - AJUSTADO 06.05.08 CONFERÊNCIAS 07.05.08_TV MATISSE 2 2 4" xfId="34238" xr:uid="{1DEFD605-8635-46A5-8B69-B89BA8708D5D}"/>
    <cellStyle name="l_PM Jornais(eliza)_Rádio Rio de Janeiro_Plano RJ - AJUSTADO 06.05.08 CONFERÊNCIAS 07.05.08_TV MATISSE 2 2 4 2" xfId="45957" xr:uid="{309D41F8-5757-4A98-A5D4-6AED5BEE8AD2}"/>
    <cellStyle name="l_PM Jornais(eliza)_Rádio Rio de Janeiro_Plano RJ - AJUSTADO 06.05.08 CONFERÊNCIAS 07.05.08_TV MATISSE 2 2 5" xfId="36439" xr:uid="{6D73CE81-5D9F-4487-BD77-7686E188587C}"/>
    <cellStyle name="l_PM Jornais(eliza)_Rádio Rio de Janeiro_Plano RJ - AJUSTADO 06.05.08 CONFERÊNCIAS 07.05.08_TV MATISSE 2 2 6" xfId="18353" xr:uid="{E9C2C2D0-CA9D-44F9-BCA6-69AB238B03BD}"/>
    <cellStyle name="l_PM Jornais(eliza)_Rádio Rio de Janeiro_Plano RJ - AJUSTADO 06.05.08 CONFERÊNCIAS 07.05.08_TV MATISSE 2 3" xfId="15252" xr:uid="{456E1EAC-F763-4B3F-85E9-579BFDB8D5EC}"/>
    <cellStyle name="l_PM Jornais(eliza)_Rádio Rio de Janeiro_Plano RJ - AJUSTADO 06.05.08 CONFERÊNCIAS 07.05.08_TV MATISSE 2 3 2" xfId="21411" xr:uid="{FF19D250-2281-4162-88C0-47C01B34CD94}"/>
    <cellStyle name="l_PM Jornais(eliza)_Rádio Rio de Janeiro_Plano RJ - AJUSTADO 06.05.08 CONFERÊNCIAS 07.05.08_TV MATISSE 2 3 2 2" xfId="38784" xr:uid="{F5F60B43-705D-4A5B-A8F7-027471D7FB86}"/>
    <cellStyle name="l_PM Jornais(eliza)_Rádio Rio de Janeiro_Plano RJ - AJUSTADO 06.05.08 CONFERÊNCIAS 07.05.08_TV MATISSE 2 3 3" xfId="26373" xr:uid="{FE1FC901-1DD5-4AFA-8480-82249E286B9E}"/>
    <cellStyle name="l_PM Jornais(eliza)_Rádio Rio de Janeiro_Plano RJ - AJUSTADO 06.05.08 CONFERÊNCIAS 07.05.08_TV MATISSE 2 4" xfId="29564" xr:uid="{1125F761-1AE1-408B-97E4-F6C5BE36F3FB}"/>
    <cellStyle name="l_PM Jornais(eliza)_Rádio Rio de Janeiro_Plano RJ - AJUSTADO 06.05.08 CONFERÊNCIAS 07.05.08_TV MATISSE 2 4 2" xfId="41874" xr:uid="{D533BDEC-F9F7-4C7D-96EC-EFCE9EA9AAB4}"/>
    <cellStyle name="l_PM Jornais(eliza)_Rádio Rio de Janeiro_Plano RJ - AJUSTADO 06.05.08 CONFERÊNCIAS 07.05.08_TV MATISSE 2 5" xfId="32548" xr:uid="{36C6BE16-A0EE-49A7-987B-4165D91E231B}"/>
    <cellStyle name="l_PM Jornais(eliza)_Rádio Rio de Janeiro_Plano RJ - AJUSTADO 06.05.08 CONFERÊNCIAS 07.05.08_TV MATISSE 2 5 2" xfId="44303" xr:uid="{04915397-4379-4A42-B951-A3110AEA8CFA}"/>
    <cellStyle name="l_PM Jornais(eliza)_Rádio Rio de Janeiro_Plano RJ - AJUSTADO 06.05.08 CONFERÊNCIAS 07.05.08_TV MATISSE 2 6" xfId="34853" xr:uid="{80D1FF40-920D-45EC-81D4-357183607279}"/>
    <cellStyle name="l_PM Jornais(eliza)_Rádio Rio de Janeiro_Plano RJ - AJUSTADO 06.05.08 CONFERÊNCIAS 07.05.08_TV MATISSE 2 7" xfId="19356" xr:uid="{8F6400BD-2376-44B1-86E2-7F206C74F69B}"/>
    <cellStyle name="l_PM Jornais(eliza)_Rádio Rio de Janeiro_Plano RJ - AJUSTADO 06.05.08 CONFERÊNCIAS 07.05.08_TV MATISSE 3" xfId="12522" xr:uid="{920D1461-718C-4A58-8D70-67A603D95ADD}"/>
    <cellStyle name="l_PM Jornais(eliza)_Rádio Rio de Janeiro_Plano RJ - AJUSTADO 06.05.08 CONFERÊNCIAS 07.05.08_TV MATISSE 3 2" xfId="16152" xr:uid="{2F50A3BF-9B76-47F2-808B-C2AF40621090}"/>
    <cellStyle name="l_PM Jornais(eliza)_Rádio Rio de Janeiro_Plano RJ - AJUSTADO 06.05.08 CONFERÊNCIAS 07.05.08_TV MATISSE 3 2 2" xfId="22311" xr:uid="{B67EE5D8-D6D1-4A58-BCB4-3E028B422067}"/>
    <cellStyle name="l_PM Jornais(eliza)_Rádio Rio de Janeiro_Plano RJ - AJUSTADO 06.05.08 CONFERÊNCIAS 07.05.08_TV MATISSE 3 2 2 2" xfId="39589" xr:uid="{5A5696BC-5507-43FB-B8AB-5D7CE51D94F2}"/>
    <cellStyle name="l_PM Jornais(eliza)_Rádio Rio de Janeiro_Plano RJ - AJUSTADO 06.05.08 CONFERÊNCIAS 07.05.08_TV MATISSE 3 2 3" xfId="27230" xr:uid="{EB69C286-61BA-49D7-93AF-DDA7196FDB40}"/>
    <cellStyle name="l_PM Jornais(eliza)_Rádio Rio de Janeiro_Plano RJ - AJUSTADO 06.05.08 CONFERÊNCIAS 07.05.08_TV MATISSE 3 2 4" xfId="48489" xr:uid="{7FE817AB-60F5-4EBA-BDCF-C75447EA84EF}"/>
    <cellStyle name="l_PM Jornais(eliza)_Rádio Rio de Janeiro_Plano RJ - AJUSTADO 06.05.08 CONFERÊNCIAS 07.05.08_TV MATISSE 3 3" xfId="17852" xr:uid="{589F717D-E334-494B-AF19-F3B33F854D93}"/>
    <cellStyle name="l_PM Jornais(eliza)_Rádio Rio de Janeiro_Plano RJ - AJUSTADO 06.05.08 CONFERÊNCIAS 07.05.08_TV MATISSE 3 3 2" xfId="24011" xr:uid="{C07A0C63-AFD5-446B-88F6-7DCE68499348}"/>
    <cellStyle name="l_PM Jornais(eliza)_Rádio Rio de Janeiro_Plano RJ - AJUSTADO 06.05.08 CONFERÊNCIAS 07.05.08_TV MATISSE 3 3 2 2" xfId="42674" xr:uid="{DF22D0E0-35FD-4273-BF1D-DF61FCA456C5}"/>
    <cellStyle name="l_PM Jornais(eliza)_Rádio Rio de Janeiro_Plano RJ - AJUSTADO 06.05.08 CONFERÊNCIAS 07.05.08_TV MATISSE 3 3 3" xfId="30448" xr:uid="{055931A7-549F-4A46-B830-A60456C43C2F}"/>
    <cellStyle name="l_PM Jornais(eliza)_Rádio Rio de Janeiro_Plano RJ - AJUSTADO 06.05.08 CONFERÊNCIAS 07.05.08_TV MATISSE 3 4" xfId="33445" xr:uid="{1BE4303B-8F51-4AC4-9FF2-A097440BF9FC}"/>
    <cellStyle name="l_PM Jornais(eliza)_Rádio Rio de Janeiro_Plano RJ - AJUSTADO 06.05.08 CONFERÊNCIAS 07.05.08_TV MATISSE 3 4 2" xfId="45164" xr:uid="{99ED33E7-647E-4BF8-B5E1-B459867D278D}"/>
    <cellStyle name="l_PM Jornais(eliza)_Rádio Rio de Janeiro_Plano RJ - AJUSTADO 06.05.08 CONFERÊNCIAS 07.05.08_TV MATISSE 3 5" xfId="35647" xr:uid="{1A442F7E-7778-4AF2-93D4-70A3C1E408F9}"/>
    <cellStyle name="l_PM Jornais(eliza)_Rádio Rio de Janeiro_Plano RJ - AJUSTADO 06.05.08 CONFERÊNCIAS 07.05.08_TV MATISSE 3 6" xfId="37244" xr:uid="{2D169B63-8003-4037-9147-ECFEBD5E509A}"/>
    <cellStyle name="l_PM Jornais(eliza)_Rádio Rio de Janeiro_Plano RJ - AJUSTADO 06.05.08 CONFERÊNCIAS 07.05.08_TV MATISSE 3 6 2" xfId="46780" xr:uid="{2EFCCA12-A890-414E-B667-9CEF04197546}"/>
    <cellStyle name="l_PM Jornais(eliza)_Rádio Rio de Janeiro_Plano RJ - AJUSTADO 06.05.08 CONFERÊNCIAS 07.05.08_TV MATISSE 4" xfId="14412" xr:uid="{DE937798-02C3-4D19-B24E-C0BC6D370733}"/>
    <cellStyle name="l_PM Jornais(eliza)_Rádio Rio de Janeiro_Plano RJ - AJUSTADO 06.05.08 CONFERÊNCIAS 07.05.08_TV MATISSE 4 2" xfId="20571" xr:uid="{7FA1E653-7694-4067-A954-EB834DE53F60}"/>
    <cellStyle name="l_PM Jornais(eliza)_Rádio Rio de Janeiro_Plano RJ - AJUSTADO 06.05.08 CONFERÊNCIAS 07.05.08_TV MATISSE 4 2 2" xfId="37981" xr:uid="{C1DA78D0-C4D5-4560-83A5-BFBA6BCED85B}"/>
    <cellStyle name="l_PM Jornais(eliza)_Rádio Rio de Janeiro_Plano RJ - AJUSTADO 06.05.08 CONFERÊNCIAS 07.05.08_TV MATISSE 4 3" xfId="25479" xr:uid="{EB99F1CB-B145-448E-90EC-74975305B397}"/>
    <cellStyle name="l_PM Jornais(eliza)_Rádio Rio de Janeiro_Plano RJ - AJUSTADO 06.05.08 CONFERÊNCIAS 07.05.08_TV MATISSE 5" xfId="28690" xr:uid="{2309855E-7F0E-401E-AE0D-EAD5A86DB54B}"/>
    <cellStyle name="l_PM Jornais(eliza)_Rádio Rio de Janeiro_Plano RJ - AJUSTADO 06.05.08 CONFERÊNCIAS 07.05.08_TV MATISSE 5 2" xfId="41046" xr:uid="{CE1C04EC-9294-41CD-8EC4-6B16AB2D6C08}"/>
    <cellStyle name="l_PM Jornais(eliza)_Rádio Rio de Janeiro_Plano RJ - AJUSTADO 06.05.08 CONFERÊNCIAS 07.05.08_TV MATISSE 6" xfId="31645" xr:uid="{C2375C63-C9B3-4D9F-A09A-35F22D62EF6F}"/>
    <cellStyle name="l_PM Jornais(eliza)_Rádio Rio de Janeiro_Plano RJ - AJUSTADO 06.05.08 CONFERÊNCIAS 07.05.08_TV MATISSE_JORNAL COMPLEMENTO 24.06 - VERAMIR II - CONSOLIDADO" xfId="1885" xr:uid="{2FD18465-D223-4494-B93B-FEC70A4EDEA8}"/>
    <cellStyle name="l_PM Jornais(eliza)_Rádio Rio de Janeiro_Plano RJ - AJUSTADO 06.05.08 CONFERÊNCIAS 07.05.08_TV MATISSE_OOH - Rev 12" xfId="4272" xr:uid="{7FD44BAC-F82A-4E6C-B63C-AAEEFD416512}"/>
    <cellStyle name="l_PM Jornais(eliza)_Rádio Rio de Janeiro_Plano RJ - AJUSTADO 06.05.08 CONFERÊNCIAS 15.05.08 - Cíntia" xfId="1886" xr:uid="{86B8F8CC-5EBF-4CFF-8202-2F2A056105CF}"/>
    <cellStyle name="l_PM Jornais(eliza)_Rádio Rio de Janeiro_Plano RJ - AJUSTADO 06.05.08 CONFERÊNCIAS 15.05.08 - Cíntia 2" xfId="11570" xr:uid="{4F142AF3-5954-439B-B5BC-AFB875B8A7CA}"/>
    <cellStyle name="l_PM Jornais(eliza)_Rádio Rio de Janeiro_Plano RJ - AJUSTADO 06.05.08 CONFERÊNCIAS 15.05.08 - Cíntia 2 2" xfId="13326" xr:uid="{F0F9E04F-5B86-4E0A-A2BD-06184D1E6F23}"/>
    <cellStyle name="l_PM Jornais(eliza)_Rádio Rio de Janeiro_Plano RJ - AJUSTADO 06.05.08 CONFERÊNCIAS 15.05.08 - Cíntia 2 2 2" xfId="16956" xr:uid="{8F7C5378-C140-479B-B2DB-662A009AD5A3}"/>
    <cellStyle name="l_PM Jornais(eliza)_Rádio Rio de Janeiro_Plano RJ - AJUSTADO 06.05.08 CONFERÊNCIAS 15.05.08 - Cíntia 2 2 2 2" xfId="23115" xr:uid="{AB635DA2-8E2C-4876-A007-6D538704E569}"/>
    <cellStyle name="l_PM Jornais(eliza)_Rádio Rio de Janeiro_Plano RJ - AJUSTADO 06.05.08 CONFERÊNCIAS 15.05.08 - Cíntia 2 2 2 2 2" xfId="40382" xr:uid="{E5A641C7-7BA0-4385-9DF3-3ECEB00752E1}"/>
    <cellStyle name="l_PM Jornais(eliza)_Rádio Rio de Janeiro_Plano RJ - AJUSTADO 06.05.08 CONFERÊNCIAS 15.05.08 - Cíntia 2 2 2 3" xfId="28023" xr:uid="{A965346B-8E13-43EB-B7CF-26339855E6FC}"/>
    <cellStyle name="l_PM Jornais(eliza)_Rádio Rio de Janeiro_Plano RJ - AJUSTADO 06.05.08 CONFERÊNCIAS 15.05.08 - Cíntia 2 2 3" xfId="31247" xr:uid="{6735057F-FDDB-4CD9-9817-03B9C5C08B18}"/>
    <cellStyle name="l_PM Jornais(eliza)_Rádio Rio de Janeiro_Plano RJ - AJUSTADO 06.05.08 CONFERÊNCIAS 15.05.08 - Cíntia 2 2 3 2" xfId="43471" xr:uid="{67717EB8-3487-4ACD-8485-F1D8F6854C9F}"/>
    <cellStyle name="l_PM Jornais(eliza)_Rádio Rio de Janeiro_Plano RJ - AJUSTADO 06.05.08 CONFERÊNCIAS 15.05.08 - Cíntia 2 2 4" xfId="34239" xr:uid="{05FD8553-7C95-4212-A29B-6FCBD801C56D}"/>
    <cellStyle name="l_PM Jornais(eliza)_Rádio Rio de Janeiro_Plano RJ - AJUSTADO 06.05.08 CONFERÊNCIAS 15.05.08 - Cíntia 2 2 4 2" xfId="45958" xr:uid="{C26380BF-11C1-4656-9271-780F6CCA6AE3}"/>
    <cellStyle name="l_PM Jornais(eliza)_Rádio Rio de Janeiro_Plano RJ - AJUSTADO 06.05.08 CONFERÊNCIAS 15.05.08 - Cíntia 2 2 5" xfId="36440" xr:uid="{44C1BCED-2308-45C4-AB7B-DD0E7EEBEC25}"/>
    <cellStyle name="l_PM Jornais(eliza)_Rádio Rio de Janeiro_Plano RJ - AJUSTADO 06.05.08 CONFERÊNCIAS 15.05.08 - Cíntia 2 2 6" xfId="18297" xr:uid="{51C4160A-1715-4279-80C0-8ADA232D5B3F}"/>
    <cellStyle name="l_PM Jornais(eliza)_Rádio Rio de Janeiro_Plano RJ - AJUSTADO 06.05.08 CONFERÊNCIAS 15.05.08 - Cíntia 2 3" xfId="15253" xr:uid="{7E3A472B-48DA-4006-9A83-46070459D2A9}"/>
    <cellStyle name="l_PM Jornais(eliza)_Rádio Rio de Janeiro_Plano RJ - AJUSTADO 06.05.08 CONFERÊNCIAS 15.05.08 - Cíntia 2 3 2" xfId="21412" xr:uid="{C8C91C14-7047-46E7-8E45-3939926CD8FE}"/>
    <cellStyle name="l_PM Jornais(eliza)_Rádio Rio de Janeiro_Plano RJ - AJUSTADO 06.05.08 CONFERÊNCIAS 15.05.08 - Cíntia 2 3 2 2" xfId="38785" xr:uid="{A5CA4F92-2025-417B-BC9D-6E095A94F879}"/>
    <cellStyle name="l_PM Jornais(eliza)_Rádio Rio de Janeiro_Plano RJ - AJUSTADO 06.05.08 CONFERÊNCIAS 15.05.08 - Cíntia 2 3 3" xfId="26374" xr:uid="{2054F501-CD29-4843-9C70-C6446F116BCD}"/>
    <cellStyle name="l_PM Jornais(eliza)_Rádio Rio de Janeiro_Plano RJ - AJUSTADO 06.05.08 CONFERÊNCIAS 15.05.08 - Cíntia 2 4" xfId="29565" xr:uid="{F0198E14-7C07-4661-9EF8-D6E644846B13}"/>
    <cellStyle name="l_PM Jornais(eliza)_Rádio Rio de Janeiro_Plano RJ - AJUSTADO 06.05.08 CONFERÊNCIAS 15.05.08 - Cíntia 2 4 2" xfId="41875" xr:uid="{E5F23844-6818-4676-A1E1-78A9B7ADFAFB}"/>
    <cellStyle name="l_PM Jornais(eliza)_Rádio Rio de Janeiro_Plano RJ - AJUSTADO 06.05.08 CONFERÊNCIAS 15.05.08 - Cíntia 2 5" xfId="32549" xr:uid="{0803A3D8-13FC-4927-B2CF-9B793AE3C333}"/>
    <cellStyle name="l_PM Jornais(eliza)_Rádio Rio de Janeiro_Plano RJ - AJUSTADO 06.05.08 CONFERÊNCIAS 15.05.08 - Cíntia 2 5 2" xfId="44304" xr:uid="{A8D6B8E3-9003-43A1-935F-C51A8622FEA9}"/>
    <cellStyle name="l_PM Jornais(eliza)_Rádio Rio de Janeiro_Plano RJ - AJUSTADO 06.05.08 CONFERÊNCIAS 15.05.08 - Cíntia 2 6" xfId="34854" xr:uid="{46AB5F41-0654-40AF-A64B-A1195A563B61}"/>
    <cellStyle name="l_PM Jornais(eliza)_Rádio Rio de Janeiro_Plano RJ - AJUSTADO 06.05.08 CONFERÊNCIAS 15.05.08 - Cíntia 2 7" xfId="19650" xr:uid="{34826EF1-2BE8-4FC7-B8B9-FEBF77150506}"/>
    <cellStyle name="l_PM Jornais(eliza)_Rádio Rio de Janeiro_Plano RJ - AJUSTADO 06.05.08 CONFERÊNCIAS 15.05.08 - Cíntia 3" xfId="12523" xr:uid="{C41A94AF-89F5-40D6-83AD-87B40107AE48}"/>
    <cellStyle name="l_PM Jornais(eliza)_Rádio Rio de Janeiro_Plano RJ - AJUSTADO 06.05.08 CONFERÊNCIAS 15.05.08 - Cíntia 3 2" xfId="16153" xr:uid="{67E7339E-DE42-42D9-B0C4-CB1200D53CFA}"/>
    <cellStyle name="l_PM Jornais(eliza)_Rádio Rio de Janeiro_Plano RJ - AJUSTADO 06.05.08 CONFERÊNCIAS 15.05.08 - Cíntia 3 2 2" xfId="22312" xr:uid="{9676A9DC-F04F-438E-BDCD-F6D213D1E240}"/>
    <cellStyle name="l_PM Jornais(eliza)_Rádio Rio de Janeiro_Plano RJ - AJUSTADO 06.05.08 CONFERÊNCIAS 15.05.08 - Cíntia 3 2 2 2" xfId="39590" xr:uid="{38D70C7A-88C2-4B20-8CD6-7A1B6FA7E14D}"/>
    <cellStyle name="l_PM Jornais(eliza)_Rádio Rio de Janeiro_Plano RJ - AJUSTADO 06.05.08 CONFERÊNCIAS 15.05.08 - Cíntia 3 2 3" xfId="27231" xr:uid="{4792AFFD-F890-49E1-8F2C-B6ABFA57DB54}"/>
    <cellStyle name="l_PM Jornais(eliza)_Rádio Rio de Janeiro_Plano RJ - AJUSTADO 06.05.08 CONFERÊNCIAS 15.05.08 - Cíntia 3 2 4" xfId="48490" xr:uid="{C97B4E96-F6BE-414F-ADCE-1ACF6A84F5D9}"/>
    <cellStyle name="l_PM Jornais(eliza)_Rádio Rio de Janeiro_Plano RJ - AJUSTADO 06.05.08 CONFERÊNCIAS 15.05.08 - Cíntia 3 3" xfId="17853" xr:uid="{6F881589-DE2C-4300-8003-EE2B985BE9C8}"/>
    <cellStyle name="l_PM Jornais(eliza)_Rádio Rio de Janeiro_Plano RJ - AJUSTADO 06.05.08 CONFERÊNCIAS 15.05.08 - Cíntia 3 3 2" xfId="24012" xr:uid="{E53A76F0-064F-4106-97CE-7D21FEB19F61}"/>
    <cellStyle name="l_PM Jornais(eliza)_Rádio Rio de Janeiro_Plano RJ - AJUSTADO 06.05.08 CONFERÊNCIAS 15.05.08 - Cíntia 3 3 2 2" xfId="42675" xr:uid="{BBCA6B45-5B8C-4A23-AB8E-CD9A9DECEE5E}"/>
    <cellStyle name="l_PM Jornais(eliza)_Rádio Rio de Janeiro_Plano RJ - AJUSTADO 06.05.08 CONFERÊNCIAS 15.05.08 - Cíntia 3 3 3" xfId="30449" xr:uid="{A8625497-7B84-4F1C-8874-BBC336612538}"/>
    <cellStyle name="l_PM Jornais(eliza)_Rádio Rio de Janeiro_Plano RJ - AJUSTADO 06.05.08 CONFERÊNCIAS 15.05.08 - Cíntia 3 4" xfId="33446" xr:uid="{52A47D39-8AE2-44AC-BD2D-8F2E5C014FA6}"/>
    <cellStyle name="l_PM Jornais(eliza)_Rádio Rio de Janeiro_Plano RJ - AJUSTADO 06.05.08 CONFERÊNCIAS 15.05.08 - Cíntia 3 4 2" xfId="45165" xr:uid="{5CD61B3F-0F9F-4F2C-B75B-5C41A86BCFD6}"/>
    <cellStyle name="l_PM Jornais(eliza)_Rádio Rio de Janeiro_Plano RJ - AJUSTADO 06.05.08 CONFERÊNCIAS 15.05.08 - Cíntia 3 5" xfId="35648" xr:uid="{ACBB6EFD-8E78-4054-BED7-3A13D4D15A56}"/>
    <cellStyle name="l_PM Jornais(eliza)_Rádio Rio de Janeiro_Plano RJ - AJUSTADO 06.05.08 CONFERÊNCIAS 15.05.08 - Cíntia 3 6" xfId="36844" xr:uid="{F1199E86-36D8-4F74-AEF6-37B7B3DEA3CE}"/>
    <cellStyle name="l_PM Jornais(eliza)_Rádio Rio de Janeiro_Plano RJ - AJUSTADO 06.05.08 CONFERÊNCIAS 15.05.08 - Cíntia 3 6 2" xfId="46380" xr:uid="{3ED4ECA1-28CA-48BD-9D23-62E69CD70E25}"/>
    <cellStyle name="l_PM Jornais(eliza)_Rádio Rio de Janeiro_Plano RJ - AJUSTADO 06.05.08 CONFERÊNCIAS 15.05.08 - Cíntia 4" xfId="14413" xr:uid="{5F24FCA8-B10A-47A8-95DA-8A6AEA009D54}"/>
    <cellStyle name="l_PM Jornais(eliza)_Rádio Rio de Janeiro_Plano RJ - AJUSTADO 06.05.08 CONFERÊNCIAS 15.05.08 - Cíntia 4 2" xfId="20572" xr:uid="{E5677DF5-0732-454D-8703-65CD6D6460D9}"/>
    <cellStyle name="l_PM Jornais(eliza)_Rádio Rio de Janeiro_Plano RJ - AJUSTADO 06.05.08 CONFERÊNCIAS 15.05.08 - Cíntia 4 2 2" xfId="37982" xr:uid="{B9DD5283-C6C8-40FF-B076-4600FFBF1BA9}"/>
    <cellStyle name="l_PM Jornais(eliza)_Rádio Rio de Janeiro_Plano RJ - AJUSTADO 06.05.08 CONFERÊNCIAS 15.05.08 - Cíntia 4 3" xfId="25480" xr:uid="{1E433ED7-67DB-448E-B7F8-9CBC61F99F5F}"/>
    <cellStyle name="l_PM Jornais(eliza)_Rádio Rio de Janeiro_Plano RJ - AJUSTADO 06.05.08 CONFERÊNCIAS 15.05.08 - Cíntia 5" xfId="28691" xr:uid="{049E3B17-83F3-409E-AB11-35733A6843A4}"/>
    <cellStyle name="l_PM Jornais(eliza)_Rádio Rio de Janeiro_Plano RJ - AJUSTADO 06.05.08 CONFERÊNCIAS 15.05.08 - Cíntia 5 2" xfId="41047" xr:uid="{C990BB2E-5273-4500-B2F9-43176F5F4B58}"/>
    <cellStyle name="l_PM Jornais(eliza)_Rádio Rio de Janeiro_Plano RJ - AJUSTADO 06.05.08 CONFERÊNCIAS 15.05.08 - Cíntia 6" xfId="31644" xr:uid="{5C8E5654-571F-4550-A45F-13F54492825D}"/>
    <cellStyle name="l_PM Jornais(eliza)_Rádio Rio de Janeiro_Plano RJ - AJUSTADO 06.05.08 CONFERÊNCIAS 15.05.08 - Cíntia_OOH - Rev 12" xfId="4273" xr:uid="{2DBDE9B2-D25A-43FC-B6D2-76977ADA6A2E}"/>
    <cellStyle name="l_PM Jornais(eliza)_Rádio Rio de Janeiro_Plano RJ -_JORNAL COMPLEMENTO 24.06 - VERAMIR II - CONSOLIDADO" xfId="1887" xr:uid="{8CB45FE9-6C3B-4410-8AE8-967A0ED56F6B}"/>
    <cellStyle name="l_PM Jornais(eliza)_Rádio Rio de Janeiro_Plano RJ -16.05.08" xfId="1888" xr:uid="{6BD06EF0-D426-40BF-BB71-3AA3BC7F5F07}"/>
    <cellStyle name="l_PM Jornais(eliza)_Rádio Rio de Janeiro_Plano RJ -16.05.08_JORNAL COMPLEMENTO 24.06 - VERAMIR II - CONSOLIDADO" xfId="1889" xr:uid="{4A79DCC4-AA3D-46B4-BD63-75F4B0C13D39}"/>
    <cellStyle name="l_PM Jornais(eliza)_Rádio Rio de Janeiro_Plano TO - AJUSTADO 06.05.08 CONFERÊNCIA 14.05.08" xfId="1890" xr:uid="{C0A4CA7A-2E94-42B6-8B31-61D8BB6ACC5D}"/>
    <cellStyle name="l_PM Jornais(eliza)_Rádio Rio de Janeiro_Plano TO - AJUSTADO 06.05.08 CONFERÊNCIA 14.05.08 2" xfId="11571" xr:uid="{143C5133-7A5F-49BE-8582-DED06664E6A0}"/>
    <cellStyle name="l_PM Jornais(eliza)_Rádio Rio de Janeiro_Plano TO - AJUSTADO 06.05.08 CONFERÊNCIA 14.05.08 2 2" xfId="13327" xr:uid="{153715FD-0431-4398-9CE1-AD4846B85107}"/>
    <cellStyle name="l_PM Jornais(eliza)_Rádio Rio de Janeiro_Plano TO - AJUSTADO 06.05.08 CONFERÊNCIA 14.05.08 2 2 2" xfId="16957" xr:uid="{D9EA856F-8913-4065-ACBD-2A19D7639CFF}"/>
    <cellStyle name="l_PM Jornais(eliza)_Rádio Rio de Janeiro_Plano TO - AJUSTADO 06.05.08 CONFERÊNCIA 14.05.08 2 2 2 2" xfId="23116" xr:uid="{0C886970-91D5-4E33-8EA2-003DA7C11306}"/>
    <cellStyle name="l_PM Jornais(eliza)_Rádio Rio de Janeiro_Plano TO - AJUSTADO 06.05.08 CONFERÊNCIA 14.05.08 2 2 2 2 2" xfId="40383" xr:uid="{4F5BFE09-285B-4F40-9A50-D3483D9EB867}"/>
    <cellStyle name="l_PM Jornais(eliza)_Rádio Rio de Janeiro_Plano TO - AJUSTADO 06.05.08 CONFERÊNCIA 14.05.08 2 2 2 3" xfId="28024" xr:uid="{7E4BFAB5-07D9-4C7A-891B-88A486D6980E}"/>
    <cellStyle name="l_PM Jornais(eliza)_Rádio Rio de Janeiro_Plano TO - AJUSTADO 06.05.08 CONFERÊNCIA 14.05.08 2 2 3" xfId="31248" xr:uid="{68931CC0-EFF1-4949-8FE4-1A746AEF9F36}"/>
    <cellStyle name="l_PM Jornais(eliza)_Rádio Rio de Janeiro_Plano TO - AJUSTADO 06.05.08 CONFERÊNCIA 14.05.08 2 2 3 2" xfId="43472" xr:uid="{5B12DD4D-82D5-437E-AF90-89E7D63049BA}"/>
    <cellStyle name="l_PM Jornais(eliza)_Rádio Rio de Janeiro_Plano TO - AJUSTADO 06.05.08 CONFERÊNCIA 14.05.08 2 2 4" xfId="34240" xr:uid="{2BD8346A-42A2-495F-95DD-C2D05FEF2AE0}"/>
    <cellStyle name="l_PM Jornais(eliza)_Rádio Rio de Janeiro_Plano TO - AJUSTADO 06.05.08 CONFERÊNCIA 14.05.08 2 2 4 2" xfId="45959" xr:uid="{FBB648F8-1195-4F7C-9305-81CB1F9218B9}"/>
    <cellStyle name="l_PM Jornais(eliza)_Rádio Rio de Janeiro_Plano TO - AJUSTADO 06.05.08 CONFERÊNCIA 14.05.08 2 2 5" xfId="36441" xr:uid="{509B8F6D-ACA5-41D4-9334-CB88CBE68D6D}"/>
    <cellStyle name="l_PM Jornais(eliza)_Rádio Rio de Janeiro_Plano TO - AJUSTADO 06.05.08 CONFERÊNCIA 14.05.08 2 2 6" xfId="18288" xr:uid="{7156467E-D36A-408C-9210-4B479505F32C}"/>
    <cellStyle name="l_PM Jornais(eliza)_Rádio Rio de Janeiro_Plano TO - AJUSTADO 06.05.08 CONFERÊNCIA 14.05.08 2 3" xfId="15254" xr:uid="{D0C502B6-2019-4EC3-B51D-E346C87A2A7E}"/>
    <cellStyle name="l_PM Jornais(eliza)_Rádio Rio de Janeiro_Plano TO - AJUSTADO 06.05.08 CONFERÊNCIA 14.05.08 2 3 2" xfId="21413" xr:uid="{59CF2762-D47D-4C34-9659-65445041C662}"/>
    <cellStyle name="l_PM Jornais(eliza)_Rádio Rio de Janeiro_Plano TO - AJUSTADO 06.05.08 CONFERÊNCIA 14.05.08 2 3 2 2" xfId="38786" xr:uid="{3CDA6D6B-9DCA-4439-A3C7-DC19E2476353}"/>
    <cellStyle name="l_PM Jornais(eliza)_Rádio Rio de Janeiro_Plano TO - AJUSTADO 06.05.08 CONFERÊNCIA 14.05.08 2 3 3" xfId="26375" xr:uid="{5EE6ABA4-1A51-4880-B53E-FDDF6B2BF9FF}"/>
    <cellStyle name="l_PM Jornais(eliza)_Rádio Rio de Janeiro_Plano TO - AJUSTADO 06.05.08 CONFERÊNCIA 14.05.08 2 4" xfId="29566" xr:uid="{9C3BE525-82A3-4C2C-B43E-EBDD21813463}"/>
    <cellStyle name="l_PM Jornais(eliza)_Rádio Rio de Janeiro_Plano TO - AJUSTADO 06.05.08 CONFERÊNCIA 14.05.08 2 4 2" xfId="41876" xr:uid="{7D1A0F98-E4BB-4ADA-9E55-3109FFF4EABE}"/>
    <cellStyle name="l_PM Jornais(eliza)_Rádio Rio de Janeiro_Plano TO - AJUSTADO 06.05.08 CONFERÊNCIA 14.05.08 2 5" xfId="32550" xr:uid="{47CC7E7B-5E9D-441D-85CE-0D58CAD0305B}"/>
    <cellStyle name="l_PM Jornais(eliza)_Rádio Rio de Janeiro_Plano TO - AJUSTADO 06.05.08 CONFERÊNCIA 14.05.08 2 5 2" xfId="44305" xr:uid="{80D1BA65-C468-4F88-AF35-8EC113751E49}"/>
    <cellStyle name="l_PM Jornais(eliza)_Rádio Rio de Janeiro_Plano TO - AJUSTADO 06.05.08 CONFERÊNCIA 14.05.08 2 6" xfId="34855" xr:uid="{FD1A301C-CC76-4FE7-ACE4-D2DD10FE4ED0}"/>
    <cellStyle name="l_PM Jornais(eliza)_Rádio Rio de Janeiro_Plano TO - AJUSTADO 06.05.08 CONFERÊNCIA 14.05.08 2 7" xfId="18973" xr:uid="{BE407EA6-5A91-44BD-8A94-1B1B23D2D5C9}"/>
    <cellStyle name="l_PM Jornais(eliza)_Rádio Rio de Janeiro_Plano TO - AJUSTADO 06.05.08 CONFERÊNCIA 14.05.08 3" xfId="12524" xr:uid="{A196232F-D46E-49E6-8DEA-46B75718A736}"/>
    <cellStyle name="l_PM Jornais(eliza)_Rádio Rio de Janeiro_Plano TO - AJUSTADO 06.05.08 CONFERÊNCIA 14.05.08 3 2" xfId="16154" xr:uid="{5967E99D-8279-484F-99F8-A9F86515CBCA}"/>
    <cellStyle name="l_PM Jornais(eliza)_Rádio Rio de Janeiro_Plano TO - AJUSTADO 06.05.08 CONFERÊNCIA 14.05.08 3 2 2" xfId="22313" xr:uid="{53DC858B-095A-4616-8C2A-8DB7C5DA8277}"/>
    <cellStyle name="l_PM Jornais(eliza)_Rádio Rio de Janeiro_Plano TO - AJUSTADO 06.05.08 CONFERÊNCIA 14.05.08 3 2 2 2" xfId="39591" xr:uid="{00F9251F-5516-4574-AE48-ED648BF077A3}"/>
    <cellStyle name="l_PM Jornais(eliza)_Rádio Rio de Janeiro_Plano TO - AJUSTADO 06.05.08 CONFERÊNCIA 14.05.08 3 2 3" xfId="27232" xr:uid="{02CB851F-E750-4025-9F48-5A3DFCDDD441}"/>
    <cellStyle name="l_PM Jornais(eliza)_Rádio Rio de Janeiro_Plano TO - AJUSTADO 06.05.08 CONFERÊNCIA 14.05.08 3 2 4" xfId="48491" xr:uid="{3800907D-2401-4CFE-BA38-8DC45A71CB3D}"/>
    <cellStyle name="l_PM Jornais(eliza)_Rádio Rio de Janeiro_Plano TO - AJUSTADO 06.05.08 CONFERÊNCIA 14.05.08 3 3" xfId="17854" xr:uid="{5CB3E0EA-93C4-4249-94D4-CB14C8FD15F7}"/>
    <cellStyle name="l_PM Jornais(eliza)_Rádio Rio de Janeiro_Plano TO - AJUSTADO 06.05.08 CONFERÊNCIA 14.05.08 3 3 2" xfId="24013" xr:uid="{9656A58E-6B9F-4329-A31D-BFBEA1BBB1F6}"/>
    <cellStyle name="l_PM Jornais(eliza)_Rádio Rio de Janeiro_Plano TO - AJUSTADO 06.05.08 CONFERÊNCIA 14.05.08 3 3 2 2" xfId="42676" xr:uid="{31F240E3-5DF5-4E54-B4C3-583B9480F502}"/>
    <cellStyle name="l_PM Jornais(eliza)_Rádio Rio de Janeiro_Plano TO - AJUSTADO 06.05.08 CONFERÊNCIA 14.05.08 3 3 3" xfId="30450" xr:uid="{0564D545-DFEE-4FA3-B713-7228DD4B7083}"/>
    <cellStyle name="l_PM Jornais(eliza)_Rádio Rio de Janeiro_Plano TO - AJUSTADO 06.05.08 CONFERÊNCIA 14.05.08 3 4" xfId="33447" xr:uid="{0AB1A3A3-285C-4E78-BC76-2AC7CDBB798B}"/>
    <cellStyle name="l_PM Jornais(eliza)_Rádio Rio de Janeiro_Plano TO - AJUSTADO 06.05.08 CONFERÊNCIA 14.05.08 3 4 2" xfId="45166" xr:uid="{28DC57C2-0632-4F87-8881-E7A1CCD5E537}"/>
    <cellStyle name="l_PM Jornais(eliza)_Rádio Rio de Janeiro_Plano TO - AJUSTADO 06.05.08 CONFERÊNCIA 14.05.08 3 5" xfId="35649" xr:uid="{EF66739E-C149-43BE-B899-A299B74C1B43}"/>
    <cellStyle name="l_PM Jornais(eliza)_Rádio Rio de Janeiro_Plano TO - AJUSTADO 06.05.08 CONFERÊNCIA 14.05.08 3 6" xfId="29062" xr:uid="{3849A594-F746-466F-990E-3AD7FA8C2D36}"/>
    <cellStyle name="l_PM Jornais(eliza)_Rádio Rio de Janeiro_Plano TO - AJUSTADO 06.05.08 CONFERÊNCIA 14.05.08 3 6 2" xfId="41385" xr:uid="{3EFA969E-4D2C-4155-AA97-AA3977C47F3A}"/>
    <cellStyle name="l_PM Jornais(eliza)_Rádio Rio de Janeiro_Plano TO - AJUSTADO 06.05.08 CONFERÊNCIA 14.05.08 4" xfId="14414" xr:uid="{4238097A-BBE8-4550-80EB-B25684CEAF43}"/>
    <cellStyle name="l_PM Jornais(eliza)_Rádio Rio de Janeiro_Plano TO - AJUSTADO 06.05.08 CONFERÊNCIA 14.05.08 4 2" xfId="20573" xr:uid="{6648118E-A0B3-497C-99E4-906871DF832A}"/>
    <cellStyle name="l_PM Jornais(eliza)_Rádio Rio de Janeiro_Plano TO - AJUSTADO 06.05.08 CONFERÊNCIA 14.05.08 4 2 2" xfId="37983" xr:uid="{6A0A7E27-6C6F-47BD-904F-59DFE0290571}"/>
    <cellStyle name="l_PM Jornais(eliza)_Rádio Rio de Janeiro_Plano TO - AJUSTADO 06.05.08 CONFERÊNCIA 14.05.08 4 3" xfId="25481" xr:uid="{3DC9FFE3-DD3C-4839-A297-8AA04F6727FB}"/>
    <cellStyle name="l_PM Jornais(eliza)_Rádio Rio de Janeiro_Plano TO - AJUSTADO 06.05.08 CONFERÊNCIA 14.05.08 5" xfId="28692" xr:uid="{E681A7DB-EFD3-4A96-A8C9-FA703D6C4D12}"/>
    <cellStyle name="l_PM Jornais(eliza)_Rádio Rio de Janeiro_Plano TO - AJUSTADO 06.05.08 CONFERÊNCIA 14.05.08 5 2" xfId="41048" xr:uid="{FE91E767-44C8-4807-AA21-514661E013F2}"/>
    <cellStyle name="l_PM Jornais(eliza)_Rádio Rio de Janeiro_Plano TO - AJUSTADO 06.05.08 CONFERÊNCIA 14.05.08 6" xfId="31643" xr:uid="{D21C52B3-9FDB-4ADC-9EAE-C71CC210A78B}"/>
    <cellStyle name="l_PM Jornais(eliza)_Rádio Rio de Janeiro_Plano TO - AJUSTADO 06.05.08 CONFERÊNCIA 14.05.08_OOH - Rev 12" xfId="4274" xr:uid="{4029E379-0643-4CE6-A0EB-AE7023D7D100}"/>
    <cellStyle name="l_PM Jornais(eliza)_Rádio Rio de Janeiro_REVISTAS FINAIS SEGMENTADAS" xfId="1891" xr:uid="{98B25D65-444F-43B6-B2CA-E2D304538998}"/>
    <cellStyle name="l_PM Jornais(eliza)_Rádio Rio de Janeiro_REVISTAS FINAIS SEGMENTADAS 2" xfId="11572" xr:uid="{21888FB8-3E92-4460-8896-F6A586CD7A42}"/>
    <cellStyle name="l_PM Jornais(eliza)_Rádio Rio de Janeiro_REVISTAS FINAIS SEGMENTADAS 2 2" xfId="13328" xr:uid="{F58192FD-D409-4BF8-87E7-BE0BCEBCE9E2}"/>
    <cellStyle name="l_PM Jornais(eliza)_Rádio Rio de Janeiro_REVISTAS FINAIS SEGMENTADAS 2 2 2" xfId="16958" xr:uid="{E1B3734F-E03C-43A3-8592-1E6728175C78}"/>
    <cellStyle name="l_PM Jornais(eliza)_Rádio Rio de Janeiro_REVISTAS FINAIS SEGMENTADAS 2 2 2 2" xfId="23117" xr:uid="{4145EAD9-C483-4812-BD66-CB1AF5198F98}"/>
    <cellStyle name="l_PM Jornais(eliza)_Rádio Rio de Janeiro_REVISTAS FINAIS SEGMENTADAS 2 2 2 2 2" xfId="40384" xr:uid="{C12BA298-54BA-4805-9280-C5A9F47E795C}"/>
    <cellStyle name="l_PM Jornais(eliza)_Rádio Rio de Janeiro_REVISTAS FINAIS SEGMENTADAS 2 2 2 3" xfId="28025" xr:uid="{F62B356A-C913-4EED-836E-2592B9686967}"/>
    <cellStyle name="l_PM Jornais(eliza)_Rádio Rio de Janeiro_REVISTAS FINAIS SEGMENTADAS 2 2 3" xfId="31249" xr:uid="{8DAD5EB2-1269-4F9B-8F25-9C5D89B794B0}"/>
    <cellStyle name="l_PM Jornais(eliza)_Rádio Rio de Janeiro_REVISTAS FINAIS SEGMENTADAS 2 2 3 2" xfId="43473" xr:uid="{C01ACE6F-93C3-444D-AA80-F78CD062B3EA}"/>
    <cellStyle name="l_PM Jornais(eliza)_Rádio Rio de Janeiro_REVISTAS FINAIS SEGMENTADAS 2 2 4" xfId="34241" xr:uid="{942EC7B0-6003-4453-B78E-CFCE60B52A1D}"/>
    <cellStyle name="l_PM Jornais(eliza)_Rádio Rio de Janeiro_REVISTAS FINAIS SEGMENTADAS 2 2 4 2" xfId="45960" xr:uid="{44060DFF-9084-45D0-860F-34201C6E3967}"/>
    <cellStyle name="l_PM Jornais(eliza)_Rádio Rio de Janeiro_REVISTAS FINAIS SEGMENTADAS 2 2 5" xfId="36442" xr:uid="{592A206B-7834-42C9-81BC-DD6132468545}"/>
    <cellStyle name="l_PM Jornais(eliza)_Rádio Rio de Janeiro_REVISTAS FINAIS SEGMENTADAS 2 2 6" xfId="24354" xr:uid="{C9935400-B68D-4D91-B277-3E4140941616}"/>
    <cellStyle name="l_PM Jornais(eliza)_Rádio Rio de Janeiro_REVISTAS FINAIS SEGMENTADAS 2 3" xfId="15255" xr:uid="{FF96C4EC-7867-4784-A711-80E8545E517F}"/>
    <cellStyle name="l_PM Jornais(eliza)_Rádio Rio de Janeiro_REVISTAS FINAIS SEGMENTADAS 2 3 2" xfId="21414" xr:uid="{0CB59432-C6E7-4CA5-9AC3-18E1AD55D638}"/>
    <cellStyle name="l_PM Jornais(eliza)_Rádio Rio de Janeiro_REVISTAS FINAIS SEGMENTADAS 2 3 2 2" xfId="38787" xr:uid="{4BBDC43B-650A-4F5C-AFE2-2EC52F301998}"/>
    <cellStyle name="l_PM Jornais(eliza)_Rádio Rio de Janeiro_REVISTAS FINAIS SEGMENTADAS 2 3 3" xfId="26376" xr:uid="{5E5DF77D-51F5-476D-8721-491AA6C430E0}"/>
    <cellStyle name="l_PM Jornais(eliza)_Rádio Rio de Janeiro_REVISTAS FINAIS SEGMENTADAS 2 4" xfId="29567" xr:uid="{0D1C7B15-9315-4150-B36C-DC231F79315F}"/>
    <cellStyle name="l_PM Jornais(eliza)_Rádio Rio de Janeiro_REVISTAS FINAIS SEGMENTADAS 2 4 2" xfId="41877" xr:uid="{4AF5C48A-8412-4040-AFB7-36D78FBB6332}"/>
    <cellStyle name="l_PM Jornais(eliza)_Rádio Rio de Janeiro_REVISTAS FINAIS SEGMENTADAS 2 5" xfId="32551" xr:uid="{35FC4B3C-5AFF-494A-A732-83B42B1AE7FC}"/>
    <cellStyle name="l_PM Jornais(eliza)_Rádio Rio de Janeiro_REVISTAS FINAIS SEGMENTADAS 2 5 2" xfId="44306" xr:uid="{55EE746F-E523-4580-A51E-16060EF190BE}"/>
    <cellStyle name="l_PM Jornais(eliza)_Rádio Rio de Janeiro_REVISTAS FINAIS SEGMENTADAS 2 6" xfId="34856" xr:uid="{840BBC8A-EC93-48FF-BEBF-8562040F3978}"/>
    <cellStyle name="l_PM Jornais(eliza)_Rádio Rio de Janeiro_REVISTAS FINAIS SEGMENTADAS 2 7" xfId="18657" xr:uid="{3430B6CD-CA46-4DC5-87D4-EE9C39588D5C}"/>
    <cellStyle name="l_PM Jornais(eliza)_Rádio Rio de Janeiro_REVISTAS FINAIS SEGMENTADAS 3" xfId="12525" xr:uid="{EF06D964-3847-4A5F-AB51-B13F5C34B7DF}"/>
    <cellStyle name="l_PM Jornais(eliza)_Rádio Rio de Janeiro_REVISTAS FINAIS SEGMENTADAS 3 2" xfId="16155" xr:uid="{A299F09D-371A-451B-99A3-7BD22909609B}"/>
    <cellStyle name="l_PM Jornais(eliza)_Rádio Rio de Janeiro_REVISTAS FINAIS SEGMENTADAS 3 2 2" xfId="22314" xr:uid="{C68F3578-5C3D-41E7-B501-2FF69988F8B3}"/>
    <cellStyle name="l_PM Jornais(eliza)_Rádio Rio de Janeiro_REVISTAS FINAIS SEGMENTADAS 3 2 2 2" xfId="39592" xr:uid="{F524BE90-D9B5-44F5-A220-CB7BA6C618FB}"/>
    <cellStyle name="l_PM Jornais(eliza)_Rádio Rio de Janeiro_REVISTAS FINAIS SEGMENTADAS 3 2 3" xfId="27233" xr:uid="{C8C8C262-6C74-49A7-B956-4286000DBA0E}"/>
    <cellStyle name="l_PM Jornais(eliza)_Rádio Rio de Janeiro_REVISTAS FINAIS SEGMENTADAS 3 2 4" xfId="48492" xr:uid="{F241822D-894D-44AF-94FF-3E4CE5A7B7F8}"/>
    <cellStyle name="l_PM Jornais(eliza)_Rádio Rio de Janeiro_REVISTAS FINAIS SEGMENTADAS 3 3" xfId="17855" xr:uid="{8E29BB09-D56E-4A21-99C3-4A63B0AEE344}"/>
    <cellStyle name="l_PM Jornais(eliza)_Rádio Rio de Janeiro_REVISTAS FINAIS SEGMENTADAS 3 3 2" xfId="24014" xr:uid="{F61FCD6C-E9AC-4872-BA92-D14170D1B16C}"/>
    <cellStyle name="l_PM Jornais(eliza)_Rádio Rio de Janeiro_REVISTAS FINAIS SEGMENTADAS 3 3 2 2" xfId="42677" xr:uid="{B06DF5BE-5D32-4DD7-A6C2-3B9A887A766C}"/>
    <cellStyle name="l_PM Jornais(eliza)_Rádio Rio de Janeiro_REVISTAS FINAIS SEGMENTADAS 3 3 3" xfId="30451" xr:uid="{5A28490C-D590-4ED0-9C13-70C7F0DB891A}"/>
    <cellStyle name="l_PM Jornais(eliza)_Rádio Rio de Janeiro_REVISTAS FINAIS SEGMENTADAS 3 4" xfId="33448" xr:uid="{B651D9A5-0ABF-4341-ACB4-76D844228029}"/>
    <cellStyle name="l_PM Jornais(eliza)_Rádio Rio de Janeiro_REVISTAS FINAIS SEGMENTADAS 3 4 2" xfId="45167" xr:uid="{324D3EF9-197E-43FA-AA58-0C40A7FF3B62}"/>
    <cellStyle name="l_PM Jornais(eliza)_Rádio Rio de Janeiro_REVISTAS FINAIS SEGMENTADAS 3 5" xfId="35650" xr:uid="{763731BF-BAA0-4328-A1AD-CA4B88DC3482}"/>
    <cellStyle name="l_PM Jornais(eliza)_Rádio Rio de Janeiro_REVISTAS FINAIS SEGMENTADAS 3 6" xfId="37040" xr:uid="{76A56080-574C-4629-BB6B-1C2725DBA7EA}"/>
    <cellStyle name="l_PM Jornais(eliza)_Rádio Rio de Janeiro_REVISTAS FINAIS SEGMENTADAS 3 6 2" xfId="46576" xr:uid="{018013A9-9976-4FA0-8AE1-6A7BE1D20CD7}"/>
    <cellStyle name="l_PM Jornais(eliza)_Rádio Rio de Janeiro_REVISTAS FINAIS SEGMENTADAS 4" xfId="14415" xr:uid="{F19FCC9C-B5E9-40A6-B0EF-6EBC5645A051}"/>
    <cellStyle name="l_PM Jornais(eliza)_Rádio Rio de Janeiro_REVISTAS FINAIS SEGMENTADAS 4 2" xfId="20574" xr:uid="{513EBDAD-30C6-430B-88B4-98F487BC620D}"/>
    <cellStyle name="l_PM Jornais(eliza)_Rádio Rio de Janeiro_REVISTAS FINAIS SEGMENTADAS 4 2 2" xfId="37984" xr:uid="{4666426F-E21A-4C81-82ED-AEC2562EBB1A}"/>
    <cellStyle name="l_PM Jornais(eliza)_Rádio Rio de Janeiro_REVISTAS FINAIS SEGMENTADAS 4 3" xfId="25482" xr:uid="{4A7482D2-2D83-4DA3-9D16-3D9C17B9D579}"/>
    <cellStyle name="l_PM Jornais(eliza)_Rádio Rio de Janeiro_REVISTAS FINAIS SEGMENTADAS 5" xfId="28693" xr:uid="{7B97A4A8-D113-463B-98AA-2A0FE24A5DB6}"/>
    <cellStyle name="l_PM Jornais(eliza)_Rádio Rio de Janeiro_REVISTAS FINAIS SEGMENTADAS 5 2" xfId="41049" xr:uid="{89FC68D9-0BFD-4CD4-B107-83C754239859}"/>
    <cellStyle name="l_PM Jornais(eliza)_Rádio Rio de Janeiro_REVISTAS FINAIS SEGMENTADAS 6" xfId="31642" xr:uid="{86DDD646-20ED-44D5-8322-9FE8B07938DD}"/>
    <cellStyle name="l_PM Jornais(eliza)_Rádio Rio de Janeiro_REVISTAS FINAIS SEGMENTADAS_OOH - Rev 12" xfId="4275" xr:uid="{43FA645E-1F62-4F80-9877-A222D79BDF94}"/>
    <cellStyle name="l_PM Jornais(eliza)_Rádio Rio de Janeiro_SECOM PR - DISTRITO FEDERAL - 14-05-08(1)" xfId="1892" xr:uid="{3D4E8999-F1B3-4572-8E94-B5D68EE25F32}"/>
    <cellStyle name="l_PM Jornais(eliza)_Rádio Rio de Janeiro_SECOM PR - DISTRITO FEDERAL - 14-05-08(1) 2" xfId="11573" xr:uid="{F92852B6-912F-4411-A7CA-5E82CF9C6208}"/>
    <cellStyle name="l_PM Jornais(eliza)_Rádio Rio de Janeiro_SECOM PR - DISTRITO FEDERAL - 14-05-08(1) 2 2" xfId="13329" xr:uid="{BDD63AD2-85D9-412E-BE34-B0539566017D}"/>
    <cellStyle name="l_PM Jornais(eliza)_Rádio Rio de Janeiro_SECOM PR - DISTRITO FEDERAL - 14-05-08(1) 2 2 2" xfId="16959" xr:uid="{9FD1F862-0334-425C-A4F6-1DEFC085F35E}"/>
    <cellStyle name="l_PM Jornais(eliza)_Rádio Rio de Janeiro_SECOM PR - DISTRITO FEDERAL - 14-05-08(1) 2 2 2 2" xfId="23118" xr:uid="{06DFFD9E-D4D8-4FD1-B9A2-ECE7445586E4}"/>
    <cellStyle name="l_PM Jornais(eliza)_Rádio Rio de Janeiro_SECOM PR - DISTRITO FEDERAL - 14-05-08(1) 2 2 2 2 2" xfId="40385" xr:uid="{33F1BB92-E026-4EB2-A17C-5D9C20199B45}"/>
    <cellStyle name="l_PM Jornais(eliza)_Rádio Rio de Janeiro_SECOM PR - DISTRITO FEDERAL - 14-05-08(1) 2 2 2 3" xfId="28026" xr:uid="{CDFCE11D-E5EE-4344-B1D4-DD75809FEE03}"/>
    <cellStyle name="l_PM Jornais(eliza)_Rádio Rio de Janeiro_SECOM PR - DISTRITO FEDERAL - 14-05-08(1) 2 2 3" xfId="31250" xr:uid="{08804867-A32D-4196-9669-9866789C0662}"/>
    <cellStyle name="l_PM Jornais(eliza)_Rádio Rio de Janeiro_SECOM PR - DISTRITO FEDERAL - 14-05-08(1) 2 2 3 2" xfId="43474" xr:uid="{76485B0B-881B-40FB-AA6A-6F016A6E66A5}"/>
    <cellStyle name="l_PM Jornais(eliza)_Rádio Rio de Janeiro_SECOM PR - DISTRITO FEDERAL - 14-05-08(1) 2 2 4" xfId="34242" xr:uid="{D5324C9F-E68E-403D-8F66-1FECCCAA413E}"/>
    <cellStyle name="l_PM Jornais(eliza)_Rádio Rio de Janeiro_SECOM PR - DISTRITO FEDERAL - 14-05-08(1) 2 2 4 2" xfId="45961" xr:uid="{16DCD4D9-A7BE-41B1-B20D-F9EA47FC11B0}"/>
    <cellStyle name="l_PM Jornais(eliza)_Rádio Rio de Janeiro_SECOM PR - DISTRITO FEDERAL - 14-05-08(1) 2 2 5" xfId="36443" xr:uid="{CB3AC81C-1D67-4F94-B92D-E76854B1C608}"/>
    <cellStyle name="l_PM Jornais(eliza)_Rádio Rio de Janeiro_SECOM PR - DISTRITO FEDERAL - 14-05-08(1) 2 2 6" xfId="24355" xr:uid="{F20C7A7B-0C82-49B1-8F7A-4E65530E7CA1}"/>
    <cellStyle name="l_PM Jornais(eliza)_Rádio Rio de Janeiro_SECOM PR - DISTRITO FEDERAL - 14-05-08(1) 2 3" xfId="15256" xr:uid="{D9D37151-BCBE-46FB-A1F0-F2CCACB34649}"/>
    <cellStyle name="l_PM Jornais(eliza)_Rádio Rio de Janeiro_SECOM PR - DISTRITO FEDERAL - 14-05-08(1) 2 3 2" xfId="21415" xr:uid="{E7E72BCC-2422-4C84-81BE-C3E8D0A80382}"/>
    <cellStyle name="l_PM Jornais(eliza)_Rádio Rio de Janeiro_SECOM PR - DISTRITO FEDERAL - 14-05-08(1) 2 3 2 2" xfId="38788" xr:uid="{11B2E3C5-BFD3-43DB-B156-8BA310E4DEE0}"/>
    <cellStyle name="l_PM Jornais(eliza)_Rádio Rio de Janeiro_SECOM PR - DISTRITO FEDERAL - 14-05-08(1) 2 3 3" xfId="26377" xr:uid="{9754B45E-6BF9-4071-BAA7-BDF05143562C}"/>
    <cellStyle name="l_PM Jornais(eliza)_Rádio Rio de Janeiro_SECOM PR - DISTRITO FEDERAL - 14-05-08(1) 2 4" xfId="29568" xr:uid="{FF5A9716-EE2D-4058-B776-255ED39526DA}"/>
    <cellStyle name="l_PM Jornais(eliza)_Rádio Rio de Janeiro_SECOM PR - DISTRITO FEDERAL - 14-05-08(1) 2 4 2" xfId="41878" xr:uid="{7439B2BF-9097-4089-AC50-B11799938301}"/>
    <cellStyle name="l_PM Jornais(eliza)_Rádio Rio de Janeiro_SECOM PR - DISTRITO FEDERAL - 14-05-08(1) 2 5" xfId="32552" xr:uid="{ACB2C434-C65D-4D47-BA8E-396385F2B5CE}"/>
    <cellStyle name="l_PM Jornais(eliza)_Rádio Rio de Janeiro_SECOM PR - DISTRITO FEDERAL - 14-05-08(1) 2 5 2" xfId="44307" xr:uid="{949D421C-516A-419D-8C30-E066A38A6EC1}"/>
    <cellStyle name="l_PM Jornais(eliza)_Rádio Rio de Janeiro_SECOM PR - DISTRITO FEDERAL - 14-05-08(1) 2 6" xfId="34857" xr:uid="{559F61F1-84EA-419C-A5D7-F9890C400819}"/>
    <cellStyle name="l_PM Jornais(eliza)_Rádio Rio de Janeiro_SECOM PR - DISTRITO FEDERAL - 14-05-08(1) 2 7" xfId="19355" xr:uid="{4DEA49FA-4E30-48D8-82B4-F18919D5AF0E}"/>
    <cellStyle name="l_PM Jornais(eliza)_Rádio Rio de Janeiro_SECOM PR - DISTRITO FEDERAL - 14-05-08(1) 3" xfId="12526" xr:uid="{DBA58B49-AAB4-46B6-98E9-80341151C5E7}"/>
    <cellStyle name="l_PM Jornais(eliza)_Rádio Rio de Janeiro_SECOM PR - DISTRITO FEDERAL - 14-05-08(1) 3 2" xfId="16156" xr:uid="{68B31A1A-3C27-4A6C-B6D4-702B22C3D1B7}"/>
    <cellStyle name="l_PM Jornais(eliza)_Rádio Rio de Janeiro_SECOM PR - DISTRITO FEDERAL - 14-05-08(1) 3 2 2" xfId="22315" xr:uid="{B0A02B16-4AD8-48B3-AB66-6BB09F479C2A}"/>
    <cellStyle name="l_PM Jornais(eliza)_Rádio Rio de Janeiro_SECOM PR - DISTRITO FEDERAL - 14-05-08(1) 3 2 2 2" xfId="39593" xr:uid="{C6E8716F-3F03-4E8E-A744-F005B0061F21}"/>
    <cellStyle name="l_PM Jornais(eliza)_Rádio Rio de Janeiro_SECOM PR - DISTRITO FEDERAL - 14-05-08(1) 3 2 3" xfId="27234" xr:uid="{205F5B7F-A735-4747-A28C-3AF62699DF35}"/>
    <cellStyle name="l_PM Jornais(eliza)_Rádio Rio de Janeiro_SECOM PR - DISTRITO FEDERAL - 14-05-08(1) 3 2 4" xfId="48493" xr:uid="{BDF10940-FE76-454B-99B5-EEEEBE6BAE20}"/>
    <cellStyle name="l_PM Jornais(eliza)_Rádio Rio de Janeiro_SECOM PR - DISTRITO FEDERAL - 14-05-08(1) 3 3" xfId="17856" xr:uid="{4B164B7D-17C0-4732-8BD3-01E2597B0B65}"/>
    <cellStyle name="l_PM Jornais(eliza)_Rádio Rio de Janeiro_SECOM PR - DISTRITO FEDERAL - 14-05-08(1) 3 3 2" xfId="24015" xr:uid="{54713313-10EA-4BE1-8FD0-B72D4E80E2B1}"/>
    <cellStyle name="l_PM Jornais(eliza)_Rádio Rio de Janeiro_SECOM PR - DISTRITO FEDERAL - 14-05-08(1) 3 3 2 2" xfId="42678" xr:uid="{E457810D-57C4-4146-B9E5-392BA9741BDB}"/>
    <cellStyle name="l_PM Jornais(eliza)_Rádio Rio de Janeiro_SECOM PR - DISTRITO FEDERAL - 14-05-08(1) 3 3 3" xfId="30452" xr:uid="{B4A9F664-B525-4091-8814-CE11059EF7B5}"/>
    <cellStyle name="l_PM Jornais(eliza)_Rádio Rio de Janeiro_SECOM PR - DISTRITO FEDERAL - 14-05-08(1) 3 4" xfId="33449" xr:uid="{93519969-C13D-470D-8CE7-1901B302B489}"/>
    <cellStyle name="l_PM Jornais(eliza)_Rádio Rio de Janeiro_SECOM PR - DISTRITO FEDERAL - 14-05-08(1) 3 4 2" xfId="45168" xr:uid="{34602099-729E-4365-A605-A2C381FD5E71}"/>
    <cellStyle name="l_PM Jornais(eliza)_Rádio Rio de Janeiro_SECOM PR - DISTRITO FEDERAL - 14-05-08(1) 3 5" xfId="35651" xr:uid="{7216B48C-5D52-491F-8F8D-B424DCE887E4}"/>
    <cellStyle name="l_PM Jornais(eliza)_Rádio Rio de Janeiro_SECOM PR - DISTRITO FEDERAL - 14-05-08(1) 3 6" xfId="37243" xr:uid="{CD9AD124-5577-4AC5-AA85-0FEBD249E575}"/>
    <cellStyle name="l_PM Jornais(eliza)_Rádio Rio de Janeiro_SECOM PR - DISTRITO FEDERAL - 14-05-08(1) 3 6 2" xfId="46779" xr:uid="{E5858C30-25C3-4B5D-906F-A1BA5F77E179}"/>
    <cellStyle name="l_PM Jornais(eliza)_Rádio Rio de Janeiro_SECOM PR - DISTRITO FEDERAL - 14-05-08(1) 4" xfId="14416" xr:uid="{2C5CACA3-24FD-4637-8573-CD64D5D6769D}"/>
    <cellStyle name="l_PM Jornais(eliza)_Rádio Rio de Janeiro_SECOM PR - DISTRITO FEDERAL - 14-05-08(1) 4 2" xfId="20575" xr:uid="{DCB79E11-0329-4B35-AFCD-0D23F0BF0739}"/>
    <cellStyle name="l_PM Jornais(eliza)_Rádio Rio de Janeiro_SECOM PR - DISTRITO FEDERAL - 14-05-08(1) 4 2 2" xfId="37985" xr:uid="{C282DE36-0D0A-46E1-BD29-5302F4FC749F}"/>
    <cellStyle name="l_PM Jornais(eliza)_Rádio Rio de Janeiro_SECOM PR - DISTRITO FEDERAL - 14-05-08(1) 4 3" xfId="25483" xr:uid="{FFE039C9-4886-494C-8DED-D7844FD6FEFD}"/>
    <cellStyle name="l_PM Jornais(eliza)_Rádio Rio de Janeiro_SECOM PR - DISTRITO FEDERAL - 14-05-08(1) 5" xfId="28694" xr:uid="{C82BE4A4-25D7-4D6C-AEEC-A3D124A87EE0}"/>
    <cellStyle name="l_PM Jornais(eliza)_Rádio Rio de Janeiro_SECOM PR - DISTRITO FEDERAL - 14-05-08(1) 5 2" xfId="41050" xr:uid="{A0DC839B-0595-4A02-9924-4A9A091C0D4A}"/>
    <cellStyle name="l_PM Jornais(eliza)_Rádio Rio de Janeiro_SECOM PR - DISTRITO FEDERAL - 14-05-08(1) 6" xfId="31641" xr:uid="{168A50D3-19F3-4CE5-B18E-46C201D1B500}"/>
    <cellStyle name="l_PM Jornais(eliza)_Rádio Rio de Janeiro_SECOM PR - DISTRITO FEDERAL - 14-05-08(1)_JORNAL COMPLEMENTO 24.06 - VERAMIR II - CONSOLIDADO" xfId="1893" xr:uid="{311241D0-7FCE-40B0-AE15-ECE5F5D11835}"/>
    <cellStyle name="l_PM Jornais(eliza)_Rádio Rio de Janeiro_SECOM PR - DISTRITO FEDERAL - 14-05-08(1)_OOH - Rev 12" xfId="4276" xr:uid="{A6B4BBFA-70B4-4BB0-A50D-EA481E4C926F}"/>
    <cellStyle name="l_PM Jornais(eliza)_Rádio Rio de Janeiro_SECOM PR - MAIS BRASIL - 2a  ETAPA - 13-05 CONFERENCIA 10.05.08" xfId="1894" xr:uid="{460CC2B4-A76E-4DA6-A89C-8FD99F4667A2}"/>
    <cellStyle name="l_PM Jornais(eliza)_Rádio Rio de Janeiro_SECOM PR - MAIS BRASIL - 2a  ETAPA - 13-05 CONFERENCIA 10.05.08 2" xfId="11574" xr:uid="{9CAFD000-80D5-4EA2-904B-0A621D3A4CCC}"/>
    <cellStyle name="l_PM Jornais(eliza)_Rádio Rio de Janeiro_SECOM PR - MAIS BRASIL - 2a  ETAPA - 13-05 CONFERENCIA 10.05.08 2 2" xfId="13330" xr:uid="{D1774427-E660-4AB2-987C-A3498FC8CFCB}"/>
    <cellStyle name="l_PM Jornais(eliza)_Rádio Rio de Janeiro_SECOM PR - MAIS BRASIL - 2a  ETAPA - 13-05 CONFERENCIA 10.05.08 2 2 2" xfId="16960" xr:uid="{2DBEA161-9E57-495D-9F55-10A1D8015AA8}"/>
    <cellStyle name="l_PM Jornais(eliza)_Rádio Rio de Janeiro_SECOM PR - MAIS BRASIL - 2a  ETAPA - 13-05 CONFERENCIA 10.05.08 2 2 2 2" xfId="23119" xr:uid="{F86FA958-8F6E-4D49-9E3D-80F37DD1998C}"/>
    <cellStyle name="l_PM Jornais(eliza)_Rádio Rio de Janeiro_SECOM PR - MAIS BRASIL - 2a  ETAPA - 13-05 CONFERENCIA 10.05.08 2 2 2 2 2" xfId="40386" xr:uid="{00E2EF43-7093-4073-B203-F4AB27BDF4B8}"/>
    <cellStyle name="l_PM Jornais(eliza)_Rádio Rio de Janeiro_SECOM PR - MAIS BRASIL - 2a  ETAPA - 13-05 CONFERENCIA 10.05.08 2 2 2 3" xfId="28027" xr:uid="{F92E24BB-B3B2-49E4-8DD0-EDE22AC1F5B4}"/>
    <cellStyle name="l_PM Jornais(eliza)_Rádio Rio de Janeiro_SECOM PR - MAIS BRASIL - 2a  ETAPA - 13-05 CONFERENCIA 10.05.08 2 2 3" xfId="31251" xr:uid="{2644CF28-8D94-4B62-91F7-B467A5280483}"/>
    <cellStyle name="l_PM Jornais(eliza)_Rádio Rio de Janeiro_SECOM PR - MAIS BRASIL - 2a  ETAPA - 13-05 CONFERENCIA 10.05.08 2 2 3 2" xfId="43475" xr:uid="{83DCC7DB-8726-4EDA-A6CE-795655B6D3B3}"/>
    <cellStyle name="l_PM Jornais(eliza)_Rádio Rio de Janeiro_SECOM PR - MAIS BRASIL - 2a  ETAPA - 13-05 CONFERENCIA 10.05.08 2 2 4" xfId="34243" xr:uid="{312D2985-4375-485D-AF28-22B68A448E62}"/>
    <cellStyle name="l_PM Jornais(eliza)_Rádio Rio de Janeiro_SECOM PR - MAIS BRASIL - 2a  ETAPA - 13-05 CONFERENCIA 10.05.08 2 2 4 2" xfId="45962" xr:uid="{C43D1B49-2779-42D0-A2B9-41F1A5075AE8}"/>
    <cellStyle name="l_PM Jornais(eliza)_Rádio Rio de Janeiro_SECOM PR - MAIS BRASIL - 2a  ETAPA - 13-05 CONFERENCIA 10.05.08 2 2 5" xfId="36444" xr:uid="{FD29369D-1169-4187-BA83-1C322822F71E}"/>
    <cellStyle name="l_PM Jornais(eliza)_Rádio Rio de Janeiro_SECOM PR - MAIS BRASIL - 2a  ETAPA - 13-05 CONFERENCIA 10.05.08 2 2 6" xfId="24356" xr:uid="{845C2DB5-FC57-4E34-BBC8-FFDD3228CB08}"/>
    <cellStyle name="l_PM Jornais(eliza)_Rádio Rio de Janeiro_SECOM PR - MAIS BRASIL - 2a  ETAPA - 13-05 CONFERENCIA 10.05.08 2 3" xfId="15257" xr:uid="{2328324B-2F80-4F9E-B174-8358983557E5}"/>
    <cellStyle name="l_PM Jornais(eliza)_Rádio Rio de Janeiro_SECOM PR - MAIS BRASIL - 2a  ETAPA - 13-05 CONFERENCIA 10.05.08 2 3 2" xfId="21416" xr:uid="{C87CDF5C-A736-4E66-81D1-695BA13337A0}"/>
    <cellStyle name="l_PM Jornais(eliza)_Rádio Rio de Janeiro_SECOM PR - MAIS BRASIL - 2a  ETAPA - 13-05 CONFERENCIA 10.05.08 2 3 2 2" xfId="38789" xr:uid="{F61BC105-EC0E-4FE4-A54B-A06074B804BB}"/>
    <cellStyle name="l_PM Jornais(eliza)_Rádio Rio de Janeiro_SECOM PR - MAIS BRASIL - 2a  ETAPA - 13-05 CONFERENCIA 10.05.08 2 3 3" xfId="26378" xr:uid="{74A04947-139A-40F7-A1F9-75FD767C9349}"/>
    <cellStyle name="l_PM Jornais(eliza)_Rádio Rio de Janeiro_SECOM PR - MAIS BRASIL - 2a  ETAPA - 13-05 CONFERENCIA 10.05.08 2 4" xfId="29569" xr:uid="{E02F2BF6-3952-45E8-9142-082AB4B0F450}"/>
    <cellStyle name="l_PM Jornais(eliza)_Rádio Rio de Janeiro_SECOM PR - MAIS BRASIL - 2a  ETAPA - 13-05 CONFERENCIA 10.05.08 2 4 2" xfId="41879" xr:uid="{1A8F4CC5-AFFD-4607-82A8-916A60FA4752}"/>
    <cellStyle name="l_PM Jornais(eliza)_Rádio Rio de Janeiro_SECOM PR - MAIS BRASIL - 2a  ETAPA - 13-05 CONFERENCIA 10.05.08 2 5" xfId="32553" xr:uid="{1727EB8D-7B87-4B9A-8BF7-E68A0844C168}"/>
    <cellStyle name="l_PM Jornais(eliza)_Rádio Rio de Janeiro_SECOM PR - MAIS BRASIL - 2a  ETAPA - 13-05 CONFERENCIA 10.05.08 2 5 2" xfId="44308" xr:uid="{8F2D1876-3851-4DC5-9D5A-352CAB3B886C}"/>
    <cellStyle name="l_PM Jornais(eliza)_Rádio Rio de Janeiro_SECOM PR - MAIS BRASIL - 2a  ETAPA - 13-05 CONFERENCIA 10.05.08 2 6" xfId="34858" xr:uid="{0383968A-111E-4AEB-8553-4500D4FA7FB8}"/>
    <cellStyle name="l_PM Jornais(eliza)_Rádio Rio de Janeiro_SECOM PR - MAIS BRASIL - 2a  ETAPA - 13-05 CONFERENCIA 10.05.08 2 7" xfId="19649" xr:uid="{0625847D-2E3B-4A3D-92C6-F369CE171D06}"/>
    <cellStyle name="l_PM Jornais(eliza)_Rádio Rio de Janeiro_SECOM PR - MAIS BRASIL - 2a  ETAPA - 13-05 CONFERENCIA 10.05.08 3" xfId="12527" xr:uid="{D9A6DB21-B3C8-4CE4-82A0-571098FCFDEA}"/>
    <cellStyle name="l_PM Jornais(eliza)_Rádio Rio de Janeiro_SECOM PR - MAIS BRASIL - 2a  ETAPA - 13-05 CONFERENCIA 10.05.08 3 2" xfId="16157" xr:uid="{34B83F40-279E-41DA-ABD4-043382F6CFC8}"/>
    <cellStyle name="l_PM Jornais(eliza)_Rádio Rio de Janeiro_SECOM PR - MAIS BRASIL - 2a  ETAPA - 13-05 CONFERENCIA 10.05.08 3 2 2" xfId="22316" xr:uid="{9D2F2393-02D4-4F8F-ACA8-78072EACE5E9}"/>
    <cellStyle name="l_PM Jornais(eliza)_Rádio Rio de Janeiro_SECOM PR - MAIS BRASIL - 2a  ETAPA - 13-05 CONFERENCIA 10.05.08 3 2 2 2" xfId="39594" xr:uid="{3420EC5D-DEE1-4AD9-B2B2-08C5AA741000}"/>
    <cellStyle name="l_PM Jornais(eliza)_Rádio Rio de Janeiro_SECOM PR - MAIS BRASIL - 2a  ETAPA - 13-05 CONFERENCIA 10.05.08 3 2 3" xfId="27235" xr:uid="{376C219E-B838-41A7-A1CD-92A30E1EB8CC}"/>
    <cellStyle name="l_PM Jornais(eliza)_Rádio Rio de Janeiro_SECOM PR - MAIS BRASIL - 2a  ETAPA - 13-05 CONFERENCIA 10.05.08 3 2 4" xfId="48494" xr:uid="{BE246460-6A8F-4AC6-AB05-64E96F8BD24C}"/>
    <cellStyle name="l_PM Jornais(eliza)_Rádio Rio de Janeiro_SECOM PR - MAIS BRASIL - 2a  ETAPA - 13-05 CONFERENCIA 10.05.08 3 3" xfId="17857" xr:uid="{21496377-8B44-47DF-918D-87965467867C}"/>
    <cellStyle name="l_PM Jornais(eliza)_Rádio Rio de Janeiro_SECOM PR - MAIS BRASIL - 2a  ETAPA - 13-05 CONFERENCIA 10.05.08 3 3 2" xfId="24016" xr:uid="{71AE797D-66BA-4539-BC90-3DB1D0DB13B6}"/>
    <cellStyle name="l_PM Jornais(eliza)_Rádio Rio de Janeiro_SECOM PR - MAIS BRASIL - 2a  ETAPA - 13-05 CONFERENCIA 10.05.08 3 3 2 2" xfId="42679" xr:uid="{5B82343E-1996-47D9-8F55-41E2F03F679C}"/>
    <cellStyle name="l_PM Jornais(eliza)_Rádio Rio de Janeiro_SECOM PR - MAIS BRASIL - 2a  ETAPA - 13-05 CONFERENCIA 10.05.08 3 3 3" xfId="30453" xr:uid="{9E6F13E0-D73D-44A2-9986-004A82DF9B7F}"/>
    <cellStyle name="l_PM Jornais(eliza)_Rádio Rio de Janeiro_SECOM PR - MAIS BRASIL - 2a  ETAPA - 13-05 CONFERENCIA 10.05.08 3 4" xfId="33450" xr:uid="{0B3E0F8A-8ECC-4F7F-AEF0-F058547284BE}"/>
    <cellStyle name="l_PM Jornais(eliza)_Rádio Rio de Janeiro_SECOM PR - MAIS BRASIL - 2a  ETAPA - 13-05 CONFERENCIA 10.05.08 3 4 2" xfId="45169" xr:uid="{41329A73-58F4-4BCF-9E71-45F1A32660C6}"/>
    <cellStyle name="l_PM Jornais(eliza)_Rádio Rio de Janeiro_SECOM PR - MAIS BRASIL - 2a  ETAPA - 13-05 CONFERENCIA 10.05.08 3 5" xfId="35652" xr:uid="{CA8E189D-15D4-4309-BB22-717940212633}"/>
    <cellStyle name="l_PM Jornais(eliza)_Rádio Rio de Janeiro_SECOM PR - MAIS BRASIL - 2a  ETAPA - 13-05 CONFERENCIA 10.05.08 3 6" xfId="36843" xr:uid="{15BC8873-D8E1-4F48-8331-E60ABE46FAB4}"/>
    <cellStyle name="l_PM Jornais(eliza)_Rádio Rio de Janeiro_SECOM PR - MAIS BRASIL - 2a  ETAPA - 13-05 CONFERENCIA 10.05.08 3 6 2" xfId="46379" xr:uid="{4BD1828B-B2F8-45D5-BE30-4CBC78A27BC6}"/>
    <cellStyle name="l_PM Jornais(eliza)_Rádio Rio de Janeiro_SECOM PR - MAIS BRASIL - 2a  ETAPA - 13-05 CONFERENCIA 10.05.08 4" xfId="14417" xr:uid="{16240FC7-6A59-4D32-A1E0-8EF875B5787C}"/>
    <cellStyle name="l_PM Jornais(eliza)_Rádio Rio de Janeiro_SECOM PR - MAIS BRASIL - 2a  ETAPA - 13-05 CONFERENCIA 10.05.08 4 2" xfId="20576" xr:uid="{11147164-0A7C-4501-8542-63C75AEDCDF9}"/>
    <cellStyle name="l_PM Jornais(eliza)_Rádio Rio de Janeiro_SECOM PR - MAIS BRASIL - 2a  ETAPA - 13-05 CONFERENCIA 10.05.08 4 2 2" xfId="37986" xr:uid="{9F305E20-C28C-4918-AF5F-A5EB6C5F3F49}"/>
    <cellStyle name="l_PM Jornais(eliza)_Rádio Rio de Janeiro_SECOM PR - MAIS BRASIL - 2a  ETAPA - 13-05 CONFERENCIA 10.05.08 4 3" xfId="25484" xr:uid="{B04D9876-7FB8-43B5-A833-ABD3A818E091}"/>
    <cellStyle name="l_PM Jornais(eliza)_Rádio Rio de Janeiro_SECOM PR - MAIS BRASIL - 2a  ETAPA - 13-05 CONFERENCIA 10.05.08 5" xfId="28695" xr:uid="{57A6EE71-66CC-4844-A7D7-79F539C21D53}"/>
    <cellStyle name="l_PM Jornais(eliza)_Rádio Rio de Janeiro_SECOM PR - MAIS BRASIL - 2a  ETAPA - 13-05 CONFERENCIA 10.05.08 5 2" xfId="41051" xr:uid="{76FBD4F0-0749-41A4-B8A1-3A9836E100CB}"/>
    <cellStyle name="l_PM Jornais(eliza)_Rádio Rio de Janeiro_SECOM PR - MAIS BRASIL - 2a  ETAPA - 13-05 CONFERENCIA 10.05.08 6" xfId="31640" xr:uid="{396B6185-1E93-4810-9E04-0CB47D2C3FB1}"/>
    <cellStyle name="l_PM Jornais(eliza)_Rádio Rio de Janeiro_SECOM PR - MAIS BRASIL - 2a  ETAPA - 13-05 CONFERENCIA 10.05.08_JORNAL COMPLEMENTO 24.06 - VERAMIR II - CONSOLIDADO" xfId="1895" xr:uid="{E927BD14-AAC1-4B5F-B291-3F3D5F281AE4}"/>
    <cellStyle name="l_PM Jornais(eliza)_Rádio Rio de Janeiro_SECOM PR - MAIS BRASIL - 2a  ETAPA - 13-05 CONFERENCIA 10.05.08_OOH - Rev 12" xfId="4277" xr:uid="{53F30111-919A-4B68-973D-503003C87600}"/>
    <cellStyle name="l_PM Jornais(eliza)_Rádio Rio de Janeiro_SECOM PR - MAIS BRASIL - 2a  ETAPA - 13-05 CONFERENCIA 10.05.08_SECOM PR - BAHIA -  14-05-08" xfId="1896" xr:uid="{04A0EFD8-F8C0-4E55-BE05-5D3B7AFB79ED}"/>
    <cellStyle name="l_PM Jornais(eliza)_Rádio Rio de Janeiro_SECOM PR - MAIS BRASIL - 2a  ETAPA - 13-05 CONFERENCIA 10.05.08_SECOM PR - BAHIA -  14-05-08_JORNAL COMPLEMENTO 24.06 - VERAMIR II - CONSOLIDADO" xfId="1897" xr:uid="{95A4DD45-9F49-4723-B733-18534FC37B49}"/>
    <cellStyle name="l_PM Jornais(eliza)_Rádio Rio de Janeiro_SECOM PR - MAIS BRASIL - 2a  ETAPA - 13-05 CONFERENCIA 10.05.08_SECOM PR - DISTRITO FEDERAL - 14-05-08" xfId="1898" xr:uid="{D8F45C9A-6A71-4C63-A5F8-00E7A050457A}"/>
    <cellStyle name="l_PM Jornais(eliza)_Rádio Rio de Janeiro_SECOM PR - MAIS BRASIL - 2a  ETAPA - 13-05 CONFERENCIA 10.05.08_SECOM PR - DISTRITO FEDERAL - 14-05-08 2" xfId="11575" xr:uid="{0DAA7651-ADA3-4108-9D01-FB85FBD56E14}"/>
    <cellStyle name="l_PM Jornais(eliza)_Rádio Rio de Janeiro_SECOM PR - MAIS BRASIL - 2a  ETAPA - 13-05 CONFERENCIA 10.05.08_SECOM PR - DISTRITO FEDERAL - 14-05-08 2 2" xfId="13331" xr:uid="{787F2121-F895-413A-9CC3-B8973DC533A5}"/>
    <cellStyle name="l_PM Jornais(eliza)_Rádio Rio de Janeiro_SECOM PR - MAIS BRASIL - 2a  ETAPA - 13-05 CONFERENCIA 10.05.08_SECOM PR - DISTRITO FEDERAL - 14-05-08 2 2 2" xfId="16961" xr:uid="{E68AB8B7-52C8-4372-ABD3-C09997653C62}"/>
    <cellStyle name="l_PM Jornais(eliza)_Rádio Rio de Janeiro_SECOM PR - MAIS BRASIL - 2a  ETAPA - 13-05 CONFERENCIA 10.05.08_SECOM PR - DISTRITO FEDERAL - 14-05-08 2 2 2 2" xfId="23120" xr:uid="{C49C7E2C-7F7C-4C51-B6AC-FD917FE72778}"/>
    <cellStyle name="l_PM Jornais(eliza)_Rádio Rio de Janeiro_SECOM PR - MAIS BRASIL - 2a  ETAPA - 13-05 CONFERENCIA 10.05.08_SECOM PR - DISTRITO FEDERAL - 14-05-08 2 2 2 2 2" xfId="40387" xr:uid="{2108F268-224B-45A9-B73D-F16C7963E2FA}"/>
    <cellStyle name="l_PM Jornais(eliza)_Rádio Rio de Janeiro_SECOM PR - MAIS BRASIL - 2a  ETAPA - 13-05 CONFERENCIA 10.05.08_SECOM PR - DISTRITO FEDERAL - 14-05-08 2 2 2 3" xfId="28028" xr:uid="{5729625C-1BC0-43C3-8F42-B04B2A5D2453}"/>
    <cellStyle name="l_PM Jornais(eliza)_Rádio Rio de Janeiro_SECOM PR - MAIS BRASIL - 2a  ETAPA - 13-05 CONFERENCIA 10.05.08_SECOM PR - DISTRITO FEDERAL - 14-05-08 2 2 3" xfId="31252" xr:uid="{94AC3FD6-2DE4-4393-82D1-CBB7D244A98D}"/>
    <cellStyle name="l_PM Jornais(eliza)_Rádio Rio de Janeiro_SECOM PR - MAIS BRASIL - 2a  ETAPA - 13-05 CONFERENCIA 10.05.08_SECOM PR - DISTRITO FEDERAL - 14-05-08 2 2 3 2" xfId="43476" xr:uid="{AA8DDFF8-AFA0-4C1B-AEF1-0E02C30E6D10}"/>
    <cellStyle name="l_PM Jornais(eliza)_Rádio Rio de Janeiro_SECOM PR - MAIS BRASIL - 2a  ETAPA - 13-05 CONFERENCIA 10.05.08_SECOM PR - DISTRITO FEDERAL - 14-05-08 2 2 4" xfId="34244" xr:uid="{17C6D4AE-7A86-4AA4-AFEC-0F8E8511ACE0}"/>
    <cellStyle name="l_PM Jornais(eliza)_Rádio Rio de Janeiro_SECOM PR - MAIS BRASIL - 2a  ETAPA - 13-05 CONFERENCIA 10.05.08_SECOM PR - DISTRITO FEDERAL - 14-05-08 2 2 4 2" xfId="45963" xr:uid="{2DD5E352-D067-4382-84BB-44CF6D459878}"/>
    <cellStyle name="l_PM Jornais(eliza)_Rádio Rio de Janeiro_SECOM PR - MAIS BRASIL - 2a  ETAPA - 13-05 CONFERENCIA 10.05.08_SECOM PR - DISTRITO FEDERAL - 14-05-08 2 2 5" xfId="36445" xr:uid="{EF31BE4B-95BB-470E-8FEB-66B466AE0EAC}"/>
    <cellStyle name="l_PM Jornais(eliza)_Rádio Rio de Janeiro_SECOM PR - MAIS BRASIL - 2a  ETAPA - 13-05 CONFERENCIA 10.05.08_SECOM PR - DISTRITO FEDERAL - 14-05-08 2 2 6" xfId="24357" xr:uid="{AAB742D8-3DA9-41BE-B6E1-83658085A532}"/>
    <cellStyle name="l_PM Jornais(eliza)_Rádio Rio de Janeiro_SECOM PR - MAIS BRASIL - 2a  ETAPA - 13-05 CONFERENCIA 10.05.08_SECOM PR - DISTRITO FEDERAL - 14-05-08 2 3" xfId="15258" xr:uid="{B6C1F93E-FF41-4922-AE72-7793272E62AA}"/>
    <cellStyle name="l_PM Jornais(eliza)_Rádio Rio de Janeiro_SECOM PR - MAIS BRASIL - 2a  ETAPA - 13-05 CONFERENCIA 10.05.08_SECOM PR - DISTRITO FEDERAL - 14-05-08 2 3 2" xfId="21417" xr:uid="{B76716E0-6DA8-4FC9-8EEA-AF75D088AF4F}"/>
    <cellStyle name="l_PM Jornais(eliza)_Rádio Rio de Janeiro_SECOM PR - MAIS BRASIL - 2a  ETAPA - 13-05 CONFERENCIA 10.05.08_SECOM PR - DISTRITO FEDERAL - 14-05-08 2 3 2 2" xfId="38790" xr:uid="{E14F681E-5B0A-431D-8774-15F45307CFFA}"/>
    <cellStyle name="l_PM Jornais(eliza)_Rádio Rio de Janeiro_SECOM PR - MAIS BRASIL - 2a  ETAPA - 13-05 CONFERENCIA 10.05.08_SECOM PR - DISTRITO FEDERAL - 14-05-08 2 3 3" xfId="26379" xr:uid="{54281FA0-1811-4BE4-950B-EDF71422D570}"/>
    <cellStyle name="l_PM Jornais(eliza)_Rádio Rio de Janeiro_SECOM PR - MAIS BRASIL - 2a  ETAPA - 13-05 CONFERENCIA 10.05.08_SECOM PR - DISTRITO FEDERAL - 14-05-08 2 4" xfId="29570" xr:uid="{D5B2D037-FD42-4AE2-AD0B-8E9C10A5287F}"/>
    <cellStyle name="l_PM Jornais(eliza)_Rádio Rio de Janeiro_SECOM PR - MAIS BRASIL - 2a  ETAPA - 13-05 CONFERENCIA 10.05.08_SECOM PR - DISTRITO FEDERAL - 14-05-08 2 4 2" xfId="41880" xr:uid="{1C5959A2-36BA-4869-8C1B-54C80C6FBCF5}"/>
    <cellStyle name="l_PM Jornais(eliza)_Rádio Rio de Janeiro_SECOM PR - MAIS BRASIL - 2a  ETAPA - 13-05 CONFERENCIA 10.05.08_SECOM PR - DISTRITO FEDERAL - 14-05-08 2 5" xfId="32554" xr:uid="{A89E85B8-A6D5-4985-BC5C-3E81D3A9882C}"/>
    <cellStyle name="l_PM Jornais(eliza)_Rádio Rio de Janeiro_SECOM PR - MAIS BRASIL - 2a  ETAPA - 13-05 CONFERENCIA 10.05.08_SECOM PR - DISTRITO FEDERAL - 14-05-08 2 5 2" xfId="44309" xr:uid="{363AF639-E506-4013-9391-477B872449AD}"/>
    <cellStyle name="l_PM Jornais(eliza)_Rádio Rio de Janeiro_SECOM PR - MAIS BRASIL - 2a  ETAPA - 13-05 CONFERENCIA 10.05.08_SECOM PR - DISTRITO FEDERAL - 14-05-08 2 6" xfId="34859" xr:uid="{5EA7CDA2-95F0-4D20-9198-4519CF6B9D7E}"/>
    <cellStyle name="l_PM Jornais(eliza)_Rádio Rio de Janeiro_SECOM PR - MAIS BRASIL - 2a  ETAPA - 13-05 CONFERENCIA 10.05.08_SECOM PR - DISTRITO FEDERAL - 14-05-08 2 7" xfId="18972" xr:uid="{32815010-6098-4C1E-93A7-E6F0B67AE8FE}"/>
    <cellStyle name="l_PM Jornais(eliza)_Rádio Rio de Janeiro_SECOM PR - MAIS BRASIL - 2a  ETAPA - 13-05 CONFERENCIA 10.05.08_SECOM PR - DISTRITO FEDERAL - 14-05-08 3" xfId="12528" xr:uid="{22E670CD-F7F5-4449-97C2-2440805BA01C}"/>
    <cellStyle name="l_PM Jornais(eliza)_Rádio Rio de Janeiro_SECOM PR - MAIS BRASIL - 2a  ETAPA - 13-05 CONFERENCIA 10.05.08_SECOM PR - DISTRITO FEDERAL - 14-05-08 3 2" xfId="16158" xr:uid="{67F62AA1-DDED-423A-B38C-1306326ABDC7}"/>
    <cellStyle name="l_PM Jornais(eliza)_Rádio Rio de Janeiro_SECOM PR - MAIS BRASIL - 2a  ETAPA - 13-05 CONFERENCIA 10.05.08_SECOM PR - DISTRITO FEDERAL - 14-05-08 3 2 2" xfId="22317" xr:uid="{7307EDE7-F79A-4E2D-98F7-85C1B42B61F2}"/>
    <cellStyle name="l_PM Jornais(eliza)_Rádio Rio de Janeiro_SECOM PR - MAIS BRASIL - 2a  ETAPA - 13-05 CONFERENCIA 10.05.08_SECOM PR - DISTRITO FEDERAL - 14-05-08 3 2 2 2" xfId="39595" xr:uid="{7295E2F8-4F32-4944-A667-4128F9F96407}"/>
    <cellStyle name="l_PM Jornais(eliza)_Rádio Rio de Janeiro_SECOM PR - MAIS BRASIL - 2a  ETAPA - 13-05 CONFERENCIA 10.05.08_SECOM PR - DISTRITO FEDERAL - 14-05-08 3 2 3" xfId="27236" xr:uid="{3E8949FE-98CF-46EB-B76D-BDFA17E4F84D}"/>
    <cellStyle name="l_PM Jornais(eliza)_Rádio Rio de Janeiro_SECOM PR - MAIS BRASIL - 2a  ETAPA - 13-05 CONFERENCIA 10.05.08_SECOM PR - DISTRITO FEDERAL - 14-05-08 3 2 4" xfId="48495" xr:uid="{C407E91A-A10B-4D88-ADA2-ED7FF5FB82DF}"/>
    <cellStyle name="l_PM Jornais(eliza)_Rádio Rio de Janeiro_SECOM PR - MAIS BRASIL - 2a  ETAPA - 13-05 CONFERENCIA 10.05.08_SECOM PR - DISTRITO FEDERAL - 14-05-08 3 3" xfId="17858" xr:uid="{F404379E-0033-4AEC-B092-1717E48334EA}"/>
    <cellStyle name="l_PM Jornais(eliza)_Rádio Rio de Janeiro_SECOM PR - MAIS BRASIL - 2a  ETAPA - 13-05 CONFERENCIA 10.05.08_SECOM PR - DISTRITO FEDERAL - 14-05-08 3 3 2" xfId="24017" xr:uid="{A028EC9C-E534-45E3-B6EA-B4BD786BE5AF}"/>
    <cellStyle name="l_PM Jornais(eliza)_Rádio Rio de Janeiro_SECOM PR - MAIS BRASIL - 2a  ETAPA - 13-05 CONFERENCIA 10.05.08_SECOM PR - DISTRITO FEDERAL - 14-05-08 3 3 2 2" xfId="42680" xr:uid="{E20947B4-F1EC-4206-954D-17BCD72B71C9}"/>
    <cellStyle name="l_PM Jornais(eliza)_Rádio Rio de Janeiro_SECOM PR - MAIS BRASIL - 2a  ETAPA - 13-05 CONFERENCIA 10.05.08_SECOM PR - DISTRITO FEDERAL - 14-05-08 3 3 3" xfId="30454" xr:uid="{B8017637-B13B-42B4-BB4F-F942E946F707}"/>
    <cellStyle name="l_PM Jornais(eliza)_Rádio Rio de Janeiro_SECOM PR - MAIS BRASIL - 2a  ETAPA - 13-05 CONFERENCIA 10.05.08_SECOM PR - DISTRITO FEDERAL - 14-05-08 3 4" xfId="33451" xr:uid="{A061FC66-FBC7-451C-A14E-5263182609F9}"/>
    <cellStyle name="l_PM Jornais(eliza)_Rádio Rio de Janeiro_SECOM PR - MAIS BRASIL - 2a  ETAPA - 13-05 CONFERENCIA 10.05.08_SECOM PR - DISTRITO FEDERAL - 14-05-08 3 4 2" xfId="45170" xr:uid="{419309FA-B32A-48A9-9450-CD7DCDBD1F20}"/>
    <cellStyle name="l_PM Jornais(eliza)_Rádio Rio de Janeiro_SECOM PR - MAIS BRASIL - 2a  ETAPA - 13-05 CONFERENCIA 10.05.08_SECOM PR - DISTRITO FEDERAL - 14-05-08 3 5" xfId="35653" xr:uid="{E12F2257-B572-43F5-B4B7-23F903EBE2AA}"/>
    <cellStyle name="l_PM Jornais(eliza)_Rádio Rio de Janeiro_SECOM PR - MAIS BRASIL - 2a  ETAPA - 13-05 CONFERENCIA 10.05.08_SECOM PR - DISTRITO FEDERAL - 14-05-08 3 6" xfId="32055" xr:uid="{C3308EE0-8EB5-4787-A206-6CA61FC6835D}"/>
    <cellStyle name="l_PM Jornais(eliza)_Rádio Rio de Janeiro_SECOM PR - MAIS BRASIL - 2a  ETAPA - 13-05 CONFERENCIA 10.05.08_SECOM PR - DISTRITO FEDERAL - 14-05-08 3 6 2" xfId="43810" xr:uid="{C4BB65E2-BE8F-4CD0-A987-7220885007B0}"/>
    <cellStyle name="l_PM Jornais(eliza)_Rádio Rio de Janeiro_SECOM PR - MAIS BRASIL - 2a  ETAPA - 13-05 CONFERENCIA 10.05.08_SECOM PR - DISTRITO FEDERAL - 14-05-08 4" xfId="14418" xr:uid="{BFA3794D-C73E-463E-8F54-92F55B101B88}"/>
    <cellStyle name="l_PM Jornais(eliza)_Rádio Rio de Janeiro_SECOM PR - MAIS BRASIL - 2a  ETAPA - 13-05 CONFERENCIA 10.05.08_SECOM PR - DISTRITO FEDERAL - 14-05-08 4 2" xfId="20577" xr:uid="{BC0E9825-33F7-4B6C-9736-C92AB3755C15}"/>
    <cellStyle name="l_PM Jornais(eliza)_Rádio Rio de Janeiro_SECOM PR - MAIS BRASIL - 2a  ETAPA - 13-05 CONFERENCIA 10.05.08_SECOM PR - DISTRITO FEDERAL - 14-05-08 4 2 2" xfId="37987" xr:uid="{116B307A-D649-4B8C-8D96-ADC4C949811E}"/>
    <cellStyle name="l_PM Jornais(eliza)_Rádio Rio de Janeiro_SECOM PR - MAIS BRASIL - 2a  ETAPA - 13-05 CONFERENCIA 10.05.08_SECOM PR - DISTRITO FEDERAL - 14-05-08 4 3" xfId="25485" xr:uid="{E6547C65-2271-41B5-AEC4-EAF13713B6CC}"/>
    <cellStyle name="l_PM Jornais(eliza)_Rádio Rio de Janeiro_SECOM PR - MAIS BRASIL - 2a  ETAPA - 13-05 CONFERENCIA 10.05.08_SECOM PR - DISTRITO FEDERAL - 14-05-08 5" xfId="28696" xr:uid="{200B2D0E-871C-4989-B03D-4B8235E11087}"/>
    <cellStyle name="l_PM Jornais(eliza)_Rádio Rio de Janeiro_SECOM PR - MAIS BRASIL - 2a  ETAPA - 13-05 CONFERENCIA 10.05.08_SECOM PR - DISTRITO FEDERAL - 14-05-08 5 2" xfId="41052" xr:uid="{E318DBBB-0EBD-4B09-B0B8-D6341A4D3693}"/>
    <cellStyle name="l_PM Jornais(eliza)_Rádio Rio de Janeiro_SECOM PR - MAIS BRASIL - 2a  ETAPA - 13-05 CONFERENCIA 10.05.08_SECOM PR - DISTRITO FEDERAL - 14-05-08 6" xfId="31639" xr:uid="{4BC18535-75AF-46E1-BB40-C9EB0512B833}"/>
    <cellStyle name="l_PM Jornais(eliza)_Rádio Rio de Janeiro_SECOM PR - MAIS BRASIL - 2a  ETAPA - 13-05 CONFERENCIA 10.05.08_SECOM PR - DISTRITO FEDERAL - 14-05-08_JORNAL COMPLEMENTO 24.06 - VERAMIR II - CONSOLIDADO" xfId="1899" xr:uid="{660647A2-C8EC-43E2-BB95-B625FA049E30}"/>
    <cellStyle name="l_PM Jornais(eliza)_Rádio Rio de Janeiro_SECOM PR - MAIS BRASIL - 2a  ETAPA - 13-05 CONFERENCIA 10.05.08_SECOM PR - DISTRITO FEDERAL - 14-05-08_OOH - Rev 12" xfId="4278" xr:uid="{0ABF224C-B72A-433C-AC81-D2BC54DD4CCB}"/>
    <cellStyle name="l_PM Jornais(eliza)_Rádio Rio de Janeiro_SECOM PR - MAIS BRASIL - 2a  ETAPA - 13-05 CONFERENCIA 10.05.08_SECOM PR - MGE E SPE - 13-05" xfId="1900" xr:uid="{CFF85D77-A961-433D-9AB9-510F5BC1E28C}"/>
    <cellStyle name="l_PM Jornais(eliza)_Rádio Rio de Janeiro_SECOM PR - MAIS BRASIL - 2a  ETAPA - 13-05 CONFERENCIA 10.05.08_SECOM PR - MGE E SPE - 13-05 2" xfId="11576" xr:uid="{22EC7593-177F-4DD7-BC2E-EFA0BAA67B05}"/>
    <cellStyle name="l_PM Jornais(eliza)_Rádio Rio de Janeiro_SECOM PR - MAIS BRASIL - 2a  ETAPA - 13-05 CONFERENCIA 10.05.08_SECOM PR - MGE E SPE - 13-05 2 2" xfId="13332" xr:uid="{CEBDB4DE-6076-4627-AA7C-ECF159888793}"/>
    <cellStyle name="l_PM Jornais(eliza)_Rádio Rio de Janeiro_SECOM PR - MAIS BRASIL - 2a  ETAPA - 13-05 CONFERENCIA 10.05.08_SECOM PR - MGE E SPE - 13-05 2 2 2" xfId="16962" xr:uid="{1B67A870-69A6-47DD-A9EA-02CB7AC56348}"/>
    <cellStyle name="l_PM Jornais(eliza)_Rádio Rio de Janeiro_SECOM PR - MAIS BRASIL - 2a  ETAPA - 13-05 CONFERENCIA 10.05.08_SECOM PR - MGE E SPE - 13-05 2 2 2 2" xfId="23121" xr:uid="{3BAD4226-28DE-48E8-A940-C43C909578B8}"/>
    <cellStyle name="l_PM Jornais(eliza)_Rádio Rio de Janeiro_SECOM PR - MAIS BRASIL - 2a  ETAPA - 13-05 CONFERENCIA 10.05.08_SECOM PR - MGE E SPE - 13-05 2 2 2 2 2" xfId="40388" xr:uid="{EA08719D-8070-4B07-969F-7290B9438512}"/>
    <cellStyle name="l_PM Jornais(eliza)_Rádio Rio de Janeiro_SECOM PR - MAIS BRASIL - 2a  ETAPA - 13-05 CONFERENCIA 10.05.08_SECOM PR - MGE E SPE - 13-05 2 2 2 3" xfId="28029" xr:uid="{98F63B10-DE15-4E10-84F3-215797EDA249}"/>
    <cellStyle name="l_PM Jornais(eliza)_Rádio Rio de Janeiro_SECOM PR - MAIS BRASIL - 2a  ETAPA - 13-05 CONFERENCIA 10.05.08_SECOM PR - MGE E SPE - 13-05 2 2 3" xfId="31253" xr:uid="{5807F66B-FF88-4E94-A535-A32C12FFA2C4}"/>
    <cellStyle name="l_PM Jornais(eliza)_Rádio Rio de Janeiro_SECOM PR - MAIS BRASIL - 2a  ETAPA - 13-05 CONFERENCIA 10.05.08_SECOM PR - MGE E SPE - 13-05 2 2 3 2" xfId="43477" xr:uid="{F510B541-CACD-4660-90B1-81168961E4B0}"/>
    <cellStyle name="l_PM Jornais(eliza)_Rádio Rio de Janeiro_SECOM PR - MAIS BRASIL - 2a  ETAPA - 13-05 CONFERENCIA 10.05.08_SECOM PR - MGE E SPE - 13-05 2 2 4" xfId="34245" xr:uid="{4DB4F2BA-953C-4C03-83C2-15C993F3021C}"/>
    <cellStyle name="l_PM Jornais(eliza)_Rádio Rio de Janeiro_SECOM PR - MAIS BRASIL - 2a  ETAPA - 13-05 CONFERENCIA 10.05.08_SECOM PR - MGE E SPE - 13-05 2 2 4 2" xfId="45964" xr:uid="{A2E6BB71-8B2C-4D36-A043-8DE30E5500EF}"/>
    <cellStyle name="l_PM Jornais(eliza)_Rádio Rio de Janeiro_SECOM PR - MAIS BRASIL - 2a  ETAPA - 13-05 CONFERENCIA 10.05.08_SECOM PR - MGE E SPE - 13-05 2 2 5" xfId="36446" xr:uid="{71CEE2EF-4198-4E32-8E25-23003AFE065F}"/>
    <cellStyle name="l_PM Jornais(eliza)_Rádio Rio de Janeiro_SECOM PR - MAIS BRASIL - 2a  ETAPA - 13-05 CONFERENCIA 10.05.08_SECOM PR - MGE E SPE - 13-05 2 2 6" xfId="24358" xr:uid="{977727CF-51CD-482B-B4BB-B97C5874D741}"/>
    <cellStyle name="l_PM Jornais(eliza)_Rádio Rio de Janeiro_SECOM PR - MAIS BRASIL - 2a  ETAPA - 13-05 CONFERENCIA 10.05.08_SECOM PR - MGE E SPE - 13-05 2 3" xfId="15259" xr:uid="{2298E351-E830-4C17-816D-363A7743D2FD}"/>
    <cellStyle name="l_PM Jornais(eliza)_Rádio Rio de Janeiro_SECOM PR - MAIS BRASIL - 2a  ETAPA - 13-05 CONFERENCIA 10.05.08_SECOM PR - MGE E SPE - 13-05 2 3 2" xfId="21418" xr:uid="{59D58BB7-BF4D-4262-854E-6FA082F1877F}"/>
    <cellStyle name="l_PM Jornais(eliza)_Rádio Rio de Janeiro_SECOM PR - MAIS BRASIL - 2a  ETAPA - 13-05 CONFERENCIA 10.05.08_SECOM PR - MGE E SPE - 13-05 2 3 2 2" xfId="38791" xr:uid="{D74EB856-977A-4FB3-A74B-C04302C5D656}"/>
    <cellStyle name="l_PM Jornais(eliza)_Rádio Rio de Janeiro_SECOM PR - MAIS BRASIL - 2a  ETAPA - 13-05 CONFERENCIA 10.05.08_SECOM PR - MGE E SPE - 13-05 2 3 3" xfId="26380" xr:uid="{D027F4B1-474E-47FF-B3F8-6C6DC71D8884}"/>
    <cellStyle name="l_PM Jornais(eliza)_Rádio Rio de Janeiro_SECOM PR - MAIS BRASIL - 2a  ETAPA - 13-05 CONFERENCIA 10.05.08_SECOM PR - MGE E SPE - 13-05 2 4" xfId="29571" xr:uid="{52E228E3-2310-4E02-BBFE-03E6B4664870}"/>
    <cellStyle name="l_PM Jornais(eliza)_Rádio Rio de Janeiro_SECOM PR - MAIS BRASIL - 2a  ETAPA - 13-05 CONFERENCIA 10.05.08_SECOM PR - MGE E SPE - 13-05 2 4 2" xfId="41881" xr:uid="{A578E10A-F156-41F4-BA49-29F9C6102C7D}"/>
    <cellStyle name="l_PM Jornais(eliza)_Rádio Rio de Janeiro_SECOM PR - MAIS BRASIL - 2a  ETAPA - 13-05 CONFERENCIA 10.05.08_SECOM PR - MGE E SPE - 13-05 2 5" xfId="32555" xr:uid="{BAE88F5C-0B9F-4775-A5DA-0A45B39F0865}"/>
    <cellStyle name="l_PM Jornais(eliza)_Rádio Rio de Janeiro_SECOM PR - MAIS BRASIL - 2a  ETAPA - 13-05 CONFERENCIA 10.05.08_SECOM PR - MGE E SPE - 13-05 2 5 2" xfId="44310" xr:uid="{780C691C-007E-444D-A665-6598A86D12E1}"/>
    <cellStyle name="l_PM Jornais(eliza)_Rádio Rio de Janeiro_SECOM PR - MAIS BRASIL - 2a  ETAPA - 13-05 CONFERENCIA 10.05.08_SECOM PR - MGE E SPE - 13-05 2 6" xfId="34860" xr:uid="{5BE5570E-62EE-46B1-9D9D-64E6230AE82A}"/>
    <cellStyle name="l_PM Jornais(eliza)_Rádio Rio de Janeiro_SECOM PR - MAIS BRASIL - 2a  ETAPA - 13-05 CONFERENCIA 10.05.08_SECOM PR - MGE E SPE - 13-05 2 7" xfId="18656" xr:uid="{1EC1898A-F921-4E6B-A03B-32FF447C0B0C}"/>
    <cellStyle name="l_PM Jornais(eliza)_Rádio Rio de Janeiro_SECOM PR - MAIS BRASIL - 2a  ETAPA - 13-05 CONFERENCIA 10.05.08_SECOM PR - MGE E SPE - 13-05 3" xfId="12529" xr:uid="{6FC79913-101A-4350-8DFC-4D8A127EF6C5}"/>
    <cellStyle name="l_PM Jornais(eliza)_Rádio Rio de Janeiro_SECOM PR - MAIS BRASIL - 2a  ETAPA - 13-05 CONFERENCIA 10.05.08_SECOM PR - MGE E SPE - 13-05 3 2" xfId="16159" xr:uid="{0C852B1C-1E1F-410A-931B-F9D9D7418F09}"/>
    <cellStyle name="l_PM Jornais(eliza)_Rádio Rio de Janeiro_SECOM PR - MAIS BRASIL - 2a  ETAPA - 13-05 CONFERENCIA 10.05.08_SECOM PR - MGE E SPE - 13-05 3 2 2" xfId="22318" xr:uid="{7C6F6600-839E-472E-8A9C-C3CCEB2AA346}"/>
    <cellStyle name="l_PM Jornais(eliza)_Rádio Rio de Janeiro_SECOM PR - MAIS BRASIL - 2a  ETAPA - 13-05 CONFERENCIA 10.05.08_SECOM PR - MGE E SPE - 13-05 3 2 2 2" xfId="39596" xr:uid="{F5F148B4-11A1-4068-86A4-10742A11C6B0}"/>
    <cellStyle name="l_PM Jornais(eliza)_Rádio Rio de Janeiro_SECOM PR - MAIS BRASIL - 2a  ETAPA - 13-05 CONFERENCIA 10.05.08_SECOM PR - MGE E SPE - 13-05 3 2 3" xfId="27237" xr:uid="{26043320-9A79-46AA-A1FC-3E37B4FEE9FD}"/>
    <cellStyle name="l_PM Jornais(eliza)_Rádio Rio de Janeiro_SECOM PR - MAIS BRASIL - 2a  ETAPA - 13-05 CONFERENCIA 10.05.08_SECOM PR - MGE E SPE - 13-05 3 2 4" xfId="48496" xr:uid="{7488F332-9CF4-455B-B19B-F48967BCE5CE}"/>
    <cellStyle name="l_PM Jornais(eliza)_Rádio Rio de Janeiro_SECOM PR - MAIS BRASIL - 2a  ETAPA - 13-05 CONFERENCIA 10.05.08_SECOM PR - MGE E SPE - 13-05 3 3" xfId="17859" xr:uid="{76ABCFB8-E03A-45AC-8B74-343D28BF2729}"/>
    <cellStyle name="l_PM Jornais(eliza)_Rádio Rio de Janeiro_SECOM PR - MAIS BRASIL - 2a  ETAPA - 13-05 CONFERENCIA 10.05.08_SECOM PR - MGE E SPE - 13-05 3 3 2" xfId="24018" xr:uid="{B74319A0-C990-4B55-B494-48302C161D72}"/>
    <cellStyle name="l_PM Jornais(eliza)_Rádio Rio de Janeiro_SECOM PR - MAIS BRASIL - 2a  ETAPA - 13-05 CONFERENCIA 10.05.08_SECOM PR - MGE E SPE - 13-05 3 3 2 2" xfId="42681" xr:uid="{162CF6B9-D83C-4F00-A7A1-BB9DA1906932}"/>
    <cellStyle name="l_PM Jornais(eliza)_Rádio Rio de Janeiro_SECOM PR - MAIS BRASIL - 2a  ETAPA - 13-05 CONFERENCIA 10.05.08_SECOM PR - MGE E SPE - 13-05 3 3 3" xfId="30455" xr:uid="{57888E82-38B1-43AB-A0B2-473796EADB28}"/>
    <cellStyle name="l_PM Jornais(eliza)_Rádio Rio de Janeiro_SECOM PR - MAIS BRASIL - 2a  ETAPA - 13-05 CONFERENCIA 10.05.08_SECOM PR - MGE E SPE - 13-05 3 4" xfId="33452" xr:uid="{DB7E157F-9545-4F43-A8D6-7F9861EE2758}"/>
    <cellStyle name="l_PM Jornais(eliza)_Rádio Rio de Janeiro_SECOM PR - MAIS BRASIL - 2a  ETAPA - 13-05 CONFERENCIA 10.05.08_SECOM PR - MGE E SPE - 13-05 3 4 2" xfId="45171" xr:uid="{499F183C-B75B-4EF1-817A-ECD5DB0655AF}"/>
    <cellStyle name="l_PM Jornais(eliza)_Rádio Rio de Janeiro_SECOM PR - MAIS BRASIL - 2a  ETAPA - 13-05 CONFERENCIA 10.05.08_SECOM PR - MGE E SPE - 13-05 3 5" xfId="35654" xr:uid="{4F719794-7EA3-419E-9E52-E94D0190CBC7}"/>
    <cellStyle name="l_PM Jornais(eliza)_Rádio Rio de Janeiro_SECOM PR - MAIS BRASIL - 2a  ETAPA - 13-05 CONFERENCIA 10.05.08_SECOM PR - MGE E SPE - 13-05 3 6" xfId="37039" xr:uid="{697AA417-7CAA-4FD2-935F-920EBB719BB0}"/>
    <cellStyle name="l_PM Jornais(eliza)_Rádio Rio de Janeiro_SECOM PR - MAIS BRASIL - 2a  ETAPA - 13-05 CONFERENCIA 10.05.08_SECOM PR - MGE E SPE - 13-05 3 6 2" xfId="46575" xr:uid="{D0B18B7F-EFA5-41CD-9C62-C74B81B07C09}"/>
    <cellStyle name="l_PM Jornais(eliza)_Rádio Rio de Janeiro_SECOM PR - MAIS BRASIL - 2a  ETAPA - 13-05 CONFERENCIA 10.05.08_SECOM PR - MGE E SPE - 13-05 4" xfId="14419" xr:uid="{76CA2C98-AF44-46C9-8A04-C64841DE9260}"/>
    <cellStyle name="l_PM Jornais(eliza)_Rádio Rio de Janeiro_SECOM PR - MAIS BRASIL - 2a  ETAPA - 13-05 CONFERENCIA 10.05.08_SECOM PR - MGE E SPE - 13-05 4 2" xfId="20578" xr:uid="{A2D9985C-1DC8-4820-9686-6854AC52710C}"/>
    <cellStyle name="l_PM Jornais(eliza)_Rádio Rio de Janeiro_SECOM PR - MAIS BRASIL - 2a  ETAPA - 13-05 CONFERENCIA 10.05.08_SECOM PR - MGE E SPE - 13-05 4 2 2" xfId="37988" xr:uid="{89864C0F-781C-4EC6-BA24-FDDC574C775F}"/>
    <cellStyle name="l_PM Jornais(eliza)_Rádio Rio de Janeiro_SECOM PR - MAIS BRASIL - 2a  ETAPA - 13-05 CONFERENCIA 10.05.08_SECOM PR - MGE E SPE - 13-05 4 3" xfId="25486" xr:uid="{510201FC-7F21-4C36-8E73-FD8153F56C72}"/>
    <cellStyle name="l_PM Jornais(eliza)_Rádio Rio de Janeiro_SECOM PR - MAIS BRASIL - 2a  ETAPA - 13-05 CONFERENCIA 10.05.08_SECOM PR - MGE E SPE - 13-05 5" xfId="28697" xr:uid="{67DB622D-71B8-4350-9D19-BD5D6EE74222}"/>
    <cellStyle name="l_PM Jornais(eliza)_Rádio Rio de Janeiro_SECOM PR - MAIS BRASIL - 2a  ETAPA - 13-05 CONFERENCIA 10.05.08_SECOM PR - MGE E SPE - 13-05 5 2" xfId="41053" xr:uid="{704B721C-0D12-472E-BE14-D6B75D01A564}"/>
    <cellStyle name="l_PM Jornais(eliza)_Rádio Rio de Janeiro_SECOM PR - MAIS BRASIL - 2a  ETAPA - 13-05 CONFERENCIA 10.05.08_SECOM PR - MGE E SPE - 13-05 6" xfId="31638" xr:uid="{7D5120B8-9689-4401-B95D-C4F0F3012997}"/>
    <cellStyle name="l_PM Jornais(eliza)_Rádio Rio de Janeiro_SECOM PR - MAIS BRASIL - 2a  ETAPA - 13-05 CONFERENCIA 10.05.08_SECOM PR - MGE E SPE - 13-05_JORNAL COMPLEMENTO 24.06 - VERAMIR II - CONSOLIDADO" xfId="1901" xr:uid="{036DAA82-957E-4E24-A443-58A7334B50AE}"/>
    <cellStyle name="l_PM Jornais(eliza)_Rádio Rio de Janeiro_SECOM PR - MAIS BRASIL - 2a  ETAPA - 13-05 CONFERENCIA 10.05.08_SECOM PR - MGE E SPE - 13-05_OOH - Rev 12" xfId="4279" xr:uid="{708A0B4D-51B1-4DAD-9BDD-38F1749BCA41}"/>
    <cellStyle name="l_PM Jornais(eliza)_Rádio Rio de Janeiro_SECOM PR - MAIS BRASIL - 2a  ETAPA - 13-05 CONFERENCIA 10.05.08_SÉCULO 21" xfId="1902" xr:uid="{B12E0820-E60A-4434-A600-F8191A060488}"/>
    <cellStyle name="l_PM Jornais(eliza)_Rádio Rio de Janeiro_SECOM PR - MAIS BRASIL - 2a  ETAPA - 13-05 CONFERENCIA 10.05.08_SÉCULO 21_JORNAL COMPLEMENTO 24.06 - VERAMIR II - CONSOLIDADO" xfId="1903" xr:uid="{4D8FA7EC-5FFC-4D38-A6DC-EA59ED274A5F}"/>
    <cellStyle name="l_PM Jornais(eliza)_Rádio Rio de Janeiro_SECOM PR - MAIS BRASIL - 2a  ETAPA - 13-05 CONFERENCIA 10.05.08_SPA - NUCLEO APRES" xfId="1904" xr:uid="{5EDC5735-94B5-4EC2-8C3C-670D8A30CB19}"/>
    <cellStyle name="l_PM Jornais(eliza)_Rádio Rio de Janeiro_SECOM PR - MAIS BRASIL - 2a  ETAPA - 13-05 CONFERENCIA 10.05.08_SPA - NUCLEO APRES 2" xfId="11577" xr:uid="{5FE81900-1775-494E-A9C9-9F829EEFCF78}"/>
    <cellStyle name="l_PM Jornais(eliza)_Rádio Rio de Janeiro_SECOM PR - MAIS BRASIL - 2a  ETAPA - 13-05 CONFERENCIA 10.05.08_SPA - NUCLEO APRES 2 2" xfId="13333" xr:uid="{62D8059D-13FD-4881-BAAF-0920BB5908DC}"/>
    <cellStyle name="l_PM Jornais(eliza)_Rádio Rio de Janeiro_SECOM PR - MAIS BRASIL - 2a  ETAPA - 13-05 CONFERENCIA 10.05.08_SPA - NUCLEO APRES 2 2 2" xfId="16963" xr:uid="{DAFA7ADD-9890-4452-B9F9-9C2CB51963C4}"/>
    <cellStyle name="l_PM Jornais(eliza)_Rádio Rio de Janeiro_SECOM PR - MAIS BRASIL - 2a  ETAPA - 13-05 CONFERENCIA 10.05.08_SPA - NUCLEO APRES 2 2 2 2" xfId="23122" xr:uid="{38DB402D-96FC-44DC-A31E-F399EF154EDC}"/>
    <cellStyle name="l_PM Jornais(eliza)_Rádio Rio de Janeiro_SECOM PR - MAIS BRASIL - 2a  ETAPA - 13-05 CONFERENCIA 10.05.08_SPA - NUCLEO APRES 2 2 2 2 2" xfId="40389" xr:uid="{6A76355A-8DEA-4FB2-92CA-448E382447B2}"/>
    <cellStyle name="l_PM Jornais(eliza)_Rádio Rio de Janeiro_SECOM PR - MAIS BRASIL - 2a  ETAPA - 13-05 CONFERENCIA 10.05.08_SPA - NUCLEO APRES 2 2 2 3" xfId="28030" xr:uid="{33A78F1F-494B-480F-8A0C-F39DCD1FD61C}"/>
    <cellStyle name="l_PM Jornais(eliza)_Rádio Rio de Janeiro_SECOM PR - MAIS BRASIL - 2a  ETAPA - 13-05 CONFERENCIA 10.05.08_SPA - NUCLEO APRES 2 2 3" xfId="31254" xr:uid="{EEF96B9A-6A48-49E2-B590-D131E3DF9C6E}"/>
    <cellStyle name="l_PM Jornais(eliza)_Rádio Rio de Janeiro_SECOM PR - MAIS BRASIL - 2a  ETAPA - 13-05 CONFERENCIA 10.05.08_SPA - NUCLEO APRES 2 2 3 2" xfId="43478" xr:uid="{3CD86311-D97A-4667-B2F2-BBF77C96AA2E}"/>
    <cellStyle name="l_PM Jornais(eliza)_Rádio Rio de Janeiro_SECOM PR - MAIS BRASIL - 2a  ETAPA - 13-05 CONFERENCIA 10.05.08_SPA - NUCLEO APRES 2 2 4" xfId="34246" xr:uid="{A93E1F99-8228-4635-84FB-8E7A4378D03B}"/>
    <cellStyle name="l_PM Jornais(eliza)_Rádio Rio de Janeiro_SECOM PR - MAIS BRASIL - 2a  ETAPA - 13-05 CONFERENCIA 10.05.08_SPA - NUCLEO APRES 2 2 4 2" xfId="45965" xr:uid="{D73B296D-7A8C-4771-9C88-F42AE28E19FF}"/>
    <cellStyle name="l_PM Jornais(eliza)_Rádio Rio de Janeiro_SECOM PR - MAIS BRASIL - 2a  ETAPA - 13-05 CONFERENCIA 10.05.08_SPA - NUCLEO APRES 2 2 5" xfId="36447" xr:uid="{5A201288-D565-41D7-98D3-841B453A1C05}"/>
    <cellStyle name="l_PM Jornais(eliza)_Rádio Rio de Janeiro_SECOM PR - MAIS BRASIL - 2a  ETAPA - 13-05 CONFERENCIA 10.05.08_SPA - NUCLEO APRES 2 2 6" xfId="24359" xr:uid="{E63C4E6F-83BD-480A-B962-E6D2815C6FB0}"/>
    <cellStyle name="l_PM Jornais(eliza)_Rádio Rio de Janeiro_SECOM PR - MAIS BRASIL - 2a  ETAPA - 13-05 CONFERENCIA 10.05.08_SPA - NUCLEO APRES 2 3" xfId="15260" xr:uid="{A26E99D3-27F4-4B37-B7D7-1CCB58237719}"/>
    <cellStyle name="l_PM Jornais(eliza)_Rádio Rio de Janeiro_SECOM PR - MAIS BRASIL - 2a  ETAPA - 13-05 CONFERENCIA 10.05.08_SPA - NUCLEO APRES 2 3 2" xfId="21419" xr:uid="{A6A52505-32DD-450C-BA5C-DACD329D886B}"/>
    <cellStyle name="l_PM Jornais(eliza)_Rádio Rio de Janeiro_SECOM PR - MAIS BRASIL - 2a  ETAPA - 13-05 CONFERENCIA 10.05.08_SPA - NUCLEO APRES 2 3 2 2" xfId="38792" xr:uid="{AD7606A3-DE58-4338-B15A-E6122E65A5EF}"/>
    <cellStyle name="l_PM Jornais(eliza)_Rádio Rio de Janeiro_SECOM PR - MAIS BRASIL - 2a  ETAPA - 13-05 CONFERENCIA 10.05.08_SPA - NUCLEO APRES 2 3 3" xfId="26381" xr:uid="{2B7D5377-2E9D-4261-874D-E4B8DC53D2D6}"/>
    <cellStyle name="l_PM Jornais(eliza)_Rádio Rio de Janeiro_SECOM PR - MAIS BRASIL - 2a  ETAPA - 13-05 CONFERENCIA 10.05.08_SPA - NUCLEO APRES 2 4" xfId="29572" xr:uid="{06D562A7-A4DD-499B-A69D-512FCC6B9E56}"/>
    <cellStyle name="l_PM Jornais(eliza)_Rádio Rio de Janeiro_SECOM PR - MAIS BRASIL - 2a  ETAPA - 13-05 CONFERENCIA 10.05.08_SPA - NUCLEO APRES 2 4 2" xfId="41882" xr:uid="{14329A89-D829-45F4-8F58-686E53F34156}"/>
    <cellStyle name="l_PM Jornais(eliza)_Rádio Rio de Janeiro_SECOM PR - MAIS BRASIL - 2a  ETAPA - 13-05 CONFERENCIA 10.05.08_SPA - NUCLEO APRES 2 5" xfId="32556" xr:uid="{14403D68-2015-414B-A677-0D670FA19D80}"/>
    <cellStyle name="l_PM Jornais(eliza)_Rádio Rio de Janeiro_SECOM PR - MAIS BRASIL - 2a  ETAPA - 13-05 CONFERENCIA 10.05.08_SPA - NUCLEO APRES 2 5 2" xfId="44311" xr:uid="{5079C733-79E6-41E1-A32A-3E45233F1A2C}"/>
    <cellStyle name="l_PM Jornais(eliza)_Rádio Rio de Janeiro_SECOM PR - MAIS BRASIL - 2a  ETAPA - 13-05 CONFERENCIA 10.05.08_SPA - NUCLEO APRES 2 6" xfId="34861" xr:uid="{3AAB75E6-0F90-4E66-97E9-206D1F52D8F3}"/>
    <cellStyle name="l_PM Jornais(eliza)_Rádio Rio de Janeiro_SECOM PR - MAIS BRASIL - 2a  ETAPA - 13-05 CONFERENCIA 10.05.08_SPA - NUCLEO APRES 2 7" xfId="19354" xr:uid="{537B30BC-2B2B-45C4-83FE-B858B6056B20}"/>
    <cellStyle name="l_PM Jornais(eliza)_Rádio Rio de Janeiro_SECOM PR - MAIS BRASIL - 2a  ETAPA - 13-05 CONFERENCIA 10.05.08_SPA - NUCLEO APRES 3" xfId="12530" xr:uid="{97971BD8-09EC-42A1-8D8F-CCF1D53FF166}"/>
    <cellStyle name="l_PM Jornais(eliza)_Rádio Rio de Janeiro_SECOM PR - MAIS BRASIL - 2a  ETAPA - 13-05 CONFERENCIA 10.05.08_SPA - NUCLEO APRES 3 2" xfId="16160" xr:uid="{9F6487C3-059D-459C-9E49-F12368D68D38}"/>
    <cellStyle name="l_PM Jornais(eliza)_Rádio Rio de Janeiro_SECOM PR - MAIS BRASIL - 2a  ETAPA - 13-05 CONFERENCIA 10.05.08_SPA - NUCLEO APRES 3 2 2" xfId="22319" xr:uid="{AFACCC4C-CD8F-432B-BFA9-A4A54AFEBA5A}"/>
    <cellStyle name="l_PM Jornais(eliza)_Rádio Rio de Janeiro_SECOM PR - MAIS BRASIL - 2a  ETAPA - 13-05 CONFERENCIA 10.05.08_SPA - NUCLEO APRES 3 2 2 2" xfId="39597" xr:uid="{4E0E5AC3-8CD2-4660-A0A5-094FF93BFF7D}"/>
    <cellStyle name="l_PM Jornais(eliza)_Rádio Rio de Janeiro_SECOM PR - MAIS BRASIL - 2a  ETAPA - 13-05 CONFERENCIA 10.05.08_SPA - NUCLEO APRES 3 2 3" xfId="27238" xr:uid="{0466B872-2078-4363-B5EF-FD1A31BE4DB8}"/>
    <cellStyle name="l_PM Jornais(eliza)_Rádio Rio de Janeiro_SECOM PR - MAIS BRASIL - 2a  ETAPA - 13-05 CONFERENCIA 10.05.08_SPA - NUCLEO APRES 3 2 4" xfId="48497" xr:uid="{76CC97F7-C4C9-4C4E-B0ED-06F0480AFCA3}"/>
    <cellStyle name="l_PM Jornais(eliza)_Rádio Rio de Janeiro_SECOM PR - MAIS BRASIL - 2a  ETAPA - 13-05 CONFERENCIA 10.05.08_SPA - NUCLEO APRES 3 3" xfId="17860" xr:uid="{1AE47F3B-910A-4B71-BEC2-93733F60AEBF}"/>
    <cellStyle name="l_PM Jornais(eliza)_Rádio Rio de Janeiro_SECOM PR - MAIS BRASIL - 2a  ETAPA - 13-05 CONFERENCIA 10.05.08_SPA - NUCLEO APRES 3 3 2" xfId="24019" xr:uid="{618FA8EE-B895-49DA-8AFC-C2A229F07DAE}"/>
    <cellStyle name="l_PM Jornais(eliza)_Rádio Rio de Janeiro_SECOM PR - MAIS BRASIL - 2a  ETAPA - 13-05 CONFERENCIA 10.05.08_SPA - NUCLEO APRES 3 3 2 2" xfId="42682" xr:uid="{FA7B72F9-7E5F-4213-A32A-A24CEACAAECE}"/>
    <cellStyle name="l_PM Jornais(eliza)_Rádio Rio de Janeiro_SECOM PR - MAIS BRASIL - 2a  ETAPA - 13-05 CONFERENCIA 10.05.08_SPA - NUCLEO APRES 3 3 3" xfId="30456" xr:uid="{9626316B-356C-47F0-81BA-501D86E489DF}"/>
    <cellStyle name="l_PM Jornais(eliza)_Rádio Rio de Janeiro_SECOM PR - MAIS BRASIL - 2a  ETAPA - 13-05 CONFERENCIA 10.05.08_SPA - NUCLEO APRES 3 4" xfId="33453" xr:uid="{7EF98423-B28B-4BB1-A4EE-810995879FCA}"/>
    <cellStyle name="l_PM Jornais(eliza)_Rádio Rio de Janeiro_SECOM PR - MAIS BRASIL - 2a  ETAPA - 13-05 CONFERENCIA 10.05.08_SPA - NUCLEO APRES 3 4 2" xfId="45172" xr:uid="{9363F90E-C7D5-43B3-B3CF-F4AFCF00BAF1}"/>
    <cellStyle name="l_PM Jornais(eliza)_Rádio Rio de Janeiro_SECOM PR - MAIS BRASIL - 2a  ETAPA - 13-05 CONFERENCIA 10.05.08_SPA - NUCLEO APRES 3 5" xfId="35655" xr:uid="{8016D8D1-BBDC-4813-B6BB-B51161857B62}"/>
    <cellStyle name="l_PM Jornais(eliza)_Rádio Rio de Janeiro_SECOM PR - MAIS BRASIL - 2a  ETAPA - 13-05 CONFERENCIA 10.05.08_SPA - NUCLEO APRES 3 6" xfId="37242" xr:uid="{AD189FD6-1901-425F-959F-D57BA21A62EF}"/>
    <cellStyle name="l_PM Jornais(eliza)_Rádio Rio de Janeiro_SECOM PR - MAIS BRASIL - 2a  ETAPA - 13-05 CONFERENCIA 10.05.08_SPA - NUCLEO APRES 3 6 2" xfId="46778" xr:uid="{9F3FF456-7999-46DE-BFE7-F18FA495A297}"/>
    <cellStyle name="l_PM Jornais(eliza)_Rádio Rio de Janeiro_SECOM PR - MAIS BRASIL - 2a  ETAPA - 13-05 CONFERENCIA 10.05.08_SPA - NUCLEO APRES 4" xfId="14420" xr:uid="{55AFFCB5-9AB5-427A-A467-63CE0ECFD165}"/>
    <cellStyle name="l_PM Jornais(eliza)_Rádio Rio de Janeiro_SECOM PR - MAIS BRASIL - 2a  ETAPA - 13-05 CONFERENCIA 10.05.08_SPA - NUCLEO APRES 4 2" xfId="20579" xr:uid="{DEB0D944-6738-4B22-BADB-810313B4D975}"/>
    <cellStyle name="l_PM Jornais(eliza)_Rádio Rio de Janeiro_SECOM PR - MAIS BRASIL - 2a  ETAPA - 13-05 CONFERENCIA 10.05.08_SPA - NUCLEO APRES 4 2 2" xfId="37989" xr:uid="{6C0F64E7-6FED-4D5B-B13D-35122129E4FD}"/>
    <cellStyle name="l_PM Jornais(eliza)_Rádio Rio de Janeiro_SECOM PR - MAIS BRASIL - 2a  ETAPA - 13-05 CONFERENCIA 10.05.08_SPA - NUCLEO APRES 4 3" xfId="25487" xr:uid="{0CF5B1AB-13FD-45A0-AA7E-1C7A7B5BAE33}"/>
    <cellStyle name="l_PM Jornais(eliza)_Rádio Rio de Janeiro_SECOM PR - MAIS BRASIL - 2a  ETAPA - 13-05 CONFERENCIA 10.05.08_SPA - NUCLEO APRES 5" xfId="28698" xr:uid="{9C10A328-5B2A-4832-BC2C-E20317F47295}"/>
    <cellStyle name="l_PM Jornais(eliza)_Rádio Rio de Janeiro_SECOM PR - MAIS BRASIL - 2a  ETAPA - 13-05 CONFERENCIA 10.05.08_SPA - NUCLEO APRES 5 2" xfId="41054" xr:uid="{A97DCDC7-3EAC-45BB-96C5-C408910702D0}"/>
    <cellStyle name="l_PM Jornais(eliza)_Rádio Rio de Janeiro_SECOM PR - MAIS BRASIL - 2a  ETAPA - 13-05 CONFERENCIA 10.05.08_SPA - NUCLEO APRES 6" xfId="31637" xr:uid="{EB36F52D-D3C0-4753-AE02-14AC7961C9D2}"/>
    <cellStyle name="l_PM Jornais(eliza)_Rádio Rio de Janeiro_SECOM PR - MAIS BRASIL - 2a  ETAPA - 13-05 CONFERENCIA 10.05.08_SPA - NUCLEO APRES_CINEMA - BRASÍLIA - 141" xfId="1905" xr:uid="{5E29A6C3-A858-4C58-9DEF-1E27531828F2}"/>
    <cellStyle name="l_PM Jornais(eliza)_Rádio Rio de Janeiro_SECOM PR - MAIS BRASIL - 2a  ETAPA - 13-05 CONFERENCIA 10.05.08_SPA - NUCLEO APRES_CINEMA - BRASÍLIA - 141_JORNAL COMPLEMENTO 24.06 - VERAMIR II - CONSOLIDADO" xfId="1906" xr:uid="{9A87CAE0-5C32-4601-A9BF-F86126CC5801}"/>
    <cellStyle name="l_PM Jornais(eliza)_Rádio Rio de Janeiro_SECOM PR - MAIS BRASIL - 2a  ETAPA - 13-05 CONFERENCIA 10.05.08_SPA - NUCLEO APRES_CINEMA_-_9_MERCADOS" xfId="1907" xr:uid="{4B0F0C45-22BA-4CC1-8AFD-45F6F2C73F2A}"/>
    <cellStyle name="l_PM Jornais(eliza)_Rádio Rio de Janeiro_SECOM PR - MAIS BRASIL - 2a  ETAPA - 13-05 CONFERENCIA 10.05.08_SPA - NUCLEO APRES_JORNAL COMPLEMENTO 24.06 - VERAMIR II - CONSOLIDADO" xfId="1908" xr:uid="{62AD60ED-0A2D-4882-932F-944EE204C154}"/>
    <cellStyle name="l_PM Jornais(eliza)_Rádio Rio de Janeiro_SECOM PR - MAIS BRASIL - 2a  ETAPA - 13-05 CONFERENCIA 10.05.08_SPA - NUCLEO APRES_OOH - Rev 12" xfId="4280" xr:uid="{15BA5846-7DC1-4357-9187-337860356C55}"/>
    <cellStyle name="l_PM Jornais(eliza)_Rádio Rio de Janeiro_SECOM PR - MAIS BRASIL - 2a  ETAPA - 13-05 CONFERENCIA 10.05.08_SPA - NUCLEO APRES_Plano  DF - Jornal Meia Pág. Tab. 17.05" xfId="1909" xr:uid="{0A189F4E-E683-4B12-90A4-53F304ACDF80}"/>
    <cellStyle name="l_PM Jornais(eliza)_Rádio Rio de Janeiro_SECOM PR - MAIS BRASIL - 2a  ETAPA - 13-05 CONFERENCIA 10.05.08_SPA - NUCLEO APRES_Plano  DF - Jornal Meia Pág. Tab. 17.05_JORNAL COMPLEMENTO 24.06 - VERAMIR II - CONSOLIDADO" xfId="1910" xr:uid="{B03D989B-C913-4894-9750-FC123091C5B8}"/>
    <cellStyle name="l_PM Jornais(eliza)_Rádio Rio de Janeiro_SECOM PR - MAIS BRASIL - 2a  ETAPA - 13-05 CONFERENCIA 10.05.08_SPA - NUCLEO APRES_Plano  PE - Jornal Meia Pág. Tab. 17.05" xfId="1911" xr:uid="{68AD8C5F-7121-43CE-9C34-927351665C38}"/>
    <cellStyle name="l_PM Jornais(eliza)_Rádio Rio de Janeiro_SECOM PR - MAIS BRASIL - 2a  ETAPA - 13-05 CONFERENCIA 10.05.08_SPA - NUCLEO APRES_Plano  PE - Jornal Meia Pág. Tab. 17.05_JORNAL COMPLEMENTO 24.06 - VERAMIR II - CONSOLIDADO" xfId="1912" xr:uid="{EA0B5363-6841-46F7-83F0-A3A9483F5F43}"/>
    <cellStyle name="l_PM Jornais(eliza)_Rádio Rio de Janeiro_SECOM PR - MAIS BRASIL - 2a  ETAPA - 13-05 CONFERENCIA 10.05.08_SPA - NUCLEO APRES_Plano BA - Jornal Meia Pág. Tab. 17.05" xfId="1913" xr:uid="{C428EB36-D139-4F0C-8971-DFD58AF8986F}"/>
    <cellStyle name="l_PM Jornais(eliza)_Rádio Rio de Janeiro_SECOM PR - MAIS BRASIL - 2a  ETAPA - 13-05 CONFERENCIA 10.05.08_SPA - NUCLEO APRES_Plano BA - Jornal Meia Pág. Tab. 17.05_JORNAL COMPLEMENTO 24.06 - VERAMIR II - CONSOLIDADO" xfId="1914" xr:uid="{6746B8C9-F0F1-4295-93E3-8D708A0B8362}"/>
    <cellStyle name="l_PM Jornais(eliza)_Rádio Rio de Janeiro_SECOM PR - MAIS BRASIL - 2a  ETAPA - 13-05 CONFERENCIA 10.05.08_SPA - NUCLEO APRES_Plano CE - Jornal Meia Pág. Tab. 17.05" xfId="1915" xr:uid="{84A3F8ED-44E6-4CC6-AF61-124E4E4BF0D0}"/>
    <cellStyle name="l_PM Jornais(eliza)_Rádio Rio de Janeiro_SECOM PR - MAIS BRASIL - 2a  ETAPA - 13-05 CONFERENCIA 10.05.08_SPA - NUCLEO APRES_Plano CE - Jornal Meia Pág. Tab. 17.05_JORNAL COMPLEMENTO 24.06 - VERAMIR II - CONSOLIDADO" xfId="1916" xr:uid="{B1A8626B-2584-444E-83D6-F84E008B503C}"/>
    <cellStyle name="l_PM Jornais(eliza)_Rádio Rio de Janeiro_SECOM PR - MAIS BRASIL - 2a  ETAPA - 13-05 CONFERENCIA 10.05.08_SPA - NUCLEO APRES_REV I - PLANO RÁDIO CONSOLIDADO MATISSE 07.07" xfId="1917" xr:uid="{13886B49-8D27-423A-A6C6-752EA1007CE9}"/>
    <cellStyle name="l_PM Jornais(eliza)_Rádio Rio de Janeiro_SECOM PR - MAIS BRASIL - 2a  ETAPA - 13-05 CONFERENCIA 10.05.08_SPA - NUCLEO APRES_SÉCULO 21" xfId="1918" xr:uid="{4D67DB3E-FCAE-4214-A8AD-5F8F97DDB86C}"/>
    <cellStyle name="l_PM Jornais(eliza)_Rádio Rio de Janeiro_SECOM PR - MAIS BRASIL - 2a  ETAPA - 13-05 CONFERENCIA 10.05.08_SPA - NUCLEO APRES_SÉCULO 21_JORNAL COMPLEMENTO 24.06 - VERAMIR II - CONSOLIDADO" xfId="1919" xr:uid="{833C18D9-BF98-47A9-805F-B94B90C94CBA}"/>
    <cellStyle name="l_PM Jornais(eliza)_Rádio Rio de Janeiro_SECOM PR (1).." xfId="1920" xr:uid="{5388FEB7-0A57-466D-A19F-287E33FB0E92}"/>
    <cellStyle name="l_PM Jornais(eliza)_Rádio Rio de Janeiro_SECOM PR (1).._JORNAL COMPLEMENTO 24.06 - VERAMIR II - CONSOLIDADO" xfId="1921" xr:uid="{AEAADF5E-1476-42B1-9DF0-1B13F92D3982}"/>
    <cellStyle name="l_PM Jornais(eliza)_Rádio Rio de Janeiro_SECOM PR (2).." xfId="1922" xr:uid="{3514EE99-DA3F-445E-BF73-F05E6DD31727}"/>
    <cellStyle name="l_PM Jornais(eliza)_Rádio Rio de Janeiro_SECOM PR (2).._JORNAL COMPLEMENTO 24.06 - VERAMIR II - CONSOLIDADO" xfId="1923" xr:uid="{101678C1-E321-4223-9412-E606987D810E}"/>
    <cellStyle name="l_PM Jornais(eliza)_Rádio Rio de Janeiro_SECOM PR -PERNAMBUCO -  14-05-08(1)" xfId="1924" xr:uid="{34503085-D118-4051-943E-834DB2F3109F}"/>
    <cellStyle name="l_PM Jornais(eliza)_Rádio Rio de Janeiro_SECOM PR -PERNAMBUCO -  14-05-08(1)_JORNAL COMPLEMENTO 24.06 - VERAMIR II - CONSOLIDADO" xfId="1925" xr:uid="{374F3FF3-D8DC-4359-9CF3-C498301CFCBF}"/>
    <cellStyle name="l_PM Jornais(eliza)_Rádio Rio de Janeiro_SPA - NUCLEO APRES" xfId="1926" xr:uid="{EE47D5A1-A721-4DDF-BAA4-B5A6AD457CDC}"/>
    <cellStyle name="l_PM Jornais(eliza)_Rádio Rio de Janeiro_SPA - NUCLEO APRES 2" xfId="11578" xr:uid="{A8D43502-6B88-4698-AA34-75003230C66D}"/>
    <cellStyle name="l_PM Jornais(eliza)_Rádio Rio de Janeiro_SPA - NUCLEO APRES 2 2" xfId="13334" xr:uid="{16AF002D-BBA8-473D-94C7-5B10BA4D468A}"/>
    <cellStyle name="l_PM Jornais(eliza)_Rádio Rio de Janeiro_SPA - NUCLEO APRES 2 2 2" xfId="16964" xr:uid="{4C0AD257-68FF-4982-B432-DDDA4FF6BFC8}"/>
    <cellStyle name="l_PM Jornais(eliza)_Rádio Rio de Janeiro_SPA - NUCLEO APRES 2 2 2 2" xfId="23123" xr:uid="{6619C08F-72E3-494F-BAEC-A2F743BE65BB}"/>
    <cellStyle name="l_PM Jornais(eliza)_Rádio Rio de Janeiro_SPA - NUCLEO APRES 2 2 2 2 2" xfId="40390" xr:uid="{E74D370F-7A3B-4C0D-9D8E-F3F881C4ADFC}"/>
    <cellStyle name="l_PM Jornais(eliza)_Rádio Rio de Janeiro_SPA - NUCLEO APRES 2 2 2 3" xfId="28031" xr:uid="{0E98DD0C-E982-4977-BA67-613821288B73}"/>
    <cellStyle name="l_PM Jornais(eliza)_Rádio Rio de Janeiro_SPA - NUCLEO APRES 2 2 3" xfId="31255" xr:uid="{2015B696-3B9F-4FEA-95F1-CBE8B4516F36}"/>
    <cellStyle name="l_PM Jornais(eliza)_Rádio Rio de Janeiro_SPA - NUCLEO APRES 2 2 3 2" xfId="43479" xr:uid="{CBE3B77B-312C-4AE8-8EB0-D03BB907F568}"/>
    <cellStyle name="l_PM Jornais(eliza)_Rádio Rio de Janeiro_SPA - NUCLEO APRES 2 2 4" xfId="34247" xr:uid="{8C553A7F-8E0D-480A-9FAF-57CEE08492FB}"/>
    <cellStyle name="l_PM Jornais(eliza)_Rádio Rio de Janeiro_SPA - NUCLEO APRES 2 2 4 2" xfId="45966" xr:uid="{B8FE3223-87EE-4FF7-8826-6B716F44B4BD}"/>
    <cellStyle name="l_PM Jornais(eliza)_Rádio Rio de Janeiro_SPA - NUCLEO APRES 2 2 5" xfId="36448" xr:uid="{6CDF3084-40EB-4B5B-A403-EC4501E46B43}"/>
    <cellStyle name="l_PM Jornais(eliza)_Rádio Rio de Janeiro_SPA - NUCLEO APRES 2 2 6" xfId="24360" xr:uid="{12112692-D4C8-433C-B8B7-189035B24D46}"/>
    <cellStyle name="l_PM Jornais(eliza)_Rádio Rio de Janeiro_SPA - NUCLEO APRES 2 3" xfId="15261" xr:uid="{0D0DEEC8-A4CD-4AA3-87D2-4DC7E64E4628}"/>
    <cellStyle name="l_PM Jornais(eliza)_Rádio Rio de Janeiro_SPA - NUCLEO APRES 2 3 2" xfId="21420" xr:uid="{477ACECD-5637-4246-8F6B-D54018E4A1F6}"/>
    <cellStyle name="l_PM Jornais(eliza)_Rádio Rio de Janeiro_SPA - NUCLEO APRES 2 3 2 2" xfId="38793" xr:uid="{8F9B80D6-C858-409F-B37B-75F9935C93B5}"/>
    <cellStyle name="l_PM Jornais(eliza)_Rádio Rio de Janeiro_SPA - NUCLEO APRES 2 3 3" xfId="26382" xr:uid="{B1A2063B-5183-49C2-BB5C-A5CCADFD39AE}"/>
    <cellStyle name="l_PM Jornais(eliza)_Rádio Rio de Janeiro_SPA - NUCLEO APRES 2 4" xfId="29573" xr:uid="{3C2D24B2-E410-40A2-95B2-5E8108B2D431}"/>
    <cellStyle name="l_PM Jornais(eliza)_Rádio Rio de Janeiro_SPA - NUCLEO APRES 2 4 2" xfId="41883" xr:uid="{762CC2A2-CDAD-47E6-B6E9-D9BA4FFC7407}"/>
    <cellStyle name="l_PM Jornais(eliza)_Rádio Rio de Janeiro_SPA - NUCLEO APRES 2 5" xfId="32557" xr:uid="{8592AC7E-26D4-41C9-9DE0-7DCFD4BD8A42}"/>
    <cellStyle name="l_PM Jornais(eliza)_Rádio Rio de Janeiro_SPA - NUCLEO APRES 2 5 2" xfId="44312" xr:uid="{4C3FAB61-817C-4995-B26C-6E76BBBB3380}"/>
    <cellStyle name="l_PM Jornais(eliza)_Rádio Rio de Janeiro_SPA - NUCLEO APRES 2 6" xfId="34862" xr:uid="{A08D45DE-0AB3-48C9-9E45-DC39B4E8A00F}"/>
    <cellStyle name="l_PM Jornais(eliza)_Rádio Rio de Janeiro_SPA - NUCLEO APRES 2 7" xfId="19648" xr:uid="{7E3ED27A-1531-406B-AB8E-7A6D97FD4EDC}"/>
    <cellStyle name="l_PM Jornais(eliza)_Rádio Rio de Janeiro_SPA - NUCLEO APRES 3" xfId="12531" xr:uid="{D5C28B7E-A4D7-49B2-8511-D207A680E696}"/>
    <cellStyle name="l_PM Jornais(eliza)_Rádio Rio de Janeiro_SPA - NUCLEO APRES 3 2" xfId="16161" xr:uid="{71E7C622-179A-4A80-9554-194A955A55B9}"/>
    <cellStyle name="l_PM Jornais(eliza)_Rádio Rio de Janeiro_SPA - NUCLEO APRES 3 2 2" xfId="22320" xr:uid="{7CC3B7BE-D13D-4C46-8693-A9DAD0290402}"/>
    <cellStyle name="l_PM Jornais(eliza)_Rádio Rio de Janeiro_SPA - NUCLEO APRES 3 2 2 2" xfId="39598" xr:uid="{A8B5B46A-707A-459F-8A21-3343F4521DEC}"/>
    <cellStyle name="l_PM Jornais(eliza)_Rádio Rio de Janeiro_SPA - NUCLEO APRES 3 2 3" xfId="27239" xr:uid="{03BC166C-2572-4FE8-9DF2-B0CDAE23AE46}"/>
    <cellStyle name="l_PM Jornais(eliza)_Rádio Rio de Janeiro_SPA - NUCLEO APRES 3 2 4" xfId="48498" xr:uid="{3FC185AE-46AE-4F80-A714-5B87C3CDCF3C}"/>
    <cellStyle name="l_PM Jornais(eliza)_Rádio Rio de Janeiro_SPA - NUCLEO APRES 3 3" xfId="17861" xr:uid="{D5AF45CF-3864-46F2-A1D7-CED32830A55E}"/>
    <cellStyle name="l_PM Jornais(eliza)_Rádio Rio de Janeiro_SPA - NUCLEO APRES 3 3 2" xfId="24020" xr:uid="{DB997CC9-B5E8-4BBD-8323-1173BFF978DD}"/>
    <cellStyle name="l_PM Jornais(eliza)_Rádio Rio de Janeiro_SPA - NUCLEO APRES 3 3 2 2" xfId="42683" xr:uid="{80C257FF-F6C5-4EEF-B5E0-56F5F42E177E}"/>
    <cellStyle name="l_PM Jornais(eliza)_Rádio Rio de Janeiro_SPA - NUCLEO APRES 3 3 3" xfId="30457" xr:uid="{2006CB6B-F635-42A2-BA97-EE2088E5B701}"/>
    <cellStyle name="l_PM Jornais(eliza)_Rádio Rio de Janeiro_SPA - NUCLEO APRES 3 4" xfId="33454" xr:uid="{D4C1DDF8-D272-485B-B0F9-8BD0B31A558A}"/>
    <cellStyle name="l_PM Jornais(eliza)_Rádio Rio de Janeiro_SPA - NUCLEO APRES 3 4 2" xfId="45173" xr:uid="{6A8249BD-CF66-4605-89C7-213C5C0A77B1}"/>
    <cellStyle name="l_PM Jornais(eliza)_Rádio Rio de Janeiro_SPA - NUCLEO APRES 3 5" xfId="35656" xr:uid="{4797E8E3-F64C-40FF-BBB5-F449A8A0D7C1}"/>
    <cellStyle name="l_PM Jornais(eliza)_Rádio Rio de Janeiro_SPA - NUCLEO APRES 3 6" xfId="36842" xr:uid="{41207BB0-E969-457D-A39C-A984FE06D42A}"/>
    <cellStyle name="l_PM Jornais(eliza)_Rádio Rio de Janeiro_SPA - NUCLEO APRES 3 6 2" xfId="46378" xr:uid="{ECC9A096-73E7-42A8-AFD2-9C9A04030F61}"/>
    <cellStyle name="l_PM Jornais(eliza)_Rádio Rio de Janeiro_SPA - NUCLEO APRES 4" xfId="14421" xr:uid="{419C28E4-FFE1-44BB-A5F6-21FCECC99F36}"/>
    <cellStyle name="l_PM Jornais(eliza)_Rádio Rio de Janeiro_SPA - NUCLEO APRES 4 2" xfId="20580" xr:uid="{ACC54E36-8929-40A8-AD11-206715B198DF}"/>
    <cellStyle name="l_PM Jornais(eliza)_Rádio Rio de Janeiro_SPA - NUCLEO APRES 4 2 2" xfId="37990" xr:uid="{FDADBFF0-E8D0-49AC-BDB1-121B82DC832D}"/>
    <cellStyle name="l_PM Jornais(eliza)_Rádio Rio de Janeiro_SPA - NUCLEO APRES 4 3" xfId="25488" xr:uid="{5B6610BD-ADC7-4BF8-8901-C96323CE6C73}"/>
    <cellStyle name="l_PM Jornais(eliza)_Rádio Rio de Janeiro_SPA - NUCLEO APRES 5" xfId="28699" xr:uid="{AA84E200-869F-4651-A357-3FA7B8022309}"/>
    <cellStyle name="l_PM Jornais(eliza)_Rádio Rio de Janeiro_SPA - NUCLEO APRES 5 2" xfId="41055" xr:uid="{A8FD1A4E-D2EF-455A-9447-7C8FC7E93FB7}"/>
    <cellStyle name="l_PM Jornais(eliza)_Rádio Rio de Janeiro_SPA - NUCLEO APRES 6" xfId="31636" xr:uid="{E0EB7A91-2AC3-4F4D-918A-ED5D713D3220}"/>
    <cellStyle name="l_PM Jornais(eliza)_Rádio Rio de Janeiro_SPA - NUCLEO APRES_OOH - Rev 12" xfId="4281" xr:uid="{208DBD3C-654E-433D-B312-B8BB8A1094E7}"/>
    <cellStyle name="l_PM Jornais(eliza)_Rádio Rio Grande do Norte" xfId="1927" xr:uid="{63E83E83-C3F6-4E2C-AB24-763A0D8BEE69}"/>
    <cellStyle name="l_PM Jornais(eliza)_REVISTAS FINAIS SEGMENTADAS" xfId="1928" xr:uid="{9BC2745D-F5E6-4342-B097-E8ADCA94F4CC}"/>
    <cellStyle name="l_PM Jornais(eliza)_REVISTAS FINAIS SEGMENTADAS 2" xfId="11579" xr:uid="{E3E3734E-8370-4F9D-9740-000C5BB489C7}"/>
    <cellStyle name="l_PM Jornais(eliza)_REVISTAS FINAIS SEGMENTADAS 2 2" xfId="13335" xr:uid="{B756C0BD-E0AB-49E6-A89B-309D7D641E4A}"/>
    <cellStyle name="l_PM Jornais(eliza)_REVISTAS FINAIS SEGMENTADAS 2 2 2" xfId="16965" xr:uid="{67ED91A5-600A-4638-A038-698481DEE28A}"/>
    <cellStyle name="l_PM Jornais(eliza)_REVISTAS FINAIS SEGMENTADAS 2 2 2 2" xfId="23124" xr:uid="{7FD61520-6F5F-44B1-9109-2E4C381BA89E}"/>
    <cellStyle name="l_PM Jornais(eliza)_REVISTAS FINAIS SEGMENTADAS 2 2 2 2 2" xfId="40391" xr:uid="{0FD041C0-D120-443B-8984-77F5D8ADF208}"/>
    <cellStyle name="l_PM Jornais(eliza)_REVISTAS FINAIS SEGMENTADAS 2 2 2 3" xfId="28032" xr:uid="{0430C3AE-7AFC-4C3B-89DF-DD26C514501E}"/>
    <cellStyle name="l_PM Jornais(eliza)_REVISTAS FINAIS SEGMENTADAS 2 2 3" xfId="31256" xr:uid="{2AA48AEC-E335-4DCE-A89A-0E12214C7DDD}"/>
    <cellStyle name="l_PM Jornais(eliza)_REVISTAS FINAIS SEGMENTADAS 2 2 3 2" xfId="43480" xr:uid="{6FFA59E7-B6B1-4ED9-9549-0DC88DB1DE54}"/>
    <cellStyle name="l_PM Jornais(eliza)_REVISTAS FINAIS SEGMENTADAS 2 2 4" xfId="34248" xr:uid="{58B0E199-0B6B-4794-99B5-B4E83C2EBA68}"/>
    <cellStyle name="l_PM Jornais(eliza)_REVISTAS FINAIS SEGMENTADAS 2 2 4 2" xfId="45967" xr:uid="{CA68C7F4-EDE6-44FE-B887-0E6E3A378DC3}"/>
    <cellStyle name="l_PM Jornais(eliza)_REVISTAS FINAIS SEGMENTADAS 2 2 5" xfId="36449" xr:uid="{80169DCF-7F84-4811-B492-2C3E4524708F}"/>
    <cellStyle name="l_PM Jornais(eliza)_REVISTAS FINAIS SEGMENTADAS 2 2 6" xfId="24361" xr:uid="{0347D457-C695-4CC5-8185-482022035C00}"/>
    <cellStyle name="l_PM Jornais(eliza)_REVISTAS FINAIS SEGMENTADAS 2 3" xfId="15262" xr:uid="{917826D6-5163-4C67-8CA0-2717BF5BA2CC}"/>
    <cellStyle name="l_PM Jornais(eliza)_REVISTAS FINAIS SEGMENTADAS 2 3 2" xfId="21421" xr:uid="{E1122656-3D2C-4B51-B4BD-09CBE14E7941}"/>
    <cellStyle name="l_PM Jornais(eliza)_REVISTAS FINAIS SEGMENTADAS 2 3 2 2" xfId="38794" xr:uid="{4A173ACC-7B1C-4F17-B1EE-DBA2BED092ED}"/>
    <cellStyle name="l_PM Jornais(eliza)_REVISTAS FINAIS SEGMENTADAS 2 3 3" xfId="26383" xr:uid="{9B248F23-6EA8-43AA-A150-2219485EBA90}"/>
    <cellStyle name="l_PM Jornais(eliza)_REVISTAS FINAIS SEGMENTADAS 2 4" xfId="29574" xr:uid="{6F28BED2-F300-4E41-B9B4-BBA0E0FF64D4}"/>
    <cellStyle name="l_PM Jornais(eliza)_REVISTAS FINAIS SEGMENTADAS 2 4 2" xfId="41884" xr:uid="{675DFA18-5E98-460F-BC71-AFB178EF01E2}"/>
    <cellStyle name="l_PM Jornais(eliza)_REVISTAS FINAIS SEGMENTADAS 2 5" xfId="32558" xr:uid="{A60C4E51-091E-41EF-B768-24BB263DD230}"/>
    <cellStyle name="l_PM Jornais(eliza)_REVISTAS FINAIS SEGMENTADAS 2 5 2" xfId="44313" xr:uid="{8498E148-ED3E-4DDE-9CD2-4E9544C73D83}"/>
    <cellStyle name="l_PM Jornais(eliza)_REVISTAS FINAIS SEGMENTADAS 2 6" xfId="34863" xr:uid="{63019870-CC3F-448F-81CC-0194E8A316E1}"/>
    <cellStyle name="l_PM Jornais(eliza)_REVISTAS FINAIS SEGMENTADAS 2 7" xfId="18971" xr:uid="{6ADD965F-174D-450B-A220-3807EC48690E}"/>
    <cellStyle name="l_PM Jornais(eliza)_REVISTAS FINAIS SEGMENTADAS 3" xfId="12532" xr:uid="{94F2E9F0-1DCF-4387-A020-5C072871E63F}"/>
    <cellStyle name="l_PM Jornais(eliza)_REVISTAS FINAIS SEGMENTADAS 3 2" xfId="16162" xr:uid="{6FD7C2C5-064A-48F0-9090-13EC78C3D694}"/>
    <cellStyle name="l_PM Jornais(eliza)_REVISTAS FINAIS SEGMENTADAS 3 2 2" xfId="22321" xr:uid="{BBB5B359-6054-4F36-85A4-59A8D64EF1CA}"/>
    <cellStyle name="l_PM Jornais(eliza)_REVISTAS FINAIS SEGMENTADAS 3 2 2 2" xfId="39599" xr:uid="{169E93E9-E865-4C5E-A2A9-0A718638B6AE}"/>
    <cellStyle name="l_PM Jornais(eliza)_REVISTAS FINAIS SEGMENTADAS 3 2 3" xfId="27240" xr:uid="{EC0F2341-2038-4CE6-BB53-578600908C11}"/>
    <cellStyle name="l_PM Jornais(eliza)_REVISTAS FINAIS SEGMENTADAS 3 2 4" xfId="48499" xr:uid="{1DA1A23A-3356-4A33-83DC-2BAF35A585CB}"/>
    <cellStyle name="l_PM Jornais(eliza)_REVISTAS FINAIS SEGMENTADAS 3 3" xfId="17862" xr:uid="{F1A23D4D-ED67-4EB6-BAA6-5F88FAAEF545}"/>
    <cellStyle name="l_PM Jornais(eliza)_REVISTAS FINAIS SEGMENTADAS 3 3 2" xfId="24021" xr:uid="{5CEA1F25-134F-4EC7-9216-9B053A358646}"/>
    <cellStyle name="l_PM Jornais(eliza)_REVISTAS FINAIS SEGMENTADAS 3 3 2 2" xfId="42684" xr:uid="{01CFA9CD-4DE8-4DD8-B49F-E2CD184B00CE}"/>
    <cellStyle name="l_PM Jornais(eliza)_REVISTAS FINAIS SEGMENTADAS 3 3 3" xfId="30458" xr:uid="{D5E78358-527E-411C-872A-2BB4BA6B9DB3}"/>
    <cellStyle name="l_PM Jornais(eliza)_REVISTAS FINAIS SEGMENTADAS 3 4" xfId="33455" xr:uid="{72F5108D-FA1E-4C69-B7F0-08EEAF65284B}"/>
    <cellStyle name="l_PM Jornais(eliza)_REVISTAS FINAIS SEGMENTADAS 3 4 2" xfId="45174" xr:uid="{EDC0D759-9ED4-4911-912B-21C0356E72A0}"/>
    <cellStyle name="l_PM Jornais(eliza)_REVISTAS FINAIS SEGMENTADAS 3 5" xfId="35657" xr:uid="{E7A67FFF-ED82-4426-B021-64484ED2F55D}"/>
    <cellStyle name="l_PM Jornais(eliza)_REVISTAS FINAIS SEGMENTADAS 3 6" xfId="29087" xr:uid="{7D06744D-0A27-43B1-9FE6-F2D3BF17CF1A}"/>
    <cellStyle name="l_PM Jornais(eliza)_REVISTAS FINAIS SEGMENTADAS 3 6 2" xfId="41400" xr:uid="{015DA8AF-F0E8-46FB-9591-25EDD289327C}"/>
    <cellStyle name="l_PM Jornais(eliza)_REVISTAS FINAIS SEGMENTADAS 4" xfId="14422" xr:uid="{393357DA-8F10-4AB8-9F31-E8752152061E}"/>
    <cellStyle name="l_PM Jornais(eliza)_REVISTAS FINAIS SEGMENTADAS 4 2" xfId="20581" xr:uid="{72E0830A-AFD0-4720-BBE7-BF614CF461B7}"/>
    <cellStyle name="l_PM Jornais(eliza)_REVISTAS FINAIS SEGMENTADAS 4 2 2" xfId="37991" xr:uid="{2F33A724-2706-4374-9A8B-6FEE1BA77275}"/>
    <cellStyle name="l_PM Jornais(eliza)_REVISTAS FINAIS SEGMENTADAS 4 3" xfId="25489" xr:uid="{49D7DAD1-0FB0-46C3-905A-E5BAB4C01DA0}"/>
    <cellStyle name="l_PM Jornais(eliza)_REVISTAS FINAIS SEGMENTADAS 5" xfId="28700" xr:uid="{F6F7D18E-3586-4B3A-BEE2-5844ED065609}"/>
    <cellStyle name="l_PM Jornais(eliza)_REVISTAS FINAIS SEGMENTADAS 5 2" xfId="41056" xr:uid="{106F5286-B883-4AE8-9057-600B789329A6}"/>
    <cellStyle name="l_PM Jornais(eliza)_REVISTAS FINAIS SEGMENTADAS 6" xfId="31635" xr:uid="{C72E12B1-F5C0-4F02-85B0-01F93D56ACB6}"/>
    <cellStyle name="l_PM Jornais(eliza)_REVISTAS FINAIS SEGMENTADAS_OOH - Rev 12" xfId="4282" xr:uid="{6FE208D5-7A0E-4CA0-9813-D03BA4AB5657}"/>
    <cellStyle name="l_PM Jornais(eliza)_RS" xfId="1929" xr:uid="{8C788AAC-EA0C-47C2-99D1-F869FC569525}"/>
    <cellStyle name="l_PM Jornais(eliza)_RS 2" xfId="11580" xr:uid="{FB764DDD-BCBF-4278-A049-AF778E74621F}"/>
    <cellStyle name="l_PM Jornais(eliza)_RS 2 2" xfId="13336" xr:uid="{B192460E-C367-4E11-A54A-DB893AAC2624}"/>
    <cellStyle name="l_PM Jornais(eliza)_RS 2 2 2" xfId="16966" xr:uid="{9B902C7E-5DD3-4296-B40B-DCA3EE187ED8}"/>
    <cellStyle name="l_PM Jornais(eliza)_RS 2 2 2 2" xfId="23125" xr:uid="{B949C331-42F1-4785-BD8D-34B031F4F980}"/>
    <cellStyle name="l_PM Jornais(eliza)_RS 2 2 2 2 2" xfId="40392" xr:uid="{2CBB5B16-C6D8-4060-8550-255ACC9407AD}"/>
    <cellStyle name="l_PM Jornais(eliza)_RS 2 2 2 3" xfId="28033" xr:uid="{15CC3E21-2E99-4200-9434-960869C453F6}"/>
    <cellStyle name="l_PM Jornais(eliza)_RS 2 2 3" xfId="31257" xr:uid="{DFFC0333-B0A7-4000-B075-ED93DFF6E894}"/>
    <cellStyle name="l_PM Jornais(eliza)_RS 2 2 3 2" xfId="43481" xr:uid="{E9146286-96D5-4D98-8616-E4718AB70B94}"/>
    <cellStyle name="l_PM Jornais(eliza)_RS 2 2 4" xfId="34249" xr:uid="{F0BCA539-2022-4248-9488-EE0BB725F207}"/>
    <cellStyle name="l_PM Jornais(eliza)_RS 2 2 4 2" xfId="45968" xr:uid="{E7A75F49-B128-4513-BC0A-EFBC8F8963E2}"/>
    <cellStyle name="l_PM Jornais(eliza)_RS 2 2 5" xfId="36450" xr:uid="{63DCE20C-1470-4C63-9EDD-985F18C6757F}"/>
    <cellStyle name="l_PM Jornais(eliza)_RS 2 2 6" xfId="24362" xr:uid="{DBA7D444-C622-4E7F-90F5-B93038B9FCB7}"/>
    <cellStyle name="l_PM Jornais(eliza)_RS 2 3" xfId="15263" xr:uid="{46F46077-3165-4C49-855B-AB139D724C1B}"/>
    <cellStyle name="l_PM Jornais(eliza)_RS 2 3 2" xfId="21422" xr:uid="{83E9A9B3-0015-49EE-95BF-C835B2EE030B}"/>
    <cellStyle name="l_PM Jornais(eliza)_RS 2 3 2 2" xfId="38795" xr:uid="{EE634685-E3E0-4376-BC5C-0B6F0927939C}"/>
    <cellStyle name="l_PM Jornais(eliza)_RS 2 3 3" xfId="26384" xr:uid="{13BB5EF3-CCE7-412A-9FF8-E47DE341FC39}"/>
    <cellStyle name="l_PM Jornais(eliza)_RS 2 4" xfId="29575" xr:uid="{2727BD5F-5096-4AF0-8C8F-57E459BDC650}"/>
    <cellStyle name="l_PM Jornais(eliza)_RS 2 4 2" xfId="41885" xr:uid="{6715D26A-BAAC-4D81-8025-65145A44632F}"/>
    <cellStyle name="l_PM Jornais(eliza)_RS 2 5" xfId="32559" xr:uid="{043F475F-0F29-4745-ABE0-E9C5965D439B}"/>
    <cellStyle name="l_PM Jornais(eliza)_RS 2 5 2" xfId="44314" xr:uid="{C94D4F48-1613-41ED-ACC4-639C69BD08A7}"/>
    <cellStyle name="l_PM Jornais(eliza)_RS 2 6" xfId="34864" xr:uid="{803C4388-98F4-4BC5-87FD-28B2D7BFFBFC}"/>
    <cellStyle name="l_PM Jornais(eliza)_RS 2 7" xfId="18655" xr:uid="{CFEA2043-8B16-4B83-9207-74BDA2ACB6A5}"/>
    <cellStyle name="l_PM Jornais(eliza)_RS 3" xfId="12533" xr:uid="{423553BE-84E0-4961-B6F2-B28108FB3871}"/>
    <cellStyle name="l_PM Jornais(eliza)_RS 3 2" xfId="16163" xr:uid="{FA5C2245-461D-4EB5-9C5D-2F0F905D0CB5}"/>
    <cellStyle name="l_PM Jornais(eliza)_RS 3 2 2" xfId="22322" xr:uid="{601B196D-FBD7-4EE7-BDDC-F109CADED459}"/>
    <cellStyle name="l_PM Jornais(eliza)_RS 3 2 2 2" xfId="39600" xr:uid="{1D72ACFE-7226-49B3-8E5F-78514846B80C}"/>
    <cellStyle name="l_PM Jornais(eliza)_RS 3 2 3" xfId="27241" xr:uid="{55E453B9-A0D6-4AA8-9530-F62E3BF39604}"/>
    <cellStyle name="l_PM Jornais(eliza)_RS 3 2 4" xfId="48500" xr:uid="{AE70A7E1-9627-4DFE-8D68-F2849AEA9607}"/>
    <cellStyle name="l_PM Jornais(eliza)_RS 3 3" xfId="17863" xr:uid="{EE298E39-22A9-42B0-998F-B675A5EB1F42}"/>
    <cellStyle name="l_PM Jornais(eliza)_RS 3 3 2" xfId="24022" xr:uid="{C0035B00-B8AD-4203-B13C-55B0B04DD1E0}"/>
    <cellStyle name="l_PM Jornais(eliza)_RS 3 3 2 2" xfId="42685" xr:uid="{77829607-C9B8-4ECA-A40C-8B55282AA7C3}"/>
    <cellStyle name="l_PM Jornais(eliza)_RS 3 3 3" xfId="30459" xr:uid="{33A5AA23-CC1D-489C-8F98-9F5E4875E91D}"/>
    <cellStyle name="l_PM Jornais(eliza)_RS 3 4" xfId="33456" xr:uid="{2FB6E943-5D7D-429A-9BEE-4A5D95C10779}"/>
    <cellStyle name="l_PM Jornais(eliza)_RS 3 4 2" xfId="45175" xr:uid="{9BE00E83-78F3-4B97-B431-BD511EBF4BB1}"/>
    <cellStyle name="l_PM Jornais(eliza)_RS 3 5" xfId="35658" xr:uid="{EA88B3E2-BABA-4E68-A0B5-D8A9822B1799}"/>
    <cellStyle name="l_PM Jornais(eliza)_RS 3 6" xfId="37038" xr:uid="{7B8B9C0F-A555-43AA-9BEB-5D8AE3348F13}"/>
    <cellStyle name="l_PM Jornais(eliza)_RS 3 6 2" xfId="46574" xr:uid="{8E894267-7912-4180-A7E3-F97B03983CB1}"/>
    <cellStyle name="l_PM Jornais(eliza)_RS 4" xfId="14423" xr:uid="{7A0B1FE2-9DB4-4D18-B074-BDD1C6A9FED4}"/>
    <cellStyle name="l_PM Jornais(eliza)_RS 4 2" xfId="20582" xr:uid="{9BB2C4A8-821F-48BE-BAC5-45B5BF57B76C}"/>
    <cellStyle name="l_PM Jornais(eliza)_RS 4 2 2" xfId="37992" xr:uid="{246F2ED9-EE54-4964-AE02-A5B4AF2B8A61}"/>
    <cellStyle name="l_PM Jornais(eliza)_RS 4 3" xfId="25490" xr:uid="{0BAB0EC0-8A21-4477-9077-176A507C8E6E}"/>
    <cellStyle name="l_PM Jornais(eliza)_RS 5" xfId="28701" xr:uid="{A4EDCC06-162F-4E2D-83DC-4FFA0EE8CC69}"/>
    <cellStyle name="l_PM Jornais(eliza)_RS 5 2" xfId="41057" xr:uid="{5FA9C1DD-AA4B-4AD6-BD68-749325ABE0DB}"/>
    <cellStyle name="l_PM Jornais(eliza)_RS 6" xfId="31634" xr:uid="{94A94819-7166-4770-A89D-DE96BAF68C40}"/>
    <cellStyle name="l_PM Jornais(eliza)_RS_JORNAL COMPLEMENTO 24.06 - VERAMIR II - CONSOLIDADO" xfId="1930" xr:uid="{17893B63-86EA-4552-9E94-84665AF16D24}"/>
    <cellStyle name="l_PM Jornais(eliza)_RS_OOH - Rev 12" xfId="4283" xr:uid="{722D78BD-83F7-4681-A623-6979696C51E3}"/>
    <cellStyle name="l_PM Jornais(eliza)_RS_Plano PR -" xfId="1931" xr:uid="{613375A5-1E1E-43C7-B79D-A76AD9CB5FF2}"/>
    <cellStyle name="l_PM Jornais(eliza)_RS_Plano PR -_JORNAL COMPLEMENTO 24.06 - VERAMIR II - CONSOLIDADO" xfId="1932" xr:uid="{416F02DF-ED03-410C-8BB0-83D3A18DA356}"/>
    <cellStyle name="l_PM Jornais(eliza)_RS_Plano RS" xfId="1933" xr:uid="{CFD6AEA1-15C8-49AE-AEAB-F9C7C49FB8EA}"/>
    <cellStyle name="l_PM Jornais(eliza)_RS_Plano RS_JORNAL COMPLEMENTO 24.06 - VERAMIR II - CONSOLIDADO" xfId="1934" xr:uid="{82683101-6E64-4A90-8AAC-397ECA17B5A0}"/>
    <cellStyle name="l_PM Jornais(eliza)_SC" xfId="1935" xr:uid="{0730E93D-E5EA-4614-AE58-EF837A583711}"/>
    <cellStyle name="l_PM Jornais(eliza)_SC 2" xfId="11581" xr:uid="{14DB4434-A4A3-4F4C-907D-8C057C020F11}"/>
    <cellStyle name="l_PM Jornais(eliza)_SC 2 2" xfId="13337" xr:uid="{9916A5BF-5401-4E59-8269-520077DBADF4}"/>
    <cellStyle name="l_PM Jornais(eliza)_SC 2 2 2" xfId="16967" xr:uid="{FCFAAD49-AC17-4950-B007-FF401EA3971A}"/>
    <cellStyle name="l_PM Jornais(eliza)_SC 2 2 2 2" xfId="23126" xr:uid="{A439FD4D-1D0D-4A26-B9DA-16238283AA66}"/>
    <cellStyle name="l_PM Jornais(eliza)_SC 2 2 2 2 2" xfId="40393" xr:uid="{A731485F-6F9A-4203-B8CC-C35C8467EB6E}"/>
    <cellStyle name="l_PM Jornais(eliza)_SC 2 2 2 3" xfId="28034" xr:uid="{5F913C4E-03A1-4E8E-A6F2-4B9665F68134}"/>
    <cellStyle name="l_PM Jornais(eliza)_SC 2 2 3" xfId="31258" xr:uid="{FFAB330C-DDCF-4497-99FA-095EC9BA0EA4}"/>
    <cellStyle name="l_PM Jornais(eliza)_SC 2 2 3 2" xfId="43482" xr:uid="{D04A3556-ADA2-4959-9DB6-44B99E3F3850}"/>
    <cellStyle name="l_PM Jornais(eliza)_SC 2 2 4" xfId="34250" xr:uid="{2C28DFA2-3215-482A-BF32-AC771B77744E}"/>
    <cellStyle name="l_PM Jornais(eliza)_SC 2 2 4 2" xfId="45969" xr:uid="{91F65EBD-E246-41F0-8009-9188F4676E02}"/>
    <cellStyle name="l_PM Jornais(eliza)_SC 2 2 5" xfId="36451" xr:uid="{5F9C0E67-48F5-4BD8-A898-1B91F7A48338}"/>
    <cellStyle name="l_PM Jornais(eliza)_SC 2 2 6" xfId="24363" xr:uid="{75EBD94F-A63E-443D-BD2B-EC831C3833D6}"/>
    <cellStyle name="l_PM Jornais(eliza)_SC 2 3" xfId="15264" xr:uid="{93BAA420-6FB7-4A9E-AA5A-D63FB40D87ED}"/>
    <cellStyle name="l_PM Jornais(eliza)_SC 2 3 2" xfId="21423" xr:uid="{3AC646A4-C83E-469C-B9DD-0FBA7C8B30D2}"/>
    <cellStyle name="l_PM Jornais(eliza)_SC 2 3 2 2" xfId="38796" xr:uid="{A539BDC1-0FBE-4CB7-ABE0-C17EAF6C2A33}"/>
    <cellStyle name="l_PM Jornais(eliza)_SC 2 3 3" xfId="26385" xr:uid="{BE056C61-199C-433E-B23F-F1CEE66A1245}"/>
    <cellStyle name="l_PM Jornais(eliza)_SC 2 4" xfId="29576" xr:uid="{D9CBD0E7-2E54-4A04-B6F7-08761DBF03D7}"/>
    <cellStyle name="l_PM Jornais(eliza)_SC 2 4 2" xfId="41886" xr:uid="{0301089B-D949-487F-8895-5DF368EE1F70}"/>
    <cellStyle name="l_PM Jornais(eliza)_SC 2 5" xfId="32560" xr:uid="{D040F914-6B92-4DAA-88BE-3FC33BEE3203}"/>
    <cellStyle name="l_PM Jornais(eliza)_SC 2 5 2" xfId="44315" xr:uid="{00D67E7A-2557-4C23-A77A-D9000DE2B7D6}"/>
    <cellStyle name="l_PM Jornais(eliza)_SC 2 6" xfId="34865" xr:uid="{77DAFD60-31ED-49F1-BE28-DDEF31966926}"/>
    <cellStyle name="l_PM Jornais(eliza)_SC 2 7" xfId="19353" xr:uid="{AE868DB6-BCBA-4369-8F0E-C9C2319B7CBF}"/>
    <cellStyle name="l_PM Jornais(eliza)_SC 3" xfId="12534" xr:uid="{4DE7981A-B105-4735-A288-B75E19B886D1}"/>
    <cellStyle name="l_PM Jornais(eliza)_SC 3 2" xfId="16164" xr:uid="{680984D9-CB95-4457-A34F-34F701C192D3}"/>
    <cellStyle name="l_PM Jornais(eliza)_SC 3 2 2" xfId="22323" xr:uid="{B0643B26-4718-4622-840C-F02DCB1301D9}"/>
    <cellStyle name="l_PM Jornais(eliza)_SC 3 2 2 2" xfId="39601" xr:uid="{0AC0BF7F-2D69-4B1B-BB50-655FE0F0BCCE}"/>
    <cellStyle name="l_PM Jornais(eliza)_SC 3 2 3" xfId="27242" xr:uid="{C9F01D12-5C3A-4C2D-980A-B18C8D79209E}"/>
    <cellStyle name="l_PM Jornais(eliza)_SC 3 2 4" xfId="48501" xr:uid="{B4331095-796A-4C9C-B067-808FC8DF113E}"/>
    <cellStyle name="l_PM Jornais(eliza)_SC 3 3" xfId="17864" xr:uid="{0101389E-838C-4CAA-84EF-81F7749FB25F}"/>
    <cellStyle name="l_PM Jornais(eliza)_SC 3 3 2" xfId="24023" xr:uid="{E4A35268-B2BE-441A-AEB1-8BBFACACD601}"/>
    <cellStyle name="l_PM Jornais(eliza)_SC 3 3 2 2" xfId="42686" xr:uid="{E2C39BCA-C39A-45B0-8A12-D5E640103318}"/>
    <cellStyle name="l_PM Jornais(eliza)_SC 3 3 3" xfId="30460" xr:uid="{5A8EEDAB-71B6-42D7-AD03-747A2BEAE3D0}"/>
    <cellStyle name="l_PM Jornais(eliza)_SC 3 4" xfId="33457" xr:uid="{A845103B-0B81-4892-80B9-B1FB26F6686E}"/>
    <cellStyle name="l_PM Jornais(eliza)_SC 3 4 2" xfId="45176" xr:uid="{E919BA07-3BCD-4AB3-A504-300C3507FC3A}"/>
    <cellStyle name="l_PM Jornais(eliza)_SC 3 5" xfId="35659" xr:uid="{7F7237DA-68E3-442A-9856-1AA76B71A776}"/>
    <cellStyle name="l_PM Jornais(eliza)_SC 3 6" xfId="37241" xr:uid="{A6D70AF5-7A78-4738-9E79-3F989648CFCC}"/>
    <cellStyle name="l_PM Jornais(eliza)_SC 3 6 2" xfId="46777" xr:uid="{4FA5F469-53DD-4073-AECB-74F7575C7F37}"/>
    <cellStyle name="l_PM Jornais(eliza)_SC 4" xfId="14424" xr:uid="{9FF3EA75-9CFF-4BDA-8DBB-CACD242E8161}"/>
    <cellStyle name="l_PM Jornais(eliza)_SC 4 2" xfId="20583" xr:uid="{9AFE5082-439C-4203-84EA-CF298931E0B5}"/>
    <cellStyle name="l_PM Jornais(eliza)_SC 4 2 2" xfId="37993" xr:uid="{F511BE1B-D949-46DF-929C-FECEE009F453}"/>
    <cellStyle name="l_PM Jornais(eliza)_SC 4 3" xfId="25491" xr:uid="{B8156891-12DC-4A10-9EF3-7DC4B7A83D97}"/>
    <cellStyle name="l_PM Jornais(eliza)_SC 5" xfId="28702" xr:uid="{10F10928-3099-45AA-8797-86AC6946232A}"/>
    <cellStyle name="l_PM Jornais(eliza)_SC 5 2" xfId="41058" xr:uid="{87C19D9D-1069-4EE4-A562-4EA2B7EEB68C}"/>
    <cellStyle name="l_PM Jornais(eliza)_SC 6" xfId="31633" xr:uid="{FA045F07-84DD-4D42-BA7B-2BA992E69691}"/>
    <cellStyle name="l_PM Jornais(eliza)_SC_JORNAL COMPLEMENTO 24.06 - VERAMIR II - CONSOLIDADO" xfId="1936" xr:uid="{5DB5EF4B-C2A4-43CA-BE33-1326911FBC83}"/>
    <cellStyle name="l_PM Jornais(eliza)_SC_OOH - Rev 12" xfId="4284" xr:uid="{FCB8E5A4-8144-4F62-ABAA-55CA7E158941}"/>
    <cellStyle name="l_PM Jornais(eliza)_SC_Plano_SC_-_06.05.08_CONFERÊNCIA_16.05.08a" xfId="1937" xr:uid="{44E2BAF1-7D8E-4B6F-A462-BDD93C06437A}"/>
    <cellStyle name="l_PM Jornais(eliza)_SC_Plano_SC_-_06.05.08_CONFERÊNCIA_16.05.08a 2" xfId="11582" xr:uid="{0BB6C498-A712-47A2-A8C7-34265FC7CA62}"/>
    <cellStyle name="l_PM Jornais(eliza)_SC_Plano_SC_-_06.05.08_CONFERÊNCIA_16.05.08a 2 2" xfId="13338" xr:uid="{F8BAD761-79E2-483F-BD91-87443C5A2DCF}"/>
    <cellStyle name="l_PM Jornais(eliza)_SC_Plano_SC_-_06.05.08_CONFERÊNCIA_16.05.08a 2 2 2" xfId="16968" xr:uid="{5E3C190D-3EE5-4C95-B8D9-9BCE46AA2F14}"/>
    <cellStyle name="l_PM Jornais(eliza)_SC_Plano_SC_-_06.05.08_CONFERÊNCIA_16.05.08a 2 2 2 2" xfId="23127" xr:uid="{664E61B1-B583-4030-AC07-BB5EFDC7A0CA}"/>
    <cellStyle name="l_PM Jornais(eliza)_SC_Plano_SC_-_06.05.08_CONFERÊNCIA_16.05.08a 2 2 2 2 2" xfId="40394" xr:uid="{DBB031DB-ED25-43AA-92C3-37DFEC002B7F}"/>
    <cellStyle name="l_PM Jornais(eliza)_SC_Plano_SC_-_06.05.08_CONFERÊNCIA_16.05.08a 2 2 2 3" xfId="28035" xr:uid="{9E795BB8-3987-4DBC-93E5-D5C560B360F3}"/>
    <cellStyle name="l_PM Jornais(eliza)_SC_Plano_SC_-_06.05.08_CONFERÊNCIA_16.05.08a 2 2 3" xfId="31259" xr:uid="{DC0425ED-1103-4A51-A6A0-3FAFA848217C}"/>
    <cellStyle name="l_PM Jornais(eliza)_SC_Plano_SC_-_06.05.08_CONFERÊNCIA_16.05.08a 2 2 3 2" xfId="43483" xr:uid="{0A08CAE0-470A-48C7-9278-4EA48BF5B403}"/>
    <cellStyle name="l_PM Jornais(eliza)_SC_Plano_SC_-_06.05.08_CONFERÊNCIA_16.05.08a 2 2 4" xfId="34251" xr:uid="{3611C8A1-55EB-4E8A-A4F5-F8A02DD5BA0A}"/>
    <cellStyle name="l_PM Jornais(eliza)_SC_Plano_SC_-_06.05.08_CONFERÊNCIA_16.05.08a 2 2 4 2" xfId="45970" xr:uid="{DD918C8A-316C-46FE-9352-A352201FDAF2}"/>
    <cellStyle name="l_PM Jornais(eliza)_SC_Plano_SC_-_06.05.08_CONFERÊNCIA_16.05.08a 2 2 5" xfId="36452" xr:uid="{D62C25F2-076F-4BDC-96F6-FBCFBC380334}"/>
    <cellStyle name="l_PM Jornais(eliza)_SC_Plano_SC_-_06.05.08_CONFERÊNCIA_16.05.08a 2 2 6" xfId="24364" xr:uid="{F77639FC-9FE7-4836-9371-A575ACE1247C}"/>
    <cellStyle name="l_PM Jornais(eliza)_SC_Plano_SC_-_06.05.08_CONFERÊNCIA_16.05.08a 2 3" xfId="15265" xr:uid="{66B0A216-7725-44F3-B12A-3342810FC4AE}"/>
    <cellStyle name="l_PM Jornais(eliza)_SC_Plano_SC_-_06.05.08_CONFERÊNCIA_16.05.08a 2 3 2" xfId="21424" xr:uid="{BFD52529-4CAB-442E-81FB-303E46394408}"/>
    <cellStyle name="l_PM Jornais(eliza)_SC_Plano_SC_-_06.05.08_CONFERÊNCIA_16.05.08a 2 3 2 2" xfId="38797" xr:uid="{9B583C6F-12C5-4FD3-ADF1-6F21BD3A0636}"/>
    <cellStyle name="l_PM Jornais(eliza)_SC_Plano_SC_-_06.05.08_CONFERÊNCIA_16.05.08a 2 3 3" xfId="26386" xr:uid="{F70DA918-8868-4BA7-96EC-19FD2215B13B}"/>
    <cellStyle name="l_PM Jornais(eliza)_SC_Plano_SC_-_06.05.08_CONFERÊNCIA_16.05.08a 2 4" xfId="29577" xr:uid="{6DC871DD-CA4D-4C2E-8C88-C5A2E353F28E}"/>
    <cellStyle name="l_PM Jornais(eliza)_SC_Plano_SC_-_06.05.08_CONFERÊNCIA_16.05.08a 2 4 2" xfId="41887" xr:uid="{3F5501CE-6BF6-4B63-972C-0426FAD6E39D}"/>
    <cellStyle name="l_PM Jornais(eliza)_SC_Plano_SC_-_06.05.08_CONFERÊNCIA_16.05.08a 2 5" xfId="32561" xr:uid="{4DDE7801-68FA-4F71-A5F3-6590C13B8CDE}"/>
    <cellStyle name="l_PM Jornais(eliza)_SC_Plano_SC_-_06.05.08_CONFERÊNCIA_16.05.08a 2 5 2" xfId="44316" xr:uid="{892A95E2-1915-4F8D-85A7-2B4E43FC5D4C}"/>
    <cellStyle name="l_PM Jornais(eliza)_SC_Plano_SC_-_06.05.08_CONFERÊNCIA_16.05.08a 2 6" xfId="34866" xr:uid="{F56F48C8-B2B9-40B4-9FAF-FA63E9CA4553}"/>
    <cellStyle name="l_PM Jornais(eliza)_SC_Plano_SC_-_06.05.08_CONFERÊNCIA_16.05.08a 2 7" xfId="19647" xr:uid="{EE10D30E-2AA4-4C3C-99B8-4E5424E1F37F}"/>
    <cellStyle name="l_PM Jornais(eliza)_SC_Plano_SC_-_06.05.08_CONFERÊNCIA_16.05.08a 3" xfId="12535" xr:uid="{FBB03A87-45A4-410E-91BC-D05FD1FCBE94}"/>
    <cellStyle name="l_PM Jornais(eliza)_SC_Plano_SC_-_06.05.08_CONFERÊNCIA_16.05.08a 3 2" xfId="16165" xr:uid="{C3F69E3C-32C8-4442-8D90-AC1D53FFA8B1}"/>
    <cellStyle name="l_PM Jornais(eliza)_SC_Plano_SC_-_06.05.08_CONFERÊNCIA_16.05.08a 3 2 2" xfId="22324" xr:uid="{5D06DFC9-F5C8-4863-AB35-BC3E8D3C9D15}"/>
    <cellStyle name="l_PM Jornais(eliza)_SC_Plano_SC_-_06.05.08_CONFERÊNCIA_16.05.08a 3 2 2 2" xfId="39602" xr:uid="{A331E5B0-EFD5-4D8E-A3A6-35E54818B11B}"/>
    <cellStyle name="l_PM Jornais(eliza)_SC_Plano_SC_-_06.05.08_CONFERÊNCIA_16.05.08a 3 2 3" xfId="27243" xr:uid="{DDA3CFDE-14C8-496A-8846-3FA9004DC2FD}"/>
    <cellStyle name="l_PM Jornais(eliza)_SC_Plano_SC_-_06.05.08_CONFERÊNCIA_16.05.08a 3 2 4" xfId="48502" xr:uid="{1E7939AB-E77F-4E22-BACA-52CE93855D68}"/>
    <cellStyle name="l_PM Jornais(eliza)_SC_Plano_SC_-_06.05.08_CONFERÊNCIA_16.05.08a 3 3" xfId="17865" xr:uid="{2881A15D-A532-48C6-9408-76EDFB8EE850}"/>
    <cellStyle name="l_PM Jornais(eliza)_SC_Plano_SC_-_06.05.08_CONFERÊNCIA_16.05.08a 3 3 2" xfId="24024" xr:uid="{909EFEF1-7E6E-4097-90E2-C2B9BDB27F38}"/>
    <cellStyle name="l_PM Jornais(eliza)_SC_Plano_SC_-_06.05.08_CONFERÊNCIA_16.05.08a 3 3 2 2" xfId="42687" xr:uid="{C9AAF2EF-5920-47FC-A5CE-664D96197443}"/>
    <cellStyle name="l_PM Jornais(eliza)_SC_Plano_SC_-_06.05.08_CONFERÊNCIA_16.05.08a 3 3 3" xfId="30461" xr:uid="{472EE5D6-E78D-478E-987A-2EED056D384A}"/>
    <cellStyle name="l_PM Jornais(eliza)_SC_Plano_SC_-_06.05.08_CONFERÊNCIA_16.05.08a 3 4" xfId="33458" xr:uid="{0BCC2422-E74D-49DA-8FD2-2AC666530CFC}"/>
    <cellStyle name="l_PM Jornais(eliza)_SC_Plano_SC_-_06.05.08_CONFERÊNCIA_16.05.08a 3 4 2" xfId="45177" xr:uid="{72323E9D-0B6F-44D2-BF8B-F4BBC3AB2474}"/>
    <cellStyle name="l_PM Jornais(eliza)_SC_Plano_SC_-_06.05.08_CONFERÊNCIA_16.05.08a 3 5" xfId="35660" xr:uid="{1BCB0AE7-750A-4711-8AFA-EA36F41B6A8C}"/>
    <cellStyle name="l_PM Jornais(eliza)_SC_Plano_SC_-_06.05.08_CONFERÊNCIA_16.05.08a 3 6" xfId="36841" xr:uid="{46AAAB2C-8BE4-47D0-A173-49BC5EE1337A}"/>
    <cellStyle name="l_PM Jornais(eliza)_SC_Plano_SC_-_06.05.08_CONFERÊNCIA_16.05.08a 3 6 2" xfId="46377" xr:uid="{725BF3B0-E83C-47F6-9BCC-08D5A3C11B8A}"/>
    <cellStyle name="l_PM Jornais(eliza)_SC_Plano_SC_-_06.05.08_CONFERÊNCIA_16.05.08a 4" xfId="14425" xr:uid="{625B19C8-C95D-491A-B611-78A9ED9E7673}"/>
    <cellStyle name="l_PM Jornais(eliza)_SC_Plano_SC_-_06.05.08_CONFERÊNCIA_16.05.08a 4 2" xfId="20584" xr:uid="{8557B050-9389-4953-8447-6B5D92DA0503}"/>
    <cellStyle name="l_PM Jornais(eliza)_SC_Plano_SC_-_06.05.08_CONFERÊNCIA_16.05.08a 4 2 2" xfId="37994" xr:uid="{B827625A-FC67-448C-9F84-A039B7DDDBDD}"/>
    <cellStyle name="l_PM Jornais(eliza)_SC_Plano_SC_-_06.05.08_CONFERÊNCIA_16.05.08a 4 3" xfId="25492" xr:uid="{287683F1-9DDC-4AF7-A564-4469733600D3}"/>
    <cellStyle name="l_PM Jornais(eliza)_SC_Plano_SC_-_06.05.08_CONFERÊNCIA_16.05.08a 5" xfId="28703" xr:uid="{6EBA30C6-E041-4A06-9D8D-2E8C77F234FE}"/>
    <cellStyle name="l_PM Jornais(eliza)_SC_Plano_SC_-_06.05.08_CONFERÊNCIA_16.05.08a 5 2" xfId="41059" xr:uid="{6D3A63D2-C6FD-4D24-8F05-8C5B31526D70}"/>
    <cellStyle name="l_PM Jornais(eliza)_SC_Plano_SC_-_06.05.08_CONFERÊNCIA_16.05.08a 6" xfId="31632" xr:uid="{A31A8481-A2CE-4AEB-934A-B8A0DBEACA7C}"/>
    <cellStyle name="l_PM Jornais(eliza)_SC_Plano_SC_-_06.05.08_CONFERÊNCIA_16.05.08a_OOH - Rev 12" xfId="4285" xr:uid="{D2E20388-A000-4D09-9D6D-3C3AC8797986}"/>
    <cellStyle name="l_PM Jornais(eliza)_SECOM PR - MAIS BRASIL - 2a  ETAPA - 13-05 CONFERENCIA 10.05.08" xfId="1938" xr:uid="{E993FB56-BCC6-4943-B4FB-59A869554908}"/>
    <cellStyle name="l_PM Jornais(eliza)_SECOM PR - MAIS BRASIL - 2a  ETAPA - 13-05 CONFERENCIA 10.05.08 2" xfId="11583" xr:uid="{25F6D9DA-FC26-4869-BFA4-B4F17AF556EC}"/>
    <cellStyle name="l_PM Jornais(eliza)_SECOM PR - MAIS BRASIL - 2a  ETAPA - 13-05 CONFERENCIA 10.05.08 2 2" xfId="13339" xr:uid="{4EF1914E-3847-42F4-874E-767DA22E67BD}"/>
    <cellStyle name="l_PM Jornais(eliza)_SECOM PR - MAIS BRASIL - 2a  ETAPA - 13-05 CONFERENCIA 10.05.08 2 2 2" xfId="16969" xr:uid="{1F01DD67-513C-469B-9CE3-EEB7F0F6DFE6}"/>
    <cellStyle name="l_PM Jornais(eliza)_SECOM PR - MAIS BRASIL - 2a  ETAPA - 13-05 CONFERENCIA 10.05.08 2 2 2 2" xfId="23128" xr:uid="{C12D3CD3-C089-4AE0-97E3-0CB59DADAD3A}"/>
    <cellStyle name="l_PM Jornais(eliza)_SECOM PR - MAIS BRASIL - 2a  ETAPA - 13-05 CONFERENCIA 10.05.08 2 2 2 2 2" xfId="40395" xr:uid="{DFD40F4A-824F-4B6D-BF02-9C5389739446}"/>
    <cellStyle name="l_PM Jornais(eliza)_SECOM PR - MAIS BRASIL - 2a  ETAPA - 13-05 CONFERENCIA 10.05.08 2 2 2 3" xfId="28036" xr:uid="{5B05857A-43AF-4AFA-8AB4-E14A042FAF02}"/>
    <cellStyle name="l_PM Jornais(eliza)_SECOM PR - MAIS BRASIL - 2a  ETAPA - 13-05 CONFERENCIA 10.05.08 2 2 3" xfId="31260" xr:uid="{443C8AE8-CE53-4DF5-810E-A95978D36635}"/>
    <cellStyle name="l_PM Jornais(eliza)_SECOM PR - MAIS BRASIL - 2a  ETAPA - 13-05 CONFERENCIA 10.05.08 2 2 3 2" xfId="43484" xr:uid="{01AF2C07-A52D-426A-ABAB-175E17EA6EB6}"/>
    <cellStyle name="l_PM Jornais(eliza)_SECOM PR - MAIS BRASIL - 2a  ETAPA - 13-05 CONFERENCIA 10.05.08 2 2 4" xfId="34252" xr:uid="{4F69A000-B009-4DF3-A1C7-ECF8458E9E05}"/>
    <cellStyle name="l_PM Jornais(eliza)_SECOM PR - MAIS BRASIL - 2a  ETAPA - 13-05 CONFERENCIA 10.05.08 2 2 4 2" xfId="45971" xr:uid="{60E41F25-1EEE-429F-A988-1DF98AFC1A86}"/>
    <cellStyle name="l_PM Jornais(eliza)_SECOM PR - MAIS BRASIL - 2a  ETAPA - 13-05 CONFERENCIA 10.05.08 2 2 5" xfId="36453" xr:uid="{21CE5061-B466-414D-A134-BB91511DB856}"/>
    <cellStyle name="l_PM Jornais(eliza)_SECOM PR - MAIS BRASIL - 2a  ETAPA - 13-05 CONFERENCIA 10.05.08 2 2 6" xfId="24365" xr:uid="{A365C0BF-E483-4FFF-8B23-F477EA484A2A}"/>
    <cellStyle name="l_PM Jornais(eliza)_SECOM PR - MAIS BRASIL - 2a  ETAPA - 13-05 CONFERENCIA 10.05.08 2 3" xfId="15266" xr:uid="{A8FD0A07-5E20-402B-85A7-F7BEF54256B2}"/>
    <cellStyle name="l_PM Jornais(eliza)_SECOM PR - MAIS BRASIL - 2a  ETAPA - 13-05 CONFERENCIA 10.05.08 2 3 2" xfId="21425" xr:uid="{5353FA87-CF2D-41CA-A935-5EC1755D8BA8}"/>
    <cellStyle name="l_PM Jornais(eliza)_SECOM PR - MAIS BRASIL - 2a  ETAPA - 13-05 CONFERENCIA 10.05.08 2 3 2 2" xfId="38798" xr:uid="{AFC37165-B7CB-49CF-A8E5-B5E0759F22A5}"/>
    <cellStyle name="l_PM Jornais(eliza)_SECOM PR - MAIS BRASIL - 2a  ETAPA - 13-05 CONFERENCIA 10.05.08 2 3 3" xfId="26387" xr:uid="{55C55AA4-80CD-4F35-861A-33D14E386905}"/>
    <cellStyle name="l_PM Jornais(eliza)_SECOM PR - MAIS BRASIL - 2a  ETAPA - 13-05 CONFERENCIA 10.05.08 2 4" xfId="29578" xr:uid="{4C00895F-66C3-41B7-B76F-FDB296D5E21C}"/>
    <cellStyle name="l_PM Jornais(eliza)_SECOM PR - MAIS BRASIL - 2a  ETAPA - 13-05 CONFERENCIA 10.05.08 2 4 2" xfId="41888" xr:uid="{21A7C43C-7869-4A3B-9F91-B8A2C4B01900}"/>
    <cellStyle name="l_PM Jornais(eliza)_SECOM PR - MAIS BRASIL - 2a  ETAPA - 13-05 CONFERENCIA 10.05.08 2 5" xfId="32562" xr:uid="{21DD6095-596F-44AC-A58C-D5908E9A5A68}"/>
    <cellStyle name="l_PM Jornais(eliza)_SECOM PR - MAIS BRASIL - 2a  ETAPA - 13-05 CONFERENCIA 10.05.08 2 5 2" xfId="44317" xr:uid="{67B28E66-32F5-4689-A91F-39EE982F3FA4}"/>
    <cellStyle name="l_PM Jornais(eliza)_SECOM PR - MAIS BRASIL - 2a  ETAPA - 13-05 CONFERENCIA 10.05.08 2 6" xfId="34867" xr:uid="{D50BD744-066D-47C1-8C53-D44A412A265F}"/>
    <cellStyle name="l_PM Jornais(eliza)_SECOM PR - MAIS BRASIL - 2a  ETAPA - 13-05 CONFERENCIA 10.05.08 2 7" xfId="18970" xr:uid="{11A81FF6-A4F7-4F50-8E7B-994540FC37E3}"/>
    <cellStyle name="l_PM Jornais(eliza)_SECOM PR - MAIS BRASIL - 2a  ETAPA - 13-05 CONFERENCIA 10.05.08 3" xfId="12536" xr:uid="{07316D5C-60D9-4221-9CB5-717E7E17C15B}"/>
    <cellStyle name="l_PM Jornais(eliza)_SECOM PR - MAIS BRASIL - 2a  ETAPA - 13-05 CONFERENCIA 10.05.08 3 2" xfId="16166" xr:uid="{478247B7-E5DB-4BD9-8779-6B6228B64AC6}"/>
    <cellStyle name="l_PM Jornais(eliza)_SECOM PR - MAIS BRASIL - 2a  ETAPA - 13-05 CONFERENCIA 10.05.08 3 2 2" xfId="22325" xr:uid="{B32AC87C-C352-4313-ABC7-BA1B6BA2D4C0}"/>
    <cellStyle name="l_PM Jornais(eliza)_SECOM PR - MAIS BRASIL - 2a  ETAPA - 13-05 CONFERENCIA 10.05.08 3 2 2 2" xfId="39603" xr:uid="{785C6486-7C8E-423E-9238-DA259FBA5FAA}"/>
    <cellStyle name="l_PM Jornais(eliza)_SECOM PR - MAIS BRASIL - 2a  ETAPA - 13-05 CONFERENCIA 10.05.08 3 2 3" xfId="27244" xr:uid="{3F1E1DD5-4669-4509-9CB1-53F86482D7AE}"/>
    <cellStyle name="l_PM Jornais(eliza)_SECOM PR - MAIS BRASIL - 2a  ETAPA - 13-05 CONFERENCIA 10.05.08 3 2 4" xfId="48503" xr:uid="{F10CC142-353E-486B-8F96-334F9B69DBED}"/>
    <cellStyle name="l_PM Jornais(eliza)_SECOM PR - MAIS BRASIL - 2a  ETAPA - 13-05 CONFERENCIA 10.05.08 3 3" xfId="17866" xr:uid="{975F72F2-E9D5-4CB5-9089-BAD2ED47C0A6}"/>
    <cellStyle name="l_PM Jornais(eliza)_SECOM PR - MAIS BRASIL - 2a  ETAPA - 13-05 CONFERENCIA 10.05.08 3 3 2" xfId="24025" xr:uid="{74DDE326-D8EC-4276-87AC-FA55B1257A30}"/>
    <cellStyle name="l_PM Jornais(eliza)_SECOM PR - MAIS BRASIL - 2a  ETAPA - 13-05 CONFERENCIA 10.05.08 3 3 2 2" xfId="42688" xr:uid="{C312CCD6-4BCA-4230-A120-1F9F1168908F}"/>
    <cellStyle name="l_PM Jornais(eliza)_SECOM PR - MAIS BRASIL - 2a  ETAPA - 13-05 CONFERENCIA 10.05.08 3 3 3" xfId="30462" xr:uid="{93CDC7DE-BD73-413A-B460-812A1D965D08}"/>
    <cellStyle name="l_PM Jornais(eliza)_SECOM PR - MAIS BRASIL - 2a  ETAPA - 13-05 CONFERENCIA 10.05.08 3 4" xfId="33459" xr:uid="{61D89AAB-A15B-441A-A7DC-DA3050ACEE56}"/>
    <cellStyle name="l_PM Jornais(eliza)_SECOM PR - MAIS BRASIL - 2a  ETAPA - 13-05 CONFERENCIA 10.05.08 3 4 2" xfId="45178" xr:uid="{248735DA-B410-4AA5-AC25-A2F40A8E4F96}"/>
    <cellStyle name="l_PM Jornais(eliza)_SECOM PR - MAIS BRASIL - 2a  ETAPA - 13-05 CONFERENCIA 10.05.08 3 5" xfId="35661" xr:uid="{5E4EE73C-FC01-4D81-9CA4-7F051234C8BE}"/>
    <cellStyle name="l_PM Jornais(eliza)_SECOM PR - MAIS BRASIL - 2a  ETAPA - 13-05 CONFERENCIA 10.05.08 3 6" xfId="32054" xr:uid="{D4D971EF-B875-4F36-809F-628DE8887E2B}"/>
    <cellStyle name="l_PM Jornais(eliza)_SECOM PR - MAIS BRASIL - 2a  ETAPA - 13-05 CONFERENCIA 10.05.08 3 6 2" xfId="43809" xr:uid="{3C0D8FF7-F1D3-4984-830C-00E6FC628F38}"/>
    <cellStyle name="l_PM Jornais(eliza)_SECOM PR - MAIS BRASIL - 2a  ETAPA - 13-05 CONFERENCIA 10.05.08 4" xfId="14426" xr:uid="{CEBA782A-0EEC-4A16-A83C-B420D6529D1C}"/>
    <cellStyle name="l_PM Jornais(eliza)_SECOM PR - MAIS BRASIL - 2a  ETAPA - 13-05 CONFERENCIA 10.05.08 4 2" xfId="20585" xr:uid="{8825AE14-628B-4E03-AA1A-80EBFC67A9C4}"/>
    <cellStyle name="l_PM Jornais(eliza)_SECOM PR - MAIS BRASIL - 2a  ETAPA - 13-05 CONFERENCIA 10.05.08 4 2 2" xfId="37995" xr:uid="{43E54D09-5BF2-4A94-BF79-651B0C1FAB64}"/>
    <cellStyle name="l_PM Jornais(eliza)_SECOM PR - MAIS BRASIL - 2a  ETAPA - 13-05 CONFERENCIA 10.05.08 4 3" xfId="25493" xr:uid="{9976B367-7CBD-44F6-8F8D-0FCC94E65588}"/>
    <cellStyle name="l_PM Jornais(eliza)_SECOM PR - MAIS BRASIL - 2a  ETAPA - 13-05 CONFERENCIA 10.05.08 5" xfId="28704" xr:uid="{13CA530B-C8E9-4561-9BDE-7BE555EA798B}"/>
    <cellStyle name="l_PM Jornais(eliza)_SECOM PR - MAIS BRASIL - 2a  ETAPA - 13-05 CONFERENCIA 10.05.08 5 2" xfId="41060" xr:uid="{2AAEB413-7490-4C24-93CD-3B563A32C88D}"/>
    <cellStyle name="l_PM Jornais(eliza)_SECOM PR - MAIS BRASIL - 2a  ETAPA - 13-05 CONFERENCIA 10.05.08 6" xfId="31631" xr:uid="{D7D7144C-6FBA-4628-97F1-A318D0E6DD23}"/>
    <cellStyle name="l_PM Jornais(eliza)_SECOM PR - MAIS BRASIL - 2a  ETAPA - 13-05 CONFERENCIA 10.05.08_JORNAL COMPLEMENTO 24.06 - VERAMIR II - CONSOLIDADO" xfId="1939" xr:uid="{8145F2C4-BC16-4D2C-8377-77511F0FC3F0}"/>
    <cellStyle name="l_PM Jornais(eliza)_SECOM PR - MAIS BRASIL - 2a  ETAPA - 13-05 CONFERENCIA 10.05.08_OOH - Rev 12" xfId="4286" xr:uid="{36E840FD-6AE3-48AA-A1E6-E85B8FF8D274}"/>
    <cellStyle name="l_PM Jornais(eliza)_SECOM PR - MAIS BRASIL - 2a  ETAPA - 13-05 CONFERENCIA 10.05.08_SECOM PR - BAHIA -  14-05-08" xfId="1940" xr:uid="{F0829F55-C136-449A-93C9-F026D8AB05DB}"/>
    <cellStyle name="l_PM Jornais(eliza)_SECOM PR - MAIS BRASIL - 2a  ETAPA - 13-05 CONFERENCIA 10.05.08_SECOM PR - BAHIA -  14-05-08_JORNAL COMPLEMENTO 24.06 - VERAMIR II - CONSOLIDADO" xfId="1941" xr:uid="{47110887-E123-4620-874F-27323E8CEDCC}"/>
    <cellStyle name="l_PM Jornais(eliza)_SECOM PR - MAIS BRASIL - 2a  ETAPA - 13-05 CONFERENCIA 10.05.08_SECOM PR - DISTRITO FEDERAL - 14-05-08" xfId="1942" xr:uid="{141DD989-B386-46B9-BD5B-6E14A8316E47}"/>
    <cellStyle name="l_PM Jornais(eliza)_SECOM PR - MAIS BRASIL - 2a  ETAPA - 13-05 CONFERENCIA 10.05.08_SECOM PR - DISTRITO FEDERAL - 14-05-08 2" xfId="11584" xr:uid="{DF8E9E9D-EA6A-4EC4-9063-E1C18DC1CADB}"/>
    <cellStyle name="l_PM Jornais(eliza)_SECOM PR - MAIS BRASIL - 2a  ETAPA - 13-05 CONFERENCIA 10.05.08_SECOM PR - DISTRITO FEDERAL - 14-05-08 2 2" xfId="13340" xr:uid="{455538D8-0AF7-48A4-82A0-0957B9A07994}"/>
    <cellStyle name="l_PM Jornais(eliza)_SECOM PR - MAIS BRASIL - 2a  ETAPA - 13-05 CONFERENCIA 10.05.08_SECOM PR - DISTRITO FEDERAL - 14-05-08 2 2 2" xfId="16970" xr:uid="{266C404B-4A1C-463D-B73A-E7C1E53CBEF9}"/>
    <cellStyle name="l_PM Jornais(eliza)_SECOM PR - MAIS BRASIL - 2a  ETAPA - 13-05 CONFERENCIA 10.05.08_SECOM PR - DISTRITO FEDERAL - 14-05-08 2 2 2 2" xfId="23129" xr:uid="{76B99003-B5CD-4E86-B36D-1B512FBD3BED}"/>
    <cellStyle name="l_PM Jornais(eliza)_SECOM PR - MAIS BRASIL - 2a  ETAPA - 13-05 CONFERENCIA 10.05.08_SECOM PR - DISTRITO FEDERAL - 14-05-08 2 2 2 2 2" xfId="40396" xr:uid="{E4066E05-0E12-4FF1-9FB3-1CB2747FF253}"/>
    <cellStyle name="l_PM Jornais(eliza)_SECOM PR - MAIS BRASIL - 2a  ETAPA - 13-05 CONFERENCIA 10.05.08_SECOM PR - DISTRITO FEDERAL - 14-05-08 2 2 2 3" xfId="28037" xr:uid="{3660F5CC-BB41-4C08-9301-788D45FB445C}"/>
    <cellStyle name="l_PM Jornais(eliza)_SECOM PR - MAIS BRASIL - 2a  ETAPA - 13-05 CONFERENCIA 10.05.08_SECOM PR - DISTRITO FEDERAL - 14-05-08 2 2 3" xfId="31261" xr:uid="{BBC3EBBE-5D6A-4BAC-8718-D37D9AC2A48E}"/>
    <cellStyle name="l_PM Jornais(eliza)_SECOM PR - MAIS BRASIL - 2a  ETAPA - 13-05 CONFERENCIA 10.05.08_SECOM PR - DISTRITO FEDERAL - 14-05-08 2 2 3 2" xfId="43485" xr:uid="{B87D7497-FFF6-4E4F-9B09-E1F1FCE8EF6E}"/>
    <cellStyle name="l_PM Jornais(eliza)_SECOM PR - MAIS BRASIL - 2a  ETAPA - 13-05 CONFERENCIA 10.05.08_SECOM PR - DISTRITO FEDERAL - 14-05-08 2 2 4" xfId="34253" xr:uid="{86ACC35F-5A4D-4943-B884-E97EEE4A8560}"/>
    <cellStyle name="l_PM Jornais(eliza)_SECOM PR - MAIS BRASIL - 2a  ETAPA - 13-05 CONFERENCIA 10.05.08_SECOM PR - DISTRITO FEDERAL - 14-05-08 2 2 4 2" xfId="45972" xr:uid="{3DF889A5-0D84-48D3-A927-18BF633CE44B}"/>
    <cellStyle name="l_PM Jornais(eliza)_SECOM PR - MAIS BRASIL - 2a  ETAPA - 13-05 CONFERENCIA 10.05.08_SECOM PR - DISTRITO FEDERAL - 14-05-08 2 2 5" xfId="36454" xr:uid="{E826C34F-4AD2-4F7C-AB18-EDED1B400B5D}"/>
    <cellStyle name="l_PM Jornais(eliza)_SECOM PR - MAIS BRASIL - 2a  ETAPA - 13-05 CONFERENCIA 10.05.08_SECOM PR - DISTRITO FEDERAL - 14-05-08 2 2 6" xfId="24366" xr:uid="{AD9B2A26-BC3D-4373-A049-46DAE5DF1620}"/>
    <cellStyle name="l_PM Jornais(eliza)_SECOM PR - MAIS BRASIL - 2a  ETAPA - 13-05 CONFERENCIA 10.05.08_SECOM PR - DISTRITO FEDERAL - 14-05-08 2 3" xfId="15267" xr:uid="{D850E1AB-7829-4B5C-BD00-1D67867D1394}"/>
    <cellStyle name="l_PM Jornais(eliza)_SECOM PR - MAIS BRASIL - 2a  ETAPA - 13-05 CONFERENCIA 10.05.08_SECOM PR - DISTRITO FEDERAL - 14-05-08 2 3 2" xfId="21426" xr:uid="{335E7EDD-FD61-4DD5-A744-DAF970CDC652}"/>
    <cellStyle name="l_PM Jornais(eliza)_SECOM PR - MAIS BRASIL - 2a  ETAPA - 13-05 CONFERENCIA 10.05.08_SECOM PR - DISTRITO FEDERAL - 14-05-08 2 3 2 2" xfId="38799" xr:uid="{17D53F9C-DB2F-4D2B-A3DA-F0EDD903956D}"/>
    <cellStyle name="l_PM Jornais(eliza)_SECOM PR - MAIS BRASIL - 2a  ETAPA - 13-05 CONFERENCIA 10.05.08_SECOM PR - DISTRITO FEDERAL - 14-05-08 2 3 3" xfId="26388" xr:uid="{654A0604-8624-4EE9-A825-EF858BB11093}"/>
    <cellStyle name="l_PM Jornais(eliza)_SECOM PR - MAIS BRASIL - 2a  ETAPA - 13-05 CONFERENCIA 10.05.08_SECOM PR - DISTRITO FEDERAL - 14-05-08 2 4" xfId="29579" xr:uid="{FA68BFAE-DB03-4256-929F-A4B702DFCECE}"/>
    <cellStyle name="l_PM Jornais(eliza)_SECOM PR - MAIS BRASIL - 2a  ETAPA - 13-05 CONFERENCIA 10.05.08_SECOM PR - DISTRITO FEDERAL - 14-05-08 2 4 2" xfId="41889" xr:uid="{F0EB7686-C1BC-4E9B-A47A-A151E0F10FC8}"/>
    <cellStyle name="l_PM Jornais(eliza)_SECOM PR - MAIS BRASIL - 2a  ETAPA - 13-05 CONFERENCIA 10.05.08_SECOM PR - DISTRITO FEDERAL - 14-05-08 2 5" xfId="32563" xr:uid="{7DB40376-20B3-405A-9FC3-BA00B1A94708}"/>
    <cellStyle name="l_PM Jornais(eliza)_SECOM PR - MAIS BRASIL - 2a  ETAPA - 13-05 CONFERENCIA 10.05.08_SECOM PR - DISTRITO FEDERAL - 14-05-08 2 5 2" xfId="44318" xr:uid="{A01BF5D5-62BF-46DF-9769-BFDBFAFD6C17}"/>
    <cellStyle name="l_PM Jornais(eliza)_SECOM PR - MAIS BRASIL - 2a  ETAPA - 13-05 CONFERENCIA 10.05.08_SECOM PR - DISTRITO FEDERAL - 14-05-08 2 6" xfId="34868" xr:uid="{53598342-AEC1-45FF-8F00-8CE9C5E94DE0}"/>
    <cellStyle name="l_PM Jornais(eliza)_SECOM PR - MAIS BRASIL - 2a  ETAPA - 13-05 CONFERENCIA 10.05.08_SECOM PR - DISTRITO FEDERAL - 14-05-08 2 7" xfId="18654" xr:uid="{9583FFDF-0422-4D89-8069-E505EF622A19}"/>
    <cellStyle name="l_PM Jornais(eliza)_SECOM PR - MAIS BRASIL - 2a  ETAPA - 13-05 CONFERENCIA 10.05.08_SECOM PR - DISTRITO FEDERAL - 14-05-08 3" xfId="12537" xr:uid="{569612B1-7E4F-4C9E-A4BF-8C6043B8FF86}"/>
    <cellStyle name="l_PM Jornais(eliza)_SECOM PR - MAIS BRASIL - 2a  ETAPA - 13-05 CONFERENCIA 10.05.08_SECOM PR - DISTRITO FEDERAL - 14-05-08 3 2" xfId="16167" xr:uid="{FDA259CD-8FE3-4AD0-87D3-A31AC471DEC4}"/>
    <cellStyle name="l_PM Jornais(eliza)_SECOM PR - MAIS BRASIL - 2a  ETAPA - 13-05 CONFERENCIA 10.05.08_SECOM PR - DISTRITO FEDERAL - 14-05-08 3 2 2" xfId="22326" xr:uid="{B702C02E-D679-4F00-95AF-A185AE4A6717}"/>
    <cellStyle name="l_PM Jornais(eliza)_SECOM PR - MAIS BRASIL - 2a  ETAPA - 13-05 CONFERENCIA 10.05.08_SECOM PR - DISTRITO FEDERAL - 14-05-08 3 2 2 2" xfId="39604" xr:uid="{425B32A7-58FC-4C3E-9353-0EB84F6A19D2}"/>
    <cellStyle name="l_PM Jornais(eliza)_SECOM PR - MAIS BRASIL - 2a  ETAPA - 13-05 CONFERENCIA 10.05.08_SECOM PR - DISTRITO FEDERAL - 14-05-08 3 2 3" xfId="27245" xr:uid="{510AA44D-0231-476F-8AE0-AC2BA8D7AF85}"/>
    <cellStyle name="l_PM Jornais(eliza)_SECOM PR - MAIS BRASIL - 2a  ETAPA - 13-05 CONFERENCIA 10.05.08_SECOM PR - DISTRITO FEDERAL - 14-05-08 3 2 4" xfId="48504" xr:uid="{687D8C31-C34F-4DC0-86DF-C14BADADA7C0}"/>
    <cellStyle name="l_PM Jornais(eliza)_SECOM PR - MAIS BRASIL - 2a  ETAPA - 13-05 CONFERENCIA 10.05.08_SECOM PR - DISTRITO FEDERAL - 14-05-08 3 3" xfId="17867" xr:uid="{BDDA4D79-6DB3-4A9E-AB22-F78C36A17F9D}"/>
    <cellStyle name="l_PM Jornais(eliza)_SECOM PR - MAIS BRASIL - 2a  ETAPA - 13-05 CONFERENCIA 10.05.08_SECOM PR - DISTRITO FEDERAL - 14-05-08 3 3 2" xfId="24026" xr:uid="{EC873590-9070-4186-8FF4-6D3173172FE5}"/>
    <cellStyle name="l_PM Jornais(eliza)_SECOM PR - MAIS BRASIL - 2a  ETAPA - 13-05 CONFERENCIA 10.05.08_SECOM PR - DISTRITO FEDERAL - 14-05-08 3 3 2 2" xfId="42689" xr:uid="{EB1BCD72-43CF-459A-AD29-00FE00B17A0A}"/>
    <cellStyle name="l_PM Jornais(eliza)_SECOM PR - MAIS BRASIL - 2a  ETAPA - 13-05 CONFERENCIA 10.05.08_SECOM PR - DISTRITO FEDERAL - 14-05-08 3 3 3" xfId="30463" xr:uid="{A743A60A-7502-4D69-89A3-B795A0B62DA7}"/>
    <cellStyle name="l_PM Jornais(eliza)_SECOM PR - MAIS BRASIL - 2a  ETAPA - 13-05 CONFERENCIA 10.05.08_SECOM PR - DISTRITO FEDERAL - 14-05-08 3 4" xfId="33460" xr:uid="{6E720C40-CA2D-46E9-9B0C-456C9C54574A}"/>
    <cellStyle name="l_PM Jornais(eliza)_SECOM PR - MAIS BRASIL - 2a  ETAPA - 13-05 CONFERENCIA 10.05.08_SECOM PR - DISTRITO FEDERAL - 14-05-08 3 4 2" xfId="45179" xr:uid="{A42C0B38-7898-437D-A7A3-A45E1541BEEB}"/>
    <cellStyle name="l_PM Jornais(eliza)_SECOM PR - MAIS BRASIL - 2a  ETAPA - 13-05 CONFERENCIA 10.05.08_SECOM PR - DISTRITO FEDERAL - 14-05-08 3 5" xfId="35662" xr:uid="{B47F4CAB-9C4F-4BA6-8AF6-6999FFE3D81C}"/>
    <cellStyle name="l_PM Jornais(eliza)_SECOM PR - MAIS BRASIL - 2a  ETAPA - 13-05 CONFERENCIA 10.05.08_SECOM PR - DISTRITO FEDERAL - 14-05-08 3 6" xfId="37037" xr:uid="{3BEA7FF1-E995-4B72-BBBB-C68AC25F3384}"/>
    <cellStyle name="l_PM Jornais(eliza)_SECOM PR - MAIS BRASIL - 2a  ETAPA - 13-05 CONFERENCIA 10.05.08_SECOM PR - DISTRITO FEDERAL - 14-05-08 3 6 2" xfId="46573" xr:uid="{CFB09E00-BDFD-444F-8EAF-E2CD98019B07}"/>
    <cellStyle name="l_PM Jornais(eliza)_SECOM PR - MAIS BRASIL - 2a  ETAPA - 13-05 CONFERENCIA 10.05.08_SECOM PR - DISTRITO FEDERAL - 14-05-08 4" xfId="14427" xr:uid="{2FFB9297-6687-48DD-8B0A-4CE7CE6F66E4}"/>
    <cellStyle name="l_PM Jornais(eliza)_SECOM PR - MAIS BRASIL - 2a  ETAPA - 13-05 CONFERENCIA 10.05.08_SECOM PR - DISTRITO FEDERAL - 14-05-08 4 2" xfId="20586" xr:uid="{EEA4C8F8-9928-4789-9A25-C3539A8FE1F0}"/>
    <cellStyle name="l_PM Jornais(eliza)_SECOM PR - MAIS BRASIL - 2a  ETAPA - 13-05 CONFERENCIA 10.05.08_SECOM PR - DISTRITO FEDERAL - 14-05-08 4 2 2" xfId="37996" xr:uid="{344CEB65-D1D9-477D-9480-23BED5E57DE1}"/>
    <cellStyle name="l_PM Jornais(eliza)_SECOM PR - MAIS BRASIL - 2a  ETAPA - 13-05 CONFERENCIA 10.05.08_SECOM PR - DISTRITO FEDERAL - 14-05-08 4 3" xfId="25494" xr:uid="{D5884984-8291-49E7-B020-2CCA3D4184E7}"/>
    <cellStyle name="l_PM Jornais(eliza)_SECOM PR - MAIS BRASIL - 2a  ETAPA - 13-05 CONFERENCIA 10.05.08_SECOM PR - DISTRITO FEDERAL - 14-05-08 5" xfId="28705" xr:uid="{72717624-528B-4999-B688-D01F3DC8F02D}"/>
    <cellStyle name="l_PM Jornais(eliza)_SECOM PR - MAIS BRASIL - 2a  ETAPA - 13-05 CONFERENCIA 10.05.08_SECOM PR - DISTRITO FEDERAL - 14-05-08 5 2" xfId="41061" xr:uid="{E0EA0BBC-3D3F-402C-92DF-CEDDC58AF6FF}"/>
    <cellStyle name="l_PM Jornais(eliza)_SECOM PR - MAIS BRASIL - 2a  ETAPA - 13-05 CONFERENCIA 10.05.08_SECOM PR - DISTRITO FEDERAL - 14-05-08 6" xfId="31630" xr:uid="{94EBA141-43CB-4089-AC29-CEF2B1681B84}"/>
    <cellStyle name="l_PM Jornais(eliza)_SECOM PR - MAIS BRASIL - 2a  ETAPA - 13-05 CONFERENCIA 10.05.08_SECOM PR - DISTRITO FEDERAL - 14-05-08_JORNAL COMPLEMENTO 24.06 - VERAMIR II - CONSOLIDADO" xfId="1943" xr:uid="{E7319176-6F0C-4A9D-84E1-EEDD48E88B31}"/>
    <cellStyle name="l_PM Jornais(eliza)_SECOM PR - MAIS BRASIL - 2a  ETAPA - 13-05 CONFERENCIA 10.05.08_SECOM PR - DISTRITO FEDERAL - 14-05-08_OOH - Rev 12" xfId="4287" xr:uid="{F3D1DD3A-5123-48A8-8C69-0523BDCAEF47}"/>
    <cellStyle name="l_PM Jornais(eliza)_SECOM PR - MAIS BRASIL - 2a  ETAPA - 13-05 CONFERENCIA 10.05.08_SECOM PR - MGE E SPE - 13-05" xfId="1944" xr:uid="{9193A4DF-4281-4521-B25F-BA544701CF6F}"/>
    <cellStyle name="l_PM Jornais(eliza)_SECOM PR - MAIS BRASIL - 2a  ETAPA - 13-05 CONFERENCIA 10.05.08_SECOM PR - MGE E SPE - 13-05 2" xfId="11585" xr:uid="{FDFB45C6-EB20-47F7-A6D4-2E9064C9AA17}"/>
    <cellStyle name="l_PM Jornais(eliza)_SECOM PR - MAIS BRASIL - 2a  ETAPA - 13-05 CONFERENCIA 10.05.08_SECOM PR - MGE E SPE - 13-05 2 2" xfId="13341" xr:uid="{A52BB28F-CF1D-43A9-A9F8-7996D0FBF4C2}"/>
    <cellStyle name="l_PM Jornais(eliza)_SECOM PR - MAIS BRASIL - 2a  ETAPA - 13-05 CONFERENCIA 10.05.08_SECOM PR - MGE E SPE - 13-05 2 2 2" xfId="16971" xr:uid="{23CC2172-0292-4372-BC2A-92ECE0BAE1E5}"/>
    <cellStyle name="l_PM Jornais(eliza)_SECOM PR - MAIS BRASIL - 2a  ETAPA - 13-05 CONFERENCIA 10.05.08_SECOM PR - MGE E SPE - 13-05 2 2 2 2" xfId="23130" xr:uid="{9771CE5E-6079-4BB3-BA8E-168CEB4A1C34}"/>
    <cellStyle name="l_PM Jornais(eliza)_SECOM PR - MAIS BRASIL - 2a  ETAPA - 13-05 CONFERENCIA 10.05.08_SECOM PR - MGE E SPE - 13-05 2 2 2 2 2" xfId="40397" xr:uid="{B29A32F3-0641-4645-89E0-914135683965}"/>
    <cellStyle name="l_PM Jornais(eliza)_SECOM PR - MAIS BRASIL - 2a  ETAPA - 13-05 CONFERENCIA 10.05.08_SECOM PR - MGE E SPE - 13-05 2 2 2 3" xfId="28038" xr:uid="{E55D680D-550F-4BE8-ABBC-6BC360BEB22D}"/>
    <cellStyle name="l_PM Jornais(eliza)_SECOM PR - MAIS BRASIL - 2a  ETAPA - 13-05 CONFERENCIA 10.05.08_SECOM PR - MGE E SPE - 13-05 2 2 3" xfId="31262" xr:uid="{CD83DF11-2C7F-4080-BA46-F3683120CC64}"/>
    <cellStyle name="l_PM Jornais(eliza)_SECOM PR - MAIS BRASIL - 2a  ETAPA - 13-05 CONFERENCIA 10.05.08_SECOM PR - MGE E SPE - 13-05 2 2 3 2" xfId="43486" xr:uid="{7213E7E0-7A99-44FC-8F12-AC374AE1870E}"/>
    <cellStyle name="l_PM Jornais(eliza)_SECOM PR - MAIS BRASIL - 2a  ETAPA - 13-05 CONFERENCIA 10.05.08_SECOM PR - MGE E SPE - 13-05 2 2 4" xfId="34254" xr:uid="{3695BAEC-054E-4B0D-B410-C31A1C6AA487}"/>
    <cellStyle name="l_PM Jornais(eliza)_SECOM PR - MAIS BRASIL - 2a  ETAPA - 13-05 CONFERENCIA 10.05.08_SECOM PR - MGE E SPE - 13-05 2 2 4 2" xfId="45973" xr:uid="{16F66F90-2AE2-4F2E-9224-06D05B2D6808}"/>
    <cellStyle name="l_PM Jornais(eliza)_SECOM PR - MAIS BRASIL - 2a  ETAPA - 13-05 CONFERENCIA 10.05.08_SECOM PR - MGE E SPE - 13-05 2 2 5" xfId="36455" xr:uid="{C30DE1F4-CE5F-40D2-96C3-BD0F2FC587F0}"/>
    <cellStyle name="l_PM Jornais(eliza)_SECOM PR - MAIS BRASIL - 2a  ETAPA - 13-05 CONFERENCIA 10.05.08_SECOM PR - MGE E SPE - 13-05 2 2 6" xfId="24367" xr:uid="{1140A223-F3AC-4C3F-8DD9-A22354E9FB05}"/>
    <cellStyle name="l_PM Jornais(eliza)_SECOM PR - MAIS BRASIL - 2a  ETAPA - 13-05 CONFERENCIA 10.05.08_SECOM PR - MGE E SPE - 13-05 2 3" xfId="15268" xr:uid="{6767F549-3E20-45C8-85B3-8B25BA9428D0}"/>
    <cellStyle name="l_PM Jornais(eliza)_SECOM PR - MAIS BRASIL - 2a  ETAPA - 13-05 CONFERENCIA 10.05.08_SECOM PR - MGE E SPE - 13-05 2 3 2" xfId="21427" xr:uid="{171D69ED-C4CE-4D55-A6B0-FCFE10C374E3}"/>
    <cellStyle name="l_PM Jornais(eliza)_SECOM PR - MAIS BRASIL - 2a  ETAPA - 13-05 CONFERENCIA 10.05.08_SECOM PR - MGE E SPE - 13-05 2 3 2 2" xfId="38800" xr:uid="{AADD388D-96DB-43A0-ACB1-3809C0326877}"/>
    <cellStyle name="l_PM Jornais(eliza)_SECOM PR - MAIS BRASIL - 2a  ETAPA - 13-05 CONFERENCIA 10.05.08_SECOM PR - MGE E SPE - 13-05 2 3 3" xfId="26389" xr:uid="{17EB84FF-1A49-4F35-A18E-12143094CC01}"/>
    <cellStyle name="l_PM Jornais(eliza)_SECOM PR - MAIS BRASIL - 2a  ETAPA - 13-05 CONFERENCIA 10.05.08_SECOM PR - MGE E SPE - 13-05 2 4" xfId="29580" xr:uid="{038AB8DF-C2CE-49F0-8114-F59759E35AC4}"/>
    <cellStyle name="l_PM Jornais(eliza)_SECOM PR - MAIS BRASIL - 2a  ETAPA - 13-05 CONFERENCIA 10.05.08_SECOM PR - MGE E SPE - 13-05 2 4 2" xfId="41890" xr:uid="{E8828C52-9F00-41A3-96FC-A1C4DA7D65C3}"/>
    <cellStyle name="l_PM Jornais(eliza)_SECOM PR - MAIS BRASIL - 2a  ETAPA - 13-05 CONFERENCIA 10.05.08_SECOM PR - MGE E SPE - 13-05 2 5" xfId="32564" xr:uid="{227BEC46-3320-4953-B636-1D2E1F4E71E8}"/>
    <cellStyle name="l_PM Jornais(eliza)_SECOM PR - MAIS BRASIL - 2a  ETAPA - 13-05 CONFERENCIA 10.05.08_SECOM PR - MGE E SPE - 13-05 2 5 2" xfId="44319" xr:uid="{34DF0487-D2C3-4CFF-9BAE-555723E1ADB0}"/>
    <cellStyle name="l_PM Jornais(eliza)_SECOM PR - MAIS BRASIL - 2a  ETAPA - 13-05 CONFERENCIA 10.05.08_SECOM PR - MGE E SPE - 13-05 2 6" xfId="34869" xr:uid="{B668A559-F218-487F-8715-69F8E6BE5D99}"/>
    <cellStyle name="l_PM Jornais(eliza)_SECOM PR - MAIS BRASIL - 2a  ETAPA - 13-05 CONFERENCIA 10.05.08_SECOM PR - MGE E SPE - 13-05 2 7" xfId="19352" xr:uid="{B82A432E-5E56-4BC0-A08F-F03BF805AE3C}"/>
    <cellStyle name="l_PM Jornais(eliza)_SECOM PR - MAIS BRASIL - 2a  ETAPA - 13-05 CONFERENCIA 10.05.08_SECOM PR - MGE E SPE - 13-05 3" xfId="12538" xr:uid="{091BBE44-F97D-4698-A253-7A653A911F8D}"/>
    <cellStyle name="l_PM Jornais(eliza)_SECOM PR - MAIS BRASIL - 2a  ETAPA - 13-05 CONFERENCIA 10.05.08_SECOM PR - MGE E SPE - 13-05 3 2" xfId="16168" xr:uid="{81772F56-C1CE-4B0B-B8A7-C168188834FA}"/>
    <cellStyle name="l_PM Jornais(eliza)_SECOM PR - MAIS BRASIL - 2a  ETAPA - 13-05 CONFERENCIA 10.05.08_SECOM PR - MGE E SPE - 13-05 3 2 2" xfId="22327" xr:uid="{44E54894-CDE7-4040-9EC1-93AB6FE31858}"/>
    <cellStyle name="l_PM Jornais(eliza)_SECOM PR - MAIS BRASIL - 2a  ETAPA - 13-05 CONFERENCIA 10.05.08_SECOM PR - MGE E SPE - 13-05 3 2 2 2" xfId="39605" xr:uid="{CFB4B005-71E8-49C4-966A-DE28B9A94A7D}"/>
    <cellStyle name="l_PM Jornais(eliza)_SECOM PR - MAIS BRASIL - 2a  ETAPA - 13-05 CONFERENCIA 10.05.08_SECOM PR - MGE E SPE - 13-05 3 2 3" xfId="27246" xr:uid="{A7708975-3021-48E4-85CB-DBB6C4DF973E}"/>
    <cellStyle name="l_PM Jornais(eliza)_SECOM PR - MAIS BRASIL - 2a  ETAPA - 13-05 CONFERENCIA 10.05.08_SECOM PR - MGE E SPE - 13-05 3 2 4" xfId="48505" xr:uid="{E8ADA921-8BA5-4268-8EAB-B1E4712E9EAB}"/>
    <cellStyle name="l_PM Jornais(eliza)_SECOM PR - MAIS BRASIL - 2a  ETAPA - 13-05 CONFERENCIA 10.05.08_SECOM PR - MGE E SPE - 13-05 3 3" xfId="17868" xr:uid="{D39708A9-CC21-467B-B377-204D889E53BD}"/>
    <cellStyle name="l_PM Jornais(eliza)_SECOM PR - MAIS BRASIL - 2a  ETAPA - 13-05 CONFERENCIA 10.05.08_SECOM PR - MGE E SPE - 13-05 3 3 2" xfId="24027" xr:uid="{67E11EA7-196E-4274-A690-EFB0C6A9D77A}"/>
    <cellStyle name="l_PM Jornais(eliza)_SECOM PR - MAIS BRASIL - 2a  ETAPA - 13-05 CONFERENCIA 10.05.08_SECOM PR - MGE E SPE - 13-05 3 3 2 2" xfId="42690" xr:uid="{20CB2E1B-C03D-4F59-BCF6-24C32F5AA11B}"/>
    <cellStyle name="l_PM Jornais(eliza)_SECOM PR - MAIS BRASIL - 2a  ETAPA - 13-05 CONFERENCIA 10.05.08_SECOM PR - MGE E SPE - 13-05 3 3 3" xfId="30464" xr:uid="{F928DBB9-7924-480B-9A2C-1CB7496F2382}"/>
    <cellStyle name="l_PM Jornais(eliza)_SECOM PR - MAIS BRASIL - 2a  ETAPA - 13-05 CONFERENCIA 10.05.08_SECOM PR - MGE E SPE - 13-05 3 4" xfId="33461" xr:uid="{0C8373F8-FB4E-413A-B815-2F7750A72058}"/>
    <cellStyle name="l_PM Jornais(eliza)_SECOM PR - MAIS BRASIL - 2a  ETAPA - 13-05 CONFERENCIA 10.05.08_SECOM PR - MGE E SPE - 13-05 3 4 2" xfId="45180" xr:uid="{B12B122A-7E8B-43B4-AB00-F5353D3D1442}"/>
    <cellStyle name="l_PM Jornais(eliza)_SECOM PR - MAIS BRASIL - 2a  ETAPA - 13-05 CONFERENCIA 10.05.08_SECOM PR - MGE E SPE - 13-05 3 5" xfId="35663" xr:uid="{D29AD8C3-8AC0-46D4-AAAE-4C269D9C6F98}"/>
    <cellStyle name="l_PM Jornais(eliza)_SECOM PR - MAIS BRASIL - 2a  ETAPA - 13-05 CONFERENCIA 10.05.08_SECOM PR - MGE E SPE - 13-05 3 6" xfId="37240" xr:uid="{2B841E77-6217-402A-980C-DFD54E0ACF33}"/>
    <cellStyle name="l_PM Jornais(eliza)_SECOM PR - MAIS BRASIL - 2a  ETAPA - 13-05 CONFERENCIA 10.05.08_SECOM PR - MGE E SPE - 13-05 3 6 2" xfId="46776" xr:uid="{237B4ABB-23AE-4027-8C66-07702681BC70}"/>
    <cellStyle name="l_PM Jornais(eliza)_SECOM PR - MAIS BRASIL - 2a  ETAPA - 13-05 CONFERENCIA 10.05.08_SECOM PR - MGE E SPE - 13-05 4" xfId="14428" xr:uid="{744CE16E-4A72-4C12-809D-E33279E48C94}"/>
    <cellStyle name="l_PM Jornais(eliza)_SECOM PR - MAIS BRASIL - 2a  ETAPA - 13-05 CONFERENCIA 10.05.08_SECOM PR - MGE E SPE - 13-05 4 2" xfId="20587" xr:uid="{F0420978-C00B-4964-98EE-180C44C7008A}"/>
    <cellStyle name="l_PM Jornais(eliza)_SECOM PR - MAIS BRASIL - 2a  ETAPA - 13-05 CONFERENCIA 10.05.08_SECOM PR - MGE E SPE - 13-05 4 2 2" xfId="37997" xr:uid="{7FF9F967-A13F-487E-A76F-0B1E98CC2DE2}"/>
    <cellStyle name="l_PM Jornais(eliza)_SECOM PR - MAIS BRASIL - 2a  ETAPA - 13-05 CONFERENCIA 10.05.08_SECOM PR - MGE E SPE - 13-05 4 3" xfId="25495" xr:uid="{2CB04F3B-E243-4ECA-AF1D-274579616733}"/>
    <cellStyle name="l_PM Jornais(eliza)_SECOM PR - MAIS BRASIL - 2a  ETAPA - 13-05 CONFERENCIA 10.05.08_SECOM PR - MGE E SPE - 13-05 5" xfId="28706" xr:uid="{8F1AFDC9-150D-4815-86A6-185F6A840AB8}"/>
    <cellStyle name="l_PM Jornais(eliza)_SECOM PR - MAIS BRASIL - 2a  ETAPA - 13-05 CONFERENCIA 10.05.08_SECOM PR - MGE E SPE - 13-05 5 2" xfId="41062" xr:uid="{4363E340-A429-4A15-B346-E641DFFC4A22}"/>
    <cellStyle name="l_PM Jornais(eliza)_SECOM PR - MAIS BRASIL - 2a  ETAPA - 13-05 CONFERENCIA 10.05.08_SECOM PR - MGE E SPE - 13-05 6" xfId="31629" xr:uid="{58D61E78-0AF4-4B2D-B2C5-B4C633A9D20F}"/>
    <cellStyle name="l_PM Jornais(eliza)_SECOM PR - MAIS BRASIL - 2a  ETAPA - 13-05 CONFERENCIA 10.05.08_SECOM PR - MGE E SPE - 13-05_JORNAL COMPLEMENTO 24.06 - VERAMIR II - CONSOLIDADO" xfId="1945" xr:uid="{2C24A38A-C4B9-4E0E-A565-B2E8A13A0080}"/>
    <cellStyle name="l_PM Jornais(eliza)_SECOM PR - MAIS BRASIL - 2a  ETAPA - 13-05 CONFERENCIA 10.05.08_SECOM PR - MGE E SPE - 13-05_OOH - Rev 12" xfId="4288" xr:uid="{51117543-54A2-4333-B30E-82A2ECA22CB1}"/>
    <cellStyle name="l_PM Jornais(eliza)_SECOM PR - MAIS BRASIL - 2a  ETAPA - 13-05 CONFERENCIA 10.05.08_SÉCULO 21" xfId="1946" xr:uid="{F6B433BF-6209-4AA5-8153-10F99A51BC63}"/>
    <cellStyle name="l_PM Jornais(eliza)_SECOM PR - MAIS BRASIL - 2a  ETAPA - 13-05 CONFERENCIA 10.05.08_SÉCULO 21_JORNAL COMPLEMENTO 24.06 - VERAMIR II - CONSOLIDADO" xfId="1947" xr:uid="{971B2ACC-92D5-4A9A-BAE1-488B3D7281E8}"/>
    <cellStyle name="l_PM Jornais(eliza)_SECOM PR - MAIS BRASIL - 2a  ETAPA - 13-05 CONFERENCIA 10.05.08_SPA - NUCLEO APRES" xfId="1948" xr:uid="{4CDA57C9-A2F9-4CF1-8D72-BAB506230DF3}"/>
    <cellStyle name="l_PM Jornais(eliza)_SECOM PR - MAIS BRASIL - 2a  ETAPA - 13-05 CONFERENCIA 10.05.08_SPA - NUCLEO APRES 2" xfId="11586" xr:uid="{72DAE0E0-ADE9-48C3-96B8-59747E0E3BB8}"/>
    <cellStyle name="l_PM Jornais(eliza)_SECOM PR - MAIS BRASIL - 2a  ETAPA - 13-05 CONFERENCIA 10.05.08_SPA - NUCLEO APRES 2 2" xfId="13342" xr:uid="{349ACECA-B4F6-4E7E-8A69-0C124EC627B9}"/>
    <cellStyle name="l_PM Jornais(eliza)_SECOM PR - MAIS BRASIL - 2a  ETAPA - 13-05 CONFERENCIA 10.05.08_SPA - NUCLEO APRES 2 2 2" xfId="16972" xr:uid="{A8795D43-1EF3-4DA0-B492-3398ECBFFA00}"/>
    <cellStyle name="l_PM Jornais(eliza)_SECOM PR - MAIS BRASIL - 2a  ETAPA - 13-05 CONFERENCIA 10.05.08_SPA - NUCLEO APRES 2 2 2 2" xfId="23131" xr:uid="{EBD36BCD-AAE0-4A08-82D8-5E35AFE2AA61}"/>
    <cellStyle name="l_PM Jornais(eliza)_SECOM PR - MAIS BRASIL - 2a  ETAPA - 13-05 CONFERENCIA 10.05.08_SPA - NUCLEO APRES 2 2 2 2 2" xfId="40398" xr:uid="{543FCB12-A9D8-4291-A1AA-18883466C462}"/>
    <cellStyle name="l_PM Jornais(eliza)_SECOM PR - MAIS BRASIL - 2a  ETAPA - 13-05 CONFERENCIA 10.05.08_SPA - NUCLEO APRES 2 2 2 3" xfId="28039" xr:uid="{549B21F5-BC5A-4973-8B91-7A564D0C6948}"/>
    <cellStyle name="l_PM Jornais(eliza)_SECOM PR - MAIS BRASIL - 2a  ETAPA - 13-05 CONFERENCIA 10.05.08_SPA - NUCLEO APRES 2 2 3" xfId="31263" xr:uid="{603EF97F-6104-407A-8893-F15D21EB7DA2}"/>
    <cellStyle name="l_PM Jornais(eliza)_SECOM PR - MAIS BRASIL - 2a  ETAPA - 13-05 CONFERENCIA 10.05.08_SPA - NUCLEO APRES 2 2 3 2" xfId="43487" xr:uid="{EF9539FB-11B9-4B29-81FD-C563F5CEA2BB}"/>
    <cellStyle name="l_PM Jornais(eliza)_SECOM PR - MAIS BRASIL - 2a  ETAPA - 13-05 CONFERENCIA 10.05.08_SPA - NUCLEO APRES 2 2 4" xfId="34255" xr:uid="{AE28ABE1-32CD-43AD-9D1A-D1820E56E24A}"/>
    <cellStyle name="l_PM Jornais(eliza)_SECOM PR - MAIS BRASIL - 2a  ETAPA - 13-05 CONFERENCIA 10.05.08_SPA - NUCLEO APRES 2 2 4 2" xfId="45974" xr:uid="{8CE03E0A-85AC-4DC1-85BC-24A73E02E407}"/>
    <cellStyle name="l_PM Jornais(eliza)_SECOM PR - MAIS BRASIL - 2a  ETAPA - 13-05 CONFERENCIA 10.05.08_SPA - NUCLEO APRES 2 2 5" xfId="36456" xr:uid="{16905F7E-9D86-4895-8863-CD70DCD89460}"/>
    <cellStyle name="l_PM Jornais(eliza)_SECOM PR - MAIS BRASIL - 2a  ETAPA - 13-05 CONFERENCIA 10.05.08_SPA - NUCLEO APRES 2 2 6" xfId="24368" xr:uid="{7F5E4012-B5ED-4CE2-B813-C7F87038B4E8}"/>
    <cellStyle name="l_PM Jornais(eliza)_SECOM PR - MAIS BRASIL - 2a  ETAPA - 13-05 CONFERENCIA 10.05.08_SPA - NUCLEO APRES 2 3" xfId="15269" xr:uid="{B73E9FBD-9725-4843-B776-D4EA53613E50}"/>
    <cellStyle name="l_PM Jornais(eliza)_SECOM PR - MAIS BRASIL - 2a  ETAPA - 13-05 CONFERENCIA 10.05.08_SPA - NUCLEO APRES 2 3 2" xfId="21428" xr:uid="{29E113B0-F7C3-48DC-95B4-ED385FC4654B}"/>
    <cellStyle name="l_PM Jornais(eliza)_SECOM PR - MAIS BRASIL - 2a  ETAPA - 13-05 CONFERENCIA 10.05.08_SPA - NUCLEO APRES 2 3 2 2" xfId="38801" xr:uid="{5F7FEDBB-B6F2-44E7-99A7-DC789B724DE6}"/>
    <cellStyle name="l_PM Jornais(eliza)_SECOM PR - MAIS BRASIL - 2a  ETAPA - 13-05 CONFERENCIA 10.05.08_SPA - NUCLEO APRES 2 3 3" xfId="26390" xr:uid="{587B305E-1CBF-4A26-B331-ECF226754620}"/>
    <cellStyle name="l_PM Jornais(eliza)_SECOM PR - MAIS BRASIL - 2a  ETAPA - 13-05 CONFERENCIA 10.05.08_SPA - NUCLEO APRES 2 4" xfId="29581" xr:uid="{5D91C883-0F00-4232-BE7A-70128E42882F}"/>
    <cellStyle name="l_PM Jornais(eliza)_SECOM PR - MAIS BRASIL - 2a  ETAPA - 13-05 CONFERENCIA 10.05.08_SPA - NUCLEO APRES 2 4 2" xfId="41891" xr:uid="{0421B2D1-DEB7-4B8A-A82A-B6A0ECCAE3F9}"/>
    <cellStyle name="l_PM Jornais(eliza)_SECOM PR - MAIS BRASIL - 2a  ETAPA - 13-05 CONFERENCIA 10.05.08_SPA - NUCLEO APRES 2 5" xfId="32565" xr:uid="{643AFEFD-314F-4E85-B3F9-1E499B179DA2}"/>
    <cellStyle name="l_PM Jornais(eliza)_SECOM PR - MAIS BRASIL - 2a  ETAPA - 13-05 CONFERENCIA 10.05.08_SPA - NUCLEO APRES 2 5 2" xfId="44320" xr:uid="{553BFB59-276B-42B2-AF13-E38AD0FEFBD0}"/>
    <cellStyle name="l_PM Jornais(eliza)_SECOM PR - MAIS BRASIL - 2a  ETAPA - 13-05 CONFERENCIA 10.05.08_SPA - NUCLEO APRES 2 6" xfId="34870" xr:uid="{7F9F02CE-F002-4B05-A88E-A526888FB013}"/>
    <cellStyle name="l_PM Jornais(eliza)_SECOM PR - MAIS BRASIL - 2a  ETAPA - 13-05 CONFERENCIA 10.05.08_SPA - NUCLEO APRES 2 7" xfId="19646" xr:uid="{E9F8B785-2D7D-4D08-B3CF-92062D98925B}"/>
    <cellStyle name="l_PM Jornais(eliza)_SECOM PR - MAIS BRASIL - 2a  ETAPA - 13-05 CONFERENCIA 10.05.08_SPA - NUCLEO APRES 3" xfId="12539" xr:uid="{E61D5488-5839-4499-A562-03995F087AAA}"/>
    <cellStyle name="l_PM Jornais(eliza)_SECOM PR - MAIS BRASIL - 2a  ETAPA - 13-05 CONFERENCIA 10.05.08_SPA - NUCLEO APRES 3 2" xfId="16169" xr:uid="{0330C605-EAE1-4CA5-8803-09F19F0D88EA}"/>
    <cellStyle name="l_PM Jornais(eliza)_SECOM PR - MAIS BRASIL - 2a  ETAPA - 13-05 CONFERENCIA 10.05.08_SPA - NUCLEO APRES 3 2 2" xfId="22328" xr:uid="{4594BBF6-271C-4CEA-B082-6C3EAA8BCA9E}"/>
    <cellStyle name="l_PM Jornais(eliza)_SECOM PR - MAIS BRASIL - 2a  ETAPA - 13-05 CONFERENCIA 10.05.08_SPA - NUCLEO APRES 3 2 2 2" xfId="39606" xr:uid="{C8C3C088-7D22-4784-9866-C61821703F5E}"/>
    <cellStyle name="l_PM Jornais(eliza)_SECOM PR - MAIS BRASIL - 2a  ETAPA - 13-05 CONFERENCIA 10.05.08_SPA - NUCLEO APRES 3 2 3" xfId="27247" xr:uid="{6FD60D16-8D6E-463B-B73C-00E6D74A0075}"/>
    <cellStyle name="l_PM Jornais(eliza)_SECOM PR - MAIS BRASIL - 2a  ETAPA - 13-05 CONFERENCIA 10.05.08_SPA - NUCLEO APRES 3 2 4" xfId="48506" xr:uid="{47AF0836-5154-4344-BE43-A3F4EC243952}"/>
    <cellStyle name="l_PM Jornais(eliza)_SECOM PR - MAIS BRASIL - 2a  ETAPA - 13-05 CONFERENCIA 10.05.08_SPA - NUCLEO APRES 3 3" xfId="17869" xr:uid="{AE0145A7-EA61-46F6-80C5-65F67C4C97AD}"/>
    <cellStyle name="l_PM Jornais(eliza)_SECOM PR - MAIS BRASIL - 2a  ETAPA - 13-05 CONFERENCIA 10.05.08_SPA - NUCLEO APRES 3 3 2" xfId="24028" xr:uid="{76B02379-824C-44BC-B575-8EC7F0EFCEF5}"/>
    <cellStyle name="l_PM Jornais(eliza)_SECOM PR - MAIS BRASIL - 2a  ETAPA - 13-05 CONFERENCIA 10.05.08_SPA - NUCLEO APRES 3 3 2 2" xfId="42691" xr:uid="{CEB66618-C871-4DBF-BC6B-551C3C561837}"/>
    <cellStyle name="l_PM Jornais(eliza)_SECOM PR - MAIS BRASIL - 2a  ETAPA - 13-05 CONFERENCIA 10.05.08_SPA - NUCLEO APRES 3 3 3" xfId="30465" xr:uid="{2891DCF4-1776-4457-8A0D-A2F6EA9177E3}"/>
    <cellStyle name="l_PM Jornais(eliza)_SECOM PR - MAIS BRASIL - 2a  ETAPA - 13-05 CONFERENCIA 10.05.08_SPA - NUCLEO APRES 3 4" xfId="33462" xr:uid="{8FB56F70-EDB6-4001-A93B-A4E48AD8FC3B}"/>
    <cellStyle name="l_PM Jornais(eliza)_SECOM PR - MAIS BRASIL - 2a  ETAPA - 13-05 CONFERENCIA 10.05.08_SPA - NUCLEO APRES 3 4 2" xfId="45181" xr:uid="{922D3513-DDA5-4823-8F1D-8FB0137924B6}"/>
    <cellStyle name="l_PM Jornais(eliza)_SECOM PR - MAIS BRASIL - 2a  ETAPA - 13-05 CONFERENCIA 10.05.08_SPA - NUCLEO APRES 3 5" xfId="35664" xr:uid="{7DE99B5C-2584-45F5-A67D-51AE9425D6FD}"/>
    <cellStyle name="l_PM Jornais(eliza)_SECOM PR - MAIS BRASIL - 2a  ETAPA - 13-05 CONFERENCIA 10.05.08_SPA - NUCLEO APRES 3 6" xfId="36840" xr:uid="{ED87B2B9-4B72-47A5-BE48-B6E237155A24}"/>
    <cellStyle name="l_PM Jornais(eliza)_SECOM PR - MAIS BRASIL - 2a  ETAPA - 13-05 CONFERENCIA 10.05.08_SPA - NUCLEO APRES 3 6 2" xfId="46376" xr:uid="{3843F988-638A-49CA-93E2-40A2048377CA}"/>
    <cellStyle name="l_PM Jornais(eliza)_SECOM PR - MAIS BRASIL - 2a  ETAPA - 13-05 CONFERENCIA 10.05.08_SPA - NUCLEO APRES 4" xfId="14429" xr:uid="{C2AE7A1B-D27F-40AA-89D0-7E090E40BFDD}"/>
    <cellStyle name="l_PM Jornais(eliza)_SECOM PR - MAIS BRASIL - 2a  ETAPA - 13-05 CONFERENCIA 10.05.08_SPA - NUCLEO APRES 4 2" xfId="20588" xr:uid="{C85DB1AA-916A-43F5-ADAA-8F56180B5B34}"/>
    <cellStyle name="l_PM Jornais(eliza)_SECOM PR - MAIS BRASIL - 2a  ETAPA - 13-05 CONFERENCIA 10.05.08_SPA - NUCLEO APRES 4 2 2" xfId="37998" xr:uid="{1D8AB745-4647-4D0D-9CB3-DD8A5D8CC7F5}"/>
    <cellStyle name="l_PM Jornais(eliza)_SECOM PR - MAIS BRASIL - 2a  ETAPA - 13-05 CONFERENCIA 10.05.08_SPA - NUCLEO APRES 4 3" xfId="25496" xr:uid="{E6436656-3FB0-4FA8-A881-524503D81256}"/>
    <cellStyle name="l_PM Jornais(eliza)_SECOM PR - MAIS BRASIL - 2a  ETAPA - 13-05 CONFERENCIA 10.05.08_SPA - NUCLEO APRES 5" xfId="28707" xr:uid="{C4D32F5D-E320-4C6E-8477-C0F9DEAAD0C4}"/>
    <cellStyle name="l_PM Jornais(eliza)_SECOM PR - MAIS BRASIL - 2a  ETAPA - 13-05 CONFERENCIA 10.05.08_SPA - NUCLEO APRES 5 2" xfId="41063" xr:uid="{8A8FC47B-304C-4CF7-B5FE-70642490C6BB}"/>
    <cellStyle name="l_PM Jornais(eliza)_SECOM PR - MAIS BRASIL - 2a  ETAPA - 13-05 CONFERENCIA 10.05.08_SPA - NUCLEO APRES 6" xfId="31628" xr:uid="{71C2B94F-7E52-41D0-9A7F-C7657F98598E}"/>
    <cellStyle name="l_PM Jornais(eliza)_SECOM PR - MAIS BRASIL - 2a  ETAPA - 13-05 CONFERENCIA 10.05.08_SPA - NUCLEO APRES_CINEMA - BRASÍLIA - 141" xfId="1949" xr:uid="{6AAE413F-AB1B-4FD6-8934-5B4A8561C1B9}"/>
    <cellStyle name="l_PM Jornais(eliza)_SECOM PR - MAIS BRASIL - 2a  ETAPA - 13-05 CONFERENCIA 10.05.08_SPA - NUCLEO APRES_CINEMA - BRASÍLIA - 141_JORNAL COMPLEMENTO 24.06 - VERAMIR II - CONSOLIDADO" xfId="1950" xr:uid="{D4AA03A4-75DB-415C-B0A7-D061FE542DC6}"/>
    <cellStyle name="l_PM Jornais(eliza)_SECOM PR - MAIS BRASIL - 2a  ETAPA - 13-05 CONFERENCIA 10.05.08_SPA - NUCLEO APRES_CINEMA_-_9_MERCADOS" xfId="1951" xr:uid="{ED789510-26B6-4A8E-9AF2-8BBAC42D8892}"/>
    <cellStyle name="l_PM Jornais(eliza)_SECOM PR - MAIS BRASIL - 2a  ETAPA - 13-05 CONFERENCIA 10.05.08_SPA - NUCLEO APRES_JORNAL COMPLEMENTO 24.06 - VERAMIR II - CONSOLIDADO" xfId="1952" xr:uid="{82BEE7F9-8748-4D53-B72D-3CF382909798}"/>
    <cellStyle name="l_PM Jornais(eliza)_SECOM PR - MAIS BRASIL - 2a  ETAPA - 13-05 CONFERENCIA 10.05.08_SPA - NUCLEO APRES_OOH - Rev 12" xfId="4289" xr:uid="{D8FDFF8C-573F-4303-9453-DA09D945FB06}"/>
    <cellStyle name="l_PM Jornais(eliza)_SECOM PR - MAIS BRASIL - 2a  ETAPA - 13-05 CONFERENCIA 10.05.08_SPA - NUCLEO APRES_Plano  DF - Jornal Meia Pág. Tab. 17.05" xfId="1953" xr:uid="{E871947A-3484-423E-A0CC-58448BC9C22F}"/>
    <cellStyle name="l_PM Jornais(eliza)_SECOM PR - MAIS BRASIL - 2a  ETAPA - 13-05 CONFERENCIA 10.05.08_SPA - NUCLEO APRES_Plano  DF - Jornal Meia Pág. Tab. 17.05_JORNAL COMPLEMENTO 24.06 - VERAMIR II - CONSOLIDADO" xfId="1954" xr:uid="{492612D2-EEFA-44F6-A3E4-E7D15A392E10}"/>
    <cellStyle name="l_PM Jornais(eliza)_SECOM PR - MAIS BRASIL - 2a  ETAPA - 13-05 CONFERENCIA 10.05.08_SPA - NUCLEO APRES_Plano  PE - Jornal Meia Pág. Tab. 17.05" xfId="1955" xr:uid="{D2B31B0B-6B9E-4660-A1A0-26236A0A8383}"/>
    <cellStyle name="l_PM Jornais(eliza)_SECOM PR - MAIS BRASIL - 2a  ETAPA - 13-05 CONFERENCIA 10.05.08_SPA - NUCLEO APRES_Plano  PE - Jornal Meia Pág. Tab. 17.05_JORNAL COMPLEMENTO 24.06 - VERAMIR II - CONSOLIDADO" xfId="1956" xr:uid="{D3271D0F-D553-4BEE-8F2A-E0A082C0AD8A}"/>
    <cellStyle name="l_PM Jornais(eliza)_SECOM PR - MAIS BRASIL - 2a  ETAPA - 13-05 CONFERENCIA 10.05.08_SPA - NUCLEO APRES_Plano BA - Jornal Meia Pág. Tab. 17.05" xfId="1957" xr:uid="{9B5D0A5F-2B9F-4BC0-B075-F4E1F8D1935C}"/>
    <cellStyle name="l_PM Jornais(eliza)_SECOM PR - MAIS BRASIL - 2a  ETAPA - 13-05 CONFERENCIA 10.05.08_SPA - NUCLEO APRES_Plano BA - Jornal Meia Pág. Tab. 17.05_JORNAL COMPLEMENTO 24.06 - VERAMIR II - CONSOLIDADO" xfId="1958" xr:uid="{A143917B-1A02-49B3-ADEA-9E5AFE5D71E9}"/>
    <cellStyle name="l_PM Jornais(eliza)_SECOM PR - MAIS BRASIL - 2a  ETAPA - 13-05 CONFERENCIA 10.05.08_SPA - NUCLEO APRES_Plano CE - Jornal Meia Pág. Tab. 17.05" xfId="1959" xr:uid="{7913D79F-8C42-4715-93CC-10016BE00C44}"/>
    <cellStyle name="l_PM Jornais(eliza)_SECOM PR - MAIS BRASIL - 2a  ETAPA - 13-05 CONFERENCIA 10.05.08_SPA - NUCLEO APRES_Plano CE - Jornal Meia Pág. Tab. 17.05_JORNAL COMPLEMENTO 24.06 - VERAMIR II - CONSOLIDADO" xfId="1960" xr:uid="{28191ED6-8598-456D-9C23-23329735A2AA}"/>
    <cellStyle name="l_PM Jornais(eliza)_SECOM PR - MAIS BRASIL - 2a  ETAPA - 13-05 CONFERENCIA 10.05.08_SPA - NUCLEO APRES_REV I - PLANO RÁDIO CONSOLIDADO MATISSE 07.07" xfId="1961" xr:uid="{2AA65B20-A1E6-4132-8F23-DB0D72BCB0C3}"/>
    <cellStyle name="l_PM Jornais(eliza)_SECOM PR - MAIS BRASIL - 2a  ETAPA - 13-05 CONFERENCIA 10.05.08_SPA - NUCLEO APRES_SÉCULO 21" xfId="1962" xr:uid="{C84E8A29-DF95-4375-85A8-F1BBA0BBEB00}"/>
    <cellStyle name="l_PM Jornais(eliza)_SECOM PR - MAIS BRASIL - 2a  ETAPA - 13-05 CONFERENCIA 10.05.08_SPA - NUCLEO APRES_SÉCULO 21_JORNAL COMPLEMENTO 24.06 - VERAMIR II - CONSOLIDADO" xfId="1963" xr:uid="{A7505D77-8475-4325-A6E8-719CAB78EB67}"/>
    <cellStyle name="l_PM Jornais(eliza)_SECOM PR (1).." xfId="1964" xr:uid="{5C2DB1B1-C78E-4A26-AAD7-6665BCB981E0}"/>
    <cellStyle name="l_PM Jornais(eliza)_SECOM PR (1).. 2" xfId="11587" xr:uid="{E5DB8F0A-03F2-4AC0-AA05-59FFA510AEEB}"/>
    <cellStyle name="l_PM Jornais(eliza)_SECOM PR (1).. 2 2" xfId="13343" xr:uid="{A9985895-EF59-45F9-8A62-03B9B4A3BDCF}"/>
    <cellStyle name="l_PM Jornais(eliza)_SECOM PR (1).. 2 2 2" xfId="16973" xr:uid="{6F68C955-B5AA-465B-BAFE-1EB48243F213}"/>
    <cellStyle name="l_PM Jornais(eliza)_SECOM PR (1).. 2 2 2 2" xfId="23132" xr:uid="{53C21EED-B551-492C-ACBB-41BCA13F17EB}"/>
    <cellStyle name="l_PM Jornais(eliza)_SECOM PR (1).. 2 2 2 2 2" xfId="40399" xr:uid="{3EDFB946-F8CA-455D-9E7C-998A4CD8344F}"/>
    <cellStyle name="l_PM Jornais(eliza)_SECOM PR (1).. 2 2 2 3" xfId="28040" xr:uid="{26BF2BDC-B2CF-45A1-81B6-94655283D4D5}"/>
    <cellStyle name="l_PM Jornais(eliza)_SECOM PR (1).. 2 2 3" xfId="31264" xr:uid="{02280370-2648-4423-B0DB-348EC1071442}"/>
    <cellStyle name="l_PM Jornais(eliza)_SECOM PR (1).. 2 2 3 2" xfId="43488" xr:uid="{6A4B9D99-E945-48AC-A885-93A2423430E2}"/>
    <cellStyle name="l_PM Jornais(eliza)_SECOM PR (1).. 2 2 4" xfId="34256" xr:uid="{569B068B-C6FB-44EB-A53F-233D3273DF66}"/>
    <cellStyle name="l_PM Jornais(eliza)_SECOM PR (1).. 2 2 4 2" xfId="45975" xr:uid="{121179F0-5083-479E-9605-B0FB210E9B19}"/>
    <cellStyle name="l_PM Jornais(eliza)_SECOM PR (1).. 2 2 5" xfId="36457" xr:uid="{A2F654BF-E391-4161-BE47-3608F31C4335}"/>
    <cellStyle name="l_PM Jornais(eliza)_SECOM PR (1).. 2 2 6" xfId="24369" xr:uid="{C040C85E-A6C2-4ABA-A1DE-752397D88DE5}"/>
    <cellStyle name="l_PM Jornais(eliza)_SECOM PR (1).. 2 3" xfId="15270" xr:uid="{9E9D9A2D-910D-4790-BA04-3F4366EE4DC1}"/>
    <cellStyle name="l_PM Jornais(eliza)_SECOM PR (1).. 2 3 2" xfId="21429" xr:uid="{E70D618E-2BD5-4F4A-9D02-D353D11913CB}"/>
    <cellStyle name="l_PM Jornais(eliza)_SECOM PR (1).. 2 3 2 2" xfId="38802" xr:uid="{69F1AF37-5FEC-454C-9B0E-ADCBED8ED426}"/>
    <cellStyle name="l_PM Jornais(eliza)_SECOM PR (1).. 2 3 3" xfId="26391" xr:uid="{1AF3BE9A-099D-45CC-9B93-D9022BA95395}"/>
    <cellStyle name="l_PM Jornais(eliza)_SECOM PR (1).. 2 4" xfId="29582" xr:uid="{2FCD4934-42C5-4C2F-B133-2EF7A2E183E1}"/>
    <cellStyle name="l_PM Jornais(eliza)_SECOM PR (1).. 2 4 2" xfId="41892" xr:uid="{B74A537B-D658-4C68-AD80-D06B37D72FA5}"/>
    <cellStyle name="l_PM Jornais(eliza)_SECOM PR (1).. 2 5" xfId="32566" xr:uid="{ECA7B138-3506-4088-B3A9-93DD36BE9457}"/>
    <cellStyle name="l_PM Jornais(eliza)_SECOM PR (1).. 2 5 2" xfId="44321" xr:uid="{4A80025A-F675-469D-AA2D-45D7D1E9AFAB}"/>
    <cellStyle name="l_PM Jornais(eliza)_SECOM PR (1).. 2 6" xfId="34871" xr:uid="{0022411F-ED22-4369-AACC-6CDD536EDF84}"/>
    <cellStyle name="l_PM Jornais(eliza)_SECOM PR (1).. 2 7" xfId="18969" xr:uid="{4FB22AF7-095E-4319-8F43-8587478E3C0E}"/>
    <cellStyle name="l_PM Jornais(eliza)_SECOM PR (1).. 3" xfId="12540" xr:uid="{76BF3605-B351-4AF6-94F7-EBFF70089BC7}"/>
    <cellStyle name="l_PM Jornais(eliza)_SECOM PR (1).. 3 2" xfId="16170" xr:uid="{A6C9F4C1-D249-430A-8883-CB8BF27D5E33}"/>
    <cellStyle name="l_PM Jornais(eliza)_SECOM PR (1).. 3 2 2" xfId="22329" xr:uid="{A235E9FA-6010-45C2-BA3B-818989587A81}"/>
    <cellStyle name="l_PM Jornais(eliza)_SECOM PR (1).. 3 2 2 2" xfId="39607" xr:uid="{DEF209C5-57EA-4BCF-AF83-26E7DCA9216C}"/>
    <cellStyle name="l_PM Jornais(eliza)_SECOM PR (1).. 3 2 3" xfId="27248" xr:uid="{F02F3CAA-A75A-4870-ADA6-1A0B53A20ACF}"/>
    <cellStyle name="l_PM Jornais(eliza)_SECOM PR (1).. 3 2 4" xfId="48507" xr:uid="{E8DB9DB8-2F27-4F75-8AD0-4AA9E17B1A80}"/>
    <cellStyle name="l_PM Jornais(eliza)_SECOM PR (1).. 3 3" xfId="17870" xr:uid="{64635BFB-7FC1-4A06-8591-7CD4092B885E}"/>
    <cellStyle name="l_PM Jornais(eliza)_SECOM PR (1).. 3 3 2" xfId="24029" xr:uid="{73986B28-E6ED-4D1E-B506-833C8C4238AF}"/>
    <cellStyle name="l_PM Jornais(eliza)_SECOM PR (1).. 3 3 2 2" xfId="42692" xr:uid="{0EB06630-A924-4F36-B43E-C39F47342C87}"/>
    <cellStyle name="l_PM Jornais(eliza)_SECOM PR (1).. 3 3 3" xfId="30466" xr:uid="{741EF254-509F-4DA6-AE61-09B000DD3AF2}"/>
    <cellStyle name="l_PM Jornais(eliza)_SECOM PR (1).. 3 4" xfId="33463" xr:uid="{390CC353-3589-4EB3-9F3A-9C391CF971D3}"/>
    <cellStyle name="l_PM Jornais(eliza)_SECOM PR (1).. 3 4 2" xfId="45182" xr:uid="{5CD0FC69-0318-4D11-BCA6-D7CC7FD0D368}"/>
    <cellStyle name="l_PM Jornais(eliza)_SECOM PR (1).. 3 5" xfId="35665" xr:uid="{F4FBC067-AEAA-4100-91DC-B699CEA95606}"/>
    <cellStyle name="l_PM Jornais(eliza)_SECOM PR (1).. 3 6" xfId="29977" xr:uid="{19669E8D-ACFB-4AFE-B046-66818634978F}"/>
    <cellStyle name="l_PM Jornais(eliza)_SECOM PR (1).. 3 6 2" xfId="42207" xr:uid="{9B512A6D-3FFF-482D-AD26-1D9C97670875}"/>
    <cellStyle name="l_PM Jornais(eliza)_SECOM PR (1).. 4" xfId="14430" xr:uid="{2698FF50-38B3-448A-B39C-0216371CED4D}"/>
    <cellStyle name="l_PM Jornais(eliza)_SECOM PR (1).. 4 2" xfId="20589" xr:uid="{29EC31A6-1DD7-4A80-AE8B-68AC360EB56D}"/>
    <cellStyle name="l_PM Jornais(eliza)_SECOM PR (1).. 4 2 2" xfId="37999" xr:uid="{EDF530B9-9133-42A4-BC7A-4161C1963716}"/>
    <cellStyle name="l_PM Jornais(eliza)_SECOM PR (1).. 4 3" xfId="25497" xr:uid="{0901DA6B-86C3-4CD8-9655-59F92B1902C6}"/>
    <cellStyle name="l_PM Jornais(eliza)_SECOM PR (1).. 5" xfId="28708" xr:uid="{984EE4F1-9669-481E-AEEA-2A3B244F4C28}"/>
    <cellStyle name="l_PM Jornais(eliza)_SECOM PR (1).. 5 2" xfId="41064" xr:uid="{F8E614C8-38CF-4226-856A-824F3E56A351}"/>
    <cellStyle name="l_PM Jornais(eliza)_SECOM PR (1).. 6" xfId="31627" xr:uid="{E6ED15F2-0281-45C1-A276-2EEB514D5CF0}"/>
    <cellStyle name="l_PM Jornais(eliza)_SECOM PR (1).._OOH - Rev 12" xfId="4290" xr:uid="{B9ADF26E-2445-4E6D-9376-A86795CCF60F}"/>
    <cellStyle name="l_PM Jornais(eliza)_SECOM PR -PERNAMBUCO -  14-05-08(1)" xfId="1965" xr:uid="{48CBA8EB-0412-490C-A885-2346C9985699}"/>
    <cellStyle name="l_PM Jornais(eliza)_SECOM PR -PERNAMBUCO -  14-05-08(1)_JORNAL COMPLEMENTO 24.06 - VERAMIR II - CONSOLIDADO" xfId="1966" xr:uid="{F6DFA2F7-3435-4AB2-B07A-FA20E25BBC78}"/>
    <cellStyle name="l_PM Jornais(eliza)_SP" xfId="1967" xr:uid="{D705523B-7E2E-4F78-BB35-0863D32B4614}"/>
    <cellStyle name="l_PM Jornais(eliza)_SP 2" xfId="11588" xr:uid="{73786508-088C-4358-8BCA-A24AD1E14669}"/>
    <cellStyle name="l_PM Jornais(eliza)_SP 2 2" xfId="13344" xr:uid="{67C602EA-3080-49CA-BEA4-AE85BE133205}"/>
    <cellStyle name="l_PM Jornais(eliza)_SP 2 2 2" xfId="16974" xr:uid="{90463281-7216-43F9-A8F4-9A1480180219}"/>
    <cellStyle name="l_PM Jornais(eliza)_SP 2 2 2 2" xfId="23133" xr:uid="{7BB2701F-1227-4353-8CB0-9BA48836007A}"/>
    <cellStyle name="l_PM Jornais(eliza)_SP 2 2 2 2 2" xfId="40400" xr:uid="{4A4245CD-C82E-414F-8773-7B4D111F20EC}"/>
    <cellStyle name="l_PM Jornais(eliza)_SP 2 2 2 3" xfId="28041" xr:uid="{DDD5CD0F-1E1D-4D03-BA5B-029AFF0F6C5A}"/>
    <cellStyle name="l_PM Jornais(eliza)_SP 2 2 3" xfId="31265" xr:uid="{2FEF0BC4-499E-4213-9ED5-53BD24C89BDB}"/>
    <cellStyle name="l_PM Jornais(eliza)_SP 2 2 3 2" xfId="43489" xr:uid="{ABF02657-0C15-46DA-A9D9-65525CF84A02}"/>
    <cellStyle name="l_PM Jornais(eliza)_SP 2 2 4" xfId="34257" xr:uid="{3B179E38-8E6F-4E24-A0D9-34AA4A511D87}"/>
    <cellStyle name="l_PM Jornais(eliza)_SP 2 2 4 2" xfId="45976" xr:uid="{72E6AA28-CB10-45A5-B2D3-067909A6DC46}"/>
    <cellStyle name="l_PM Jornais(eliza)_SP 2 2 5" xfId="36458" xr:uid="{87C6FBDA-A017-403F-B5C4-27B6C8D3E894}"/>
    <cellStyle name="l_PM Jornais(eliza)_SP 2 2 6" xfId="24370" xr:uid="{0998EF15-7792-4B40-8645-AA149C11CB84}"/>
    <cellStyle name="l_PM Jornais(eliza)_SP 2 3" xfId="15271" xr:uid="{CC835E09-CCC5-45CD-8C91-380C24B4CB29}"/>
    <cellStyle name="l_PM Jornais(eliza)_SP 2 3 2" xfId="21430" xr:uid="{3337E1B5-372C-4071-BAC2-9500EC981873}"/>
    <cellStyle name="l_PM Jornais(eliza)_SP 2 3 2 2" xfId="38803" xr:uid="{7C5645EA-FF81-4FDD-BBA7-DB604D6227D9}"/>
    <cellStyle name="l_PM Jornais(eliza)_SP 2 3 3" xfId="26392" xr:uid="{3F7ADA8A-71C0-48D4-AC15-E67C4C980016}"/>
    <cellStyle name="l_PM Jornais(eliza)_SP 2 4" xfId="29583" xr:uid="{B9A2CA3A-4B1F-4DD3-AF92-CE1A605C0B51}"/>
    <cellStyle name="l_PM Jornais(eliza)_SP 2 4 2" xfId="41893" xr:uid="{403327EC-E3BB-428E-A3E6-485A865557A4}"/>
    <cellStyle name="l_PM Jornais(eliza)_SP 2 5" xfId="32567" xr:uid="{FC0DD20C-F67B-40CF-8DCB-935910749067}"/>
    <cellStyle name="l_PM Jornais(eliza)_SP 2 5 2" xfId="44322" xr:uid="{D6956FC3-2495-472E-96F3-D790D6F5165D}"/>
    <cellStyle name="l_PM Jornais(eliza)_SP 2 6" xfId="34872" xr:uid="{B58B4681-2AA8-4D3C-A7BD-37D65719816E}"/>
    <cellStyle name="l_PM Jornais(eliza)_SP 2 7" xfId="18653" xr:uid="{8B2CA792-5651-4343-A7F6-3B015334A20A}"/>
    <cellStyle name="l_PM Jornais(eliza)_SP 3" xfId="12541" xr:uid="{B09DA3F1-598C-40E2-94A9-7EF972F1D61E}"/>
    <cellStyle name="l_PM Jornais(eliza)_SP 3 2" xfId="16171" xr:uid="{D33EBC45-407A-4F1C-8AC9-13A92C2CBB79}"/>
    <cellStyle name="l_PM Jornais(eliza)_SP 3 2 2" xfId="22330" xr:uid="{8C1F07B5-F427-409C-9A45-849AF75BA73B}"/>
    <cellStyle name="l_PM Jornais(eliza)_SP 3 2 2 2" xfId="39608" xr:uid="{9D868FEE-1984-44D3-AB9D-05D072DB4699}"/>
    <cellStyle name="l_PM Jornais(eliza)_SP 3 2 3" xfId="27249" xr:uid="{7CAABB11-A071-4CD9-ABE1-6CE3B398CB8A}"/>
    <cellStyle name="l_PM Jornais(eliza)_SP 3 2 4" xfId="48508" xr:uid="{6E7E3C6E-DE4A-43DB-AA4B-443CBA7FE133}"/>
    <cellStyle name="l_PM Jornais(eliza)_SP 3 3" xfId="17871" xr:uid="{A4DF40C7-EFA1-4BC3-86E4-1BD4975F7A90}"/>
    <cellStyle name="l_PM Jornais(eliza)_SP 3 3 2" xfId="24030" xr:uid="{F827225F-5176-4F46-8DBE-EFD245960F85}"/>
    <cellStyle name="l_PM Jornais(eliza)_SP 3 3 2 2" xfId="42693" xr:uid="{27354D01-E1FD-4521-BEF9-B02AE49F68DC}"/>
    <cellStyle name="l_PM Jornais(eliza)_SP 3 3 3" xfId="30467" xr:uid="{417F2D72-9302-4E51-A99B-9B612AE10263}"/>
    <cellStyle name="l_PM Jornais(eliza)_SP 3 4" xfId="33464" xr:uid="{9A918C27-C7B2-474E-9CF4-7E23DEA546FE}"/>
    <cellStyle name="l_PM Jornais(eliza)_SP 3 4 2" xfId="45183" xr:uid="{ED7643C7-D94C-455B-BD63-14CACCB886B3}"/>
    <cellStyle name="l_PM Jornais(eliza)_SP 3 5" xfId="35666" xr:uid="{494F44F5-DB8A-42BA-A07B-1C3E4FE18F15}"/>
    <cellStyle name="l_PM Jornais(eliza)_SP 3 6" xfId="37036" xr:uid="{9DABAA01-85D1-4CE0-A645-F7E01E1E56EE}"/>
    <cellStyle name="l_PM Jornais(eliza)_SP 3 6 2" xfId="46572" xr:uid="{09EB7A36-849F-4934-8290-86AF003F287E}"/>
    <cellStyle name="l_PM Jornais(eliza)_SP 4" xfId="14431" xr:uid="{B8356E35-3110-48E9-8E3E-5DD194B070D5}"/>
    <cellStyle name="l_PM Jornais(eliza)_SP 4 2" xfId="20590" xr:uid="{ED640340-FD44-4C52-BBD2-B99AE337EA85}"/>
    <cellStyle name="l_PM Jornais(eliza)_SP 4 2 2" xfId="38000" xr:uid="{EBE2A021-4BCB-4B95-927D-1115D05B6169}"/>
    <cellStyle name="l_PM Jornais(eliza)_SP 4 3" xfId="25498" xr:uid="{AB2DE3DC-7947-4E4E-B2EE-154654DAA23B}"/>
    <cellStyle name="l_PM Jornais(eliza)_SP 5" xfId="28709" xr:uid="{3950584A-BCFC-43A3-A05A-0C685B2AC5E7}"/>
    <cellStyle name="l_PM Jornais(eliza)_SP 5 2" xfId="41065" xr:uid="{6D444446-2632-46DA-92A1-98871D567775}"/>
    <cellStyle name="l_PM Jornais(eliza)_SP 6" xfId="31626" xr:uid="{4B10C0FE-F005-434D-AAEA-B669E77BBD3A}"/>
    <cellStyle name="l_PM Jornais(eliza)_SP_CINEMA - 9 MERCADOS" xfId="1968" xr:uid="{74F7EAAD-2156-412F-9A3F-BBAA98C1E228}"/>
    <cellStyle name="l_PM Jornais(eliza)_SP_CINEMA_-_9_MERCADOS" xfId="1969" xr:uid="{9620FB6D-EF98-48D7-9D1C-A0020398EC68}"/>
    <cellStyle name="l_PM Jornais(eliza)_SP_JORNAL COMPLEMENTO 24.06 - VERAMIR II - CONSOLIDADO" xfId="1970" xr:uid="{98D9755D-8D80-4C0E-BF04-7419FBA1EC09}"/>
    <cellStyle name="l_PM Jornais(eliza)_SP_NEIDE II" xfId="1971" xr:uid="{BD7EC76E-D973-43C6-83C5-7361CCDB4C0A}"/>
    <cellStyle name="l_PM Jornais(eliza)_SP_NEIDE II 2" xfId="11589" xr:uid="{075C0FC8-E004-403D-9AFC-18A4CC412A9E}"/>
    <cellStyle name="l_PM Jornais(eliza)_SP_NEIDE II 2 2" xfId="13345" xr:uid="{0BEE3866-75E1-476B-91C3-710CC2EBA40D}"/>
    <cellStyle name="l_PM Jornais(eliza)_SP_NEIDE II 2 2 2" xfId="16975" xr:uid="{17C11A02-6C12-4E7F-AC17-E1D2DD6BA6F7}"/>
    <cellStyle name="l_PM Jornais(eliza)_SP_NEIDE II 2 2 2 2" xfId="23134" xr:uid="{B202754D-71A0-465C-8DF6-99780FB6F07E}"/>
    <cellStyle name="l_PM Jornais(eliza)_SP_NEIDE II 2 2 2 2 2" xfId="40401" xr:uid="{DE1135FB-AF0B-4B02-BED5-818F32A85D75}"/>
    <cellStyle name="l_PM Jornais(eliza)_SP_NEIDE II 2 2 2 3" xfId="28042" xr:uid="{769537E2-F1D5-4E2C-885C-0C7BB873B0CF}"/>
    <cellStyle name="l_PM Jornais(eliza)_SP_NEIDE II 2 2 3" xfId="31266" xr:uid="{2C2BA901-54E6-4490-AF01-E5E1B6582D00}"/>
    <cellStyle name="l_PM Jornais(eliza)_SP_NEIDE II 2 2 3 2" xfId="43490" xr:uid="{1D11C531-C3A5-4284-BC1D-1618E9B1F743}"/>
    <cellStyle name="l_PM Jornais(eliza)_SP_NEIDE II 2 2 4" xfId="34258" xr:uid="{3F187D11-F073-47DE-A707-E8FAE90C8671}"/>
    <cellStyle name="l_PM Jornais(eliza)_SP_NEIDE II 2 2 4 2" xfId="45977" xr:uid="{1DE3995C-DEF5-4DC8-9F4A-B61CDBF47B20}"/>
    <cellStyle name="l_PM Jornais(eliza)_SP_NEIDE II 2 2 5" xfId="36459" xr:uid="{BB22F243-ADB2-4C32-B7E3-6E50850B51E9}"/>
    <cellStyle name="l_PM Jornais(eliza)_SP_NEIDE II 2 2 6" xfId="24371" xr:uid="{3C3CEB1F-7542-41C0-9381-29EFC539F358}"/>
    <cellStyle name="l_PM Jornais(eliza)_SP_NEIDE II 2 3" xfId="15272" xr:uid="{4FC3A506-BE71-4394-88CC-453F5E0E0BBD}"/>
    <cellStyle name="l_PM Jornais(eliza)_SP_NEIDE II 2 3 2" xfId="21431" xr:uid="{EF7E6EE0-FC7C-4874-B924-62560C0EE641}"/>
    <cellStyle name="l_PM Jornais(eliza)_SP_NEIDE II 2 3 2 2" xfId="38804" xr:uid="{7BACE623-7496-4C61-ACF1-639DDDCD6DCA}"/>
    <cellStyle name="l_PM Jornais(eliza)_SP_NEIDE II 2 3 3" xfId="26393" xr:uid="{44765B26-2F93-4F2C-BA46-DAC92D0F6271}"/>
    <cellStyle name="l_PM Jornais(eliza)_SP_NEIDE II 2 4" xfId="29584" xr:uid="{122EA305-65CC-4A53-A47D-D907465051C8}"/>
    <cellStyle name="l_PM Jornais(eliza)_SP_NEIDE II 2 4 2" xfId="41894" xr:uid="{AF5E9BCE-3446-43AA-B032-8A37DF8FB2F5}"/>
    <cellStyle name="l_PM Jornais(eliza)_SP_NEIDE II 2 5" xfId="32568" xr:uid="{75DA7677-C393-4887-8A58-283C0AB64E4A}"/>
    <cellStyle name="l_PM Jornais(eliza)_SP_NEIDE II 2 5 2" xfId="44323" xr:uid="{F51CE59E-0674-40FB-9831-8EF2B2034B6B}"/>
    <cellStyle name="l_PM Jornais(eliza)_SP_NEIDE II 2 6" xfId="34873" xr:uid="{967EF101-1235-49C6-9377-077A939D7486}"/>
    <cellStyle name="l_PM Jornais(eliza)_SP_NEIDE II 2 7" xfId="19351" xr:uid="{684A5A5C-1F5D-442A-985B-0D62B4B50799}"/>
    <cellStyle name="l_PM Jornais(eliza)_SP_NEIDE II 3" xfId="12542" xr:uid="{D8859B90-BACF-4428-849F-CE17A682A156}"/>
    <cellStyle name="l_PM Jornais(eliza)_SP_NEIDE II 3 2" xfId="16172" xr:uid="{D4C16316-6A85-4537-A833-FA4B9DBE42AA}"/>
    <cellStyle name="l_PM Jornais(eliza)_SP_NEIDE II 3 2 2" xfId="22331" xr:uid="{3DAA4025-B94A-4C8F-87DB-8B4FF93A9D1C}"/>
    <cellStyle name="l_PM Jornais(eliza)_SP_NEIDE II 3 2 2 2" xfId="39609" xr:uid="{ECD17E7D-C654-47A4-B627-666DC7D9EE82}"/>
    <cellStyle name="l_PM Jornais(eliza)_SP_NEIDE II 3 2 3" xfId="27250" xr:uid="{2F4EF07E-85DB-407C-9A06-29472D918672}"/>
    <cellStyle name="l_PM Jornais(eliza)_SP_NEIDE II 3 2 4" xfId="48509" xr:uid="{37DD4195-486F-4D1E-9672-9E16848976FD}"/>
    <cellStyle name="l_PM Jornais(eliza)_SP_NEIDE II 3 3" xfId="17872" xr:uid="{06268BA6-C4D2-4C6C-8F99-758881F930BB}"/>
    <cellStyle name="l_PM Jornais(eliza)_SP_NEIDE II 3 3 2" xfId="24031" xr:uid="{8A7795C9-2A00-4AEE-B734-41FD4BD3AB37}"/>
    <cellStyle name="l_PM Jornais(eliza)_SP_NEIDE II 3 3 2 2" xfId="42694" xr:uid="{6A8FBBD1-79B7-40D0-8818-C5515AF1D6E5}"/>
    <cellStyle name="l_PM Jornais(eliza)_SP_NEIDE II 3 3 3" xfId="30468" xr:uid="{9AE48AD4-D885-4974-96A6-142871B7548B}"/>
    <cellStyle name="l_PM Jornais(eliza)_SP_NEIDE II 3 4" xfId="33465" xr:uid="{F069388D-CCFD-496E-B099-82A415AB8981}"/>
    <cellStyle name="l_PM Jornais(eliza)_SP_NEIDE II 3 4 2" xfId="45184" xr:uid="{93211533-F7A3-4C39-9DCE-68145BC74BB3}"/>
    <cellStyle name="l_PM Jornais(eliza)_SP_NEIDE II 3 5" xfId="35667" xr:uid="{9C291EFB-FEC3-4E12-B8F2-27B8375316AE}"/>
    <cellStyle name="l_PM Jornais(eliza)_SP_NEIDE II 3 6" xfId="37239" xr:uid="{E5025F87-8D18-4F3D-B342-32A87BA585D9}"/>
    <cellStyle name="l_PM Jornais(eliza)_SP_NEIDE II 3 6 2" xfId="46775" xr:uid="{B88330C8-C1CF-4FC6-A649-96B676256CE0}"/>
    <cellStyle name="l_PM Jornais(eliza)_SP_NEIDE II 4" xfId="14432" xr:uid="{D2DF833A-2843-4E80-B581-258BA1CB7152}"/>
    <cellStyle name="l_PM Jornais(eliza)_SP_NEIDE II 4 2" xfId="20591" xr:uid="{94DA2BEE-E408-4F43-A834-04E9A4FB6262}"/>
    <cellStyle name="l_PM Jornais(eliza)_SP_NEIDE II 4 2 2" xfId="38001" xr:uid="{25A65E48-C359-4397-8483-AEEC6DC40599}"/>
    <cellStyle name="l_PM Jornais(eliza)_SP_NEIDE II 4 3" xfId="25499" xr:uid="{A09BA2FA-D8B3-4670-A029-9CED88A0F3A7}"/>
    <cellStyle name="l_PM Jornais(eliza)_SP_NEIDE II 5" xfId="28710" xr:uid="{ADEF7319-0A8F-48EC-A17B-A238A987B275}"/>
    <cellStyle name="l_PM Jornais(eliza)_SP_NEIDE II 5 2" xfId="41066" xr:uid="{2A890224-8B7A-4E1C-A471-AB7C585BFF75}"/>
    <cellStyle name="l_PM Jornais(eliza)_SP_NEIDE II 6" xfId="31625" xr:uid="{371B7201-1E56-44CD-A74F-019AF5A8E6AF}"/>
    <cellStyle name="l_PM Jornais(eliza)_SP_NEIDE II_OOH - Rev 12" xfId="4291" xr:uid="{BEACE775-2DD6-49F7-B133-79C82309D3F2}"/>
    <cellStyle name="l_PM Jornais(eliza)_SP_OOH - Rev 12" xfId="4292" xr:uid="{3EF8BADB-F462-4127-B611-E0FA99AD49E6}"/>
    <cellStyle name="l_PM Jornais(eliza)_SP_Plano  DF - Jornal Meia Pág. Tab. 17.05" xfId="1972" xr:uid="{2EA02D4E-79D9-4627-B371-192DBB395731}"/>
    <cellStyle name="l_PM Jornais(eliza)_SP_Plano  DF - Jornal Meia Pág. Tab. 17.05_JORNAL COMPLEMENTO 24.06 - VERAMIR II - CONSOLIDADO" xfId="1973" xr:uid="{0B2BF6A2-ABD5-42A0-BD24-F32FCC081566}"/>
    <cellStyle name="l_PM Jornais(eliza)_SP_Plano  PE - Jornal Meia Pág. Tab. 17.05" xfId="1974" xr:uid="{61D7A92D-40CF-4474-BB6D-7878434DF47C}"/>
    <cellStyle name="l_PM Jornais(eliza)_SP_Plano  PE - Jornal Meia Pág. Tab. 17.05_JORNAL COMPLEMENTO 24.06 - VERAMIR II - CONSOLIDADO" xfId="1975" xr:uid="{430658D9-9789-4292-BC78-6DE9EB60C10B}"/>
    <cellStyle name="l_PM Jornais(eliza)_SP_Plano BA - Jornal Meia Pág. Tab. 17.05 - JR NÃO PROG. 19.05" xfId="1976" xr:uid="{B0B4EB64-85A2-4D69-A094-7C8FD1A91B06}"/>
    <cellStyle name="l_PM Jornais(eliza)_SP_Plano ES - 12.05.08 CONFERÊNCIA14-05-08 " xfId="1977" xr:uid="{24D25D0F-02F9-4BC1-844D-A7176D00FB22}"/>
    <cellStyle name="l_PM Jornais(eliza)_SP_Plano ES - 12.05.08 CONFERÊNCIA14-05-08  2" xfId="11590" xr:uid="{72230F66-2646-49B1-AED9-4350058E1986}"/>
    <cellStyle name="l_PM Jornais(eliza)_SP_Plano ES - 12.05.08 CONFERÊNCIA14-05-08  2 2" xfId="13346" xr:uid="{FDAB5AFB-D6A7-41B5-9113-A3E8A807394C}"/>
    <cellStyle name="l_PM Jornais(eliza)_SP_Plano ES - 12.05.08 CONFERÊNCIA14-05-08  2 2 2" xfId="16976" xr:uid="{E1652464-9340-4723-B35A-DCA12AC89F3B}"/>
    <cellStyle name="l_PM Jornais(eliza)_SP_Plano ES - 12.05.08 CONFERÊNCIA14-05-08  2 2 2 2" xfId="23135" xr:uid="{A0A1B499-1487-4734-B1DD-010E14A7EC8B}"/>
    <cellStyle name="l_PM Jornais(eliza)_SP_Plano ES - 12.05.08 CONFERÊNCIA14-05-08  2 2 2 2 2" xfId="40402" xr:uid="{3A08B47D-11F7-431F-9F72-8B55A0AA7FE6}"/>
    <cellStyle name="l_PM Jornais(eliza)_SP_Plano ES - 12.05.08 CONFERÊNCIA14-05-08  2 2 2 3" xfId="28043" xr:uid="{8B52419D-B311-4E3A-A89D-48DEEC6668A1}"/>
    <cellStyle name="l_PM Jornais(eliza)_SP_Plano ES - 12.05.08 CONFERÊNCIA14-05-08  2 2 3" xfId="31267" xr:uid="{C931CCEF-1076-487A-B5CD-3E6BA64C47A2}"/>
    <cellStyle name="l_PM Jornais(eliza)_SP_Plano ES - 12.05.08 CONFERÊNCIA14-05-08  2 2 3 2" xfId="43491" xr:uid="{3E22D9D4-D3B8-45CD-B5C1-62B395A6885B}"/>
    <cellStyle name="l_PM Jornais(eliza)_SP_Plano ES - 12.05.08 CONFERÊNCIA14-05-08  2 2 4" xfId="34259" xr:uid="{86E75D27-64E1-4BC5-89FD-A72B3F591C64}"/>
    <cellStyle name="l_PM Jornais(eliza)_SP_Plano ES - 12.05.08 CONFERÊNCIA14-05-08  2 2 4 2" xfId="45978" xr:uid="{75DD07D9-1F9E-43F3-B304-BAD64EFDD36F}"/>
    <cellStyle name="l_PM Jornais(eliza)_SP_Plano ES - 12.05.08 CONFERÊNCIA14-05-08  2 2 5" xfId="36460" xr:uid="{F794C694-0C7D-4EEC-8B73-3A6A8621A355}"/>
    <cellStyle name="l_PM Jornais(eliza)_SP_Plano ES - 12.05.08 CONFERÊNCIA14-05-08  2 2 6" xfId="24372" xr:uid="{7B9F9717-D4A7-4F07-A72B-66FAD7BBBF72}"/>
    <cellStyle name="l_PM Jornais(eliza)_SP_Plano ES - 12.05.08 CONFERÊNCIA14-05-08  2 3" xfId="15273" xr:uid="{04B8A226-6FFA-4E4F-97C3-B33C1A8F34FE}"/>
    <cellStyle name="l_PM Jornais(eliza)_SP_Plano ES - 12.05.08 CONFERÊNCIA14-05-08  2 3 2" xfId="21432" xr:uid="{98584F87-89D9-427F-BA12-AED445379CA3}"/>
    <cellStyle name="l_PM Jornais(eliza)_SP_Plano ES - 12.05.08 CONFERÊNCIA14-05-08  2 3 2 2" xfId="38805" xr:uid="{80C0C71B-C974-4633-BAB9-D789F820C8AA}"/>
    <cellStyle name="l_PM Jornais(eliza)_SP_Plano ES - 12.05.08 CONFERÊNCIA14-05-08  2 3 3" xfId="26394" xr:uid="{B9B41FD3-2A34-4998-94F2-2F8F8332BE47}"/>
    <cellStyle name="l_PM Jornais(eliza)_SP_Plano ES - 12.05.08 CONFERÊNCIA14-05-08  2 4" xfId="29585" xr:uid="{A77271AC-FB20-4A71-841A-E096AE5EAB78}"/>
    <cellStyle name="l_PM Jornais(eliza)_SP_Plano ES - 12.05.08 CONFERÊNCIA14-05-08  2 4 2" xfId="41895" xr:uid="{59A79541-B0AC-4685-A968-25C6E0A103C0}"/>
    <cellStyle name="l_PM Jornais(eliza)_SP_Plano ES - 12.05.08 CONFERÊNCIA14-05-08  2 5" xfId="32569" xr:uid="{1A3FFB4D-3E1D-4DAB-B9D0-21D099894C71}"/>
    <cellStyle name="l_PM Jornais(eliza)_SP_Plano ES - 12.05.08 CONFERÊNCIA14-05-08  2 5 2" xfId="44324" xr:uid="{8D847123-0ED5-4318-BB18-C1FEBDA4F28B}"/>
    <cellStyle name="l_PM Jornais(eliza)_SP_Plano ES - 12.05.08 CONFERÊNCIA14-05-08  2 6" xfId="34874" xr:uid="{B99F0449-C537-409D-AF85-F0899AB42007}"/>
    <cellStyle name="l_PM Jornais(eliza)_SP_Plano ES - 12.05.08 CONFERÊNCIA14-05-08  2 7" xfId="19645" xr:uid="{B8156F8E-AA83-495C-8E63-73BA9E2A3D6B}"/>
    <cellStyle name="l_PM Jornais(eliza)_SP_Plano ES - 12.05.08 CONFERÊNCIA14-05-08  3" xfId="12543" xr:uid="{3243813B-CA6F-45C3-80A1-32B20959E817}"/>
    <cellStyle name="l_PM Jornais(eliza)_SP_Plano ES - 12.05.08 CONFERÊNCIA14-05-08  3 2" xfId="16173" xr:uid="{AABC2210-C9BD-4DCA-AF70-494F6E5BBF36}"/>
    <cellStyle name="l_PM Jornais(eliza)_SP_Plano ES - 12.05.08 CONFERÊNCIA14-05-08  3 2 2" xfId="22332" xr:uid="{9083D591-CFCD-4610-949E-B28743AA566F}"/>
    <cellStyle name="l_PM Jornais(eliza)_SP_Plano ES - 12.05.08 CONFERÊNCIA14-05-08  3 2 2 2" xfId="39610" xr:uid="{7CACBB5B-E194-484F-9E6F-313CCCBDFF1B}"/>
    <cellStyle name="l_PM Jornais(eliza)_SP_Plano ES - 12.05.08 CONFERÊNCIA14-05-08  3 2 3" xfId="27251" xr:uid="{3228C4FF-5119-4FB0-8884-B5A2E1125D25}"/>
    <cellStyle name="l_PM Jornais(eliza)_SP_Plano ES - 12.05.08 CONFERÊNCIA14-05-08  3 2 4" xfId="48510" xr:uid="{D91A0423-E6A1-4433-AF5F-3A8E766CCB64}"/>
    <cellStyle name="l_PM Jornais(eliza)_SP_Plano ES - 12.05.08 CONFERÊNCIA14-05-08  3 3" xfId="17873" xr:uid="{8C39D011-A32C-4DC7-BA8A-2AAA839355CA}"/>
    <cellStyle name="l_PM Jornais(eliza)_SP_Plano ES - 12.05.08 CONFERÊNCIA14-05-08  3 3 2" xfId="24032" xr:uid="{C273357E-7CA5-4A65-B880-3340720B09A3}"/>
    <cellStyle name="l_PM Jornais(eliza)_SP_Plano ES - 12.05.08 CONFERÊNCIA14-05-08  3 3 2 2" xfId="42695" xr:uid="{33430DB9-5D49-42B8-8409-D2428C2D9648}"/>
    <cellStyle name="l_PM Jornais(eliza)_SP_Plano ES - 12.05.08 CONFERÊNCIA14-05-08  3 3 3" xfId="30469" xr:uid="{204A36E8-A510-4F37-8D3D-6304F4D50A04}"/>
    <cellStyle name="l_PM Jornais(eliza)_SP_Plano ES - 12.05.08 CONFERÊNCIA14-05-08  3 4" xfId="33466" xr:uid="{0DA9AC9F-EE0B-4F0A-8815-EF9E54BDF1B0}"/>
    <cellStyle name="l_PM Jornais(eliza)_SP_Plano ES - 12.05.08 CONFERÊNCIA14-05-08  3 4 2" xfId="45185" xr:uid="{8E88F64B-B9FC-49B6-99B8-AD84CF79F6EE}"/>
    <cellStyle name="l_PM Jornais(eliza)_SP_Plano ES - 12.05.08 CONFERÊNCIA14-05-08  3 5" xfId="35668" xr:uid="{B0D2A114-E328-49D1-8CB9-F5E180639511}"/>
    <cellStyle name="l_PM Jornais(eliza)_SP_Plano ES - 12.05.08 CONFERÊNCIA14-05-08  3 6" xfId="36839" xr:uid="{FBF015F6-5F14-4B9C-8780-319AA15868AC}"/>
    <cellStyle name="l_PM Jornais(eliza)_SP_Plano ES - 12.05.08 CONFERÊNCIA14-05-08  3 6 2" xfId="46375" xr:uid="{3FF462C9-3071-49AE-8892-5BA6DB1BBFF5}"/>
    <cellStyle name="l_PM Jornais(eliza)_SP_Plano ES - 12.05.08 CONFERÊNCIA14-05-08  4" xfId="14433" xr:uid="{72DA387D-76C0-47AA-BA58-DAA2DA1E3297}"/>
    <cellStyle name="l_PM Jornais(eliza)_SP_Plano ES - 12.05.08 CONFERÊNCIA14-05-08  4 2" xfId="20592" xr:uid="{34E2E2F6-60AD-47C8-A41C-F71E79AB7D1D}"/>
    <cellStyle name="l_PM Jornais(eliza)_SP_Plano ES - 12.05.08 CONFERÊNCIA14-05-08  4 2 2" xfId="38002" xr:uid="{F3E6523A-DCCB-44F7-80D4-31D0A4900D4E}"/>
    <cellStyle name="l_PM Jornais(eliza)_SP_Plano ES - 12.05.08 CONFERÊNCIA14-05-08  4 3" xfId="25500" xr:uid="{47D09E23-9EBE-47A9-8D26-88BFE711809D}"/>
    <cellStyle name="l_PM Jornais(eliza)_SP_Plano ES - 12.05.08 CONFERÊNCIA14-05-08  5" xfId="28711" xr:uid="{A312842E-7F56-4871-AA34-A8F332233B29}"/>
    <cellStyle name="l_PM Jornais(eliza)_SP_Plano ES - 12.05.08 CONFERÊNCIA14-05-08  5 2" xfId="41067" xr:uid="{53AADB1D-67CF-42F7-9B2C-2F3D1423B388}"/>
    <cellStyle name="l_PM Jornais(eliza)_SP_Plano ES - 12.05.08 CONFERÊNCIA14-05-08  6" xfId="31624" xr:uid="{766EBB1D-E655-497C-A486-642DA6F8A3D0}"/>
    <cellStyle name="l_PM Jornais(eliza)_SP_Plano ES - 12.05.08 CONFERÊNCIA14-05-08 _OOH - Rev 12" xfId="4293" xr:uid="{57B6AA18-85E7-4D7F-8DEE-121A9BEF7918}"/>
    <cellStyle name="l_PM Jornais(eliza)_SP_Plano GO -  Jornal Meia Pág. Tab. 16.05 - JR NÃO PROG." xfId="1978" xr:uid="{93056172-F576-435A-92B7-C3DDEB240DFA}"/>
    <cellStyle name="l_PM Jornais(eliza)_SP_Plano GO -  Jornal Meia Pág. Tab. 16.05 - JR NÃO PROG. 2" xfId="11591" xr:uid="{40F4D769-F333-43E7-8876-B665E3C8862E}"/>
    <cellStyle name="l_PM Jornais(eliza)_SP_Plano GO -  Jornal Meia Pág. Tab. 16.05 - JR NÃO PROG. 2 2" xfId="13347" xr:uid="{B63CCE7F-4536-4A94-B5F7-3AE1E94BA4AF}"/>
    <cellStyle name="l_PM Jornais(eliza)_SP_Plano GO -  Jornal Meia Pág. Tab. 16.05 - JR NÃO PROG. 2 2 2" xfId="16977" xr:uid="{F0C4120D-C4CE-4302-B345-8BB602CF699A}"/>
    <cellStyle name="l_PM Jornais(eliza)_SP_Plano GO -  Jornal Meia Pág. Tab. 16.05 - JR NÃO PROG. 2 2 2 2" xfId="23136" xr:uid="{A409BB95-4259-42E9-9363-05EA57959DCD}"/>
    <cellStyle name="l_PM Jornais(eliza)_SP_Plano GO -  Jornal Meia Pág. Tab. 16.05 - JR NÃO PROG. 2 2 2 2 2" xfId="40403" xr:uid="{27EF1D67-85D0-4FBD-B208-BB8336A5F6E6}"/>
    <cellStyle name="l_PM Jornais(eliza)_SP_Plano GO -  Jornal Meia Pág. Tab. 16.05 - JR NÃO PROG. 2 2 2 3" xfId="28044" xr:uid="{339BECA9-4458-47D4-9487-B498D1E51E24}"/>
    <cellStyle name="l_PM Jornais(eliza)_SP_Plano GO -  Jornal Meia Pág. Tab. 16.05 - JR NÃO PROG. 2 2 3" xfId="31268" xr:uid="{BCEA51EB-11F2-414D-8F71-9E82CEDF2F88}"/>
    <cellStyle name="l_PM Jornais(eliza)_SP_Plano GO -  Jornal Meia Pág. Tab. 16.05 - JR NÃO PROG. 2 2 3 2" xfId="43492" xr:uid="{1FE2A05A-740D-4F68-B8E9-48A439500ACE}"/>
    <cellStyle name="l_PM Jornais(eliza)_SP_Plano GO -  Jornal Meia Pág. Tab. 16.05 - JR NÃO PROG. 2 2 4" xfId="34260" xr:uid="{9425F0CA-9C15-4C20-9C0C-D80FF17AEFF1}"/>
    <cellStyle name="l_PM Jornais(eliza)_SP_Plano GO -  Jornal Meia Pág. Tab. 16.05 - JR NÃO PROG. 2 2 4 2" xfId="45979" xr:uid="{ECB0415A-C563-47A2-BE4F-D2331DEFD5AA}"/>
    <cellStyle name="l_PM Jornais(eliza)_SP_Plano GO -  Jornal Meia Pág. Tab. 16.05 - JR NÃO PROG. 2 2 5" xfId="36461" xr:uid="{90337E57-1911-490D-84F1-F498A5E8251A}"/>
    <cellStyle name="l_PM Jornais(eliza)_SP_Plano GO -  Jornal Meia Pág. Tab. 16.05 - JR NÃO PROG. 2 2 6" xfId="24373" xr:uid="{BB10F6E3-1A35-46DB-87E2-9924CA3162C8}"/>
    <cellStyle name="l_PM Jornais(eliza)_SP_Plano GO -  Jornal Meia Pág. Tab. 16.05 - JR NÃO PROG. 2 3" xfId="15274" xr:uid="{1BF4BAAC-C242-4237-AD07-8DCC05F41DBB}"/>
    <cellStyle name="l_PM Jornais(eliza)_SP_Plano GO -  Jornal Meia Pág. Tab. 16.05 - JR NÃO PROG. 2 3 2" xfId="21433" xr:uid="{7E061B28-3B31-4A85-B0BC-A0DD0699E242}"/>
    <cellStyle name="l_PM Jornais(eliza)_SP_Plano GO -  Jornal Meia Pág. Tab. 16.05 - JR NÃO PROG. 2 3 2 2" xfId="38806" xr:uid="{9AF4BEC3-0B4C-4530-A83F-1742550A9E00}"/>
    <cellStyle name="l_PM Jornais(eliza)_SP_Plano GO -  Jornal Meia Pág. Tab. 16.05 - JR NÃO PROG. 2 3 3" xfId="26395" xr:uid="{C93D1D21-DCD8-4F0A-AC87-658EBD33FC45}"/>
    <cellStyle name="l_PM Jornais(eliza)_SP_Plano GO -  Jornal Meia Pág. Tab. 16.05 - JR NÃO PROG. 2 4" xfId="29586" xr:uid="{53965C0C-9425-468D-B715-289ED64C6FD5}"/>
    <cellStyle name="l_PM Jornais(eliza)_SP_Plano GO -  Jornal Meia Pág. Tab. 16.05 - JR NÃO PROG. 2 4 2" xfId="41896" xr:uid="{866082DE-6E83-4550-90DF-AF1FFFDEDA77}"/>
    <cellStyle name="l_PM Jornais(eliza)_SP_Plano GO -  Jornal Meia Pág. Tab. 16.05 - JR NÃO PROG. 2 5" xfId="32570" xr:uid="{BE88E693-5579-4A51-B5B7-DFCB0B8556F4}"/>
    <cellStyle name="l_PM Jornais(eliza)_SP_Plano GO -  Jornal Meia Pág. Tab. 16.05 - JR NÃO PROG. 2 5 2" xfId="44325" xr:uid="{19419830-AFFF-445A-845C-B7EC76A4619E}"/>
    <cellStyle name="l_PM Jornais(eliza)_SP_Plano GO -  Jornal Meia Pág. Tab. 16.05 - JR NÃO PROG. 2 6" xfId="34875" xr:uid="{E92EA18F-599C-4ED1-8DE2-598EF0710D29}"/>
    <cellStyle name="l_PM Jornais(eliza)_SP_Plano GO -  Jornal Meia Pág. Tab. 16.05 - JR NÃO PROG. 2 7" xfId="18968" xr:uid="{78D3E40A-E680-47CA-9CCE-88282DB82516}"/>
    <cellStyle name="l_PM Jornais(eliza)_SP_Plano GO -  Jornal Meia Pág. Tab. 16.05 - JR NÃO PROG. 3" xfId="12544" xr:uid="{1995A3E7-82F4-4814-90D3-C7179D64047A}"/>
    <cellStyle name="l_PM Jornais(eliza)_SP_Plano GO -  Jornal Meia Pág. Tab. 16.05 - JR NÃO PROG. 3 2" xfId="16174" xr:uid="{1CC11677-A0BD-4A28-BAFB-133C9C7AF68D}"/>
    <cellStyle name="l_PM Jornais(eliza)_SP_Plano GO -  Jornal Meia Pág. Tab. 16.05 - JR NÃO PROG. 3 2 2" xfId="22333" xr:uid="{CB2ED663-91F4-4D70-9D21-F6306AB5AD2F}"/>
    <cellStyle name="l_PM Jornais(eliza)_SP_Plano GO -  Jornal Meia Pág. Tab. 16.05 - JR NÃO PROG. 3 2 2 2" xfId="39611" xr:uid="{F8D812A4-DD19-4985-BF1B-547FCB2FC327}"/>
    <cellStyle name="l_PM Jornais(eliza)_SP_Plano GO -  Jornal Meia Pág. Tab. 16.05 - JR NÃO PROG. 3 2 3" xfId="27252" xr:uid="{3BF76E1F-E244-408C-91FD-B4A1288493BB}"/>
    <cellStyle name="l_PM Jornais(eliza)_SP_Plano GO -  Jornal Meia Pág. Tab. 16.05 - JR NÃO PROG. 3 2 4" xfId="48511" xr:uid="{42E9E16C-22EA-4761-A252-0C9958592E54}"/>
    <cellStyle name="l_PM Jornais(eliza)_SP_Plano GO -  Jornal Meia Pág. Tab. 16.05 - JR NÃO PROG. 3 3" xfId="17874" xr:uid="{6631EAB2-83EE-4324-8271-43945FAA2363}"/>
    <cellStyle name="l_PM Jornais(eliza)_SP_Plano GO -  Jornal Meia Pág. Tab. 16.05 - JR NÃO PROG. 3 3 2" xfId="24033" xr:uid="{3169058A-F221-4FC1-93FD-AA9EA12A254E}"/>
    <cellStyle name="l_PM Jornais(eliza)_SP_Plano GO -  Jornal Meia Pág. Tab. 16.05 - JR NÃO PROG. 3 3 2 2" xfId="42696" xr:uid="{25849308-5696-41C9-8440-CDFA3FBEA2B5}"/>
    <cellStyle name="l_PM Jornais(eliza)_SP_Plano GO -  Jornal Meia Pág. Tab. 16.05 - JR NÃO PROG. 3 3 3" xfId="30470" xr:uid="{A5AABE66-6ECA-4E5C-A552-E3DA65359797}"/>
    <cellStyle name="l_PM Jornais(eliza)_SP_Plano GO -  Jornal Meia Pág. Tab. 16.05 - JR NÃO PROG. 3 4" xfId="33467" xr:uid="{5CE6AD41-2930-46E4-99C5-20120716647A}"/>
    <cellStyle name="l_PM Jornais(eliza)_SP_Plano GO -  Jornal Meia Pág. Tab. 16.05 - JR NÃO PROG. 3 4 2" xfId="45186" xr:uid="{DE3498B5-EE3F-4C7A-85F3-8A1A2B6927B7}"/>
    <cellStyle name="l_PM Jornais(eliza)_SP_Plano GO -  Jornal Meia Pág. Tab. 16.05 - JR NÃO PROG. 3 5" xfId="35669" xr:uid="{08FC2C10-FDBF-4722-BA49-FEB6760311C6}"/>
    <cellStyle name="l_PM Jornais(eliza)_SP_Plano GO -  Jornal Meia Pág. Tab. 16.05 - JR NÃO PROG. 3 6" xfId="32053" xr:uid="{886D2C8B-9C8F-4275-A49F-7AE38916D211}"/>
    <cellStyle name="l_PM Jornais(eliza)_SP_Plano GO -  Jornal Meia Pág. Tab. 16.05 - JR NÃO PROG. 3 6 2" xfId="43808" xr:uid="{20B2562A-98C9-462A-8F12-4E961C277645}"/>
    <cellStyle name="l_PM Jornais(eliza)_SP_Plano GO -  Jornal Meia Pág. Tab. 16.05 - JR NÃO PROG. 4" xfId="14434" xr:uid="{D4124D49-8FBD-4B43-BC51-6AE14D612663}"/>
    <cellStyle name="l_PM Jornais(eliza)_SP_Plano GO -  Jornal Meia Pág. Tab. 16.05 - JR NÃO PROG. 4 2" xfId="20593" xr:uid="{CB785A11-B807-4715-AEC8-CAB65CADAA93}"/>
    <cellStyle name="l_PM Jornais(eliza)_SP_Plano GO -  Jornal Meia Pág. Tab. 16.05 - JR NÃO PROG. 4 2 2" xfId="38003" xr:uid="{8336A78D-9EFC-4285-9407-3B2B0B0F6B3B}"/>
    <cellStyle name="l_PM Jornais(eliza)_SP_Plano GO -  Jornal Meia Pág. Tab. 16.05 - JR NÃO PROG. 4 3" xfId="25501" xr:uid="{2AB9D3D2-D5F4-49F6-8A4E-858A66758449}"/>
    <cellStyle name="l_PM Jornais(eliza)_SP_Plano GO -  Jornal Meia Pág. Tab. 16.05 - JR NÃO PROG. 5" xfId="28712" xr:uid="{E3F5D6F6-1A6C-47B8-B380-5A33585724FE}"/>
    <cellStyle name="l_PM Jornais(eliza)_SP_Plano GO -  Jornal Meia Pág. Tab. 16.05 - JR NÃO PROG. 5 2" xfId="41068" xr:uid="{EBBC8797-BE87-4F05-AC72-AED70BCBB4DD}"/>
    <cellStyle name="l_PM Jornais(eliza)_SP_Plano GO -  Jornal Meia Pág. Tab. 16.05 - JR NÃO PROG. 6" xfId="31623" xr:uid="{7E61E595-477A-4511-808D-5AE30F8AAB15}"/>
    <cellStyle name="l_PM Jornais(eliza)_SP_Plano GO -  Jornal Meia Pág. Tab. 16.05 - JR NÃO PROG._OOH - Rev 12" xfId="4294" xr:uid="{49D11AC2-598B-481F-B4BD-E39D64F4E986}"/>
    <cellStyle name="l_PM Jornais(eliza)_SP_Plano RJ -" xfId="1979" xr:uid="{C9527540-71E9-4FDC-80A6-2ABB7A38FAD4}"/>
    <cellStyle name="l_PM Jornais(eliza)_SP_Plano RJ - AJUSTADO 06.05.08 CONFERÊNCIAS 07.05.08" xfId="1980" xr:uid="{8BD70330-A0BC-4890-999E-461A95C3141E}"/>
    <cellStyle name="l_PM Jornais(eliza)_SP_Plano RJ - AJUSTADO 06.05.08 CONFERÊNCIAS 07.05.08 2" xfId="11592" xr:uid="{D2BD545E-2CC3-4E00-8483-C31AF30E475B}"/>
    <cellStyle name="l_PM Jornais(eliza)_SP_Plano RJ - AJUSTADO 06.05.08 CONFERÊNCIAS 07.05.08 2 2" xfId="13348" xr:uid="{41437B75-5DB6-457B-AA7F-9B292481DCE9}"/>
    <cellStyle name="l_PM Jornais(eliza)_SP_Plano RJ - AJUSTADO 06.05.08 CONFERÊNCIAS 07.05.08 2 2 2" xfId="16978" xr:uid="{481E0857-6054-48F7-BDFF-B4A798567E41}"/>
    <cellStyle name="l_PM Jornais(eliza)_SP_Plano RJ - AJUSTADO 06.05.08 CONFERÊNCIAS 07.05.08 2 2 2 2" xfId="23137" xr:uid="{B4ADC4C8-24D9-4D8E-B8FE-540BAE0113B6}"/>
    <cellStyle name="l_PM Jornais(eliza)_SP_Plano RJ - AJUSTADO 06.05.08 CONFERÊNCIAS 07.05.08 2 2 2 2 2" xfId="40404" xr:uid="{47C6BEF6-3A36-4F9A-AC51-FE8D5E1E0548}"/>
    <cellStyle name="l_PM Jornais(eliza)_SP_Plano RJ - AJUSTADO 06.05.08 CONFERÊNCIAS 07.05.08 2 2 2 3" xfId="28045" xr:uid="{DA167531-55EB-4B29-9770-DAB94994DFF7}"/>
    <cellStyle name="l_PM Jornais(eliza)_SP_Plano RJ - AJUSTADO 06.05.08 CONFERÊNCIAS 07.05.08 2 2 3" xfId="31269" xr:uid="{EE28776F-DF79-4286-B335-443BBB02E780}"/>
    <cellStyle name="l_PM Jornais(eliza)_SP_Plano RJ - AJUSTADO 06.05.08 CONFERÊNCIAS 07.05.08 2 2 3 2" xfId="43493" xr:uid="{79B96471-29C3-464E-97FB-1619F73EE96D}"/>
    <cellStyle name="l_PM Jornais(eliza)_SP_Plano RJ - AJUSTADO 06.05.08 CONFERÊNCIAS 07.05.08 2 2 4" xfId="34261" xr:uid="{4727075F-39C2-4D48-ADA6-1C5E496B4C18}"/>
    <cellStyle name="l_PM Jornais(eliza)_SP_Plano RJ - AJUSTADO 06.05.08 CONFERÊNCIAS 07.05.08 2 2 4 2" xfId="45980" xr:uid="{AEC58076-DB7A-4997-BB10-B759B70B5BB6}"/>
    <cellStyle name="l_PM Jornais(eliza)_SP_Plano RJ - AJUSTADO 06.05.08 CONFERÊNCIAS 07.05.08 2 2 5" xfId="36462" xr:uid="{9360E1C9-F370-493C-9080-C5B3A3A3DC33}"/>
    <cellStyle name="l_PM Jornais(eliza)_SP_Plano RJ - AJUSTADO 06.05.08 CONFERÊNCIAS 07.05.08 2 2 6" xfId="24374" xr:uid="{078AC0F6-E23C-4E44-9940-DC018E632DEF}"/>
    <cellStyle name="l_PM Jornais(eliza)_SP_Plano RJ - AJUSTADO 06.05.08 CONFERÊNCIAS 07.05.08 2 3" xfId="15275" xr:uid="{5DD7638A-E85A-4ACC-9409-F5C94DB2DBC2}"/>
    <cellStyle name="l_PM Jornais(eliza)_SP_Plano RJ - AJUSTADO 06.05.08 CONFERÊNCIAS 07.05.08 2 3 2" xfId="21434" xr:uid="{4372885B-B100-4E4E-A69A-D929F3B5BC2B}"/>
    <cellStyle name="l_PM Jornais(eliza)_SP_Plano RJ - AJUSTADO 06.05.08 CONFERÊNCIAS 07.05.08 2 3 2 2" xfId="38807" xr:uid="{80A8E309-79F1-416D-ACDE-B717604B7221}"/>
    <cellStyle name="l_PM Jornais(eliza)_SP_Plano RJ - AJUSTADO 06.05.08 CONFERÊNCIAS 07.05.08 2 3 3" xfId="26396" xr:uid="{71244832-1C5E-41D0-9BE8-D1FCE6BC1929}"/>
    <cellStyle name="l_PM Jornais(eliza)_SP_Plano RJ - AJUSTADO 06.05.08 CONFERÊNCIAS 07.05.08 2 4" xfId="29587" xr:uid="{816880EE-841E-4D5C-970B-D629445928DD}"/>
    <cellStyle name="l_PM Jornais(eliza)_SP_Plano RJ - AJUSTADO 06.05.08 CONFERÊNCIAS 07.05.08 2 4 2" xfId="41897" xr:uid="{018D4BEE-BE91-4FFC-AB0B-BF09045ABB75}"/>
    <cellStyle name="l_PM Jornais(eliza)_SP_Plano RJ - AJUSTADO 06.05.08 CONFERÊNCIAS 07.05.08 2 5" xfId="32571" xr:uid="{44E9E8EC-8CF9-4464-A174-5706C2757473}"/>
    <cellStyle name="l_PM Jornais(eliza)_SP_Plano RJ - AJUSTADO 06.05.08 CONFERÊNCIAS 07.05.08 2 5 2" xfId="44326" xr:uid="{0C9637F8-0DC2-48BA-9C86-913DFB780D09}"/>
    <cellStyle name="l_PM Jornais(eliza)_SP_Plano RJ - AJUSTADO 06.05.08 CONFERÊNCIAS 07.05.08 2 6" xfId="34876" xr:uid="{3461861F-3CBB-4294-9480-E950465C6D7F}"/>
    <cellStyle name="l_PM Jornais(eliza)_SP_Plano RJ - AJUSTADO 06.05.08 CONFERÊNCIAS 07.05.08 2 7" xfId="18652" xr:uid="{B65AB5CD-E883-4E02-8F88-3D5E4932AAB2}"/>
    <cellStyle name="l_PM Jornais(eliza)_SP_Plano RJ - AJUSTADO 06.05.08 CONFERÊNCIAS 07.05.08 3" xfId="12545" xr:uid="{CAD1EE42-0991-4D20-ACCF-E5A41FCB7AAB}"/>
    <cellStyle name="l_PM Jornais(eliza)_SP_Plano RJ - AJUSTADO 06.05.08 CONFERÊNCIAS 07.05.08 3 2" xfId="16175" xr:uid="{E81A09F6-F74A-43C5-BE05-57392A57E373}"/>
    <cellStyle name="l_PM Jornais(eliza)_SP_Plano RJ - AJUSTADO 06.05.08 CONFERÊNCIAS 07.05.08 3 2 2" xfId="22334" xr:uid="{9B60EF28-A40E-4CDB-81C1-D7959A72CBCE}"/>
    <cellStyle name="l_PM Jornais(eliza)_SP_Plano RJ - AJUSTADO 06.05.08 CONFERÊNCIAS 07.05.08 3 2 2 2" xfId="39612" xr:uid="{F9CCE872-1786-4343-A086-7C3701C8D211}"/>
    <cellStyle name="l_PM Jornais(eliza)_SP_Plano RJ - AJUSTADO 06.05.08 CONFERÊNCIAS 07.05.08 3 2 3" xfId="27253" xr:uid="{5B3B903D-4E60-440D-9413-48111D6AD98E}"/>
    <cellStyle name="l_PM Jornais(eliza)_SP_Plano RJ - AJUSTADO 06.05.08 CONFERÊNCIAS 07.05.08 3 2 4" xfId="48512" xr:uid="{1A36097F-EEB7-4358-8B31-2BE47F840421}"/>
    <cellStyle name="l_PM Jornais(eliza)_SP_Plano RJ - AJUSTADO 06.05.08 CONFERÊNCIAS 07.05.08 3 3" xfId="17875" xr:uid="{6D5EFA8B-2334-455F-9000-E328E7BB08EE}"/>
    <cellStyle name="l_PM Jornais(eliza)_SP_Plano RJ - AJUSTADO 06.05.08 CONFERÊNCIAS 07.05.08 3 3 2" xfId="24034" xr:uid="{D3903504-BE43-4E30-A7D1-4D09BDC89AAE}"/>
    <cellStyle name="l_PM Jornais(eliza)_SP_Plano RJ - AJUSTADO 06.05.08 CONFERÊNCIAS 07.05.08 3 3 2 2" xfId="42697" xr:uid="{8223CC9C-8417-4B36-9C84-257137AE6555}"/>
    <cellStyle name="l_PM Jornais(eliza)_SP_Plano RJ - AJUSTADO 06.05.08 CONFERÊNCIAS 07.05.08 3 3 3" xfId="30471" xr:uid="{4378BA86-27A7-4E0E-8816-4EB6F2266283}"/>
    <cellStyle name="l_PM Jornais(eliza)_SP_Plano RJ - AJUSTADO 06.05.08 CONFERÊNCIAS 07.05.08 3 4" xfId="33468" xr:uid="{47F40F89-4CDE-4BE1-B8DA-6E5497336D87}"/>
    <cellStyle name="l_PM Jornais(eliza)_SP_Plano RJ - AJUSTADO 06.05.08 CONFERÊNCIAS 07.05.08 3 4 2" xfId="45187" xr:uid="{6563AA65-F4A6-48EE-8BB8-461397FFB8F0}"/>
    <cellStyle name="l_PM Jornais(eliza)_SP_Plano RJ - AJUSTADO 06.05.08 CONFERÊNCIAS 07.05.08 3 5" xfId="35670" xr:uid="{E3094C8F-A3F6-4017-A003-AC2C7B3FE341}"/>
    <cellStyle name="l_PM Jornais(eliza)_SP_Plano RJ - AJUSTADO 06.05.08 CONFERÊNCIAS 07.05.08 3 6" xfId="37035" xr:uid="{8959E528-CAF1-4C25-B479-897B0463B273}"/>
    <cellStyle name="l_PM Jornais(eliza)_SP_Plano RJ - AJUSTADO 06.05.08 CONFERÊNCIAS 07.05.08 3 6 2" xfId="46571" xr:uid="{621F9650-044B-4359-8A5C-64CC1A660E32}"/>
    <cellStyle name="l_PM Jornais(eliza)_SP_Plano RJ - AJUSTADO 06.05.08 CONFERÊNCIAS 07.05.08 4" xfId="14435" xr:uid="{49410DA4-005D-48D1-AF46-446C0D3F9C9B}"/>
    <cellStyle name="l_PM Jornais(eliza)_SP_Plano RJ - AJUSTADO 06.05.08 CONFERÊNCIAS 07.05.08 4 2" xfId="20594" xr:uid="{66C680AA-72B9-40A1-8C73-E7665B391388}"/>
    <cellStyle name="l_PM Jornais(eliza)_SP_Plano RJ - AJUSTADO 06.05.08 CONFERÊNCIAS 07.05.08 4 2 2" xfId="38004" xr:uid="{B6AF66D3-08E4-4A4A-BFC6-B874B377F240}"/>
    <cellStyle name="l_PM Jornais(eliza)_SP_Plano RJ - AJUSTADO 06.05.08 CONFERÊNCIAS 07.05.08 4 3" xfId="25502" xr:uid="{28E10AEA-C233-40D9-8D1E-49CAE88C5747}"/>
    <cellStyle name="l_PM Jornais(eliza)_SP_Plano RJ - AJUSTADO 06.05.08 CONFERÊNCIAS 07.05.08 5" xfId="28713" xr:uid="{87758DED-0A8E-4175-B2C6-85DB33BFBAB7}"/>
    <cellStyle name="l_PM Jornais(eliza)_SP_Plano RJ - AJUSTADO 06.05.08 CONFERÊNCIAS 07.05.08 5 2" xfId="41069" xr:uid="{CAA71133-7214-4D4E-B92A-4CDE96931AC3}"/>
    <cellStyle name="l_PM Jornais(eliza)_SP_Plano RJ - AJUSTADO 06.05.08 CONFERÊNCIAS 07.05.08 6" xfId="31622" xr:uid="{8D1A129A-3664-4DBC-8325-54E5783AC591}"/>
    <cellStyle name="l_PM Jornais(eliza)_SP_Plano RJ - AJUSTADO 06.05.08 CONFERÊNCIAS 07.05.08_JORNAL COMPLEMENTO 24.06 - VERAMIR II - CONSOLIDADO" xfId="1981" xr:uid="{79D2A130-A86D-4BEE-87A1-92380015450A}"/>
    <cellStyle name="l_PM Jornais(eliza)_SP_Plano RJ - AJUSTADO 06.05.08 CONFERÊNCIAS 07.05.08_OOH - Rev 12" xfId="4295" xr:uid="{9190A37B-1A29-4F7E-B735-CE908C604955}"/>
    <cellStyle name="l_PM Jornais(eliza)_SP_Plano RJ - AJUSTADO 06.05.08 CONFERÊNCIAS 07.05.08_TV MATISSE" xfId="1982" xr:uid="{E4FCE11E-FC0D-437B-900D-50C8404F14FA}"/>
    <cellStyle name="l_PM Jornais(eliza)_SP_Plano RJ - AJUSTADO 06.05.08 CONFERÊNCIAS 07.05.08_TV MATISSE 2" xfId="11593" xr:uid="{03A1A4BF-0464-48F2-914F-2F4FAF8983C4}"/>
    <cellStyle name="l_PM Jornais(eliza)_SP_Plano RJ - AJUSTADO 06.05.08 CONFERÊNCIAS 07.05.08_TV MATISSE 2 2" xfId="13349" xr:uid="{0034BD3A-0362-4161-B320-953A6A842A06}"/>
    <cellStyle name="l_PM Jornais(eliza)_SP_Plano RJ - AJUSTADO 06.05.08 CONFERÊNCIAS 07.05.08_TV MATISSE 2 2 2" xfId="16979" xr:uid="{505E3E9A-7E68-4C47-BA49-3684E23654C6}"/>
    <cellStyle name="l_PM Jornais(eliza)_SP_Plano RJ - AJUSTADO 06.05.08 CONFERÊNCIAS 07.05.08_TV MATISSE 2 2 2 2" xfId="23138" xr:uid="{EF12391D-E3F4-4C40-9BDF-E7194683A300}"/>
    <cellStyle name="l_PM Jornais(eliza)_SP_Plano RJ - AJUSTADO 06.05.08 CONFERÊNCIAS 07.05.08_TV MATISSE 2 2 2 2 2" xfId="40405" xr:uid="{08F84583-3481-40DA-91FD-FE64A879B31A}"/>
    <cellStyle name="l_PM Jornais(eliza)_SP_Plano RJ - AJUSTADO 06.05.08 CONFERÊNCIAS 07.05.08_TV MATISSE 2 2 2 3" xfId="28046" xr:uid="{A1E79675-C88E-40A8-9DCA-7B989EB08167}"/>
    <cellStyle name="l_PM Jornais(eliza)_SP_Plano RJ - AJUSTADO 06.05.08 CONFERÊNCIAS 07.05.08_TV MATISSE 2 2 3" xfId="31270" xr:uid="{EF3BDC97-331F-497A-A99C-33888BD50B06}"/>
    <cellStyle name="l_PM Jornais(eliza)_SP_Plano RJ - AJUSTADO 06.05.08 CONFERÊNCIAS 07.05.08_TV MATISSE 2 2 3 2" xfId="43494" xr:uid="{6BBD7F4E-B359-4660-B6C2-D8C1E98E973C}"/>
    <cellStyle name="l_PM Jornais(eliza)_SP_Plano RJ - AJUSTADO 06.05.08 CONFERÊNCIAS 07.05.08_TV MATISSE 2 2 4" xfId="34262" xr:uid="{1EE4B5DE-FDAF-4724-94B9-3733ACAC9438}"/>
    <cellStyle name="l_PM Jornais(eliza)_SP_Plano RJ - AJUSTADO 06.05.08 CONFERÊNCIAS 07.05.08_TV MATISSE 2 2 4 2" xfId="45981" xr:uid="{6124CC8B-9DC7-453F-8FB7-B534B451DC06}"/>
    <cellStyle name="l_PM Jornais(eliza)_SP_Plano RJ - AJUSTADO 06.05.08 CONFERÊNCIAS 07.05.08_TV MATISSE 2 2 5" xfId="36463" xr:uid="{C46785D5-2185-4E7A-A542-A5A8474E7E52}"/>
    <cellStyle name="l_PM Jornais(eliza)_SP_Plano RJ - AJUSTADO 06.05.08 CONFERÊNCIAS 07.05.08_TV MATISSE 2 2 6" xfId="24375" xr:uid="{F86FEE69-D3A8-4B41-AE9C-B8134BFA7A64}"/>
    <cellStyle name="l_PM Jornais(eliza)_SP_Plano RJ - AJUSTADO 06.05.08 CONFERÊNCIAS 07.05.08_TV MATISSE 2 3" xfId="15276" xr:uid="{1FD62B77-A3DB-4A0C-ABD1-2D2AC9422025}"/>
    <cellStyle name="l_PM Jornais(eliza)_SP_Plano RJ - AJUSTADO 06.05.08 CONFERÊNCIAS 07.05.08_TV MATISSE 2 3 2" xfId="21435" xr:uid="{3F986430-EE5F-477A-A840-8804B5924BB0}"/>
    <cellStyle name="l_PM Jornais(eliza)_SP_Plano RJ - AJUSTADO 06.05.08 CONFERÊNCIAS 07.05.08_TV MATISSE 2 3 2 2" xfId="38808" xr:uid="{1982C3A0-B6AB-4B5D-8787-44BF188FF4FE}"/>
    <cellStyle name="l_PM Jornais(eliza)_SP_Plano RJ - AJUSTADO 06.05.08 CONFERÊNCIAS 07.05.08_TV MATISSE 2 3 3" xfId="26397" xr:uid="{513517F8-1DDC-4FFA-961F-F6C3FB4901CA}"/>
    <cellStyle name="l_PM Jornais(eliza)_SP_Plano RJ - AJUSTADO 06.05.08 CONFERÊNCIAS 07.05.08_TV MATISSE 2 4" xfId="29588" xr:uid="{01BD8BE5-82C0-4634-BD6D-88366A007112}"/>
    <cellStyle name="l_PM Jornais(eliza)_SP_Plano RJ - AJUSTADO 06.05.08 CONFERÊNCIAS 07.05.08_TV MATISSE 2 4 2" xfId="41898" xr:uid="{BA57A648-6898-4957-8D62-849C03DF158E}"/>
    <cellStyle name="l_PM Jornais(eliza)_SP_Plano RJ - AJUSTADO 06.05.08 CONFERÊNCIAS 07.05.08_TV MATISSE 2 5" xfId="32572" xr:uid="{0AA37BAA-8545-4402-A534-3C17A0017A39}"/>
    <cellStyle name="l_PM Jornais(eliza)_SP_Plano RJ - AJUSTADO 06.05.08 CONFERÊNCIAS 07.05.08_TV MATISSE 2 5 2" xfId="44327" xr:uid="{4800C717-0E00-4979-909A-645764148767}"/>
    <cellStyle name="l_PM Jornais(eliza)_SP_Plano RJ - AJUSTADO 06.05.08 CONFERÊNCIAS 07.05.08_TV MATISSE 2 6" xfId="34877" xr:uid="{A2294E69-E4E1-4208-9842-49B958C2904C}"/>
    <cellStyle name="l_PM Jornais(eliza)_SP_Plano RJ - AJUSTADO 06.05.08 CONFERÊNCIAS 07.05.08_TV MATISSE 2 7" xfId="19350" xr:uid="{9ACB2E75-CEE9-4D03-8047-2ACCE8A192DA}"/>
    <cellStyle name="l_PM Jornais(eliza)_SP_Plano RJ - AJUSTADO 06.05.08 CONFERÊNCIAS 07.05.08_TV MATISSE 3" xfId="12546" xr:uid="{BE608D54-904E-46CB-88EA-3491BCD65A81}"/>
    <cellStyle name="l_PM Jornais(eliza)_SP_Plano RJ - AJUSTADO 06.05.08 CONFERÊNCIAS 07.05.08_TV MATISSE 3 2" xfId="16176" xr:uid="{A10A3723-0348-4928-B746-A19E4989989B}"/>
    <cellStyle name="l_PM Jornais(eliza)_SP_Plano RJ - AJUSTADO 06.05.08 CONFERÊNCIAS 07.05.08_TV MATISSE 3 2 2" xfId="22335" xr:uid="{B18570B2-BC8C-468A-BC2E-E60FE4C918AD}"/>
    <cellStyle name="l_PM Jornais(eliza)_SP_Plano RJ - AJUSTADO 06.05.08 CONFERÊNCIAS 07.05.08_TV MATISSE 3 2 2 2" xfId="39613" xr:uid="{915C02C7-8467-4F72-A085-708D6FEFE958}"/>
    <cellStyle name="l_PM Jornais(eliza)_SP_Plano RJ - AJUSTADO 06.05.08 CONFERÊNCIAS 07.05.08_TV MATISSE 3 2 3" xfId="27254" xr:uid="{23D6B9D0-1DFD-4DF6-9544-28D715B73653}"/>
    <cellStyle name="l_PM Jornais(eliza)_SP_Plano RJ - AJUSTADO 06.05.08 CONFERÊNCIAS 07.05.08_TV MATISSE 3 2 4" xfId="48513" xr:uid="{50024B96-308D-4029-B96F-C6C218CBACD4}"/>
    <cellStyle name="l_PM Jornais(eliza)_SP_Plano RJ - AJUSTADO 06.05.08 CONFERÊNCIAS 07.05.08_TV MATISSE 3 3" xfId="17876" xr:uid="{5D6327C1-486D-4F4D-8DFD-9F29C7BDBBF6}"/>
    <cellStyle name="l_PM Jornais(eliza)_SP_Plano RJ - AJUSTADO 06.05.08 CONFERÊNCIAS 07.05.08_TV MATISSE 3 3 2" xfId="24035" xr:uid="{DF526853-A812-4EE1-B188-B35F14EEA272}"/>
    <cellStyle name="l_PM Jornais(eliza)_SP_Plano RJ - AJUSTADO 06.05.08 CONFERÊNCIAS 07.05.08_TV MATISSE 3 3 2 2" xfId="42698" xr:uid="{78A830FC-915C-4340-A839-B5384768C4DD}"/>
    <cellStyle name="l_PM Jornais(eliza)_SP_Plano RJ - AJUSTADO 06.05.08 CONFERÊNCIAS 07.05.08_TV MATISSE 3 3 3" xfId="30472" xr:uid="{63BF34B8-46E0-440B-984D-894A3867D3A3}"/>
    <cellStyle name="l_PM Jornais(eliza)_SP_Plano RJ - AJUSTADO 06.05.08 CONFERÊNCIAS 07.05.08_TV MATISSE 3 4" xfId="33469" xr:uid="{361972B6-E7D8-4CAF-A555-9D8192759BEE}"/>
    <cellStyle name="l_PM Jornais(eliza)_SP_Plano RJ - AJUSTADO 06.05.08 CONFERÊNCIAS 07.05.08_TV MATISSE 3 4 2" xfId="45188" xr:uid="{57B26B6F-A50C-48C1-93F5-FD6493820DE1}"/>
    <cellStyle name="l_PM Jornais(eliza)_SP_Plano RJ - AJUSTADO 06.05.08 CONFERÊNCIAS 07.05.08_TV MATISSE 3 5" xfId="35671" xr:uid="{0B287E13-F146-4E61-BA34-95B38BB735DE}"/>
    <cellStyle name="l_PM Jornais(eliza)_SP_Plano RJ - AJUSTADO 06.05.08 CONFERÊNCIAS 07.05.08_TV MATISSE 3 6" xfId="37238" xr:uid="{18EA3C64-C8C5-4F1E-8D6D-1C69F525CE2A}"/>
    <cellStyle name="l_PM Jornais(eliza)_SP_Plano RJ - AJUSTADO 06.05.08 CONFERÊNCIAS 07.05.08_TV MATISSE 3 6 2" xfId="46774" xr:uid="{BD4944EB-6B8E-4620-B38A-8C1DAD3101A7}"/>
    <cellStyle name="l_PM Jornais(eliza)_SP_Plano RJ - AJUSTADO 06.05.08 CONFERÊNCIAS 07.05.08_TV MATISSE 4" xfId="14436" xr:uid="{EDC22418-D079-471C-88BA-1513258661BB}"/>
    <cellStyle name="l_PM Jornais(eliza)_SP_Plano RJ - AJUSTADO 06.05.08 CONFERÊNCIAS 07.05.08_TV MATISSE 4 2" xfId="20595" xr:uid="{A16402E7-ABC4-4BC2-8093-9352A18D1A21}"/>
    <cellStyle name="l_PM Jornais(eliza)_SP_Plano RJ - AJUSTADO 06.05.08 CONFERÊNCIAS 07.05.08_TV MATISSE 4 2 2" xfId="38005" xr:uid="{FF9A8073-154F-4E7A-95E9-A95522C68778}"/>
    <cellStyle name="l_PM Jornais(eliza)_SP_Plano RJ - AJUSTADO 06.05.08 CONFERÊNCIAS 07.05.08_TV MATISSE 4 3" xfId="25503" xr:uid="{DAEDD9F8-5132-474E-B2C0-CB587E9101CE}"/>
    <cellStyle name="l_PM Jornais(eliza)_SP_Plano RJ - AJUSTADO 06.05.08 CONFERÊNCIAS 07.05.08_TV MATISSE 5" xfId="28714" xr:uid="{D18ACA92-BF48-4951-B1A5-9C73162292AB}"/>
    <cellStyle name="l_PM Jornais(eliza)_SP_Plano RJ - AJUSTADO 06.05.08 CONFERÊNCIAS 07.05.08_TV MATISSE 5 2" xfId="41070" xr:uid="{B1038976-9F34-47B8-B37D-9262F233B9C0}"/>
    <cellStyle name="l_PM Jornais(eliza)_SP_Plano RJ - AJUSTADO 06.05.08 CONFERÊNCIAS 07.05.08_TV MATISSE 6" xfId="31621" xr:uid="{DE1F3E75-FC44-44D0-BC5E-4F1BD10AE240}"/>
    <cellStyle name="l_PM Jornais(eliza)_SP_Plano RJ - AJUSTADO 06.05.08 CONFERÊNCIAS 07.05.08_TV MATISSE_JORNAL COMPLEMENTO 24.06 - VERAMIR II - CONSOLIDADO" xfId="1983" xr:uid="{678CF74B-8AD4-4EA4-8BFC-FD5641045033}"/>
    <cellStyle name="l_PM Jornais(eliza)_SP_Plano RJ - AJUSTADO 06.05.08 CONFERÊNCIAS 07.05.08_TV MATISSE_OOH - Rev 12" xfId="4296" xr:uid="{2FE6342B-4507-45D8-8FCE-7DD1D2CCCC8D}"/>
    <cellStyle name="l_PM Jornais(eliza)_SP_Plano RJ - AJUSTADO 06.05.08 CONFERÊNCIAS 15.05.08 - Cíntia" xfId="1984" xr:uid="{DC741FC0-102F-4C19-9EF8-654948761048}"/>
    <cellStyle name="l_PM Jornais(eliza)_SP_Plano RJ - AJUSTADO 06.05.08 CONFERÊNCIAS 15.05.08 - Cíntia 2" xfId="11594" xr:uid="{BB9CD9DA-82DE-4DDD-AF6F-43722EC5F414}"/>
    <cellStyle name="l_PM Jornais(eliza)_SP_Plano RJ - AJUSTADO 06.05.08 CONFERÊNCIAS 15.05.08 - Cíntia 2 2" xfId="13350" xr:uid="{A187BA0E-4235-45DB-8AB2-26349D23532F}"/>
    <cellStyle name="l_PM Jornais(eliza)_SP_Plano RJ - AJUSTADO 06.05.08 CONFERÊNCIAS 15.05.08 - Cíntia 2 2 2" xfId="16980" xr:uid="{1C76901E-B290-4144-A55B-FE76ACF129AE}"/>
    <cellStyle name="l_PM Jornais(eliza)_SP_Plano RJ - AJUSTADO 06.05.08 CONFERÊNCIAS 15.05.08 - Cíntia 2 2 2 2" xfId="23139" xr:uid="{1D1F9128-73EC-496D-872C-FA5C5E713267}"/>
    <cellStyle name="l_PM Jornais(eliza)_SP_Plano RJ - AJUSTADO 06.05.08 CONFERÊNCIAS 15.05.08 - Cíntia 2 2 2 2 2" xfId="40406" xr:uid="{75493022-FCCD-4701-AB82-15B628B97F7F}"/>
    <cellStyle name="l_PM Jornais(eliza)_SP_Plano RJ - AJUSTADO 06.05.08 CONFERÊNCIAS 15.05.08 - Cíntia 2 2 2 3" xfId="28047" xr:uid="{FE5D5361-EBA8-450B-95E6-497E8BB86438}"/>
    <cellStyle name="l_PM Jornais(eliza)_SP_Plano RJ - AJUSTADO 06.05.08 CONFERÊNCIAS 15.05.08 - Cíntia 2 2 3" xfId="31271" xr:uid="{2139DA31-10CA-42AA-AB3D-28AEE2EFFA33}"/>
    <cellStyle name="l_PM Jornais(eliza)_SP_Plano RJ - AJUSTADO 06.05.08 CONFERÊNCIAS 15.05.08 - Cíntia 2 2 3 2" xfId="43495" xr:uid="{9E1BC588-AB7A-47A4-B61A-26CCB5CFEDE4}"/>
    <cellStyle name="l_PM Jornais(eliza)_SP_Plano RJ - AJUSTADO 06.05.08 CONFERÊNCIAS 15.05.08 - Cíntia 2 2 4" xfId="34263" xr:uid="{DE76324C-5AF8-45A3-8554-F18CFACC0AC8}"/>
    <cellStyle name="l_PM Jornais(eliza)_SP_Plano RJ - AJUSTADO 06.05.08 CONFERÊNCIAS 15.05.08 - Cíntia 2 2 4 2" xfId="45982" xr:uid="{3A6B7DF2-037B-4DA9-B707-CCBC704F851D}"/>
    <cellStyle name="l_PM Jornais(eliza)_SP_Plano RJ - AJUSTADO 06.05.08 CONFERÊNCIAS 15.05.08 - Cíntia 2 2 5" xfId="36464" xr:uid="{545CF178-26AF-423F-88EF-523AAEA9B76F}"/>
    <cellStyle name="l_PM Jornais(eliza)_SP_Plano RJ - AJUSTADO 06.05.08 CONFERÊNCIAS 15.05.08 - Cíntia 2 2 6" xfId="24376" xr:uid="{AE0205A9-E5C2-482D-9D71-3D5599AF7816}"/>
    <cellStyle name="l_PM Jornais(eliza)_SP_Plano RJ - AJUSTADO 06.05.08 CONFERÊNCIAS 15.05.08 - Cíntia 2 3" xfId="15277" xr:uid="{30897176-E753-4691-BA19-287571A4E2C1}"/>
    <cellStyle name="l_PM Jornais(eliza)_SP_Plano RJ - AJUSTADO 06.05.08 CONFERÊNCIAS 15.05.08 - Cíntia 2 3 2" xfId="21436" xr:uid="{6B1EDDAF-01D9-4849-BB8D-B34AB0C3B9CC}"/>
    <cellStyle name="l_PM Jornais(eliza)_SP_Plano RJ - AJUSTADO 06.05.08 CONFERÊNCIAS 15.05.08 - Cíntia 2 3 2 2" xfId="38809" xr:uid="{1C8BFA26-8F03-47D6-81B3-F8954CFF6544}"/>
    <cellStyle name="l_PM Jornais(eliza)_SP_Plano RJ - AJUSTADO 06.05.08 CONFERÊNCIAS 15.05.08 - Cíntia 2 3 3" xfId="26398" xr:uid="{0B0B6361-BD3C-46C2-B747-15867CAF0761}"/>
    <cellStyle name="l_PM Jornais(eliza)_SP_Plano RJ - AJUSTADO 06.05.08 CONFERÊNCIAS 15.05.08 - Cíntia 2 4" xfId="29589" xr:uid="{799EBF52-0510-4194-83EF-EFB6C71A3AFF}"/>
    <cellStyle name="l_PM Jornais(eliza)_SP_Plano RJ - AJUSTADO 06.05.08 CONFERÊNCIAS 15.05.08 - Cíntia 2 4 2" xfId="41899" xr:uid="{6560638A-BC14-43F3-8833-517CF655C03C}"/>
    <cellStyle name="l_PM Jornais(eliza)_SP_Plano RJ - AJUSTADO 06.05.08 CONFERÊNCIAS 15.05.08 - Cíntia 2 5" xfId="32573" xr:uid="{311A1B73-024B-4E73-834E-E5D851AA6C2D}"/>
    <cellStyle name="l_PM Jornais(eliza)_SP_Plano RJ - AJUSTADO 06.05.08 CONFERÊNCIAS 15.05.08 - Cíntia 2 5 2" xfId="44328" xr:uid="{8FD6C735-CF3E-4930-BBBF-7EB5916A5CD1}"/>
    <cellStyle name="l_PM Jornais(eliza)_SP_Plano RJ - AJUSTADO 06.05.08 CONFERÊNCIAS 15.05.08 - Cíntia 2 6" xfId="34878" xr:uid="{3B414B58-9C06-44B6-B211-61209656512F}"/>
    <cellStyle name="l_PM Jornais(eliza)_SP_Plano RJ - AJUSTADO 06.05.08 CONFERÊNCIAS 15.05.08 - Cíntia 2 7" xfId="19644" xr:uid="{370BEC24-CCDF-4DD0-88CE-6C3F2AC15FCD}"/>
    <cellStyle name="l_PM Jornais(eliza)_SP_Plano RJ - AJUSTADO 06.05.08 CONFERÊNCIAS 15.05.08 - Cíntia 3" xfId="12547" xr:uid="{1C20F574-79C4-470C-9533-3AD3B8C9E382}"/>
    <cellStyle name="l_PM Jornais(eliza)_SP_Plano RJ - AJUSTADO 06.05.08 CONFERÊNCIAS 15.05.08 - Cíntia 3 2" xfId="16177" xr:uid="{F2E4667B-90D0-48E8-9E64-C989D4583232}"/>
    <cellStyle name="l_PM Jornais(eliza)_SP_Plano RJ - AJUSTADO 06.05.08 CONFERÊNCIAS 15.05.08 - Cíntia 3 2 2" xfId="22336" xr:uid="{6E8BEDDD-7E39-4BE3-BBDF-C43813729B36}"/>
    <cellStyle name="l_PM Jornais(eliza)_SP_Plano RJ - AJUSTADO 06.05.08 CONFERÊNCIAS 15.05.08 - Cíntia 3 2 2 2" xfId="39614" xr:uid="{26EE562D-E001-41AD-B9D4-61675A611D0C}"/>
    <cellStyle name="l_PM Jornais(eliza)_SP_Plano RJ - AJUSTADO 06.05.08 CONFERÊNCIAS 15.05.08 - Cíntia 3 2 3" xfId="27255" xr:uid="{F9C4F1D0-5700-45CD-A12C-92C442BD4F95}"/>
    <cellStyle name="l_PM Jornais(eliza)_SP_Plano RJ - AJUSTADO 06.05.08 CONFERÊNCIAS 15.05.08 - Cíntia 3 2 4" xfId="48514" xr:uid="{99B8D5CF-74F4-437A-A7F6-E2E2E1C5A47C}"/>
    <cellStyle name="l_PM Jornais(eliza)_SP_Plano RJ - AJUSTADO 06.05.08 CONFERÊNCIAS 15.05.08 - Cíntia 3 3" xfId="17877" xr:uid="{0F3E9426-582A-4923-A38F-0914C6A14DEB}"/>
    <cellStyle name="l_PM Jornais(eliza)_SP_Plano RJ - AJUSTADO 06.05.08 CONFERÊNCIAS 15.05.08 - Cíntia 3 3 2" xfId="24036" xr:uid="{B865DA47-97F4-4EAC-80A3-89B179249440}"/>
    <cellStyle name="l_PM Jornais(eliza)_SP_Plano RJ - AJUSTADO 06.05.08 CONFERÊNCIAS 15.05.08 - Cíntia 3 3 2 2" xfId="42699" xr:uid="{2914C0A0-21F2-40FA-A59C-DC10CFBBA946}"/>
    <cellStyle name="l_PM Jornais(eliza)_SP_Plano RJ - AJUSTADO 06.05.08 CONFERÊNCIAS 15.05.08 - Cíntia 3 3 3" xfId="30473" xr:uid="{E2DEAC71-9F56-43EB-845A-E5E1E85EEA89}"/>
    <cellStyle name="l_PM Jornais(eliza)_SP_Plano RJ - AJUSTADO 06.05.08 CONFERÊNCIAS 15.05.08 - Cíntia 3 4" xfId="33470" xr:uid="{3B458458-6D62-4340-A4B7-3E2631A7BA6A}"/>
    <cellStyle name="l_PM Jornais(eliza)_SP_Plano RJ - AJUSTADO 06.05.08 CONFERÊNCIAS 15.05.08 - Cíntia 3 4 2" xfId="45189" xr:uid="{B5D20CCA-DFA4-4A42-89A5-8D821543EA51}"/>
    <cellStyle name="l_PM Jornais(eliza)_SP_Plano RJ - AJUSTADO 06.05.08 CONFERÊNCIAS 15.05.08 - Cíntia 3 5" xfId="35672" xr:uid="{12EE7CA1-A4B2-418B-B07B-C03D01ACFE5C}"/>
    <cellStyle name="l_PM Jornais(eliza)_SP_Plano RJ - AJUSTADO 06.05.08 CONFERÊNCIAS 15.05.08 - Cíntia 3 6" xfId="36838" xr:uid="{6B5079D7-B872-4FA1-AA55-52430E9B254B}"/>
    <cellStyle name="l_PM Jornais(eliza)_SP_Plano RJ - AJUSTADO 06.05.08 CONFERÊNCIAS 15.05.08 - Cíntia 3 6 2" xfId="46374" xr:uid="{EEFE96F9-FDB1-4268-8287-222297BEF56B}"/>
    <cellStyle name="l_PM Jornais(eliza)_SP_Plano RJ - AJUSTADO 06.05.08 CONFERÊNCIAS 15.05.08 - Cíntia 4" xfId="14437" xr:uid="{5F54FDDF-2D61-4553-9824-CEBD6BB59757}"/>
    <cellStyle name="l_PM Jornais(eliza)_SP_Plano RJ - AJUSTADO 06.05.08 CONFERÊNCIAS 15.05.08 - Cíntia 4 2" xfId="20596" xr:uid="{3A76E5C2-E5CE-4430-984A-EF0339BD00B5}"/>
    <cellStyle name="l_PM Jornais(eliza)_SP_Plano RJ - AJUSTADO 06.05.08 CONFERÊNCIAS 15.05.08 - Cíntia 4 2 2" xfId="38006" xr:uid="{3386C58D-D9C5-48AE-AB47-13D5F68C3339}"/>
    <cellStyle name="l_PM Jornais(eliza)_SP_Plano RJ - AJUSTADO 06.05.08 CONFERÊNCIAS 15.05.08 - Cíntia 4 3" xfId="25504" xr:uid="{A80B29B1-77B2-4A21-AA90-1D6937FC7D21}"/>
    <cellStyle name="l_PM Jornais(eliza)_SP_Plano RJ - AJUSTADO 06.05.08 CONFERÊNCIAS 15.05.08 - Cíntia 5" xfId="28715" xr:uid="{0986E400-BF16-41AF-98AD-B546756A24D5}"/>
    <cellStyle name="l_PM Jornais(eliza)_SP_Plano RJ - AJUSTADO 06.05.08 CONFERÊNCIAS 15.05.08 - Cíntia 5 2" xfId="41071" xr:uid="{BFD51852-58B5-4B56-A830-E6E0BDFEDA9A}"/>
    <cellStyle name="l_PM Jornais(eliza)_SP_Plano RJ - AJUSTADO 06.05.08 CONFERÊNCIAS 15.05.08 - Cíntia 6" xfId="31620" xr:uid="{C79E1F25-82D5-4283-B5B8-1742C81EABC1}"/>
    <cellStyle name="l_PM Jornais(eliza)_SP_Plano RJ - AJUSTADO 06.05.08 CONFERÊNCIAS 15.05.08 - Cíntia_OOH - Rev 12" xfId="4297" xr:uid="{C122D744-0F87-4531-849E-8998B065CA43}"/>
    <cellStyle name="l_PM Jornais(eliza)_SP_Plano RJ -_JORNAL COMPLEMENTO 24.06 - VERAMIR II - CONSOLIDADO" xfId="1985" xr:uid="{A40AD54F-93D8-477F-8899-384440BB0D29}"/>
    <cellStyle name="l_PM Jornais(eliza)_SP_Plano RJ -16.05.08" xfId="1986" xr:uid="{E01B1883-FD3D-420A-995B-705275B74F9B}"/>
    <cellStyle name="l_PM Jornais(eliza)_SP_Plano RJ -16.05.08_JORNAL COMPLEMENTO 24.06 - VERAMIR II - CONSOLIDADO" xfId="1987" xr:uid="{02B871FA-1009-4C60-8349-542147CD982D}"/>
    <cellStyle name="l_PM Jornais(eliza)_SP_Plano TO - AJUSTADO 06.05.08 CONFERÊNCIA 14.05.08" xfId="1988" xr:uid="{0AA664EC-4688-4E41-991C-34333233B9C4}"/>
    <cellStyle name="l_PM Jornais(eliza)_SP_Plano TO - AJUSTADO 06.05.08 CONFERÊNCIA 14.05.08 2" xfId="11595" xr:uid="{855C963E-79B0-4EA7-846B-37D755B036F5}"/>
    <cellStyle name="l_PM Jornais(eliza)_SP_Plano TO - AJUSTADO 06.05.08 CONFERÊNCIA 14.05.08 2 2" xfId="13351" xr:uid="{E07C91A2-D76B-4256-A91E-880328C30A18}"/>
    <cellStyle name="l_PM Jornais(eliza)_SP_Plano TO - AJUSTADO 06.05.08 CONFERÊNCIA 14.05.08 2 2 2" xfId="16981" xr:uid="{B413D620-FC69-4F3D-B887-BE939741B6C3}"/>
    <cellStyle name="l_PM Jornais(eliza)_SP_Plano TO - AJUSTADO 06.05.08 CONFERÊNCIA 14.05.08 2 2 2 2" xfId="23140" xr:uid="{4DFBB586-C52A-40A4-940A-DDC905AAC667}"/>
    <cellStyle name="l_PM Jornais(eliza)_SP_Plano TO - AJUSTADO 06.05.08 CONFERÊNCIA 14.05.08 2 2 2 2 2" xfId="40407" xr:uid="{AB8C111E-9AA8-4734-B567-BE887D96ACED}"/>
    <cellStyle name="l_PM Jornais(eliza)_SP_Plano TO - AJUSTADO 06.05.08 CONFERÊNCIA 14.05.08 2 2 2 3" xfId="28048" xr:uid="{B7D3160A-C1AD-4974-9B59-593ABEB71BE1}"/>
    <cellStyle name="l_PM Jornais(eliza)_SP_Plano TO - AJUSTADO 06.05.08 CONFERÊNCIA 14.05.08 2 2 3" xfId="31272" xr:uid="{7D9A6DB4-4691-4BB5-85B7-55A66CFC0981}"/>
    <cellStyle name="l_PM Jornais(eliza)_SP_Plano TO - AJUSTADO 06.05.08 CONFERÊNCIA 14.05.08 2 2 3 2" xfId="43496" xr:uid="{F776CC9F-0ACA-49EF-ABCF-5268A825A741}"/>
    <cellStyle name="l_PM Jornais(eliza)_SP_Plano TO - AJUSTADO 06.05.08 CONFERÊNCIA 14.05.08 2 2 4" xfId="34264" xr:uid="{73B7C5CE-A21D-454E-83A5-16B65A8E6BC8}"/>
    <cellStyle name="l_PM Jornais(eliza)_SP_Plano TO - AJUSTADO 06.05.08 CONFERÊNCIA 14.05.08 2 2 4 2" xfId="45983" xr:uid="{D5F02368-67A6-4AF2-85BA-B2509E34A74C}"/>
    <cellStyle name="l_PM Jornais(eliza)_SP_Plano TO - AJUSTADO 06.05.08 CONFERÊNCIA 14.05.08 2 2 5" xfId="36465" xr:uid="{A4988471-13A6-4DF3-9EB6-D1BF10B95FFF}"/>
    <cellStyle name="l_PM Jornais(eliza)_SP_Plano TO - AJUSTADO 06.05.08 CONFERÊNCIA 14.05.08 2 2 6" xfId="24377" xr:uid="{E90B5DC3-BE72-463E-9418-7C43D81B6152}"/>
    <cellStyle name="l_PM Jornais(eliza)_SP_Plano TO - AJUSTADO 06.05.08 CONFERÊNCIA 14.05.08 2 3" xfId="15278" xr:uid="{BECC5616-4F69-45AF-94A0-42D67C9A876B}"/>
    <cellStyle name="l_PM Jornais(eliza)_SP_Plano TO - AJUSTADO 06.05.08 CONFERÊNCIA 14.05.08 2 3 2" xfId="21437" xr:uid="{13E90CF7-1C89-479A-B20F-3BF13DE0F58B}"/>
    <cellStyle name="l_PM Jornais(eliza)_SP_Plano TO - AJUSTADO 06.05.08 CONFERÊNCIA 14.05.08 2 3 2 2" xfId="38810" xr:uid="{306B5511-56A8-461A-9A7B-2B2E4F502265}"/>
    <cellStyle name="l_PM Jornais(eliza)_SP_Plano TO - AJUSTADO 06.05.08 CONFERÊNCIA 14.05.08 2 3 3" xfId="26399" xr:uid="{278E986D-DD6C-4FD5-A16E-752C9E006FCB}"/>
    <cellStyle name="l_PM Jornais(eliza)_SP_Plano TO - AJUSTADO 06.05.08 CONFERÊNCIA 14.05.08 2 4" xfId="29590" xr:uid="{CE54F5AC-EC44-4BB7-BB9D-95ACB39FC22E}"/>
    <cellStyle name="l_PM Jornais(eliza)_SP_Plano TO - AJUSTADO 06.05.08 CONFERÊNCIA 14.05.08 2 4 2" xfId="41900" xr:uid="{9E19D8DC-43B0-4572-9A34-A3F2231E6674}"/>
    <cellStyle name="l_PM Jornais(eliza)_SP_Plano TO - AJUSTADO 06.05.08 CONFERÊNCIA 14.05.08 2 5" xfId="32574" xr:uid="{F5C8FB58-A674-41A1-A586-441A35AFD0C1}"/>
    <cellStyle name="l_PM Jornais(eliza)_SP_Plano TO - AJUSTADO 06.05.08 CONFERÊNCIA 14.05.08 2 5 2" xfId="44329" xr:uid="{D68447E4-038A-4DDC-ABB6-83757931BC7D}"/>
    <cellStyle name="l_PM Jornais(eliza)_SP_Plano TO - AJUSTADO 06.05.08 CONFERÊNCIA 14.05.08 2 6" xfId="34879" xr:uid="{9F46D904-A919-4AF3-BA08-9659AB6A76FC}"/>
    <cellStyle name="l_PM Jornais(eliza)_SP_Plano TO - AJUSTADO 06.05.08 CONFERÊNCIA 14.05.08 2 7" xfId="18967" xr:uid="{2DB76D6C-8A4D-49B2-8201-C7FF6DF41D74}"/>
    <cellStyle name="l_PM Jornais(eliza)_SP_Plano TO - AJUSTADO 06.05.08 CONFERÊNCIA 14.05.08 3" xfId="12548" xr:uid="{89CAFB04-7676-4DB0-AFC5-22DC4EA497C6}"/>
    <cellStyle name="l_PM Jornais(eliza)_SP_Plano TO - AJUSTADO 06.05.08 CONFERÊNCIA 14.05.08 3 2" xfId="16178" xr:uid="{9E6A998E-B3F0-4D7A-AA90-3D20CA863B9A}"/>
    <cellStyle name="l_PM Jornais(eliza)_SP_Plano TO - AJUSTADO 06.05.08 CONFERÊNCIA 14.05.08 3 2 2" xfId="22337" xr:uid="{CE6EED42-FEBD-4294-BE55-A34199DF24AC}"/>
    <cellStyle name="l_PM Jornais(eliza)_SP_Plano TO - AJUSTADO 06.05.08 CONFERÊNCIA 14.05.08 3 2 2 2" xfId="39615" xr:uid="{BA9D6788-3F8D-41A9-8EF4-3A4323C0101F}"/>
    <cellStyle name="l_PM Jornais(eliza)_SP_Plano TO - AJUSTADO 06.05.08 CONFERÊNCIA 14.05.08 3 2 3" xfId="27256" xr:uid="{F1A124FB-5270-43DE-BE1A-278409EA2961}"/>
    <cellStyle name="l_PM Jornais(eliza)_SP_Plano TO - AJUSTADO 06.05.08 CONFERÊNCIA 14.05.08 3 2 4" xfId="48515" xr:uid="{FBE674A7-A552-4868-8B20-1D554E895BBD}"/>
    <cellStyle name="l_PM Jornais(eliza)_SP_Plano TO - AJUSTADO 06.05.08 CONFERÊNCIA 14.05.08 3 3" xfId="17878" xr:uid="{78ADDE0B-9FD4-414D-A586-FF19EC3C5D8D}"/>
    <cellStyle name="l_PM Jornais(eliza)_SP_Plano TO - AJUSTADO 06.05.08 CONFERÊNCIA 14.05.08 3 3 2" xfId="24037" xr:uid="{57E8B257-6288-46DF-A292-5D62331A5C14}"/>
    <cellStyle name="l_PM Jornais(eliza)_SP_Plano TO - AJUSTADO 06.05.08 CONFERÊNCIA 14.05.08 3 3 2 2" xfId="42700" xr:uid="{C3624FCF-969F-4E1C-ACF1-9E7CBF1B6C05}"/>
    <cellStyle name="l_PM Jornais(eliza)_SP_Plano TO - AJUSTADO 06.05.08 CONFERÊNCIA 14.05.08 3 3 3" xfId="30474" xr:uid="{76F2C3B5-C7B6-47B7-B72D-8415D6476DAE}"/>
    <cellStyle name="l_PM Jornais(eliza)_SP_Plano TO - AJUSTADO 06.05.08 CONFERÊNCIA 14.05.08 3 4" xfId="33471" xr:uid="{871B1D9A-D801-4FA3-99E1-AAC2F6958AD2}"/>
    <cellStyle name="l_PM Jornais(eliza)_SP_Plano TO - AJUSTADO 06.05.08 CONFERÊNCIA 14.05.08 3 4 2" xfId="45190" xr:uid="{370934AA-82F6-46FF-AA5D-0B88EA755192}"/>
    <cellStyle name="l_PM Jornais(eliza)_SP_Plano TO - AJUSTADO 06.05.08 CONFERÊNCIA 14.05.08 3 5" xfId="35673" xr:uid="{C29E2ED7-EB39-4281-A018-23FC5A98DD2F}"/>
    <cellStyle name="l_PM Jornais(eliza)_SP_Plano TO - AJUSTADO 06.05.08 CONFERÊNCIA 14.05.08 3 6" xfId="32052" xr:uid="{CDE21922-8581-4F34-A452-FDB30DA9FA29}"/>
    <cellStyle name="l_PM Jornais(eliza)_SP_Plano TO - AJUSTADO 06.05.08 CONFERÊNCIA 14.05.08 3 6 2" xfId="43807" xr:uid="{48A12977-6759-4CF9-A6B2-8ED41617877A}"/>
    <cellStyle name="l_PM Jornais(eliza)_SP_Plano TO - AJUSTADO 06.05.08 CONFERÊNCIA 14.05.08 4" xfId="14438" xr:uid="{FE82A812-B605-4CF1-9A1F-5FD6D4AB3B05}"/>
    <cellStyle name="l_PM Jornais(eliza)_SP_Plano TO - AJUSTADO 06.05.08 CONFERÊNCIA 14.05.08 4 2" xfId="20597" xr:uid="{648C9873-EC81-4A76-B2B8-0D7F412BAAA7}"/>
    <cellStyle name="l_PM Jornais(eliza)_SP_Plano TO - AJUSTADO 06.05.08 CONFERÊNCIA 14.05.08 4 2 2" xfId="38007" xr:uid="{CD2B46CC-7FF1-45BE-8436-B2D38A41EF4B}"/>
    <cellStyle name="l_PM Jornais(eliza)_SP_Plano TO - AJUSTADO 06.05.08 CONFERÊNCIA 14.05.08 4 3" xfId="25505" xr:uid="{F9A6A796-D671-4C4D-A9CE-D4A66B6FDAB0}"/>
    <cellStyle name="l_PM Jornais(eliza)_SP_Plano TO - AJUSTADO 06.05.08 CONFERÊNCIA 14.05.08 5" xfId="28716" xr:uid="{91CD71A2-14FB-457B-B784-1E9CA94D6768}"/>
    <cellStyle name="l_PM Jornais(eliza)_SP_Plano TO - AJUSTADO 06.05.08 CONFERÊNCIA 14.05.08 5 2" xfId="41072" xr:uid="{235858D8-93AF-4A07-B6E0-A2E39C06F63F}"/>
    <cellStyle name="l_PM Jornais(eliza)_SP_Plano TO - AJUSTADO 06.05.08 CONFERÊNCIA 14.05.08 6" xfId="31619" xr:uid="{F97DC3BD-D266-46DA-9039-4C3EFAFD03AD}"/>
    <cellStyle name="l_PM Jornais(eliza)_SP_Plano TO - AJUSTADO 06.05.08 CONFERÊNCIA 14.05.08_OOH - Rev 12" xfId="4298" xr:uid="{66897DFC-07AB-495D-8140-44DA23DF3566}"/>
    <cellStyle name="l_PM Jornais(eliza)_SP_REVISTAS FINAIS SEGMENTADAS" xfId="1989" xr:uid="{8200012D-455C-4496-97C2-2C7ABA4DFF52}"/>
    <cellStyle name="l_PM Jornais(eliza)_SP_REVISTAS FINAIS SEGMENTADAS 2" xfId="11596" xr:uid="{0AA2C591-8A98-425B-860E-9E820668CAA0}"/>
    <cellStyle name="l_PM Jornais(eliza)_SP_REVISTAS FINAIS SEGMENTADAS 2 2" xfId="13352" xr:uid="{3DAC37B2-06E2-476A-887E-E6745A3D7034}"/>
    <cellStyle name="l_PM Jornais(eliza)_SP_REVISTAS FINAIS SEGMENTADAS 2 2 2" xfId="16982" xr:uid="{8A11026B-9F09-4E75-9655-E36163493FD4}"/>
    <cellStyle name="l_PM Jornais(eliza)_SP_REVISTAS FINAIS SEGMENTADAS 2 2 2 2" xfId="23141" xr:uid="{05E74B68-5911-4D7B-91FD-A6482E38AE00}"/>
    <cellStyle name="l_PM Jornais(eliza)_SP_REVISTAS FINAIS SEGMENTADAS 2 2 2 2 2" xfId="40408" xr:uid="{B8C74CA6-1381-4E25-83C7-F1910ADBC3C3}"/>
    <cellStyle name="l_PM Jornais(eliza)_SP_REVISTAS FINAIS SEGMENTADAS 2 2 2 3" xfId="28049" xr:uid="{8F74C848-9688-4F50-9972-FB7462E544A2}"/>
    <cellStyle name="l_PM Jornais(eliza)_SP_REVISTAS FINAIS SEGMENTADAS 2 2 3" xfId="31273" xr:uid="{70D13BE5-E436-47FA-B966-E000DAD299DD}"/>
    <cellStyle name="l_PM Jornais(eliza)_SP_REVISTAS FINAIS SEGMENTADAS 2 2 3 2" xfId="43497" xr:uid="{C5E3E7FC-2972-4907-A1A1-223553745CF7}"/>
    <cellStyle name="l_PM Jornais(eliza)_SP_REVISTAS FINAIS SEGMENTADAS 2 2 4" xfId="34265" xr:uid="{0558D28F-3002-4665-ACF1-F56F28FD2873}"/>
    <cellStyle name="l_PM Jornais(eliza)_SP_REVISTAS FINAIS SEGMENTADAS 2 2 4 2" xfId="45984" xr:uid="{AC3FAA7D-6AC7-4708-9F6E-7B7B4CE11CA0}"/>
    <cellStyle name="l_PM Jornais(eliza)_SP_REVISTAS FINAIS SEGMENTADAS 2 2 5" xfId="36466" xr:uid="{D2B7E393-854E-482A-9AF4-AE0076E65EDF}"/>
    <cellStyle name="l_PM Jornais(eliza)_SP_REVISTAS FINAIS SEGMENTADAS 2 2 6" xfId="24378" xr:uid="{E0414763-5E95-4618-B601-5A8C3AC155A7}"/>
    <cellStyle name="l_PM Jornais(eliza)_SP_REVISTAS FINAIS SEGMENTADAS 2 3" xfId="15279" xr:uid="{BB3B37EA-1E71-403D-A44F-F0A58A2D5A62}"/>
    <cellStyle name="l_PM Jornais(eliza)_SP_REVISTAS FINAIS SEGMENTADAS 2 3 2" xfId="21438" xr:uid="{8DC15AD8-6D96-400F-8DAD-AD1476D7EF17}"/>
    <cellStyle name="l_PM Jornais(eliza)_SP_REVISTAS FINAIS SEGMENTADAS 2 3 2 2" xfId="38811" xr:uid="{BD1AE663-3A91-4F4C-B90E-DA40B19F0396}"/>
    <cellStyle name="l_PM Jornais(eliza)_SP_REVISTAS FINAIS SEGMENTADAS 2 3 3" xfId="26400" xr:uid="{234BD764-744A-43DF-AFBB-2D41A66B6F79}"/>
    <cellStyle name="l_PM Jornais(eliza)_SP_REVISTAS FINAIS SEGMENTADAS 2 4" xfId="29591" xr:uid="{45475467-A146-4F43-B614-8E74D1DEEFFA}"/>
    <cellStyle name="l_PM Jornais(eliza)_SP_REVISTAS FINAIS SEGMENTADAS 2 4 2" xfId="41901" xr:uid="{DA6C7145-04B0-42CC-8FAB-CE839DD415D2}"/>
    <cellStyle name="l_PM Jornais(eliza)_SP_REVISTAS FINAIS SEGMENTADAS 2 5" xfId="32575" xr:uid="{7B5BE016-B3F4-4CF9-A82F-FBD790F1421E}"/>
    <cellStyle name="l_PM Jornais(eliza)_SP_REVISTAS FINAIS SEGMENTADAS 2 5 2" xfId="44330" xr:uid="{1D8FBE42-F544-47AE-BCE5-5F1593590458}"/>
    <cellStyle name="l_PM Jornais(eliza)_SP_REVISTAS FINAIS SEGMENTADAS 2 6" xfId="34880" xr:uid="{6569F53A-B2B5-476E-AA84-C41AA0B17DBB}"/>
    <cellStyle name="l_PM Jornais(eliza)_SP_REVISTAS FINAIS SEGMENTADAS 2 7" xfId="18651" xr:uid="{C63B9CB2-8A7C-4B38-ACAF-4900BBAB276D}"/>
    <cellStyle name="l_PM Jornais(eliza)_SP_REVISTAS FINAIS SEGMENTADAS 3" xfId="12549" xr:uid="{1876833A-D134-40D9-A597-BF2FCB7865BD}"/>
    <cellStyle name="l_PM Jornais(eliza)_SP_REVISTAS FINAIS SEGMENTADAS 3 2" xfId="16179" xr:uid="{24F4E2F8-CECA-4A65-AEDB-F55E080EE4CB}"/>
    <cellStyle name="l_PM Jornais(eliza)_SP_REVISTAS FINAIS SEGMENTADAS 3 2 2" xfId="22338" xr:uid="{9B020151-D890-4CD8-8B0E-F49860A85720}"/>
    <cellStyle name="l_PM Jornais(eliza)_SP_REVISTAS FINAIS SEGMENTADAS 3 2 2 2" xfId="39616" xr:uid="{ECADA2A9-DE32-4C22-9529-D83D014F0CCA}"/>
    <cellStyle name="l_PM Jornais(eliza)_SP_REVISTAS FINAIS SEGMENTADAS 3 2 3" xfId="27257" xr:uid="{087FCC2D-E399-4E9B-8399-571C618BE352}"/>
    <cellStyle name="l_PM Jornais(eliza)_SP_REVISTAS FINAIS SEGMENTADAS 3 2 4" xfId="48516" xr:uid="{26984734-041B-4D38-9593-F2F0B0227093}"/>
    <cellStyle name="l_PM Jornais(eliza)_SP_REVISTAS FINAIS SEGMENTADAS 3 3" xfId="17879" xr:uid="{CCC601B3-3B5D-4E4D-8FA5-9E1E1EAB9132}"/>
    <cellStyle name="l_PM Jornais(eliza)_SP_REVISTAS FINAIS SEGMENTADAS 3 3 2" xfId="24038" xr:uid="{2A0DEFE7-ACA2-424F-B7E4-B094A7295BE6}"/>
    <cellStyle name="l_PM Jornais(eliza)_SP_REVISTAS FINAIS SEGMENTADAS 3 3 2 2" xfId="42701" xr:uid="{11AB559A-0245-48E8-8288-11A68BE37B6E}"/>
    <cellStyle name="l_PM Jornais(eliza)_SP_REVISTAS FINAIS SEGMENTADAS 3 3 3" xfId="30475" xr:uid="{AE4FB295-3E11-41E7-BC94-8B1E1F8C1CA5}"/>
    <cellStyle name="l_PM Jornais(eliza)_SP_REVISTAS FINAIS SEGMENTADAS 3 4" xfId="33472" xr:uid="{FD761C65-97CF-40D9-8E40-A809FD83EC39}"/>
    <cellStyle name="l_PM Jornais(eliza)_SP_REVISTAS FINAIS SEGMENTADAS 3 4 2" xfId="45191" xr:uid="{57B4890F-0C9D-43FE-9718-6FE82A734EE0}"/>
    <cellStyle name="l_PM Jornais(eliza)_SP_REVISTAS FINAIS SEGMENTADAS 3 5" xfId="35674" xr:uid="{D2953509-A35D-405E-86DB-CF591F2C87E8}"/>
    <cellStyle name="l_PM Jornais(eliza)_SP_REVISTAS FINAIS SEGMENTADAS 3 6" xfId="37034" xr:uid="{E4700E1C-EBDB-4FCA-9775-BAD55CC53BF6}"/>
    <cellStyle name="l_PM Jornais(eliza)_SP_REVISTAS FINAIS SEGMENTADAS 3 6 2" xfId="46570" xr:uid="{511B228A-1F97-46DE-AA74-7AAA8D7B781C}"/>
    <cellStyle name="l_PM Jornais(eliza)_SP_REVISTAS FINAIS SEGMENTADAS 4" xfId="14439" xr:uid="{3C6D32D1-8BA0-49FF-ADCA-37FB8412DC66}"/>
    <cellStyle name="l_PM Jornais(eliza)_SP_REVISTAS FINAIS SEGMENTADAS 4 2" xfId="20598" xr:uid="{F7070753-F7DA-41ED-B33A-54570DD89D29}"/>
    <cellStyle name="l_PM Jornais(eliza)_SP_REVISTAS FINAIS SEGMENTADAS 4 2 2" xfId="38008" xr:uid="{E58CB423-E069-4FCD-AC77-A09C4B40025C}"/>
    <cellStyle name="l_PM Jornais(eliza)_SP_REVISTAS FINAIS SEGMENTADAS 4 3" xfId="25506" xr:uid="{EDE62BD3-C1D9-4919-9B08-B0AE7C2B3097}"/>
    <cellStyle name="l_PM Jornais(eliza)_SP_REVISTAS FINAIS SEGMENTADAS 5" xfId="28717" xr:uid="{D3324E76-8957-4D2E-9DA0-208654B04FF0}"/>
    <cellStyle name="l_PM Jornais(eliza)_SP_REVISTAS FINAIS SEGMENTADAS 5 2" xfId="41073" xr:uid="{07955F7A-53A7-4F0D-9B10-70388A6D8761}"/>
    <cellStyle name="l_PM Jornais(eliza)_SP_REVISTAS FINAIS SEGMENTADAS 6" xfId="31618" xr:uid="{1A988FF1-3FFE-4B38-A30C-8148354862D4}"/>
    <cellStyle name="l_PM Jornais(eliza)_SP_REVISTAS FINAIS SEGMENTADAS_OOH - Rev 12" xfId="4299" xr:uid="{B5839F8E-BBA1-47E8-9A49-E4D170F82370}"/>
    <cellStyle name="l_PM Jornais(eliza)_SP_SECOM PR - DISTRITO FEDERAL - 14-05-08(1)" xfId="1990" xr:uid="{31D398F4-DDBF-4359-9688-E294FDCD7924}"/>
    <cellStyle name="l_PM Jornais(eliza)_SP_SECOM PR - DISTRITO FEDERAL - 14-05-08(1) 2" xfId="11597" xr:uid="{D72692C5-B09B-4CCD-A24A-CCA7B09150E2}"/>
    <cellStyle name="l_PM Jornais(eliza)_SP_SECOM PR - DISTRITO FEDERAL - 14-05-08(1) 2 2" xfId="13353" xr:uid="{A1188E94-DE6E-4962-B9FD-E92A4E59C434}"/>
    <cellStyle name="l_PM Jornais(eliza)_SP_SECOM PR - DISTRITO FEDERAL - 14-05-08(1) 2 2 2" xfId="16983" xr:uid="{872B8364-3FBF-4051-8C09-0B1458A387B4}"/>
    <cellStyle name="l_PM Jornais(eliza)_SP_SECOM PR - DISTRITO FEDERAL - 14-05-08(1) 2 2 2 2" xfId="23142" xr:uid="{1858948F-5C6F-41F9-8DF0-018D2B2989C9}"/>
    <cellStyle name="l_PM Jornais(eliza)_SP_SECOM PR - DISTRITO FEDERAL - 14-05-08(1) 2 2 2 2 2" xfId="40409" xr:uid="{3FABE986-9F7A-4686-9359-6EBB24E46C8B}"/>
    <cellStyle name="l_PM Jornais(eliza)_SP_SECOM PR - DISTRITO FEDERAL - 14-05-08(1) 2 2 2 3" xfId="28050" xr:uid="{322FE6E1-6FDA-4BE0-ACCD-689D9790928D}"/>
    <cellStyle name="l_PM Jornais(eliza)_SP_SECOM PR - DISTRITO FEDERAL - 14-05-08(1) 2 2 3" xfId="31274" xr:uid="{11944382-04C3-47FC-AB4E-3284EC51F876}"/>
    <cellStyle name="l_PM Jornais(eliza)_SP_SECOM PR - DISTRITO FEDERAL - 14-05-08(1) 2 2 3 2" xfId="43498" xr:uid="{9345619A-3061-4A30-BE2B-33C690BA4F7F}"/>
    <cellStyle name="l_PM Jornais(eliza)_SP_SECOM PR - DISTRITO FEDERAL - 14-05-08(1) 2 2 4" xfId="34266" xr:uid="{69A75304-8695-4B3F-8D88-F8791758FC4C}"/>
    <cellStyle name="l_PM Jornais(eliza)_SP_SECOM PR - DISTRITO FEDERAL - 14-05-08(1) 2 2 4 2" xfId="45985" xr:uid="{663FA26E-3A8E-423F-956E-7C0CB86C3B3D}"/>
    <cellStyle name="l_PM Jornais(eliza)_SP_SECOM PR - DISTRITO FEDERAL - 14-05-08(1) 2 2 5" xfId="36467" xr:uid="{ABDC510C-865C-44ED-80F6-2E0D07A4709B}"/>
    <cellStyle name="l_PM Jornais(eliza)_SP_SECOM PR - DISTRITO FEDERAL - 14-05-08(1) 2 2 6" xfId="24379" xr:uid="{21E3189A-24B1-42E2-95E3-A54C045A7D38}"/>
    <cellStyle name="l_PM Jornais(eliza)_SP_SECOM PR - DISTRITO FEDERAL - 14-05-08(1) 2 3" xfId="15280" xr:uid="{D311B1B5-0A0E-47A9-9D33-9393A9784946}"/>
    <cellStyle name="l_PM Jornais(eliza)_SP_SECOM PR - DISTRITO FEDERAL - 14-05-08(1) 2 3 2" xfId="21439" xr:uid="{9369D5C8-F9FF-4EF7-82E8-C61CE5C3292C}"/>
    <cellStyle name="l_PM Jornais(eliza)_SP_SECOM PR - DISTRITO FEDERAL - 14-05-08(1) 2 3 2 2" xfId="38812" xr:uid="{F90DFAB7-B38C-487F-B0A6-C7D3DACBF648}"/>
    <cellStyle name="l_PM Jornais(eliza)_SP_SECOM PR - DISTRITO FEDERAL - 14-05-08(1) 2 3 3" xfId="26401" xr:uid="{1945C04A-DE25-453E-B2DB-EC9D39D9FC76}"/>
    <cellStyle name="l_PM Jornais(eliza)_SP_SECOM PR - DISTRITO FEDERAL - 14-05-08(1) 2 4" xfId="29592" xr:uid="{D206788A-B711-45DB-BFDF-9CF195472FAF}"/>
    <cellStyle name="l_PM Jornais(eliza)_SP_SECOM PR - DISTRITO FEDERAL - 14-05-08(1) 2 4 2" xfId="41902" xr:uid="{81CB519F-FFAE-42E0-841E-EDBF359A0ABF}"/>
    <cellStyle name="l_PM Jornais(eliza)_SP_SECOM PR - DISTRITO FEDERAL - 14-05-08(1) 2 5" xfId="32576" xr:uid="{CED8BB75-D85A-48CA-A34A-CE0207792332}"/>
    <cellStyle name="l_PM Jornais(eliza)_SP_SECOM PR - DISTRITO FEDERAL - 14-05-08(1) 2 5 2" xfId="44331" xr:uid="{5D0AD4B7-4A97-4C5D-B421-640333DB21A8}"/>
    <cellStyle name="l_PM Jornais(eliza)_SP_SECOM PR - DISTRITO FEDERAL - 14-05-08(1) 2 6" xfId="34881" xr:uid="{B8078D44-BB7B-4F0B-8309-7BEF7280A799}"/>
    <cellStyle name="l_PM Jornais(eliza)_SP_SECOM PR - DISTRITO FEDERAL - 14-05-08(1) 2 7" xfId="19349" xr:uid="{51C42C6A-2527-4EEB-A049-7B466FD239D2}"/>
    <cellStyle name="l_PM Jornais(eliza)_SP_SECOM PR - DISTRITO FEDERAL - 14-05-08(1) 3" xfId="12550" xr:uid="{EF82EBA5-3AB2-48F2-9459-C3C9FDA0018A}"/>
    <cellStyle name="l_PM Jornais(eliza)_SP_SECOM PR - DISTRITO FEDERAL - 14-05-08(1) 3 2" xfId="16180" xr:uid="{1B74F89F-1EAD-4381-91C8-F87EC216FEA6}"/>
    <cellStyle name="l_PM Jornais(eliza)_SP_SECOM PR - DISTRITO FEDERAL - 14-05-08(1) 3 2 2" xfId="22339" xr:uid="{FA5E71BB-10FD-4CA0-B059-52495C1E3A16}"/>
    <cellStyle name="l_PM Jornais(eliza)_SP_SECOM PR - DISTRITO FEDERAL - 14-05-08(1) 3 2 2 2" xfId="39617" xr:uid="{120BA488-8477-4BF1-9E27-DFEE25E40D42}"/>
    <cellStyle name="l_PM Jornais(eliza)_SP_SECOM PR - DISTRITO FEDERAL - 14-05-08(1) 3 2 3" xfId="27258" xr:uid="{2D85D7C8-EAE5-4447-BECC-F6C39619D6B8}"/>
    <cellStyle name="l_PM Jornais(eliza)_SP_SECOM PR - DISTRITO FEDERAL - 14-05-08(1) 3 2 4" xfId="48517" xr:uid="{0AB06550-F608-4BEE-8F38-B2570DD33AFA}"/>
    <cellStyle name="l_PM Jornais(eliza)_SP_SECOM PR - DISTRITO FEDERAL - 14-05-08(1) 3 3" xfId="17880" xr:uid="{5AC05D6C-B2CD-47CF-83C3-54B89206516C}"/>
    <cellStyle name="l_PM Jornais(eliza)_SP_SECOM PR - DISTRITO FEDERAL - 14-05-08(1) 3 3 2" xfId="24039" xr:uid="{08CB94D6-4CE7-49BF-95B6-011A56BD311E}"/>
    <cellStyle name="l_PM Jornais(eliza)_SP_SECOM PR - DISTRITO FEDERAL - 14-05-08(1) 3 3 2 2" xfId="42702" xr:uid="{B5BF4FEA-C35A-4A91-80FB-0A52379FE029}"/>
    <cellStyle name="l_PM Jornais(eliza)_SP_SECOM PR - DISTRITO FEDERAL - 14-05-08(1) 3 3 3" xfId="30476" xr:uid="{5E36273D-0B48-4B96-BB7C-B451808D81D7}"/>
    <cellStyle name="l_PM Jornais(eliza)_SP_SECOM PR - DISTRITO FEDERAL - 14-05-08(1) 3 4" xfId="33473" xr:uid="{F27C4292-C4E7-40FB-98E8-541C300BC84B}"/>
    <cellStyle name="l_PM Jornais(eliza)_SP_SECOM PR - DISTRITO FEDERAL - 14-05-08(1) 3 4 2" xfId="45192" xr:uid="{3AE66B76-791E-422B-A2B6-3797EAC5C4FC}"/>
    <cellStyle name="l_PM Jornais(eliza)_SP_SECOM PR - DISTRITO FEDERAL - 14-05-08(1) 3 5" xfId="35675" xr:uid="{2A54DA83-137F-4CE5-9434-E50FD163966D}"/>
    <cellStyle name="l_PM Jornais(eliza)_SP_SECOM PR - DISTRITO FEDERAL - 14-05-08(1) 3 6" xfId="37237" xr:uid="{20A96380-7F31-4E0B-A919-730BB1A1137F}"/>
    <cellStyle name="l_PM Jornais(eliza)_SP_SECOM PR - DISTRITO FEDERAL - 14-05-08(1) 3 6 2" xfId="46773" xr:uid="{AD5AC8FC-5DC4-4323-A772-E79FBACF82E6}"/>
    <cellStyle name="l_PM Jornais(eliza)_SP_SECOM PR - DISTRITO FEDERAL - 14-05-08(1) 4" xfId="14440" xr:uid="{42D6F454-CC56-45CC-A67C-D3F9A26C7CB5}"/>
    <cellStyle name="l_PM Jornais(eliza)_SP_SECOM PR - DISTRITO FEDERAL - 14-05-08(1) 4 2" xfId="20599" xr:uid="{9BA758CC-16D5-427F-8ED4-5A2438B7A4EA}"/>
    <cellStyle name="l_PM Jornais(eliza)_SP_SECOM PR - DISTRITO FEDERAL - 14-05-08(1) 4 2 2" xfId="38009" xr:uid="{10025135-6C22-40C9-8173-3809C3BC5243}"/>
    <cellStyle name="l_PM Jornais(eliza)_SP_SECOM PR - DISTRITO FEDERAL - 14-05-08(1) 4 3" xfId="25507" xr:uid="{F21AB5A2-7256-4130-9962-FA5FF05DD0CA}"/>
    <cellStyle name="l_PM Jornais(eliza)_SP_SECOM PR - DISTRITO FEDERAL - 14-05-08(1) 5" xfId="28718" xr:uid="{F5A69787-4E36-484B-AFB6-24B7F0804440}"/>
    <cellStyle name="l_PM Jornais(eliza)_SP_SECOM PR - DISTRITO FEDERAL - 14-05-08(1) 5 2" xfId="41074" xr:uid="{8C7F8771-B981-4E23-BF36-6E2242F9098C}"/>
    <cellStyle name="l_PM Jornais(eliza)_SP_SECOM PR - DISTRITO FEDERAL - 14-05-08(1) 6" xfId="31617" xr:uid="{693C5568-7398-4499-BA91-72D906105854}"/>
    <cellStyle name="l_PM Jornais(eliza)_SP_SECOM PR - DISTRITO FEDERAL - 14-05-08(1)_JORNAL COMPLEMENTO 24.06 - VERAMIR II - CONSOLIDADO" xfId="1991" xr:uid="{B54640C0-08F6-4B0A-B299-4D15DAEE1718}"/>
    <cellStyle name="l_PM Jornais(eliza)_SP_SECOM PR - DISTRITO FEDERAL - 14-05-08(1)_OOH - Rev 12" xfId="4300" xr:uid="{7924C1E8-3DC4-4B2C-9583-9FC652FC9F52}"/>
    <cellStyle name="l_PM Jornais(eliza)_SP_SECOM PR - MAIS BRASIL - 2a  ETAPA - 13-05 CONFERENCIA 10.05.08" xfId="1992" xr:uid="{2DF56C40-E210-49CB-AB8F-FFED7F98E1CB}"/>
    <cellStyle name="l_PM Jornais(eliza)_SP_SECOM PR - MAIS BRASIL - 2a  ETAPA - 13-05 CONFERENCIA 10.05.08 2" xfId="11598" xr:uid="{D39F4DBA-A8AF-4521-AB14-E5040272D97F}"/>
    <cellStyle name="l_PM Jornais(eliza)_SP_SECOM PR - MAIS BRASIL - 2a  ETAPA - 13-05 CONFERENCIA 10.05.08 2 2" xfId="13354" xr:uid="{8F5C6A3B-A0D6-47C0-9CA0-07788C31835A}"/>
    <cellStyle name="l_PM Jornais(eliza)_SP_SECOM PR - MAIS BRASIL - 2a  ETAPA - 13-05 CONFERENCIA 10.05.08 2 2 2" xfId="16984" xr:uid="{F6116C51-31E8-4DEE-8830-532F03A599BB}"/>
    <cellStyle name="l_PM Jornais(eliza)_SP_SECOM PR - MAIS BRASIL - 2a  ETAPA - 13-05 CONFERENCIA 10.05.08 2 2 2 2" xfId="23143" xr:uid="{3B8AF70D-B3F2-40DE-B68D-024385549446}"/>
    <cellStyle name="l_PM Jornais(eliza)_SP_SECOM PR - MAIS BRASIL - 2a  ETAPA - 13-05 CONFERENCIA 10.05.08 2 2 2 2 2" xfId="40410" xr:uid="{8577C285-E7E2-433D-B48D-889053951A76}"/>
    <cellStyle name="l_PM Jornais(eliza)_SP_SECOM PR - MAIS BRASIL - 2a  ETAPA - 13-05 CONFERENCIA 10.05.08 2 2 2 3" xfId="28051" xr:uid="{7A46D0FD-EF80-46C4-B028-6EDBBE43A472}"/>
    <cellStyle name="l_PM Jornais(eliza)_SP_SECOM PR - MAIS BRASIL - 2a  ETAPA - 13-05 CONFERENCIA 10.05.08 2 2 3" xfId="31275" xr:uid="{AD0F00B9-B029-400F-AB80-86A518050E6D}"/>
    <cellStyle name="l_PM Jornais(eliza)_SP_SECOM PR - MAIS BRASIL - 2a  ETAPA - 13-05 CONFERENCIA 10.05.08 2 2 3 2" xfId="43499" xr:uid="{3CEB8906-D122-4027-BA56-148D7E27F782}"/>
    <cellStyle name="l_PM Jornais(eliza)_SP_SECOM PR - MAIS BRASIL - 2a  ETAPA - 13-05 CONFERENCIA 10.05.08 2 2 4" xfId="34267" xr:uid="{CF990323-2FBD-454F-B581-88238811D64E}"/>
    <cellStyle name="l_PM Jornais(eliza)_SP_SECOM PR - MAIS BRASIL - 2a  ETAPA - 13-05 CONFERENCIA 10.05.08 2 2 4 2" xfId="45986" xr:uid="{655DAF2D-E2DD-4131-816E-E9009CBDCA86}"/>
    <cellStyle name="l_PM Jornais(eliza)_SP_SECOM PR - MAIS BRASIL - 2a  ETAPA - 13-05 CONFERENCIA 10.05.08 2 2 5" xfId="36468" xr:uid="{F67EA4A7-6EAC-4B11-8A87-B0F25C3B5BDF}"/>
    <cellStyle name="l_PM Jornais(eliza)_SP_SECOM PR - MAIS BRASIL - 2a  ETAPA - 13-05 CONFERENCIA 10.05.08 2 2 6" xfId="24380" xr:uid="{CDFB39B6-2E25-4CF5-991B-352F2F29351A}"/>
    <cellStyle name="l_PM Jornais(eliza)_SP_SECOM PR - MAIS BRASIL - 2a  ETAPA - 13-05 CONFERENCIA 10.05.08 2 3" xfId="15281" xr:uid="{76F3CDE4-9FE5-4244-A8C5-BDE118BBFDDB}"/>
    <cellStyle name="l_PM Jornais(eliza)_SP_SECOM PR - MAIS BRASIL - 2a  ETAPA - 13-05 CONFERENCIA 10.05.08 2 3 2" xfId="21440" xr:uid="{68BAC638-BFEC-4ABA-A358-478952113AFF}"/>
    <cellStyle name="l_PM Jornais(eliza)_SP_SECOM PR - MAIS BRASIL - 2a  ETAPA - 13-05 CONFERENCIA 10.05.08 2 3 2 2" xfId="38813" xr:uid="{A462B954-B489-43A6-A9D6-27BDE30D52C9}"/>
    <cellStyle name="l_PM Jornais(eliza)_SP_SECOM PR - MAIS BRASIL - 2a  ETAPA - 13-05 CONFERENCIA 10.05.08 2 3 3" xfId="26402" xr:uid="{2061DE91-EAD5-4725-9CCC-A80EE4EECF26}"/>
    <cellStyle name="l_PM Jornais(eliza)_SP_SECOM PR - MAIS BRASIL - 2a  ETAPA - 13-05 CONFERENCIA 10.05.08 2 4" xfId="29593" xr:uid="{C121CF29-810C-48BF-9BF2-BEF4E1F384B0}"/>
    <cellStyle name="l_PM Jornais(eliza)_SP_SECOM PR - MAIS BRASIL - 2a  ETAPA - 13-05 CONFERENCIA 10.05.08 2 4 2" xfId="41903" xr:uid="{62CB9105-3524-465A-9D05-F4FEDB4C6F39}"/>
    <cellStyle name="l_PM Jornais(eliza)_SP_SECOM PR - MAIS BRASIL - 2a  ETAPA - 13-05 CONFERENCIA 10.05.08 2 5" xfId="32577" xr:uid="{E49BF7F4-9154-4591-89ED-72C7E3EC8A9C}"/>
    <cellStyle name="l_PM Jornais(eliza)_SP_SECOM PR - MAIS BRASIL - 2a  ETAPA - 13-05 CONFERENCIA 10.05.08 2 5 2" xfId="44332" xr:uid="{BC612F85-38FB-43CB-A49F-C831E1BED3A9}"/>
    <cellStyle name="l_PM Jornais(eliza)_SP_SECOM PR - MAIS BRASIL - 2a  ETAPA - 13-05 CONFERENCIA 10.05.08 2 6" xfId="34882" xr:uid="{7CB0BA56-A39B-454F-A36D-680E32312A8A}"/>
    <cellStyle name="l_PM Jornais(eliza)_SP_SECOM PR - MAIS BRASIL - 2a  ETAPA - 13-05 CONFERENCIA 10.05.08 2 7" xfId="19643" xr:uid="{B78E1663-22F8-4ECD-832E-354202CC3118}"/>
    <cellStyle name="l_PM Jornais(eliza)_SP_SECOM PR - MAIS BRASIL - 2a  ETAPA - 13-05 CONFERENCIA 10.05.08 3" xfId="12551" xr:uid="{FDB305D2-14D2-4267-9F10-EF183C034DFE}"/>
    <cellStyle name="l_PM Jornais(eliza)_SP_SECOM PR - MAIS BRASIL - 2a  ETAPA - 13-05 CONFERENCIA 10.05.08 3 2" xfId="16181" xr:uid="{50677CF1-9092-4559-95FB-A51094F3F5EA}"/>
    <cellStyle name="l_PM Jornais(eliza)_SP_SECOM PR - MAIS BRASIL - 2a  ETAPA - 13-05 CONFERENCIA 10.05.08 3 2 2" xfId="22340" xr:uid="{B4DD6A7B-A49E-4AE8-8DAF-915F72F2D9A2}"/>
    <cellStyle name="l_PM Jornais(eliza)_SP_SECOM PR - MAIS BRASIL - 2a  ETAPA - 13-05 CONFERENCIA 10.05.08 3 2 2 2" xfId="39618" xr:uid="{F044571B-7CA6-4A06-B46A-DB81EAA4DBB7}"/>
    <cellStyle name="l_PM Jornais(eliza)_SP_SECOM PR - MAIS BRASIL - 2a  ETAPA - 13-05 CONFERENCIA 10.05.08 3 2 3" xfId="27259" xr:uid="{A80B6951-2FBD-4A6F-9599-C5E3AE41FBF8}"/>
    <cellStyle name="l_PM Jornais(eliza)_SP_SECOM PR - MAIS BRASIL - 2a  ETAPA - 13-05 CONFERENCIA 10.05.08 3 2 4" xfId="48518" xr:uid="{1008C5DA-FEEE-4E75-AAF5-2CE5646E2C61}"/>
    <cellStyle name="l_PM Jornais(eliza)_SP_SECOM PR - MAIS BRASIL - 2a  ETAPA - 13-05 CONFERENCIA 10.05.08 3 3" xfId="17881" xr:uid="{48BFA9DE-DF9B-412E-93F5-6A0FD06ACE2A}"/>
    <cellStyle name="l_PM Jornais(eliza)_SP_SECOM PR - MAIS BRASIL - 2a  ETAPA - 13-05 CONFERENCIA 10.05.08 3 3 2" xfId="24040" xr:uid="{6CBDC020-8253-49DC-9A43-4BFBCD924DB7}"/>
    <cellStyle name="l_PM Jornais(eliza)_SP_SECOM PR - MAIS BRASIL - 2a  ETAPA - 13-05 CONFERENCIA 10.05.08 3 3 2 2" xfId="42703" xr:uid="{BD4839F6-A6BE-46E6-A6EB-1054EFAB23DF}"/>
    <cellStyle name="l_PM Jornais(eliza)_SP_SECOM PR - MAIS BRASIL - 2a  ETAPA - 13-05 CONFERENCIA 10.05.08 3 3 3" xfId="30477" xr:uid="{37FD0A62-0A1E-49DD-9DBE-1B66DC5C14BE}"/>
    <cellStyle name="l_PM Jornais(eliza)_SP_SECOM PR - MAIS BRASIL - 2a  ETAPA - 13-05 CONFERENCIA 10.05.08 3 4" xfId="33474" xr:uid="{4E19010C-92F7-4AFC-93C3-4889B0D21827}"/>
    <cellStyle name="l_PM Jornais(eliza)_SP_SECOM PR - MAIS BRASIL - 2a  ETAPA - 13-05 CONFERENCIA 10.05.08 3 4 2" xfId="45193" xr:uid="{0C1D3286-C446-46C9-A1B8-1298415D7865}"/>
    <cellStyle name="l_PM Jornais(eliza)_SP_SECOM PR - MAIS BRASIL - 2a  ETAPA - 13-05 CONFERENCIA 10.05.08 3 5" xfId="35676" xr:uid="{3B1B2907-4E3A-4C24-9DB9-792928940E01}"/>
    <cellStyle name="l_PM Jornais(eliza)_SP_SECOM PR - MAIS BRASIL - 2a  ETAPA - 13-05 CONFERENCIA 10.05.08 3 6" xfId="36837" xr:uid="{69C6106D-1414-4917-BEE1-571A12965009}"/>
    <cellStyle name="l_PM Jornais(eliza)_SP_SECOM PR - MAIS BRASIL - 2a  ETAPA - 13-05 CONFERENCIA 10.05.08 3 6 2" xfId="46373" xr:uid="{39B76F21-A7DD-49C3-AA49-440C329134F5}"/>
    <cellStyle name="l_PM Jornais(eliza)_SP_SECOM PR - MAIS BRASIL - 2a  ETAPA - 13-05 CONFERENCIA 10.05.08 4" xfId="14441" xr:uid="{B2751078-92D0-4BC6-8623-876B1BB8820C}"/>
    <cellStyle name="l_PM Jornais(eliza)_SP_SECOM PR - MAIS BRASIL - 2a  ETAPA - 13-05 CONFERENCIA 10.05.08 4 2" xfId="20600" xr:uid="{A9A87588-3CD5-465E-BE57-6FF135F9C45C}"/>
    <cellStyle name="l_PM Jornais(eliza)_SP_SECOM PR - MAIS BRASIL - 2a  ETAPA - 13-05 CONFERENCIA 10.05.08 4 2 2" xfId="38010" xr:uid="{792F1145-5C71-4EF9-8882-473F66B673B4}"/>
    <cellStyle name="l_PM Jornais(eliza)_SP_SECOM PR - MAIS BRASIL - 2a  ETAPA - 13-05 CONFERENCIA 10.05.08 4 3" xfId="25508" xr:uid="{C7DF4CCC-606E-4D99-8E83-11BE54EFEB3D}"/>
    <cellStyle name="l_PM Jornais(eliza)_SP_SECOM PR - MAIS BRASIL - 2a  ETAPA - 13-05 CONFERENCIA 10.05.08 5" xfId="28719" xr:uid="{4AC85E99-6297-480D-BEB7-7B33A86E45F6}"/>
    <cellStyle name="l_PM Jornais(eliza)_SP_SECOM PR - MAIS BRASIL - 2a  ETAPA - 13-05 CONFERENCIA 10.05.08 5 2" xfId="41075" xr:uid="{AC0E21F3-CF36-4D43-BF48-865854169C08}"/>
    <cellStyle name="l_PM Jornais(eliza)_SP_SECOM PR - MAIS BRASIL - 2a  ETAPA - 13-05 CONFERENCIA 10.05.08 6" xfId="31616" xr:uid="{85B12A35-E891-4F8D-8F20-A91B0F784B3F}"/>
    <cellStyle name="l_PM Jornais(eliza)_SP_SECOM PR - MAIS BRASIL - 2a  ETAPA - 13-05 CONFERENCIA 10.05.08_JORNAL COMPLEMENTO 24.06 - VERAMIR II - CONSOLIDADO" xfId="1993" xr:uid="{A22C40C3-144D-4842-8D7B-9811AAAD4F8D}"/>
    <cellStyle name="l_PM Jornais(eliza)_SP_SECOM PR - MAIS BRASIL - 2a  ETAPA - 13-05 CONFERENCIA 10.05.08_OOH - Rev 12" xfId="4301" xr:uid="{00FC182D-A766-45C3-8DB7-2160F871A7C9}"/>
    <cellStyle name="l_PM Jornais(eliza)_SP_SECOM PR - MAIS BRASIL - 2a  ETAPA - 13-05 CONFERENCIA 10.05.08_SECOM PR - BAHIA -  14-05-08" xfId="1994" xr:uid="{9B2CC2A6-D47B-4FDD-93F9-E25B4AA197C5}"/>
    <cellStyle name="l_PM Jornais(eliza)_SP_SECOM PR - MAIS BRASIL - 2a  ETAPA - 13-05 CONFERENCIA 10.05.08_SECOM PR - BAHIA -  14-05-08_JORNAL COMPLEMENTO 24.06 - VERAMIR II - CONSOLIDADO" xfId="1995" xr:uid="{A36BE093-CF3C-4784-BD4F-C6BBD648C42B}"/>
    <cellStyle name="l_PM Jornais(eliza)_SP_SECOM PR - MAIS BRASIL - 2a  ETAPA - 13-05 CONFERENCIA 10.05.08_SECOM PR - DISTRITO FEDERAL - 14-05-08" xfId="1996" xr:uid="{95814FF1-47E0-41FB-B795-43B93F829C62}"/>
    <cellStyle name="l_PM Jornais(eliza)_SP_SECOM PR - MAIS BRASIL - 2a  ETAPA - 13-05 CONFERENCIA 10.05.08_SECOM PR - DISTRITO FEDERAL - 14-05-08 2" xfId="11599" xr:uid="{C4A69B4B-4714-4F96-8402-E58D5055C51E}"/>
    <cellStyle name="l_PM Jornais(eliza)_SP_SECOM PR - MAIS BRASIL - 2a  ETAPA - 13-05 CONFERENCIA 10.05.08_SECOM PR - DISTRITO FEDERAL - 14-05-08 2 2" xfId="13355" xr:uid="{25945FBA-8017-4101-B571-31A155F5A2F7}"/>
    <cellStyle name="l_PM Jornais(eliza)_SP_SECOM PR - MAIS BRASIL - 2a  ETAPA - 13-05 CONFERENCIA 10.05.08_SECOM PR - DISTRITO FEDERAL - 14-05-08 2 2 2" xfId="16985" xr:uid="{E3B17CDC-D9BD-4277-9482-2CE0248C759F}"/>
    <cellStyle name="l_PM Jornais(eliza)_SP_SECOM PR - MAIS BRASIL - 2a  ETAPA - 13-05 CONFERENCIA 10.05.08_SECOM PR - DISTRITO FEDERAL - 14-05-08 2 2 2 2" xfId="23144" xr:uid="{DDB506F3-E7D5-4661-9B4C-04A5DDAA99AD}"/>
    <cellStyle name="l_PM Jornais(eliza)_SP_SECOM PR - MAIS BRASIL - 2a  ETAPA - 13-05 CONFERENCIA 10.05.08_SECOM PR - DISTRITO FEDERAL - 14-05-08 2 2 2 2 2" xfId="40411" xr:uid="{E0A61A3D-E126-4617-BE3F-4C9FB7FBD4B0}"/>
    <cellStyle name="l_PM Jornais(eliza)_SP_SECOM PR - MAIS BRASIL - 2a  ETAPA - 13-05 CONFERENCIA 10.05.08_SECOM PR - DISTRITO FEDERAL - 14-05-08 2 2 2 3" xfId="28052" xr:uid="{49080B02-09D1-4C1D-8EE4-79131FB51C7F}"/>
    <cellStyle name="l_PM Jornais(eliza)_SP_SECOM PR - MAIS BRASIL - 2a  ETAPA - 13-05 CONFERENCIA 10.05.08_SECOM PR - DISTRITO FEDERAL - 14-05-08 2 2 3" xfId="31276" xr:uid="{2D8896C3-DBAC-4317-BA34-213BCC57D18B}"/>
    <cellStyle name="l_PM Jornais(eliza)_SP_SECOM PR - MAIS BRASIL - 2a  ETAPA - 13-05 CONFERENCIA 10.05.08_SECOM PR - DISTRITO FEDERAL - 14-05-08 2 2 3 2" xfId="43500" xr:uid="{C9D25C69-A3A9-46C4-A5D4-B81111278275}"/>
    <cellStyle name="l_PM Jornais(eliza)_SP_SECOM PR - MAIS BRASIL - 2a  ETAPA - 13-05 CONFERENCIA 10.05.08_SECOM PR - DISTRITO FEDERAL - 14-05-08 2 2 4" xfId="34268" xr:uid="{381089B5-9845-42BD-BF8D-59F8BE67B29D}"/>
    <cellStyle name="l_PM Jornais(eliza)_SP_SECOM PR - MAIS BRASIL - 2a  ETAPA - 13-05 CONFERENCIA 10.05.08_SECOM PR - DISTRITO FEDERAL - 14-05-08 2 2 4 2" xfId="45987" xr:uid="{9C032FF0-DAF2-484E-825E-E0D174054686}"/>
    <cellStyle name="l_PM Jornais(eliza)_SP_SECOM PR - MAIS BRASIL - 2a  ETAPA - 13-05 CONFERENCIA 10.05.08_SECOM PR - DISTRITO FEDERAL - 14-05-08 2 2 5" xfId="36469" xr:uid="{9F7905B3-38E4-4D13-9C79-82330804005B}"/>
    <cellStyle name="l_PM Jornais(eliza)_SP_SECOM PR - MAIS BRASIL - 2a  ETAPA - 13-05 CONFERENCIA 10.05.08_SECOM PR - DISTRITO FEDERAL - 14-05-08 2 2 6" xfId="24381" xr:uid="{18D8D023-949E-4DBA-ACD3-40E1C8664CDE}"/>
    <cellStyle name="l_PM Jornais(eliza)_SP_SECOM PR - MAIS BRASIL - 2a  ETAPA - 13-05 CONFERENCIA 10.05.08_SECOM PR - DISTRITO FEDERAL - 14-05-08 2 3" xfId="15282" xr:uid="{C14328CC-5F8F-492B-83AA-C4A6CCE33205}"/>
    <cellStyle name="l_PM Jornais(eliza)_SP_SECOM PR - MAIS BRASIL - 2a  ETAPA - 13-05 CONFERENCIA 10.05.08_SECOM PR - DISTRITO FEDERAL - 14-05-08 2 3 2" xfId="21441" xr:uid="{F7DC87A5-9744-46DA-9D9D-DFA850654509}"/>
    <cellStyle name="l_PM Jornais(eliza)_SP_SECOM PR - MAIS BRASIL - 2a  ETAPA - 13-05 CONFERENCIA 10.05.08_SECOM PR - DISTRITO FEDERAL - 14-05-08 2 3 2 2" xfId="38814" xr:uid="{583A7121-32A0-4F15-9ABB-F533AC8C2E97}"/>
    <cellStyle name="l_PM Jornais(eliza)_SP_SECOM PR - MAIS BRASIL - 2a  ETAPA - 13-05 CONFERENCIA 10.05.08_SECOM PR - DISTRITO FEDERAL - 14-05-08 2 3 3" xfId="26403" xr:uid="{0C40E49D-38CF-44C7-9BF9-3E4D4AF8AD26}"/>
    <cellStyle name="l_PM Jornais(eliza)_SP_SECOM PR - MAIS BRASIL - 2a  ETAPA - 13-05 CONFERENCIA 10.05.08_SECOM PR - DISTRITO FEDERAL - 14-05-08 2 4" xfId="29594" xr:uid="{7BF2BB83-2E23-4D0A-9426-01155327B1FA}"/>
    <cellStyle name="l_PM Jornais(eliza)_SP_SECOM PR - MAIS BRASIL - 2a  ETAPA - 13-05 CONFERENCIA 10.05.08_SECOM PR - DISTRITO FEDERAL - 14-05-08 2 4 2" xfId="41904" xr:uid="{59B24C60-B1B0-4177-A548-7E1DB036AC24}"/>
    <cellStyle name="l_PM Jornais(eliza)_SP_SECOM PR - MAIS BRASIL - 2a  ETAPA - 13-05 CONFERENCIA 10.05.08_SECOM PR - DISTRITO FEDERAL - 14-05-08 2 5" xfId="32578" xr:uid="{5DC481E5-671E-4B09-9F4F-9AE46615E402}"/>
    <cellStyle name="l_PM Jornais(eliza)_SP_SECOM PR - MAIS BRASIL - 2a  ETAPA - 13-05 CONFERENCIA 10.05.08_SECOM PR - DISTRITO FEDERAL - 14-05-08 2 5 2" xfId="44333" xr:uid="{6E94516D-1937-44A1-BCDE-71CCB65EFA6E}"/>
    <cellStyle name="l_PM Jornais(eliza)_SP_SECOM PR - MAIS BRASIL - 2a  ETAPA - 13-05 CONFERENCIA 10.05.08_SECOM PR - DISTRITO FEDERAL - 14-05-08 2 6" xfId="34883" xr:uid="{FD10696D-ECFA-4AF5-ADAC-6778126C147E}"/>
    <cellStyle name="l_PM Jornais(eliza)_SP_SECOM PR - MAIS BRASIL - 2a  ETAPA - 13-05 CONFERENCIA 10.05.08_SECOM PR - DISTRITO FEDERAL - 14-05-08 2 7" xfId="18966" xr:uid="{608F3568-EE86-4D37-A826-F5D226D4248F}"/>
    <cellStyle name="l_PM Jornais(eliza)_SP_SECOM PR - MAIS BRASIL - 2a  ETAPA - 13-05 CONFERENCIA 10.05.08_SECOM PR - DISTRITO FEDERAL - 14-05-08 3" xfId="12552" xr:uid="{33D4232A-BB6C-41CF-BBF5-01C1CC19851A}"/>
    <cellStyle name="l_PM Jornais(eliza)_SP_SECOM PR - MAIS BRASIL - 2a  ETAPA - 13-05 CONFERENCIA 10.05.08_SECOM PR - DISTRITO FEDERAL - 14-05-08 3 2" xfId="16182" xr:uid="{92BAAF01-EE67-4375-920F-207BADE1B226}"/>
    <cellStyle name="l_PM Jornais(eliza)_SP_SECOM PR - MAIS BRASIL - 2a  ETAPA - 13-05 CONFERENCIA 10.05.08_SECOM PR - DISTRITO FEDERAL - 14-05-08 3 2 2" xfId="22341" xr:uid="{4D7A7D04-CEA9-4DBB-B114-588E0DE8D464}"/>
    <cellStyle name="l_PM Jornais(eliza)_SP_SECOM PR - MAIS BRASIL - 2a  ETAPA - 13-05 CONFERENCIA 10.05.08_SECOM PR - DISTRITO FEDERAL - 14-05-08 3 2 2 2" xfId="39619" xr:uid="{F04EED9D-0593-4E88-B2ED-8CE164C049E3}"/>
    <cellStyle name="l_PM Jornais(eliza)_SP_SECOM PR - MAIS BRASIL - 2a  ETAPA - 13-05 CONFERENCIA 10.05.08_SECOM PR - DISTRITO FEDERAL - 14-05-08 3 2 3" xfId="27260" xr:uid="{CB7CAE1A-2DA2-42AD-8C8D-DD3B806D1B40}"/>
    <cellStyle name="l_PM Jornais(eliza)_SP_SECOM PR - MAIS BRASIL - 2a  ETAPA - 13-05 CONFERENCIA 10.05.08_SECOM PR - DISTRITO FEDERAL - 14-05-08 3 2 4" xfId="48519" xr:uid="{50CB67FF-3C9E-4A71-8176-A87403A1CDB2}"/>
    <cellStyle name="l_PM Jornais(eliza)_SP_SECOM PR - MAIS BRASIL - 2a  ETAPA - 13-05 CONFERENCIA 10.05.08_SECOM PR - DISTRITO FEDERAL - 14-05-08 3 3" xfId="17882" xr:uid="{F057ECC9-E061-4F39-95CA-75EC191D5826}"/>
    <cellStyle name="l_PM Jornais(eliza)_SP_SECOM PR - MAIS BRASIL - 2a  ETAPA - 13-05 CONFERENCIA 10.05.08_SECOM PR - DISTRITO FEDERAL - 14-05-08 3 3 2" xfId="24041" xr:uid="{45BFDFDE-8558-40E8-91EF-269CFBD6BBB4}"/>
    <cellStyle name="l_PM Jornais(eliza)_SP_SECOM PR - MAIS BRASIL - 2a  ETAPA - 13-05 CONFERENCIA 10.05.08_SECOM PR - DISTRITO FEDERAL - 14-05-08 3 3 2 2" xfId="42704" xr:uid="{82DC7319-2A8C-4163-9943-76B92C1EFE12}"/>
    <cellStyle name="l_PM Jornais(eliza)_SP_SECOM PR - MAIS BRASIL - 2a  ETAPA - 13-05 CONFERENCIA 10.05.08_SECOM PR - DISTRITO FEDERAL - 14-05-08 3 3 3" xfId="30478" xr:uid="{07D2B6F1-128F-4425-A0CA-85BD4B11A445}"/>
    <cellStyle name="l_PM Jornais(eliza)_SP_SECOM PR - MAIS BRASIL - 2a  ETAPA - 13-05 CONFERENCIA 10.05.08_SECOM PR - DISTRITO FEDERAL - 14-05-08 3 4" xfId="33475" xr:uid="{E4006055-0449-4DCA-9583-77FC7C3C4B26}"/>
    <cellStyle name="l_PM Jornais(eliza)_SP_SECOM PR - MAIS BRASIL - 2a  ETAPA - 13-05 CONFERENCIA 10.05.08_SECOM PR - DISTRITO FEDERAL - 14-05-08 3 4 2" xfId="45194" xr:uid="{B9C40DC3-F557-4279-A9C2-1C3C79AF6FF1}"/>
    <cellStyle name="l_PM Jornais(eliza)_SP_SECOM PR - MAIS BRASIL - 2a  ETAPA - 13-05 CONFERENCIA 10.05.08_SECOM PR - DISTRITO FEDERAL - 14-05-08 3 5" xfId="35677" xr:uid="{8CBBAC13-85E0-4806-924B-498068C64663}"/>
    <cellStyle name="l_PM Jornais(eliza)_SP_SECOM PR - MAIS BRASIL - 2a  ETAPA - 13-05 CONFERENCIA 10.05.08_SECOM PR - DISTRITO FEDERAL - 14-05-08 3 6" xfId="32051" xr:uid="{EE6CEC19-93C2-480E-A2C4-17A231BBFD4D}"/>
    <cellStyle name="l_PM Jornais(eliza)_SP_SECOM PR - MAIS BRASIL - 2a  ETAPA - 13-05 CONFERENCIA 10.05.08_SECOM PR - DISTRITO FEDERAL - 14-05-08 3 6 2" xfId="43806" xr:uid="{623E5BEA-DF6C-4140-8746-AAE84FA1F323}"/>
    <cellStyle name="l_PM Jornais(eliza)_SP_SECOM PR - MAIS BRASIL - 2a  ETAPA - 13-05 CONFERENCIA 10.05.08_SECOM PR - DISTRITO FEDERAL - 14-05-08 4" xfId="14442" xr:uid="{6CD7082C-720F-45C0-84DE-5DCA39CBD0A5}"/>
    <cellStyle name="l_PM Jornais(eliza)_SP_SECOM PR - MAIS BRASIL - 2a  ETAPA - 13-05 CONFERENCIA 10.05.08_SECOM PR - DISTRITO FEDERAL - 14-05-08 4 2" xfId="20601" xr:uid="{ADB8A11A-BF96-4D05-A643-C9865B91113F}"/>
    <cellStyle name="l_PM Jornais(eliza)_SP_SECOM PR - MAIS BRASIL - 2a  ETAPA - 13-05 CONFERENCIA 10.05.08_SECOM PR - DISTRITO FEDERAL - 14-05-08 4 2 2" xfId="38011" xr:uid="{727E5A96-3E18-461A-98A5-5774C903123A}"/>
    <cellStyle name="l_PM Jornais(eliza)_SP_SECOM PR - MAIS BRASIL - 2a  ETAPA - 13-05 CONFERENCIA 10.05.08_SECOM PR - DISTRITO FEDERAL - 14-05-08 4 3" xfId="25509" xr:uid="{2EE56319-E87A-4800-9B4D-077ECB5B1A9C}"/>
    <cellStyle name="l_PM Jornais(eliza)_SP_SECOM PR - MAIS BRASIL - 2a  ETAPA - 13-05 CONFERENCIA 10.05.08_SECOM PR - DISTRITO FEDERAL - 14-05-08 5" xfId="28720" xr:uid="{EDB82AAB-7C0C-453B-BEE5-25E118CC8C40}"/>
    <cellStyle name="l_PM Jornais(eliza)_SP_SECOM PR - MAIS BRASIL - 2a  ETAPA - 13-05 CONFERENCIA 10.05.08_SECOM PR - DISTRITO FEDERAL - 14-05-08 5 2" xfId="41076" xr:uid="{71987694-23F9-437E-BF56-65DE7464F581}"/>
    <cellStyle name="l_PM Jornais(eliza)_SP_SECOM PR - MAIS BRASIL - 2a  ETAPA - 13-05 CONFERENCIA 10.05.08_SECOM PR - DISTRITO FEDERAL - 14-05-08 6" xfId="31615" xr:uid="{47999803-7049-44FD-8C78-C57562DE9EA5}"/>
    <cellStyle name="l_PM Jornais(eliza)_SP_SECOM PR - MAIS BRASIL - 2a  ETAPA - 13-05 CONFERENCIA 10.05.08_SECOM PR - DISTRITO FEDERAL - 14-05-08_JORNAL COMPLEMENTO 24.06 - VERAMIR II - CONSOLIDADO" xfId="1997" xr:uid="{3156F791-CC2A-4CB0-9CFD-B0182F471B33}"/>
    <cellStyle name="l_PM Jornais(eliza)_SP_SECOM PR - MAIS BRASIL - 2a  ETAPA - 13-05 CONFERENCIA 10.05.08_SECOM PR - DISTRITO FEDERAL - 14-05-08_OOH - Rev 12" xfId="4302" xr:uid="{B6B53FCC-A0CC-442B-B102-EDD63A1007D4}"/>
    <cellStyle name="l_PM Jornais(eliza)_SP_SECOM PR - MAIS BRASIL - 2a  ETAPA - 13-05 CONFERENCIA 10.05.08_SECOM PR - MGE E SPE - 13-05" xfId="1998" xr:uid="{21938352-B86E-4E4F-B604-6217173A6666}"/>
    <cellStyle name="l_PM Jornais(eliza)_SP_SECOM PR - MAIS BRASIL - 2a  ETAPA - 13-05 CONFERENCIA 10.05.08_SECOM PR - MGE E SPE - 13-05 2" xfId="11600" xr:uid="{CFF1B0F3-47B7-488B-9286-BB0532F0E3EF}"/>
    <cellStyle name="l_PM Jornais(eliza)_SP_SECOM PR - MAIS BRASIL - 2a  ETAPA - 13-05 CONFERENCIA 10.05.08_SECOM PR - MGE E SPE - 13-05 2 2" xfId="13356" xr:uid="{42ABB341-23F2-447A-9A47-457C42812F72}"/>
    <cellStyle name="l_PM Jornais(eliza)_SP_SECOM PR - MAIS BRASIL - 2a  ETAPA - 13-05 CONFERENCIA 10.05.08_SECOM PR - MGE E SPE - 13-05 2 2 2" xfId="16986" xr:uid="{3B1FF8BB-6071-4FC4-8185-5CFDDD6CA905}"/>
    <cellStyle name="l_PM Jornais(eliza)_SP_SECOM PR - MAIS BRASIL - 2a  ETAPA - 13-05 CONFERENCIA 10.05.08_SECOM PR - MGE E SPE - 13-05 2 2 2 2" xfId="23145" xr:uid="{4194D374-691A-49FB-9E0C-7A7A2FC4A1A8}"/>
    <cellStyle name="l_PM Jornais(eliza)_SP_SECOM PR - MAIS BRASIL - 2a  ETAPA - 13-05 CONFERENCIA 10.05.08_SECOM PR - MGE E SPE - 13-05 2 2 2 2 2" xfId="40412" xr:uid="{D0C62123-F827-428B-9CF7-440E3D650BC6}"/>
    <cellStyle name="l_PM Jornais(eliza)_SP_SECOM PR - MAIS BRASIL - 2a  ETAPA - 13-05 CONFERENCIA 10.05.08_SECOM PR - MGE E SPE - 13-05 2 2 2 3" xfId="28053" xr:uid="{EBCD22F4-B1C9-4AD2-A4DC-BB1E2E9C3908}"/>
    <cellStyle name="l_PM Jornais(eliza)_SP_SECOM PR - MAIS BRASIL - 2a  ETAPA - 13-05 CONFERENCIA 10.05.08_SECOM PR - MGE E SPE - 13-05 2 2 3" xfId="31277" xr:uid="{5E386E1A-C097-450F-8473-B53FC3B07A9A}"/>
    <cellStyle name="l_PM Jornais(eliza)_SP_SECOM PR - MAIS BRASIL - 2a  ETAPA - 13-05 CONFERENCIA 10.05.08_SECOM PR - MGE E SPE - 13-05 2 2 3 2" xfId="43501" xr:uid="{FAF7B33A-48C5-474B-8866-81400FC9A0F2}"/>
    <cellStyle name="l_PM Jornais(eliza)_SP_SECOM PR - MAIS BRASIL - 2a  ETAPA - 13-05 CONFERENCIA 10.05.08_SECOM PR - MGE E SPE - 13-05 2 2 4" xfId="34269" xr:uid="{5BE18300-D839-41FA-918E-C931DEF6DDFC}"/>
    <cellStyle name="l_PM Jornais(eliza)_SP_SECOM PR - MAIS BRASIL - 2a  ETAPA - 13-05 CONFERENCIA 10.05.08_SECOM PR - MGE E SPE - 13-05 2 2 4 2" xfId="45988" xr:uid="{8B004FEC-315C-4A36-9109-1C04859F56B8}"/>
    <cellStyle name="l_PM Jornais(eliza)_SP_SECOM PR - MAIS BRASIL - 2a  ETAPA - 13-05 CONFERENCIA 10.05.08_SECOM PR - MGE E SPE - 13-05 2 2 5" xfId="36470" xr:uid="{D991221C-2CF4-4139-862F-4798E0C2F6D3}"/>
    <cellStyle name="l_PM Jornais(eliza)_SP_SECOM PR - MAIS BRASIL - 2a  ETAPA - 13-05 CONFERENCIA 10.05.08_SECOM PR - MGE E SPE - 13-05 2 2 6" xfId="24382" xr:uid="{E424C260-CC9D-4946-ABC9-08C449592EA6}"/>
    <cellStyle name="l_PM Jornais(eliza)_SP_SECOM PR - MAIS BRASIL - 2a  ETAPA - 13-05 CONFERENCIA 10.05.08_SECOM PR - MGE E SPE - 13-05 2 3" xfId="15283" xr:uid="{52B90D32-E4B0-419C-AF8F-29DD99B57712}"/>
    <cellStyle name="l_PM Jornais(eliza)_SP_SECOM PR - MAIS BRASIL - 2a  ETAPA - 13-05 CONFERENCIA 10.05.08_SECOM PR - MGE E SPE - 13-05 2 3 2" xfId="21442" xr:uid="{38147F1C-5C9A-43CA-B8AB-89B39C9BAA22}"/>
    <cellStyle name="l_PM Jornais(eliza)_SP_SECOM PR - MAIS BRASIL - 2a  ETAPA - 13-05 CONFERENCIA 10.05.08_SECOM PR - MGE E SPE - 13-05 2 3 2 2" xfId="38815" xr:uid="{747531F3-0B67-40F2-AB5E-A605D957A828}"/>
    <cellStyle name="l_PM Jornais(eliza)_SP_SECOM PR - MAIS BRASIL - 2a  ETAPA - 13-05 CONFERENCIA 10.05.08_SECOM PR - MGE E SPE - 13-05 2 3 3" xfId="26404" xr:uid="{B2B1D22D-FC1D-482A-BE2B-0E6D7AACA17D}"/>
    <cellStyle name="l_PM Jornais(eliza)_SP_SECOM PR - MAIS BRASIL - 2a  ETAPA - 13-05 CONFERENCIA 10.05.08_SECOM PR - MGE E SPE - 13-05 2 4" xfId="29595" xr:uid="{F658469A-81B4-48BD-8FC5-4127A022314F}"/>
    <cellStyle name="l_PM Jornais(eliza)_SP_SECOM PR - MAIS BRASIL - 2a  ETAPA - 13-05 CONFERENCIA 10.05.08_SECOM PR - MGE E SPE - 13-05 2 4 2" xfId="41905" xr:uid="{027CD056-259C-4334-9911-B77E44EE27B4}"/>
    <cellStyle name="l_PM Jornais(eliza)_SP_SECOM PR - MAIS BRASIL - 2a  ETAPA - 13-05 CONFERENCIA 10.05.08_SECOM PR - MGE E SPE - 13-05 2 5" xfId="32579" xr:uid="{075FC51E-F19F-4C55-9CE3-D89D1E13ADB6}"/>
    <cellStyle name="l_PM Jornais(eliza)_SP_SECOM PR - MAIS BRASIL - 2a  ETAPA - 13-05 CONFERENCIA 10.05.08_SECOM PR - MGE E SPE - 13-05 2 5 2" xfId="44334" xr:uid="{5CDF4A67-BA28-4597-A24F-BADC166CE264}"/>
    <cellStyle name="l_PM Jornais(eliza)_SP_SECOM PR - MAIS BRASIL - 2a  ETAPA - 13-05 CONFERENCIA 10.05.08_SECOM PR - MGE E SPE - 13-05 2 6" xfId="34884" xr:uid="{8E8AF966-FC8D-47D4-8A65-FF585B2484EE}"/>
    <cellStyle name="l_PM Jornais(eliza)_SP_SECOM PR - MAIS BRASIL - 2a  ETAPA - 13-05 CONFERENCIA 10.05.08_SECOM PR - MGE E SPE - 13-05 2 7" xfId="18650" xr:uid="{6D7BE768-307C-40C3-AB19-CC9BD065FC3F}"/>
    <cellStyle name="l_PM Jornais(eliza)_SP_SECOM PR - MAIS BRASIL - 2a  ETAPA - 13-05 CONFERENCIA 10.05.08_SECOM PR - MGE E SPE - 13-05 3" xfId="12553" xr:uid="{BA400380-BEB6-4BF7-9D28-649A86FEB158}"/>
    <cellStyle name="l_PM Jornais(eliza)_SP_SECOM PR - MAIS BRASIL - 2a  ETAPA - 13-05 CONFERENCIA 10.05.08_SECOM PR - MGE E SPE - 13-05 3 2" xfId="16183" xr:uid="{8DF1A704-97D7-486E-A070-0F6B1E06B5F2}"/>
    <cellStyle name="l_PM Jornais(eliza)_SP_SECOM PR - MAIS BRASIL - 2a  ETAPA - 13-05 CONFERENCIA 10.05.08_SECOM PR - MGE E SPE - 13-05 3 2 2" xfId="22342" xr:uid="{13202F76-6CE1-4E2B-93F1-81F4223CDBFD}"/>
    <cellStyle name="l_PM Jornais(eliza)_SP_SECOM PR - MAIS BRASIL - 2a  ETAPA - 13-05 CONFERENCIA 10.05.08_SECOM PR - MGE E SPE - 13-05 3 2 2 2" xfId="39620" xr:uid="{43A019E1-0524-43A6-9E15-28BC22871C84}"/>
    <cellStyle name="l_PM Jornais(eliza)_SP_SECOM PR - MAIS BRASIL - 2a  ETAPA - 13-05 CONFERENCIA 10.05.08_SECOM PR - MGE E SPE - 13-05 3 2 3" xfId="27261" xr:uid="{2E155DC6-AB27-446D-9E37-7323B959AEF1}"/>
    <cellStyle name="l_PM Jornais(eliza)_SP_SECOM PR - MAIS BRASIL - 2a  ETAPA - 13-05 CONFERENCIA 10.05.08_SECOM PR - MGE E SPE - 13-05 3 2 4" xfId="48520" xr:uid="{29E14208-57D0-4678-9750-A7B9BF9E519F}"/>
    <cellStyle name="l_PM Jornais(eliza)_SP_SECOM PR - MAIS BRASIL - 2a  ETAPA - 13-05 CONFERENCIA 10.05.08_SECOM PR - MGE E SPE - 13-05 3 3" xfId="17883" xr:uid="{7DA90E3A-37D4-432B-892E-B16FBC0806D3}"/>
    <cellStyle name="l_PM Jornais(eliza)_SP_SECOM PR - MAIS BRASIL - 2a  ETAPA - 13-05 CONFERENCIA 10.05.08_SECOM PR - MGE E SPE - 13-05 3 3 2" xfId="24042" xr:uid="{3607A838-4401-4B3A-8FA1-FB60F9EDE8DE}"/>
    <cellStyle name="l_PM Jornais(eliza)_SP_SECOM PR - MAIS BRASIL - 2a  ETAPA - 13-05 CONFERENCIA 10.05.08_SECOM PR - MGE E SPE - 13-05 3 3 2 2" xfId="42705" xr:uid="{10A6978A-D959-4FF5-AAF6-D32B57705D0B}"/>
    <cellStyle name="l_PM Jornais(eliza)_SP_SECOM PR - MAIS BRASIL - 2a  ETAPA - 13-05 CONFERENCIA 10.05.08_SECOM PR - MGE E SPE - 13-05 3 3 3" xfId="30479" xr:uid="{A7CC79D6-4BB6-4FAC-9EE5-EC1D4724A719}"/>
    <cellStyle name="l_PM Jornais(eliza)_SP_SECOM PR - MAIS BRASIL - 2a  ETAPA - 13-05 CONFERENCIA 10.05.08_SECOM PR - MGE E SPE - 13-05 3 4" xfId="33476" xr:uid="{86076440-143A-4DFE-878F-80523006E6B1}"/>
    <cellStyle name="l_PM Jornais(eliza)_SP_SECOM PR - MAIS BRASIL - 2a  ETAPA - 13-05 CONFERENCIA 10.05.08_SECOM PR - MGE E SPE - 13-05 3 4 2" xfId="45195" xr:uid="{0DA34836-2287-43BF-91E5-F14B4A296B17}"/>
    <cellStyle name="l_PM Jornais(eliza)_SP_SECOM PR - MAIS BRASIL - 2a  ETAPA - 13-05 CONFERENCIA 10.05.08_SECOM PR - MGE E SPE - 13-05 3 5" xfId="35678" xr:uid="{C6F47B82-517D-41E7-8CE7-D07C5F2B59C2}"/>
    <cellStyle name="l_PM Jornais(eliza)_SP_SECOM PR - MAIS BRASIL - 2a  ETAPA - 13-05 CONFERENCIA 10.05.08_SECOM PR - MGE E SPE - 13-05 3 6" xfId="37033" xr:uid="{6171354F-F3F7-4E7D-965E-9FE30527DE64}"/>
    <cellStyle name="l_PM Jornais(eliza)_SP_SECOM PR - MAIS BRASIL - 2a  ETAPA - 13-05 CONFERENCIA 10.05.08_SECOM PR - MGE E SPE - 13-05 3 6 2" xfId="46569" xr:uid="{331234AC-9715-48D9-BC9D-29E68A8BC256}"/>
    <cellStyle name="l_PM Jornais(eliza)_SP_SECOM PR - MAIS BRASIL - 2a  ETAPA - 13-05 CONFERENCIA 10.05.08_SECOM PR - MGE E SPE - 13-05 4" xfId="14443" xr:uid="{E3FDE164-D38D-476B-B427-2F2B1FEFC6E2}"/>
    <cellStyle name="l_PM Jornais(eliza)_SP_SECOM PR - MAIS BRASIL - 2a  ETAPA - 13-05 CONFERENCIA 10.05.08_SECOM PR - MGE E SPE - 13-05 4 2" xfId="20602" xr:uid="{7FFCBD93-F87A-4F2B-A8B0-12DB8901C59A}"/>
    <cellStyle name="l_PM Jornais(eliza)_SP_SECOM PR - MAIS BRASIL - 2a  ETAPA - 13-05 CONFERENCIA 10.05.08_SECOM PR - MGE E SPE - 13-05 4 2 2" xfId="38012" xr:uid="{F8D68715-DEA0-49FD-9D3E-FB6C1BFFA97D}"/>
    <cellStyle name="l_PM Jornais(eliza)_SP_SECOM PR - MAIS BRASIL - 2a  ETAPA - 13-05 CONFERENCIA 10.05.08_SECOM PR - MGE E SPE - 13-05 4 3" xfId="25510" xr:uid="{D1D16194-DD22-46A4-B7FF-57F852369477}"/>
    <cellStyle name="l_PM Jornais(eliza)_SP_SECOM PR - MAIS BRASIL - 2a  ETAPA - 13-05 CONFERENCIA 10.05.08_SECOM PR - MGE E SPE - 13-05 5" xfId="28721" xr:uid="{7BBF8674-927F-423B-892F-FE10B1D57F3C}"/>
    <cellStyle name="l_PM Jornais(eliza)_SP_SECOM PR - MAIS BRASIL - 2a  ETAPA - 13-05 CONFERENCIA 10.05.08_SECOM PR - MGE E SPE - 13-05 5 2" xfId="41077" xr:uid="{3B0347D3-ECA6-43FE-9FE0-F3DDB3B36626}"/>
    <cellStyle name="l_PM Jornais(eliza)_SP_SECOM PR - MAIS BRASIL - 2a  ETAPA - 13-05 CONFERENCIA 10.05.08_SECOM PR - MGE E SPE - 13-05 6" xfId="31614" xr:uid="{6D661CAF-4E28-42F5-98AA-36AE98ABA3D9}"/>
    <cellStyle name="l_PM Jornais(eliza)_SP_SECOM PR - MAIS BRASIL - 2a  ETAPA - 13-05 CONFERENCIA 10.05.08_SECOM PR - MGE E SPE - 13-05_JORNAL COMPLEMENTO 24.06 - VERAMIR II - CONSOLIDADO" xfId="1999" xr:uid="{4C17C052-D2F6-4F0F-8ECA-F3D2ED0E77D5}"/>
    <cellStyle name="l_PM Jornais(eliza)_SP_SECOM PR - MAIS BRASIL - 2a  ETAPA - 13-05 CONFERENCIA 10.05.08_SECOM PR - MGE E SPE - 13-05_OOH - Rev 12" xfId="4303" xr:uid="{29A1B41D-02FE-469B-B680-5A00D777E136}"/>
    <cellStyle name="l_PM Jornais(eliza)_SP_SECOM PR - MAIS BRASIL - 2a  ETAPA - 13-05 CONFERENCIA 10.05.08_SÉCULO 21" xfId="2000" xr:uid="{1FC8B179-6CC5-46F7-8208-E51E5E96ADB6}"/>
    <cellStyle name="l_PM Jornais(eliza)_SP_SECOM PR - MAIS BRASIL - 2a  ETAPA - 13-05 CONFERENCIA 10.05.08_SÉCULO 21_JORNAL COMPLEMENTO 24.06 - VERAMIR II - CONSOLIDADO" xfId="2001" xr:uid="{A8C98EBA-22EF-4593-8272-D9AB1743418C}"/>
    <cellStyle name="l_PM Jornais(eliza)_SP_SECOM PR - MAIS BRASIL - 2a  ETAPA - 13-05 CONFERENCIA 10.05.08_SPA - NUCLEO APRES" xfId="2002" xr:uid="{EF80855D-F741-4039-A2E6-1CF665308EC0}"/>
    <cellStyle name="l_PM Jornais(eliza)_SP_SECOM PR - MAIS BRASIL - 2a  ETAPA - 13-05 CONFERENCIA 10.05.08_SPA - NUCLEO APRES 2" xfId="11601" xr:uid="{855B2122-02B1-438C-B75D-1FDB3911C7D1}"/>
    <cellStyle name="l_PM Jornais(eliza)_SP_SECOM PR - MAIS BRASIL - 2a  ETAPA - 13-05 CONFERENCIA 10.05.08_SPA - NUCLEO APRES 2 2" xfId="13357" xr:uid="{3E2639C1-AE38-47BE-BC8D-2BD5E1B59D13}"/>
    <cellStyle name="l_PM Jornais(eliza)_SP_SECOM PR - MAIS BRASIL - 2a  ETAPA - 13-05 CONFERENCIA 10.05.08_SPA - NUCLEO APRES 2 2 2" xfId="16987" xr:uid="{64F4821C-86E3-4631-8802-3C08AA7FE938}"/>
    <cellStyle name="l_PM Jornais(eliza)_SP_SECOM PR - MAIS BRASIL - 2a  ETAPA - 13-05 CONFERENCIA 10.05.08_SPA - NUCLEO APRES 2 2 2 2" xfId="23146" xr:uid="{68DC0061-BADC-47AB-9156-DBC8C742C5AB}"/>
    <cellStyle name="l_PM Jornais(eliza)_SP_SECOM PR - MAIS BRASIL - 2a  ETAPA - 13-05 CONFERENCIA 10.05.08_SPA - NUCLEO APRES 2 2 2 2 2" xfId="40413" xr:uid="{AE8FD853-8B74-4C0B-B006-D6AF1FC70B13}"/>
    <cellStyle name="l_PM Jornais(eliza)_SP_SECOM PR - MAIS BRASIL - 2a  ETAPA - 13-05 CONFERENCIA 10.05.08_SPA - NUCLEO APRES 2 2 2 3" xfId="28054" xr:uid="{F3ED3E82-52EB-4BB7-9D16-0D2744E6350D}"/>
    <cellStyle name="l_PM Jornais(eliza)_SP_SECOM PR - MAIS BRASIL - 2a  ETAPA - 13-05 CONFERENCIA 10.05.08_SPA - NUCLEO APRES 2 2 3" xfId="31278" xr:uid="{88AD4B34-8BB8-4D08-AE87-1FBCDC4F8D89}"/>
    <cellStyle name="l_PM Jornais(eliza)_SP_SECOM PR - MAIS BRASIL - 2a  ETAPA - 13-05 CONFERENCIA 10.05.08_SPA - NUCLEO APRES 2 2 3 2" xfId="43502" xr:uid="{4A1C41E4-F62B-473E-AB42-9A6A8CAF2755}"/>
    <cellStyle name="l_PM Jornais(eliza)_SP_SECOM PR - MAIS BRASIL - 2a  ETAPA - 13-05 CONFERENCIA 10.05.08_SPA - NUCLEO APRES 2 2 4" xfId="34270" xr:uid="{50A9F9BC-1C2C-4D44-8414-E57B1AC57440}"/>
    <cellStyle name="l_PM Jornais(eliza)_SP_SECOM PR - MAIS BRASIL - 2a  ETAPA - 13-05 CONFERENCIA 10.05.08_SPA - NUCLEO APRES 2 2 4 2" xfId="45989" xr:uid="{6270B363-D951-4B91-9B53-C567E7ADFBD6}"/>
    <cellStyle name="l_PM Jornais(eliza)_SP_SECOM PR - MAIS BRASIL - 2a  ETAPA - 13-05 CONFERENCIA 10.05.08_SPA - NUCLEO APRES 2 2 5" xfId="36471" xr:uid="{579E1779-3ACE-443D-BE94-DF2D9881E20F}"/>
    <cellStyle name="l_PM Jornais(eliza)_SP_SECOM PR - MAIS BRASIL - 2a  ETAPA - 13-05 CONFERENCIA 10.05.08_SPA - NUCLEO APRES 2 2 6" xfId="24383" xr:uid="{A89EE302-2DAA-426A-A9CD-31A0415062EF}"/>
    <cellStyle name="l_PM Jornais(eliza)_SP_SECOM PR - MAIS BRASIL - 2a  ETAPA - 13-05 CONFERENCIA 10.05.08_SPA - NUCLEO APRES 2 3" xfId="15284" xr:uid="{F4E7B530-5231-4A7F-B3BD-AA202D48FDBA}"/>
    <cellStyle name="l_PM Jornais(eliza)_SP_SECOM PR - MAIS BRASIL - 2a  ETAPA - 13-05 CONFERENCIA 10.05.08_SPA - NUCLEO APRES 2 3 2" xfId="21443" xr:uid="{7D821C51-1D0D-434E-BA8A-1819DABE5D45}"/>
    <cellStyle name="l_PM Jornais(eliza)_SP_SECOM PR - MAIS BRASIL - 2a  ETAPA - 13-05 CONFERENCIA 10.05.08_SPA - NUCLEO APRES 2 3 2 2" xfId="38816" xr:uid="{97C3294A-901B-4F4B-8548-EC25113BFB52}"/>
    <cellStyle name="l_PM Jornais(eliza)_SP_SECOM PR - MAIS BRASIL - 2a  ETAPA - 13-05 CONFERENCIA 10.05.08_SPA - NUCLEO APRES 2 3 3" xfId="26405" xr:uid="{2F20BF68-CC8F-415D-A644-91DE349A0934}"/>
    <cellStyle name="l_PM Jornais(eliza)_SP_SECOM PR - MAIS BRASIL - 2a  ETAPA - 13-05 CONFERENCIA 10.05.08_SPA - NUCLEO APRES 2 4" xfId="29596" xr:uid="{DEDCF800-188E-4491-AC09-9EA976F03F1B}"/>
    <cellStyle name="l_PM Jornais(eliza)_SP_SECOM PR - MAIS BRASIL - 2a  ETAPA - 13-05 CONFERENCIA 10.05.08_SPA - NUCLEO APRES 2 4 2" xfId="41906" xr:uid="{8B05FAFC-159A-476F-B1EF-3E2CFA67D130}"/>
    <cellStyle name="l_PM Jornais(eliza)_SP_SECOM PR - MAIS BRASIL - 2a  ETAPA - 13-05 CONFERENCIA 10.05.08_SPA - NUCLEO APRES 2 5" xfId="32580" xr:uid="{4BE1B8A4-18F1-43E8-B887-1F28B62A0F9A}"/>
    <cellStyle name="l_PM Jornais(eliza)_SP_SECOM PR - MAIS BRASIL - 2a  ETAPA - 13-05 CONFERENCIA 10.05.08_SPA - NUCLEO APRES 2 5 2" xfId="44335" xr:uid="{D0E4F379-4484-4A0A-A33F-BFC9E2E5BB0F}"/>
    <cellStyle name="l_PM Jornais(eliza)_SP_SECOM PR - MAIS BRASIL - 2a  ETAPA - 13-05 CONFERENCIA 10.05.08_SPA - NUCLEO APRES 2 6" xfId="34885" xr:uid="{0350B7AF-D598-4E4A-8180-162B867F6EC5}"/>
    <cellStyle name="l_PM Jornais(eliza)_SP_SECOM PR - MAIS BRASIL - 2a  ETAPA - 13-05 CONFERENCIA 10.05.08_SPA - NUCLEO APRES 2 7" xfId="19348" xr:uid="{5EC9F556-9C5D-420E-BECB-C50067E63C76}"/>
    <cellStyle name="l_PM Jornais(eliza)_SP_SECOM PR - MAIS BRASIL - 2a  ETAPA - 13-05 CONFERENCIA 10.05.08_SPA - NUCLEO APRES 3" xfId="12554" xr:uid="{BEA4D661-4045-4C17-A1C3-EA8C94713E5A}"/>
    <cellStyle name="l_PM Jornais(eliza)_SP_SECOM PR - MAIS BRASIL - 2a  ETAPA - 13-05 CONFERENCIA 10.05.08_SPA - NUCLEO APRES 3 2" xfId="16184" xr:uid="{B9367E57-21DF-47AF-AC0F-359412EDAFBC}"/>
    <cellStyle name="l_PM Jornais(eliza)_SP_SECOM PR - MAIS BRASIL - 2a  ETAPA - 13-05 CONFERENCIA 10.05.08_SPA - NUCLEO APRES 3 2 2" xfId="22343" xr:uid="{E3EFEEB1-D606-497C-B87C-1CCA6AFFEED2}"/>
    <cellStyle name="l_PM Jornais(eliza)_SP_SECOM PR - MAIS BRASIL - 2a  ETAPA - 13-05 CONFERENCIA 10.05.08_SPA - NUCLEO APRES 3 2 2 2" xfId="39621" xr:uid="{7ED4BE41-55E9-47A9-93C6-DB4302345199}"/>
    <cellStyle name="l_PM Jornais(eliza)_SP_SECOM PR - MAIS BRASIL - 2a  ETAPA - 13-05 CONFERENCIA 10.05.08_SPA - NUCLEO APRES 3 2 3" xfId="27262" xr:uid="{96D30D51-EF1B-4D51-9466-5AFE685CCE91}"/>
    <cellStyle name="l_PM Jornais(eliza)_SP_SECOM PR - MAIS BRASIL - 2a  ETAPA - 13-05 CONFERENCIA 10.05.08_SPA - NUCLEO APRES 3 2 4" xfId="48521" xr:uid="{F73A8D91-F6FB-426B-B747-699F45D0834A}"/>
    <cellStyle name="l_PM Jornais(eliza)_SP_SECOM PR - MAIS BRASIL - 2a  ETAPA - 13-05 CONFERENCIA 10.05.08_SPA - NUCLEO APRES 3 3" xfId="17884" xr:uid="{7283E548-6F85-4F81-B275-C9914F0CB9A3}"/>
    <cellStyle name="l_PM Jornais(eliza)_SP_SECOM PR - MAIS BRASIL - 2a  ETAPA - 13-05 CONFERENCIA 10.05.08_SPA - NUCLEO APRES 3 3 2" xfId="24043" xr:uid="{CDC0AA4D-7CC1-40DB-85B0-58DD4EAFA488}"/>
    <cellStyle name="l_PM Jornais(eliza)_SP_SECOM PR - MAIS BRASIL - 2a  ETAPA - 13-05 CONFERENCIA 10.05.08_SPA - NUCLEO APRES 3 3 2 2" xfId="42706" xr:uid="{D14065BA-BEF7-43FF-96D2-6ACCC9CBE440}"/>
    <cellStyle name="l_PM Jornais(eliza)_SP_SECOM PR - MAIS BRASIL - 2a  ETAPA - 13-05 CONFERENCIA 10.05.08_SPA - NUCLEO APRES 3 3 3" xfId="30480" xr:uid="{3B8AD669-403B-42C4-BE3C-8085955760FE}"/>
    <cellStyle name="l_PM Jornais(eliza)_SP_SECOM PR - MAIS BRASIL - 2a  ETAPA - 13-05 CONFERENCIA 10.05.08_SPA - NUCLEO APRES 3 4" xfId="33477" xr:uid="{8F52714B-BE61-42CC-AC61-694884525562}"/>
    <cellStyle name="l_PM Jornais(eliza)_SP_SECOM PR - MAIS BRASIL - 2a  ETAPA - 13-05 CONFERENCIA 10.05.08_SPA - NUCLEO APRES 3 4 2" xfId="45196" xr:uid="{A285D120-5FBA-4F6B-B63E-F6250A5708C7}"/>
    <cellStyle name="l_PM Jornais(eliza)_SP_SECOM PR - MAIS BRASIL - 2a  ETAPA - 13-05 CONFERENCIA 10.05.08_SPA - NUCLEO APRES 3 5" xfId="35679" xr:uid="{71F108F4-5B26-4574-9D66-A2AA93B79593}"/>
    <cellStyle name="l_PM Jornais(eliza)_SP_SECOM PR - MAIS BRASIL - 2a  ETAPA - 13-05 CONFERENCIA 10.05.08_SPA - NUCLEO APRES 3 6" xfId="37236" xr:uid="{7324C286-E217-4C65-90B3-BC6B1D29ADD9}"/>
    <cellStyle name="l_PM Jornais(eliza)_SP_SECOM PR - MAIS BRASIL - 2a  ETAPA - 13-05 CONFERENCIA 10.05.08_SPA - NUCLEO APRES 3 6 2" xfId="46772" xr:uid="{4A39EFAC-B318-41A6-A79F-BC07C7472DB3}"/>
    <cellStyle name="l_PM Jornais(eliza)_SP_SECOM PR - MAIS BRASIL - 2a  ETAPA - 13-05 CONFERENCIA 10.05.08_SPA - NUCLEO APRES 4" xfId="14444" xr:uid="{9BEFAED6-BACD-41A9-9132-27651FA0BD68}"/>
    <cellStyle name="l_PM Jornais(eliza)_SP_SECOM PR - MAIS BRASIL - 2a  ETAPA - 13-05 CONFERENCIA 10.05.08_SPA - NUCLEO APRES 4 2" xfId="20603" xr:uid="{1E0133B3-031F-4B94-9309-46BDE3AEDD70}"/>
    <cellStyle name="l_PM Jornais(eliza)_SP_SECOM PR - MAIS BRASIL - 2a  ETAPA - 13-05 CONFERENCIA 10.05.08_SPA - NUCLEO APRES 4 2 2" xfId="38013" xr:uid="{452FDD9C-6A92-4DDB-9315-FFDBC53B1564}"/>
    <cellStyle name="l_PM Jornais(eliza)_SP_SECOM PR - MAIS BRASIL - 2a  ETAPA - 13-05 CONFERENCIA 10.05.08_SPA - NUCLEO APRES 4 3" xfId="25511" xr:uid="{7EB330C0-E280-4C0F-8630-AC60D9B483A7}"/>
    <cellStyle name="l_PM Jornais(eliza)_SP_SECOM PR - MAIS BRASIL - 2a  ETAPA - 13-05 CONFERENCIA 10.05.08_SPA - NUCLEO APRES 5" xfId="28722" xr:uid="{441FCBF7-26CE-4064-98B4-66B79B60FE7F}"/>
    <cellStyle name="l_PM Jornais(eliza)_SP_SECOM PR - MAIS BRASIL - 2a  ETAPA - 13-05 CONFERENCIA 10.05.08_SPA - NUCLEO APRES 5 2" xfId="41078" xr:uid="{7A7AD7BE-EA09-4453-ABFB-12DB7A441B67}"/>
    <cellStyle name="l_PM Jornais(eliza)_SP_SECOM PR - MAIS BRASIL - 2a  ETAPA - 13-05 CONFERENCIA 10.05.08_SPA - NUCLEO APRES 6" xfId="31613" xr:uid="{446A598A-07AD-4252-89A5-D1FE9629C544}"/>
    <cellStyle name="l_PM Jornais(eliza)_SP_SECOM PR - MAIS BRASIL - 2a  ETAPA - 13-05 CONFERENCIA 10.05.08_SPA - NUCLEO APRES_CINEMA - BRASÍLIA - 141" xfId="2003" xr:uid="{B4FF47ED-8A10-497A-89A7-BC43F00B968C}"/>
    <cellStyle name="l_PM Jornais(eliza)_SP_SECOM PR - MAIS BRASIL - 2a  ETAPA - 13-05 CONFERENCIA 10.05.08_SPA - NUCLEO APRES_CINEMA - BRASÍLIA - 141_JORNAL COMPLEMENTO 24.06 - VERAMIR II - CONSOLIDADO" xfId="2004" xr:uid="{31B71078-E7D5-4C93-B4CC-D5C8BD64AC76}"/>
    <cellStyle name="l_PM Jornais(eliza)_SP_SECOM PR - MAIS BRASIL - 2a  ETAPA - 13-05 CONFERENCIA 10.05.08_SPA - NUCLEO APRES_CINEMA_-_9_MERCADOS" xfId="2005" xr:uid="{AF752FA8-A843-4B7F-9FD8-030DB9639164}"/>
    <cellStyle name="l_PM Jornais(eliza)_SP_SECOM PR - MAIS BRASIL - 2a  ETAPA - 13-05 CONFERENCIA 10.05.08_SPA - NUCLEO APRES_JORNAL COMPLEMENTO 24.06 - VERAMIR II - CONSOLIDADO" xfId="2006" xr:uid="{AF9C7BBC-1CC0-49C4-9635-AFC16DE446FF}"/>
    <cellStyle name="l_PM Jornais(eliza)_SP_SECOM PR - MAIS BRASIL - 2a  ETAPA - 13-05 CONFERENCIA 10.05.08_SPA - NUCLEO APRES_OOH - Rev 12" xfId="4304" xr:uid="{A474BD32-90EE-4AA9-BF18-E5D550C68945}"/>
    <cellStyle name="l_PM Jornais(eliza)_SP_SECOM PR - MAIS BRASIL - 2a  ETAPA - 13-05 CONFERENCIA 10.05.08_SPA - NUCLEO APRES_Plano  DF - Jornal Meia Pág. Tab. 17.05" xfId="2007" xr:uid="{58BB2F53-C904-49B3-BAE1-2AE7FF9A272E}"/>
    <cellStyle name="l_PM Jornais(eliza)_SP_SECOM PR - MAIS BRASIL - 2a  ETAPA - 13-05 CONFERENCIA 10.05.08_SPA - NUCLEO APRES_Plano  DF - Jornal Meia Pág. Tab. 17.05_JORNAL COMPLEMENTO 24.06 - VERAMIR II - CONSOLIDADO" xfId="2008" xr:uid="{16CAE29F-B701-4985-A70F-D39931D17820}"/>
    <cellStyle name="l_PM Jornais(eliza)_SP_SECOM PR - MAIS BRASIL - 2a  ETAPA - 13-05 CONFERENCIA 10.05.08_SPA - NUCLEO APRES_Plano  PE - Jornal Meia Pág. Tab. 17.05" xfId="2009" xr:uid="{95CF1690-F848-4815-99EA-BEEBF6142C29}"/>
    <cellStyle name="l_PM Jornais(eliza)_SP_SECOM PR - MAIS BRASIL - 2a  ETAPA - 13-05 CONFERENCIA 10.05.08_SPA - NUCLEO APRES_Plano  PE - Jornal Meia Pág. Tab. 17.05_JORNAL COMPLEMENTO 24.06 - VERAMIR II - CONSOLIDADO" xfId="2010" xr:uid="{92535C58-FBC5-4765-AD6E-A52C80C9EA9D}"/>
    <cellStyle name="l_PM Jornais(eliza)_SP_SECOM PR - MAIS BRASIL - 2a  ETAPA - 13-05 CONFERENCIA 10.05.08_SPA - NUCLEO APRES_Plano BA - Jornal Meia Pág. Tab. 17.05" xfId="2011" xr:uid="{BA12EC82-7891-45E6-9734-CA5C0FDC20EC}"/>
    <cellStyle name="l_PM Jornais(eliza)_SP_SECOM PR - MAIS BRASIL - 2a  ETAPA - 13-05 CONFERENCIA 10.05.08_SPA - NUCLEO APRES_Plano BA - Jornal Meia Pág. Tab. 17.05_JORNAL COMPLEMENTO 24.06 - VERAMIR II - CONSOLIDADO" xfId="2012" xr:uid="{2EC20D8F-AE42-4D07-B903-5013C5FF047C}"/>
    <cellStyle name="l_PM Jornais(eliza)_SP_SECOM PR - MAIS BRASIL - 2a  ETAPA - 13-05 CONFERENCIA 10.05.08_SPA - NUCLEO APRES_Plano CE - Jornal Meia Pág. Tab. 17.05" xfId="2013" xr:uid="{657B51A3-10D6-49DD-8DAE-91B5B80D7AFB}"/>
    <cellStyle name="l_PM Jornais(eliza)_SP_SECOM PR - MAIS BRASIL - 2a  ETAPA - 13-05 CONFERENCIA 10.05.08_SPA - NUCLEO APRES_Plano CE - Jornal Meia Pág. Tab. 17.05_JORNAL COMPLEMENTO 24.06 - VERAMIR II - CONSOLIDADO" xfId="2014" xr:uid="{802089DF-57BB-4842-89BE-C3AA2735975D}"/>
    <cellStyle name="l_PM Jornais(eliza)_SP_SECOM PR - MAIS BRASIL - 2a  ETAPA - 13-05 CONFERENCIA 10.05.08_SPA - NUCLEO APRES_REV I - PLANO RÁDIO CONSOLIDADO MATISSE 07.07" xfId="2015" xr:uid="{5BEE4531-2C76-40ED-A116-62BEE13F70EA}"/>
    <cellStyle name="l_PM Jornais(eliza)_SP_SECOM PR - MAIS BRASIL - 2a  ETAPA - 13-05 CONFERENCIA 10.05.08_SPA - NUCLEO APRES_SÉCULO 21" xfId="2016" xr:uid="{C43F8AE7-D94A-4ED1-8DC6-D2D1922E7ADA}"/>
    <cellStyle name="l_PM Jornais(eliza)_SP_SECOM PR - MAIS BRASIL - 2a  ETAPA - 13-05 CONFERENCIA 10.05.08_SPA - NUCLEO APRES_SÉCULO 21_JORNAL COMPLEMENTO 24.06 - VERAMIR II - CONSOLIDADO" xfId="2017" xr:uid="{16509567-9E7B-4C0A-A3E7-387BC7807730}"/>
    <cellStyle name="l_PM Jornais(eliza)_SP_SECOM PR (1).." xfId="2018" xr:uid="{0F7CC327-14B4-4D1B-BF35-51823CCE7274}"/>
    <cellStyle name="l_PM Jornais(eliza)_SP_SECOM PR (1).._JORNAL COMPLEMENTO 24.06 - VERAMIR II - CONSOLIDADO" xfId="2019" xr:uid="{90018D5D-964A-4273-B6AF-0B6025E45512}"/>
    <cellStyle name="l_PM Jornais(eliza)_SP_SECOM PR (2).." xfId="2020" xr:uid="{C351C460-CEE9-4C27-B00E-89E01FE67CCE}"/>
    <cellStyle name="l_PM Jornais(eliza)_SP_SECOM PR (2).._JORNAL COMPLEMENTO 24.06 - VERAMIR II - CONSOLIDADO" xfId="2021" xr:uid="{C35EA6A0-F480-4F64-B065-7DEBCF060CA7}"/>
    <cellStyle name="l_PM Jornais(eliza)_SP_SECOM PR -PERNAMBUCO -  14-05-08(1)" xfId="2022" xr:uid="{788A743F-C6CD-4248-A4BB-B2CC99AC6507}"/>
    <cellStyle name="l_PM Jornais(eliza)_SP_SECOM PR -PERNAMBUCO -  14-05-08(1)_JORNAL COMPLEMENTO 24.06 - VERAMIR II - CONSOLIDADO" xfId="2023" xr:uid="{79EDAC20-CFD3-4CE4-BB1F-520A15B41E7E}"/>
    <cellStyle name="l_PM Jornais(eliza)_SP_SPA - NUCLEO APRES" xfId="2024" xr:uid="{696B4825-DBBA-4EE5-90EA-38DE7E60C90E}"/>
    <cellStyle name="l_PM Jornais(eliza)_SP_SPA - NUCLEO APRES 2" xfId="11602" xr:uid="{4DC27432-1052-4138-B838-12C9E40C7561}"/>
    <cellStyle name="l_PM Jornais(eliza)_SP_SPA - NUCLEO APRES 2 2" xfId="13358" xr:uid="{9B2F31CA-7860-4E46-9445-0E7F057B38FB}"/>
    <cellStyle name="l_PM Jornais(eliza)_SP_SPA - NUCLEO APRES 2 2 2" xfId="16988" xr:uid="{94236D03-B5D0-4C68-9933-86B4876AC797}"/>
    <cellStyle name="l_PM Jornais(eliza)_SP_SPA - NUCLEO APRES 2 2 2 2" xfId="23147" xr:uid="{2B4BB7C7-5A02-473C-9A09-2D34A84CC7DE}"/>
    <cellStyle name="l_PM Jornais(eliza)_SP_SPA - NUCLEO APRES 2 2 2 2 2" xfId="40414" xr:uid="{4A12A23E-A7CF-4D44-B808-4958DCAE3674}"/>
    <cellStyle name="l_PM Jornais(eliza)_SP_SPA - NUCLEO APRES 2 2 2 3" xfId="28055" xr:uid="{C0F5F2D2-0007-4D99-BAF3-0A8D6132DAB8}"/>
    <cellStyle name="l_PM Jornais(eliza)_SP_SPA - NUCLEO APRES 2 2 3" xfId="31279" xr:uid="{EA137DC1-1F77-418D-A862-D1CF4BE6709F}"/>
    <cellStyle name="l_PM Jornais(eliza)_SP_SPA - NUCLEO APRES 2 2 3 2" xfId="43503" xr:uid="{1B5A8037-76C1-473A-AB45-CFF1DA4830C4}"/>
    <cellStyle name="l_PM Jornais(eliza)_SP_SPA - NUCLEO APRES 2 2 4" xfId="34271" xr:uid="{27CD5C39-6040-4C84-9C41-DD28873AF9F7}"/>
    <cellStyle name="l_PM Jornais(eliza)_SP_SPA - NUCLEO APRES 2 2 4 2" xfId="45990" xr:uid="{EDA35A3A-DBF7-4CDF-95F9-9BE9386E03AC}"/>
    <cellStyle name="l_PM Jornais(eliza)_SP_SPA - NUCLEO APRES 2 2 5" xfId="36472" xr:uid="{79289368-634A-4302-8DA5-0DB6C251DDEE}"/>
    <cellStyle name="l_PM Jornais(eliza)_SP_SPA - NUCLEO APRES 2 2 6" xfId="24384" xr:uid="{3CE53562-861A-415D-A0F7-E51429108153}"/>
    <cellStyle name="l_PM Jornais(eliza)_SP_SPA - NUCLEO APRES 2 3" xfId="15285" xr:uid="{47FA3D8D-2CD0-421B-88B3-C01B71A5A825}"/>
    <cellStyle name="l_PM Jornais(eliza)_SP_SPA - NUCLEO APRES 2 3 2" xfId="21444" xr:uid="{7FEAC452-EA8C-426B-AA1E-1F6A369D12CE}"/>
    <cellStyle name="l_PM Jornais(eliza)_SP_SPA - NUCLEO APRES 2 3 2 2" xfId="38817" xr:uid="{EB0C50D2-117F-4FBE-9734-E538DC779837}"/>
    <cellStyle name="l_PM Jornais(eliza)_SP_SPA - NUCLEO APRES 2 3 3" xfId="26406" xr:uid="{5508CAB8-1276-4593-8495-89B8975E0E1A}"/>
    <cellStyle name="l_PM Jornais(eliza)_SP_SPA - NUCLEO APRES 2 4" xfId="29597" xr:uid="{41BD9495-C1D3-4FF5-8412-B325F5ED1212}"/>
    <cellStyle name="l_PM Jornais(eliza)_SP_SPA - NUCLEO APRES 2 4 2" xfId="41907" xr:uid="{3AA5719D-3340-4DF3-B221-81A1760E4F25}"/>
    <cellStyle name="l_PM Jornais(eliza)_SP_SPA - NUCLEO APRES 2 5" xfId="32581" xr:uid="{DE2334A7-312A-4809-9541-F843C380A8AC}"/>
    <cellStyle name="l_PM Jornais(eliza)_SP_SPA - NUCLEO APRES 2 5 2" xfId="44336" xr:uid="{529F339F-1474-40D6-BF7F-A467DEC01ACD}"/>
    <cellStyle name="l_PM Jornais(eliza)_SP_SPA - NUCLEO APRES 2 6" xfId="34886" xr:uid="{2C457A17-4809-4A08-9E8E-2820FC52A464}"/>
    <cellStyle name="l_PM Jornais(eliza)_SP_SPA - NUCLEO APRES 2 7" xfId="19642" xr:uid="{9FACC04E-094E-4E5C-9E2E-158F0C487822}"/>
    <cellStyle name="l_PM Jornais(eliza)_SP_SPA - NUCLEO APRES 3" xfId="12555" xr:uid="{07E9843F-73A9-43B6-88D8-A631794CFB06}"/>
    <cellStyle name="l_PM Jornais(eliza)_SP_SPA - NUCLEO APRES 3 2" xfId="16185" xr:uid="{74B800A2-279B-405D-ACDE-8D0B5B8D6F9A}"/>
    <cellStyle name="l_PM Jornais(eliza)_SP_SPA - NUCLEO APRES 3 2 2" xfId="22344" xr:uid="{0FF99E0F-1E1A-4B67-B92F-8546C8DDC084}"/>
    <cellStyle name="l_PM Jornais(eliza)_SP_SPA - NUCLEO APRES 3 2 2 2" xfId="39622" xr:uid="{A2B99CFC-FB4A-4407-9BBC-8F471B5FF226}"/>
    <cellStyle name="l_PM Jornais(eliza)_SP_SPA - NUCLEO APRES 3 2 3" xfId="27263" xr:uid="{D784D0A9-8DA3-4EC0-B33A-1EA2056A304E}"/>
    <cellStyle name="l_PM Jornais(eliza)_SP_SPA - NUCLEO APRES 3 2 4" xfId="48522" xr:uid="{5B6945FC-5D86-4F47-9768-805BAEA0A74A}"/>
    <cellStyle name="l_PM Jornais(eliza)_SP_SPA - NUCLEO APRES 3 3" xfId="17885" xr:uid="{A005D74F-D8DA-49EA-BA6F-C90A818104A6}"/>
    <cellStyle name="l_PM Jornais(eliza)_SP_SPA - NUCLEO APRES 3 3 2" xfId="24044" xr:uid="{FED2D222-051B-4940-AF44-6B30F083E198}"/>
    <cellStyle name="l_PM Jornais(eliza)_SP_SPA - NUCLEO APRES 3 3 2 2" xfId="42707" xr:uid="{F4F33653-BF17-4BF8-87D1-47C6635F53C9}"/>
    <cellStyle name="l_PM Jornais(eliza)_SP_SPA - NUCLEO APRES 3 3 3" xfId="30481" xr:uid="{606456E7-997B-4D84-9EAB-EB82CFD88DBF}"/>
    <cellStyle name="l_PM Jornais(eliza)_SP_SPA - NUCLEO APRES 3 4" xfId="33478" xr:uid="{1AA026C6-8978-4C1A-9923-08A74066FFA7}"/>
    <cellStyle name="l_PM Jornais(eliza)_SP_SPA - NUCLEO APRES 3 4 2" xfId="45197" xr:uid="{D57593CA-3BA1-4334-B350-6CCFDA428E6A}"/>
    <cellStyle name="l_PM Jornais(eliza)_SP_SPA - NUCLEO APRES 3 5" xfId="35680" xr:uid="{972B4E18-33E2-4C19-B463-BB836BED0084}"/>
    <cellStyle name="l_PM Jornais(eliza)_SP_SPA - NUCLEO APRES 3 6" xfId="36836" xr:uid="{46D1BEE0-1CA5-4FC0-ABB4-DD0E73B83318}"/>
    <cellStyle name="l_PM Jornais(eliza)_SP_SPA - NUCLEO APRES 3 6 2" xfId="46372" xr:uid="{2A77EEA7-D4EF-4BB0-B85C-3ACA3C738C73}"/>
    <cellStyle name="l_PM Jornais(eliza)_SP_SPA - NUCLEO APRES 4" xfId="14445" xr:uid="{1630920F-7B68-4389-A096-9C794AA741FC}"/>
    <cellStyle name="l_PM Jornais(eliza)_SP_SPA - NUCLEO APRES 4 2" xfId="20604" xr:uid="{F48FF2A7-DC0F-45F9-86DE-045A0970E0E8}"/>
    <cellStyle name="l_PM Jornais(eliza)_SP_SPA - NUCLEO APRES 4 2 2" xfId="38014" xr:uid="{759DC3D0-D352-4D8A-AA37-F6387F9B35A3}"/>
    <cellStyle name="l_PM Jornais(eliza)_SP_SPA - NUCLEO APRES 4 3" xfId="25512" xr:uid="{A2BF3E5D-7091-4F40-89DD-5A3D38D03D5C}"/>
    <cellStyle name="l_PM Jornais(eliza)_SP_SPA - NUCLEO APRES 5" xfId="28723" xr:uid="{79A18197-7D01-4C1A-B2A6-93C8255FCF89}"/>
    <cellStyle name="l_PM Jornais(eliza)_SP_SPA - NUCLEO APRES 5 2" xfId="41079" xr:uid="{B11DBED4-029C-4428-BC5D-658126A424CB}"/>
    <cellStyle name="l_PM Jornais(eliza)_SP_SPA - NUCLEO APRES 6" xfId="31612" xr:uid="{9C0A99F9-7919-4912-ABF5-B3631329A9E2}"/>
    <cellStyle name="l_PM Jornais(eliza)_SP_SPA - NUCLEO APRES_OOH - Rev 12" xfId="4305" xr:uid="{91759477-E2A6-40C7-A262-2335EF73D9BE}"/>
    <cellStyle name="l_PM Jornais(eliza)_SPA - NUCLEO APRES" xfId="2025" xr:uid="{81B8F2EE-EF26-4A3E-BFA9-AAFF8463899B}"/>
    <cellStyle name="l_PM Jornais(eliza)_SPA - NUCLEO APRES 2" xfId="11603" xr:uid="{63DEDD55-13B5-4AD6-9F03-8E09FB2A9EAB}"/>
    <cellStyle name="l_PM Jornais(eliza)_SPA - NUCLEO APRES 2 2" xfId="13359" xr:uid="{60C0C1B3-CE51-4536-A472-6CF62DF4561B}"/>
    <cellStyle name="l_PM Jornais(eliza)_SPA - NUCLEO APRES 2 2 2" xfId="16989" xr:uid="{AE367E15-2B2A-49BC-BF51-55B9F80C7134}"/>
    <cellStyle name="l_PM Jornais(eliza)_SPA - NUCLEO APRES 2 2 2 2" xfId="23148" xr:uid="{8F2EC823-B1A7-4285-8EA2-4ADF4A0914EA}"/>
    <cellStyle name="l_PM Jornais(eliza)_SPA - NUCLEO APRES 2 2 2 2 2" xfId="40415" xr:uid="{E10A629E-99D6-4B8F-A43A-00C537AE46D9}"/>
    <cellStyle name="l_PM Jornais(eliza)_SPA - NUCLEO APRES 2 2 2 3" xfId="28056" xr:uid="{CAB88D38-9B3D-4CD0-AE3F-E5C15DB53FA2}"/>
    <cellStyle name="l_PM Jornais(eliza)_SPA - NUCLEO APRES 2 2 3" xfId="31280" xr:uid="{54E1670B-A7E2-43BF-A750-BE3773BAE78B}"/>
    <cellStyle name="l_PM Jornais(eliza)_SPA - NUCLEO APRES 2 2 3 2" xfId="43504" xr:uid="{6DAF3D9B-3DD5-4B6D-951F-7DA96DAAF2F5}"/>
    <cellStyle name="l_PM Jornais(eliza)_SPA - NUCLEO APRES 2 2 4" xfId="34272" xr:uid="{EFFFD9AE-2C70-4CFC-9EFC-B4C8B59B46E1}"/>
    <cellStyle name="l_PM Jornais(eliza)_SPA - NUCLEO APRES 2 2 4 2" xfId="45991" xr:uid="{1386126D-C869-4A36-9529-3ABEA23158DE}"/>
    <cellStyle name="l_PM Jornais(eliza)_SPA - NUCLEO APRES 2 2 5" xfId="36473" xr:uid="{A8DBA7A5-9473-4F0A-BB80-B66930D7002A}"/>
    <cellStyle name="l_PM Jornais(eliza)_SPA - NUCLEO APRES 2 2 6" xfId="24385" xr:uid="{259B010E-1143-41AA-9102-81DBB78E9CC7}"/>
    <cellStyle name="l_PM Jornais(eliza)_SPA - NUCLEO APRES 2 3" xfId="15286" xr:uid="{C5CEF8F6-91EB-459C-AC4B-BE86FB4F652F}"/>
    <cellStyle name="l_PM Jornais(eliza)_SPA - NUCLEO APRES 2 3 2" xfId="21445" xr:uid="{230D28FA-533B-44A7-A11E-3DA0BB23AF07}"/>
    <cellStyle name="l_PM Jornais(eliza)_SPA - NUCLEO APRES 2 3 2 2" xfId="38818" xr:uid="{87C11A78-2D78-4092-9BB0-D101A514192C}"/>
    <cellStyle name="l_PM Jornais(eliza)_SPA - NUCLEO APRES 2 3 3" xfId="26407" xr:uid="{88C2E3AC-46A5-42D3-9E2D-8E0460F19C9C}"/>
    <cellStyle name="l_PM Jornais(eliza)_SPA - NUCLEO APRES 2 4" xfId="29598" xr:uid="{914E7C2C-201F-4254-BABE-FCBE1B5D3934}"/>
    <cellStyle name="l_PM Jornais(eliza)_SPA - NUCLEO APRES 2 4 2" xfId="41908" xr:uid="{34549E8B-7934-4776-93AB-402F0B0AF76E}"/>
    <cellStyle name="l_PM Jornais(eliza)_SPA - NUCLEO APRES 2 5" xfId="32582" xr:uid="{D6495E53-6569-4300-AEC9-71706A9D0A55}"/>
    <cellStyle name="l_PM Jornais(eliza)_SPA - NUCLEO APRES 2 5 2" xfId="44337" xr:uid="{DD3CEAE8-2EC4-48C5-9526-BC9B34303F9A}"/>
    <cellStyle name="l_PM Jornais(eliza)_SPA - NUCLEO APRES 2 6" xfId="34887" xr:uid="{7AFDB55F-0AF9-4F4E-9957-745B36973CB3}"/>
    <cellStyle name="l_PM Jornais(eliza)_SPA - NUCLEO APRES 2 7" xfId="18965" xr:uid="{CEF1A277-89B6-487A-887C-8CCEA4948850}"/>
    <cellStyle name="l_PM Jornais(eliza)_SPA - NUCLEO APRES 3" xfId="12556" xr:uid="{64D48634-2202-4CB2-A4B8-7670B231F4FA}"/>
    <cellStyle name="l_PM Jornais(eliza)_SPA - NUCLEO APRES 3 2" xfId="16186" xr:uid="{F4ED9E32-F53A-4311-941D-52A37BB79FF7}"/>
    <cellStyle name="l_PM Jornais(eliza)_SPA - NUCLEO APRES 3 2 2" xfId="22345" xr:uid="{BA67AB9E-E902-4D48-A14D-BBA6BEE0A6F9}"/>
    <cellStyle name="l_PM Jornais(eliza)_SPA - NUCLEO APRES 3 2 2 2" xfId="39623" xr:uid="{8B5317F7-AF21-4356-A376-8CA32726B1B6}"/>
    <cellStyle name="l_PM Jornais(eliza)_SPA - NUCLEO APRES 3 2 3" xfId="27264" xr:uid="{C8993F17-2B1F-4122-96A3-E5B0E459F410}"/>
    <cellStyle name="l_PM Jornais(eliza)_SPA - NUCLEO APRES 3 2 4" xfId="48523" xr:uid="{3D36FC79-707D-433D-BF30-FAD23B5119FB}"/>
    <cellStyle name="l_PM Jornais(eliza)_SPA - NUCLEO APRES 3 3" xfId="17886" xr:uid="{16AFA785-55AA-42D2-A59A-1F3877951EEF}"/>
    <cellStyle name="l_PM Jornais(eliza)_SPA - NUCLEO APRES 3 3 2" xfId="24045" xr:uid="{5C1FC9AD-3846-4E8D-8B75-282BFBAE4D31}"/>
    <cellStyle name="l_PM Jornais(eliza)_SPA - NUCLEO APRES 3 3 2 2" xfId="42708" xr:uid="{9EFACB65-4088-45C0-8001-7670E85AA62A}"/>
    <cellStyle name="l_PM Jornais(eliza)_SPA - NUCLEO APRES 3 3 3" xfId="30482" xr:uid="{3D1859F2-9B70-4946-B16F-3F6F2A3DEBA1}"/>
    <cellStyle name="l_PM Jornais(eliza)_SPA - NUCLEO APRES 3 4" xfId="33479" xr:uid="{841710CF-9D95-43E2-AC9A-4FABDED8D3E7}"/>
    <cellStyle name="l_PM Jornais(eliza)_SPA - NUCLEO APRES 3 4 2" xfId="45198" xr:uid="{9F60AF9D-5F40-4171-B7E5-0E03458AEB3D}"/>
    <cellStyle name="l_PM Jornais(eliza)_SPA - NUCLEO APRES 3 5" xfId="35681" xr:uid="{3797D5C2-EFE0-4670-A2F4-0015D9DEAE34}"/>
    <cellStyle name="l_PM Jornais(eliza)_SPA - NUCLEO APRES 3 6" xfId="32050" xr:uid="{E4FF1939-4E8F-45BC-9A63-DAAC3C2868BC}"/>
    <cellStyle name="l_PM Jornais(eliza)_SPA - NUCLEO APRES 3 6 2" xfId="43805" xr:uid="{AC71C48F-1D08-4FFD-B4B1-63747A07C578}"/>
    <cellStyle name="l_PM Jornais(eliza)_SPA - NUCLEO APRES 4" xfId="14446" xr:uid="{97CB9C2F-C647-4687-AEE2-E880CA2B96BE}"/>
    <cellStyle name="l_PM Jornais(eliza)_SPA - NUCLEO APRES 4 2" xfId="20605" xr:uid="{226D2E0A-2C5B-49BC-9408-4B8F06992287}"/>
    <cellStyle name="l_PM Jornais(eliza)_SPA - NUCLEO APRES 4 2 2" xfId="38015" xr:uid="{3918DB14-5D1D-4BE2-8CEC-2313EA3E9877}"/>
    <cellStyle name="l_PM Jornais(eliza)_SPA - NUCLEO APRES 4 3" xfId="25513" xr:uid="{36EE0031-60DC-4777-A023-BC0A39DAE1F5}"/>
    <cellStyle name="l_PM Jornais(eliza)_SPA - NUCLEO APRES 5" xfId="28724" xr:uid="{A10FE4DE-71D3-4BD7-98E5-A789034122A9}"/>
    <cellStyle name="l_PM Jornais(eliza)_SPA - NUCLEO APRES 5 2" xfId="41080" xr:uid="{6C6718E9-1653-4204-9B34-3B7020F9A317}"/>
    <cellStyle name="l_PM Jornais(eliza)_SPA - NUCLEO APRES 6" xfId="31611" xr:uid="{2B5188BE-794D-4BC8-8C12-A982A5727919}"/>
    <cellStyle name="l_PM Jornais(eliza)_SPA - NUCLEO APRES_OOH - Rev 12" xfId="4306" xr:uid="{A71143FC-C4A2-496D-80C6-7F0809B77D71}"/>
    <cellStyle name="l_PR (Cíntia)" xfId="2026" xr:uid="{279B1C2E-7BA4-4084-B84D-B1D27E1A7C99}"/>
    <cellStyle name="l_PR (Cíntia) 2" xfId="11604" xr:uid="{F69108ED-8B8B-4355-8862-F9FBA48E7D81}"/>
    <cellStyle name="l_PR (Cíntia) 2 2" xfId="13360" xr:uid="{A1BC612D-BEE9-4FD1-A851-6C6B1C8FBB9C}"/>
    <cellStyle name="l_PR (Cíntia) 2 2 2" xfId="16990" xr:uid="{761F2ED0-A23F-40A4-B43F-1D6EE98CBC0A}"/>
    <cellStyle name="l_PR (Cíntia) 2 2 2 2" xfId="23149" xr:uid="{4B5DEFDD-EA61-4627-977E-0A91DA416AF8}"/>
    <cellStyle name="l_PR (Cíntia) 2 2 2 2 2" xfId="40416" xr:uid="{EA7BE8DA-1907-4609-8372-4FFA33D55EA0}"/>
    <cellStyle name="l_PR (Cíntia) 2 2 2 3" xfId="28057" xr:uid="{088AD650-D670-43B6-A6CE-2735BF2DF7A6}"/>
    <cellStyle name="l_PR (Cíntia) 2 2 3" xfId="31281" xr:uid="{B1F15E27-9B1A-464F-9D7A-05E5AC8C158A}"/>
    <cellStyle name="l_PR (Cíntia) 2 2 3 2" xfId="43505" xr:uid="{1F06BF79-AB0A-4E27-853F-0392928E19AC}"/>
    <cellStyle name="l_PR (Cíntia) 2 2 4" xfId="34273" xr:uid="{D009BBAC-C1CB-4977-853B-6FD27B77E3D1}"/>
    <cellStyle name="l_PR (Cíntia) 2 2 4 2" xfId="45992" xr:uid="{05C719FA-A110-47B6-811D-A9BFB8BC5B89}"/>
    <cellStyle name="l_PR (Cíntia) 2 2 5" xfId="36474" xr:uid="{A137B88B-B6AF-41BF-A0C6-D4487A1AC785}"/>
    <cellStyle name="l_PR (Cíntia) 2 2 6" xfId="24386" xr:uid="{93A2F001-F59C-4BC6-B4E3-8AD54F66A834}"/>
    <cellStyle name="l_PR (Cíntia) 2 3" xfId="15287" xr:uid="{E18BE680-7CC5-47AA-9232-60FC07C1110F}"/>
    <cellStyle name="l_PR (Cíntia) 2 3 2" xfId="21446" xr:uid="{D4EC5A88-2099-4934-92BC-728652A99643}"/>
    <cellStyle name="l_PR (Cíntia) 2 3 2 2" xfId="38819" xr:uid="{84CB1E24-DC4A-4647-90D6-EF7961242FC3}"/>
    <cellStyle name="l_PR (Cíntia) 2 3 3" xfId="26408" xr:uid="{5E4D2312-020F-45E7-AC1F-7D40D3ED9239}"/>
    <cellStyle name="l_PR (Cíntia) 2 4" xfId="29599" xr:uid="{3050981F-E403-4E67-A834-54207CB3E9DC}"/>
    <cellStyle name="l_PR (Cíntia) 2 4 2" xfId="41909" xr:uid="{B9262E3E-979F-41EF-A11C-263F3E070974}"/>
    <cellStyle name="l_PR (Cíntia) 2 5" xfId="32583" xr:uid="{ECA885A4-0E6A-406F-BBDB-6380607DDEF4}"/>
    <cellStyle name="l_PR (Cíntia) 2 5 2" xfId="44338" xr:uid="{9CABE764-17F7-4D7A-97E8-8F5AAD12F1F0}"/>
    <cellStyle name="l_PR (Cíntia) 2 6" xfId="34888" xr:uid="{06C39C0D-B67D-4B53-B412-53CD2FAEAC0D}"/>
    <cellStyle name="l_PR (Cíntia) 2 7" xfId="18649" xr:uid="{8CE79B9E-97BD-4BC8-AB8E-EF7AE7721364}"/>
    <cellStyle name="l_PR (Cíntia) 3" xfId="12557" xr:uid="{47E8A485-1335-420A-822C-7754C2F9E930}"/>
    <cellStyle name="l_PR (Cíntia) 3 2" xfId="16187" xr:uid="{49BA6E13-EE75-4D0C-90B9-A34435350F44}"/>
    <cellStyle name="l_PR (Cíntia) 3 2 2" xfId="22346" xr:uid="{FAED7914-964B-4B4E-AA72-6297D50160E5}"/>
    <cellStyle name="l_PR (Cíntia) 3 2 2 2" xfId="39624" xr:uid="{897848E3-21EB-4CE5-9B5D-87FE6CEF594D}"/>
    <cellStyle name="l_PR (Cíntia) 3 2 3" xfId="27265" xr:uid="{89D1AF51-B818-46D1-BECF-8A562547953C}"/>
    <cellStyle name="l_PR (Cíntia) 3 2 4" xfId="48524" xr:uid="{ECDD6F3F-FA41-4FB4-8FB4-087C37DB3D86}"/>
    <cellStyle name="l_PR (Cíntia) 3 3" xfId="17887" xr:uid="{8C434E2E-E2FE-46E7-B337-CC9C9F03B975}"/>
    <cellStyle name="l_PR (Cíntia) 3 3 2" xfId="24046" xr:uid="{261D6559-BF04-4FED-849E-93D80018CE51}"/>
    <cellStyle name="l_PR (Cíntia) 3 3 2 2" xfId="42709" xr:uid="{0FD5C5D8-B1C5-4E79-9C4E-DCFD68DA204B}"/>
    <cellStyle name="l_PR (Cíntia) 3 3 3" xfId="30483" xr:uid="{624A7829-2687-467B-B67A-BFBE179C5EA7}"/>
    <cellStyle name="l_PR (Cíntia) 3 4" xfId="33480" xr:uid="{433E9568-5909-4043-B4FF-E69C815E08A9}"/>
    <cellStyle name="l_PR (Cíntia) 3 4 2" xfId="45199" xr:uid="{26FB5420-27BE-4513-B756-9915D8DFA6FD}"/>
    <cellStyle name="l_PR (Cíntia) 3 5" xfId="35682" xr:uid="{067A3819-71F4-4C9E-92A4-B1F3BD4D5E30}"/>
    <cellStyle name="l_PR (Cíntia) 3 6" xfId="37032" xr:uid="{F79BE2A2-F8BD-438E-BC38-2D25DCA84D34}"/>
    <cellStyle name="l_PR (Cíntia) 3 6 2" xfId="46568" xr:uid="{56E25C46-8369-4503-9E18-0A913B950828}"/>
    <cellStyle name="l_PR (Cíntia) 4" xfId="14447" xr:uid="{E737DA2F-DDB1-4E31-8C9F-1908C8542777}"/>
    <cellStyle name="l_PR (Cíntia) 4 2" xfId="20606" xr:uid="{48E1ECE7-8A24-4EB7-AA39-C739F55B248B}"/>
    <cellStyle name="l_PR (Cíntia) 4 2 2" xfId="38016" xr:uid="{DF16925B-CF49-4BBC-B949-8C5D42527C14}"/>
    <cellStyle name="l_PR (Cíntia) 4 3" xfId="25514" xr:uid="{3B7B0C24-B1E3-47FC-B502-15C6E82E8927}"/>
    <cellStyle name="l_PR (Cíntia) 5" xfId="28725" xr:uid="{A67E07D2-A3F5-4509-A900-FAEA88982CC8}"/>
    <cellStyle name="l_PR (Cíntia) 5 2" xfId="41081" xr:uid="{85708AD1-42C4-4F64-BB00-1AB52EA122C7}"/>
    <cellStyle name="l_PR (Cíntia) 6" xfId="31610" xr:uid="{78436C44-59A2-4552-AD1E-D3D788681879}"/>
    <cellStyle name="l_PR (Cíntia)_JORNAL COMPLEMENTO 24.06 - VERAMIR II - CONSOLIDADO" xfId="2027" xr:uid="{C46C0F11-B32A-469F-BB81-C750E9F48236}"/>
    <cellStyle name="l_PR (Cíntia)_OOH - Rev 12" xfId="4307" xr:uid="{F5D1B892-6FA3-47F6-A760-47ACD248A41B}"/>
    <cellStyle name="l_PR (Cíntia)_Plano PR -" xfId="2028" xr:uid="{817C1B10-FF53-4738-A7DE-DE90A2A644C9}"/>
    <cellStyle name="l_PR (Cíntia)_Plano PR -_JORNAL COMPLEMENTO 24.06 - VERAMIR II - CONSOLIDADO" xfId="2029" xr:uid="{27420AE8-1EE7-4306-BE2F-6B90F5A1D88A}"/>
    <cellStyle name="l_Rádio - Regiões Norte - Centro-Oeste e Nordeste - 97" xfId="2030" xr:uid="{31800BFF-1C49-4811-82FD-C7D9EEF0205C}"/>
    <cellStyle name="l_Rádio - Regiões Norte - Centro-Oeste e Nordeste - 97 2" xfId="11605" xr:uid="{A04C09F8-E38A-4A7C-A505-4A2701255C1F}"/>
    <cellStyle name="l_Rádio - Regiões Norte - Centro-Oeste e Nordeste - 97 2 2" xfId="13361" xr:uid="{47582E63-3C56-4D79-8CDE-C0015C661DD5}"/>
    <cellStyle name="l_Rádio - Regiões Norte - Centro-Oeste e Nordeste - 97 2 2 2" xfId="16991" xr:uid="{6201B841-635D-4F89-A0AD-7CD4ED3A0221}"/>
    <cellStyle name="l_Rádio - Regiões Norte - Centro-Oeste e Nordeste - 97 2 2 2 2" xfId="23150" xr:uid="{46B9D5D9-136D-458F-BFB8-5E1DB86BFC16}"/>
    <cellStyle name="l_Rádio - Regiões Norte - Centro-Oeste e Nordeste - 97 2 2 2 2 2" xfId="40417" xr:uid="{BEAE4F86-3B7A-4A27-A207-A99E27130DFB}"/>
    <cellStyle name="l_Rádio - Regiões Norte - Centro-Oeste e Nordeste - 97 2 2 2 3" xfId="28058" xr:uid="{6F17C736-9CE8-4749-921B-383718662E1B}"/>
    <cellStyle name="l_Rádio - Regiões Norte - Centro-Oeste e Nordeste - 97 2 2 3" xfId="31282" xr:uid="{BE664500-02EF-448A-B2B7-D41A58030597}"/>
    <cellStyle name="l_Rádio - Regiões Norte - Centro-Oeste e Nordeste - 97 2 2 3 2" xfId="43506" xr:uid="{A52C4C42-4072-4A63-8777-8B83B2A58D66}"/>
    <cellStyle name="l_Rádio - Regiões Norte - Centro-Oeste e Nordeste - 97 2 2 4" xfId="34274" xr:uid="{DB7FBCFB-D8EF-4938-A718-383813B1C10E}"/>
    <cellStyle name="l_Rádio - Regiões Norte - Centro-Oeste e Nordeste - 97 2 2 4 2" xfId="45993" xr:uid="{8D9EA037-C690-41A9-9E8A-848A2708DEC0}"/>
    <cellStyle name="l_Rádio - Regiões Norte - Centro-Oeste e Nordeste - 97 2 2 5" xfId="36475" xr:uid="{9E06C971-1F86-413E-92A5-E4BCE11A8F89}"/>
    <cellStyle name="l_Rádio - Regiões Norte - Centro-Oeste e Nordeste - 97 2 2 6" xfId="24387" xr:uid="{680714B5-6225-4D7B-82C5-5AFA56BBC1B6}"/>
    <cellStyle name="l_Rádio - Regiões Norte - Centro-Oeste e Nordeste - 97 2 3" xfId="15288" xr:uid="{8F69451E-07BB-4901-B328-5399C74A4E2D}"/>
    <cellStyle name="l_Rádio - Regiões Norte - Centro-Oeste e Nordeste - 97 2 3 2" xfId="21447" xr:uid="{DC59BDA3-F49B-415E-8AEE-9D980B94D592}"/>
    <cellStyle name="l_Rádio - Regiões Norte - Centro-Oeste e Nordeste - 97 2 3 2 2" xfId="38820" xr:uid="{1219558A-7EB3-410C-BDF1-1B52A7C65B52}"/>
    <cellStyle name="l_Rádio - Regiões Norte - Centro-Oeste e Nordeste - 97 2 3 3" xfId="26409" xr:uid="{863FB686-3ED4-4284-B2D7-2BDDE36F18FE}"/>
    <cellStyle name="l_Rádio - Regiões Norte - Centro-Oeste e Nordeste - 97 2 4" xfId="29600" xr:uid="{542FA238-48E6-4591-BAD1-28B31F76BBBE}"/>
    <cellStyle name="l_Rádio - Regiões Norte - Centro-Oeste e Nordeste - 97 2 4 2" xfId="41910" xr:uid="{3FEB9DA8-F709-4EBE-881D-F272CF4C56E0}"/>
    <cellStyle name="l_Rádio - Regiões Norte - Centro-Oeste e Nordeste - 97 2 5" xfId="32584" xr:uid="{8D266E6C-2706-47AA-AC34-82CA4A8FA8E6}"/>
    <cellStyle name="l_Rádio - Regiões Norte - Centro-Oeste e Nordeste - 97 2 5 2" xfId="44339" xr:uid="{EB639444-3A96-470A-A73B-D9D2C90308D5}"/>
    <cellStyle name="l_Rádio - Regiões Norte - Centro-Oeste e Nordeste - 97 2 6" xfId="34889" xr:uid="{1700EEA8-054C-4658-9EC5-ADEB4BE4A64D}"/>
    <cellStyle name="l_Rádio - Regiões Norte - Centro-Oeste e Nordeste - 97 2 7" xfId="19347" xr:uid="{396E3375-A582-4501-A60C-6D3BA789BA43}"/>
    <cellStyle name="l_Rádio - Regiões Norte - Centro-Oeste e Nordeste - 97 3" xfId="12558" xr:uid="{B3E97683-1DF5-44C8-A2E3-BBD4A5AF9418}"/>
    <cellStyle name="l_Rádio - Regiões Norte - Centro-Oeste e Nordeste - 97 3 2" xfId="16188" xr:uid="{2CFFDC1E-BEF2-4827-80E6-F440E1AF53ED}"/>
    <cellStyle name="l_Rádio - Regiões Norte - Centro-Oeste e Nordeste - 97 3 2 2" xfId="22347" xr:uid="{35222A3C-0178-4BBB-BB43-A0064DBF8911}"/>
    <cellStyle name="l_Rádio - Regiões Norte - Centro-Oeste e Nordeste - 97 3 2 2 2" xfId="39625" xr:uid="{924604A6-E3C3-4D76-8100-1DE1259208A0}"/>
    <cellStyle name="l_Rádio - Regiões Norte - Centro-Oeste e Nordeste - 97 3 2 3" xfId="27266" xr:uid="{66531413-8D3D-4B28-A963-D89D43454AC1}"/>
    <cellStyle name="l_Rádio - Regiões Norte - Centro-Oeste e Nordeste - 97 3 2 4" xfId="48525" xr:uid="{15E18314-89A5-462C-9556-FB6035919931}"/>
    <cellStyle name="l_Rádio - Regiões Norte - Centro-Oeste e Nordeste - 97 3 3" xfId="17888" xr:uid="{EE5A9B0A-419C-424E-89CA-572D76739764}"/>
    <cellStyle name="l_Rádio - Regiões Norte - Centro-Oeste e Nordeste - 97 3 3 2" xfId="24047" xr:uid="{D678B076-8CB9-4E18-AB36-3C4FACF55651}"/>
    <cellStyle name="l_Rádio - Regiões Norte - Centro-Oeste e Nordeste - 97 3 3 2 2" xfId="42710" xr:uid="{9BD566A8-C620-4909-88CA-0CDD4F511502}"/>
    <cellStyle name="l_Rádio - Regiões Norte - Centro-Oeste e Nordeste - 97 3 3 3" xfId="30484" xr:uid="{B9AAC211-2F7D-4FB1-8BDC-33F106B50874}"/>
    <cellStyle name="l_Rádio - Regiões Norte - Centro-Oeste e Nordeste - 97 3 4" xfId="33481" xr:uid="{40AFCE5E-A4A0-400A-9403-A2D495F1EA6C}"/>
    <cellStyle name="l_Rádio - Regiões Norte - Centro-Oeste e Nordeste - 97 3 4 2" xfId="45200" xr:uid="{14BFC894-9623-4F06-AA11-5F04A6F6095A}"/>
    <cellStyle name="l_Rádio - Regiões Norte - Centro-Oeste e Nordeste - 97 3 5" xfId="35683" xr:uid="{64323D25-85BD-48FE-89F7-729E96ACD351}"/>
    <cellStyle name="l_Rádio - Regiões Norte - Centro-Oeste e Nordeste - 97 3 6" xfId="37235" xr:uid="{FB27A023-8F11-43E6-9A6F-CD4325E0EF3D}"/>
    <cellStyle name="l_Rádio - Regiões Norte - Centro-Oeste e Nordeste - 97 3 6 2" xfId="46771" xr:uid="{AE443E38-EAEB-4F5F-B6E0-BAE22E39034F}"/>
    <cellStyle name="l_Rádio - Regiões Norte - Centro-Oeste e Nordeste - 97 4" xfId="14448" xr:uid="{B9C6EB0B-48AD-4722-B275-028917FFECEC}"/>
    <cellStyle name="l_Rádio - Regiões Norte - Centro-Oeste e Nordeste - 97 4 2" xfId="20607" xr:uid="{7AA2712A-53D9-4BFB-98FA-E7E98DBD54AE}"/>
    <cellStyle name="l_Rádio - Regiões Norte - Centro-Oeste e Nordeste - 97 4 2 2" xfId="38017" xr:uid="{2509BC65-00CE-45E7-8F7F-577F29D634C2}"/>
    <cellStyle name="l_Rádio - Regiões Norte - Centro-Oeste e Nordeste - 97 4 3" xfId="25515" xr:uid="{443F0657-136F-4464-9615-D1FFECFECF20}"/>
    <cellStyle name="l_Rádio - Regiões Norte - Centro-Oeste e Nordeste - 97 5" xfId="28726" xr:uid="{8E61F3C5-C7FA-4499-939F-9A76CBD2C3F7}"/>
    <cellStyle name="l_Rádio - Regiões Norte - Centro-Oeste e Nordeste - 97 5 2" xfId="41082" xr:uid="{F37D33F2-A21B-43E2-A4A1-07348A07CA0E}"/>
    <cellStyle name="l_Rádio - Regiões Norte - Centro-Oeste e Nordeste - 97 6" xfId="31609" xr:uid="{BBDC160D-2C9C-4B13-AD60-33FB3A2FD80B}"/>
    <cellStyle name="l_Rádio - Regiões Norte - Centro-Oeste e Nordeste - 97_CINEMA - 9 MERCADOS" xfId="2031" xr:uid="{99BBD8C0-5A70-4881-B790-C295096F303F}"/>
    <cellStyle name="l_Rádio - Regiões Norte - Centro-Oeste e Nordeste - 97_CINEMA - BRASÍLIA - 141" xfId="2032" xr:uid="{0F4EF013-3629-4FC1-A775-C1A7E9C624C7}"/>
    <cellStyle name="l_Rádio - Regiões Norte - Centro-Oeste e Nordeste - 97_CINEMA - BRASÍLIA - 141_JORNAL COMPLEMENTO 24.06 - VERAMIR II - CONSOLIDADO" xfId="2033" xr:uid="{31AF27EE-E467-4BD9-B2B9-E0385E58CE8C}"/>
    <cellStyle name="l_Rádio - Regiões Norte - Centro-Oeste e Nordeste - 97_CINEMA_-_9_MERCADOS" xfId="2034" xr:uid="{34E61120-3CC5-4F4F-A15C-0E26F24FB078}"/>
    <cellStyle name="l_Rádio - Regiões Norte - Centro-Oeste e Nordeste - 97_DF PREÇOS SBT E RECORD ALTERADOS - 25.05.08" xfId="2035" xr:uid="{E2B58153-F66E-4495-B75F-6EB14ECA47C0}"/>
    <cellStyle name="l_Rádio - Regiões Norte - Centro-Oeste e Nordeste - 97_Jornais separados por Representante" xfId="4308" xr:uid="{7F820BEA-B29C-4CF1-B68F-0334B00B2B4B}"/>
    <cellStyle name="l_Rádio - Regiões Norte - Centro-Oeste e Nordeste - 97_Jornais separados por Representante 2" xfId="11606" xr:uid="{2C38AE0B-89CE-44F2-82AF-B976DC286B41}"/>
    <cellStyle name="l_Rádio - Regiões Norte - Centro-Oeste e Nordeste - 97_Jornais separados por Representante 2 2" xfId="13362" xr:uid="{E57729E6-7AE0-477D-A16F-F99E70093288}"/>
    <cellStyle name="l_Rádio - Regiões Norte - Centro-Oeste e Nordeste - 97_Jornais separados por Representante 2 2 2" xfId="16992" xr:uid="{09EDF11D-385F-4A70-BB51-CC6B0A6B3E30}"/>
    <cellStyle name="l_Rádio - Regiões Norte - Centro-Oeste e Nordeste - 97_Jornais separados por Representante 2 2 2 2" xfId="23151" xr:uid="{987BCD03-CD8D-4BFF-AC06-1C05902041A5}"/>
    <cellStyle name="l_Rádio - Regiões Norte - Centro-Oeste e Nordeste - 97_Jornais separados por Representante 2 2 2 2 2" xfId="40418" xr:uid="{C1F0689A-9726-4796-AD56-1922650C7819}"/>
    <cellStyle name="l_Rádio - Regiões Norte - Centro-Oeste e Nordeste - 97_Jornais separados por Representante 2 2 2 3" xfId="28059" xr:uid="{FAAAE1BA-A1BC-4B1D-B538-8EB4C9C52548}"/>
    <cellStyle name="l_Rádio - Regiões Norte - Centro-Oeste e Nordeste - 97_Jornais separados por Representante 2 2 3" xfId="31283" xr:uid="{0C8250CA-905C-4E0D-ACFA-971F61977557}"/>
    <cellStyle name="l_Rádio - Regiões Norte - Centro-Oeste e Nordeste - 97_Jornais separados por Representante 2 2 3 2" xfId="43507" xr:uid="{CF58292F-8C64-49F0-B90F-033B0D38E96D}"/>
    <cellStyle name="l_Rádio - Regiões Norte - Centro-Oeste e Nordeste - 97_Jornais separados por Representante 2 2 4" xfId="34275" xr:uid="{A68BBBBF-363A-4251-82D6-519C988BE187}"/>
    <cellStyle name="l_Rádio - Regiões Norte - Centro-Oeste e Nordeste - 97_Jornais separados por Representante 2 2 4 2" xfId="45994" xr:uid="{88161C3F-A8B0-4464-9226-A4F2E3A8AF14}"/>
    <cellStyle name="l_Rádio - Regiões Norte - Centro-Oeste e Nordeste - 97_Jornais separados por Representante 2 2 5" xfId="36476" xr:uid="{0F4CD269-42BD-4508-80D7-2C54EF63B4D5}"/>
    <cellStyle name="l_Rádio - Regiões Norte - Centro-Oeste e Nordeste - 97_Jornais separados por Representante 2 2 6" xfId="24388" xr:uid="{5F67DA1D-D37C-42F4-83A3-D8CEC3F6AD5B}"/>
    <cellStyle name="l_Rádio - Regiões Norte - Centro-Oeste e Nordeste - 97_Jornais separados por Representante 2 3" xfId="15289" xr:uid="{62032F24-7D68-4D95-AB7B-1F78D8718A26}"/>
    <cellStyle name="l_Rádio - Regiões Norte - Centro-Oeste e Nordeste - 97_Jornais separados por Representante 2 3 2" xfId="21448" xr:uid="{F2F2E776-F9DC-45FE-B709-D7147E75559B}"/>
    <cellStyle name="l_Rádio - Regiões Norte - Centro-Oeste e Nordeste - 97_Jornais separados por Representante 2 3 2 2" xfId="38821" xr:uid="{CEEAEC44-1E27-46B6-83E4-144AA84B2A34}"/>
    <cellStyle name="l_Rádio - Regiões Norte - Centro-Oeste e Nordeste - 97_Jornais separados por Representante 2 3 3" xfId="26410" xr:uid="{DA76E742-BB0A-4FDF-8F84-AC27902AD2F3}"/>
    <cellStyle name="l_Rádio - Regiões Norte - Centro-Oeste e Nordeste - 97_Jornais separados por Representante 2 4" xfId="29601" xr:uid="{75DB8C28-BB7A-4D07-8568-8C2130E3B9DE}"/>
    <cellStyle name="l_Rádio - Regiões Norte - Centro-Oeste e Nordeste - 97_Jornais separados por Representante 2 4 2" xfId="41911" xr:uid="{DEE5C053-9A0B-4276-8C2B-E236516FD5EE}"/>
    <cellStyle name="l_Rádio - Regiões Norte - Centro-Oeste e Nordeste - 97_Jornais separados por Representante 2 5" xfId="32585" xr:uid="{35EC2DEB-F1AD-4A36-87AF-FAEEE3729B1F}"/>
    <cellStyle name="l_Rádio - Regiões Norte - Centro-Oeste e Nordeste - 97_Jornais separados por Representante 2 5 2" xfId="44340" xr:uid="{3BF638AD-DB1C-4441-806E-88A9CB8314ED}"/>
    <cellStyle name="l_Rádio - Regiões Norte - Centro-Oeste e Nordeste - 97_Jornais separados por Representante 2 6" xfId="34890" xr:uid="{1980993F-CCDC-4C20-A481-616B8F545411}"/>
    <cellStyle name="l_Rádio - Regiões Norte - Centro-Oeste e Nordeste - 97_Jornais separados por Representante 2 7" xfId="19641" xr:uid="{609F429E-0721-4570-A39F-D6B20F84B201}"/>
    <cellStyle name="l_Rádio - Regiões Norte - Centro-Oeste e Nordeste - 97_Jornais separados por Representante 3" xfId="12559" xr:uid="{B495CECA-66FC-42F0-AB70-A2ED06A1AC1E}"/>
    <cellStyle name="l_Rádio - Regiões Norte - Centro-Oeste e Nordeste - 97_Jornais separados por Representante 3 2" xfId="16189" xr:uid="{F632B407-D0AB-45D6-B6F1-5893D11581DD}"/>
    <cellStyle name="l_Rádio - Regiões Norte - Centro-Oeste e Nordeste - 97_Jornais separados por Representante 3 2 2" xfId="22348" xr:uid="{B6DDC7FD-1853-4A4C-A986-43770CE7C35F}"/>
    <cellStyle name="l_Rádio - Regiões Norte - Centro-Oeste e Nordeste - 97_Jornais separados por Representante 3 2 2 2" xfId="39626" xr:uid="{47301536-115E-4B8A-ABE1-C4C55E1264A3}"/>
    <cellStyle name="l_Rádio - Regiões Norte - Centro-Oeste e Nordeste - 97_Jornais separados por Representante 3 2 3" xfId="27267" xr:uid="{C161D17C-4CDA-4978-9E78-7CE7AE186412}"/>
    <cellStyle name="l_Rádio - Regiões Norte - Centro-Oeste e Nordeste - 97_Jornais separados por Representante 3 2 4" xfId="48526" xr:uid="{A68BBCB7-D9A2-4626-A0F5-C0DEBC5A3A3C}"/>
    <cellStyle name="l_Rádio - Regiões Norte - Centro-Oeste e Nordeste - 97_Jornais separados por Representante 3 3" xfId="17889" xr:uid="{812039C0-6CFA-43E4-BA2B-AEB9CA543125}"/>
    <cellStyle name="l_Rádio - Regiões Norte - Centro-Oeste e Nordeste - 97_Jornais separados por Representante 3 3 2" xfId="24048" xr:uid="{E5CC6D8D-C34A-46DB-8240-6FD68EED9AD7}"/>
    <cellStyle name="l_Rádio - Regiões Norte - Centro-Oeste e Nordeste - 97_Jornais separados por Representante 3 3 2 2" xfId="42711" xr:uid="{A7B08DEB-6BE1-4C8D-8F7C-53D1B0FA7275}"/>
    <cellStyle name="l_Rádio - Regiões Norte - Centro-Oeste e Nordeste - 97_Jornais separados por Representante 3 3 3" xfId="30485" xr:uid="{2E97138C-72F9-47F3-9D12-47F6DFD72CE7}"/>
    <cellStyle name="l_Rádio - Regiões Norte - Centro-Oeste e Nordeste - 97_Jornais separados por Representante 3 4" xfId="33482" xr:uid="{18DC908E-33F8-41D6-9C93-F065D9F12D99}"/>
    <cellStyle name="l_Rádio - Regiões Norte - Centro-Oeste e Nordeste - 97_Jornais separados por Representante 3 4 2" xfId="45201" xr:uid="{D0A47E25-4F16-4C38-8312-7C95CC6301CA}"/>
    <cellStyle name="l_Rádio - Regiões Norte - Centro-Oeste e Nordeste - 97_Jornais separados por Representante 3 5" xfId="35684" xr:uid="{6D48CF32-7399-43E5-A5CD-331CB67BBC42}"/>
    <cellStyle name="l_Rádio - Regiões Norte - Centro-Oeste e Nordeste - 97_Jornais separados por Representante 3 6" xfId="36835" xr:uid="{27D33FFF-5511-4E1C-87D4-8684EF093346}"/>
    <cellStyle name="l_Rádio - Regiões Norte - Centro-Oeste e Nordeste - 97_Jornais separados por Representante 3 6 2" xfId="46371" xr:uid="{75F6D2B0-A16E-4150-997E-62EB1F79EFC6}"/>
    <cellStyle name="l_Rádio - Regiões Norte - Centro-Oeste e Nordeste - 97_Jornais separados por Representante 4" xfId="14449" xr:uid="{D3C26EF7-9828-4ADA-B1E9-07F5C385046E}"/>
    <cellStyle name="l_Rádio - Regiões Norte - Centro-Oeste e Nordeste - 97_Jornais separados por Representante 4 2" xfId="20608" xr:uid="{E3265E3A-2ACF-43EF-90E6-0F430BFE7E1C}"/>
    <cellStyle name="l_Rádio - Regiões Norte - Centro-Oeste e Nordeste - 97_Jornais separados por Representante 4 2 2" xfId="38018" xr:uid="{08681042-B756-44B1-9CBD-FD97EBC825EC}"/>
    <cellStyle name="l_Rádio - Regiões Norte - Centro-Oeste e Nordeste - 97_Jornais separados por Representante 4 3" xfId="25516" xr:uid="{ED3E96B0-270D-4300-979D-7AF442EBFA7F}"/>
    <cellStyle name="l_Rádio - Regiões Norte - Centro-Oeste e Nordeste - 97_Jornais separados por Representante 5" xfId="28727" xr:uid="{BE9FC41E-0C20-4506-A151-E3ABFCD30B0E}"/>
    <cellStyle name="l_Rádio - Regiões Norte - Centro-Oeste e Nordeste - 97_Jornais separados por Representante 5 2" xfId="41083" xr:uid="{07208EA1-286E-4E99-9775-18ECBF0A2EF2}"/>
    <cellStyle name="l_Rádio - Regiões Norte - Centro-Oeste e Nordeste - 97_Jornais separados por Representante 6" xfId="31608" xr:uid="{8D7B0926-8398-4962-8287-F9B2DE5FA7B8}"/>
    <cellStyle name="l_Rádio - Regiões Norte - Centro-Oeste e Nordeste - 97_Jornais separados por Representante_OOH - Rev 12" xfId="4309" xr:uid="{227F2124-B92B-4129-B341-73D5028E0740}"/>
    <cellStyle name="l_Rádio - Regiões Norte - Centro-Oeste e Nordeste - 97_JORNAL COMPLEMENTO 24.06 - VERAMIR II - CONSOLIDADO" xfId="2036" xr:uid="{184B8750-0A16-4D91-A98D-43EB0C5C0CA3}"/>
    <cellStyle name="l_Rádio - Regiões Norte - Centro-Oeste e Nordeste - 97_NEIDE II" xfId="2037" xr:uid="{AFC847D1-D971-4F16-A097-33F36F7AEFF5}"/>
    <cellStyle name="l_Rádio - Regiões Norte - Centro-Oeste e Nordeste - 97_NEIDE II 2" xfId="11607" xr:uid="{439DC00A-5E20-40A2-87F0-2B56AE501BF0}"/>
    <cellStyle name="l_Rádio - Regiões Norte - Centro-Oeste e Nordeste - 97_NEIDE II 2 2" xfId="13363" xr:uid="{85CD2ABD-9C25-4433-9B48-601A69E964C0}"/>
    <cellStyle name="l_Rádio - Regiões Norte - Centro-Oeste e Nordeste - 97_NEIDE II 2 2 2" xfId="16993" xr:uid="{5D69E4C7-3130-4864-BE04-1089BE5EC6FA}"/>
    <cellStyle name="l_Rádio - Regiões Norte - Centro-Oeste e Nordeste - 97_NEIDE II 2 2 2 2" xfId="23152" xr:uid="{D03C6755-13DA-4B85-9FD3-675873F6AF0E}"/>
    <cellStyle name="l_Rádio - Regiões Norte - Centro-Oeste e Nordeste - 97_NEIDE II 2 2 2 2 2" xfId="40419" xr:uid="{25205F0A-2197-45DA-A0A8-F210D41751CA}"/>
    <cellStyle name="l_Rádio - Regiões Norte - Centro-Oeste e Nordeste - 97_NEIDE II 2 2 2 3" xfId="28060" xr:uid="{5EE05937-C7B4-4B44-85D6-0A3B78B5E8A8}"/>
    <cellStyle name="l_Rádio - Regiões Norte - Centro-Oeste e Nordeste - 97_NEIDE II 2 2 3" xfId="31284" xr:uid="{D9BFA605-8973-4FAD-BE70-7C8F00EF7FAF}"/>
    <cellStyle name="l_Rádio - Regiões Norte - Centro-Oeste e Nordeste - 97_NEIDE II 2 2 3 2" xfId="43508" xr:uid="{0BA6DC4F-7160-4FC9-8AF3-30D4DF764519}"/>
    <cellStyle name="l_Rádio - Regiões Norte - Centro-Oeste e Nordeste - 97_NEIDE II 2 2 4" xfId="34276" xr:uid="{B3FC5576-ED85-436F-A9A5-B33DDB28089E}"/>
    <cellStyle name="l_Rádio - Regiões Norte - Centro-Oeste e Nordeste - 97_NEIDE II 2 2 4 2" xfId="45995" xr:uid="{A1DB7F80-9EB4-4571-ACED-4C9AD8BF869F}"/>
    <cellStyle name="l_Rádio - Regiões Norte - Centro-Oeste e Nordeste - 97_NEIDE II 2 2 5" xfId="36477" xr:uid="{226F1C90-4859-4AE7-BBFF-7AA5D49C3030}"/>
    <cellStyle name="l_Rádio - Regiões Norte - Centro-Oeste e Nordeste - 97_NEIDE II 2 2 6" xfId="24389" xr:uid="{F4CA978A-B93C-4BE9-B975-3671C162EDD9}"/>
    <cellStyle name="l_Rádio - Regiões Norte - Centro-Oeste e Nordeste - 97_NEIDE II 2 3" xfId="15290" xr:uid="{8B123828-394C-4B49-BEE3-A04A60F84B1B}"/>
    <cellStyle name="l_Rádio - Regiões Norte - Centro-Oeste e Nordeste - 97_NEIDE II 2 3 2" xfId="21449" xr:uid="{A1C5E670-BEE1-4FB4-A04E-805BEA302613}"/>
    <cellStyle name="l_Rádio - Regiões Norte - Centro-Oeste e Nordeste - 97_NEIDE II 2 3 2 2" xfId="38822" xr:uid="{582D9BAF-B4B8-4B82-BC8C-9C29B1BC4CE3}"/>
    <cellStyle name="l_Rádio - Regiões Norte - Centro-Oeste e Nordeste - 97_NEIDE II 2 3 3" xfId="26411" xr:uid="{56F8B8CE-68A6-4200-8D43-218CD0796714}"/>
    <cellStyle name="l_Rádio - Regiões Norte - Centro-Oeste e Nordeste - 97_NEIDE II 2 4" xfId="29602" xr:uid="{830BC149-545D-4980-AF7F-264A2DB76998}"/>
    <cellStyle name="l_Rádio - Regiões Norte - Centro-Oeste e Nordeste - 97_NEIDE II 2 4 2" xfId="41912" xr:uid="{1944812C-1505-4AE3-B5E5-7D4DF9440669}"/>
    <cellStyle name="l_Rádio - Regiões Norte - Centro-Oeste e Nordeste - 97_NEIDE II 2 5" xfId="32586" xr:uid="{99A7B2EE-65E1-42EF-ACFD-2F638078118A}"/>
    <cellStyle name="l_Rádio - Regiões Norte - Centro-Oeste e Nordeste - 97_NEIDE II 2 5 2" xfId="44341" xr:uid="{225FEEDA-BB5D-41FE-ADA8-BF7BE4C467B6}"/>
    <cellStyle name="l_Rádio - Regiões Norte - Centro-Oeste e Nordeste - 97_NEIDE II 2 6" xfId="34891" xr:uid="{87E7A62B-7DFB-4112-81BC-B4A9D3CA5A69}"/>
    <cellStyle name="l_Rádio - Regiões Norte - Centro-Oeste e Nordeste - 97_NEIDE II 2 7" xfId="18964" xr:uid="{65C74C49-C4AA-47C9-AACC-4DEDB7314441}"/>
    <cellStyle name="l_Rádio - Regiões Norte - Centro-Oeste e Nordeste - 97_NEIDE II 3" xfId="12560" xr:uid="{E51219DE-C343-4D27-9266-1BEE77118410}"/>
    <cellStyle name="l_Rádio - Regiões Norte - Centro-Oeste e Nordeste - 97_NEIDE II 3 2" xfId="16190" xr:uid="{58CFB389-7A96-4BB2-8A2F-1AB1164C15B2}"/>
    <cellStyle name="l_Rádio - Regiões Norte - Centro-Oeste e Nordeste - 97_NEIDE II 3 2 2" xfId="22349" xr:uid="{2EB3DF01-CB30-419D-827E-2D0636AFD2F8}"/>
    <cellStyle name="l_Rádio - Regiões Norte - Centro-Oeste e Nordeste - 97_NEIDE II 3 2 2 2" xfId="39627" xr:uid="{CF07A7DB-F957-4E46-8DC8-BD5CFE4B39FD}"/>
    <cellStyle name="l_Rádio - Regiões Norte - Centro-Oeste e Nordeste - 97_NEIDE II 3 2 3" xfId="27268" xr:uid="{CC7EA395-D0B7-4FAC-A39E-6BB41AAA9ABB}"/>
    <cellStyle name="l_Rádio - Regiões Norte - Centro-Oeste e Nordeste - 97_NEIDE II 3 2 4" xfId="48527" xr:uid="{A2BCA1F9-D9BC-4EB0-A611-303C7E8DE37B}"/>
    <cellStyle name="l_Rádio - Regiões Norte - Centro-Oeste e Nordeste - 97_NEIDE II 3 3" xfId="17890" xr:uid="{4DBE2087-8B35-4300-AC6E-318EB7FB0311}"/>
    <cellStyle name="l_Rádio - Regiões Norte - Centro-Oeste e Nordeste - 97_NEIDE II 3 3 2" xfId="24049" xr:uid="{B6B03ABA-B0E9-47BE-A790-74E5B31F9E59}"/>
    <cellStyle name="l_Rádio - Regiões Norte - Centro-Oeste e Nordeste - 97_NEIDE II 3 3 2 2" xfId="42712" xr:uid="{036C3D83-5CE9-4AAE-B2DE-209698FDCBFB}"/>
    <cellStyle name="l_Rádio - Regiões Norte - Centro-Oeste e Nordeste - 97_NEIDE II 3 3 3" xfId="30486" xr:uid="{FD974054-D3CA-4FF9-9D39-D7358CB8F658}"/>
    <cellStyle name="l_Rádio - Regiões Norte - Centro-Oeste e Nordeste - 97_NEIDE II 3 4" xfId="33483" xr:uid="{DF0748AF-91EB-4DD8-8ABE-58711E1724C6}"/>
    <cellStyle name="l_Rádio - Regiões Norte - Centro-Oeste e Nordeste - 97_NEIDE II 3 4 2" xfId="45202" xr:uid="{63C0E327-2334-45F3-A069-67F639AEC35F}"/>
    <cellStyle name="l_Rádio - Regiões Norte - Centro-Oeste e Nordeste - 97_NEIDE II 3 5" xfId="35685" xr:uid="{96BC6639-72E8-41ED-9A38-9A003E3ABBD7}"/>
    <cellStyle name="l_Rádio - Regiões Norte - Centro-Oeste e Nordeste - 97_NEIDE II 3 6" xfId="32049" xr:uid="{BD8345EE-0C4B-414E-BB13-44E1E4EF2960}"/>
    <cellStyle name="l_Rádio - Regiões Norte - Centro-Oeste e Nordeste - 97_NEIDE II 3 6 2" xfId="43804" xr:uid="{600CD00C-050F-4980-B357-55FE9DB4A1A3}"/>
    <cellStyle name="l_Rádio - Regiões Norte - Centro-Oeste e Nordeste - 97_NEIDE II 4" xfId="14450" xr:uid="{3F4F7495-4A72-46EF-803D-0A166A2D8BAF}"/>
    <cellStyle name="l_Rádio - Regiões Norte - Centro-Oeste e Nordeste - 97_NEIDE II 4 2" xfId="20609" xr:uid="{311CBD50-103F-4BE6-A4A5-FF9F76E32DBE}"/>
    <cellStyle name="l_Rádio - Regiões Norte - Centro-Oeste e Nordeste - 97_NEIDE II 4 2 2" xfId="38019" xr:uid="{BC8C2E84-B74D-4C72-85F0-66A619577A12}"/>
    <cellStyle name="l_Rádio - Regiões Norte - Centro-Oeste e Nordeste - 97_NEIDE II 4 3" xfId="25517" xr:uid="{3AF27DD4-4B1E-47DF-AB9F-A1E902289AB6}"/>
    <cellStyle name="l_Rádio - Regiões Norte - Centro-Oeste e Nordeste - 97_NEIDE II 5" xfId="28728" xr:uid="{6D43F37B-5A30-4630-A63A-CA7DBFF9483F}"/>
    <cellStyle name="l_Rádio - Regiões Norte - Centro-Oeste e Nordeste - 97_NEIDE II 5 2" xfId="41084" xr:uid="{E972145E-4EA6-462D-B62E-7F0EF73402BB}"/>
    <cellStyle name="l_Rádio - Regiões Norte - Centro-Oeste e Nordeste - 97_NEIDE II 6" xfId="31607" xr:uid="{2EA610A4-2DA9-4DAA-85CE-D44F50CE1E73}"/>
    <cellStyle name="l_Rádio - Regiões Norte - Centro-Oeste e Nordeste - 97_NEIDE II_OOH - Rev 12" xfId="4310" xr:uid="{F7E29C15-8A72-4AA7-BFD3-54A052B200D3}"/>
    <cellStyle name="l_Rádio - Regiões Norte - Centro-Oeste e Nordeste - 97_OOH - Rev 12" xfId="4311" xr:uid="{994ECBEB-2FFE-43AD-9C7C-719C3DE7E6BC}"/>
    <cellStyle name="l_Rádio - Regiões Norte - Centro-Oeste e Nordeste - 97_Plano  DF - AJUSTADO" xfId="2038" xr:uid="{21E68DBD-7A66-467E-8863-64B8D70E99EE}"/>
    <cellStyle name="l_Rádio - Regiões Norte - Centro-Oeste e Nordeste - 97_Plano  DF - AJUSTADO 2" xfId="11608" xr:uid="{48A0959D-1D19-42BD-A8D4-8C1610A00C9D}"/>
    <cellStyle name="l_Rádio - Regiões Norte - Centro-Oeste e Nordeste - 97_Plano  DF - AJUSTADO 2 2" xfId="13364" xr:uid="{DBC8B04C-7F4E-4209-AE4E-D7F79978AF86}"/>
    <cellStyle name="l_Rádio - Regiões Norte - Centro-Oeste e Nordeste - 97_Plano  DF - AJUSTADO 2 2 2" xfId="16994" xr:uid="{6E64804F-0F49-406D-85CB-08FEC228860A}"/>
    <cellStyle name="l_Rádio - Regiões Norte - Centro-Oeste e Nordeste - 97_Plano  DF - AJUSTADO 2 2 2 2" xfId="23153" xr:uid="{B7880843-5B89-48E9-9606-CCEF283234E6}"/>
    <cellStyle name="l_Rádio - Regiões Norte - Centro-Oeste e Nordeste - 97_Plano  DF - AJUSTADO 2 2 2 2 2" xfId="40420" xr:uid="{7A5216E1-22CD-46F8-9009-B509B67CAEFB}"/>
    <cellStyle name="l_Rádio - Regiões Norte - Centro-Oeste e Nordeste - 97_Plano  DF - AJUSTADO 2 2 2 3" xfId="28061" xr:uid="{501F5056-C13E-4EB7-B7E7-F3EB4405FFCE}"/>
    <cellStyle name="l_Rádio - Regiões Norte - Centro-Oeste e Nordeste - 97_Plano  DF - AJUSTADO 2 2 3" xfId="31285" xr:uid="{8E1F67D8-E513-4767-BDCD-D2DBC3FA8BD7}"/>
    <cellStyle name="l_Rádio - Regiões Norte - Centro-Oeste e Nordeste - 97_Plano  DF - AJUSTADO 2 2 3 2" xfId="43509" xr:uid="{377F992A-1195-4C8A-9989-390730236C2C}"/>
    <cellStyle name="l_Rádio - Regiões Norte - Centro-Oeste e Nordeste - 97_Plano  DF - AJUSTADO 2 2 4" xfId="34277" xr:uid="{98D1F863-295A-417A-A45B-809905D421B4}"/>
    <cellStyle name="l_Rádio - Regiões Norte - Centro-Oeste e Nordeste - 97_Plano  DF - AJUSTADO 2 2 4 2" xfId="45996" xr:uid="{A0710880-673A-41CF-96B8-FB36E69C7CEF}"/>
    <cellStyle name="l_Rádio - Regiões Norte - Centro-Oeste e Nordeste - 97_Plano  DF - AJUSTADO 2 2 5" xfId="36478" xr:uid="{684BCC59-521B-43C1-8E0E-432CBB24618B}"/>
    <cellStyle name="l_Rádio - Regiões Norte - Centro-Oeste e Nordeste - 97_Plano  DF - AJUSTADO 2 2 6" xfId="24390" xr:uid="{986B91E6-A3C3-407F-9156-A37E6758FEEC}"/>
    <cellStyle name="l_Rádio - Regiões Norte - Centro-Oeste e Nordeste - 97_Plano  DF - AJUSTADO 2 3" xfId="15291" xr:uid="{EA17302D-A229-47CD-A0EC-E168A0A0B434}"/>
    <cellStyle name="l_Rádio - Regiões Norte - Centro-Oeste e Nordeste - 97_Plano  DF - AJUSTADO 2 3 2" xfId="21450" xr:uid="{DE5A01B2-E1D0-438A-9E05-7019E387CD85}"/>
    <cellStyle name="l_Rádio - Regiões Norte - Centro-Oeste e Nordeste - 97_Plano  DF - AJUSTADO 2 3 2 2" xfId="38823" xr:uid="{FB17F784-6524-4C4E-8A6D-24B73993D63B}"/>
    <cellStyle name="l_Rádio - Regiões Norte - Centro-Oeste e Nordeste - 97_Plano  DF - AJUSTADO 2 3 3" xfId="26412" xr:uid="{11910222-8860-4997-8066-EB06717B0EF4}"/>
    <cellStyle name="l_Rádio - Regiões Norte - Centro-Oeste e Nordeste - 97_Plano  DF - AJUSTADO 2 4" xfId="29603" xr:uid="{FA62BC9C-44DC-4C75-8F8C-E228D84AF04B}"/>
    <cellStyle name="l_Rádio - Regiões Norte - Centro-Oeste e Nordeste - 97_Plano  DF - AJUSTADO 2 4 2" xfId="41913" xr:uid="{6077AF64-A8D9-4708-B437-B06D9ECDFEE6}"/>
    <cellStyle name="l_Rádio - Regiões Norte - Centro-Oeste e Nordeste - 97_Plano  DF - AJUSTADO 2 5" xfId="32587" xr:uid="{AA5FC826-0434-46FD-B7A8-0EEF62CDAF2A}"/>
    <cellStyle name="l_Rádio - Regiões Norte - Centro-Oeste e Nordeste - 97_Plano  DF - AJUSTADO 2 5 2" xfId="44342" xr:uid="{35072466-8226-43BA-B05C-991C3BFF70C2}"/>
    <cellStyle name="l_Rádio - Regiões Norte - Centro-Oeste e Nordeste - 97_Plano  DF - AJUSTADO 2 6" xfId="34892" xr:uid="{5261C28D-647C-4DAE-AC3F-71341C959973}"/>
    <cellStyle name="l_Rádio - Regiões Norte - Centro-Oeste e Nordeste - 97_Plano  DF - AJUSTADO 2 7" xfId="18648" xr:uid="{EEBDE83B-C857-473F-B7A0-9B85C430F098}"/>
    <cellStyle name="l_Rádio - Regiões Norte - Centro-Oeste e Nordeste - 97_Plano  DF - AJUSTADO 3" xfId="12561" xr:uid="{3C7AF74B-4F85-4900-B92A-5D68C38AD50C}"/>
    <cellStyle name="l_Rádio - Regiões Norte - Centro-Oeste e Nordeste - 97_Plano  DF - AJUSTADO 3 2" xfId="16191" xr:uid="{2F6DFE0B-FF14-4929-9737-209958AFFCDF}"/>
    <cellStyle name="l_Rádio - Regiões Norte - Centro-Oeste e Nordeste - 97_Plano  DF - AJUSTADO 3 2 2" xfId="22350" xr:uid="{28F08696-AD10-4742-BA0B-124D9A3DDB91}"/>
    <cellStyle name="l_Rádio - Regiões Norte - Centro-Oeste e Nordeste - 97_Plano  DF - AJUSTADO 3 2 2 2" xfId="39628" xr:uid="{57F5EBDB-B7D3-46F1-B597-7F6F98D7FB89}"/>
    <cellStyle name="l_Rádio - Regiões Norte - Centro-Oeste e Nordeste - 97_Plano  DF - AJUSTADO 3 2 3" xfId="27269" xr:uid="{0FE71F27-6D2C-4DA5-9739-08FC3A00C800}"/>
    <cellStyle name="l_Rádio - Regiões Norte - Centro-Oeste e Nordeste - 97_Plano  DF - AJUSTADO 3 2 4" xfId="48528" xr:uid="{43FAF574-D531-401E-8F71-CC8ED85D6965}"/>
    <cellStyle name="l_Rádio - Regiões Norte - Centro-Oeste e Nordeste - 97_Plano  DF - AJUSTADO 3 3" xfId="17891" xr:uid="{53425395-3105-4E5F-906C-CDFF099EDC01}"/>
    <cellStyle name="l_Rádio - Regiões Norte - Centro-Oeste e Nordeste - 97_Plano  DF - AJUSTADO 3 3 2" xfId="24050" xr:uid="{48939B89-97DB-4700-A1AF-F60E31D2CFE3}"/>
    <cellStyle name="l_Rádio - Regiões Norte - Centro-Oeste e Nordeste - 97_Plano  DF - AJUSTADO 3 3 2 2" xfId="42713" xr:uid="{B035CD0B-1E15-4405-AEE6-A7AD2F199545}"/>
    <cellStyle name="l_Rádio - Regiões Norte - Centro-Oeste e Nordeste - 97_Plano  DF - AJUSTADO 3 3 3" xfId="30487" xr:uid="{A276421C-830A-4DC8-BE0A-DD2267002C1D}"/>
    <cellStyle name="l_Rádio - Regiões Norte - Centro-Oeste e Nordeste - 97_Plano  DF - AJUSTADO 3 4" xfId="33484" xr:uid="{99D5409E-15CF-4CE5-96C5-AF5A02C4688E}"/>
    <cellStyle name="l_Rádio - Regiões Norte - Centro-Oeste e Nordeste - 97_Plano  DF - AJUSTADO 3 4 2" xfId="45203" xr:uid="{99BBE109-A6C3-4901-BB49-68CB5A69FB9F}"/>
    <cellStyle name="l_Rádio - Regiões Norte - Centro-Oeste e Nordeste - 97_Plano  DF - AJUSTADO 3 5" xfId="35686" xr:uid="{18E12546-CC62-465F-95F3-60E1E49E4241}"/>
    <cellStyle name="l_Rádio - Regiões Norte - Centro-Oeste e Nordeste - 97_Plano  DF - AJUSTADO 3 6" xfId="37031" xr:uid="{DFEA8DEC-7A12-4BDB-9662-C54981C85A30}"/>
    <cellStyle name="l_Rádio - Regiões Norte - Centro-Oeste e Nordeste - 97_Plano  DF - AJUSTADO 3 6 2" xfId="46567" xr:uid="{DB3FA6FA-F455-4C10-AD9B-824C3EC367BD}"/>
    <cellStyle name="l_Rádio - Regiões Norte - Centro-Oeste e Nordeste - 97_Plano  DF - AJUSTADO 4" xfId="14451" xr:uid="{55EB7C80-7F5A-432A-A534-1D92E0BAF651}"/>
    <cellStyle name="l_Rádio - Regiões Norte - Centro-Oeste e Nordeste - 97_Plano  DF - AJUSTADO 4 2" xfId="20610" xr:uid="{0649E989-FAA9-4257-BBD8-A0CD776A6D0C}"/>
    <cellStyle name="l_Rádio - Regiões Norte - Centro-Oeste e Nordeste - 97_Plano  DF - AJUSTADO 4 2 2" xfId="38020" xr:uid="{052580D8-6637-4337-985E-35B5BE991F6A}"/>
    <cellStyle name="l_Rádio - Regiões Norte - Centro-Oeste e Nordeste - 97_Plano  DF - AJUSTADO 4 3" xfId="25518" xr:uid="{E3438F81-4A5A-425A-8E88-C6E13DEBB23C}"/>
    <cellStyle name="l_Rádio - Regiões Norte - Centro-Oeste e Nordeste - 97_Plano  DF - AJUSTADO 5" xfId="28729" xr:uid="{03E1EEE2-29B0-4B81-BA19-46E8C922B5E3}"/>
    <cellStyle name="l_Rádio - Regiões Norte - Centro-Oeste e Nordeste - 97_Plano  DF - AJUSTADO 5 2" xfId="41085" xr:uid="{4329B6A2-5EA6-4536-AA85-D271861C96E4}"/>
    <cellStyle name="l_Rádio - Regiões Norte - Centro-Oeste e Nordeste - 97_Plano  DF - AJUSTADO 6" xfId="31606" xr:uid="{F1092CC3-E549-4008-BDB3-1B08A7AC8331}"/>
    <cellStyle name="l_Rádio - Regiões Norte - Centro-Oeste e Nordeste - 97_Plano  DF - AJUSTADO_JORNAL COMPLEMENTO 24.06 - VERAMIR II - CONSOLIDADO" xfId="2039" xr:uid="{A25A7045-63A4-4AA7-80C4-0AD5339DBD35}"/>
    <cellStyle name="l_Rádio - Regiões Norte - Centro-Oeste e Nordeste - 97_Plano  DF - AJUSTADO_OOH - Rev 12" xfId="4312" xr:uid="{687D2D37-3321-4B58-98AC-2207B9D86021}"/>
    <cellStyle name="l_Rádio - Regiões Norte - Centro-Oeste e Nordeste - 97_Plano  DF - CONFERÊNCIA 09(1).05.08" xfId="2040" xr:uid="{A4CA759C-6778-4B7A-B7D1-494A80A3A963}"/>
    <cellStyle name="l_Rádio - Regiões Norte - Centro-Oeste e Nordeste - 97_Plano  DF - CONFERÊNCIA 09(1).05.08 2" xfId="11609" xr:uid="{6F081815-CFCB-4FA7-B3B7-FE03946731AD}"/>
    <cellStyle name="l_Rádio - Regiões Norte - Centro-Oeste e Nordeste - 97_Plano  DF - CONFERÊNCIA 09(1).05.08 2 2" xfId="13365" xr:uid="{7CB38534-2410-4962-8FC3-94A2F3376EA0}"/>
    <cellStyle name="l_Rádio - Regiões Norte - Centro-Oeste e Nordeste - 97_Plano  DF - CONFERÊNCIA 09(1).05.08 2 2 2" xfId="16995" xr:uid="{AD5091BE-F2BD-4CF6-9934-DC168215AED6}"/>
    <cellStyle name="l_Rádio - Regiões Norte - Centro-Oeste e Nordeste - 97_Plano  DF - CONFERÊNCIA 09(1).05.08 2 2 2 2" xfId="23154" xr:uid="{E0EC4687-D24E-4457-9A4A-28A642D633C1}"/>
    <cellStyle name="l_Rádio - Regiões Norte - Centro-Oeste e Nordeste - 97_Plano  DF - CONFERÊNCIA 09(1).05.08 2 2 2 2 2" xfId="40421" xr:uid="{095C3F87-850D-4E7F-ADFE-7955E2482E42}"/>
    <cellStyle name="l_Rádio - Regiões Norte - Centro-Oeste e Nordeste - 97_Plano  DF - CONFERÊNCIA 09(1).05.08 2 2 2 3" xfId="28062" xr:uid="{103038BF-0530-4C3B-84CA-07997559CDEB}"/>
    <cellStyle name="l_Rádio - Regiões Norte - Centro-Oeste e Nordeste - 97_Plano  DF - CONFERÊNCIA 09(1).05.08 2 2 3" xfId="31286" xr:uid="{F4EAEDCF-388C-4C49-98CC-56ED40C21FA8}"/>
    <cellStyle name="l_Rádio - Regiões Norte - Centro-Oeste e Nordeste - 97_Plano  DF - CONFERÊNCIA 09(1).05.08 2 2 3 2" xfId="43510" xr:uid="{938A2118-526E-47B9-A965-832F1922420D}"/>
    <cellStyle name="l_Rádio - Regiões Norte - Centro-Oeste e Nordeste - 97_Plano  DF - CONFERÊNCIA 09(1).05.08 2 2 4" xfId="34278" xr:uid="{F8433587-627E-4CFB-B06F-0155A2A4C929}"/>
    <cellStyle name="l_Rádio - Regiões Norte - Centro-Oeste e Nordeste - 97_Plano  DF - CONFERÊNCIA 09(1).05.08 2 2 4 2" xfId="45997" xr:uid="{40F6EE70-82FF-485B-82F0-459B2F56027B}"/>
    <cellStyle name="l_Rádio - Regiões Norte - Centro-Oeste e Nordeste - 97_Plano  DF - CONFERÊNCIA 09(1).05.08 2 2 5" xfId="36479" xr:uid="{E87FB90C-FB8E-4A76-BC26-17043EC331B1}"/>
    <cellStyle name="l_Rádio - Regiões Norte - Centro-Oeste e Nordeste - 97_Plano  DF - CONFERÊNCIA 09(1).05.08 2 2 6" xfId="24391" xr:uid="{C0561C9E-44E8-4916-B438-423CD8AD8CAE}"/>
    <cellStyle name="l_Rádio - Regiões Norte - Centro-Oeste e Nordeste - 97_Plano  DF - CONFERÊNCIA 09(1).05.08 2 3" xfId="15292" xr:uid="{9617C3B6-B60A-475E-A39C-F3CCA94DCEE1}"/>
    <cellStyle name="l_Rádio - Regiões Norte - Centro-Oeste e Nordeste - 97_Plano  DF - CONFERÊNCIA 09(1).05.08 2 3 2" xfId="21451" xr:uid="{FF662E6B-177B-44FE-9102-67F8D74DC965}"/>
    <cellStyle name="l_Rádio - Regiões Norte - Centro-Oeste e Nordeste - 97_Plano  DF - CONFERÊNCIA 09(1).05.08 2 3 2 2" xfId="38824" xr:uid="{7D3CD1DC-AB5F-4D3E-ABF5-39432BACDF88}"/>
    <cellStyle name="l_Rádio - Regiões Norte - Centro-Oeste e Nordeste - 97_Plano  DF - CONFERÊNCIA 09(1).05.08 2 3 3" xfId="26413" xr:uid="{AA2F4F2E-DDF0-405E-83C7-03B0BFB1D2E3}"/>
    <cellStyle name="l_Rádio - Regiões Norte - Centro-Oeste e Nordeste - 97_Plano  DF - CONFERÊNCIA 09(1).05.08 2 4" xfId="29604" xr:uid="{B502E081-F405-400F-B958-4DF31C8A7B2B}"/>
    <cellStyle name="l_Rádio - Regiões Norte - Centro-Oeste e Nordeste - 97_Plano  DF - CONFERÊNCIA 09(1).05.08 2 4 2" xfId="41914" xr:uid="{6E849C1A-A954-4933-9192-693185E977DE}"/>
    <cellStyle name="l_Rádio - Regiões Norte - Centro-Oeste e Nordeste - 97_Plano  DF - CONFERÊNCIA 09(1).05.08 2 5" xfId="32588" xr:uid="{2F340ED2-1059-4479-8B96-E7E5D5B738B4}"/>
    <cellStyle name="l_Rádio - Regiões Norte - Centro-Oeste e Nordeste - 97_Plano  DF - CONFERÊNCIA 09(1).05.08 2 5 2" xfId="44343" xr:uid="{9EDE8B42-AA3E-47C8-89CF-B94E880CD2F5}"/>
    <cellStyle name="l_Rádio - Regiões Norte - Centro-Oeste e Nordeste - 97_Plano  DF - CONFERÊNCIA 09(1).05.08 2 6" xfId="34893" xr:uid="{854B083F-C246-4FC8-BCD6-BF215FD08253}"/>
    <cellStyle name="l_Rádio - Regiões Norte - Centro-Oeste e Nordeste - 97_Plano  DF - CONFERÊNCIA 09(1).05.08 2 7" xfId="19346" xr:uid="{55F82AF5-FC23-426D-8967-3580018C9EE3}"/>
    <cellStyle name="l_Rádio - Regiões Norte - Centro-Oeste e Nordeste - 97_Plano  DF - CONFERÊNCIA 09(1).05.08 3" xfId="12562" xr:uid="{FEC333DB-3A52-4CF3-87D3-5E4B6B1DB6AC}"/>
    <cellStyle name="l_Rádio - Regiões Norte - Centro-Oeste e Nordeste - 97_Plano  DF - CONFERÊNCIA 09(1).05.08 3 2" xfId="16192" xr:uid="{0C862C2F-D904-45AD-A7BC-7B887B646356}"/>
    <cellStyle name="l_Rádio - Regiões Norte - Centro-Oeste e Nordeste - 97_Plano  DF - CONFERÊNCIA 09(1).05.08 3 2 2" xfId="22351" xr:uid="{287C03CC-CA50-4A53-8186-F54FA9792892}"/>
    <cellStyle name="l_Rádio - Regiões Norte - Centro-Oeste e Nordeste - 97_Plano  DF - CONFERÊNCIA 09(1).05.08 3 2 2 2" xfId="39629" xr:uid="{A5003253-1F86-46EF-BBDB-EA86008934F4}"/>
    <cellStyle name="l_Rádio - Regiões Norte - Centro-Oeste e Nordeste - 97_Plano  DF - CONFERÊNCIA 09(1).05.08 3 2 3" xfId="27270" xr:uid="{8323F2B1-8E3D-4CCB-932F-4B867E4215E2}"/>
    <cellStyle name="l_Rádio - Regiões Norte - Centro-Oeste e Nordeste - 97_Plano  DF - CONFERÊNCIA 09(1).05.08 3 2 4" xfId="48529" xr:uid="{B6DAC066-2AC9-4CFB-B662-32454EE2CB74}"/>
    <cellStyle name="l_Rádio - Regiões Norte - Centro-Oeste e Nordeste - 97_Plano  DF - CONFERÊNCIA 09(1).05.08 3 3" xfId="17892" xr:uid="{A7FBA303-28DE-4A50-B1FA-EA24464FCA1C}"/>
    <cellStyle name="l_Rádio - Regiões Norte - Centro-Oeste e Nordeste - 97_Plano  DF - CONFERÊNCIA 09(1).05.08 3 3 2" xfId="24051" xr:uid="{8853B290-42D3-4A3C-884A-2297003321E3}"/>
    <cellStyle name="l_Rádio - Regiões Norte - Centro-Oeste e Nordeste - 97_Plano  DF - CONFERÊNCIA 09(1).05.08 3 3 2 2" xfId="42714" xr:uid="{0D880CB0-D0AF-4196-B7DE-8DABC25226B6}"/>
    <cellStyle name="l_Rádio - Regiões Norte - Centro-Oeste e Nordeste - 97_Plano  DF - CONFERÊNCIA 09(1).05.08 3 3 3" xfId="30488" xr:uid="{D5986510-8E3A-40C3-B61B-B7E48667283B}"/>
    <cellStyle name="l_Rádio - Regiões Norte - Centro-Oeste e Nordeste - 97_Plano  DF - CONFERÊNCIA 09(1).05.08 3 4" xfId="33485" xr:uid="{069CEFAE-978C-4D50-9A48-09248D5E3750}"/>
    <cellStyle name="l_Rádio - Regiões Norte - Centro-Oeste e Nordeste - 97_Plano  DF - CONFERÊNCIA 09(1).05.08 3 4 2" xfId="45204" xr:uid="{0118BFB4-0F28-4A05-9148-F1D4DEFF9D0B}"/>
    <cellStyle name="l_Rádio - Regiões Norte - Centro-Oeste e Nordeste - 97_Plano  DF - CONFERÊNCIA 09(1).05.08 3 5" xfId="35687" xr:uid="{154921CF-58BF-4E3A-9162-FD38294A1AC1}"/>
    <cellStyle name="l_Rádio - Regiões Norte - Centro-Oeste e Nordeste - 97_Plano  DF - CONFERÊNCIA 09(1).05.08 3 6" xfId="37234" xr:uid="{1CE36778-3793-447D-8ED0-B30C77646203}"/>
    <cellStyle name="l_Rádio - Regiões Norte - Centro-Oeste e Nordeste - 97_Plano  DF - CONFERÊNCIA 09(1).05.08 3 6 2" xfId="46770" xr:uid="{7BAE0FEB-0956-4F84-A669-5D568CB29D2A}"/>
    <cellStyle name="l_Rádio - Regiões Norte - Centro-Oeste e Nordeste - 97_Plano  DF - CONFERÊNCIA 09(1).05.08 4" xfId="14452" xr:uid="{C93BD23D-2E00-4D25-BC26-A4828D408AAE}"/>
    <cellStyle name="l_Rádio - Regiões Norte - Centro-Oeste e Nordeste - 97_Plano  DF - CONFERÊNCIA 09(1).05.08 4 2" xfId="20611" xr:uid="{531AD51A-45EE-49C2-8288-ADB6EB72EA40}"/>
    <cellStyle name="l_Rádio - Regiões Norte - Centro-Oeste e Nordeste - 97_Plano  DF - CONFERÊNCIA 09(1).05.08 4 2 2" xfId="38021" xr:uid="{021265BE-D229-4687-B4F2-D6065B164249}"/>
    <cellStyle name="l_Rádio - Regiões Norte - Centro-Oeste e Nordeste - 97_Plano  DF - CONFERÊNCIA 09(1).05.08 4 3" xfId="25519" xr:uid="{FF40D2DA-72D5-4C5F-BA1D-8C6C0395FE9D}"/>
    <cellStyle name="l_Rádio - Regiões Norte - Centro-Oeste e Nordeste - 97_Plano  DF - CONFERÊNCIA 09(1).05.08 5" xfId="28730" xr:uid="{FC50ABD8-C375-4390-83D4-871593E658A7}"/>
    <cellStyle name="l_Rádio - Regiões Norte - Centro-Oeste e Nordeste - 97_Plano  DF - CONFERÊNCIA 09(1).05.08 5 2" xfId="41086" xr:uid="{3F969D0B-23B5-4F63-9C7D-DB2700505AC9}"/>
    <cellStyle name="l_Rádio - Regiões Norte - Centro-Oeste e Nordeste - 97_Plano  DF - CONFERÊNCIA 09(1).05.08 6" xfId="31605" xr:uid="{6AB8E53D-CBC7-424E-BECF-E91707F8D904}"/>
    <cellStyle name="l_Rádio - Regiões Norte - Centro-Oeste e Nordeste - 97_Plano  DF - CONFERÊNCIA 09(1).05.08_JORNAL COMPLEMENTO 24.06 - VERAMIR II - CONSOLIDADO" xfId="2041" xr:uid="{C8D8F0CD-1F63-4F03-B5B7-1C07BBC8D9E3}"/>
    <cellStyle name="l_Rádio - Regiões Norte - Centro-Oeste e Nordeste - 97_Plano  DF - CONFERÊNCIA 09(1).05.08_OOH - Rev 12" xfId="4313" xr:uid="{134AC470-BC80-462F-AD41-241DD5F97BB5}"/>
    <cellStyle name="l_Rádio - Regiões Norte - Centro-Oeste e Nordeste - 97_Plano  DF - Jornal Meia Pág. Tab. 17.05" xfId="2042" xr:uid="{E414109E-9052-441D-BD4D-D0535331588B}"/>
    <cellStyle name="l_Rádio - Regiões Norte - Centro-Oeste e Nordeste - 97_Plano  DF - Jornal Meia Pág. Tab. 17.05 - JR NÃO PROG." xfId="2043" xr:uid="{9902D0F3-2708-4786-9001-0A7E43BFFCC2}"/>
    <cellStyle name="l_Rádio - Regiões Norte - Centro-Oeste e Nordeste - 97_Plano  DF - Jornal Meia Pág. Tab. 17.05 - JR NÃO PROG. 2" xfId="11610" xr:uid="{B76ABCFD-B841-4BDB-96B7-0C6C00AB023F}"/>
    <cellStyle name="l_Rádio - Regiões Norte - Centro-Oeste e Nordeste - 97_Plano  DF - Jornal Meia Pág. Tab. 17.05 - JR NÃO PROG. 2 2" xfId="13366" xr:uid="{95F9665E-391C-421A-8053-94716156E6B1}"/>
    <cellStyle name="l_Rádio - Regiões Norte - Centro-Oeste e Nordeste - 97_Plano  DF - Jornal Meia Pág. Tab. 17.05 - JR NÃO PROG. 2 2 2" xfId="16996" xr:uid="{E7925D0F-5992-4348-A3B4-0FB2500065A6}"/>
    <cellStyle name="l_Rádio - Regiões Norte - Centro-Oeste e Nordeste - 97_Plano  DF - Jornal Meia Pág. Tab. 17.05 - JR NÃO PROG. 2 2 2 2" xfId="23155" xr:uid="{D159FC70-6D0A-4402-AC6F-064D518EC3E5}"/>
    <cellStyle name="l_Rádio - Regiões Norte - Centro-Oeste e Nordeste - 97_Plano  DF - Jornal Meia Pág. Tab. 17.05 - JR NÃO PROG. 2 2 2 2 2" xfId="40422" xr:uid="{615B418D-07E7-4439-828E-30025205D3CC}"/>
    <cellStyle name="l_Rádio - Regiões Norte - Centro-Oeste e Nordeste - 97_Plano  DF - Jornal Meia Pág. Tab. 17.05 - JR NÃO PROG. 2 2 2 3" xfId="28063" xr:uid="{A7009447-D8F0-47CD-A453-5251215CE5B2}"/>
    <cellStyle name="l_Rádio - Regiões Norte - Centro-Oeste e Nordeste - 97_Plano  DF - Jornal Meia Pág. Tab. 17.05 - JR NÃO PROG. 2 2 3" xfId="31287" xr:uid="{47F2415E-27D1-484B-9BAE-DE96B8EA6ED0}"/>
    <cellStyle name="l_Rádio - Regiões Norte - Centro-Oeste e Nordeste - 97_Plano  DF - Jornal Meia Pág. Tab. 17.05 - JR NÃO PROG. 2 2 3 2" xfId="43511" xr:uid="{057B25CC-DDC8-40C9-B22C-9BE3662080F9}"/>
    <cellStyle name="l_Rádio - Regiões Norte - Centro-Oeste e Nordeste - 97_Plano  DF - Jornal Meia Pág. Tab. 17.05 - JR NÃO PROG. 2 2 4" xfId="34279" xr:uid="{38F88CA3-77E1-458D-B59D-CAC126935652}"/>
    <cellStyle name="l_Rádio - Regiões Norte - Centro-Oeste e Nordeste - 97_Plano  DF - Jornal Meia Pág. Tab. 17.05 - JR NÃO PROG. 2 2 4 2" xfId="45998" xr:uid="{FDE7B995-B28E-41B7-9A9C-FCF7576698C7}"/>
    <cellStyle name="l_Rádio - Regiões Norte - Centro-Oeste e Nordeste - 97_Plano  DF - Jornal Meia Pág. Tab. 17.05 - JR NÃO PROG. 2 2 5" xfId="36480" xr:uid="{DA0987B6-F586-452E-B934-E62D2C54FF05}"/>
    <cellStyle name="l_Rádio - Regiões Norte - Centro-Oeste e Nordeste - 97_Plano  DF - Jornal Meia Pág. Tab. 17.05 - JR NÃO PROG. 2 2 6" xfId="24392" xr:uid="{003CC2BC-DE4C-439D-902D-CC6C7F3A5C39}"/>
    <cellStyle name="l_Rádio - Regiões Norte - Centro-Oeste e Nordeste - 97_Plano  DF - Jornal Meia Pág. Tab. 17.05 - JR NÃO PROG. 2 3" xfId="15293" xr:uid="{CD02C52D-BA5E-4DA7-9DE6-6A1BD4045B7C}"/>
    <cellStyle name="l_Rádio - Regiões Norte - Centro-Oeste e Nordeste - 97_Plano  DF - Jornal Meia Pág. Tab. 17.05 - JR NÃO PROG. 2 3 2" xfId="21452" xr:uid="{F17A1B6A-83A7-4991-8030-6E98483C5363}"/>
    <cellStyle name="l_Rádio - Regiões Norte - Centro-Oeste e Nordeste - 97_Plano  DF - Jornal Meia Pág. Tab. 17.05 - JR NÃO PROG. 2 3 2 2" xfId="38825" xr:uid="{EE885B0D-030B-41DF-9620-89AF1E3FDAF4}"/>
    <cellStyle name="l_Rádio - Regiões Norte - Centro-Oeste e Nordeste - 97_Plano  DF - Jornal Meia Pág. Tab. 17.05 - JR NÃO PROG. 2 3 3" xfId="26414" xr:uid="{387CFB27-6B0B-409D-87E0-669BFC27B2CB}"/>
    <cellStyle name="l_Rádio - Regiões Norte - Centro-Oeste e Nordeste - 97_Plano  DF - Jornal Meia Pág. Tab. 17.05 - JR NÃO PROG. 2 4" xfId="29605" xr:uid="{F7AFBE7A-480C-4614-87B9-CA672D97D415}"/>
    <cellStyle name="l_Rádio - Regiões Norte - Centro-Oeste e Nordeste - 97_Plano  DF - Jornal Meia Pág. Tab. 17.05 - JR NÃO PROG. 2 4 2" xfId="41915" xr:uid="{EFA21C88-06F3-4654-A625-51F2FB51DF87}"/>
    <cellStyle name="l_Rádio - Regiões Norte - Centro-Oeste e Nordeste - 97_Plano  DF - Jornal Meia Pág. Tab. 17.05 - JR NÃO PROG. 2 5" xfId="32589" xr:uid="{07DBD9DA-1A6F-4A2F-BBB9-BF519672D2F0}"/>
    <cellStyle name="l_Rádio - Regiões Norte - Centro-Oeste e Nordeste - 97_Plano  DF - Jornal Meia Pág. Tab. 17.05 - JR NÃO PROG. 2 5 2" xfId="44344" xr:uid="{27568DE5-F191-4351-BC16-8AF45E4EC4EC}"/>
    <cellStyle name="l_Rádio - Regiões Norte - Centro-Oeste e Nordeste - 97_Plano  DF - Jornal Meia Pág. Tab. 17.05 - JR NÃO PROG. 2 6" xfId="34894" xr:uid="{D5A4A2D8-3028-4963-A98A-96D8D9854FEC}"/>
    <cellStyle name="l_Rádio - Regiões Norte - Centro-Oeste e Nordeste - 97_Plano  DF - Jornal Meia Pág. Tab. 17.05 - JR NÃO PROG. 2 7" xfId="19640" xr:uid="{1D323CEC-F326-4D90-86EE-EE3444654E48}"/>
    <cellStyle name="l_Rádio - Regiões Norte - Centro-Oeste e Nordeste - 97_Plano  DF - Jornal Meia Pág. Tab. 17.05 - JR NÃO PROG. 3" xfId="12563" xr:uid="{257DB56D-5DCF-45AB-964B-B157C9A298D6}"/>
    <cellStyle name="l_Rádio - Regiões Norte - Centro-Oeste e Nordeste - 97_Plano  DF - Jornal Meia Pág. Tab. 17.05 - JR NÃO PROG. 3 2" xfId="16193" xr:uid="{944FEB9D-8B07-4579-950A-338E3B7BA08F}"/>
    <cellStyle name="l_Rádio - Regiões Norte - Centro-Oeste e Nordeste - 97_Plano  DF - Jornal Meia Pág. Tab. 17.05 - JR NÃO PROG. 3 2 2" xfId="22352" xr:uid="{946665A9-E3C9-4D6D-84E6-C5470FD89228}"/>
    <cellStyle name="l_Rádio - Regiões Norte - Centro-Oeste e Nordeste - 97_Plano  DF - Jornal Meia Pág. Tab. 17.05 - JR NÃO PROG. 3 2 2 2" xfId="39630" xr:uid="{4563B659-F194-485E-AAF1-4AB8D6D87E4F}"/>
    <cellStyle name="l_Rádio - Regiões Norte - Centro-Oeste e Nordeste - 97_Plano  DF - Jornal Meia Pág. Tab. 17.05 - JR NÃO PROG. 3 2 3" xfId="27271" xr:uid="{8558762B-56B4-4159-A924-AB13878FF46F}"/>
    <cellStyle name="l_Rádio - Regiões Norte - Centro-Oeste e Nordeste - 97_Plano  DF - Jornal Meia Pág. Tab. 17.05 - JR NÃO PROG. 3 2 4" xfId="48530" xr:uid="{742C31F7-CAE2-4DD1-B929-7E789BA39DC8}"/>
    <cellStyle name="l_Rádio - Regiões Norte - Centro-Oeste e Nordeste - 97_Plano  DF - Jornal Meia Pág. Tab. 17.05 - JR NÃO PROG. 3 3" xfId="17893" xr:uid="{20075881-9007-436F-83B5-B2BE656B2681}"/>
    <cellStyle name="l_Rádio - Regiões Norte - Centro-Oeste e Nordeste - 97_Plano  DF - Jornal Meia Pág. Tab. 17.05 - JR NÃO PROG. 3 3 2" xfId="24052" xr:uid="{30BA50C4-5BE1-427E-932E-3A7C821501A1}"/>
    <cellStyle name="l_Rádio - Regiões Norte - Centro-Oeste e Nordeste - 97_Plano  DF - Jornal Meia Pág. Tab. 17.05 - JR NÃO PROG. 3 3 2 2" xfId="42715" xr:uid="{D4A83B0B-93DD-44F8-9FA3-F81E7F3A6109}"/>
    <cellStyle name="l_Rádio - Regiões Norte - Centro-Oeste e Nordeste - 97_Plano  DF - Jornal Meia Pág. Tab. 17.05 - JR NÃO PROG. 3 3 3" xfId="30489" xr:uid="{DE4BA3C4-DAC9-4B9A-9B94-7EC687F56CCA}"/>
    <cellStyle name="l_Rádio - Regiões Norte - Centro-Oeste e Nordeste - 97_Plano  DF - Jornal Meia Pág. Tab. 17.05 - JR NÃO PROG. 3 4" xfId="33486" xr:uid="{4EC92A00-8767-4A93-8348-BD766B6B01E7}"/>
    <cellStyle name="l_Rádio - Regiões Norte - Centro-Oeste e Nordeste - 97_Plano  DF - Jornal Meia Pág. Tab. 17.05 - JR NÃO PROG. 3 4 2" xfId="45205" xr:uid="{C6C3D3D5-040D-4B6E-8628-059B5DAAB40B}"/>
    <cellStyle name="l_Rádio - Regiões Norte - Centro-Oeste e Nordeste - 97_Plano  DF - Jornal Meia Pág. Tab. 17.05 - JR NÃO PROG. 3 5" xfId="35688" xr:uid="{7FC83060-CDF4-4A73-BA55-D9F61865EC67}"/>
    <cellStyle name="l_Rádio - Regiões Norte - Centro-Oeste e Nordeste - 97_Plano  DF - Jornal Meia Pág. Tab. 17.05 - JR NÃO PROG. 3 6" xfId="36834" xr:uid="{7A452B6A-03F0-440B-B8A6-15CBE302C76C}"/>
    <cellStyle name="l_Rádio - Regiões Norte - Centro-Oeste e Nordeste - 97_Plano  DF - Jornal Meia Pág. Tab. 17.05 - JR NÃO PROG. 3 6 2" xfId="46370" xr:uid="{F1E9274E-8B15-46EB-9E02-13880D1A2F33}"/>
    <cellStyle name="l_Rádio - Regiões Norte - Centro-Oeste e Nordeste - 97_Plano  DF - Jornal Meia Pág. Tab. 17.05 - JR NÃO PROG. 4" xfId="14453" xr:uid="{57873E4C-2B80-4D89-94E3-6FB998DAF6C2}"/>
    <cellStyle name="l_Rádio - Regiões Norte - Centro-Oeste e Nordeste - 97_Plano  DF - Jornal Meia Pág. Tab. 17.05 - JR NÃO PROG. 4 2" xfId="20612" xr:uid="{A521517C-703F-4DEB-9A7E-21AA8214A782}"/>
    <cellStyle name="l_Rádio - Regiões Norte - Centro-Oeste e Nordeste - 97_Plano  DF - Jornal Meia Pág. Tab. 17.05 - JR NÃO PROG. 4 2 2" xfId="38022" xr:uid="{0A774C51-DAEB-4D55-A17F-EF62368FCC73}"/>
    <cellStyle name="l_Rádio - Regiões Norte - Centro-Oeste e Nordeste - 97_Plano  DF - Jornal Meia Pág. Tab. 17.05 - JR NÃO PROG. 4 3" xfId="25520" xr:uid="{F045AEC5-4684-4DDB-ADDE-AB3F43E52E6B}"/>
    <cellStyle name="l_Rádio - Regiões Norte - Centro-Oeste e Nordeste - 97_Plano  DF - Jornal Meia Pág. Tab. 17.05 - JR NÃO PROG. 5" xfId="28731" xr:uid="{C93450DF-0135-4209-B731-108531622BF0}"/>
    <cellStyle name="l_Rádio - Regiões Norte - Centro-Oeste e Nordeste - 97_Plano  DF - Jornal Meia Pág. Tab. 17.05 - JR NÃO PROG. 5 2" xfId="41087" xr:uid="{FABB519D-863B-4E55-B1F6-7E5BB65798AF}"/>
    <cellStyle name="l_Rádio - Regiões Norte - Centro-Oeste e Nordeste - 97_Plano  DF - Jornal Meia Pág. Tab. 17.05 - JR NÃO PROG. 6" xfId="31604" xr:uid="{6C02C0B3-3A62-43F1-89EC-8F4B92E38172}"/>
    <cellStyle name="l_Rádio - Regiões Norte - Centro-Oeste e Nordeste - 97_Plano  DF - Jornal Meia Pág. Tab. 17.05 - JR NÃO PROG._OOH - Rev 12" xfId="4314" xr:uid="{C021FCB3-3A9C-48EE-BCDA-084CE7EC2D0B}"/>
    <cellStyle name="l_Rádio - Regiões Norte - Centro-Oeste e Nordeste - 97_Plano  DF - Jornal Meia Pág. Tab. 17.05_JORNAL COMPLEMENTO 24.06 - VERAMIR II - CONSOLIDADO" xfId="2044" xr:uid="{C05DEE07-5260-4ADB-893B-1B2F75E5AB14}"/>
    <cellStyle name="l_Rádio - Regiões Norte - Centro-Oeste e Nordeste - 97_Plano  DF - REConferido Jornal 15.05 16.05.08" xfId="2045" xr:uid="{890DAC41-5F8C-4255-84FD-C124FCD1471A}"/>
    <cellStyle name="l_Rádio - Regiões Norte - Centro-Oeste e Nordeste - 97_Plano  DF - REConferido Jornal 15.05 16.05.08 2" xfId="11611" xr:uid="{8BDB4C0D-2006-45AD-BDAC-1BEB03E57E4E}"/>
    <cellStyle name="l_Rádio - Regiões Norte - Centro-Oeste e Nordeste - 97_Plano  DF - REConferido Jornal 15.05 16.05.08 2 2" xfId="13367" xr:uid="{A145D76F-6226-41F1-BD38-4C39F76809D8}"/>
    <cellStyle name="l_Rádio - Regiões Norte - Centro-Oeste e Nordeste - 97_Plano  DF - REConferido Jornal 15.05 16.05.08 2 2 2" xfId="16997" xr:uid="{6DFCCF6E-7500-493E-9DF6-5E8E0B10F9C6}"/>
    <cellStyle name="l_Rádio - Regiões Norte - Centro-Oeste e Nordeste - 97_Plano  DF - REConferido Jornal 15.05 16.05.08 2 2 2 2" xfId="23156" xr:uid="{29576189-E7C6-4AB5-BD7A-96A82860D41E}"/>
    <cellStyle name="l_Rádio - Regiões Norte - Centro-Oeste e Nordeste - 97_Plano  DF - REConferido Jornal 15.05 16.05.08 2 2 2 2 2" xfId="40423" xr:uid="{64B00A6B-AD9E-49F8-9A63-9F12A479C4D4}"/>
    <cellStyle name="l_Rádio - Regiões Norte - Centro-Oeste e Nordeste - 97_Plano  DF - REConferido Jornal 15.05 16.05.08 2 2 2 3" xfId="28064" xr:uid="{CEA9C708-A109-464D-AB1A-C1C8B0FB5265}"/>
    <cellStyle name="l_Rádio - Regiões Norte - Centro-Oeste e Nordeste - 97_Plano  DF - REConferido Jornal 15.05 16.05.08 2 2 3" xfId="31288" xr:uid="{C5F4EB51-1896-4677-8FD9-0EF667C682D3}"/>
    <cellStyle name="l_Rádio - Regiões Norte - Centro-Oeste e Nordeste - 97_Plano  DF - REConferido Jornal 15.05 16.05.08 2 2 3 2" xfId="43512" xr:uid="{185F1A97-6214-4F6D-88F4-EF5C77AD310F}"/>
    <cellStyle name="l_Rádio - Regiões Norte - Centro-Oeste e Nordeste - 97_Plano  DF - REConferido Jornal 15.05 16.05.08 2 2 4" xfId="34280" xr:uid="{5388EEE4-BD5F-4AE7-A363-8E6E1F5850A0}"/>
    <cellStyle name="l_Rádio - Regiões Norte - Centro-Oeste e Nordeste - 97_Plano  DF - REConferido Jornal 15.05 16.05.08 2 2 4 2" xfId="45999" xr:uid="{2814F905-7C60-46F3-A78C-BB4501967EEB}"/>
    <cellStyle name="l_Rádio - Regiões Norte - Centro-Oeste e Nordeste - 97_Plano  DF - REConferido Jornal 15.05 16.05.08 2 2 5" xfId="36481" xr:uid="{58AFD838-08A9-4867-B206-D58AF0A15F8F}"/>
    <cellStyle name="l_Rádio - Regiões Norte - Centro-Oeste e Nordeste - 97_Plano  DF - REConferido Jornal 15.05 16.05.08 2 2 6" xfId="24393" xr:uid="{E9A956A1-655A-4B23-A9AA-E93FF527D390}"/>
    <cellStyle name="l_Rádio - Regiões Norte - Centro-Oeste e Nordeste - 97_Plano  DF - REConferido Jornal 15.05 16.05.08 2 3" xfId="15294" xr:uid="{90478215-DB96-4739-B3B2-CC7EA896A93E}"/>
    <cellStyle name="l_Rádio - Regiões Norte - Centro-Oeste e Nordeste - 97_Plano  DF - REConferido Jornal 15.05 16.05.08 2 3 2" xfId="21453" xr:uid="{B1C13BFD-AD88-41C0-BBED-6C0317F43B7B}"/>
    <cellStyle name="l_Rádio - Regiões Norte - Centro-Oeste e Nordeste - 97_Plano  DF - REConferido Jornal 15.05 16.05.08 2 3 2 2" xfId="38826" xr:uid="{222FB331-D3C8-499D-8773-253556E13C14}"/>
    <cellStyle name="l_Rádio - Regiões Norte - Centro-Oeste e Nordeste - 97_Plano  DF - REConferido Jornal 15.05 16.05.08 2 3 3" xfId="26415" xr:uid="{AAD0F11C-A2E6-4CA8-B2CE-B9350017A68B}"/>
    <cellStyle name="l_Rádio - Regiões Norte - Centro-Oeste e Nordeste - 97_Plano  DF - REConferido Jornal 15.05 16.05.08 2 4" xfId="29606" xr:uid="{BDD897A0-5971-4C27-BB61-720177D85605}"/>
    <cellStyle name="l_Rádio - Regiões Norte - Centro-Oeste e Nordeste - 97_Plano  DF - REConferido Jornal 15.05 16.05.08 2 4 2" xfId="41916" xr:uid="{4B460F81-CA2C-403D-B5FA-7880A2559509}"/>
    <cellStyle name="l_Rádio - Regiões Norte - Centro-Oeste e Nordeste - 97_Plano  DF - REConferido Jornal 15.05 16.05.08 2 5" xfId="32590" xr:uid="{084DA7D2-C997-4793-96BB-E6CDF967961C}"/>
    <cellStyle name="l_Rádio - Regiões Norte - Centro-Oeste e Nordeste - 97_Plano  DF - REConferido Jornal 15.05 16.05.08 2 5 2" xfId="44345" xr:uid="{53AFE14A-1C20-4860-B31E-8641683B8F53}"/>
    <cellStyle name="l_Rádio - Regiões Norte - Centro-Oeste e Nordeste - 97_Plano  DF - REConferido Jornal 15.05 16.05.08 2 6" xfId="34895" xr:uid="{E655AFAC-F019-4280-8F6F-11F7EC64C141}"/>
    <cellStyle name="l_Rádio - Regiões Norte - Centro-Oeste e Nordeste - 97_Plano  DF - REConferido Jornal 15.05 16.05.08 2 7" xfId="18963" xr:uid="{3C657E02-D0AA-440C-B72E-C8352BD45BFD}"/>
    <cellStyle name="l_Rádio - Regiões Norte - Centro-Oeste e Nordeste - 97_Plano  DF - REConferido Jornal 15.05 16.05.08 3" xfId="12564" xr:uid="{D1E065C5-110C-43C7-AA82-25B6F7916DA0}"/>
    <cellStyle name="l_Rádio - Regiões Norte - Centro-Oeste e Nordeste - 97_Plano  DF - REConferido Jornal 15.05 16.05.08 3 2" xfId="16194" xr:uid="{891F4B5C-C60C-4B0C-AA92-B137397B5B09}"/>
    <cellStyle name="l_Rádio - Regiões Norte - Centro-Oeste e Nordeste - 97_Plano  DF - REConferido Jornal 15.05 16.05.08 3 2 2" xfId="22353" xr:uid="{B45818AC-D368-49D7-83D2-25BEC4FAF1A2}"/>
    <cellStyle name="l_Rádio - Regiões Norte - Centro-Oeste e Nordeste - 97_Plano  DF - REConferido Jornal 15.05 16.05.08 3 2 2 2" xfId="39631" xr:uid="{3E1DF5C4-5DBA-4C7F-9622-B1891BB5AEBE}"/>
    <cellStyle name="l_Rádio - Regiões Norte - Centro-Oeste e Nordeste - 97_Plano  DF - REConferido Jornal 15.05 16.05.08 3 2 3" xfId="27272" xr:uid="{5D41A521-4689-4E86-9753-4F68D01B3AED}"/>
    <cellStyle name="l_Rádio - Regiões Norte - Centro-Oeste e Nordeste - 97_Plano  DF - REConferido Jornal 15.05 16.05.08 3 2 4" xfId="48531" xr:uid="{EB4BBB66-4DB7-440B-88ED-17DA31413076}"/>
    <cellStyle name="l_Rádio - Regiões Norte - Centro-Oeste e Nordeste - 97_Plano  DF - REConferido Jornal 15.05 16.05.08 3 3" xfId="17894" xr:uid="{B873CD58-2F25-4152-9965-6D944A863318}"/>
    <cellStyle name="l_Rádio - Regiões Norte - Centro-Oeste e Nordeste - 97_Plano  DF - REConferido Jornal 15.05 16.05.08 3 3 2" xfId="24053" xr:uid="{91C4599C-446F-4B23-A9B2-0EB35F20F804}"/>
    <cellStyle name="l_Rádio - Regiões Norte - Centro-Oeste e Nordeste - 97_Plano  DF - REConferido Jornal 15.05 16.05.08 3 3 2 2" xfId="42716" xr:uid="{0C5F040D-B8A7-488E-A150-A8456BCB59E6}"/>
    <cellStyle name="l_Rádio - Regiões Norte - Centro-Oeste e Nordeste - 97_Plano  DF - REConferido Jornal 15.05 16.05.08 3 3 3" xfId="30490" xr:uid="{6BA1A8E5-BA67-42ED-B0A2-3DEA1E8C2524}"/>
    <cellStyle name="l_Rádio - Regiões Norte - Centro-Oeste e Nordeste - 97_Plano  DF - REConferido Jornal 15.05 16.05.08 3 4" xfId="33487" xr:uid="{0172427C-A5F3-4BC5-BC03-BB2A680DC5E8}"/>
    <cellStyle name="l_Rádio - Regiões Norte - Centro-Oeste e Nordeste - 97_Plano  DF - REConferido Jornal 15.05 16.05.08 3 4 2" xfId="45206" xr:uid="{7A0F3E61-788E-47FE-9C05-5DEA828BC638}"/>
    <cellStyle name="l_Rádio - Regiões Norte - Centro-Oeste e Nordeste - 97_Plano  DF - REConferido Jornal 15.05 16.05.08 3 5" xfId="35689" xr:uid="{F7D79151-62A6-4177-BE83-6F8000960C35}"/>
    <cellStyle name="l_Rádio - Regiões Norte - Centro-Oeste e Nordeste - 97_Plano  DF - REConferido Jornal 15.05 16.05.08 3 6" xfId="34574" xr:uid="{E799025D-F1E1-4243-8130-7DB870C420CB}"/>
    <cellStyle name="l_Rádio - Regiões Norte - Centro-Oeste e Nordeste - 97_Plano  DF - REConferido Jornal 15.05 16.05.08 3 6 2" xfId="46281" xr:uid="{C421933C-8321-4055-A024-3CFD5B1820FF}"/>
    <cellStyle name="l_Rádio - Regiões Norte - Centro-Oeste e Nordeste - 97_Plano  DF - REConferido Jornal 15.05 16.05.08 4" xfId="14454" xr:uid="{1B8BC866-8F3F-40BC-B83B-703021AB8949}"/>
    <cellStyle name="l_Rádio - Regiões Norte - Centro-Oeste e Nordeste - 97_Plano  DF - REConferido Jornal 15.05 16.05.08 4 2" xfId="20613" xr:uid="{B08DA555-4420-4AF3-8FED-81391A62EBB6}"/>
    <cellStyle name="l_Rádio - Regiões Norte - Centro-Oeste e Nordeste - 97_Plano  DF - REConferido Jornal 15.05 16.05.08 4 2 2" xfId="38023" xr:uid="{AD5C1A43-5EE4-4A80-A713-259A66438A1C}"/>
    <cellStyle name="l_Rádio - Regiões Norte - Centro-Oeste e Nordeste - 97_Plano  DF - REConferido Jornal 15.05 16.05.08 4 3" xfId="25521" xr:uid="{01E57182-63D6-4766-BD52-5395C7B08D5F}"/>
    <cellStyle name="l_Rádio - Regiões Norte - Centro-Oeste e Nordeste - 97_Plano  DF - REConferido Jornal 15.05 16.05.08 5" xfId="28732" xr:uid="{A77773A1-1230-4640-B288-CA7DD5A91D01}"/>
    <cellStyle name="l_Rádio - Regiões Norte - Centro-Oeste e Nordeste - 97_Plano  DF - REConferido Jornal 15.05 16.05.08 5 2" xfId="41088" xr:uid="{E3307365-2A78-4613-906E-9DB4D8535749}"/>
    <cellStyle name="l_Rádio - Regiões Norte - Centro-Oeste e Nordeste - 97_Plano  DF - REConferido Jornal 15.05 16.05.08 6" xfId="31603" xr:uid="{F2AA4F8E-E9DB-49DF-AC5D-31B7A9337C3B}"/>
    <cellStyle name="l_Rádio - Regiões Norte - Centro-Oeste e Nordeste - 97_Plano  DF - REConferido Jornal 15.05 16.05.08_JORNAL COMPLEMENTO 24.06 - VERAMIR II - CONSOLIDADO" xfId="2046" xr:uid="{B1BEB66F-058F-4ABC-9902-32F9A8F6520D}"/>
    <cellStyle name="l_Rádio - Regiões Norte - Centro-Oeste e Nordeste - 97_Plano  DF - REConferido Jornal 15.05 16.05.08_OOH - Rev 12" xfId="4315" xr:uid="{64AEB802-FFF6-427D-AFE6-F7D5DF8774EB}"/>
    <cellStyle name="l_Rádio - Regiões Norte - Centro-Oeste e Nordeste - 97_Plano  GO - AJUSTADO" xfId="2047" xr:uid="{7584BB01-5503-462A-B4CB-3BAEDE7D8188}"/>
    <cellStyle name="l_Rádio - Regiões Norte - Centro-Oeste e Nordeste - 97_Plano  GO - AJUSTADO 2" xfId="11612" xr:uid="{1995ED5E-F287-4832-BB6F-8886F5892253}"/>
    <cellStyle name="l_Rádio - Regiões Norte - Centro-Oeste e Nordeste - 97_Plano  GO - AJUSTADO 2 2" xfId="13368" xr:uid="{2CE58684-755D-4E29-BED4-7F67124DA164}"/>
    <cellStyle name="l_Rádio - Regiões Norte - Centro-Oeste e Nordeste - 97_Plano  GO - AJUSTADO 2 2 2" xfId="16998" xr:uid="{8472596E-0D8A-4D0A-8370-84D58F35B04F}"/>
    <cellStyle name="l_Rádio - Regiões Norte - Centro-Oeste e Nordeste - 97_Plano  GO - AJUSTADO 2 2 2 2" xfId="23157" xr:uid="{A9FAE8BA-03B1-448F-8DD1-500E7BC737E7}"/>
    <cellStyle name="l_Rádio - Regiões Norte - Centro-Oeste e Nordeste - 97_Plano  GO - AJUSTADO 2 2 2 2 2" xfId="40424" xr:uid="{385F9336-DCB9-4EF5-AB73-D7F7A528DC8C}"/>
    <cellStyle name="l_Rádio - Regiões Norte - Centro-Oeste e Nordeste - 97_Plano  GO - AJUSTADO 2 2 2 3" xfId="28065" xr:uid="{B4EF2C31-3E85-46B4-9DE9-AABFC87FFDE9}"/>
    <cellStyle name="l_Rádio - Regiões Norte - Centro-Oeste e Nordeste - 97_Plano  GO - AJUSTADO 2 2 3" xfId="31289" xr:uid="{F1F73138-5885-4542-95AE-04886F587C94}"/>
    <cellStyle name="l_Rádio - Regiões Norte - Centro-Oeste e Nordeste - 97_Plano  GO - AJUSTADO 2 2 3 2" xfId="43513" xr:uid="{70E9C7BB-C11B-492E-BD65-C8CE30B31A6C}"/>
    <cellStyle name="l_Rádio - Regiões Norte - Centro-Oeste e Nordeste - 97_Plano  GO - AJUSTADO 2 2 4" xfId="34281" xr:uid="{6405F263-ED86-4863-8FCA-4BEF686F2B95}"/>
    <cellStyle name="l_Rádio - Regiões Norte - Centro-Oeste e Nordeste - 97_Plano  GO - AJUSTADO 2 2 4 2" xfId="46000" xr:uid="{978D5F12-918D-41FA-97EB-875A18E95140}"/>
    <cellStyle name="l_Rádio - Regiões Norte - Centro-Oeste e Nordeste - 97_Plano  GO - AJUSTADO 2 2 5" xfId="36482" xr:uid="{C1D11FA4-9836-4FEA-9F1B-5965C53D1C1A}"/>
    <cellStyle name="l_Rádio - Regiões Norte - Centro-Oeste e Nordeste - 97_Plano  GO - AJUSTADO 2 2 6" xfId="24394" xr:uid="{F10CC4E5-1F27-44B3-9FDA-C66476349902}"/>
    <cellStyle name="l_Rádio - Regiões Norte - Centro-Oeste e Nordeste - 97_Plano  GO - AJUSTADO 2 3" xfId="15295" xr:uid="{1F7EA88F-50F8-47F2-B3D3-FBEC1772E993}"/>
    <cellStyle name="l_Rádio - Regiões Norte - Centro-Oeste e Nordeste - 97_Plano  GO - AJUSTADO 2 3 2" xfId="21454" xr:uid="{F953824B-0814-4306-BCDF-32D2FDF912FA}"/>
    <cellStyle name="l_Rádio - Regiões Norte - Centro-Oeste e Nordeste - 97_Plano  GO - AJUSTADO 2 3 2 2" xfId="38827" xr:uid="{8D1915EB-32E2-4625-A31C-AF8CA87CFCC0}"/>
    <cellStyle name="l_Rádio - Regiões Norte - Centro-Oeste e Nordeste - 97_Plano  GO - AJUSTADO 2 3 3" xfId="26416" xr:uid="{807F9595-F2E1-40FC-BFC1-2D481808EF4C}"/>
    <cellStyle name="l_Rádio - Regiões Norte - Centro-Oeste e Nordeste - 97_Plano  GO - AJUSTADO 2 4" xfId="29607" xr:uid="{E248A8F5-5FB1-4B49-B615-3F75549F1440}"/>
    <cellStyle name="l_Rádio - Regiões Norte - Centro-Oeste e Nordeste - 97_Plano  GO - AJUSTADO 2 4 2" xfId="41917" xr:uid="{20D5CCE0-40F4-4E94-8495-FC532CDAC6F2}"/>
    <cellStyle name="l_Rádio - Regiões Norte - Centro-Oeste e Nordeste - 97_Plano  GO - AJUSTADO 2 5" xfId="32591" xr:uid="{5D90FE2F-6B81-4D46-BBA7-16EF90B82123}"/>
    <cellStyle name="l_Rádio - Regiões Norte - Centro-Oeste e Nordeste - 97_Plano  GO - AJUSTADO 2 5 2" xfId="44346" xr:uid="{D4034416-289B-4347-BD90-ED42DF534849}"/>
    <cellStyle name="l_Rádio - Regiões Norte - Centro-Oeste e Nordeste - 97_Plano  GO - AJUSTADO 2 6" xfId="34896" xr:uid="{FA54BA05-1D6B-4F82-8788-FFD62636A7FE}"/>
    <cellStyle name="l_Rádio - Regiões Norte - Centro-Oeste e Nordeste - 97_Plano  GO - AJUSTADO 2 7" xfId="18647" xr:uid="{35E005B9-AA7F-4764-990F-CE1E89AABD07}"/>
    <cellStyle name="l_Rádio - Regiões Norte - Centro-Oeste e Nordeste - 97_Plano  GO - AJUSTADO 3" xfId="12565" xr:uid="{C21C0CC6-7F06-4393-AD37-922CB8448C8B}"/>
    <cellStyle name="l_Rádio - Regiões Norte - Centro-Oeste e Nordeste - 97_Plano  GO - AJUSTADO 3 2" xfId="16195" xr:uid="{03031C4D-DC91-4DEB-890F-55F8876F5F5D}"/>
    <cellStyle name="l_Rádio - Regiões Norte - Centro-Oeste e Nordeste - 97_Plano  GO - AJUSTADO 3 2 2" xfId="22354" xr:uid="{293F734E-9567-42F4-A22D-4591246B5C77}"/>
    <cellStyle name="l_Rádio - Regiões Norte - Centro-Oeste e Nordeste - 97_Plano  GO - AJUSTADO 3 2 2 2" xfId="39632" xr:uid="{92F8F765-18EA-4D9A-A1C1-E38237EEB235}"/>
    <cellStyle name="l_Rádio - Regiões Norte - Centro-Oeste e Nordeste - 97_Plano  GO - AJUSTADO 3 2 3" xfId="27273" xr:uid="{D949885A-67EC-4C98-AD5B-1F0B4A357DBE}"/>
    <cellStyle name="l_Rádio - Regiões Norte - Centro-Oeste e Nordeste - 97_Plano  GO - AJUSTADO 3 2 4" xfId="48532" xr:uid="{D64ADA26-9463-420E-936B-868B3C0967E7}"/>
    <cellStyle name="l_Rádio - Regiões Norte - Centro-Oeste e Nordeste - 97_Plano  GO - AJUSTADO 3 3" xfId="17895" xr:uid="{0CB443CB-1D67-4B8A-AB73-1AD9513327B6}"/>
    <cellStyle name="l_Rádio - Regiões Norte - Centro-Oeste e Nordeste - 97_Plano  GO - AJUSTADO 3 3 2" xfId="24054" xr:uid="{B2D10BFB-F7EB-4973-9828-D88992260214}"/>
    <cellStyle name="l_Rádio - Regiões Norte - Centro-Oeste e Nordeste - 97_Plano  GO - AJUSTADO 3 3 2 2" xfId="42717" xr:uid="{F7EA3D65-7203-4292-8B75-335CAD02580A}"/>
    <cellStyle name="l_Rádio - Regiões Norte - Centro-Oeste e Nordeste - 97_Plano  GO - AJUSTADO 3 3 3" xfId="30491" xr:uid="{32A64188-EC74-4D39-84B5-A31BB6A684F2}"/>
    <cellStyle name="l_Rádio - Regiões Norte - Centro-Oeste e Nordeste - 97_Plano  GO - AJUSTADO 3 4" xfId="33488" xr:uid="{CD8FBF78-603A-47A3-8CF0-1758885210C7}"/>
    <cellStyle name="l_Rádio - Regiões Norte - Centro-Oeste e Nordeste - 97_Plano  GO - AJUSTADO 3 4 2" xfId="45207" xr:uid="{9D97B4F7-2167-4898-85A9-C243D3A508BC}"/>
    <cellStyle name="l_Rádio - Regiões Norte - Centro-Oeste e Nordeste - 97_Plano  GO - AJUSTADO 3 5" xfId="35690" xr:uid="{02BFD369-1E7B-4471-85B1-BE75E3BF4107}"/>
    <cellStyle name="l_Rádio - Regiões Norte - Centro-Oeste e Nordeste - 97_Plano  GO - AJUSTADO 3 6" xfId="37030" xr:uid="{72623797-FB89-4181-8155-7E83D5C3DC3B}"/>
    <cellStyle name="l_Rádio - Regiões Norte - Centro-Oeste e Nordeste - 97_Plano  GO - AJUSTADO 3 6 2" xfId="46566" xr:uid="{AE16540D-FC06-4D8E-8E89-C922DCF2AFB0}"/>
    <cellStyle name="l_Rádio - Regiões Norte - Centro-Oeste e Nordeste - 97_Plano  GO - AJUSTADO 4" xfId="14455" xr:uid="{79C660F1-8780-434C-8C41-E11E5922755D}"/>
    <cellStyle name="l_Rádio - Regiões Norte - Centro-Oeste e Nordeste - 97_Plano  GO - AJUSTADO 4 2" xfId="20614" xr:uid="{DC58D4BD-D09C-4925-9012-86A1D7060ECE}"/>
    <cellStyle name="l_Rádio - Regiões Norte - Centro-Oeste e Nordeste - 97_Plano  GO - AJUSTADO 4 2 2" xfId="38024" xr:uid="{6A59333D-F598-4DDB-939A-3D62AE8E48AD}"/>
    <cellStyle name="l_Rádio - Regiões Norte - Centro-Oeste e Nordeste - 97_Plano  GO - AJUSTADO 4 3" xfId="25522" xr:uid="{E92CAA07-221B-4090-8D67-911CBE3BB4DC}"/>
    <cellStyle name="l_Rádio - Regiões Norte - Centro-Oeste e Nordeste - 97_Plano  GO - AJUSTADO 5" xfId="28733" xr:uid="{CAF16AAF-CF27-4C44-B084-0A22F4F5B628}"/>
    <cellStyle name="l_Rádio - Regiões Norte - Centro-Oeste e Nordeste - 97_Plano  GO - AJUSTADO 5 2" xfId="41089" xr:uid="{D2669AD4-8E20-4CC2-92A0-5F9F86AF7BAB}"/>
    <cellStyle name="l_Rádio - Regiões Norte - Centro-Oeste e Nordeste - 97_Plano  GO - AJUSTADO 6" xfId="31602" xr:uid="{F8EF31A0-7C08-42F9-8611-29ACC5A817FB}"/>
    <cellStyle name="l_Rádio - Regiões Norte - Centro-Oeste e Nordeste - 97_Plano  GO - AJUSTADO_JORNAL COMPLEMENTO 24.06 - VERAMIR II - CONSOLIDADO" xfId="2048" xr:uid="{6EC5B750-8239-4AAA-99D3-C093809AC841}"/>
    <cellStyle name="l_Rádio - Regiões Norte - Centro-Oeste e Nordeste - 97_Plano  GO - AJUSTADO_OOH - Rev 12" xfId="4316" xr:uid="{B618E627-A755-4F4A-8484-8B4AB257E2DC}"/>
    <cellStyle name="l_Rádio - Regiões Norte - Centro-Oeste e Nordeste - 97_Plano  PE - Conferido 14.05" xfId="2049" xr:uid="{326F280E-20FF-40D2-BDC4-30C0061E821C}"/>
    <cellStyle name="l_Rádio - Regiões Norte - Centro-Oeste e Nordeste - 97_Plano  PE - Conferido 14.05 2" xfId="11613" xr:uid="{3FCB288B-CB3B-4A22-8C55-75688500FA4C}"/>
    <cellStyle name="l_Rádio - Regiões Norte - Centro-Oeste e Nordeste - 97_Plano  PE - Conferido 14.05 2 2" xfId="13369" xr:uid="{4C58FD3E-5FFE-4DB8-8828-B6CE179E5BD9}"/>
    <cellStyle name="l_Rádio - Regiões Norte - Centro-Oeste e Nordeste - 97_Plano  PE - Conferido 14.05 2 2 2" xfId="16999" xr:uid="{5E55E62B-3582-4A29-B9A6-D58E876E5E07}"/>
    <cellStyle name="l_Rádio - Regiões Norte - Centro-Oeste e Nordeste - 97_Plano  PE - Conferido 14.05 2 2 2 2" xfId="23158" xr:uid="{6DED3082-C3F6-42F0-8E94-D8B6F01A5CD6}"/>
    <cellStyle name="l_Rádio - Regiões Norte - Centro-Oeste e Nordeste - 97_Plano  PE - Conferido 14.05 2 2 2 2 2" xfId="40425" xr:uid="{50293E57-9FD7-49D5-A5E0-7B18A62BE700}"/>
    <cellStyle name="l_Rádio - Regiões Norte - Centro-Oeste e Nordeste - 97_Plano  PE - Conferido 14.05 2 2 2 3" xfId="28066" xr:uid="{F42B7A37-0A33-4871-BCEB-275B47B59385}"/>
    <cellStyle name="l_Rádio - Regiões Norte - Centro-Oeste e Nordeste - 97_Plano  PE - Conferido 14.05 2 2 3" xfId="31290" xr:uid="{44F78E27-2705-4DB7-8990-8438AFBBC94B}"/>
    <cellStyle name="l_Rádio - Regiões Norte - Centro-Oeste e Nordeste - 97_Plano  PE - Conferido 14.05 2 2 3 2" xfId="43514" xr:uid="{96373F22-7269-4D14-8165-7065E169435D}"/>
    <cellStyle name="l_Rádio - Regiões Norte - Centro-Oeste e Nordeste - 97_Plano  PE - Conferido 14.05 2 2 4" xfId="34282" xr:uid="{B06935AF-643C-42D1-AE4F-2F05CF767E40}"/>
    <cellStyle name="l_Rádio - Regiões Norte - Centro-Oeste e Nordeste - 97_Plano  PE - Conferido 14.05 2 2 4 2" xfId="46001" xr:uid="{44803B25-2873-419B-8CCD-864B57FDC550}"/>
    <cellStyle name="l_Rádio - Regiões Norte - Centro-Oeste e Nordeste - 97_Plano  PE - Conferido 14.05 2 2 5" xfId="36483" xr:uid="{967D5550-A192-407D-9FB3-3C41F4BD8386}"/>
    <cellStyle name="l_Rádio - Regiões Norte - Centro-Oeste e Nordeste - 97_Plano  PE - Conferido 14.05 2 2 6" xfId="24395" xr:uid="{604735C4-0E32-46A9-8995-2EEFC3508944}"/>
    <cellStyle name="l_Rádio - Regiões Norte - Centro-Oeste e Nordeste - 97_Plano  PE - Conferido 14.05 2 3" xfId="15296" xr:uid="{10302CAC-400F-4FA4-8DF7-AF2D74AE2543}"/>
    <cellStyle name="l_Rádio - Regiões Norte - Centro-Oeste e Nordeste - 97_Plano  PE - Conferido 14.05 2 3 2" xfId="21455" xr:uid="{F6DB6440-0DD2-4AAA-B423-43C14FCC81E3}"/>
    <cellStyle name="l_Rádio - Regiões Norte - Centro-Oeste e Nordeste - 97_Plano  PE - Conferido 14.05 2 3 2 2" xfId="38828" xr:uid="{712FA033-791E-43AE-9E82-3CE45BE76FA6}"/>
    <cellStyle name="l_Rádio - Regiões Norte - Centro-Oeste e Nordeste - 97_Plano  PE - Conferido 14.05 2 3 3" xfId="26417" xr:uid="{DCA9B7AC-D08C-432D-9F60-9F7E482CA4DB}"/>
    <cellStyle name="l_Rádio - Regiões Norte - Centro-Oeste e Nordeste - 97_Plano  PE - Conferido 14.05 2 4" xfId="29608" xr:uid="{3B402B5F-41D2-46E3-9C04-11C7064CF35D}"/>
    <cellStyle name="l_Rádio - Regiões Norte - Centro-Oeste e Nordeste - 97_Plano  PE - Conferido 14.05 2 4 2" xfId="41918" xr:uid="{87C0DEC3-F01D-4B96-A997-C9A8515EE823}"/>
    <cellStyle name="l_Rádio - Regiões Norte - Centro-Oeste e Nordeste - 97_Plano  PE - Conferido 14.05 2 5" xfId="32592" xr:uid="{8A4BA0C9-19F7-4161-84B0-C4BA55C75D9F}"/>
    <cellStyle name="l_Rádio - Regiões Norte - Centro-Oeste e Nordeste - 97_Plano  PE - Conferido 14.05 2 5 2" xfId="44347" xr:uid="{3EE13167-9178-4FBC-B7F0-AA24F4F4A7AC}"/>
    <cellStyle name="l_Rádio - Regiões Norte - Centro-Oeste e Nordeste - 97_Plano  PE - Conferido 14.05 2 6" xfId="34897" xr:uid="{4A9659B5-E367-47BD-AA00-43FA2074DB3D}"/>
    <cellStyle name="l_Rádio - Regiões Norte - Centro-Oeste e Nordeste - 97_Plano  PE - Conferido 14.05 2 7" xfId="19345" xr:uid="{C9AFB76B-675E-4BC1-972D-F61E69C46BC2}"/>
    <cellStyle name="l_Rádio - Regiões Norte - Centro-Oeste e Nordeste - 97_Plano  PE - Conferido 14.05 3" xfId="12566" xr:uid="{220581C3-9C2D-490A-ABB5-E01FD7DBF533}"/>
    <cellStyle name="l_Rádio - Regiões Norte - Centro-Oeste e Nordeste - 97_Plano  PE - Conferido 14.05 3 2" xfId="16196" xr:uid="{800FE439-F25E-403F-8121-2C5F944889A3}"/>
    <cellStyle name="l_Rádio - Regiões Norte - Centro-Oeste e Nordeste - 97_Plano  PE - Conferido 14.05 3 2 2" xfId="22355" xr:uid="{BAE6F4C9-239B-483B-99DD-19A79857EC4D}"/>
    <cellStyle name="l_Rádio - Regiões Norte - Centro-Oeste e Nordeste - 97_Plano  PE - Conferido 14.05 3 2 2 2" xfId="39633" xr:uid="{E328B315-43E0-458A-A3F4-540A19048BC5}"/>
    <cellStyle name="l_Rádio - Regiões Norte - Centro-Oeste e Nordeste - 97_Plano  PE - Conferido 14.05 3 2 3" xfId="27274" xr:uid="{5F5B30CD-E380-4030-AA6E-181C135EC8FC}"/>
    <cellStyle name="l_Rádio - Regiões Norte - Centro-Oeste e Nordeste - 97_Plano  PE - Conferido 14.05 3 2 4" xfId="48533" xr:uid="{6D9AA177-A791-4B6B-84CB-0A144492B6F8}"/>
    <cellStyle name="l_Rádio - Regiões Norte - Centro-Oeste e Nordeste - 97_Plano  PE - Conferido 14.05 3 3" xfId="17896" xr:uid="{621B24CF-026C-48B6-90B5-364A1B3A3057}"/>
    <cellStyle name="l_Rádio - Regiões Norte - Centro-Oeste e Nordeste - 97_Plano  PE - Conferido 14.05 3 3 2" xfId="24055" xr:uid="{B6E1A371-6A4C-41D6-9350-6CCBAA8437FD}"/>
    <cellStyle name="l_Rádio - Regiões Norte - Centro-Oeste e Nordeste - 97_Plano  PE - Conferido 14.05 3 3 2 2" xfId="42718" xr:uid="{3F565E89-0635-4698-BC89-AF14DC8FE207}"/>
    <cellStyle name="l_Rádio - Regiões Norte - Centro-Oeste e Nordeste - 97_Plano  PE - Conferido 14.05 3 3 3" xfId="30492" xr:uid="{5308AF9E-2E83-4FD4-AB52-359204EE7EF0}"/>
    <cellStyle name="l_Rádio - Regiões Norte - Centro-Oeste e Nordeste - 97_Plano  PE - Conferido 14.05 3 4" xfId="33489" xr:uid="{78F05780-AC9F-45A0-99DD-050633EF7E22}"/>
    <cellStyle name="l_Rádio - Regiões Norte - Centro-Oeste e Nordeste - 97_Plano  PE - Conferido 14.05 3 4 2" xfId="45208" xr:uid="{6BDE06B3-009A-4598-B4AE-4160656EE46E}"/>
    <cellStyle name="l_Rádio - Regiões Norte - Centro-Oeste e Nordeste - 97_Plano  PE - Conferido 14.05 3 5" xfId="35691" xr:uid="{565076EF-A438-4AD0-97F5-1429DAD62330}"/>
    <cellStyle name="l_Rádio - Regiões Norte - Centro-Oeste e Nordeste - 97_Plano  PE - Conferido 14.05 3 6" xfId="37233" xr:uid="{40D53AFC-0211-412F-B0DE-93C5562F9937}"/>
    <cellStyle name="l_Rádio - Regiões Norte - Centro-Oeste e Nordeste - 97_Plano  PE - Conferido 14.05 3 6 2" xfId="46769" xr:uid="{0E1C8E36-D0D7-4A5C-9FFC-DBEC72D62330}"/>
    <cellStyle name="l_Rádio - Regiões Norte - Centro-Oeste e Nordeste - 97_Plano  PE - Conferido 14.05 4" xfId="14456" xr:uid="{7C746991-C320-4810-9843-CCA808C2E878}"/>
    <cellStyle name="l_Rádio - Regiões Norte - Centro-Oeste e Nordeste - 97_Plano  PE - Conferido 14.05 4 2" xfId="20615" xr:uid="{2125F260-D35F-4689-B25A-0341C84875F6}"/>
    <cellStyle name="l_Rádio - Regiões Norte - Centro-Oeste e Nordeste - 97_Plano  PE - Conferido 14.05 4 2 2" xfId="38025" xr:uid="{341CEB04-4404-4FAF-BC25-B65949DF93AC}"/>
    <cellStyle name="l_Rádio - Regiões Norte - Centro-Oeste e Nordeste - 97_Plano  PE - Conferido 14.05 4 3" xfId="25523" xr:uid="{1C939195-4E2A-4F00-930C-C919824CCBDC}"/>
    <cellStyle name="l_Rádio - Regiões Norte - Centro-Oeste e Nordeste - 97_Plano  PE - Conferido 14.05 5" xfId="28734" xr:uid="{EBCAFB9C-D731-4B54-9BC0-0A4099D87C9E}"/>
    <cellStyle name="l_Rádio - Regiões Norte - Centro-Oeste e Nordeste - 97_Plano  PE - Conferido 14.05 5 2" xfId="41090" xr:uid="{E6E1E74E-630A-46D4-A7CE-9250D5A7BD7E}"/>
    <cellStyle name="l_Rádio - Regiões Norte - Centro-Oeste e Nordeste - 97_Plano  PE - Conferido 14.05 6" xfId="31601" xr:uid="{7D24E426-87A4-4EF3-ADB9-BA46E676B3C0}"/>
    <cellStyle name="l_Rádio - Regiões Norte - Centro-Oeste e Nordeste - 97_Plano  PE - Conferido 14.05_JORNAL COMPLEMENTO 24.06 - VERAMIR II - CONSOLIDADO" xfId="2050" xr:uid="{0DDEF411-7CC7-42DD-82DE-4CF1F50B23D3}"/>
    <cellStyle name="l_Rádio - Regiões Norte - Centro-Oeste e Nordeste - 97_Plano  PE - Conferido 14.05_OOH - Rev 12" xfId="4317" xr:uid="{D1E7B403-F68F-4D5B-A15E-DD2A6E7571BC}"/>
    <cellStyle name="l_Rádio - Regiões Norte - Centro-Oeste e Nordeste - 97_Plano  PE - Jornal Meia Pág. Tab. 17.05" xfId="2051" xr:uid="{DD7F7139-9F68-4EBF-A974-2DA36D65F6D8}"/>
    <cellStyle name="l_Rádio - Regiões Norte - Centro-Oeste e Nordeste - 97_Plano  PE - Jornal Meia Pág. Tab. 17.05_JORNAL COMPLEMENTO 24.06 - VERAMIR II - CONSOLIDADO" xfId="2052" xr:uid="{FDD46278-CE47-417E-8BC9-A86AA1E2177D}"/>
    <cellStyle name="l_Rádio - Regiões Norte - Centro-Oeste e Nordeste - 97_Plano AC - 06-05 CONFERÊNCIA 07.05.08" xfId="2053" xr:uid="{03D02B76-F037-4ECC-86FD-099D062448A2}"/>
    <cellStyle name="l_Rádio - Regiões Norte - Centro-Oeste e Nordeste - 97_Plano AC - 06-05 CONFERÊNCIA 07.05.08 2" xfId="11614" xr:uid="{C33CC30E-FF1C-4897-992A-01650B0BF447}"/>
    <cellStyle name="l_Rádio - Regiões Norte - Centro-Oeste e Nordeste - 97_Plano AC - 06-05 CONFERÊNCIA 07.05.08 2 2" xfId="13370" xr:uid="{5510011F-8D9F-4BD1-A1B9-C19A352EC7B0}"/>
    <cellStyle name="l_Rádio - Regiões Norte - Centro-Oeste e Nordeste - 97_Plano AC - 06-05 CONFERÊNCIA 07.05.08 2 2 2" xfId="17000" xr:uid="{1804316C-8B05-4F37-B794-479599A02210}"/>
    <cellStyle name="l_Rádio - Regiões Norte - Centro-Oeste e Nordeste - 97_Plano AC - 06-05 CONFERÊNCIA 07.05.08 2 2 2 2" xfId="23159" xr:uid="{459D6EE2-C09E-4950-859E-6315CD4A15B6}"/>
    <cellStyle name="l_Rádio - Regiões Norte - Centro-Oeste e Nordeste - 97_Plano AC - 06-05 CONFERÊNCIA 07.05.08 2 2 2 2 2" xfId="40426" xr:uid="{6D42F179-781D-4A4E-BC66-9C285CB74C38}"/>
    <cellStyle name="l_Rádio - Regiões Norte - Centro-Oeste e Nordeste - 97_Plano AC - 06-05 CONFERÊNCIA 07.05.08 2 2 2 3" xfId="28067" xr:uid="{10D46B1E-1E3C-4F6E-90CF-5A9A5F8AE458}"/>
    <cellStyle name="l_Rádio - Regiões Norte - Centro-Oeste e Nordeste - 97_Plano AC - 06-05 CONFERÊNCIA 07.05.08 2 2 3" xfId="31291" xr:uid="{A50185DC-7CDA-4C90-AC6E-72DA83B6E84F}"/>
    <cellStyle name="l_Rádio - Regiões Norte - Centro-Oeste e Nordeste - 97_Plano AC - 06-05 CONFERÊNCIA 07.05.08 2 2 3 2" xfId="43515" xr:uid="{EA67B699-8093-459B-A628-D5E318DAE771}"/>
    <cellStyle name="l_Rádio - Regiões Norte - Centro-Oeste e Nordeste - 97_Plano AC - 06-05 CONFERÊNCIA 07.05.08 2 2 4" xfId="34283" xr:uid="{2EB93670-CE26-40EA-82C2-2D0C86FBAF48}"/>
    <cellStyle name="l_Rádio - Regiões Norte - Centro-Oeste e Nordeste - 97_Plano AC - 06-05 CONFERÊNCIA 07.05.08 2 2 4 2" xfId="46002" xr:uid="{37EC2E70-F785-4DD0-8C2B-A52F29A6D27E}"/>
    <cellStyle name="l_Rádio - Regiões Norte - Centro-Oeste e Nordeste - 97_Plano AC - 06-05 CONFERÊNCIA 07.05.08 2 2 5" xfId="36484" xr:uid="{9554B38D-FCCD-4726-B23C-C9293D1C8EB7}"/>
    <cellStyle name="l_Rádio - Regiões Norte - Centro-Oeste e Nordeste - 97_Plano AC - 06-05 CONFERÊNCIA 07.05.08 2 2 6" xfId="24396" xr:uid="{12AFF38B-1A7A-4CE6-AF7F-5425323C8244}"/>
    <cellStyle name="l_Rádio - Regiões Norte - Centro-Oeste e Nordeste - 97_Plano AC - 06-05 CONFERÊNCIA 07.05.08 2 3" xfId="15297" xr:uid="{0D4582B8-B43F-45B7-B112-2618505BD2E8}"/>
    <cellStyle name="l_Rádio - Regiões Norte - Centro-Oeste e Nordeste - 97_Plano AC - 06-05 CONFERÊNCIA 07.05.08 2 3 2" xfId="21456" xr:uid="{E5CAB16E-174F-4A0C-9FAA-D96A9B5015C9}"/>
    <cellStyle name="l_Rádio - Regiões Norte - Centro-Oeste e Nordeste - 97_Plano AC - 06-05 CONFERÊNCIA 07.05.08 2 3 2 2" xfId="38829" xr:uid="{C0C82FE9-B7A6-4625-9892-6380FD2B4715}"/>
    <cellStyle name="l_Rádio - Regiões Norte - Centro-Oeste e Nordeste - 97_Plano AC - 06-05 CONFERÊNCIA 07.05.08 2 3 3" xfId="26418" xr:uid="{93B136A2-20BA-40EC-AD95-E9E1D58FF692}"/>
    <cellStyle name="l_Rádio - Regiões Norte - Centro-Oeste e Nordeste - 97_Plano AC - 06-05 CONFERÊNCIA 07.05.08 2 4" xfId="29609" xr:uid="{F0ADB804-D741-4858-BD4E-933D3A12969D}"/>
    <cellStyle name="l_Rádio - Regiões Norte - Centro-Oeste e Nordeste - 97_Plano AC - 06-05 CONFERÊNCIA 07.05.08 2 4 2" xfId="41919" xr:uid="{435A60A7-C94D-4741-8384-3E6600A48904}"/>
    <cellStyle name="l_Rádio - Regiões Norte - Centro-Oeste e Nordeste - 97_Plano AC - 06-05 CONFERÊNCIA 07.05.08 2 5" xfId="32593" xr:uid="{FC3222B0-E99C-417B-AE11-E761D7CC5CB6}"/>
    <cellStyle name="l_Rádio - Regiões Norte - Centro-Oeste e Nordeste - 97_Plano AC - 06-05 CONFERÊNCIA 07.05.08 2 5 2" xfId="44348" xr:uid="{FC8A5907-ACED-445B-BAD6-342233571B70}"/>
    <cellStyle name="l_Rádio - Regiões Norte - Centro-Oeste e Nordeste - 97_Plano AC - 06-05 CONFERÊNCIA 07.05.08 2 6" xfId="34898" xr:uid="{198356D6-B704-4802-AEED-9D2A970571CE}"/>
    <cellStyle name="l_Rádio - Regiões Norte - Centro-Oeste e Nordeste - 97_Plano AC - 06-05 CONFERÊNCIA 07.05.08 2 7" xfId="19639" xr:uid="{CBEA5ED0-F204-4969-BB4C-00554616A3CC}"/>
    <cellStyle name="l_Rádio - Regiões Norte - Centro-Oeste e Nordeste - 97_Plano AC - 06-05 CONFERÊNCIA 07.05.08 3" xfId="12567" xr:uid="{32DF2C63-EF32-4115-B99D-A8981D1C1F9F}"/>
    <cellStyle name="l_Rádio - Regiões Norte - Centro-Oeste e Nordeste - 97_Plano AC - 06-05 CONFERÊNCIA 07.05.08 3 2" xfId="16197" xr:uid="{2DFD81CB-28AF-4A35-81D3-5C7C18FBCC54}"/>
    <cellStyle name="l_Rádio - Regiões Norte - Centro-Oeste e Nordeste - 97_Plano AC - 06-05 CONFERÊNCIA 07.05.08 3 2 2" xfId="22356" xr:uid="{7EBD88F3-1D1C-4AA5-9EB7-1E615FC82250}"/>
    <cellStyle name="l_Rádio - Regiões Norte - Centro-Oeste e Nordeste - 97_Plano AC - 06-05 CONFERÊNCIA 07.05.08 3 2 2 2" xfId="39634" xr:uid="{C2ACDCFC-B27B-48DF-A00C-A90E90A1EBD2}"/>
    <cellStyle name="l_Rádio - Regiões Norte - Centro-Oeste e Nordeste - 97_Plano AC - 06-05 CONFERÊNCIA 07.05.08 3 2 3" xfId="27275" xr:uid="{489A464B-3792-4F66-B8F9-A5808C6E2A62}"/>
    <cellStyle name="l_Rádio - Regiões Norte - Centro-Oeste e Nordeste - 97_Plano AC - 06-05 CONFERÊNCIA 07.05.08 3 2 4" xfId="48534" xr:uid="{A3B6EB14-B8B8-4445-A59F-1D852B8FA161}"/>
    <cellStyle name="l_Rádio - Regiões Norte - Centro-Oeste e Nordeste - 97_Plano AC - 06-05 CONFERÊNCIA 07.05.08 3 3" xfId="17897" xr:uid="{F1B30E9B-8CD3-424A-879E-2780A8A76011}"/>
    <cellStyle name="l_Rádio - Regiões Norte - Centro-Oeste e Nordeste - 97_Plano AC - 06-05 CONFERÊNCIA 07.05.08 3 3 2" xfId="24056" xr:uid="{E0691DC6-6B03-445F-806F-885388C76506}"/>
    <cellStyle name="l_Rádio - Regiões Norte - Centro-Oeste e Nordeste - 97_Plano AC - 06-05 CONFERÊNCIA 07.05.08 3 3 2 2" xfId="42719" xr:uid="{8077B09E-BD82-4E50-94DA-58C45A77C06E}"/>
    <cellStyle name="l_Rádio - Regiões Norte - Centro-Oeste e Nordeste - 97_Plano AC - 06-05 CONFERÊNCIA 07.05.08 3 3 3" xfId="30493" xr:uid="{92DACC7C-4D35-4A49-98BE-05345D5252F3}"/>
    <cellStyle name="l_Rádio - Regiões Norte - Centro-Oeste e Nordeste - 97_Plano AC - 06-05 CONFERÊNCIA 07.05.08 3 4" xfId="33490" xr:uid="{905FCE61-F742-417E-AAAA-28BC212DC1B9}"/>
    <cellStyle name="l_Rádio - Regiões Norte - Centro-Oeste e Nordeste - 97_Plano AC - 06-05 CONFERÊNCIA 07.05.08 3 4 2" xfId="45209" xr:uid="{04BA2AA4-E449-407E-860E-C38DB718F6EE}"/>
    <cellStyle name="l_Rádio - Regiões Norte - Centro-Oeste e Nordeste - 97_Plano AC - 06-05 CONFERÊNCIA 07.05.08 3 5" xfId="35692" xr:uid="{D8A415EB-2C5C-4F7C-A31C-28DB7BDA7B47}"/>
    <cellStyle name="l_Rádio - Regiões Norte - Centro-Oeste e Nordeste - 97_Plano AC - 06-05 CONFERÊNCIA 07.05.08 3 6" xfId="36833" xr:uid="{9BDABF9F-B4CD-4CEC-8B33-8EFBBBD9B32A}"/>
    <cellStyle name="l_Rádio - Regiões Norte - Centro-Oeste e Nordeste - 97_Plano AC - 06-05 CONFERÊNCIA 07.05.08 3 6 2" xfId="46369" xr:uid="{468945BB-5F96-49B6-9D3C-86F57B9DDF9A}"/>
    <cellStyle name="l_Rádio - Regiões Norte - Centro-Oeste e Nordeste - 97_Plano AC - 06-05 CONFERÊNCIA 07.05.08 4" xfId="14457" xr:uid="{CD354CBF-CF9A-4AF3-A3FF-27073D2E80D8}"/>
    <cellStyle name="l_Rádio - Regiões Norte - Centro-Oeste e Nordeste - 97_Plano AC - 06-05 CONFERÊNCIA 07.05.08 4 2" xfId="20616" xr:uid="{FA22F293-A0B2-4E96-AFED-AFFDC150E2CC}"/>
    <cellStyle name="l_Rádio - Regiões Norte - Centro-Oeste e Nordeste - 97_Plano AC - 06-05 CONFERÊNCIA 07.05.08 4 2 2" xfId="38026" xr:uid="{FA377657-4659-4C72-A901-B6406767622B}"/>
    <cellStyle name="l_Rádio - Regiões Norte - Centro-Oeste e Nordeste - 97_Plano AC - 06-05 CONFERÊNCIA 07.05.08 4 3" xfId="25524" xr:uid="{15001ACD-C4F4-4046-898F-08CF01DAC9DB}"/>
    <cellStyle name="l_Rádio - Regiões Norte - Centro-Oeste e Nordeste - 97_Plano AC - 06-05 CONFERÊNCIA 07.05.08 5" xfId="28735" xr:uid="{83AE7ADE-37B7-4669-8E97-E007F4A6258B}"/>
    <cellStyle name="l_Rádio - Regiões Norte - Centro-Oeste e Nordeste - 97_Plano AC - 06-05 CONFERÊNCIA 07.05.08 5 2" xfId="41091" xr:uid="{3F7F27B2-56E6-41FC-89B8-39D0420D5A6C}"/>
    <cellStyle name="l_Rádio - Regiões Norte - Centro-Oeste e Nordeste - 97_Plano AC - 06-05 CONFERÊNCIA 07.05.08 6" xfId="31600" xr:uid="{F3FCBA4B-3451-4EE5-976D-A9B42BAF083F}"/>
    <cellStyle name="l_Rádio - Regiões Norte - Centro-Oeste e Nordeste - 97_Plano AC - 06-05 CONFERÊNCIA 07.05.08_JORNAL COMPLEMENTO 24.06 - VERAMIR II - CONSOLIDADO" xfId="2054" xr:uid="{5F999F05-5E69-4E66-AD1A-2AB218A9DF1A}"/>
    <cellStyle name="l_Rádio - Regiões Norte - Centro-Oeste e Nordeste - 97_Plano AC - 06-05 CONFERÊNCIA 07.05.08_OOH - Rev 12" xfId="4318" xr:uid="{EA8ABBF6-B78A-4A7F-81D3-65AC8ACE7C8F}"/>
    <cellStyle name="l_Rádio - Regiões Norte - Centro-Oeste e Nordeste - 97_Plano AC - AJUSTADO -" xfId="2055" xr:uid="{0F07C2EB-C7C5-4CDB-91F4-BEFFAE28FFF4}"/>
    <cellStyle name="l_Rádio - Regiões Norte - Centro-Oeste e Nordeste - 97_Plano AC - AJUSTADO - 2" xfId="11615" xr:uid="{3E47DB55-D271-48BF-9042-633E089C4C04}"/>
    <cellStyle name="l_Rádio - Regiões Norte - Centro-Oeste e Nordeste - 97_Plano AC - AJUSTADO - 2 2" xfId="13371" xr:uid="{800858A3-C4F5-41C3-BAE0-4300208BB784}"/>
    <cellStyle name="l_Rádio - Regiões Norte - Centro-Oeste e Nordeste - 97_Plano AC - AJUSTADO - 2 2 2" xfId="17001" xr:uid="{6CA0B1B6-1D39-4EC4-9B8D-BF03F434F8EB}"/>
    <cellStyle name="l_Rádio - Regiões Norte - Centro-Oeste e Nordeste - 97_Plano AC - AJUSTADO - 2 2 2 2" xfId="23160" xr:uid="{FFA5D111-BDA6-4E86-A57D-537E87327329}"/>
    <cellStyle name="l_Rádio - Regiões Norte - Centro-Oeste e Nordeste - 97_Plano AC - AJUSTADO - 2 2 2 2 2" xfId="40427" xr:uid="{D5661C96-3822-485D-A809-57B2BCD77A86}"/>
    <cellStyle name="l_Rádio - Regiões Norte - Centro-Oeste e Nordeste - 97_Plano AC - AJUSTADO - 2 2 2 3" xfId="28068" xr:uid="{16DE2255-8113-453D-9707-3B3EB2430EF0}"/>
    <cellStyle name="l_Rádio - Regiões Norte - Centro-Oeste e Nordeste - 97_Plano AC - AJUSTADO - 2 2 3" xfId="31292" xr:uid="{582DF319-38CE-4608-BBF6-AACF4445EE33}"/>
    <cellStyle name="l_Rádio - Regiões Norte - Centro-Oeste e Nordeste - 97_Plano AC - AJUSTADO - 2 2 3 2" xfId="43516" xr:uid="{A80ACDAF-A469-4F1A-8A5C-39C66C4C206F}"/>
    <cellStyle name="l_Rádio - Regiões Norte - Centro-Oeste e Nordeste - 97_Plano AC - AJUSTADO - 2 2 4" xfId="34284" xr:uid="{A4181C7B-6F55-4231-915D-0D66BEB51E04}"/>
    <cellStyle name="l_Rádio - Regiões Norte - Centro-Oeste e Nordeste - 97_Plano AC - AJUSTADO - 2 2 4 2" xfId="46003" xr:uid="{EC41E3E3-5A3F-4428-AFE0-97494A69B8E1}"/>
    <cellStyle name="l_Rádio - Regiões Norte - Centro-Oeste e Nordeste - 97_Plano AC - AJUSTADO - 2 2 5" xfId="36485" xr:uid="{A6947739-498B-4666-83E7-D69C32DE5C81}"/>
    <cellStyle name="l_Rádio - Regiões Norte - Centro-Oeste e Nordeste - 97_Plano AC - AJUSTADO - 2 2 6" xfId="24397" xr:uid="{47C6BFA1-E7FF-44E8-AD61-092F5A03857C}"/>
    <cellStyle name="l_Rádio - Regiões Norte - Centro-Oeste e Nordeste - 97_Plano AC - AJUSTADO - 2 3" xfId="15298" xr:uid="{26335960-B5CF-4D02-A3C6-869CEAB15A3A}"/>
    <cellStyle name="l_Rádio - Regiões Norte - Centro-Oeste e Nordeste - 97_Plano AC - AJUSTADO - 2 3 2" xfId="21457" xr:uid="{A29B816F-22CA-4107-862B-08E0734CE34A}"/>
    <cellStyle name="l_Rádio - Regiões Norte - Centro-Oeste e Nordeste - 97_Plano AC - AJUSTADO - 2 3 2 2" xfId="38830" xr:uid="{E345E853-A3FC-4567-A0A9-45D0896003BE}"/>
    <cellStyle name="l_Rádio - Regiões Norte - Centro-Oeste e Nordeste - 97_Plano AC - AJUSTADO - 2 3 3" xfId="26419" xr:uid="{4B49D34B-BC4C-477E-8E2C-A34652957B6A}"/>
    <cellStyle name="l_Rádio - Regiões Norte - Centro-Oeste e Nordeste - 97_Plano AC - AJUSTADO - 2 4" xfId="29610" xr:uid="{C267075D-F6ED-4F5B-9303-1241B06B5A91}"/>
    <cellStyle name="l_Rádio - Regiões Norte - Centro-Oeste e Nordeste - 97_Plano AC - AJUSTADO - 2 4 2" xfId="41920" xr:uid="{7F0662C1-8275-42EF-90FD-A8D94285EC2E}"/>
    <cellStyle name="l_Rádio - Regiões Norte - Centro-Oeste e Nordeste - 97_Plano AC - AJUSTADO - 2 5" xfId="32594" xr:uid="{56DAC0E6-7EF0-45E8-8C94-C3BF02C3A1AA}"/>
    <cellStyle name="l_Rádio - Regiões Norte - Centro-Oeste e Nordeste - 97_Plano AC - AJUSTADO - 2 5 2" xfId="44349" xr:uid="{96114EE6-2E23-4806-94E4-447A243D4D73}"/>
    <cellStyle name="l_Rádio - Regiões Norte - Centro-Oeste e Nordeste - 97_Plano AC - AJUSTADO - 2 6" xfId="34899" xr:uid="{C4F5B53F-554B-4889-AE55-7A416C41BBF5}"/>
    <cellStyle name="l_Rádio - Regiões Norte - Centro-Oeste e Nordeste - 97_Plano AC - AJUSTADO - 2 7" xfId="18962" xr:uid="{3AF35291-9030-49F3-A1F0-78B972530335}"/>
    <cellStyle name="l_Rádio - Regiões Norte - Centro-Oeste e Nordeste - 97_Plano AC - AJUSTADO - 3" xfId="12568" xr:uid="{B5A2C931-A0E1-4374-9D1D-DC5441DFE95E}"/>
    <cellStyle name="l_Rádio - Regiões Norte - Centro-Oeste e Nordeste - 97_Plano AC - AJUSTADO - 3 2" xfId="16198" xr:uid="{4FFC64E0-08D1-442B-A370-E40118EA420B}"/>
    <cellStyle name="l_Rádio - Regiões Norte - Centro-Oeste e Nordeste - 97_Plano AC - AJUSTADO - 3 2 2" xfId="22357" xr:uid="{4CA04E57-40F9-4292-A114-0749342839BC}"/>
    <cellStyle name="l_Rádio - Regiões Norte - Centro-Oeste e Nordeste - 97_Plano AC - AJUSTADO - 3 2 2 2" xfId="39635" xr:uid="{81EE6CBD-02F6-425B-9E2D-08E5A48AFD32}"/>
    <cellStyle name="l_Rádio - Regiões Norte - Centro-Oeste e Nordeste - 97_Plano AC - AJUSTADO - 3 2 3" xfId="27276" xr:uid="{8B5294C9-2EFC-4CBB-813D-4869A7DB7466}"/>
    <cellStyle name="l_Rádio - Regiões Norte - Centro-Oeste e Nordeste - 97_Plano AC - AJUSTADO - 3 2 4" xfId="48535" xr:uid="{73601E8A-1C98-4F82-8813-93DD76CA1A5F}"/>
    <cellStyle name="l_Rádio - Regiões Norte - Centro-Oeste e Nordeste - 97_Plano AC - AJUSTADO - 3 3" xfId="17898" xr:uid="{511553CF-345A-4FCD-ACB9-6B9A66088911}"/>
    <cellStyle name="l_Rádio - Regiões Norte - Centro-Oeste e Nordeste - 97_Plano AC - AJUSTADO - 3 3 2" xfId="24057" xr:uid="{243AC2EB-54D1-4CE9-A76B-8AAB352F4CF2}"/>
    <cellStyle name="l_Rádio - Regiões Norte - Centro-Oeste e Nordeste - 97_Plano AC - AJUSTADO - 3 3 2 2" xfId="42720" xr:uid="{9041CDFB-F708-479F-B892-D21E1957834D}"/>
    <cellStyle name="l_Rádio - Regiões Norte - Centro-Oeste e Nordeste - 97_Plano AC - AJUSTADO - 3 3 3" xfId="30494" xr:uid="{F4428A36-98A5-4838-B5E4-DAE236748E1A}"/>
    <cellStyle name="l_Rádio - Regiões Norte - Centro-Oeste e Nordeste - 97_Plano AC - AJUSTADO - 3 4" xfId="33491" xr:uid="{D9E0AD7F-A63D-457A-BA0A-4580B8124810}"/>
    <cellStyle name="l_Rádio - Regiões Norte - Centro-Oeste e Nordeste - 97_Plano AC - AJUSTADO - 3 4 2" xfId="45210" xr:uid="{64E976EE-CD16-4053-80B9-582DD87A6923}"/>
    <cellStyle name="l_Rádio - Regiões Norte - Centro-Oeste e Nordeste - 97_Plano AC - AJUSTADO - 3 5" xfId="35693" xr:uid="{EC5C2ED6-FAD3-432C-88E3-53D48EA8CAF0}"/>
    <cellStyle name="l_Rádio - Regiões Norte - Centro-Oeste e Nordeste - 97_Plano AC - AJUSTADO - 3 6" xfId="32928" xr:uid="{9D28CCC2-C72C-41D7-BCD5-69CB85B12FA9}"/>
    <cellStyle name="l_Rádio - Regiões Norte - Centro-Oeste e Nordeste - 97_Plano AC - AJUSTADO - 3 6 2" xfId="44668" xr:uid="{F88A1951-CDB2-481E-8591-954B58C4F9E8}"/>
    <cellStyle name="l_Rádio - Regiões Norte - Centro-Oeste e Nordeste - 97_Plano AC - AJUSTADO - 4" xfId="14458" xr:uid="{A1D14B11-93E1-4DF6-B33B-AE4F46FED016}"/>
    <cellStyle name="l_Rádio - Regiões Norte - Centro-Oeste e Nordeste - 97_Plano AC - AJUSTADO - 4 2" xfId="20617" xr:uid="{524CC51E-5FD1-4921-8638-60286F20B397}"/>
    <cellStyle name="l_Rádio - Regiões Norte - Centro-Oeste e Nordeste - 97_Plano AC - AJUSTADO - 4 2 2" xfId="38027" xr:uid="{D309D2CE-F164-4B32-8F7C-CFC9359F082D}"/>
    <cellStyle name="l_Rádio - Regiões Norte - Centro-Oeste e Nordeste - 97_Plano AC - AJUSTADO - 4 3" xfId="25525" xr:uid="{B04C8767-E729-4E15-8051-01ACA6B7F39F}"/>
    <cellStyle name="l_Rádio - Regiões Norte - Centro-Oeste e Nordeste - 97_Plano AC - AJUSTADO - 5" xfId="28736" xr:uid="{6D8311E5-8F13-45B9-AE11-0C2D9DAF7F6C}"/>
    <cellStyle name="l_Rádio - Regiões Norte - Centro-Oeste e Nordeste - 97_Plano AC - AJUSTADO - 5 2" xfId="41092" xr:uid="{1960F37E-6D5B-42B8-8BE4-29BDE8DF7250}"/>
    <cellStyle name="l_Rádio - Regiões Norte - Centro-Oeste e Nordeste - 97_Plano AC - AJUSTADO - 6" xfId="31599" xr:uid="{D3175588-4F4F-40C3-A9F5-F76785EFD72C}"/>
    <cellStyle name="l_Rádio - Regiões Norte - Centro-Oeste e Nordeste - 97_Plano AC - AJUSTADO -_CINEMA - 9 MERCADOS" xfId="2056" xr:uid="{22C887B3-66F1-4446-8BB8-76C521FC6438}"/>
    <cellStyle name="l_Rádio - Regiões Norte - Centro-Oeste e Nordeste - 97_Plano AC - AJUSTADO -_CINEMA - BRASÍLIA - 141" xfId="2057" xr:uid="{E9636C8B-D388-436E-8E7B-20DB94D48E68}"/>
    <cellStyle name="l_Rádio - Regiões Norte - Centro-Oeste e Nordeste - 97_Plano AC - AJUSTADO -_CINEMA - BRASÍLIA - 141_JORNAL COMPLEMENTO 24.06 - VERAMIR II - CONSOLIDADO" xfId="2058" xr:uid="{CBA6BAD0-01C5-427D-8E72-B19483E57021}"/>
    <cellStyle name="l_Rádio - Regiões Norte - Centro-Oeste e Nordeste - 97_Plano AC - AJUSTADO -_JORNAL COMPLEMENTO 24.06 - VERAMIR II - CONSOLIDADO" xfId="2059" xr:uid="{CFB7008A-6FC9-4BE8-BA52-26343118C1B5}"/>
    <cellStyle name="l_Rádio - Regiões Norte - Centro-Oeste e Nordeste - 97_Plano AC - AJUSTADO -_OOH - Rev 12" xfId="4319" xr:uid="{02A6DDF9-2CBF-4D9E-98D3-1E30F7288E5F}"/>
    <cellStyle name="l_Rádio - Regiões Norte - Centro-Oeste e Nordeste - 97_Plano AC - AJUSTADO -_Plano  DF - Jornal Meia Pág. Tab. 17.05" xfId="2060" xr:uid="{3D23B40D-A8EC-447F-B2C2-227DD130BA73}"/>
    <cellStyle name="l_Rádio - Regiões Norte - Centro-Oeste e Nordeste - 97_Plano AC - AJUSTADO -_Plano  DF - Jornal Meia Pág. Tab. 17.05_JORNAL COMPLEMENTO 24.06 - VERAMIR II - CONSOLIDADO" xfId="2061" xr:uid="{F4F2B243-E122-4FDB-B4B1-43004EA1168D}"/>
    <cellStyle name="l_Rádio - Regiões Norte - Centro-Oeste e Nordeste - 97_Plano AC - AJUSTADO -_Plano  PE - Jornal Meia Pág. Tab. 17.05" xfId="2062" xr:uid="{F2556BB9-419A-47FF-B065-667B1CB86377}"/>
    <cellStyle name="l_Rádio - Regiões Norte - Centro-Oeste e Nordeste - 97_Plano AC - AJUSTADO -_Plano  PE - Jornal Meia Pág. Tab. 17.05_JORNAL COMPLEMENTO 24.06 - VERAMIR II - CONSOLIDADO" xfId="2063" xr:uid="{5C4AC2DE-4668-410A-84EC-4EDD7961A075}"/>
    <cellStyle name="l_Rádio - Regiões Norte - Centro-Oeste e Nordeste - 97_Plano AC - AJUSTADO -_Plano BA - Jornal Meia Pág. Tab. 17.05" xfId="2064" xr:uid="{72D9FCE7-B7D3-413B-BDBA-E4263B0F7952}"/>
    <cellStyle name="l_Rádio - Regiões Norte - Centro-Oeste e Nordeste - 97_Plano AC - AJUSTADO -_Plano BA - Jornal Meia Pág. Tab. 17.05_JORNAL COMPLEMENTO 24.06 - VERAMIR II - CONSOLIDADO" xfId="2065" xr:uid="{B95FC37E-FF8E-4A61-9777-E25DCCB7E265}"/>
    <cellStyle name="l_Rádio - Regiões Norte - Centro-Oeste e Nordeste - 97_Plano AC - AJUSTADO -_Plano CE - Jornal Meia Pág. Tab. 17.05" xfId="2066" xr:uid="{DC0B454A-BD7F-4727-9342-D6875B16C4C4}"/>
    <cellStyle name="l_Rádio - Regiões Norte - Centro-Oeste e Nordeste - 97_Plano AC - AJUSTADO -_Plano CE - Jornal Meia Pág. Tab. 17.05_JORNAL COMPLEMENTO 24.06 - VERAMIR II - CONSOLIDADO" xfId="2067" xr:uid="{9E5CCE9A-FDD0-474E-86B4-E80143639133}"/>
    <cellStyle name="l_Rádio - Regiões Norte - Centro-Oeste e Nordeste - 97_Plano AC - AJUSTADO -_Plano MG - 16.05.08" xfId="2068" xr:uid="{DB7071D6-7D4E-4A3F-99F0-2E775CF641F2}"/>
    <cellStyle name="l_Rádio - Regiões Norte - Centro-Oeste e Nordeste - 97_Plano AC - AJUSTADO -_Plano MG - 16.05.08_JORNAL COMPLEMENTO 24.06 - VERAMIR II - CONSOLIDADO" xfId="2069" xr:uid="{C12DA430-60CB-44C6-BAC1-3055BC73577F}"/>
    <cellStyle name="l_Rádio - Regiões Norte - Centro-Oeste e Nordeste - 97_Plano AC - AJUSTADO -_Plano PR -" xfId="2070" xr:uid="{9F4766D9-400D-4A9D-8438-DACDABA0E1FF}"/>
    <cellStyle name="l_Rádio - Regiões Norte - Centro-Oeste e Nordeste - 97_Plano AC - AJUSTADO -_Plano PR - 16-05-08" xfId="2071" xr:uid="{BC322E8C-03CF-4286-B6F4-1A22F3638E18}"/>
    <cellStyle name="l_Rádio - Regiões Norte - Centro-Oeste e Nordeste - 97_Plano AC - AJUSTADO -_Plano PR - 16-05-08_JORNAL COMPLEMENTO 24.06 - VERAMIR II - CONSOLIDADO" xfId="2072" xr:uid="{0436F18F-0253-44A6-8069-8DFA2C16CB34}"/>
    <cellStyle name="l_Rádio - Regiões Norte - Centro-Oeste e Nordeste - 97_Plano AC - AJUSTADO -_Plano PR -_JORNAL COMPLEMENTO 24.06 - VERAMIR II - CONSOLIDADO" xfId="2073" xr:uid="{F3506971-D569-4B38-B6C8-A763DCD53DA5}"/>
    <cellStyle name="l_Rádio - Regiões Norte - Centro-Oeste e Nordeste - 97_Plano AC - AJUSTADO -_Plano RJ - AJUSTADO 06.05.08 CONFERÊNCIAS 15.05.08 - Cíntia" xfId="2074" xr:uid="{93CEEE55-7109-4DE8-93BC-EC01C676B39B}"/>
    <cellStyle name="l_Rádio - Regiões Norte - Centro-Oeste e Nordeste - 97_Plano AC - AJUSTADO -_Plano RJ - AJUSTADO 06.05.08 CONFERÊNCIAS 15.05.08 - Cíntia 2" xfId="11616" xr:uid="{3AAD06EA-652B-4CE4-AA18-BA96D2C5C376}"/>
    <cellStyle name="l_Rádio - Regiões Norte - Centro-Oeste e Nordeste - 97_Plano AC - AJUSTADO -_Plano RJ - AJUSTADO 06.05.08 CONFERÊNCIAS 15.05.08 - Cíntia 2 2" xfId="13372" xr:uid="{85525A1D-480E-42CE-83FF-F6C4DD91605E}"/>
    <cellStyle name="l_Rádio - Regiões Norte - Centro-Oeste e Nordeste - 97_Plano AC - AJUSTADO -_Plano RJ - AJUSTADO 06.05.08 CONFERÊNCIAS 15.05.08 - Cíntia 2 2 2" xfId="17002" xr:uid="{1DA5C841-8C62-490A-BB1F-E569DCE95824}"/>
    <cellStyle name="l_Rádio - Regiões Norte - Centro-Oeste e Nordeste - 97_Plano AC - AJUSTADO -_Plano RJ - AJUSTADO 06.05.08 CONFERÊNCIAS 15.05.08 - Cíntia 2 2 2 2" xfId="23161" xr:uid="{E1E4A710-9E5E-42D2-9C87-6816735651EE}"/>
    <cellStyle name="l_Rádio - Regiões Norte - Centro-Oeste e Nordeste - 97_Plano AC - AJUSTADO -_Plano RJ - AJUSTADO 06.05.08 CONFERÊNCIAS 15.05.08 - Cíntia 2 2 2 2 2" xfId="40428" xr:uid="{80427DB7-043C-44F6-B7FA-55FE945D811C}"/>
    <cellStyle name="l_Rádio - Regiões Norte - Centro-Oeste e Nordeste - 97_Plano AC - AJUSTADO -_Plano RJ - AJUSTADO 06.05.08 CONFERÊNCIAS 15.05.08 - Cíntia 2 2 2 3" xfId="28069" xr:uid="{6620FEAF-3D10-495F-AD9D-C473F999F0E9}"/>
    <cellStyle name="l_Rádio - Regiões Norte - Centro-Oeste e Nordeste - 97_Plano AC - AJUSTADO -_Plano RJ - AJUSTADO 06.05.08 CONFERÊNCIAS 15.05.08 - Cíntia 2 2 3" xfId="31293" xr:uid="{7E27B0D2-F726-4B53-AA27-579E92EA6CBC}"/>
    <cellStyle name="l_Rádio - Regiões Norte - Centro-Oeste e Nordeste - 97_Plano AC - AJUSTADO -_Plano RJ - AJUSTADO 06.05.08 CONFERÊNCIAS 15.05.08 - Cíntia 2 2 3 2" xfId="43517" xr:uid="{22D5AA59-99FC-4939-B67F-73F873221C29}"/>
    <cellStyle name="l_Rádio - Regiões Norte - Centro-Oeste e Nordeste - 97_Plano AC - AJUSTADO -_Plano RJ - AJUSTADO 06.05.08 CONFERÊNCIAS 15.05.08 - Cíntia 2 2 4" xfId="34285" xr:uid="{31642902-8A30-4A09-8E18-0B14DDE1F042}"/>
    <cellStyle name="l_Rádio - Regiões Norte - Centro-Oeste e Nordeste - 97_Plano AC - AJUSTADO -_Plano RJ - AJUSTADO 06.05.08 CONFERÊNCIAS 15.05.08 - Cíntia 2 2 4 2" xfId="46004" xr:uid="{73599F7C-8D65-4545-A3B5-6FA6857FE56A}"/>
    <cellStyle name="l_Rádio - Regiões Norte - Centro-Oeste e Nordeste - 97_Plano AC - AJUSTADO -_Plano RJ - AJUSTADO 06.05.08 CONFERÊNCIAS 15.05.08 - Cíntia 2 2 5" xfId="36486" xr:uid="{44D96D1E-5C3A-4295-9F12-3CEFD42C5825}"/>
    <cellStyle name="l_Rádio - Regiões Norte - Centro-Oeste e Nordeste - 97_Plano AC - AJUSTADO -_Plano RJ - AJUSTADO 06.05.08 CONFERÊNCIAS 15.05.08 - Cíntia 2 2 6" xfId="24398" xr:uid="{A5D407B5-BDB0-48C9-A683-21F5B7C4D68E}"/>
    <cellStyle name="l_Rádio - Regiões Norte - Centro-Oeste e Nordeste - 97_Plano AC - AJUSTADO -_Plano RJ - AJUSTADO 06.05.08 CONFERÊNCIAS 15.05.08 - Cíntia 2 3" xfId="15299" xr:uid="{CB442A29-413F-408B-9E48-E1EA178BAAE2}"/>
    <cellStyle name="l_Rádio - Regiões Norte - Centro-Oeste e Nordeste - 97_Plano AC - AJUSTADO -_Plano RJ - AJUSTADO 06.05.08 CONFERÊNCIAS 15.05.08 - Cíntia 2 3 2" xfId="21458" xr:uid="{2BD0762F-697E-4C35-BB27-A5D9E2DB3FA7}"/>
    <cellStyle name="l_Rádio - Regiões Norte - Centro-Oeste e Nordeste - 97_Plano AC - AJUSTADO -_Plano RJ - AJUSTADO 06.05.08 CONFERÊNCIAS 15.05.08 - Cíntia 2 3 2 2" xfId="38831" xr:uid="{0A24CDFF-50C6-4EAB-B21B-0B77907547EE}"/>
    <cellStyle name="l_Rádio - Regiões Norte - Centro-Oeste e Nordeste - 97_Plano AC - AJUSTADO -_Plano RJ - AJUSTADO 06.05.08 CONFERÊNCIAS 15.05.08 - Cíntia 2 3 3" xfId="26420" xr:uid="{FF143299-E7B9-413C-841A-CAFE504D1C3D}"/>
    <cellStyle name="l_Rádio - Regiões Norte - Centro-Oeste e Nordeste - 97_Plano AC - AJUSTADO -_Plano RJ - AJUSTADO 06.05.08 CONFERÊNCIAS 15.05.08 - Cíntia 2 4" xfId="29611" xr:uid="{57DCF938-03CC-4116-BE76-088D8FA227B8}"/>
    <cellStyle name="l_Rádio - Regiões Norte - Centro-Oeste e Nordeste - 97_Plano AC - AJUSTADO -_Plano RJ - AJUSTADO 06.05.08 CONFERÊNCIAS 15.05.08 - Cíntia 2 4 2" xfId="41921" xr:uid="{43354F32-DF01-49A5-A9C3-D440BF7B117C}"/>
    <cellStyle name="l_Rádio - Regiões Norte - Centro-Oeste e Nordeste - 97_Plano AC - AJUSTADO -_Plano RJ - AJUSTADO 06.05.08 CONFERÊNCIAS 15.05.08 - Cíntia 2 5" xfId="32595" xr:uid="{408B9A9C-9096-4114-BE2A-6C3098745B12}"/>
    <cellStyle name="l_Rádio - Regiões Norte - Centro-Oeste e Nordeste - 97_Plano AC - AJUSTADO -_Plano RJ - AJUSTADO 06.05.08 CONFERÊNCIAS 15.05.08 - Cíntia 2 5 2" xfId="44350" xr:uid="{D3F91635-BA47-4A20-8CC1-B9942F3BBFF9}"/>
    <cellStyle name="l_Rádio - Regiões Norte - Centro-Oeste e Nordeste - 97_Plano AC - AJUSTADO -_Plano RJ - AJUSTADO 06.05.08 CONFERÊNCIAS 15.05.08 - Cíntia 2 6" xfId="34900" xr:uid="{C67651B4-3E7F-4F83-BA89-1F2510424DE0}"/>
    <cellStyle name="l_Rádio - Regiões Norte - Centro-Oeste e Nordeste - 97_Plano AC - AJUSTADO -_Plano RJ - AJUSTADO 06.05.08 CONFERÊNCIAS 15.05.08 - Cíntia 2 7" xfId="18646" xr:uid="{004588F4-492E-4490-987B-16C18722BDD1}"/>
    <cellStyle name="l_Rádio - Regiões Norte - Centro-Oeste e Nordeste - 97_Plano AC - AJUSTADO -_Plano RJ - AJUSTADO 06.05.08 CONFERÊNCIAS 15.05.08 - Cíntia 3" xfId="12569" xr:uid="{A12DA24A-EEE5-4244-87CC-A4B169BC38E9}"/>
    <cellStyle name="l_Rádio - Regiões Norte - Centro-Oeste e Nordeste - 97_Plano AC - AJUSTADO -_Plano RJ - AJUSTADO 06.05.08 CONFERÊNCIAS 15.05.08 - Cíntia 3 2" xfId="16199" xr:uid="{E4C17D91-7BBD-464D-B030-BA12305386B6}"/>
    <cellStyle name="l_Rádio - Regiões Norte - Centro-Oeste e Nordeste - 97_Plano AC - AJUSTADO -_Plano RJ - AJUSTADO 06.05.08 CONFERÊNCIAS 15.05.08 - Cíntia 3 2 2" xfId="22358" xr:uid="{460A5AE8-894F-4EF8-A113-60703570EF57}"/>
    <cellStyle name="l_Rádio - Regiões Norte - Centro-Oeste e Nordeste - 97_Plano AC - AJUSTADO -_Plano RJ - AJUSTADO 06.05.08 CONFERÊNCIAS 15.05.08 - Cíntia 3 2 2 2" xfId="39636" xr:uid="{E0BC54C4-894E-4A8B-B85A-8B094A8AD0C9}"/>
    <cellStyle name="l_Rádio - Regiões Norte - Centro-Oeste e Nordeste - 97_Plano AC - AJUSTADO -_Plano RJ - AJUSTADO 06.05.08 CONFERÊNCIAS 15.05.08 - Cíntia 3 2 3" xfId="27277" xr:uid="{6F45BB21-00F4-478D-B569-20B37E6DB637}"/>
    <cellStyle name="l_Rádio - Regiões Norte - Centro-Oeste e Nordeste - 97_Plano AC - AJUSTADO -_Plano RJ - AJUSTADO 06.05.08 CONFERÊNCIAS 15.05.08 - Cíntia 3 2 4" xfId="48536" xr:uid="{B92655BC-56BF-461D-A607-BB4448EDC24B}"/>
    <cellStyle name="l_Rádio - Regiões Norte - Centro-Oeste e Nordeste - 97_Plano AC - AJUSTADO -_Plano RJ - AJUSTADO 06.05.08 CONFERÊNCIAS 15.05.08 - Cíntia 3 3" xfId="17899" xr:uid="{D35DE9BF-151D-4EE0-816D-55F5D2E3347B}"/>
    <cellStyle name="l_Rádio - Regiões Norte - Centro-Oeste e Nordeste - 97_Plano AC - AJUSTADO -_Plano RJ - AJUSTADO 06.05.08 CONFERÊNCIAS 15.05.08 - Cíntia 3 3 2" xfId="24058" xr:uid="{8CDECE02-C9E4-4247-8315-D07CE7C29DD8}"/>
    <cellStyle name="l_Rádio - Regiões Norte - Centro-Oeste e Nordeste - 97_Plano AC - AJUSTADO -_Plano RJ - AJUSTADO 06.05.08 CONFERÊNCIAS 15.05.08 - Cíntia 3 3 2 2" xfId="42721" xr:uid="{D34C3B62-1F09-4BD1-830E-9F0F4B633270}"/>
    <cellStyle name="l_Rádio - Regiões Norte - Centro-Oeste e Nordeste - 97_Plano AC - AJUSTADO -_Plano RJ - AJUSTADO 06.05.08 CONFERÊNCIAS 15.05.08 - Cíntia 3 3 3" xfId="30495" xr:uid="{5D040E1B-CEFB-4453-A51D-D896973462CB}"/>
    <cellStyle name="l_Rádio - Regiões Norte - Centro-Oeste e Nordeste - 97_Plano AC - AJUSTADO -_Plano RJ - AJUSTADO 06.05.08 CONFERÊNCIAS 15.05.08 - Cíntia 3 4" xfId="33492" xr:uid="{07E1E545-0F1C-4D0E-B4DD-0063A763BCCD}"/>
    <cellStyle name="l_Rádio - Regiões Norte - Centro-Oeste e Nordeste - 97_Plano AC - AJUSTADO -_Plano RJ - AJUSTADO 06.05.08 CONFERÊNCIAS 15.05.08 - Cíntia 3 4 2" xfId="45211" xr:uid="{80C10316-80AF-4A82-8741-65D8B75BFFBF}"/>
    <cellStyle name="l_Rádio - Regiões Norte - Centro-Oeste e Nordeste - 97_Plano AC - AJUSTADO -_Plano RJ - AJUSTADO 06.05.08 CONFERÊNCIAS 15.05.08 - Cíntia 3 5" xfId="35694" xr:uid="{C5738A78-BA22-474F-8253-A1D24B893CE0}"/>
    <cellStyle name="l_Rádio - Regiões Norte - Centro-Oeste e Nordeste - 97_Plano AC - AJUSTADO -_Plano RJ - AJUSTADO 06.05.08 CONFERÊNCIAS 15.05.08 - Cíntia 3 6" xfId="37029" xr:uid="{A5565F49-7A10-4C7F-B0ED-A3707B69610F}"/>
    <cellStyle name="l_Rádio - Regiões Norte - Centro-Oeste e Nordeste - 97_Plano AC - AJUSTADO -_Plano RJ - AJUSTADO 06.05.08 CONFERÊNCIAS 15.05.08 - Cíntia 3 6 2" xfId="46565" xr:uid="{63ED4BB3-17D6-4406-A5B4-E764D8436B36}"/>
    <cellStyle name="l_Rádio - Regiões Norte - Centro-Oeste e Nordeste - 97_Plano AC - AJUSTADO -_Plano RJ - AJUSTADO 06.05.08 CONFERÊNCIAS 15.05.08 - Cíntia 4" xfId="14459" xr:uid="{854181A5-E1C0-44C8-8748-8A013411C6D9}"/>
    <cellStyle name="l_Rádio - Regiões Norte - Centro-Oeste e Nordeste - 97_Plano AC - AJUSTADO -_Plano RJ - AJUSTADO 06.05.08 CONFERÊNCIAS 15.05.08 - Cíntia 4 2" xfId="20618" xr:uid="{BAB3B01A-CAA8-4069-802A-A6D98DE7CDE7}"/>
    <cellStyle name="l_Rádio - Regiões Norte - Centro-Oeste e Nordeste - 97_Plano AC - AJUSTADO -_Plano RJ - AJUSTADO 06.05.08 CONFERÊNCIAS 15.05.08 - Cíntia 4 2 2" xfId="38028" xr:uid="{735E0887-5E87-4D0D-96E7-67085D03A1E7}"/>
    <cellStyle name="l_Rádio - Regiões Norte - Centro-Oeste e Nordeste - 97_Plano AC - AJUSTADO -_Plano RJ - AJUSTADO 06.05.08 CONFERÊNCIAS 15.05.08 - Cíntia 4 3" xfId="25526" xr:uid="{9334D5B9-5F46-4B90-AF33-7D793528D1A9}"/>
    <cellStyle name="l_Rádio - Regiões Norte - Centro-Oeste e Nordeste - 97_Plano AC - AJUSTADO -_Plano RJ - AJUSTADO 06.05.08 CONFERÊNCIAS 15.05.08 - Cíntia 5" xfId="28737" xr:uid="{587BDD59-553B-4413-8475-BAFF4A4D8462}"/>
    <cellStyle name="l_Rádio - Regiões Norte - Centro-Oeste e Nordeste - 97_Plano AC - AJUSTADO -_Plano RJ - AJUSTADO 06.05.08 CONFERÊNCIAS 15.05.08 - Cíntia 5 2" xfId="41093" xr:uid="{7A2E63E7-F105-4D4F-AA94-FAB424BC11AF}"/>
    <cellStyle name="l_Rádio - Regiões Norte - Centro-Oeste e Nordeste - 97_Plano AC - AJUSTADO -_Plano RJ - AJUSTADO 06.05.08 CONFERÊNCIAS 15.05.08 - Cíntia 6" xfId="31598" xr:uid="{D5144457-8C36-4C91-97BE-EBBE7402ECC2}"/>
    <cellStyle name="l_Rádio - Regiões Norte - Centro-Oeste e Nordeste - 97_Plano AC - AJUSTADO -_Plano RJ - AJUSTADO 06.05.08 CONFERÊNCIAS 15.05.08 - Cíntia_OOH - Rev 12" xfId="4320" xr:uid="{1FB54E3A-0826-4D60-97DB-1F3D5F15D704}"/>
    <cellStyle name="l_Rádio - Regiões Norte - Centro-Oeste e Nordeste - 97_Plano AC - AJUSTADO -_Plano RJ -16.05.08" xfId="2075" xr:uid="{2836E90B-4D8C-40D6-8E06-277595E91FCA}"/>
    <cellStyle name="l_Rádio - Regiões Norte - Centro-Oeste e Nordeste - 97_Plano AC - AJUSTADO -_Plano RJ -16.05.08_JORNAL COMPLEMENTO 24.06 - VERAMIR II - CONSOLIDADO" xfId="2076" xr:uid="{CB955BFF-7859-489D-B3B1-1BD19B249030}"/>
    <cellStyle name="l_Rádio - Regiões Norte - Centro-Oeste e Nordeste - 97_Plano AC - AJUSTADO -_Plano RS" xfId="2077" xr:uid="{44416414-D895-451F-8F16-53FE02B461AE}"/>
    <cellStyle name="l_Rádio - Regiões Norte - Centro-Oeste e Nordeste - 97_Plano AC - AJUSTADO -_Plano RS - 16-05-08" xfId="2078" xr:uid="{A6CD4B45-7A76-4C04-94E3-DFFC1DB45929}"/>
    <cellStyle name="l_Rádio - Regiões Norte - Centro-Oeste e Nordeste - 97_Plano AC - AJUSTADO -_Plano RS - 16-05-08_JORNAL COMPLEMENTO 24.06 - VERAMIR II - CONSOLIDADO" xfId="2079" xr:uid="{CA2F7D45-3BBB-483B-B05B-710AE434C4A6}"/>
    <cellStyle name="l_Rádio - Regiões Norte - Centro-Oeste e Nordeste - 97_Plano AC - AJUSTADO -_Plano RS_JORNAL COMPLEMENTO 24.06 - VERAMIR II - CONSOLIDADO" xfId="2080" xr:uid="{2EFA25CE-9248-4AFF-B05C-A10B304DAECA}"/>
    <cellStyle name="l_Rádio - Regiões Norte - Centro-Oeste e Nordeste - 97_Plano AC - AJUSTADO -_SÉCULO 21" xfId="2081" xr:uid="{C95E1A26-F193-4F70-BA53-EF795C496008}"/>
    <cellStyle name="l_Rádio - Regiões Norte - Centro-Oeste e Nordeste - 97_Plano AC - AJUSTADO -_SÉCULO 21_JORNAL COMPLEMENTO 24.06 - VERAMIR II - CONSOLIDADO" xfId="2082" xr:uid="{1AA0C4BA-7DFD-465D-BAAC-E10642D50C82}"/>
    <cellStyle name="l_Rádio - Regiões Norte - Centro-Oeste e Nordeste - 97_Plano AC - AJUSTADO -_TV MATISSE" xfId="2083" xr:uid="{68A8813F-E56D-4C0F-B051-7402022804FA}"/>
    <cellStyle name="l_Rádio - Regiões Norte - Centro-Oeste e Nordeste - 97_Plano AC - AJUSTADO -_TV MATISSE 2" xfId="11617" xr:uid="{8A23C736-1347-4845-A044-22BAF3547587}"/>
    <cellStyle name="l_Rádio - Regiões Norte - Centro-Oeste e Nordeste - 97_Plano AC - AJUSTADO -_TV MATISSE 2 2" xfId="13373" xr:uid="{3E45D882-E575-48F5-BABA-379BA5C18A42}"/>
    <cellStyle name="l_Rádio - Regiões Norte - Centro-Oeste e Nordeste - 97_Plano AC - AJUSTADO -_TV MATISSE 2 2 2" xfId="17003" xr:uid="{6D879781-A596-43AA-9661-5EF4EECEF302}"/>
    <cellStyle name="l_Rádio - Regiões Norte - Centro-Oeste e Nordeste - 97_Plano AC - AJUSTADO -_TV MATISSE 2 2 2 2" xfId="23162" xr:uid="{1169669F-B93A-462C-9C2D-D0BCB6C4D9CC}"/>
    <cellStyle name="l_Rádio - Regiões Norte - Centro-Oeste e Nordeste - 97_Plano AC - AJUSTADO -_TV MATISSE 2 2 2 2 2" xfId="40429" xr:uid="{B0D4471C-DAAD-4819-96BE-D0DAF19376C3}"/>
    <cellStyle name="l_Rádio - Regiões Norte - Centro-Oeste e Nordeste - 97_Plano AC - AJUSTADO -_TV MATISSE 2 2 2 3" xfId="28070" xr:uid="{CA70C072-7A61-4CFD-93C0-50675A7996A7}"/>
    <cellStyle name="l_Rádio - Regiões Norte - Centro-Oeste e Nordeste - 97_Plano AC - AJUSTADO -_TV MATISSE 2 2 3" xfId="31294" xr:uid="{47CCCE34-3C48-44EB-B18E-004D1E706CC0}"/>
    <cellStyle name="l_Rádio - Regiões Norte - Centro-Oeste e Nordeste - 97_Plano AC - AJUSTADO -_TV MATISSE 2 2 3 2" xfId="43518" xr:uid="{83C5E151-03F6-4E07-ADF1-1971633FDAF7}"/>
    <cellStyle name="l_Rádio - Regiões Norte - Centro-Oeste e Nordeste - 97_Plano AC - AJUSTADO -_TV MATISSE 2 2 4" xfId="34286" xr:uid="{65F91887-D0BE-4BF5-8D9C-EE0380438F15}"/>
    <cellStyle name="l_Rádio - Regiões Norte - Centro-Oeste e Nordeste - 97_Plano AC - AJUSTADO -_TV MATISSE 2 2 4 2" xfId="46005" xr:uid="{C7FB9B7D-8A71-42D6-9093-A3B4389DA27A}"/>
    <cellStyle name="l_Rádio - Regiões Norte - Centro-Oeste e Nordeste - 97_Plano AC - AJUSTADO -_TV MATISSE 2 2 5" xfId="36487" xr:uid="{70F23E62-E98E-4DFA-AA2F-663DF9536C75}"/>
    <cellStyle name="l_Rádio - Regiões Norte - Centro-Oeste e Nordeste - 97_Plano AC - AJUSTADO -_TV MATISSE 2 2 6" xfId="24399" xr:uid="{EB098F45-173C-4390-9C54-57BD64B89E76}"/>
    <cellStyle name="l_Rádio - Regiões Norte - Centro-Oeste e Nordeste - 97_Plano AC - AJUSTADO -_TV MATISSE 2 3" xfId="15300" xr:uid="{969EF307-778A-4534-BED4-FB6B698817E5}"/>
    <cellStyle name="l_Rádio - Regiões Norte - Centro-Oeste e Nordeste - 97_Plano AC - AJUSTADO -_TV MATISSE 2 3 2" xfId="21459" xr:uid="{32A90ADA-6F39-40F6-B4AD-D5FD336345EB}"/>
    <cellStyle name="l_Rádio - Regiões Norte - Centro-Oeste e Nordeste - 97_Plano AC - AJUSTADO -_TV MATISSE 2 3 2 2" xfId="38832" xr:uid="{93E509E1-33E7-4E94-A741-496142A1F539}"/>
    <cellStyle name="l_Rádio - Regiões Norte - Centro-Oeste e Nordeste - 97_Plano AC - AJUSTADO -_TV MATISSE 2 3 3" xfId="26421" xr:uid="{E4389DBA-FECB-4E13-95B3-FD7C612717B8}"/>
    <cellStyle name="l_Rádio - Regiões Norte - Centro-Oeste e Nordeste - 97_Plano AC - AJUSTADO -_TV MATISSE 2 4" xfId="29612" xr:uid="{00658604-D8C0-4958-8B81-4B12BF9B445D}"/>
    <cellStyle name="l_Rádio - Regiões Norte - Centro-Oeste e Nordeste - 97_Plano AC - AJUSTADO -_TV MATISSE 2 4 2" xfId="41922" xr:uid="{A890A94E-BE34-4813-88A6-CCC8DC4A5C42}"/>
    <cellStyle name="l_Rádio - Regiões Norte - Centro-Oeste e Nordeste - 97_Plano AC - AJUSTADO -_TV MATISSE 2 5" xfId="32596" xr:uid="{79173B6F-847B-4A27-B1FD-03177425178E}"/>
    <cellStyle name="l_Rádio - Regiões Norte - Centro-Oeste e Nordeste - 97_Plano AC - AJUSTADO -_TV MATISSE 2 5 2" xfId="44351" xr:uid="{8AF1118F-13EC-49B7-B74C-E0E5C95564AB}"/>
    <cellStyle name="l_Rádio - Regiões Norte - Centro-Oeste e Nordeste - 97_Plano AC - AJUSTADO -_TV MATISSE 2 6" xfId="34901" xr:uid="{ECB853F6-C8BA-490B-B468-6B410DA8595F}"/>
    <cellStyle name="l_Rádio - Regiões Norte - Centro-Oeste e Nordeste - 97_Plano AC - AJUSTADO -_TV MATISSE 2 7" xfId="19344" xr:uid="{BBC4F213-FEB8-4DDF-8CB4-4AD979F02C63}"/>
    <cellStyle name="l_Rádio - Regiões Norte - Centro-Oeste e Nordeste - 97_Plano AC - AJUSTADO -_TV MATISSE 3" xfId="12570" xr:uid="{0C391B62-42D5-4A30-AC61-23242E5E90C3}"/>
    <cellStyle name="l_Rádio - Regiões Norte - Centro-Oeste e Nordeste - 97_Plano AC - AJUSTADO -_TV MATISSE 3 2" xfId="16200" xr:uid="{2B294DE4-A404-4449-A51A-1B353AE19EA6}"/>
    <cellStyle name="l_Rádio - Regiões Norte - Centro-Oeste e Nordeste - 97_Plano AC - AJUSTADO -_TV MATISSE 3 2 2" xfId="22359" xr:uid="{B2F68EA1-5EE5-41B0-9780-1CF97E306879}"/>
    <cellStyle name="l_Rádio - Regiões Norte - Centro-Oeste e Nordeste - 97_Plano AC - AJUSTADO -_TV MATISSE 3 2 2 2" xfId="39637" xr:uid="{FB402851-E1CE-4C62-8E53-E78680943B6A}"/>
    <cellStyle name="l_Rádio - Regiões Norte - Centro-Oeste e Nordeste - 97_Plano AC - AJUSTADO -_TV MATISSE 3 2 3" xfId="27278" xr:uid="{A858812E-C0AF-4808-A48E-9A8BDC7635E6}"/>
    <cellStyle name="l_Rádio - Regiões Norte - Centro-Oeste e Nordeste - 97_Plano AC - AJUSTADO -_TV MATISSE 3 2 4" xfId="48537" xr:uid="{63B53C34-D367-4CAD-B008-E5912DFC619C}"/>
    <cellStyle name="l_Rádio - Regiões Norte - Centro-Oeste e Nordeste - 97_Plano AC - AJUSTADO -_TV MATISSE 3 3" xfId="17900" xr:uid="{BA0C44F6-2E58-4518-BEBA-CFC5F1EC5220}"/>
    <cellStyle name="l_Rádio - Regiões Norte - Centro-Oeste e Nordeste - 97_Plano AC - AJUSTADO -_TV MATISSE 3 3 2" xfId="24059" xr:uid="{23887A6A-6882-4BB7-8A9A-F0FF5881225E}"/>
    <cellStyle name="l_Rádio - Regiões Norte - Centro-Oeste e Nordeste - 97_Plano AC - AJUSTADO -_TV MATISSE 3 3 2 2" xfId="42722" xr:uid="{8155BD04-4B8B-4241-8B11-AAC7431A853E}"/>
    <cellStyle name="l_Rádio - Regiões Norte - Centro-Oeste e Nordeste - 97_Plano AC - AJUSTADO -_TV MATISSE 3 3 3" xfId="30496" xr:uid="{DBA6CD91-FA5B-4417-93A9-98482851BC4E}"/>
    <cellStyle name="l_Rádio - Regiões Norte - Centro-Oeste e Nordeste - 97_Plano AC - AJUSTADO -_TV MATISSE 3 4" xfId="33493" xr:uid="{8C9201E2-0C89-4230-B2E3-FD99D3186283}"/>
    <cellStyle name="l_Rádio - Regiões Norte - Centro-Oeste e Nordeste - 97_Plano AC - AJUSTADO -_TV MATISSE 3 4 2" xfId="45212" xr:uid="{1621FC01-7347-42A9-B521-0FFB052FE3BF}"/>
    <cellStyle name="l_Rádio - Regiões Norte - Centro-Oeste e Nordeste - 97_Plano AC - AJUSTADO -_TV MATISSE 3 5" xfId="35695" xr:uid="{7131AAE8-50F8-4E14-9D03-E2A395FE476B}"/>
    <cellStyle name="l_Rádio - Regiões Norte - Centro-Oeste e Nordeste - 97_Plano AC - AJUSTADO -_TV MATISSE 3 6" xfId="37232" xr:uid="{C4CCEBB4-A10A-473E-A53E-4289693169A3}"/>
    <cellStyle name="l_Rádio - Regiões Norte - Centro-Oeste e Nordeste - 97_Plano AC - AJUSTADO -_TV MATISSE 3 6 2" xfId="46768" xr:uid="{2EE1727F-6211-409F-BEEF-836BB291C49B}"/>
    <cellStyle name="l_Rádio - Regiões Norte - Centro-Oeste e Nordeste - 97_Plano AC - AJUSTADO -_TV MATISSE 4" xfId="14460" xr:uid="{BD9DE092-BCBE-48AC-B96D-1C133EF8F2B7}"/>
    <cellStyle name="l_Rádio - Regiões Norte - Centro-Oeste e Nordeste - 97_Plano AC - AJUSTADO -_TV MATISSE 4 2" xfId="20619" xr:uid="{4DE9A8C2-7062-4810-A08B-234D0E7471B5}"/>
    <cellStyle name="l_Rádio - Regiões Norte - Centro-Oeste e Nordeste - 97_Plano AC - AJUSTADO -_TV MATISSE 4 2 2" xfId="38029" xr:uid="{B7849BD9-D333-41C8-8B32-24152C70F082}"/>
    <cellStyle name="l_Rádio - Regiões Norte - Centro-Oeste e Nordeste - 97_Plano AC - AJUSTADO -_TV MATISSE 4 3" xfId="25527" xr:uid="{5629C16F-4BBA-4D9E-9F10-103489AB76DB}"/>
    <cellStyle name="l_Rádio - Regiões Norte - Centro-Oeste e Nordeste - 97_Plano AC - AJUSTADO -_TV MATISSE 5" xfId="28738" xr:uid="{B8A5346F-5611-4E9A-B5ED-324DDAA49DE3}"/>
    <cellStyle name="l_Rádio - Regiões Norte - Centro-Oeste e Nordeste - 97_Plano AC - AJUSTADO -_TV MATISSE 5 2" xfId="41094" xr:uid="{B321699A-A64A-4B19-AF09-9F46EE20A199}"/>
    <cellStyle name="l_Rádio - Regiões Norte - Centro-Oeste e Nordeste - 97_Plano AC - AJUSTADO -_TV MATISSE 6" xfId="31597" xr:uid="{1D17A161-16B6-4C5C-8FA2-5D99E368E1B3}"/>
    <cellStyle name="l_Rádio - Regiões Norte - Centro-Oeste e Nordeste - 97_Plano AC - AJUSTADO -_TV MATISSE_JORNAL COMPLEMENTO 24.06 - VERAMIR II - CONSOLIDADO" xfId="2084" xr:uid="{9F62F6CE-6A76-4049-9A1A-6D58DA5D46D2}"/>
    <cellStyle name="l_Rádio - Regiões Norte - Centro-Oeste e Nordeste - 97_Plano AC - AJUSTADO -_TV MATISSE_OOH - Rev 12" xfId="4321" xr:uid="{61828C6F-3E5D-4CBC-B926-F247DD634E60}"/>
    <cellStyle name="l_Rádio - Regiões Norte - Centro-Oeste e Nordeste - 97_Plano AC - REV I - 13-05" xfId="2085" xr:uid="{149BB4B5-67CC-4004-B3B0-3E2DB3BD4DD1}"/>
    <cellStyle name="l_Rádio - Regiões Norte - Centro-Oeste e Nordeste - 97_Plano AC - REV I - 13-05 2" xfId="11618" xr:uid="{CC7196FB-F916-4507-B168-E96F2B27EFE0}"/>
    <cellStyle name="l_Rádio - Regiões Norte - Centro-Oeste e Nordeste - 97_Plano AC - REV I - 13-05 2 2" xfId="13374" xr:uid="{5A081AA5-2CE0-4D4F-A802-A7EC1C5330DF}"/>
    <cellStyle name="l_Rádio - Regiões Norte - Centro-Oeste e Nordeste - 97_Plano AC - REV I - 13-05 2 2 2" xfId="17004" xr:uid="{58B29FC6-DB3E-425C-A8E5-287C300AA1C1}"/>
    <cellStyle name="l_Rádio - Regiões Norte - Centro-Oeste e Nordeste - 97_Plano AC - REV I - 13-05 2 2 2 2" xfId="23163" xr:uid="{9EF8F1F8-138E-4D5A-B969-B36C5A0920CB}"/>
    <cellStyle name="l_Rádio - Regiões Norte - Centro-Oeste e Nordeste - 97_Plano AC - REV I - 13-05 2 2 2 2 2" xfId="40430" xr:uid="{A5BC59A0-46E7-4A26-9DF9-BB79EC074456}"/>
    <cellStyle name="l_Rádio - Regiões Norte - Centro-Oeste e Nordeste - 97_Plano AC - REV I - 13-05 2 2 2 3" xfId="28071" xr:uid="{4C6A32EE-8B41-47FA-B2B2-312C98711BA2}"/>
    <cellStyle name="l_Rádio - Regiões Norte - Centro-Oeste e Nordeste - 97_Plano AC - REV I - 13-05 2 2 3" xfId="31295" xr:uid="{E524FDFE-D7F0-407E-BEF3-2825ADDDCBB8}"/>
    <cellStyle name="l_Rádio - Regiões Norte - Centro-Oeste e Nordeste - 97_Plano AC - REV I - 13-05 2 2 3 2" xfId="43519" xr:uid="{600A0C72-B3AE-48A5-B375-94B0DC49D708}"/>
    <cellStyle name="l_Rádio - Regiões Norte - Centro-Oeste e Nordeste - 97_Plano AC - REV I - 13-05 2 2 4" xfId="34287" xr:uid="{DD041BCC-397F-4995-88FD-29ABE523BF92}"/>
    <cellStyle name="l_Rádio - Regiões Norte - Centro-Oeste e Nordeste - 97_Plano AC - REV I - 13-05 2 2 4 2" xfId="46006" xr:uid="{0605CC90-5325-4C6A-BF70-902BA49AFEEB}"/>
    <cellStyle name="l_Rádio - Regiões Norte - Centro-Oeste e Nordeste - 97_Plano AC - REV I - 13-05 2 2 5" xfId="36488" xr:uid="{C6DBE02E-64B7-48BE-9F49-432C684AB7C9}"/>
    <cellStyle name="l_Rádio - Regiões Norte - Centro-Oeste e Nordeste - 97_Plano AC - REV I - 13-05 2 2 6" xfId="24400" xr:uid="{4F303207-FB17-4838-8FB6-AF6F872BEEF6}"/>
    <cellStyle name="l_Rádio - Regiões Norte - Centro-Oeste e Nordeste - 97_Plano AC - REV I - 13-05 2 3" xfId="15301" xr:uid="{0C8F4B21-CC8F-4E3B-A0BC-B6A29F931AF0}"/>
    <cellStyle name="l_Rádio - Regiões Norte - Centro-Oeste e Nordeste - 97_Plano AC - REV I - 13-05 2 3 2" xfId="21460" xr:uid="{E8C1D271-B496-4C0C-85BC-8E4431507182}"/>
    <cellStyle name="l_Rádio - Regiões Norte - Centro-Oeste e Nordeste - 97_Plano AC - REV I - 13-05 2 3 2 2" xfId="38833" xr:uid="{B1E2B0D3-7074-42F4-B1B8-0D7561AD6B26}"/>
    <cellStyle name="l_Rádio - Regiões Norte - Centro-Oeste e Nordeste - 97_Plano AC - REV I - 13-05 2 3 3" xfId="26422" xr:uid="{ACA81A71-697C-4B87-93F2-478E99F356AB}"/>
    <cellStyle name="l_Rádio - Regiões Norte - Centro-Oeste e Nordeste - 97_Plano AC - REV I - 13-05 2 4" xfId="29613" xr:uid="{1198D210-495E-46AE-A22D-8592C7058B0F}"/>
    <cellStyle name="l_Rádio - Regiões Norte - Centro-Oeste e Nordeste - 97_Plano AC - REV I - 13-05 2 4 2" xfId="41923" xr:uid="{6A3EB32B-68BB-4C17-BAB1-FC309151FAC2}"/>
    <cellStyle name="l_Rádio - Regiões Norte - Centro-Oeste e Nordeste - 97_Plano AC - REV I - 13-05 2 5" xfId="32597" xr:uid="{8705E59D-6858-464E-B919-E24BEF1DC38C}"/>
    <cellStyle name="l_Rádio - Regiões Norte - Centro-Oeste e Nordeste - 97_Plano AC - REV I - 13-05 2 5 2" xfId="44352" xr:uid="{B3E26CE3-FA78-45F9-8963-A00434FD270E}"/>
    <cellStyle name="l_Rádio - Regiões Norte - Centro-Oeste e Nordeste - 97_Plano AC - REV I - 13-05 2 6" xfId="34902" xr:uid="{727C46CA-6835-487F-A9E9-26B31822051E}"/>
    <cellStyle name="l_Rádio - Regiões Norte - Centro-Oeste e Nordeste - 97_Plano AC - REV I - 13-05 2 7" xfId="19638" xr:uid="{801F0051-73D5-4D93-82C6-EBDE7590A616}"/>
    <cellStyle name="l_Rádio - Regiões Norte - Centro-Oeste e Nordeste - 97_Plano AC - REV I - 13-05 3" xfId="12571" xr:uid="{D1E302A4-FC15-4E6D-AB56-2F09264AD5B2}"/>
    <cellStyle name="l_Rádio - Regiões Norte - Centro-Oeste e Nordeste - 97_Plano AC - REV I - 13-05 3 2" xfId="16201" xr:uid="{9DC59035-67FB-4515-A4BB-4367DF68CF50}"/>
    <cellStyle name="l_Rádio - Regiões Norte - Centro-Oeste e Nordeste - 97_Plano AC - REV I - 13-05 3 2 2" xfId="22360" xr:uid="{F1E9613A-A139-471E-BDF6-A90B60C7FCDB}"/>
    <cellStyle name="l_Rádio - Regiões Norte - Centro-Oeste e Nordeste - 97_Plano AC - REV I - 13-05 3 2 2 2" xfId="39638" xr:uid="{9655D73E-628A-4C33-9712-2FF7F2DB2A03}"/>
    <cellStyle name="l_Rádio - Regiões Norte - Centro-Oeste e Nordeste - 97_Plano AC - REV I - 13-05 3 2 3" xfId="27279" xr:uid="{CD617A39-DDCC-4F82-93DA-909525CF1637}"/>
    <cellStyle name="l_Rádio - Regiões Norte - Centro-Oeste e Nordeste - 97_Plano AC - REV I - 13-05 3 2 4" xfId="48538" xr:uid="{1D7D8630-3531-4558-9727-56C44A2B27C2}"/>
    <cellStyle name="l_Rádio - Regiões Norte - Centro-Oeste e Nordeste - 97_Plano AC - REV I - 13-05 3 3" xfId="17901" xr:uid="{866405C5-88CD-4DB1-8DB6-55792FB16730}"/>
    <cellStyle name="l_Rádio - Regiões Norte - Centro-Oeste e Nordeste - 97_Plano AC - REV I - 13-05 3 3 2" xfId="24060" xr:uid="{787B4357-AD00-44F5-8E94-8D48A3918E5F}"/>
    <cellStyle name="l_Rádio - Regiões Norte - Centro-Oeste e Nordeste - 97_Plano AC - REV I - 13-05 3 3 2 2" xfId="42723" xr:uid="{D102601C-767E-47FB-8D4B-52DD325395DD}"/>
    <cellStyle name="l_Rádio - Regiões Norte - Centro-Oeste e Nordeste - 97_Plano AC - REV I - 13-05 3 3 3" xfId="30497" xr:uid="{301984FD-ADBD-4303-A75D-581F89E89803}"/>
    <cellStyle name="l_Rádio - Regiões Norte - Centro-Oeste e Nordeste - 97_Plano AC - REV I - 13-05 3 4" xfId="33494" xr:uid="{FBFB5B4A-B0ED-471C-A568-A080D8376D2F}"/>
    <cellStyle name="l_Rádio - Regiões Norte - Centro-Oeste e Nordeste - 97_Plano AC - REV I - 13-05 3 4 2" xfId="45213" xr:uid="{23762CFE-9570-4D36-B93E-5AA959EEC040}"/>
    <cellStyle name="l_Rádio - Regiões Norte - Centro-Oeste e Nordeste - 97_Plano AC - REV I - 13-05 3 5" xfId="35696" xr:uid="{3078EA77-DC33-4BB7-8F2E-891C219A17F1}"/>
    <cellStyle name="l_Rádio - Regiões Norte - Centro-Oeste e Nordeste - 97_Plano AC - REV I - 13-05 3 6" xfId="36832" xr:uid="{BDB12F87-16B5-4707-9ADC-3720EE0C12B3}"/>
    <cellStyle name="l_Rádio - Regiões Norte - Centro-Oeste e Nordeste - 97_Plano AC - REV I - 13-05 3 6 2" xfId="46368" xr:uid="{F93FA944-EBB5-4987-A45B-83B6488C5D80}"/>
    <cellStyle name="l_Rádio - Regiões Norte - Centro-Oeste e Nordeste - 97_Plano AC - REV I - 13-05 4" xfId="14461" xr:uid="{F15EE30A-C365-46B8-A3C3-38FF5F8A33BC}"/>
    <cellStyle name="l_Rádio - Regiões Norte - Centro-Oeste e Nordeste - 97_Plano AC - REV I - 13-05 4 2" xfId="20620" xr:uid="{C0E93C71-210A-4699-AA0A-D11A6351FFD2}"/>
    <cellStyle name="l_Rádio - Regiões Norte - Centro-Oeste e Nordeste - 97_Plano AC - REV I - 13-05 4 2 2" xfId="38030" xr:uid="{856D44A6-2AC2-431D-B5BB-9BA702E10930}"/>
    <cellStyle name="l_Rádio - Regiões Norte - Centro-Oeste e Nordeste - 97_Plano AC - REV I - 13-05 4 3" xfId="25528" xr:uid="{634B3EB8-DB6C-4D4C-92FE-041448D9B6AC}"/>
    <cellStyle name="l_Rádio - Regiões Norte - Centro-Oeste e Nordeste - 97_Plano AC - REV I - 13-05 5" xfId="28739" xr:uid="{EA955F16-515E-4C09-8BB0-B7447C1BC32B}"/>
    <cellStyle name="l_Rádio - Regiões Norte - Centro-Oeste e Nordeste - 97_Plano AC - REV I - 13-05 5 2" xfId="41095" xr:uid="{AC3AB134-B9D7-4EED-A0FA-7DD89C44C1DD}"/>
    <cellStyle name="l_Rádio - Regiões Norte - Centro-Oeste e Nordeste - 97_Plano AC - REV I - 13-05 6" xfId="31596" xr:uid="{10512184-C435-4E8C-98B6-B72A2E72E3BF}"/>
    <cellStyle name="l_Rádio - Regiões Norte - Centro-Oeste e Nordeste - 97_Plano AC - REV I - 13-05_JORNAL COMPLEMENTO 24.06 - VERAMIR II - CONSOLIDADO" xfId="2086" xr:uid="{24A974CC-F9D0-4EFC-8E69-D77FAD3227BE}"/>
    <cellStyle name="l_Rádio - Regiões Norte - Centro-Oeste e Nordeste - 97_Plano AC - REV I - 13-05_OOH - Rev 12" xfId="4322" xr:uid="{23F582EE-4CE3-479C-9509-0005615B8F96}"/>
    <cellStyle name="l_Rádio - Regiões Norte - Centro-Oeste e Nordeste - 97_Plano AM - REV I - 13.05" xfId="2087" xr:uid="{D13A9297-9BB4-44D0-99DD-F387451C80A5}"/>
    <cellStyle name="l_Rádio - Regiões Norte - Centro-Oeste e Nordeste - 97_Plano AM - REV I - 13.05 2" xfId="11619" xr:uid="{C0F6BB94-9E18-416A-B765-A954A662828D}"/>
    <cellStyle name="l_Rádio - Regiões Norte - Centro-Oeste e Nordeste - 97_Plano AM - REV I - 13.05 2 2" xfId="13375" xr:uid="{4B51308B-702A-4CDE-85BD-4622E7493C9A}"/>
    <cellStyle name="l_Rádio - Regiões Norte - Centro-Oeste e Nordeste - 97_Plano AM - REV I - 13.05 2 2 2" xfId="17005" xr:uid="{F99CE06C-ECE1-4946-B507-E0DB781564C5}"/>
    <cellStyle name="l_Rádio - Regiões Norte - Centro-Oeste e Nordeste - 97_Plano AM - REV I - 13.05 2 2 2 2" xfId="23164" xr:uid="{E8B613DB-BFE1-4446-81C9-7ACBD56F6653}"/>
    <cellStyle name="l_Rádio - Regiões Norte - Centro-Oeste e Nordeste - 97_Plano AM - REV I - 13.05 2 2 2 2 2" xfId="40431" xr:uid="{27804F2F-C664-429D-B1C5-1B51ABBF24DC}"/>
    <cellStyle name="l_Rádio - Regiões Norte - Centro-Oeste e Nordeste - 97_Plano AM - REV I - 13.05 2 2 2 3" xfId="28072" xr:uid="{E5D14D3C-3BEC-42E2-B6BC-4FF8D5DA96FE}"/>
    <cellStyle name="l_Rádio - Regiões Norte - Centro-Oeste e Nordeste - 97_Plano AM - REV I - 13.05 2 2 3" xfId="31296" xr:uid="{CC79F265-A482-4557-9FDC-693908246F60}"/>
    <cellStyle name="l_Rádio - Regiões Norte - Centro-Oeste e Nordeste - 97_Plano AM - REV I - 13.05 2 2 3 2" xfId="43520" xr:uid="{83D096D6-240C-4D3E-B0E0-5CB462891B98}"/>
    <cellStyle name="l_Rádio - Regiões Norte - Centro-Oeste e Nordeste - 97_Plano AM - REV I - 13.05 2 2 4" xfId="34288" xr:uid="{1A1DB0D7-7DAA-48D1-B976-856C9202C9E4}"/>
    <cellStyle name="l_Rádio - Regiões Norte - Centro-Oeste e Nordeste - 97_Plano AM - REV I - 13.05 2 2 4 2" xfId="46007" xr:uid="{AA3D0FB2-472A-414A-81C7-9CA789513B27}"/>
    <cellStyle name="l_Rádio - Regiões Norte - Centro-Oeste e Nordeste - 97_Plano AM - REV I - 13.05 2 2 5" xfId="36489" xr:uid="{359A5E4F-ABDF-40FE-A82E-DEBF1C417B19}"/>
    <cellStyle name="l_Rádio - Regiões Norte - Centro-Oeste e Nordeste - 97_Plano AM - REV I - 13.05 2 2 6" xfId="24401" xr:uid="{E368556F-7B24-4614-9026-F2F4A6BAFA96}"/>
    <cellStyle name="l_Rádio - Regiões Norte - Centro-Oeste e Nordeste - 97_Plano AM - REV I - 13.05 2 3" xfId="15302" xr:uid="{5110AC8C-64C4-45EC-89BA-252C2FEFF92D}"/>
    <cellStyle name="l_Rádio - Regiões Norte - Centro-Oeste e Nordeste - 97_Plano AM - REV I - 13.05 2 3 2" xfId="21461" xr:uid="{0E344796-3610-49CD-A4C0-8ADF9E4BC25A}"/>
    <cellStyle name="l_Rádio - Regiões Norte - Centro-Oeste e Nordeste - 97_Plano AM - REV I - 13.05 2 3 2 2" xfId="38834" xr:uid="{F93B4F90-E49B-4D5A-A76D-804C1FDB218B}"/>
    <cellStyle name="l_Rádio - Regiões Norte - Centro-Oeste e Nordeste - 97_Plano AM - REV I - 13.05 2 3 3" xfId="26423" xr:uid="{D7F824F7-E563-4955-B1B8-EEFBE27C6FDA}"/>
    <cellStyle name="l_Rádio - Regiões Norte - Centro-Oeste e Nordeste - 97_Plano AM - REV I - 13.05 2 4" xfId="29614" xr:uid="{BD6B5AE9-7441-4BDE-98E0-94BB46E47DB8}"/>
    <cellStyle name="l_Rádio - Regiões Norte - Centro-Oeste e Nordeste - 97_Plano AM - REV I - 13.05 2 4 2" xfId="41924" xr:uid="{E157E750-CAE7-4E1B-89CE-EB491510ACE9}"/>
    <cellStyle name="l_Rádio - Regiões Norte - Centro-Oeste e Nordeste - 97_Plano AM - REV I - 13.05 2 5" xfId="32598" xr:uid="{12614E3E-4FBF-41EA-8821-722F9BE5170A}"/>
    <cellStyle name="l_Rádio - Regiões Norte - Centro-Oeste e Nordeste - 97_Plano AM - REV I - 13.05 2 5 2" xfId="44353" xr:uid="{713CF9B9-2721-4901-B6E2-9E4FFC4AFD60}"/>
    <cellStyle name="l_Rádio - Regiões Norte - Centro-Oeste e Nordeste - 97_Plano AM - REV I - 13.05 2 6" xfId="34903" xr:uid="{8E61CC41-324D-4BF3-959A-3175E944F8D0}"/>
    <cellStyle name="l_Rádio - Regiões Norte - Centro-Oeste e Nordeste - 97_Plano AM - REV I - 13.05 2 7" xfId="18961" xr:uid="{FBC461F3-D5FA-4C93-AA07-9BC749EDD691}"/>
    <cellStyle name="l_Rádio - Regiões Norte - Centro-Oeste e Nordeste - 97_Plano AM - REV I - 13.05 3" xfId="12572" xr:uid="{96D7EF57-B56F-4397-845F-46AD0CD7FB27}"/>
    <cellStyle name="l_Rádio - Regiões Norte - Centro-Oeste e Nordeste - 97_Plano AM - REV I - 13.05 3 2" xfId="16202" xr:uid="{8D3DF756-8F30-4BAC-975C-8605DD84FEB1}"/>
    <cellStyle name="l_Rádio - Regiões Norte - Centro-Oeste e Nordeste - 97_Plano AM - REV I - 13.05 3 2 2" xfId="22361" xr:uid="{556CD695-7FB2-4340-A7BF-322E83BEB96B}"/>
    <cellStyle name="l_Rádio - Regiões Norte - Centro-Oeste e Nordeste - 97_Plano AM - REV I - 13.05 3 2 2 2" xfId="39639" xr:uid="{3C285B7D-05BD-4843-9117-EB3D3E8DDF22}"/>
    <cellStyle name="l_Rádio - Regiões Norte - Centro-Oeste e Nordeste - 97_Plano AM - REV I - 13.05 3 2 3" xfId="27280" xr:uid="{FC47D637-1D19-416B-A382-88D1AAC734D4}"/>
    <cellStyle name="l_Rádio - Regiões Norte - Centro-Oeste e Nordeste - 97_Plano AM - REV I - 13.05 3 2 4" xfId="48539" xr:uid="{96EEFF11-95D0-45F0-9820-2BFEC2EACC5B}"/>
    <cellStyle name="l_Rádio - Regiões Norte - Centro-Oeste e Nordeste - 97_Plano AM - REV I - 13.05 3 3" xfId="17902" xr:uid="{EA7E478B-9D33-43DA-B11C-820014EF8497}"/>
    <cellStyle name="l_Rádio - Regiões Norte - Centro-Oeste e Nordeste - 97_Plano AM - REV I - 13.05 3 3 2" xfId="24061" xr:uid="{A1EF8E02-7C1E-4988-88E9-49171ABFC4A2}"/>
    <cellStyle name="l_Rádio - Regiões Norte - Centro-Oeste e Nordeste - 97_Plano AM - REV I - 13.05 3 3 2 2" xfId="42724" xr:uid="{71178BA6-3032-46EF-9B22-3384928A2893}"/>
    <cellStyle name="l_Rádio - Regiões Norte - Centro-Oeste e Nordeste - 97_Plano AM - REV I - 13.05 3 3 3" xfId="30498" xr:uid="{EEC9A1DB-6E62-4EBE-A050-970042C60EEE}"/>
    <cellStyle name="l_Rádio - Regiões Norte - Centro-Oeste e Nordeste - 97_Plano AM - REV I - 13.05 3 4" xfId="33495" xr:uid="{4166EA84-6562-45B6-A9E3-87956AC57BFC}"/>
    <cellStyle name="l_Rádio - Regiões Norte - Centro-Oeste e Nordeste - 97_Plano AM - REV I - 13.05 3 4 2" xfId="45214" xr:uid="{264F1DA8-3A1B-4447-81BF-F0D5408C8B27}"/>
    <cellStyle name="l_Rádio - Regiões Norte - Centro-Oeste e Nordeste - 97_Plano AM - REV I - 13.05 3 5" xfId="35697" xr:uid="{B18AEBFD-D45D-4979-9122-FC7A34979512}"/>
    <cellStyle name="l_Rádio - Regiões Norte - Centro-Oeste e Nordeste - 97_Plano AM - REV I - 13.05 3 6" xfId="32878" xr:uid="{1D7BB9F3-786F-407F-9CAB-E3A542A6A62A}"/>
    <cellStyle name="l_Rádio - Regiões Norte - Centro-Oeste e Nordeste - 97_Plano AM - REV I - 13.05 3 6 2" xfId="44633" xr:uid="{72C24075-4654-47D7-8B0C-05970B4BC8FF}"/>
    <cellStyle name="l_Rádio - Regiões Norte - Centro-Oeste e Nordeste - 97_Plano AM - REV I - 13.05 4" xfId="14462" xr:uid="{DAA89112-AFD5-482A-92F3-DD9FEF0094F1}"/>
    <cellStyle name="l_Rádio - Regiões Norte - Centro-Oeste e Nordeste - 97_Plano AM - REV I - 13.05 4 2" xfId="20621" xr:uid="{DE4199D7-4D4E-412B-A19A-B15541651ADE}"/>
    <cellStyle name="l_Rádio - Regiões Norte - Centro-Oeste e Nordeste - 97_Plano AM - REV I - 13.05 4 2 2" xfId="38031" xr:uid="{49BC06C4-112D-4AA8-9EF9-CCC6C5B943E0}"/>
    <cellStyle name="l_Rádio - Regiões Norte - Centro-Oeste e Nordeste - 97_Plano AM - REV I - 13.05 4 3" xfId="25529" xr:uid="{25379740-F062-4BB7-BF85-D23D45197C7D}"/>
    <cellStyle name="l_Rádio - Regiões Norte - Centro-Oeste e Nordeste - 97_Plano AM - REV I - 13.05 5" xfId="28740" xr:uid="{68358CDC-4C79-4430-B99A-C06A6D795E27}"/>
    <cellStyle name="l_Rádio - Regiões Norte - Centro-Oeste e Nordeste - 97_Plano AM - REV I - 13.05 5 2" xfId="41096" xr:uid="{8CA88045-D412-461F-8C86-935DEBE0FCFC}"/>
    <cellStyle name="l_Rádio - Regiões Norte - Centro-Oeste e Nordeste - 97_Plano AM - REV I - 13.05 6" xfId="31595" xr:uid="{F50A359D-EE20-47FA-BAA6-B8420490053B}"/>
    <cellStyle name="l_Rádio - Regiões Norte - Centro-Oeste e Nordeste - 97_Plano AM - REV I - 13.05_JORNAL COMPLEMENTO 24.06 - VERAMIR II - CONSOLIDADO" xfId="2088" xr:uid="{1B26CFB9-943E-4870-B9DA-D39F2F226FD5}"/>
    <cellStyle name="l_Rádio - Regiões Norte - Centro-Oeste e Nordeste - 97_Plano AM - REV I - 13.05_OOH - Rev 12" xfId="4323" xr:uid="{BB0EDC2D-CDA1-41DD-8BA6-96F793E013C5}"/>
    <cellStyle name="l_Rádio - Regiões Norte - Centro-Oeste e Nordeste - 97_Plano AP - REV I - 13.05" xfId="2089" xr:uid="{67AC979D-2BB0-4196-9264-222EFB122640}"/>
    <cellStyle name="l_Rádio - Regiões Norte - Centro-Oeste e Nordeste - 97_Plano AP - REV I - 13.05 2" xfId="11620" xr:uid="{92986276-D6B3-4C65-8C4B-84ECE1EDC401}"/>
    <cellStyle name="l_Rádio - Regiões Norte - Centro-Oeste e Nordeste - 97_Plano AP - REV I - 13.05 2 2" xfId="13376" xr:uid="{AEB13D44-B030-4F30-9A9F-2C91B559D1DF}"/>
    <cellStyle name="l_Rádio - Regiões Norte - Centro-Oeste e Nordeste - 97_Plano AP - REV I - 13.05 2 2 2" xfId="17006" xr:uid="{1661AFC2-3F76-46EE-90E6-0A0AF17D8289}"/>
    <cellStyle name="l_Rádio - Regiões Norte - Centro-Oeste e Nordeste - 97_Plano AP - REV I - 13.05 2 2 2 2" xfId="23165" xr:uid="{0B8EED2C-B100-4B3A-96C8-5AB87A78348E}"/>
    <cellStyle name="l_Rádio - Regiões Norte - Centro-Oeste e Nordeste - 97_Plano AP - REV I - 13.05 2 2 2 2 2" xfId="40432" xr:uid="{278F102E-D502-45BC-9F99-D29C5C26A3EB}"/>
    <cellStyle name="l_Rádio - Regiões Norte - Centro-Oeste e Nordeste - 97_Plano AP - REV I - 13.05 2 2 2 3" xfId="28073" xr:uid="{3D73DDBE-980F-40FF-B48A-31F978442C9B}"/>
    <cellStyle name="l_Rádio - Regiões Norte - Centro-Oeste e Nordeste - 97_Plano AP - REV I - 13.05 2 2 3" xfId="31297" xr:uid="{0EE1A90A-92AA-4E99-B7CA-2BC7082F4315}"/>
    <cellStyle name="l_Rádio - Regiões Norte - Centro-Oeste e Nordeste - 97_Plano AP - REV I - 13.05 2 2 3 2" xfId="43521" xr:uid="{62171FA6-AF59-4495-8C4F-157C4C8E1125}"/>
    <cellStyle name="l_Rádio - Regiões Norte - Centro-Oeste e Nordeste - 97_Plano AP - REV I - 13.05 2 2 4" xfId="34289" xr:uid="{2B9B479E-E535-4681-B9D7-5105C12E7BB5}"/>
    <cellStyle name="l_Rádio - Regiões Norte - Centro-Oeste e Nordeste - 97_Plano AP - REV I - 13.05 2 2 4 2" xfId="46008" xr:uid="{C7820BD0-3C8F-4C66-AB61-59A1FF049F97}"/>
    <cellStyle name="l_Rádio - Regiões Norte - Centro-Oeste e Nordeste - 97_Plano AP - REV I - 13.05 2 2 5" xfId="36490" xr:uid="{362FF74E-EB73-471D-8982-0984685516A6}"/>
    <cellStyle name="l_Rádio - Regiões Norte - Centro-Oeste e Nordeste - 97_Plano AP - REV I - 13.05 2 2 6" xfId="24402" xr:uid="{68827621-F86D-4260-8B80-DB64D057A191}"/>
    <cellStyle name="l_Rádio - Regiões Norte - Centro-Oeste e Nordeste - 97_Plano AP - REV I - 13.05 2 3" xfId="15303" xr:uid="{672D4A00-A469-4EDA-AE56-EB55E193B54A}"/>
    <cellStyle name="l_Rádio - Regiões Norte - Centro-Oeste e Nordeste - 97_Plano AP - REV I - 13.05 2 3 2" xfId="21462" xr:uid="{75A9CE49-F305-415C-9B96-7E51EDE78F26}"/>
    <cellStyle name="l_Rádio - Regiões Norte - Centro-Oeste e Nordeste - 97_Plano AP - REV I - 13.05 2 3 2 2" xfId="38835" xr:uid="{ED7298C2-8592-4454-B3FB-13FB90A42E55}"/>
    <cellStyle name="l_Rádio - Regiões Norte - Centro-Oeste e Nordeste - 97_Plano AP - REV I - 13.05 2 3 3" xfId="26424" xr:uid="{43298A8B-06B7-4C9A-9989-1AA65254EB74}"/>
    <cellStyle name="l_Rádio - Regiões Norte - Centro-Oeste e Nordeste - 97_Plano AP - REV I - 13.05 2 4" xfId="29615" xr:uid="{6F3AE8DA-BEAA-494B-9CC2-3CD1071E0707}"/>
    <cellStyle name="l_Rádio - Regiões Norte - Centro-Oeste e Nordeste - 97_Plano AP - REV I - 13.05 2 4 2" xfId="41925" xr:uid="{6CF49DE5-1AAB-4E3F-BD7B-4E68D6FBD11A}"/>
    <cellStyle name="l_Rádio - Regiões Norte - Centro-Oeste e Nordeste - 97_Plano AP - REV I - 13.05 2 5" xfId="32599" xr:uid="{795EAAB2-0100-485F-9978-F60EE1857992}"/>
    <cellStyle name="l_Rádio - Regiões Norte - Centro-Oeste e Nordeste - 97_Plano AP - REV I - 13.05 2 5 2" xfId="44354" xr:uid="{19201A24-1DA3-46C2-8228-345E62EDA4AF}"/>
    <cellStyle name="l_Rádio - Regiões Norte - Centro-Oeste e Nordeste - 97_Plano AP - REV I - 13.05 2 6" xfId="34904" xr:uid="{9CEF435C-D5A6-47E7-8F0F-026F13B8FE85}"/>
    <cellStyle name="l_Rádio - Regiões Norte - Centro-Oeste e Nordeste - 97_Plano AP - REV I - 13.05 2 7" xfId="18645" xr:uid="{0533B060-4329-446C-B767-1F0500C280C7}"/>
    <cellStyle name="l_Rádio - Regiões Norte - Centro-Oeste e Nordeste - 97_Plano AP - REV I - 13.05 3" xfId="12573" xr:uid="{B4670B03-8F38-4B48-8C22-17C654A4C7DA}"/>
    <cellStyle name="l_Rádio - Regiões Norte - Centro-Oeste e Nordeste - 97_Plano AP - REV I - 13.05 3 2" xfId="16203" xr:uid="{F8FD75D1-F4B9-40C9-8888-0B04CD9D1EA0}"/>
    <cellStyle name="l_Rádio - Regiões Norte - Centro-Oeste e Nordeste - 97_Plano AP - REV I - 13.05 3 2 2" xfId="22362" xr:uid="{B79628FB-09F5-4607-8EC2-6D1DEDA9BFED}"/>
    <cellStyle name="l_Rádio - Regiões Norte - Centro-Oeste e Nordeste - 97_Plano AP - REV I - 13.05 3 2 2 2" xfId="39640" xr:uid="{981376A6-1C3C-4AF3-9B98-4706DCB8AEAE}"/>
    <cellStyle name="l_Rádio - Regiões Norte - Centro-Oeste e Nordeste - 97_Plano AP - REV I - 13.05 3 2 3" xfId="27281" xr:uid="{AEA939B1-5520-435C-8686-1B7715AC3233}"/>
    <cellStyle name="l_Rádio - Regiões Norte - Centro-Oeste e Nordeste - 97_Plano AP - REV I - 13.05 3 2 4" xfId="48540" xr:uid="{E469D21A-0174-4585-993C-E98A156D8F7D}"/>
    <cellStyle name="l_Rádio - Regiões Norte - Centro-Oeste e Nordeste - 97_Plano AP - REV I - 13.05 3 3" xfId="17903" xr:uid="{EA06C5EB-3E28-4CDE-8C93-83299A6244E0}"/>
    <cellStyle name="l_Rádio - Regiões Norte - Centro-Oeste e Nordeste - 97_Plano AP - REV I - 13.05 3 3 2" xfId="24062" xr:uid="{1D61EF8A-77DC-4782-B2F5-50181E68603D}"/>
    <cellStyle name="l_Rádio - Regiões Norte - Centro-Oeste e Nordeste - 97_Plano AP - REV I - 13.05 3 3 2 2" xfId="42725" xr:uid="{81B18C78-F4C7-4952-B4AB-E14527C71023}"/>
    <cellStyle name="l_Rádio - Regiões Norte - Centro-Oeste e Nordeste - 97_Plano AP - REV I - 13.05 3 3 3" xfId="30499" xr:uid="{005EDE66-E71E-48FF-8828-6A73A2E99341}"/>
    <cellStyle name="l_Rádio - Regiões Norte - Centro-Oeste e Nordeste - 97_Plano AP - REV I - 13.05 3 4" xfId="33496" xr:uid="{B3EC2E8E-C832-4709-AA7D-D6ECC685CC78}"/>
    <cellStyle name="l_Rádio - Regiões Norte - Centro-Oeste e Nordeste - 97_Plano AP - REV I - 13.05 3 4 2" xfId="45215" xr:uid="{FB45AD4D-7EE2-4D05-8573-6775DC159C4E}"/>
    <cellStyle name="l_Rádio - Regiões Norte - Centro-Oeste e Nordeste - 97_Plano AP - REV I - 13.05 3 5" xfId="35698" xr:uid="{00ABE90E-4820-48E7-8B9F-67EDEEA48A53}"/>
    <cellStyle name="l_Rádio - Regiões Norte - Centro-Oeste e Nordeste - 97_Plano AP - REV I - 13.05 3 6" xfId="37028" xr:uid="{1A70CEE2-34B8-486B-A385-FBC3FFEAADF7}"/>
    <cellStyle name="l_Rádio - Regiões Norte - Centro-Oeste e Nordeste - 97_Plano AP - REV I - 13.05 3 6 2" xfId="46564" xr:uid="{D37A5A53-F8D7-42BB-BDE2-52D781322D44}"/>
    <cellStyle name="l_Rádio - Regiões Norte - Centro-Oeste e Nordeste - 97_Plano AP - REV I - 13.05 4" xfId="14463" xr:uid="{8F629666-C364-4A16-A917-17E4193EB7AE}"/>
    <cellStyle name="l_Rádio - Regiões Norte - Centro-Oeste e Nordeste - 97_Plano AP - REV I - 13.05 4 2" xfId="20622" xr:uid="{955AB365-11BE-4A80-BCB6-63B7A878611A}"/>
    <cellStyle name="l_Rádio - Regiões Norte - Centro-Oeste e Nordeste - 97_Plano AP - REV I - 13.05 4 2 2" xfId="38032" xr:uid="{518A6844-1B29-4991-B7CB-7218694B1F32}"/>
    <cellStyle name="l_Rádio - Regiões Norte - Centro-Oeste e Nordeste - 97_Plano AP - REV I - 13.05 4 3" xfId="25530" xr:uid="{6564A60A-C116-48B2-A908-C724E52B0474}"/>
    <cellStyle name="l_Rádio - Regiões Norte - Centro-Oeste e Nordeste - 97_Plano AP - REV I - 13.05 5" xfId="28741" xr:uid="{A4373B7D-39F3-43DE-A719-A6FEC33DBC9C}"/>
    <cellStyle name="l_Rádio - Regiões Norte - Centro-Oeste e Nordeste - 97_Plano AP - REV I - 13.05 5 2" xfId="41097" xr:uid="{B1F2E21E-D805-4F31-ABAD-1DEA068DB159}"/>
    <cellStyle name="l_Rádio - Regiões Norte - Centro-Oeste e Nordeste - 97_Plano AP - REV I - 13.05 6" xfId="31594" xr:uid="{92DCB15E-427B-4B54-B359-630F36F406BF}"/>
    <cellStyle name="l_Rádio - Regiões Norte - Centro-Oeste e Nordeste - 97_Plano AP - REV I - 13.05_JORNAL COMPLEMENTO 24.06 - VERAMIR II - CONSOLIDADO" xfId="2090" xr:uid="{6CFB5A91-3E25-4F9A-92B0-C4B2040318EC}"/>
    <cellStyle name="l_Rádio - Regiões Norte - Centro-Oeste e Nordeste - 97_Plano AP - REV I - 13.05_OOH - Rev 12" xfId="4324" xr:uid="{FCCB0358-9064-4984-81CE-AE5D019E0BC2}"/>
    <cellStyle name="l_Rádio - Regiões Norte - Centro-Oeste e Nordeste - 97_Plano BA - Jornal Meia Pág. Tab. 17.05" xfId="2091" xr:uid="{C713FEA3-99EF-4C6D-A02A-5E7875368D86}"/>
    <cellStyle name="l_Rádio - Regiões Norte - Centro-Oeste e Nordeste - 97_Plano BA - Jornal Meia Pág. Tab. 17.05 - JR NÃO PROG. 19.05" xfId="2092" xr:uid="{D34C9D8E-51E3-4C21-8160-D39BB154627F}"/>
    <cellStyle name="l_Rádio - Regiões Norte - Centro-Oeste e Nordeste - 97_Plano BA - Jornal Meia Pág. Tab. 17.05_JORNAL COMPLEMENTO 24.06 - VERAMIR II - CONSOLIDADO" xfId="2093" xr:uid="{B75365B0-6701-42CA-8967-8B7BE85D7C6C}"/>
    <cellStyle name="l_Rádio - Regiões Norte - Centro-Oeste e Nordeste - 97_Plano BA - REConferido Jornal 15.05 16.05.08" xfId="2094" xr:uid="{34BBBA91-74BD-4C8D-A28C-C46EF5AB3703}"/>
    <cellStyle name="l_Rádio - Regiões Norte - Centro-Oeste e Nordeste - 97_Plano BA - REConferido Jornal 15.05 16.05.08_JORNAL COMPLEMENTO 24.06 - VERAMIR II - CONSOLIDADO" xfId="2095" xr:uid="{56705DCD-BAEA-4EC7-A171-3E7D5BA04B75}"/>
    <cellStyle name="l_Rádio - Regiões Norte - Centro-Oeste e Nordeste - 97_Plano Base PI" xfId="2096" xr:uid="{94E5D9ED-B709-4009-B40A-39E74ABC063A}"/>
    <cellStyle name="l_Rádio - Regiões Norte - Centro-Oeste e Nordeste - 97_Plano Base PI 2" xfId="11621" xr:uid="{6E6AD762-FA45-49AD-A7AD-DC4411657157}"/>
    <cellStyle name="l_Rádio - Regiões Norte - Centro-Oeste e Nordeste - 97_Plano Base PI 2 2" xfId="13377" xr:uid="{96BC53CF-53FF-46E5-A420-AFE403D23EBE}"/>
    <cellStyle name="l_Rádio - Regiões Norte - Centro-Oeste e Nordeste - 97_Plano Base PI 2 2 2" xfId="17007" xr:uid="{31365378-8F37-468F-98F5-E2D7402CFA0D}"/>
    <cellStyle name="l_Rádio - Regiões Norte - Centro-Oeste e Nordeste - 97_Plano Base PI 2 2 2 2" xfId="23166" xr:uid="{80D5A989-EE3D-48A0-9B26-AB037DD4A2A4}"/>
    <cellStyle name="l_Rádio - Regiões Norte - Centro-Oeste e Nordeste - 97_Plano Base PI 2 2 2 2 2" xfId="40433" xr:uid="{87196A1D-A2D5-45C8-8FD2-D2AED19D7D50}"/>
    <cellStyle name="l_Rádio - Regiões Norte - Centro-Oeste e Nordeste - 97_Plano Base PI 2 2 2 3" xfId="28074" xr:uid="{40C28191-ED8B-4822-A0DF-44053DA1A9B5}"/>
    <cellStyle name="l_Rádio - Regiões Norte - Centro-Oeste e Nordeste - 97_Plano Base PI 2 2 3" xfId="31298" xr:uid="{79B63830-A59C-40E7-B219-D84E3679CE90}"/>
    <cellStyle name="l_Rádio - Regiões Norte - Centro-Oeste e Nordeste - 97_Plano Base PI 2 2 3 2" xfId="43522" xr:uid="{58C8213F-B6C7-40B8-A13C-E6958FA753D1}"/>
    <cellStyle name="l_Rádio - Regiões Norte - Centro-Oeste e Nordeste - 97_Plano Base PI 2 2 4" xfId="34290" xr:uid="{ACDC1E7F-BD8D-4935-A870-6A67F360E97A}"/>
    <cellStyle name="l_Rádio - Regiões Norte - Centro-Oeste e Nordeste - 97_Plano Base PI 2 2 4 2" xfId="46009" xr:uid="{C7A7F8BA-5240-4BA9-AE71-30D8DE36AA98}"/>
    <cellStyle name="l_Rádio - Regiões Norte - Centro-Oeste e Nordeste - 97_Plano Base PI 2 2 5" xfId="36491" xr:uid="{32C7D09B-8715-423F-BFB9-3B931EBD7400}"/>
    <cellStyle name="l_Rádio - Regiões Norte - Centro-Oeste e Nordeste - 97_Plano Base PI 2 2 6" xfId="24403" xr:uid="{DE5C81E8-E6DE-471A-818B-DAB58EA2737A}"/>
    <cellStyle name="l_Rádio - Regiões Norte - Centro-Oeste e Nordeste - 97_Plano Base PI 2 3" xfId="15304" xr:uid="{22C5F576-9632-4C23-987F-05A67CA69D13}"/>
    <cellStyle name="l_Rádio - Regiões Norte - Centro-Oeste e Nordeste - 97_Plano Base PI 2 3 2" xfId="21463" xr:uid="{E6DB77E9-4DC0-4188-94AD-D9BE185E0272}"/>
    <cellStyle name="l_Rádio - Regiões Norte - Centro-Oeste e Nordeste - 97_Plano Base PI 2 3 2 2" xfId="38836" xr:uid="{2C090035-26DD-4929-BB57-94CB4C8F20FA}"/>
    <cellStyle name="l_Rádio - Regiões Norte - Centro-Oeste e Nordeste - 97_Plano Base PI 2 3 3" xfId="26425" xr:uid="{171155B3-C4DA-4494-B43F-129EC9ABE06A}"/>
    <cellStyle name="l_Rádio - Regiões Norte - Centro-Oeste e Nordeste - 97_Plano Base PI 2 4" xfId="29616" xr:uid="{D6ADB6D5-EDE7-4CCC-A9B6-B1BEC2EEB931}"/>
    <cellStyle name="l_Rádio - Regiões Norte - Centro-Oeste e Nordeste - 97_Plano Base PI 2 4 2" xfId="41926" xr:uid="{9A7A1A02-8BA1-4696-A4C5-EDEBECE83742}"/>
    <cellStyle name="l_Rádio - Regiões Norte - Centro-Oeste e Nordeste - 97_Plano Base PI 2 5" xfId="32600" xr:uid="{68145045-D25E-48E4-A416-CF76AAE7F262}"/>
    <cellStyle name="l_Rádio - Regiões Norte - Centro-Oeste e Nordeste - 97_Plano Base PI 2 5 2" xfId="44355" xr:uid="{A0FCB380-9398-4F9A-8657-0BA41EB6150F}"/>
    <cellStyle name="l_Rádio - Regiões Norte - Centro-Oeste e Nordeste - 97_Plano Base PI 2 6" xfId="34905" xr:uid="{82DA34CC-81D2-4DC9-8598-1A73A022A7F8}"/>
    <cellStyle name="l_Rádio - Regiões Norte - Centro-Oeste e Nordeste - 97_Plano Base PI 2 7" xfId="19343" xr:uid="{011A8D98-634B-40AF-AD86-E6E1EEC3CC3C}"/>
    <cellStyle name="l_Rádio - Regiões Norte - Centro-Oeste e Nordeste - 97_Plano Base PI 3" xfId="12574" xr:uid="{C217DA8D-126A-41C1-B377-29BE320E8B59}"/>
    <cellStyle name="l_Rádio - Regiões Norte - Centro-Oeste e Nordeste - 97_Plano Base PI 3 2" xfId="16204" xr:uid="{56322EC1-27ED-4C31-ABD3-F87CC5879EAF}"/>
    <cellStyle name="l_Rádio - Regiões Norte - Centro-Oeste e Nordeste - 97_Plano Base PI 3 2 2" xfId="22363" xr:uid="{25A0E4F8-6121-4966-AF28-A73F1843C64D}"/>
    <cellStyle name="l_Rádio - Regiões Norte - Centro-Oeste e Nordeste - 97_Plano Base PI 3 2 2 2" xfId="39641" xr:uid="{20B251A4-DE79-4A42-A0B8-6140441942DD}"/>
    <cellStyle name="l_Rádio - Regiões Norte - Centro-Oeste e Nordeste - 97_Plano Base PI 3 2 3" xfId="27282" xr:uid="{4208E422-CEBA-4F9C-9BFF-1357637D4112}"/>
    <cellStyle name="l_Rádio - Regiões Norte - Centro-Oeste e Nordeste - 97_Plano Base PI 3 2 4" xfId="48541" xr:uid="{FCC048BD-C854-4D23-BEA7-5DFB3C5F0227}"/>
    <cellStyle name="l_Rádio - Regiões Norte - Centro-Oeste e Nordeste - 97_Plano Base PI 3 3" xfId="17904" xr:uid="{3E7C69FA-48CF-4CED-AD02-C86E93C6E615}"/>
    <cellStyle name="l_Rádio - Regiões Norte - Centro-Oeste e Nordeste - 97_Plano Base PI 3 3 2" xfId="24063" xr:uid="{B093107A-F7BD-42E9-B5EF-46D0FE38BBDE}"/>
    <cellStyle name="l_Rádio - Regiões Norte - Centro-Oeste e Nordeste - 97_Plano Base PI 3 3 2 2" xfId="42726" xr:uid="{E588ABAB-38A9-4D33-A7AA-7D58567C8A70}"/>
    <cellStyle name="l_Rádio - Regiões Norte - Centro-Oeste e Nordeste - 97_Plano Base PI 3 3 3" xfId="30500" xr:uid="{AF8F9409-F6E2-4679-BB1B-CD5E998F1ED0}"/>
    <cellStyle name="l_Rádio - Regiões Norte - Centro-Oeste e Nordeste - 97_Plano Base PI 3 4" xfId="33497" xr:uid="{EC6924B6-6B10-4215-A24E-5304900FF06F}"/>
    <cellStyle name="l_Rádio - Regiões Norte - Centro-Oeste e Nordeste - 97_Plano Base PI 3 4 2" xfId="45216" xr:uid="{FC249EE5-0F3C-49D5-8B4A-D0E95520ABCF}"/>
    <cellStyle name="l_Rádio - Regiões Norte - Centro-Oeste e Nordeste - 97_Plano Base PI 3 5" xfId="35699" xr:uid="{7512A0E7-FF38-47DC-A2EB-218D5E77DA0C}"/>
    <cellStyle name="l_Rádio - Regiões Norte - Centro-Oeste e Nordeste - 97_Plano Base PI 3 6" xfId="37231" xr:uid="{5AF6437C-05F0-4776-9307-B25715D021D7}"/>
    <cellStyle name="l_Rádio - Regiões Norte - Centro-Oeste e Nordeste - 97_Plano Base PI 3 6 2" xfId="46767" xr:uid="{F6785C84-FE7A-42C3-9CB5-DEA55C6ED139}"/>
    <cellStyle name="l_Rádio - Regiões Norte - Centro-Oeste e Nordeste - 97_Plano Base PI 4" xfId="14464" xr:uid="{FDEAF2DE-93EF-41D4-812C-065A1867C2B8}"/>
    <cellStyle name="l_Rádio - Regiões Norte - Centro-Oeste e Nordeste - 97_Plano Base PI 4 2" xfId="20623" xr:uid="{6C756F42-9823-45ED-889C-B7D92C51B136}"/>
    <cellStyle name="l_Rádio - Regiões Norte - Centro-Oeste e Nordeste - 97_Plano Base PI 4 2 2" xfId="38033" xr:uid="{0981D6BE-1B2C-406F-BB74-50EB77FE0555}"/>
    <cellStyle name="l_Rádio - Regiões Norte - Centro-Oeste e Nordeste - 97_Plano Base PI 4 3" xfId="25531" xr:uid="{AFAC7B0B-0CE6-4068-9E5F-01901A5FAEDE}"/>
    <cellStyle name="l_Rádio - Regiões Norte - Centro-Oeste e Nordeste - 97_Plano Base PI 5" xfId="28742" xr:uid="{8ABD0C9F-C3A2-4195-BD41-7DB71EC52D5F}"/>
    <cellStyle name="l_Rádio - Regiões Norte - Centro-Oeste e Nordeste - 97_Plano Base PI 5 2" xfId="41098" xr:uid="{5047B4EB-3ACC-44A3-9F2F-8C78646301B1}"/>
    <cellStyle name="l_Rádio - Regiões Norte - Centro-Oeste e Nordeste - 97_Plano Base PI 6" xfId="31593" xr:uid="{417FAE21-468A-4F67-B102-47EE66B3C31D}"/>
    <cellStyle name="l_Rádio - Regiões Norte - Centro-Oeste e Nordeste - 97_Plano Base PI_JORNAL COMPLEMENTO 24.06 - VERAMIR II - CONSOLIDADO" xfId="2097" xr:uid="{556CCF13-A54B-4700-9EC1-072DBEEF24EA}"/>
    <cellStyle name="l_Rádio - Regiões Norte - Centro-Oeste e Nordeste - 97_Plano Base PI_OOH - Rev 12" xfId="4325" xr:uid="{712ED8B2-F53B-4215-B018-51947F345C04}"/>
    <cellStyle name="l_Rádio - Regiões Norte - Centro-Oeste e Nordeste - 97_Plano Base PI_TV MATISSE" xfId="2098" xr:uid="{DF6A9BB4-F4FD-4C4D-9078-7F1162F2E4DF}"/>
    <cellStyle name="l_Rádio - Regiões Norte - Centro-Oeste e Nordeste - 97_Plano Base PI_TV MATISSE 2" xfId="11622" xr:uid="{3ABC8C9D-ACF0-40C3-94CE-4F8FF9C0FC32}"/>
    <cellStyle name="l_Rádio - Regiões Norte - Centro-Oeste e Nordeste - 97_Plano Base PI_TV MATISSE 2 2" xfId="13378" xr:uid="{4261D410-B5DB-4F48-8E81-E160F6080E9B}"/>
    <cellStyle name="l_Rádio - Regiões Norte - Centro-Oeste e Nordeste - 97_Plano Base PI_TV MATISSE 2 2 2" xfId="17008" xr:uid="{680E0119-C5F7-40E4-8787-3C03FD7C0FBE}"/>
    <cellStyle name="l_Rádio - Regiões Norte - Centro-Oeste e Nordeste - 97_Plano Base PI_TV MATISSE 2 2 2 2" xfId="23167" xr:uid="{91AD2FA1-8A52-4109-BFB7-327EC8FBE4AE}"/>
    <cellStyle name="l_Rádio - Regiões Norte - Centro-Oeste e Nordeste - 97_Plano Base PI_TV MATISSE 2 2 2 2 2" xfId="40434" xr:uid="{CDF0E106-DBB4-4533-8511-F0BE2DF8FD37}"/>
    <cellStyle name="l_Rádio - Regiões Norte - Centro-Oeste e Nordeste - 97_Plano Base PI_TV MATISSE 2 2 2 3" xfId="28075" xr:uid="{14C805DA-D1AE-4EAF-B427-F8999DDA1B93}"/>
    <cellStyle name="l_Rádio - Regiões Norte - Centro-Oeste e Nordeste - 97_Plano Base PI_TV MATISSE 2 2 3" xfId="31299" xr:uid="{4B004EA6-4706-4679-B6E4-F05403D1B242}"/>
    <cellStyle name="l_Rádio - Regiões Norte - Centro-Oeste e Nordeste - 97_Plano Base PI_TV MATISSE 2 2 3 2" xfId="43523" xr:uid="{8F530039-12A0-48B1-9C42-1F1253859D3A}"/>
    <cellStyle name="l_Rádio - Regiões Norte - Centro-Oeste e Nordeste - 97_Plano Base PI_TV MATISSE 2 2 4" xfId="34291" xr:uid="{3A6544ED-3967-4900-ACEA-CD428EBE6109}"/>
    <cellStyle name="l_Rádio - Regiões Norte - Centro-Oeste e Nordeste - 97_Plano Base PI_TV MATISSE 2 2 4 2" xfId="46010" xr:uid="{C0DE5580-3EB4-4677-B70D-7A5D8FEC0CBA}"/>
    <cellStyle name="l_Rádio - Regiões Norte - Centro-Oeste e Nordeste - 97_Plano Base PI_TV MATISSE 2 2 5" xfId="36492" xr:uid="{916648E4-073A-4D19-9B21-0E45CEA3F891}"/>
    <cellStyle name="l_Rádio - Regiões Norte - Centro-Oeste e Nordeste - 97_Plano Base PI_TV MATISSE 2 2 6" xfId="24404" xr:uid="{04510AE7-B1C9-4565-B8E8-D3CAF79AEED9}"/>
    <cellStyle name="l_Rádio - Regiões Norte - Centro-Oeste e Nordeste - 97_Plano Base PI_TV MATISSE 2 3" xfId="15305" xr:uid="{C2A7643A-D779-4085-A263-508B57B7AB0C}"/>
    <cellStyle name="l_Rádio - Regiões Norte - Centro-Oeste e Nordeste - 97_Plano Base PI_TV MATISSE 2 3 2" xfId="21464" xr:uid="{1375415E-2413-4BEB-A46D-217D913E4A98}"/>
    <cellStyle name="l_Rádio - Regiões Norte - Centro-Oeste e Nordeste - 97_Plano Base PI_TV MATISSE 2 3 2 2" xfId="38837" xr:uid="{5816B3E7-851D-4AD7-AF07-744BF6402099}"/>
    <cellStyle name="l_Rádio - Regiões Norte - Centro-Oeste e Nordeste - 97_Plano Base PI_TV MATISSE 2 3 3" xfId="26426" xr:uid="{C91B5024-7447-477E-ACBB-F588B8D704EE}"/>
    <cellStyle name="l_Rádio - Regiões Norte - Centro-Oeste e Nordeste - 97_Plano Base PI_TV MATISSE 2 4" xfId="29617" xr:uid="{7E6AC270-EAE1-45B9-AC7E-F518E0281837}"/>
    <cellStyle name="l_Rádio - Regiões Norte - Centro-Oeste e Nordeste - 97_Plano Base PI_TV MATISSE 2 4 2" xfId="41927" xr:uid="{DC545820-27A5-43D3-93DD-EBAD2ADA87C4}"/>
    <cellStyle name="l_Rádio - Regiões Norte - Centro-Oeste e Nordeste - 97_Plano Base PI_TV MATISSE 2 5" xfId="32601" xr:uid="{20986ABB-653F-46A5-8ED6-E96FCAEE2C83}"/>
    <cellStyle name="l_Rádio - Regiões Norte - Centro-Oeste e Nordeste - 97_Plano Base PI_TV MATISSE 2 5 2" xfId="44356" xr:uid="{CB7E907F-5DE1-486D-AF03-089639798633}"/>
    <cellStyle name="l_Rádio - Regiões Norte - Centro-Oeste e Nordeste - 97_Plano Base PI_TV MATISSE 2 6" xfId="34906" xr:uid="{6C7F23FA-7D8F-42C8-AB96-479D8540A71A}"/>
    <cellStyle name="l_Rádio - Regiões Norte - Centro-Oeste e Nordeste - 97_Plano Base PI_TV MATISSE 2 7" xfId="19637" xr:uid="{9E1759D9-FF2E-4086-A4D1-F5CD78060469}"/>
    <cellStyle name="l_Rádio - Regiões Norte - Centro-Oeste e Nordeste - 97_Plano Base PI_TV MATISSE 3" xfId="12575" xr:uid="{3E17A415-116A-40C4-97EF-5ADDE0054FE4}"/>
    <cellStyle name="l_Rádio - Regiões Norte - Centro-Oeste e Nordeste - 97_Plano Base PI_TV MATISSE 3 2" xfId="16205" xr:uid="{10681C51-08F4-409F-864D-DB3BE68FEDF2}"/>
    <cellStyle name="l_Rádio - Regiões Norte - Centro-Oeste e Nordeste - 97_Plano Base PI_TV MATISSE 3 2 2" xfId="22364" xr:uid="{8B33AAF6-9D9C-4116-92DE-198A2B5FA817}"/>
    <cellStyle name="l_Rádio - Regiões Norte - Centro-Oeste e Nordeste - 97_Plano Base PI_TV MATISSE 3 2 2 2" xfId="39642" xr:uid="{8D2F4F0F-FC75-4F05-B4FD-B1B9B1C2BBE2}"/>
    <cellStyle name="l_Rádio - Regiões Norte - Centro-Oeste e Nordeste - 97_Plano Base PI_TV MATISSE 3 2 3" xfId="27283" xr:uid="{A7AAE823-015B-4997-8CF7-28C953355685}"/>
    <cellStyle name="l_Rádio - Regiões Norte - Centro-Oeste e Nordeste - 97_Plano Base PI_TV MATISSE 3 2 4" xfId="48542" xr:uid="{30A50D90-8204-41F7-9BBB-AC17A149BB98}"/>
    <cellStyle name="l_Rádio - Regiões Norte - Centro-Oeste e Nordeste - 97_Plano Base PI_TV MATISSE 3 3" xfId="17905" xr:uid="{57271FF4-D35A-4325-ABF4-1FA853F594EC}"/>
    <cellStyle name="l_Rádio - Regiões Norte - Centro-Oeste e Nordeste - 97_Plano Base PI_TV MATISSE 3 3 2" xfId="24064" xr:uid="{9D7C1BD5-9332-4618-9DB8-37A9887D9556}"/>
    <cellStyle name="l_Rádio - Regiões Norte - Centro-Oeste e Nordeste - 97_Plano Base PI_TV MATISSE 3 3 2 2" xfId="42727" xr:uid="{D905FA1E-14A6-44DB-94F5-06B0CC3060F7}"/>
    <cellStyle name="l_Rádio - Regiões Norte - Centro-Oeste e Nordeste - 97_Plano Base PI_TV MATISSE 3 3 3" xfId="30501" xr:uid="{1CB53CD1-1799-4CE3-BEAD-A3F04B7B033E}"/>
    <cellStyle name="l_Rádio - Regiões Norte - Centro-Oeste e Nordeste - 97_Plano Base PI_TV MATISSE 3 4" xfId="33498" xr:uid="{72651B9F-8987-490F-951B-6DAE8EA11B7A}"/>
    <cellStyle name="l_Rádio - Regiões Norte - Centro-Oeste e Nordeste - 97_Plano Base PI_TV MATISSE 3 4 2" xfId="45217" xr:uid="{938277AB-E6CE-4464-AD60-78B0A6B1BFDC}"/>
    <cellStyle name="l_Rádio - Regiões Norte - Centro-Oeste e Nordeste - 97_Plano Base PI_TV MATISSE 3 5" xfId="35700" xr:uid="{835BDF10-3AFF-4F4E-BA01-45427B82676F}"/>
    <cellStyle name="l_Rádio - Regiões Norte - Centro-Oeste e Nordeste - 97_Plano Base PI_TV MATISSE 3 6" xfId="36831" xr:uid="{54314688-E5C5-4E0C-AF7E-E0523CADF713}"/>
    <cellStyle name="l_Rádio - Regiões Norte - Centro-Oeste e Nordeste - 97_Plano Base PI_TV MATISSE 3 6 2" xfId="46367" xr:uid="{F966F70C-A0D3-4E7B-B594-F9EA70F6263B}"/>
    <cellStyle name="l_Rádio - Regiões Norte - Centro-Oeste e Nordeste - 97_Plano Base PI_TV MATISSE 4" xfId="14465" xr:uid="{6CE657CA-297B-45D3-979D-9CF35F15AD21}"/>
    <cellStyle name="l_Rádio - Regiões Norte - Centro-Oeste e Nordeste - 97_Plano Base PI_TV MATISSE 4 2" xfId="20624" xr:uid="{89D85C7F-2E2C-4A2C-879A-4D5B6D63BBA0}"/>
    <cellStyle name="l_Rádio - Regiões Norte - Centro-Oeste e Nordeste - 97_Plano Base PI_TV MATISSE 4 2 2" xfId="38034" xr:uid="{6E23CAFB-E130-4BDB-84F2-A6B0E17569DD}"/>
    <cellStyle name="l_Rádio - Regiões Norte - Centro-Oeste e Nordeste - 97_Plano Base PI_TV MATISSE 4 3" xfId="25532" xr:uid="{33A4FE63-1BA9-4878-AF48-A49DFF1DF89D}"/>
    <cellStyle name="l_Rádio - Regiões Norte - Centro-Oeste e Nordeste - 97_Plano Base PI_TV MATISSE 5" xfId="28743" xr:uid="{AF93876B-B085-4404-97E1-16E2944F6F7B}"/>
    <cellStyle name="l_Rádio - Regiões Norte - Centro-Oeste e Nordeste - 97_Plano Base PI_TV MATISSE 5 2" xfId="41099" xr:uid="{F8CE8322-CD34-49A0-9AF0-B4E60159A9A8}"/>
    <cellStyle name="l_Rádio - Regiões Norte - Centro-Oeste e Nordeste - 97_Plano Base PI_TV MATISSE 6" xfId="31592" xr:uid="{322D2A81-2C12-4A4E-B241-393C68A28CB9}"/>
    <cellStyle name="l_Rádio - Regiões Norte - Centro-Oeste e Nordeste - 97_Plano Base PI_TV MATISSE_JORNAL COMPLEMENTO 24.06 - VERAMIR II - CONSOLIDADO" xfId="2099" xr:uid="{14F2028B-7002-407A-8237-2DB39F4EBF9C}"/>
    <cellStyle name="l_Rádio - Regiões Norte - Centro-Oeste e Nordeste - 97_Plano Base PI_TV MATISSE_OOH - Rev 12" xfId="4326" xr:uid="{8086D952-1BBB-47EC-9B4A-3E5087157DD8}"/>
    <cellStyle name="l_Rádio - Regiões Norte - Centro-Oeste e Nordeste - 97_Plano CE - Jornal Meia Pág. Tab. 17.05" xfId="2100" xr:uid="{86F42402-D56E-48D5-B2B1-7CDE4432345C}"/>
    <cellStyle name="l_Rádio - Regiões Norte - Centro-Oeste e Nordeste - 97_Plano CE - Jornal Meia Pág. Tab. 17.05_JORNAL COMPLEMENTO 24.06 - VERAMIR II - CONSOLIDADO" xfId="2101" xr:uid="{7830A38E-8064-4DB7-9040-971C305823CC}"/>
    <cellStyle name="l_Rádio - Regiões Norte - Centro-Oeste e Nordeste - 97_Plano ES - 06 05 08 CONFERÊNCIA 08-05-08 " xfId="2102" xr:uid="{35810D3F-F710-45E2-A900-84BDC4B6EEDC}"/>
    <cellStyle name="l_Rádio - Regiões Norte - Centro-Oeste e Nordeste - 97_Plano ES - 06 05 08 CONFERÊNCIA 08-05-08  2" xfId="11623" xr:uid="{D65D032F-5DEE-4916-8BB8-4037A75833B6}"/>
    <cellStyle name="l_Rádio - Regiões Norte - Centro-Oeste e Nordeste - 97_Plano ES - 06 05 08 CONFERÊNCIA 08-05-08  2 2" xfId="13379" xr:uid="{D2EE80A6-28B6-44F8-BD7E-85364BA3AF8F}"/>
    <cellStyle name="l_Rádio - Regiões Norte - Centro-Oeste e Nordeste - 97_Plano ES - 06 05 08 CONFERÊNCIA 08-05-08  2 2 2" xfId="17009" xr:uid="{880C38B8-6B75-4099-A9EF-515812A7B707}"/>
    <cellStyle name="l_Rádio - Regiões Norte - Centro-Oeste e Nordeste - 97_Plano ES - 06 05 08 CONFERÊNCIA 08-05-08  2 2 2 2" xfId="23168" xr:uid="{F1CA5988-B479-40B9-96C1-190DBA0C5899}"/>
    <cellStyle name="l_Rádio - Regiões Norte - Centro-Oeste e Nordeste - 97_Plano ES - 06 05 08 CONFERÊNCIA 08-05-08  2 2 2 2 2" xfId="40435" xr:uid="{BBFC0CCC-6C0E-4C02-B4E6-CECA0C5530EA}"/>
    <cellStyle name="l_Rádio - Regiões Norte - Centro-Oeste e Nordeste - 97_Plano ES - 06 05 08 CONFERÊNCIA 08-05-08  2 2 2 3" xfId="28076" xr:uid="{61210C12-F382-4A84-A4AD-1F75C6B49BA8}"/>
    <cellStyle name="l_Rádio - Regiões Norte - Centro-Oeste e Nordeste - 97_Plano ES - 06 05 08 CONFERÊNCIA 08-05-08  2 2 3" xfId="31300" xr:uid="{260B7258-8089-4B29-9EA3-3A6159D7E1BE}"/>
    <cellStyle name="l_Rádio - Regiões Norte - Centro-Oeste e Nordeste - 97_Plano ES - 06 05 08 CONFERÊNCIA 08-05-08  2 2 3 2" xfId="43524" xr:uid="{F241C061-658A-4FB2-98E7-89ECD05CB98A}"/>
    <cellStyle name="l_Rádio - Regiões Norte - Centro-Oeste e Nordeste - 97_Plano ES - 06 05 08 CONFERÊNCIA 08-05-08  2 2 4" xfId="34292" xr:uid="{91518390-41F1-4340-A7BF-DA876802246C}"/>
    <cellStyle name="l_Rádio - Regiões Norte - Centro-Oeste e Nordeste - 97_Plano ES - 06 05 08 CONFERÊNCIA 08-05-08  2 2 4 2" xfId="46011" xr:uid="{06BAB639-8678-48E8-A698-A4F6B929EDDD}"/>
    <cellStyle name="l_Rádio - Regiões Norte - Centro-Oeste e Nordeste - 97_Plano ES - 06 05 08 CONFERÊNCIA 08-05-08  2 2 5" xfId="36493" xr:uid="{0DA80F61-7396-417B-902A-B21F2BB2EB97}"/>
    <cellStyle name="l_Rádio - Regiões Norte - Centro-Oeste e Nordeste - 97_Plano ES - 06 05 08 CONFERÊNCIA 08-05-08  2 2 6" xfId="24405" xr:uid="{0CE08707-9A52-4FF7-BB1B-52A107EAF7C6}"/>
    <cellStyle name="l_Rádio - Regiões Norte - Centro-Oeste e Nordeste - 97_Plano ES - 06 05 08 CONFERÊNCIA 08-05-08  2 3" xfId="15306" xr:uid="{6D5CEF99-93A5-4D19-B6DA-9ACAF5D3CADC}"/>
    <cellStyle name="l_Rádio - Regiões Norte - Centro-Oeste e Nordeste - 97_Plano ES - 06 05 08 CONFERÊNCIA 08-05-08  2 3 2" xfId="21465" xr:uid="{3CC6674E-0FA3-49EF-8AD5-009FFCBC2B82}"/>
    <cellStyle name="l_Rádio - Regiões Norte - Centro-Oeste e Nordeste - 97_Plano ES - 06 05 08 CONFERÊNCIA 08-05-08  2 3 2 2" xfId="38838" xr:uid="{3FEEB2FA-1C04-47ED-8EDC-8BA85D6612E4}"/>
    <cellStyle name="l_Rádio - Regiões Norte - Centro-Oeste e Nordeste - 97_Plano ES - 06 05 08 CONFERÊNCIA 08-05-08  2 3 3" xfId="26427" xr:uid="{835287A6-59D4-4B8F-9C8C-32FFE62F6F04}"/>
    <cellStyle name="l_Rádio - Regiões Norte - Centro-Oeste e Nordeste - 97_Plano ES - 06 05 08 CONFERÊNCIA 08-05-08  2 4" xfId="29618" xr:uid="{FBABF9F7-9162-4769-8081-537660287077}"/>
    <cellStyle name="l_Rádio - Regiões Norte - Centro-Oeste e Nordeste - 97_Plano ES - 06 05 08 CONFERÊNCIA 08-05-08  2 4 2" xfId="41928" xr:uid="{C5D909F1-4CD5-4F14-8730-90445F9ED1CA}"/>
    <cellStyle name="l_Rádio - Regiões Norte - Centro-Oeste e Nordeste - 97_Plano ES - 06 05 08 CONFERÊNCIA 08-05-08  2 5" xfId="32602" xr:uid="{2EA972E2-D5A1-49BA-B6A8-645546EF0F85}"/>
    <cellStyle name="l_Rádio - Regiões Norte - Centro-Oeste e Nordeste - 97_Plano ES - 06 05 08 CONFERÊNCIA 08-05-08  2 5 2" xfId="44357" xr:uid="{81D6E2BE-6FAB-49A4-9F4B-000BF55CE517}"/>
    <cellStyle name="l_Rádio - Regiões Norte - Centro-Oeste e Nordeste - 97_Plano ES - 06 05 08 CONFERÊNCIA 08-05-08  2 6" xfId="34907" xr:uid="{E0AF30CE-E530-4846-BB30-E8925AC39491}"/>
    <cellStyle name="l_Rádio - Regiões Norte - Centro-Oeste e Nordeste - 97_Plano ES - 06 05 08 CONFERÊNCIA 08-05-08  2 7" xfId="18960" xr:uid="{731D9219-3CC0-46AF-881D-9187452C3ACE}"/>
    <cellStyle name="l_Rádio - Regiões Norte - Centro-Oeste e Nordeste - 97_Plano ES - 06 05 08 CONFERÊNCIA 08-05-08  3" xfId="12576" xr:uid="{799C5FB3-613C-468E-B9B2-3989A765524E}"/>
    <cellStyle name="l_Rádio - Regiões Norte - Centro-Oeste e Nordeste - 97_Plano ES - 06 05 08 CONFERÊNCIA 08-05-08  3 2" xfId="16206" xr:uid="{8CCA1086-F9FE-4ECE-9C45-261A06779181}"/>
    <cellStyle name="l_Rádio - Regiões Norte - Centro-Oeste e Nordeste - 97_Plano ES - 06 05 08 CONFERÊNCIA 08-05-08  3 2 2" xfId="22365" xr:uid="{1A493F5C-977F-41F7-B266-0C2E1E2AC847}"/>
    <cellStyle name="l_Rádio - Regiões Norte - Centro-Oeste e Nordeste - 97_Plano ES - 06 05 08 CONFERÊNCIA 08-05-08  3 2 2 2" xfId="39643" xr:uid="{3385638B-9C44-4CB9-8BFA-DC240F50AA30}"/>
    <cellStyle name="l_Rádio - Regiões Norte - Centro-Oeste e Nordeste - 97_Plano ES - 06 05 08 CONFERÊNCIA 08-05-08  3 2 3" xfId="27284" xr:uid="{F9300CBD-43BE-4EF4-88D2-3084E759BD29}"/>
    <cellStyle name="l_Rádio - Regiões Norte - Centro-Oeste e Nordeste - 97_Plano ES - 06 05 08 CONFERÊNCIA 08-05-08  3 2 4" xfId="48543" xr:uid="{3ECEB245-A732-42CC-9DD2-EBB668F47954}"/>
    <cellStyle name="l_Rádio - Regiões Norte - Centro-Oeste e Nordeste - 97_Plano ES - 06 05 08 CONFERÊNCIA 08-05-08  3 3" xfId="17906" xr:uid="{C68A1D8B-7CEB-4740-BE95-43F268C136E9}"/>
    <cellStyle name="l_Rádio - Regiões Norte - Centro-Oeste e Nordeste - 97_Plano ES - 06 05 08 CONFERÊNCIA 08-05-08  3 3 2" xfId="24065" xr:uid="{FDA3E4DA-1A0B-4D20-84EE-35B099E469FB}"/>
    <cellStyle name="l_Rádio - Regiões Norte - Centro-Oeste e Nordeste - 97_Plano ES - 06 05 08 CONFERÊNCIA 08-05-08  3 3 2 2" xfId="42728" xr:uid="{54508363-57E0-44A9-9CDF-B849E7CD9DF0}"/>
    <cellStyle name="l_Rádio - Regiões Norte - Centro-Oeste e Nordeste - 97_Plano ES - 06 05 08 CONFERÊNCIA 08-05-08  3 3 3" xfId="30502" xr:uid="{C233C447-ADFC-4E88-AB78-9A727F78760A}"/>
    <cellStyle name="l_Rádio - Regiões Norte - Centro-Oeste e Nordeste - 97_Plano ES - 06 05 08 CONFERÊNCIA 08-05-08  3 4" xfId="33499" xr:uid="{79D8C490-CF93-4E9F-9A88-695653417C17}"/>
    <cellStyle name="l_Rádio - Regiões Norte - Centro-Oeste e Nordeste - 97_Plano ES - 06 05 08 CONFERÊNCIA 08-05-08  3 4 2" xfId="45218" xr:uid="{5CC271B3-1E0C-44C8-ACC0-5A3E7FF25211}"/>
    <cellStyle name="l_Rádio - Regiões Norte - Centro-Oeste e Nordeste - 97_Plano ES - 06 05 08 CONFERÊNCIA 08-05-08  3 5" xfId="35701" xr:uid="{654E2C09-C1E2-48A6-8D1F-542A87C1E251}"/>
    <cellStyle name="l_Rádio - Regiões Norte - Centro-Oeste e Nordeste - 97_Plano ES - 06 05 08 CONFERÊNCIA 08-05-08  3 6" xfId="32952" xr:uid="{425E2236-AA2F-4249-9DCF-2680117E7DD8}"/>
    <cellStyle name="l_Rádio - Regiões Norte - Centro-Oeste e Nordeste - 97_Plano ES - 06 05 08 CONFERÊNCIA 08-05-08  3 6 2" xfId="44683" xr:uid="{38EF2516-1F53-4135-A5F4-06B086CC4034}"/>
    <cellStyle name="l_Rádio - Regiões Norte - Centro-Oeste e Nordeste - 97_Plano ES - 06 05 08 CONFERÊNCIA 08-05-08  4" xfId="14466" xr:uid="{C2FFA8DA-B1A7-4270-9D6A-6DF2CC9DAD30}"/>
    <cellStyle name="l_Rádio - Regiões Norte - Centro-Oeste e Nordeste - 97_Plano ES - 06 05 08 CONFERÊNCIA 08-05-08  4 2" xfId="20625" xr:uid="{FDF7DE27-B1CA-459B-8D2A-B98EACE0C79D}"/>
    <cellStyle name="l_Rádio - Regiões Norte - Centro-Oeste e Nordeste - 97_Plano ES - 06 05 08 CONFERÊNCIA 08-05-08  4 2 2" xfId="38035" xr:uid="{1103AEAB-57FB-42C7-B878-C0721D403192}"/>
    <cellStyle name="l_Rádio - Regiões Norte - Centro-Oeste e Nordeste - 97_Plano ES - 06 05 08 CONFERÊNCIA 08-05-08  4 3" xfId="25533" xr:uid="{130D90C5-8FB7-4D1F-BE9D-0C6F28F6D0E6}"/>
    <cellStyle name="l_Rádio - Regiões Norte - Centro-Oeste e Nordeste - 97_Plano ES - 06 05 08 CONFERÊNCIA 08-05-08  5" xfId="28744" xr:uid="{94035749-8691-4338-955F-EDE26B9CC8D0}"/>
    <cellStyle name="l_Rádio - Regiões Norte - Centro-Oeste e Nordeste - 97_Plano ES - 06 05 08 CONFERÊNCIA 08-05-08  5 2" xfId="41100" xr:uid="{8ABB22F8-6D8E-486D-BBE2-BDB75D840FEC}"/>
    <cellStyle name="l_Rádio - Regiões Norte - Centro-Oeste e Nordeste - 97_Plano ES - 06 05 08 CONFERÊNCIA 08-05-08  6" xfId="31591" xr:uid="{507551A2-9E48-4D0C-9B2A-43E3C36D7FA7}"/>
    <cellStyle name="l_Rádio - Regiões Norte - Centro-Oeste e Nordeste - 97_Plano ES - 06 05 08 CONFERÊNCIA 08-05-08 _OOH - Rev 12" xfId="4327" xr:uid="{71E721C9-8E47-4020-BC05-B2292D9331F9}"/>
    <cellStyle name="l_Rádio - Regiões Norte - Centro-Oeste e Nordeste - 97_Plano ES - 12.05.08 CONFERÊNCIA14-05-08 " xfId="2103" xr:uid="{52E84334-586C-42E0-A08E-99F16930D27C}"/>
    <cellStyle name="l_Rádio - Regiões Norte - Centro-Oeste e Nordeste - 97_Plano ES - 12.05.08 CONFERÊNCIA14-05-08  2" xfId="11624" xr:uid="{547DC4B3-9CF3-4F01-BB03-A56E3073FB2B}"/>
    <cellStyle name="l_Rádio - Regiões Norte - Centro-Oeste e Nordeste - 97_Plano ES - 12.05.08 CONFERÊNCIA14-05-08  2 2" xfId="13380" xr:uid="{0371F808-B28C-44FA-8DE8-CDB4913436A7}"/>
    <cellStyle name="l_Rádio - Regiões Norte - Centro-Oeste e Nordeste - 97_Plano ES - 12.05.08 CONFERÊNCIA14-05-08  2 2 2" xfId="17010" xr:uid="{4B962067-949D-463E-A832-3ED41A991B80}"/>
    <cellStyle name="l_Rádio - Regiões Norte - Centro-Oeste e Nordeste - 97_Plano ES - 12.05.08 CONFERÊNCIA14-05-08  2 2 2 2" xfId="23169" xr:uid="{02232FB3-5194-4299-9092-58AB665F0F19}"/>
    <cellStyle name="l_Rádio - Regiões Norte - Centro-Oeste e Nordeste - 97_Plano ES - 12.05.08 CONFERÊNCIA14-05-08  2 2 2 2 2" xfId="40436" xr:uid="{D9A01204-912A-4A0E-A2A2-770C15E00F9A}"/>
    <cellStyle name="l_Rádio - Regiões Norte - Centro-Oeste e Nordeste - 97_Plano ES - 12.05.08 CONFERÊNCIA14-05-08  2 2 2 3" xfId="28077" xr:uid="{4B0DECFD-3251-4922-A014-27CB95686B72}"/>
    <cellStyle name="l_Rádio - Regiões Norte - Centro-Oeste e Nordeste - 97_Plano ES - 12.05.08 CONFERÊNCIA14-05-08  2 2 3" xfId="31301" xr:uid="{A80C50CC-BF05-46B4-B75F-DBBD78B6BB92}"/>
    <cellStyle name="l_Rádio - Regiões Norte - Centro-Oeste e Nordeste - 97_Plano ES - 12.05.08 CONFERÊNCIA14-05-08  2 2 3 2" xfId="43525" xr:uid="{33EC022A-230F-4B43-9F31-EFA72FD1FB3D}"/>
    <cellStyle name="l_Rádio - Regiões Norte - Centro-Oeste e Nordeste - 97_Plano ES - 12.05.08 CONFERÊNCIA14-05-08  2 2 4" xfId="34293" xr:uid="{7FA47A92-9DC0-48C4-921B-3A9CD215AA72}"/>
    <cellStyle name="l_Rádio - Regiões Norte - Centro-Oeste e Nordeste - 97_Plano ES - 12.05.08 CONFERÊNCIA14-05-08  2 2 4 2" xfId="46012" xr:uid="{88A050F2-596E-4FFA-A68A-972C7A0C1357}"/>
    <cellStyle name="l_Rádio - Regiões Norte - Centro-Oeste e Nordeste - 97_Plano ES - 12.05.08 CONFERÊNCIA14-05-08  2 2 5" xfId="36494" xr:uid="{4A5D3438-7EAE-46F5-B22E-7CB771F26A46}"/>
    <cellStyle name="l_Rádio - Regiões Norte - Centro-Oeste e Nordeste - 97_Plano ES - 12.05.08 CONFERÊNCIA14-05-08  2 2 6" xfId="24406" xr:uid="{517F8262-C178-401E-A953-3712AEAD4DDE}"/>
    <cellStyle name="l_Rádio - Regiões Norte - Centro-Oeste e Nordeste - 97_Plano ES - 12.05.08 CONFERÊNCIA14-05-08  2 3" xfId="15307" xr:uid="{C8915AED-2049-4117-9665-2CF08BE5C59D}"/>
    <cellStyle name="l_Rádio - Regiões Norte - Centro-Oeste e Nordeste - 97_Plano ES - 12.05.08 CONFERÊNCIA14-05-08  2 3 2" xfId="21466" xr:uid="{16DC2095-C3F5-4E87-8A3D-C1D6D24D5615}"/>
    <cellStyle name="l_Rádio - Regiões Norte - Centro-Oeste e Nordeste - 97_Plano ES - 12.05.08 CONFERÊNCIA14-05-08  2 3 2 2" xfId="38839" xr:uid="{1A483D12-A982-4C1B-AC2F-D1F21637CC1B}"/>
    <cellStyle name="l_Rádio - Regiões Norte - Centro-Oeste e Nordeste - 97_Plano ES - 12.05.08 CONFERÊNCIA14-05-08  2 3 3" xfId="26428" xr:uid="{23733E39-D754-4BC2-BFB0-2AD9EF1EF842}"/>
    <cellStyle name="l_Rádio - Regiões Norte - Centro-Oeste e Nordeste - 97_Plano ES - 12.05.08 CONFERÊNCIA14-05-08  2 4" xfId="29619" xr:uid="{030CD67E-FCBD-4CA2-8E35-F9720DCE0F0C}"/>
    <cellStyle name="l_Rádio - Regiões Norte - Centro-Oeste e Nordeste - 97_Plano ES - 12.05.08 CONFERÊNCIA14-05-08  2 4 2" xfId="41929" xr:uid="{F06AEB82-BBD3-4BC6-8530-DA03FFDFA85F}"/>
    <cellStyle name="l_Rádio - Regiões Norte - Centro-Oeste e Nordeste - 97_Plano ES - 12.05.08 CONFERÊNCIA14-05-08  2 5" xfId="32603" xr:uid="{25505D3D-5D1A-456F-B403-C4562A02D9BE}"/>
    <cellStyle name="l_Rádio - Regiões Norte - Centro-Oeste e Nordeste - 97_Plano ES - 12.05.08 CONFERÊNCIA14-05-08  2 5 2" xfId="44358" xr:uid="{E58118EA-0CA1-4641-B19A-8B135F8EF8EC}"/>
    <cellStyle name="l_Rádio - Regiões Norte - Centro-Oeste e Nordeste - 97_Plano ES - 12.05.08 CONFERÊNCIA14-05-08  2 6" xfId="34908" xr:uid="{E0CEAF37-6260-4B24-9A44-37698D7F92F2}"/>
    <cellStyle name="l_Rádio - Regiões Norte - Centro-Oeste e Nordeste - 97_Plano ES - 12.05.08 CONFERÊNCIA14-05-08  2 7" xfId="18644" xr:uid="{1645B65E-D8DE-4BD0-98ED-D64AC6BFBC1C}"/>
    <cellStyle name="l_Rádio - Regiões Norte - Centro-Oeste e Nordeste - 97_Plano ES - 12.05.08 CONFERÊNCIA14-05-08  3" xfId="12577" xr:uid="{896FE1D4-95F0-4D08-ADCC-7DE83C89E3E2}"/>
    <cellStyle name="l_Rádio - Regiões Norte - Centro-Oeste e Nordeste - 97_Plano ES - 12.05.08 CONFERÊNCIA14-05-08  3 2" xfId="16207" xr:uid="{8CBDDDE8-E6AF-47D2-8C52-CCBC4B42CD84}"/>
    <cellStyle name="l_Rádio - Regiões Norte - Centro-Oeste e Nordeste - 97_Plano ES - 12.05.08 CONFERÊNCIA14-05-08  3 2 2" xfId="22366" xr:uid="{5D7EB85D-86BA-4E47-9043-275BC9DC71A5}"/>
    <cellStyle name="l_Rádio - Regiões Norte - Centro-Oeste e Nordeste - 97_Plano ES - 12.05.08 CONFERÊNCIA14-05-08  3 2 2 2" xfId="39644" xr:uid="{65210364-3348-4433-AC71-F3A69BAB8B95}"/>
    <cellStyle name="l_Rádio - Regiões Norte - Centro-Oeste e Nordeste - 97_Plano ES - 12.05.08 CONFERÊNCIA14-05-08  3 2 3" xfId="27285" xr:uid="{092C1C96-6C4C-4399-A5E4-33F0BB657373}"/>
    <cellStyle name="l_Rádio - Regiões Norte - Centro-Oeste e Nordeste - 97_Plano ES - 12.05.08 CONFERÊNCIA14-05-08  3 2 4" xfId="48544" xr:uid="{CDFEA1D8-EE61-476E-8C9B-BA0C0097DA46}"/>
    <cellStyle name="l_Rádio - Regiões Norte - Centro-Oeste e Nordeste - 97_Plano ES - 12.05.08 CONFERÊNCIA14-05-08  3 3" xfId="17907" xr:uid="{8B974010-1FFE-426F-AB82-A6BC5E40DE3F}"/>
    <cellStyle name="l_Rádio - Regiões Norte - Centro-Oeste e Nordeste - 97_Plano ES - 12.05.08 CONFERÊNCIA14-05-08  3 3 2" xfId="24066" xr:uid="{865AEF8D-36FD-4DC2-A9F6-A1A1E61481C4}"/>
    <cellStyle name="l_Rádio - Regiões Norte - Centro-Oeste e Nordeste - 97_Plano ES - 12.05.08 CONFERÊNCIA14-05-08  3 3 2 2" xfId="42729" xr:uid="{FF68288A-C77A-43C5-B379-E60CC9B55917}"/>
    <cellStyle name="l_Rádio - Regiões Norte - Centro-Oeste e Nordeste - 97_Plano ES - 12.05.08 CONFERÊNCIA14-05-08  3 3 3" xfId="30503" xr:uid="{72617A93-83AB-4105-945C-460EA5E9BE8D}"/>
    <cellStyle name="l_Rádio - Regiões Norte - Centro-Oeste e Nordeste - 97_Plano ES - 12.05.08 CONFERÊNCIA14-05-08  3 4" xfId="33500" xr:uid="{68FB6CC7-B71C-419D-8F7F-1F3E97202FE0}"/>
    <cellStyle name="l_Rádio - Regiões Norte - Centro-Oeste e Nordeste - 97_Plano ES - 12.05.08 CONFERÊNCIA14-05-08  3 4 2" xfId="45219" xr:uid="{A34E7EAC-6E8C-442B-97BD-DC6450C706FE}"/>
    <cellStyle name="l_Rádio - Regiões Norte - Centro-Oeste e Nordeste - 97_Plano ES - 12.05.08 CONFERÊNCIA14-05-08  3 5" xfId="35702" xr:uid="{BDC7C64B-4536-4270-94B0-CF53B39478D5}"/>
    <cellStyle name="l_Rádio - Regiões Norte - Centro-Oeste e Nordeste - 97_Plano ES - 12.05.08 CONFERÊNCIA14-05-08  3 6" xfId="37027" xr:uid="{464AF403-A047-40BD-B836-A98BBE90F236}"/>
    <cellStyle name="l_Rádio - Regiões Norte - Centro-Oeste e Nordeste - 97_Plano ES - 12.05.08 CONFERÊNCIA14-05-08  3 6 2" xfId="46563" xr:uid="{FC9FE6CB-BD9C-493C-AAC0-6CAA034E8C99}"/>
    <cellStyle name="l_Rádio - Regiões Norte - Centro-Oeste e Nordeste - 97_Plano ES - 12.05.08 CONFERÊNCIA14-05-08  4" xfId="14467" xr:uid="{994F803D-48B6-4F99-989E-09C02AE660D2}"/>
    <cellStyle name="l_Rádio - Regiões Norte - Centro-Oeste e Nordeste - 97_Plano ES - 12.05.08 CONFERÊNCIA14-05-08  4 2" xfId="20626" xr:uid="{64081C63-4297-413A-8D29-21D24D15BBE0}"/>
    <cellStyle name="l_Rádio - Regiões Norte - Centro-Oeste e Nordeste - 97_Plano ES - 12.05.08 CONFERÊNCIA14-05-08  4 2 2" xfId="38036" xr:uid="{2573D64C-129A-472A-A4A5-730905AF14E9}"/>
    <cellStyle name="l_Rádio - Regiões Norte - Centro-Oeste e Nordeste - 97_Plano ES - 12.05.08 CONFERÊNCIA14-05-08  4 3" xfId="25534" xr:uid="{13E723FA-5F37-4263-981C-C441EE3C41D9}"/>
    <cellStyle name="l_Rádio - Regiões Norte - Centro-Oeste e Nordeste - 97_Plano ES - 12.05.08 CONFERÊNCIA14-05-08  5" xfId="28745" xr:uid="{50D166F7-C28E-4CC2-A2ED-44F0010750CA}"/>
    <cellStyle name="l_Rádio - Regiões Norte - Centro-Oeste e Nordeste - 97_Plano ES - 12.05.08 CONFERÊNCIA14-05-08  5 2" xfId="41101" xr:uid="{FE9B1671-5DBB-4447-A716-14DBCC10999B}"/>
    <cellStyle name="l_Rádio - Regiões Norte - Centro-Oeste e Nordeste - 97_Plano ES - 12.05.08 CONFERÊNCIA14-05-08  6" xfId="31590" xr:uid="{62E60DD6-0DD5-46F3-BBB5-DEAF711BD161}"/>
    <cellStyle name="l_Rádio - Regiões Norte - Centro-Oeste e Nordeste - 97_Plano ES - 12.05.08 CONFERÊNCIA14-05-08 _OOH - Rev 12" xfId="4328" xr:uid="{E3C69DAE-F9D6-4F70-9981-3AF97AE69F44}"/>
    <cellStyle name="l_Rádio - Regiões Norte - Centro-Oeste e Nordeste - 97_Plano ES - AJUSTADO 06.05.08 CONFERÊNCIA 08-05-08 " xfId="2104" xr:uid="{BCC560B5-704E-4F8E-8D2B-10AE17B402D8}"/>
    <cellStyle name="l_Rádio - Regiões Norte - Centro-Oeste e Nordeste - 97_Plano ES - AJUSTADO 06.05.08 CONFERÊNCIA 08-05-08  2" xfId="11625" xr:uid="{4B994DF6-8457-4973-8D13-CABCC3B92E5A}"/>
    <cellStyle name="l_Rádio - Regiões Norte - Centro-Oeste e Nordeste - 97_Plano ES - AJUSTADO 06.05.08 CONFERÊNCIA 08-05-08  2 2" xfId="13381" xr:uid="{FA57AAD0-5259-465F-B6C6-87DF311A2AC4}"/>
    <cellStyle name="l_Rádio - Regiões Norte - Centro-Oeste e Nordeste - 97_Plano ES - AJUSTADO 06.05.08 CONFERÊNCIA 08-05-08  2 2 2" xfId="17011" xr:uid="{46084A82-EC36-4128-818E-64D17363AE7F}"/>
    <cellStyle name="l_Rádio - Regiões Norte - Centro-Oeste e Nordeste - 97_Plano ES - AJUSTADO 06.05.08 CONFERÊNCIA 08-05-08  2 2 2 2" xfId="23170" xr:uid="{5F66625A-49D0-4B8E-B62C-4ECFBF95C62E}"/>
    <cellStyle name="l_Rádio - Regiões Norte - Centro-Oeste e Nordeste - 97_Plano ES - AJUSTADO 06.05.08 CONFERÊNCIA 08-05-08  2 2 2 2 2" xfId="40437" xr:uid="{7362C5E2-7173-4A2E-8C0E-900591395AB8}"/>
    <cellStyle name="l_Rádio - Regiões Norte - Centro-Oeste e Nordeste - 97_Plano ES - AJUSTADO 06.05.08 CONFERÊNCIA 08-05-08  2 2 2 3" xfId="28078" xr:uid="{C162FE5A-940A-4119-B78A-0997BC65E236}"/>
    <cellStyle name="l_Rádio - Regiões Norte - Centro-Oeste e Nordeste - 97_Plano ES - AJUSTADO 06.05.08 CONFERÊNCIA 08-05-08  2 2 3" xfId="31302" xr:uid="{B964B03E-A964-410B-91A8-7193A2E05B20}"/>
    <cellStyle name="l_Rádio - Regiões Norte - Centro-Oeste e Nordeste - 97_Plano ES - AJUSTADO 06.05.08 CONFERÊNCIA 08-05-08  2 2 3 2" xfId="43526" xr:uid="{0AECE661-4AAF-4BBE-8FFB-0C4FAE0DE880}"/>
    <cellStyle name="l_Rádio - Regiões Norte - Centro-Oeste e Nordeste - 97_Plano ES - AJUSTADO 06.05.08 CONFERÊNCIA 08-05-08  2 2 4" xfId="34294" xr:uid="{EB155541-913B-42C0-AB05-13952B0883A6}"/>
    <cellStyle name="l_Rádio - Regiões Norte - Centro-Oeste e Nordeste - 97_Plano ES - AJUSTADO 06.05.08 CONFERÊNCIA 08-05-08  2 2 4 2" xfId="46013" xr:uid="{14080B93-A118-4312-BEDC-DC48B844A355}"/>
    <cellStyle name="l_Rádio - Regiões Norte - Centro-Oeste e Nordeste - 97_Plano ES - AJUSTADO 06.05.08 CONFERÊNCIA 08-05-08  2 2 5" xfId="36495" xr:uid="{22EBBD8F-2C6E-445E-9DF9-510715E46BDC}"/>
    <cellStyle name="l_Rádio - Regiões Norte - Centro-Oeste e Nordeste - 97_Plano ES - AJUSTADO 06.05.08 CONFERÊNCIA 08-05-08  2 2 6" xfId="24407" xr:uid="{292B40B8-C6B6-496D-BA80-83275FE0F832}"/>
    <cellStyle name="l_Rádio - Regiões Norte - Centro-Oeste e Nordeste - 97_Plano ES - AJUSTADO 06.05.08 CONFERÊNCIA 08-05-08  2 3" xfId="15308" xr:uid="{F02D9572-0C6F-4517-B722-96170B54ACDA}"/>
    <cellStyle name="l_Rádio - Regiões Norte - Centro-Oeste e Nordeste - 97_Plano ES - AJUSTADO 06.05.08 CONFERÊNCIA 08-05-08  2 3 2" xfId="21467" xr:uid="{DBB12FB0-93C7-44AF-9592-95B0797C1B29}"/>
    <cellStyle name="l_Rádio - Regiões Norte - Centro-Oeste e Nordeste - 97_Plano ES - AJUSTADO 06.05.08 CONFERÊNCIA 08-05-08  2 3 2 2" xfId="38840" xr:uid="{56DC1968-3CE2-4D07-8135-17AFAE7B5C56}"/>
    <cellStyle name="l_Rádio - Regiões Norte - Centro-Oeste e Nordeste - 97_Plano ES - AJUSTADO 06.05.08 CONFERÊNCIA 08-05-08  2 3 3" xfId="26429" xr:uid="{F409B1E7-A286-4656-B793-4B0A5D717E38}"/>
    <cellStyle name="l_Rádio - Regiões Norte - Centro-Oeste e Nordeste - 97_Plano ES - AJUSTADO 06.05.08 CONFERÊNCIA 08-05-08  2 4" xfId="29620" xr:uid="{DA5512DC-5585-4BBE-B441-F872B5101CA6}"/>
    <cellStyle name="l_Rádio - Regiões Norte - Centro-Oeste e Nordeste - 97_Plano ES - AJUSTADO 06.05.08 CONFERÊNCIA 08-05-08  2 4 2" xfId="41930" xr:uid="{4D530160-0B15-4364-BF65-EA7E0AF23F58}"/>
    <cellStyle name="l_Rádio - Regiões Norte - Centro-Oeste e Nordeste - 97_Plano ES - AJUSTADO 06.05.08 CONFERÊNCIA 08-05-08  2 5" xfId="32604" xr:uid="{28CF10EE-C49D-41A9-B4AF-C67FC83B5178}"/>
    <cellStyle name="l_Rádio - Regiões Norte - Centro-Oeste e Nordeste - 97_Plano ES - AJUSTADO 06.05.08 CONFERÊNCIA 08-05-08  2 5 2" xfId="44359" xr:uid="{C78E1322-470E-42C7-BD9D-055868E0B6C8}"/>
    <cellStyle name="l_Rádio - Regiões Norte - Centro-Oeste e Nordeste - 97_Plano ES - AJUSTADO 06.05.08 CONFERÊNCIA 08-05-08  2 6" xfId="34909" xr:uid="{14FA2E0D-0617-47BD-8678-A7B6969974D7}"/>
    <cellStyle name="l_Rádio - Regiões Norte - Centro-Oeste e Nordeste - 97_Plano ES - AJUSTADO 06.05.08 CONFERÊNCIA 08-05-08  2 7" xfId="19342" xr:uid="{DB22B223-8E6D-4239-9E46-CFD5C99A03EE}"/>
    <cellStyle name="l_Rádio - Regiões Norte - Centro-Oeste e Nordeste - 97_Plano ES - AJUSTADO 06.05.08 CONFERÊNCIA 08-05-08  3" xfId="12578" xr:uid="{6AB4E00A-9773-4C6B-8B7C-79EF54FA49AA}"/>
    <cellStyle name="l_Rádio - Regiões Norte - Centro-Oeste e Nordeste - 97_Plano ES - AJUSTADO 06.05.08 CONFERÊNCIA 08-05-08  3 2" xfId="16208" xr:uid="{BDDB3337-6F71-41CA-8E76-3F0FFBF7DCC9}"/>
    <cellStyle name="l_Rádio - Regiões Norte - Centro-Oeste e Nordeste - 97_Plano ES - AJUSTADO 06.05.08 CONFERÊNCIA 08-05-08  3 2 2" xfId="22367" xr:uid="{51057734-F4CB-45D8-9D9D-FD8176014F87}"/>
    <cellStyle name="l_Rádio - Regiões Norte - Centro-Oeste e Nordeste - 97_Plano ES - AJUSTADO 06.05.08 CONFERÊNCIA 08-05-08  3 2 2 2" xfId="39645" xr:uid="{6E5B5AD6-8EF3-45FC-A295-04164D37D17D}"/>
    <cellStyle name="l_Rádio - Regiões Norte - Centro-Oeste e Nordeste - 97_Plano ES - AJUSTADO 06.05.08 CONFERÊNCIA 08-05-08  3 2 3" xfId="27286" xr:uid="{85C0738A-1D38-4DD5-B75C-4F618695A44D}"/>
    <cellStyle name="l_Rádio - Regiões Norte - Centro-Oeste e Nordeste - 97_Plano ES - AJUSTADO 06.05.08 CONFERÊNCIA 08-05-08  3 2 4" xfId="48545" xr:uid="{CBAB9EC6-F74D-45AA-BC13-DF281EAD7A2C}"/>
    <cellStyle name="l_Rádio - Regiões Norte - Centro-Oeste e Nordeste - 97_Plano ES - AJUSTADO 06.05.08 CONFERÊNCIA 08-05-08  3 3" xfId="17908" xr:uid="{76F24897-65DF-4555-9D4F-8C0DCACFE4A7}"/>
    <cellStyle name="l_Rádio - Regiões Norte - Centro-Oeste e Nordeste - 97_Plano ES - AJUSTADO 06.05.08 CONFERÊNCIA 08-05-08  3 3 2" xfId="24067" xr:uid="{B6B8A682-2BD4-4FB1-924A-23C7BE8CD859}"/>
    <cellStyle name="l_Rádio - Regiões Norte - Centro-Oeste e Nordeste - 97_Plano ES - AJUSTADO 06.05.08 CONFERÊNCIA 08-05-08  3 3 2 2" xfId="42730" xr:uid="{05C96BFF-34D4-43E8-8067-BD2F50F98986}"/>
    <cellStyle name="l_Rádio - Regiões Norte - Centro-Oeste e Nordeste - 97_Plano ES - AJUSTADO 06.05.08 CONFERÊNCIA 08-05-08  3 3 3" xfId="30504" xr:uid="{98BDA508-BF3B-4EBC-8930-646D165ED1A2}"/>
    <cellStyle name="l_Rádio - Regiões Norte - Centro-Oeste e Nordeste - 97_Plano ES - AJUSTADO 06.05.08 CONFERÊNCIA 08-05-08  3 4" xfId="33501" xr:uid="{2F411A74-F578-4146-948C-FB85B2D74CFE}"/>
    <cellStyle name="l_Rádio - Regiões Norte - Centro-Oeste e Nordeste - 97_Plano ES - AJUSTADO 06.05.08 CONFERÊNCIA 08-05-08  3 4 2" xfId="45220" xr:uid="{C7B25DA3-5F8B-4569-AE61-5C246AE74404}"/>
    <cellStyle name="l_Rádio - Regiões Norte - Centro-Oeste e Nordeste - 97_Plano ES - AJUSTADO 06.05.08 CONFERÊNCIA 08-05-08  3 5" xfId="35703" xr:uid="{CCDB5A3F-8CB8-476B-8906-A35A8C143C55}"/>
    <cellStyle name="l_Rádio - Regiões Norte - Centro-Oeste e Nordeste - 97_Plano ES - AJUSTADO 06.05.08 CONFERÊNCIA 08-05-08  3 6" xfId="37230" xr:uid="{DFCA4F55-C98D-4EA8-9857-023832CDEC94}"/>
    <cellStyle name="l_Rádio - Regiões Norte - Centro-Oeste e Nordeste - 97_Plano ES - AJUSTADO 06.05.08 CONFERÊNCIA 08-05-08  3 6 2" xfId="46766" xr:uid="{173855B4-F73F-4F30-9843-E9328C77DA79}"/>
    <cellStyle name="l_Rádio - Regiões Norte - Centro-Oeste e Nordeste - 97_Plano ES - AJUSTADO 06.05.08 CONFERÊNCIA 08-05-08  4" xfId="14468" xr:uid="{BB5FD366-D225-4F4F-B43E-9B83B59F1847}"/>
    <cellStyle name="l_Rádio - Regiões Norte - Centro-Oeste e Nordeste - 97_Plano ES - AJUSTADO 06.05.08 CONFERÊNCIA 08-05-08  4 2" xfId="20627" xr:uid="{B3DDEC05-C49A-4F34-A13C-F87EF37C1248}"/>
    <cellStyle name="l_Rádio - Regiões Norte - Centro-Oeste e Nordeste - 97_Plano ES - AJUSTADO 06.05.08 CONFERÊNCIA 08-05-08  4 2 2" xfId="38037" xr:uid="{D4C67AFA-7856-4452-BB56-38084DA8739E}"/>
    <cellStyle name="l_Rádio - Regiões Norte - Centro-Oeste e Nordeste - 97_Plano ES - AJUSTADO 06.05.08 CONFERÊNCIA 08-05-08  4 3" xfId="25535" xr:uid="{2CAD23EF-5269-43AA-AAA5-5D66B228B291}"/>
    <cellStyle name="l_Rádio - Regiões Norte - Centro-Oeste e Nordeste - 97_Plano ES - AJUSTADO 06.05.08 CONFERÊNCIA 08-05-08  5" xfId="28746" xr:uid="{ACD4E0A2-CB7E-41DA-ACA5-D731F10E0D60}"/>
    <cellStyle name="l_Rádio - Regiões Norte - Centro-Oeste e Nordeste - 97_Plano ES - AJUSTADO 06.05.08 CONFERÊNCIA 08-05-08  5 2" xfId="41102" xr:uid="{AFABB6B2-C11E-4F7D-A224-92C731916AEE}"/>
    <cellStyle name="l_Rádio - Regiões Norte - Centro-Oeste e Nordeste - 97_Plano ES - AJUSTADO 06.05.08 CONFERÊNCIA 08-05-08  6" xfId="31589" xr:uid="{28C8EF99-5F87-4EB0-88C9-65A90734F10D}"/>
    <cellStyle name="l_Rádio - Regiões Norte - Centro-Oeste e Nordeste - 97_Plano ES - AJUSTADO 06.05.08 CONFERÊNCIA 08-05-08 _JORNAL COMPLEMENTO 24.06 - VERAMIR II - CONSOLIDADO" xfId="2105" xr:uid="{013B760E-8281-438E-9DC7-F2A8F64ADC97}"/>
    <cellStyle name="l_Rádio - Regiões Norte - Centro-Oeste e Nordeste - 97_Plano ES - AJUSTADO 06.05.08 CONFERÊNCIA 08-05-08 _OOH - Rev 12" xfId="4329" xr:uid="{B4E7C27C-55B4-4167-BFA3-C10F1DE4890A}"/>
    <cellStyle name="l_Rádio - Regiões Norte - Centro-Oeste e Nordeste - 97_Plano GO -  Jornal Meia Pág. Tab. 16.05 - JR NÃO PROG." xfId="2106" xr:uid="{E388E32C-8FE3-4ADF-A71A-268E7082DED4}"/>
    <cellStyle name="l_Rádio - Regiões Norte - Centro-Oeste e Nordeste - 97_Plano GO -  Jornal Meia Pág. Tab. 16.05 - JR NÃO PROG. 2" xfId="11626" xr:uid="{228B53EA-1279-4781-8578-ABEBBDED33F6}"/>
    <cellStyle name="l_Rádio - Regiões Norte - Centro-Oeste e Nordeste - 97_Plano GO -  Jornal Meia Pág. Tab. 16.05 - JR NÃO PROG. 2 2" xfId="13382" xr:uid="{B2FC5EE1-3212-49BF-98ED-D0797503CD55}"/>
    <cellStyle name="l_Rádio - Regiões Norte - Centro-Oeste e Nordeste - 97_Plano GO -  Jornal Meia Pág. Tab. 16.05 - JR NÃO PROG. 2 2 2" xfId="17012" xr:uid="{8666098E-3B28-4D12-898F-A1C093DCDEFC}"/>
    <cellStyle name="l_Rádio - Regiões Norte - Centro-Oeste e Nordeste - 97_Plano GO -  Jornal Meia Pág. Tab. 16.05 - JR NÃO PROG. 2 2 2 2" xfId="23171" xr:uid="{03C5F148-966A-42D5-8E29-C26F4F84C5CB}"/>
    <cellStyle name="l_Rádio - Regiões Norte - Centro-Oeste e Nordeste - 97_Plano GO -  Jornal Meia Pág. Tab. 16.05 - JR NÃO PROG. 2 2 2 2 2" xfId="40438" xr:uid="{3430D571-E90E-4266-B82E-975382F228EB}"/>
    <cellStyle name="l_Rádio - Regiões Norte - Centro-Oeste e Nordeste - 97_Plano GO -  Jornal Meia Pág. Tab. 16.05 - JR NÃO PROG. 2 2 2 3" xfId="28079" xr:uid="{C4104FA5-AFFB-4BE7-A7D7-90F7CC129E28}"/>
    <cellStyle name="l_Rádio - Regiões Norte - Centro-Oeste e Nordeste - 97_Plano GO -  Jornal Meia Pág. Tab. 16.05 - JR NÃO PROG. 2 2 3" xfId="31303" xr:uid="{47C43D68-E619-4C96-A621-3365C92C0615}"/>
    <cellStyle name="l_Rádio - Regiões Norte - Centro-Oeste e Nordeste - 97_Plano GO -  Jornal Meia Pág. Tab. 16.05 - JR NÃO PROG. 2 2 3 2" xfId="43527" xr:uid="{825570A2-9BFB-4706-9D80-ABB03C678599}"/>
    <cellStyle name="l_Rádio - Regiões Norte - Centro-Oeste e Nordeste - 97_Plano GO -  Jornal Meia Pág. Tab. 16.05 - JR NÃO PROG. 2 2 4" xfId="34295" xr:uid="{6C5F5D3C-D89F-44FF-9346-717B3A244722}"/>
    <cellStyle name="l_Rádio - Regiões Norte - Centro-Oeste e Nordeste - 97_Plano GO -  Jornal Meia Pág. Tab. 16.05 - JR NÃO PROG. 2 2 4 2" xfId="46014" xr:uid="{3A7B7BC0-3FA1-40B8-B083-6B0839FCFBEC}"/>
    <cellStyle name="l_Rádio - Regiões Norte - Centro-Oeste e Nordeste - 97_Plano GO -  Jornal Meia Pág. Tab. 16.05 - JR NÃO PROG. 2 2 5" xfId="36496" xr:uid="{6F999B09-202F-4A50-8B2F-CB73F261C699}"/>
    <cellStyle name="l_Rádio - Regiões Norte - Centro-Oeste e Nordeste - 97_Plano GO -  Jornal Meia Pág. Tab. 16.05 - JR NÃO PROG. 2 2 6" xfId="24408" xr:uid="{60837787-FFAA-452F-880C-02B1F9B89C16}"/>
    <cellStyle name="l_Rádio - Regiões Norte - Centro-Oeste e Nordeste - 97_Plano GO -  Jornal Meia Pág. Tab. 16.05 - JR NÃO PROG. 2 3" xfId="15309" xr:uid="{F2F9BB70-8B1F-46EF-BB8E-E24686B39023}"/>
    <cellStyle name="l_Rádio - Regiões Norte - Centro-Oeste e Nordeste - 97_Plano GO -  Jornal Meia Pág. Tab. 16.05 - JR NÃO PROG. 2 3 2" xfId="21468" xr:uid="{0AD14769-C66E-461A-8684-6CAE1CF65491}"/>
    <cellStyle name="l_Rádio - Regiões Norte - Centro-Oeste e Nordeste - 97_Plano GO -  Jornal Meia Pág. Tab. 16.05 - JR NÃO PROG. 2 3 2 2" xfId="38841" xr:uid="{1A3197E6-65DB-49B9-9479-23393EF2C561}"/>
    <cellStyle name="l_Rádio - Regiões Norte - Centro-Oeste e Nordeste - 97_Plano GO -  Jornal Meia Pág. Tab. 16.05 - JR NÃO PROG. 2 3 3" xfId="26430" xr:uid="{BC512418-0FFD-4022-9394-FD5C8A17AF9A}"/>
    <cellStyle name="l_Rádio - Regiões Norte - Centro-Oeste e Nordeste - 97_Plano GO -  Jornal Meia Pág. Tab. 16.05 - JR NÃO PROG. 2 4" xfId="29621" xr:uid="{CA965A7C-2596-47EB-889E-EB109E547435}"/>
    <cellStyle name="l_Rádio - Regiões Norte - Centro-Oeste e Nordeste - 97_Plano GO -  Jornal Meia Pág. Tab. 16.05 - JR NÃO PROG. 2 4 2" xfId="41931" xr:uid="{1FC0A54F-F1D7-42C6-8914-BD289D271B1A}"/>
    <cellStyle name="l_Rádio - Regiões Norte - Centro-Oeste e Nordeste - 97_Plano GO -  Jornal Meia Pág. Tab. 16.05 - JR NÃO PROG. 2 5" xfId="32605" xr:uid="{41727EF0-3B2E-469C-AA9F-F751BF7FE417}"/>
    <cellStyle name="l_Rádio - Regiões Norte - Centro-Oeste e Nordeste - 97_Plano GO -  Jornal Meia Pág. Tab. 16.05 - JR NÃO PROG. 2 5 2" xfId="44360" xr:uid="{B2F7E592-2073-4915-96E4-5C5DB711ED4F}"/>
    <cellStyle name="l_Rádio - Regiões Norte - Centro-Oeste e Nordeste - 97_Plano GO -  Jornal Meia Pág. Tab. 16.05 - JR NÃO PROG. 2 6" xfId="34910" xr:uid="{AF33CB9A-29D7-44DE-BD11-77B47EF425D6}"/>
    <cellStyle name="l_Rádio - Regiões Norte - Centro-Oeste e Nordeste - 97_Plano GO -  Jornal Meia Pág. Tab. 16.05 - JR NÃO PROG. 2 7" xfId="19636" xr:uid="{03319B28-5778-4966-BC16-DF7BE6F063CB}"/>
    <cellStyle name="l_Rádio - Regiões Norte - Centro-Oeste e Nordeste - 97_Plano GO -  Jornal Meia Pág. Tab. 16.05 - JR NÃO PROG. 3" xfId="12579" xr:uid="{8DB60A3A-F78F-4ADF-BD71-CCB5AC35C8A6}"/>
    <cellStyle name="l_Rádio - Regiões Norte - Centro-Oeste e Nordeste - 97_Plano GO -  Jornal Meia Pág. Tab. 16.05 - JR NÃO PROG. 3 2" xfId="16209" xr:uid="{68E38727-8BF5-4282-9E27-9038B30BDB66}"/>
    <cellStyle name="l_Rádio - Regiões Norte - Centro-Oeste e Nordeste - 97_Plano GO -  Jornal Meia Pág. Tab. 16.05 - JR NÃO PROG. 3 2 2" xfId="22368" xr:uid="{53D9DFF5-63D0-47B5-B5B5-0460BC95AF05}"/>
    <cellStyle name="l_Rádio - Regiões Norte - Centro-Oeste e Nordeste - 97_Plano GO -  Jornal Meia Pág. Tab. 16.05 - JR NÃO PROG. 3 2 2 2" xfId="39646" xr:uid="{EFF82161-DA61-4F0C-896A-FDC9F6C7CFDF}"/>
    <cellStyle name="l_Rádio - Regiões Norte - Centro-Oeste e Nordeste - 97_Plano GO -  Jornal Meia Pág. Tab. 16.05 - JR NÃO PROG. 3 2 3" xfId="27287" xr:uid="{AB12A5DE-EF00-48DB-9629-C0EA25B4F329}"/>
    <cellStyle name="l_Rádio - Regiões Norte - Centro-Oeste e Nordeste - 97_Plano GO -  Jornal Meia Pág. Tab. 16.05 - JR NÃO PROG. 3 2 4" xfId="48546" xr:uid="{8B32623A-7531-4D08-B6A8-7E1FF78694E7}"/>
    <cellStyle name="l_Rádio - Regiões Norte - Centro-Oeste e Nordeste - 97_Plano GO -  Jornal Meia Pág. Tab. 16.05 - JR NÃO PROG. 3 3" xfId="17909" xr:uid="{7E919E89-06D4-4473-9C26-02C0B00BB60D}"/>
    <cellStyle name="l_Rádio - Regiões Norte - Centro-Oeste e Nordeste - 97_Plano GO -  Jornal Meia Pág. Tab. 16.05 - JR NÃO PROG. 3 3 2" xfId="24068" xr:uid="{43DC4E53-55AC-4652-98A1-D4E5BD54B603}"/>
    <cellStyle name="l_Rádio - Regiões Norte - Centro-Oeste e Nordeste - 97_Plano GO -  Jornal Meia Pág. Tab. 16.05 - JR NÃO PROG. 3 3 2 2" xfId="42731" xr:uid="{AE8891CB-47EC-43C5-B50B-4D064F2CAA0C}"/>
    <cellStyle name="l_Rádio - Regiões Norte - Centro-Oeste e Nordeste - 97_Plano GO -  Jornal Meia Pág. Tab. 16.05 - JR NÃO PROG. 3 3 3" xfId="30505" xr:uid="{441D623D-5D23-40E7-BC82-E08C28EF7965}"/>
    <cellStyle name="l_Rádio - Regiões Norte - Centro-Oeste e Nordeste - 97_Plano GO -  Jornal Meia Pág. Tab. 16.05 - JR NÃO PROG. 3 4" xfId="33502" xr:uid="{7B504191-DEDC-422C-A3FB-E5F99C79F71B}"/>
    <cellStyle name="l_Rádio - Regiões Norte - Centro-Oeste e Nordeste - 97_Plano GO -  Jornal Meia Pág. Tab. 16.05 - JR NÃO PROG. 3 4 2" xfId="45221" xr:uid="{33958518-C265-4611-ADA9-82C3F987ED1A}"/>
    <cellStyle name="l_Rádio - Regiões Norte - Centro-Oeste e Nordeste - 97_Plano GO -  Jornal Meia Pág. Tab. 16.05 - JR NÃO PROG. 3 5" xfId="35704" xr:uid="{5A86EBD2-E2EE-4370-BAFB-FDBA3D5CF62C}"/>
    <cellStyle name="l_Rádio - Regiões Norte - Centro-Oeste e Nordeste - 97_Plano GO -  Jornal Meia Pág. Tab. 16.05 - JR NÃO PROG. 3 6" xfId="36830" xr:uid="{1E9345AE-CC69-4686-BF7A-A624B27EF55E}"/>
    <cellStyle name="l_Rádio - Regiões Norte - Centro-Oeste e Nordeste - 97_Plano GO -  Jornal Meia Pág. Tab. 16.05 - JR NÃO PROG. 3 6 2" xfId="46366" xr:uid="{6A441E63-1DE0-4D8A-A737-00784AE13EFB}"/>
    <cellStyle name="l_Rádio - Regiões Norte - Centro-Oeste e Nordeste - 97_Plano GO -  Jornal Meia Pág. Tab. 16.05 - JR NÃO PROG. 4" xfId="14469" xr:uid="{D73A3E44-8F42-471D-857A-2A82009C0E0A}"/>
    <cellStyle name="l_Rádio - Regiões Norte - Centro-Oeste e Nordeste - 97_Plano GO -  Jornal Meia Pág. Tab. 16.05 - JR NÃO PROG. 4 2" xfId="20628" xr:uid="{BCAE3728-2080-47A6-BB50-46FF4FCDA5A0}"/>
    <cellStyle name="l_Rádio - Regiões Norte - Centro-Oeste e Nordeste - 97_Plano GO -  Jornal Meia Pág. Tab. 16.05 - JR NÃO PROG. 4 2 2" xfId="38038" xr:uid="{CA046A46-20AA-4A59-9423-58F5E357A67C}"/>
    <cellStyle name="l_Rádio - Regiões Norte - Centro-Oeste e Nordeste - 97_Plano GO -  Jornal Meia Pág. Tab. 16.05 - JR NÃO PROG. 4 3" xfId="25536" xr:uid="{B424C83D-C2A6-4D26-A6B8-45A50DF6F7C2}"/>
    <cellStyle name="l_Rádio - Regiões Norte - Centro-Oeste e Nordeste - 97_Plano GO -  Jornal Meia Pág. Tab. 16.05 - JR NÃO PROG. 5" xfId="28747" xr:uid="{9C3EEF01-4F01-4E01-B3E8-303E90941FA0}"/>
    <cellStyle name="l_Rádio - Regiões Norte - Centro-Oeste e Nordeste - 97_Plano GO -  Jornal Meia Pág. Tab. 16.05 - JR NÃO PROG. 5 2" xfId="41103" xr:uid="{8845DE9C-438E-4984-8D9C-7A3DB4E8C8D6}"/>
    <cellStyle name="l_Rádio - Regiões Norte - Centro-Oeste e Nordeste - 97_Plano GO -  Jornal Meia Pág. Tab. 16.05 - JR NÃO PROG. 6" xfId="31588" xr:uid="{0CCBEA73-B365-4192-B500-E9080D167B85}"/>
    <cellStyle name="l_Rádio - Regiões Norte - Centro-Oeste e Nordeste - 97_Plano GO -  Jornal Meia Pág. Tab. 16.05 - JR NÃO PROG._OOH - Rev 12" xfId="4330" xr:uid="{9792047F-3EAD-4D24-99AB-2310927A431E}"/>
    <cellStyle name="l_Rádio - Regiões Norte - Centro-Oeste e Nordeste - 97_Plano MA - 06-05 CONFERÊNCIA 10-05" xfId="2107" xr:uid="{D7A76739-8291-4928-B476-042EA45A9CBE}"/>
    <cellStyle name="l_Rádio - Regiões Norte - Centro-Oeste e Nordeste - 97_Plano MA - 06-05 CONFERÊNCIA 10-05 2" xfId="11627" xr:uid="{4D33EF04-9281-4A6D-81F4-F6B72100B262}"/>
    <cellStyle name="l_Rádio - Regiões Norte - Centro-Oeste e Nordeste - 97_Plano MA - 06-05 CONFERÊNCIA 10-05 2 2" xfId="13383" xr:uid="{580BB4B7-36B4-46D2-A599-240266F37558}"/>
    <cellStyle name="l_Rádio - Regiões Norte - Centro-Oeste e Nordeste - 97_Plano MA - 06-05 CONFERÊNCIA 10-05 2 2 2" xfId="17013" xr:uid="{F951C47E-52D9-4D10-8A26-D5EB7311FE5A}"/>
    <cellStyle name="l_Rádio - Regiões Norte - Centro-Oeste e Nordeste - 97_Plano MA - 06-05 CONFERÊNCIA 10-05 2 2 2 2" xfId="23172" xr:uid="{4D5FF5D9-5230-449F-8D42-5C8DBDA697CE}"/>
    <cellStyle name="l_Rádio - Regiões Norte - Centro-Oeste e Nordeste - 97_Plano MA - 06-05 CONFERÊNCIA 10-05 2 2 2 2 2" xfId="40439" xr:uid="{1C3DB982-6BAB-4CB5-9B1E-02F99839662F}"/>
    <cellStyle name="l_Rádio - Regiões Norte - Centro-Oeste e Nordeste - 97_Plano MA - 06-05 CONFERÊNCIA 10-05 2 2 2 3" xfId="28080" xr:uid="{AFA25AA4-3EBB-4FEC-87D8-DE3FF0746267}"/>
    <cellStyle name="l_Rádio - Regiões Norte - Centro-Oeste e Nordeste - 97_Plano MA - 06-05 CONFERÊNCIA 10-05 2 2 3" xfId="31304" xr:uid="{C0D76954-06DB-4F90-A08D-D68986A05FBB}"/>
    <cellStyle name="l_Rádio - Regiões Norte - Centro-Oeste e Nordeste - 97_Plano MA - 06-05 CONFERÊNCIA 10-05 2 2 3 2" xfId="43528" xr:uid="{90907D3A-E6D0-40EB-ACA6-D236D62A5445}"/>
    <cellStyle name="l_Rádio - Regiões Norte - Centro-Oeste e Nordeste - 97_Plano MA - 06-05 CONFERÊNCIA 10-05 2 2 4" xfId="34296" xr:uid="{5A92147A-E2DC-4B5D-930A-F7514BBB98DB}"/>
    <cellStyle name="l_Rádio - Regiões Norte - Centro-Oeste e Nordeste - 97_Plano MA - 06-05 CONFERÊNCIA 10-05 2 2 4 2" xfId="46015" xr:uid="{3170DC89-EEDD-4F70-B822-29C4B9F8B724}"/>
    <cellStyle name="l_Rádio - Regiões Norte - Centro-Oeste e Nordeste - 97_Plano MA - 06-05 CONFERÊNCIA 10-05 2 2 5" xfId="36497" xr:uid="{A1CEAC14-37DA-4452-84A0-90C46CBC5196}"/>
    <cellStyle name="l_Rádio - Regiões Norte - Centro-Oeste e Nordeste - 97_Plano MA - 06-05 CONFERÊNCIA 10-05 2 2 6" xfId="24409" xr:uid="{F0D804D8-A4BC-4C4A-8733-08CDEBB11195}"/>
    <cellStyle name="l_Rádio - Regiões Norte - Centro-Oeste e Nordeste - 97_Plano MA - 06-05 CONFERÊNCIA 10-05 2 3" xfId="15310" xr:uid="{A97827B6-FDBE-4A52-A016-20BBCBC87155}"/>
    <cellStyle name="l_Rádio - Regiões Norte - Centro-Oeste e Nordeste - 97_Plano MA - 06-05 CONFERÊNCIA 10-05 2 3 2" xfId="21469" xr:uid="{5C72F0E5-7CE3-4EA3-89CE-D6877BD3B2EC}"/>
    <cellStyle name="l_Rádio - Regiões Norte - Centro-Oeste e Nordeste - 97_Plano MA - 06-05 CONFERÊNCIA 10-05 2 3 2 2" xfId="38842" xr:uid="{C7FA3CA7-A810-42DC-8BF1-AFC689F8952E}"/>
    <cellStyle name="l_Rádio - Regiões Norte - Centro-Oeste e Nordeste - 97_Plano MA - 06-05 CONFERÊNCIA 10-05 2 3 3" xfId="26431" xr:uid="{B1B4326D-40EE-4982-96F1-7C61F526D20C}"/>
    <cellStyle name="l_Rádio - Regiões Norte - Centro-Oeste e Nordeste - 97_Plano MA - 06-05 CONFERÊNCIA 10-05 2 4" xfId="29622" xr:uid="{CA2353D2-59E7-45BB-B6A5-5634420F0F2C}"/>
    <cellStyle name="l_Rádio - Regiões Norte - Centro-Oeste e Nordeste - 97_Plano MA - 06-05 CONFERÊNCIA 10-05 2 4 2" xfId="41932" xr:uid="{96CFA412-298D-490C-BF7E-90107469DF72}"/>
    <cellStyle name="l_Rádio - Regiões Norte - Centro-Oeste e Nordeste - 97_Plano MA - 06-05 CONFERÊNCIA 10-05 2 5" xfId="32606" xr:uid="{92E7449A-E2E9-4E3C-800F-ECF8B2DC5D19}"/>
    <cellStyle name="l_Rádio - Regiões Norte - Centro-Oeste e Nordeste - 97_Plano MA - 06-05 CONFERÊNCIA 10-05 2 5 2" xfId="44361" xr:uid="{E68F594E-338F-4F7A-B0BC-FF76E3F5EC4F}"/>
    <cellStyle name="l_Rádio - Regiões Norte - Centro-Oeste e Nordeste - 97_Plano MA - 06-05 CONFERÊNCIA 10-05 2 6" xfId="34911" xr:uid="{41683E93-5BB3-4614-904E-EF5F2E970DFF}"/>
    <cellStyle name="l_Rádio - Regiões Norte - Centro-Oeste e Nordeste - 97_Plano MA - 06-05 CONFERÊNCIA 10-05 2 7" xfId="18959" xr:uid="{181DFE9B-BD64-4D29-868F-E814E482F9BB}"/>
    <cellStyle name="l_Rádio - Regiões Norte - Centro-Oeste e Nordeste - 97_Plano MA - 06-05 CONFERÊNCIA 10-05 3" xfId="12580" xr:uid="{C238FC1C-1008-47D3-B2A0-CCA071D72A34}"/>
    <cellStyle name="l_Rádio - Regiões Norte - Centro-Oeste e Nordeste - 97_Plano MA - 06-05 CONFERÊNCIA 10-05 3 2" xfId="16210" xr:uid="{38A7B883-AC11-48A2-96A1-631B1C8F88FA}"/>
    <cellStyle name="l_Rádio - Regiões Norte - Centro-Oeste e Nordeste - 97_Plano MA - 06-05 CONFERÊNCIA 10-05 3 2 2" xfId="22369" xr:uid="{588CE5A5-C47F-4D37-B701-E33F921F1A1D}"/>
    <cellStyle name="l_Rádio - Regiões Norte - Centro-Oeste e Nordeste - 97_Plano MA - 06-05 CONFERÊNCIA 10-05 3 2 2 2" xfId="39647" xr:uid="{DD4094D9-348F-4D06-938C-0649944E256F}"/>
    <cellStyle name="l_Rádio - Regiões Norte - Centro-Oeste e Nordeste - 97_Plano MA - 06-05 CONFERÊNCIA 10-05 3 2 3" xfId="27288" xr:uid="{D9BEE36D-453E-4CAE-91C6-3C69D14CAF8C}"/>
    <cellStyle name="l_Rádio - Regiões Norte - Centro-Oeste e Nordeste - 97_Plano MA - 06-05 CONFERÊNCIA 10-05 3 2 4" xfId="48547" xr:uid="{9879C472-7EE5-4951-8F9B-1CDDD8180B53}"/>
    <cellStyle name="l_Rádio - Regiões Norte - Centro-Oeste e Nordeste - 97_Plano MA - 06-05 CONFERÊNCIA 10-05 3 3" xfId="17910" xr:uid="{D480337C-56AE-415D-A6F4-EA7D918529A8}"/>
    <cellStyle name="l_Rádio - Regiões Norte - Centro-Oeste e Nordeste - 97_Plano MA - 06-05 CONFERÊNCIA 10-05 3 3 2" xfId="24069" xr:uid="{8B8339A6-9149-4B22-882F-9283FB32DE70}"/>
    <cellStyle name="l_Rádio - Regiões Norte - Centro-Oeste e Nordeste - 97_Plano MA - 06-05 CONFERÊNCIA 10-05 3 3 2 2" xfId="42732" xr:uid="{ED721337-B0A6-4436-9752-D5D5779BD459}"/>
    <cellStyle name="l_Rádio - Regiões Norte - Centro-Oeste e Nordeste - 97_Plano MA - 06-05 CONFERÊNCIA 10-05 3 3 3" xfId="30506" xr:uid="{9ADD29E9-FA57-4A78-9439-52D8668C7968}"/>
    <cellStyle name="l_Rádio - Regiões Norte - Centro-Oeste e Nordeste - 97_Plano MA - 06-05 CONFERÊNCIA 10-05 3 4" xfId="33503" xr:uid="{FFEC4CD8-B7DE-444D-8C9A-E68795651E32}"/>
    <cellStyle name="l_Rádio - Regiões Norte - Centro-Oeste e Nordeste - 97_Plano MA - 06-05 CONFERÊNCIA 10-05 3 4 2" xfId="45222" xr:uid="{340D8D25-A84F-4DDC-B528-220184195505}"/>
    <cellStyle name="l_Rádio - Regiões Norte - Centro-Oeste e Nordeste - 97_Plano MA - 06-05 CONFERÊNCIA 10-05 3 5" xfId="35705" xr:uid="{85F95C1E-0180-4A0B-B886-37AB868090B2}"/>
    <cellStyle name="l_Rádio - Regiões Norte - Centro-Oeste e Nordeste - 97_Plano MA - 06-05 CONFERÊNCIA 10-05 3 6" xfId="32048" xr:uid="{C0F74E63-A898-42C4-B094-98E1A8CA6C52}"/>
    <cellStyle name="l_Rádio - Regiões Norte - Centro-Oeste e Nordeste - 97_Plano MA - 06-05 CONFERÊNCIA 10-05 3 6 2" xfId="43803" xr:uid="{96580734-7661-4CAD-86B4-6F0F619F7318}"/>
    <cellStyle name="l_Rádio - Regiões Norte - Centro-Oeste e Nordeste - 97_Plano MA - 06-05 CONFERÊNCIA 10-05 4" xfId="14470" xr:uid="{7AE63377-CC7B-46DF-BA0E-0ECEE2733D5B}"/>
    <cellStyle name="l_Rádio - Regiões Norte - Centro-Oeste e Nordeste - 97_Plano MA - 06-05 CONFERÊNCIA 10-05 4 2" xfId="20629" xr:uid="{077D2F1F-1D8E-490F-8867-6EC35F7C819D}"/>
    <cellStyle name="l_Rádio - Regiões Norte - Centro-Oeste e Nordeste - 97_Plano MA - 06-05 CONFERÊNCIA 10-05 4 2 2" xfId="38039" xr:uid="{DE91F741-75E4-4160-AA2A-5B8DE4F00F3B}"/>
    <cellStyle name="l_Rádio - Regiões Norte - Centro-Oeste e Nordeste - 97_Plano MA - 06-05 CONFERÊNCIA 10-05 4 3" xfId="25537" xr:uid="{BBB8BEE2-CE18-4FE2-9ED9-063B2D50341B}"/>
    <cellStyle name="l_Rádio - Regiões Norte - Centro-Oeste e Nordeste - 97_Plano MA - 06-05 CONFERÊNCIA 10-05 5" xfId="28748" xr:uid="{E0AC35E8-5E17-4740-877D-6700566944E0}"/>
    <cellStyle name="l_Rádio - Regiões Norte - Centro-Oeste e Nordeste - 97_Plano MA - 06-05 CONFERÊNCIA 10-05 5 2" xfId="41104" xr:uid="{B4DF5E79-930F-4366-9A3F-2F930C7B4544}"/>
    <cellStyle name="l_Rádio - Regiões Norte - Centro-Oeste e Nordeste - 97_Plano MA - 06-05 CONFERÊNCIA 10-05 6" xfId="31587" xr:uid="{0A45DD3F-10AA-4B11-B8A6-3B379204E937}"/>
    <cellStyle name="l_Rádio - Regiões Norte - Centro-Oeste e Nordeste - 97_Plano MA - 06-05 CONFERÊNCIA 10-05_JORNAL COMPLEMENTO 24.06 - VERAMIR II - CONSOLIDADO" xfId="2108" xr:uid="{0ACF6322-7FE3-427B-A700-EAEB4B267DF0}"/>
    <cellStyle name="l_Rádio - Regiões Norte - Centro-Oeste e Nordeste - 97_Plano MA - 06-05 CONFERÊNCIA 10-05_OOH - Rev 12" xfId="4331" xr:uid="{F44A1DB8-68A8-4B3B-B094-BE40D1249838}"/>
    <cellStyle name="l_Rádio - Regiões Norte - Centro-Oeste e Nordeste - 97_Plano MG - 16.05.08" xfId="2109" xr:uid="{7BB018F5-B15B-486D-8343-F65260D20DE8}"/>
    <cellStyle name="l_Rádio - Regiões Norte - Centro-Oeste e Nordeste - 97_Plano MG - 16.05.08_JORNAL COMPLEMENTO 24.06 - VERAMIR II - CONSOLIDADO" xfId="2110" xr:uid="{6565E474-BCBB-4EE1-8814-479141E115AF}"/>
    <cellStyle name="l_Rádio - Regiões Norte - Centro-Oeste e Nordeste - 97_Plano MS - AJUSTADO 12.05.08 CONFERÊNCIAS 14.05.08" xfId="2111" xr:uid="{8185D204-5265-43F1-8385-9DDFE8FE32D6}"/>
    <cellStyle name="l_Rádio - Regiões Norte - Centro-Oeste e Nordeste - 97_Plano MS - AJUSTADO 12.05.08 CONFERÊNCIAS 14.05.08 2" xfId="11628" xr:uid="{D59E1766-ED5A-400F-9ADC-F6B4C9C38FA9}"/>
    <cellStyle name="l_Rádio - Regiões Norte - Centro-Oeste e Nordeste - 97_Plano MS - AJUSTADO 12.05.08 CONFERÊNCIAS 14.05.08 2 2" xfId="13384" xr:uid="{F519BD1B-6445-4967-B89B-1BC23252EA36}"/>
    <cellStyle name="l_Rádio - Regiões Norte - Centro-Oeste e Nordeste - 97_Plano MS - AJUSTADO 12.05.08 CONFERÊNCIAS 14.05.08 2 2 2" xfId="17014" xr:uid="{CD299225-0DB1-45E1-AB0A-D4113FBFF684}"/>
    <cellStyle name="l_Rádio - Regiões Norte - Centro-Oeste e Nordeste - 97_Plano MS - AJUSTADO 12.05.08 CONFERÊNCIAS 14.05.08 2 2 2 2" xfId="23173" xr:uid="{C3B2A257-FAB8-47A5-8721-6F913887C68A}"/>
    <cellStyle name="l_Rádio - Regiões Norte - Centro-Oeste e Nordeste - 97_Plano MS - AJUSTADO 12.05.08 CONFERÊNCIAS 14.05.08 2 2 2 2 2" xfId="40440" xr:uid="{89DB87A5-3914-45E7-8B40-8AA0C6CC4546}"/>
    <cellStyle name="l_Rádio - Regiões Norte - Centro-Oeste e Nordeste - 97_Plano MS - AJUSTADO 12.05.08 CONFERÊNCIAS 14.05.08 2 2 2 3" xfId="28081" xr:uid="{6BB25B2B-F677-49D9-95F7-1F3B720929C1}"/>
    <cellStyle name="l_Rádio - Regiões Norte - Centro-Oeste e Nordeste - 97_Plano MS - AJUSTADO 12.05.08 CONFERÊNCIAS 14.05.08 2 2 3" xfId="31305" xr:uid="{C248BE7C-62A8-4C9A-93C8-2031B0A4C08E}"/>
    <cellStyle name="l_Rádio - Regiões Norte - Centro-Oeste e Nordeste - 97_Plano MS - AJUSTADO 12.05.08 CONFERÊNCIAS 14.05.08 2 2 3 2" xfId="43529" xr:uid="{652D6C43-2944-404B-AD4E-64574EE5ABBB}"/>
    <cellStyle name="l_Rádio - Regiões Norte - Centro-Oeste e Nordeste - 97_Plano MS - AJUSTADO 12.05.08 CONFERÊNCIAS 14.05.08 2 2 4" xfId="34297" xr:uid="{E0495FA5-C7D9-4B06-9C63-D357F44AF5F6}"/>
    <cellStyle name="l_Rádio - Regiões Norte - Centro-Oeste e Nordeste - 97_Plano MS - AJUSTADO 12.05.08 CONFERÊNCIAS 14.05.08 2 2 4 2" xfId="46016" xr:uid="{140F0D3C-34B9-4102-A2CB-0A17FDE59F53}"/>
    <cellStyle name="l_Rádio - Regiões Norte - Centro-Oeste e Nordeste - 97_Plano MS - AJUSTADO 12.05.08 CONFERÊNCIAS 14.05.08 2 2 5" xfId="36498" xr:uid="{C691F65C-99BC-4627-8A37-EDDEACA140E8}"/>
    <cellStyle name="l_Rádio - Regiões Norte - Centro-Oeste e Nordeste - 97_Plano MS - AJUSTADO 12.05.08 CONFERÊNCIAS 14.05.08 2 2 6" xfId="24410" xr:uid="{3BAAE4C9-2514-4103-94FF-1502FBDF36FB}"/>
    <cellStyle name="l_Rádio - Regiões Norte - Centro-Oeste e Nordeste - 97_Plano MS - AJUSTADO 12.05.08 CONFERÊNCIAS 14.05.08 2 3" xfId="15311" xr:uid="{C4E9627C-6F89-4CBE-8FF4-36748A677EAB}"/>
    <cellStyle name="l_Rádio - Regiões Norte - Centro-Oeste e Nordeste - 97_Plano MS - AJUSTADO 12.05.08 CONFERÊNCIAS 14.05.08 2 3 2" xfId="21470" xr:uid="{28F7CCA9-5521-466C-9353-59F9B3B89753}"/>
    <cellStyle name="l_Rádio - Regiões Norte - Centro-Oeste e Nordeste - 97_Plano MS - AJUSTADO 12.05.08 CONFERÊNCIAS 14.05.08 2 3 2 2" xfId="38843" xr:uid="{8D171F17-2D7C-4F8E-800E-D3AC2B006668}"/>
    <cellStyle name="l_Rádio - Regiões Norte - Centro-Oeste e Nordeste - 97_Plano MS - AJUSTADO 12.05.08 CONFERÊNCIAS 14.05.08 2 3 3" xfId="26432" xr:uid="{F45BBABB-1039-468E-B84E-0DD2EF9AE7F7}"/>
    <cellStyle name="l_Rádio - Regiões Norte - Centro-Oeste e Nordeste - 97_Plano MS - AJUSTADO 12.05.08 CONFERÊNCIAS 14.05.08 2 4" xfId="29623" xr:uid="{6342EEFD-C503-4A65-AFE1-369B7750C169}"/>
    <cellStyle name="l_Rádio - Regiões Norte - Centro-Oeste e Nordeste - 97_Plano MS - AJUSTADO 12.05.08 CONFERÊNCIAS 14.05.08 2 4 2" xfId="41933" xr:uid="{9570C6A6-AF31-4A23-A849-3DADFAA067B2}"/>
    <cellStyle name="l_Rádio - Regiões Norte - Centro-Oeste e Nordeste - 97_Plano MS - AJUSTADO 12.05.08 CONFERÊNCIAS 14.05.08 2 5" xfId="32607" xr:uid="{6C8740F8-9A65-4C3E-AB85-CB91795FC972}"/>
    <cellStyle name="l_Rádio - Regiões Norte - Centro-Oeste e Nordeste - 97_Plano MS - AJUSTADO 12.05.08 CONFERÊNCIAS 14.05.08 2 5 2" xfId="44362" xr:uid="{448193E0-16B1-4169-811E-73A6FC3C4F5D}"/>
    <cellStyle name="l_Rádio - Regiões Norte - Centro-Oeste e Nordeste - 97_Plano MS - AJUSTADO 12.05.08 CONFERÊNCIAS 14.05.08 2 6" xfId="34912" xr:uid="{B9EF7412-9804-4C69-B2C2-AF9DC2DDF731}"/>
    <cellStyle name="l_Rádio - Regiões Norte - Centro-Oeste e Nordeste - 97_Plano MS - AJUSTADO 12.05.08 CONFERÊNCIAS 14.05.08 2 7" xfId="18643" xr:uid="{A0E65156-980F-4D60-BF90-336D44ABED6B}"/>
    <cellStyle name="l_Rádio - Regiões Norte - Centro-Oeste e Nordeste - 97_Plano MS - AJUSTADO 12.05.08 CONFERÊNCIAS 14.05.08 3" xfId="12581" xr:uid="{9B3405B8-BEB7-4B74-B52B-D30D0DF0F5AC}"/>
    <cellStyle name="l_Rádio - Regiões Norte - Centro-Oeste e Nordeste - 97_Plano MS - AJUSTADO 12.05.08 CONFERÊNCIAS 14.05.08 3 2" xfId="16211" xr:uid="{01B8F86A-D22F-4B81-AC9C-06828261FB7C}"/>
    <cellStyle name="l_Rádio - Regiões Norte - Centro-Oeste e Nordeste - 97_Plano MS - AJUSTADO 12.05.08 CONFERÊNCIAS 14.05.08 3 2 2" xfId="22370" xr:uid="{30286C06-D3EB-41DF-8C8E-7D165B54C4DE}"/>
    <cellStyle name="l_Rádio - Regiões Norte - Centro-Oeste e Nordeste - 97_Plano MS - AJUSTADO 12.05.08 CONFERÊNCIAS 14.05.08 3 2 2 2" xfId="39648" xr:uid="{E6B55692-CB5F-4796-9F30-6944C25C9BB2}"/>
    <cellStyle name="l_Rádio - Regiões Norte - Centro-Oeste e Nordeste - 97_Plano MS - AJUSTADO 12.05.08 CONFERÊNCIAS 14.05.08 3 2 3" xfId="27289" xr:uid="{7B892F86-E22C-4226-AD25-87A57FEEDF19}"/>
    <cellStyle name="l_Rádio - Regiões Norte - Centro-Oeste e Nordeste - 97_Plano MS - AJUSTADO 12.05.08 CONFERÊNCIAS 14.05.08 3 2 4" xfId="48548" xr:uid="{4B76E9C7-082C-4146-875E-7B8DC4C2DB49}"/>
    <cellStyle name="l_Rádio - Regiões Norte - Centro-Oeste e Nordeste - 97_Plano MS - AJUSTADO 12.05.08 CONFERÊNCIAS 14.05.08 3 3" xfId="17911" xr:uid="{61EECAD8-FC58-4C8B-AEEC-C52EC682A56A}"/>
    <cellStyle name="l_Rádio - Regiões Norte - Centro-Oeste e Nordeste - 97_Plano MS - AJUSTADO 12.05.08 CONFERÊNCIAS 14.05.08 3 3 2" xfId="24070" xr:uid="{EBFADD74-235A-49BA-A928-EDD795641DDF}"/>
    <cellStyle name="l_Rádio - Regiões Norte - Centro-Oeste e Nordeste - 97_Plano MS - AJUSTADO 12.05.08 CONFERÊNCIAS 14.05.08 3 3 2 2" xfId="42733" xr:uid="{3600253B-7B48-4151-A1C5-DDB1E1FDAE25}"/>
    <cellStyle name="l_Rádio - Regiões Norte - Centro-Oeste e Nordeste - 97_Plano MS - AJUSTADO 12.05.08 CONFERÊNCIAS 14.05.08 3 3 3" xfId="30507" xr:uid="{3A55A61D-3D15-42CA-86E3-213FA0C522AA}"/>
    <cellStyle name="l_Rádio - Regiões Norte - Centro-Oeste e Nordeste - 97_Plano MS - AJUSTADO 12.05.08 CONFERÊNCIAS 14.05.08 3 4" xfId="33504" xr:uid="{E584A46D-4BFA-44FA-9954-FBD2BCEB4DEC}"/>
    <cellStyle name="l_Rádio - Regiões Norte - Centro-Oeste e Nordeste - 97_Plano MS - AJUSTADO 12.05.08 CONFERÊNCIAS 14.05.08 3 4 2" xfId="45223" xr:uid="{01C45551-0B54-4697-8392-CFBB677ADBC3}"/>
    <cellStyle name="l_Rádio - Regiões Norte - Centro-Oeste e Nordeste - 97_Plano MS - AJUSTADO 12.05.08 CONFERÊNCIAS 14.05.08 3 5" xfId="35706" xr:uid="{0D4FD4F2-D05B-4AFF-9429-06CFB7ED4DA4}"/>
    <cellStyle name="l_Rádio - Regiões Norte - Centro-Oeste e Nordeste - 97_Plano MS - AJUSTADO 12.05.08 CONFERÊNCIAS 14.05.08 3 6" xfId="37026" xr:uid="{D263EA24-3918-452A-BE7B-1A3E5D20CC24}"/>
    <cellStyle name="l_Rádio - Regiões Norte - Centro-Oeste e Nordeste - 97_Plano MS - AJUSTADO 12.05.08 CONFERÊNCIAS 14.05.08 3 6 2" xfId="46562" xr:uid="{BCC8D9D1-1E09-473B-8BAE-43C9664D889B}"/>
    <cellStyle name="l_Rádio - Regiões Norte - Centro-Oeste e Nordeste - 97_Plano MS - AJUSTADO 12.05.08 CONFERÊNCIAS 14.05.08 4" xfId="14471" xr:uid="{BC16D28F-28B1-4D52-97B4-766C03AC36EF}"/>
    <cellStyle name="l_Rádio - Regiões Norte - Centro-Oeste e Nordeste - 97_Plano MS - AJUSTADO 12.05.08 CONFERÊNCIAS 14.05.08 4 2" xfId="20630" xr:uid="{744AB27F-7351-4A18-8086-1FEA25EC5EC1}"/>
    <cellStyle name="l_Rádio - Regiões Norte - Centro-Oeste e Nordeste - 97_Plano MS - AJUSTADO 12.05.08 CONFERÊNCIAS 14.05.08 4 2 2" xfId="38040" xr:uid="{EF972B6F-5D97-4CCA-ADBD-768058BB44C8}"/>
    <cellStyle name="l_Rádio - Regiões Norte - Centro-Oeste e Nordeste - 97_Plano MS - AJUSTADO 12.05.08 CONFERÊNCIAS 14.05.08 4 3" xfId="25538" xr:uid="{04C28B58-D549-4741-8A32-7472EF4B2723}"/>
    <cellStyle name="l_Rádio - Regiões Norte - Centro-Oeste e Nordeste - 97_Plano MS - AJUSTADO 12.05.08 CONFERÊNCIAS 14.05.08 5" xfId="28749" xr:uid="{E6E5BC84-A7A3-43AB-B50E-1E0644BFAB59}"/>
    <cellStyle name="l_Rádio - Regiões Norte - Centro-Oeste e Nordeste - 97_Plano MS - AJUSTADO 12.05.08 CONFERÊNCIAS 14.05.08 5 2" xfId="41105" xr:uid="{3CBFB372-FC0B-4B58-B7AB-D6485A5F47B4}"/>
    <cellStyle name="l_Rádio - Regiões Norte - Centro-Oeste e Nordeste - 97_Plano MS - AJUSTADO 12.05.08 CONFERÊNCIAS 14.05.08 6" xfId="31586" xr:uid="{DE638D5C-4FF6-498E-8629-E87F1B69CD1F}"/>
    <cellStyle name="l_Rádio - Regiões Norte - Centro-Oeste e Nordeste - 97_Plano MS - AJUSTADO 12.05.08 CONFERÊNCIAS 14.05.08_JORNAL COMPLEMENTO 24.06 - VERAMIR II - CONSOLIDADO" xfId="2112" xr:uid="{791CB105-12B2-4EF2-8C18-835812F88879}"/>
    <cellStyle name="l_Rádio - Regiões Norte - Centro-Oeste e Nordeste - 97_Plano MS - AJUSTADO 12.05.08 CONFERÊNCIAS 14.05.08_OOH - Rev 12" xfId="4332" xr:uid="{38E171CB-4417-4C08-AD94-7B785AD86AD9}"/>
    <cellStyle name="l_Rádio - Regiões Norte - Centro-Oeste e Nordeste - 97_Plano MS - AJUSTADO 12.05.08 CONFERÊNCIAS 14.05.08_Plano RJ -" xfId="2113" xr:uid="{02CEE006-A44B-45E4-9972-A556B08057EC}"/>
    <cellStyle name="l_Rádio - Regiões Norte - Centro-Oeste e Nordeste - 97_Plano MS - AJUSTADO 12.05.08 CONFERÊNCIAS 14.05.08_Plano RJ -_JORNAL COMPLEMENTO 24.06 - VERAMIR II - CONSOLIDADO" xfId="2114" xr:uid="{ABD8286C-A3B3-4A60-83E6-8552318FBC70}"/>
    <cellStyle name="l_Rádio - Regiões Norte - Centro-Oeste e Nordeste - 97_Plano MT - AJUSTADO 06.05.08 CONFERÊNCIA 07.05.08" xfId="2115" xr:uid="{E1B997C5-9266-481A-B163-9C0B5BAAA845}"/>
    <cellStyle name="l_Rádio - Regiões Norte - Centro-Oeste e Nordeste - 97_Plano MT - AJUSTADO 06.05.08 CONFERÊNCIA 07.05.08 2" xfId="11629" xr:uid="{3CBBD3B6-972C-48B3-94F8-1AB9D120F381}"/>
    <cellStyle name="l_Rádio - Regiões Norte - Centro-Oeste e Nordeste - 97_Plano MT - AJUSTADO 06.05.08 CONFERÊNCIA 07.05.08 2 2" xfId="13385" xr:uid="{C008FF00-3132-487A-A4C4-4AA23A62BDB4}"/>
    <cellStyle name="l_Rádio - Regiões Norte - Centro-Oeste e Nordeste - 97_Plano MT - AJUSTADO 06.05.08 CONFERÊNCIA 07.05.08 2 2 2" xfId="17015" xr:uid="{CB41BB5D-26D9-47A0-BCD2-E419C8DFD69E}"/>
    <cellStyle name="l_Rádio - Regiões Norte - Centro-Oeste e Nordeste - 97_Plano MT - AJUSTADO 06.05.08 CONFERÊNCIA 07.05.08 2 2 2 2" xfId="23174" xr:uid="{AB93B233-B324-401E-8E7B-5EC78CFD6EBC}"/>
    <cellStyle name="l_Rádio - Regiões Norte - Centro-Oeste e Nordeste - 97_Plano MT - AJUSTADO 06.05.08 CONFERÊNCIA 07.05.08 2 2 2 2 2" xfId="40441" xr:uid="{A5116FEE-FE97-4214-AC84-D64A09638BFE}"/>
    <cellStyle name="l_Rádio - Regiões Norte - Centro-Oeste e Nordeste - 97_Plano MT - AJUSTADO 06.05.08 CONFERÊNCIA 07.05.08 2 2 2 3" xfId="28082" xr:uid="{81CFC91A-2B8A-4266-B320-D13A5C499E92}"/>
    <cellStyle name="l_Rádio - Regiões Norte - Centro-Oeste e Nordeste - 97_Plano MT - AJUSTADO 06.05.08 CONFERÊNCIA 07.05.08 2 2 3" xfId="31306" xr:uid="{1D6625C7-91A9-4E4F-A7A7-13702F79B5E7}"/>
    <cellStyle name="l_Rádio - Regiões Norte - Centro-Oeste e Nordeste - 97_Plano MT - AJUSTADO 06.05.08 CONFERÊNCIA 07.05.08 2 2 3 2" xfId="43530" xr:uid="{BFCC6C6A-CDC7-418D-B8D0-60C6CD0582B8}"/>
    <cellStyle name="l_Rádio - Regiões Norte - Centro-Oeste e Nordeste - 97_Plano MT - AJUSTADO 06.05.08 CONFERÊNCIA 07.05.08 2 2 4" xfId="34298" xr:uid="{A3E2723F-36F7-4D1A-B21A-D78DBB1F5FEC}"/>
    <cellStyle name="l_Rádio - Regiões Norte - Centro-Oeste e Nordeste - 97_Plano MT - AJUSTADO 06.05.08 CONFERÊNCIA 07.05.08 2 2 4 2" xfId="46017" xr:uid="{19847CD6-4355-4E65-89C7-F2EC1C2EF1A1}"/>
    <cellStyle name="l_Rádio - Regiões Norte - Centro-Oeste e Nordeste - 97_Plano MT - AJUSTADO 06.05.08 CONFERÊNCIA 07.05.08 2 2 5" xfId="36499" xr:uid="{D2F219BD-EBA6-4CEF-8A72-38DFF346E5A2}"/>
    <cellStyle name="l_Rádio - Regiões Norte - Centro-Oeste e Nordeste - 97_Plano MT - AJUSTADO 06.05.08 CONFERÊNCIA 07.05.08 2 2 6" xfId="24411" xr:uid="{F0E15322-B08C-4E41-BACF-62AD5FAE47DA}"/>
    <cellStyle name="l_Rádio - Regiões Norte - Centro-Oeste e Nordeste - 97_Plano MT - AJUSTADO 06.05.08 CONFERÊNCIA 07.05.08 2 3" xfId="15312" xr:uid="{5BD17BE8-5986-48D5-8EF2-369BDA7B0698}"/>
    <cellStyle name="l_Rádio - Regiões Norte - Centro-Oeste e Nordeste - 97_Plano MT - AJUSTADO 06.05.08 CONFERÊNCIA 07.05.08 2 3 2" xfId="21471" xr:uid="{53B7309D-E0B1-404E-97CF-5DFD87B7C349}"/>
    <cellStyle name="l_Rádio - Regiões Norte - Centro-Oeste e Nordeste - 97_Plano MT - AJUSTADO 06.05.08 CONFERÊNCIA 07.05.08 2 3 2 2" xfId="38844" xr:uid="{E78853C9-825C-4D38-8C85-D044E06F98E2}"/>
    <cellStyle name="l_Rádio - Regiões Norte - Centro-Oeste e Nordeste - 97_Plano MT - AJUSTADO 06.05.08 CONFERÊNCIA 07.05.08 2 3 3" xfId="26433" xr:uid="{DEBB0FDB-3664-47F5-9097-682549F5D978}"/>
    <cellStyle name="l_Rádio - Regiões Norte - Centro-Oeste e Nordeste - 97_Plano MT - AJUSTADO 06.05.08 CONFERÊNCIA 07.05.08 2 4" xfId="29624" xr:uid="{354CC886-7ADF-48D7-94EB-38EC91DF8B40}"/>
    <cellStyle name="l_Rádio - Regiões Norte - Centro-Oeste e Nordeste - 97_Plano MT - AJUSTADO 06.05.08 CONFERÊNCIA 07.05.08 2 4 2" xfId="41934" xr:uid="{F7F0F610-7F66-4B46-88C0-5F866CE8D0CB}"/>
    <cellStyle name="l_Rádio - Regiões Norte - Centro-Oeste e Nordeste - 97_Plano MT - AJUSTADO 06.05.08 CONFERÊNCIA 07.05.08 2 5" xfId="32608" xr:uid="{88F920BA-4761-413B-8DA9-515E3D6BDAFF}"/>
    <cellStyle name="l_Rádio - Regiões Norte - Centro-Oeste e Nordeste - 97_Plano MT - AJUSTADO 06.05.08 CONFERÊNCIA 07.05.08 2 5 2" xfId="44363" xr:uid="{D1C28C07-9C3F-47EA-9632-08437F62F461}"/>
    <cellStyle name="l_Rádio - Regiões Norte - Centro-Oeste e Nordeste - 97_Plano MT - AJUSTADO 06.05.08 CONFERÊNCIA 07.05.08 2 6" xfId="34913" xr:uid="{5F33D03A-56D3-4CAB-831D-223448672A0D}"/>
    <cellStyle name="l_Rádio - Regiões Norte - Centro-Oeste e Nordeste - 97_Plano MT - AJUSTADO 06.05.08 CONFERÊNCIA 07.05.08 2 7" xfId="19341" xr:uid="{542D3061-C05C-4040-8C74-935670DB9BDE}"/>
    <cellStyle name="l_Rádio - Regiões Norte - Centro-Oeste e Nordeste - 97_Plano MT - AJUSTADO 06.05.08 CONFERÊNCIA 07.05.08 3" xfId="12582" xr:uid="{76BA1349-A560-441E-AF7C-04128133EBDE}"/>
    <cellStyle name="l_Rádio - Regiões Norte - Centro-Oeste e Nordeste - 97_Plano MT - AJUSTADO 06.05.08 CONFERÊNCIA 07.05.08 3 2" xfId="16212" xr:uid="{D09F89B2-BB8D-4699-A0DE-5DD196F0173D}"/>
    <cellStyle name="l_Rádio - Regiões Norte - Centro-Oeste e Nordeste - 97_Plano MT - AJUSTADO 06.05.08 CONFERÊNCIA 07.05.08 3 2 2" xfId="22371" xr:uid="{820645E2-ACCA-4820-A75A-597552C94EE8}"/>
    <cellStyle name="l_Rádio - Regiões Norte - Centro-Oeste e Nordeste - 97_Plano MT - AJUSTADO 06.05.08 CONFERÊNCIA 07.05.08 3 2 2 2" xfId="39649" xr:uid="{28F9BFBF-4329-41C2-8CD6-78E6A10F8874}"/>
    <cellStyle name="l_Rádio - Regiões Norte - Centro-Oeste e Nordeste - 97_Plano MT - AJUSTADO 06.05.08 CONFERÊNCIA 07.05.08 3 2 3" xfId="27290" xr:uid="{1EC8571F-161E-4B0B-95B1-D9F1AED681BB}"/>
    <cellStyle name="l_Rádio - Regiões Norte - Centro-Oeste e Nordeste - 97_Plano MT - AJUSTADO 06.05.08 CONFERÊNCIA 07.05.08 3 2 4" xfId="48549" xr:uid="{6C20E4DA-BD20-42AF-A151-090FA4F0B153}"/>
    <cellStyle name="l_Rádio - Regiões Norte - Centro-Oeste e Nordeste - 97_Plano MT - AJUSTADO 06.05.08 CONFERÊNCIA 07.05.08 3 3" xfId="17912" xr:uid="{C04D7659-91D1-499A-B5E0-B890E30209A7}"/>
    <cellStyle name="l_Rádio - Regiões Norte - Centro-Oeste e Nordeste - 97_Plano MT - AJUSTADO 06.05.08 CONFERÊNCIA 07.05.08 3 3 2" xfId="24071" xr:uid="{CA61DDDC-2679-40F2-98F4-30CF68CB6B93}"/>
    <cellStyle name="l_Rádio - Regiões Norte - Centro-Oeste e Nordeste - 97_Plano MT - AJUSTADO 06.05.08 CONFERÊNCIA 07.05.08 3 3 2 2" xfId="42734" xr:uid="{A257A1A9-F99C-4FAC-98A4-57EE5E8BD8C7}"/>
    <cellStyle name="l_Rádio - Regiões Norte - Centro-Oeste e Nordeste - 97_Plano MT - AJUSTADO 06.05.08 CONFERÊNCIA 07.05.08 3 3 3" xfId="30508" xr:uid="{B7F15C21-919E-4B28-ABC1-B641C4559B82}"/>
    <cellStyle name="l_Rádio - Regiões Norte - Centro-Oeste e Nordeste - 97_Plano MT - AJUSTADO 06.05.08 CONFERÊNCIA 07.05.08 3 4" xfId="33505" xr:uid="{3424491C-8F2A-465B-A44C-D5439D5A26FC}"/>
    <cellStyle name="l_Rádio - Regiões Norte - Centro-Oeste e Nordeste - 97_Plano MT - AJUSTADO 06.05.08 CONFERÊNCIA 07.05.08 3 4 2" xfId="45224" xr:uid="{177A3F8A-C943-4E2F-BBE3-97F6A3CFA8D1}"/>
    <cellStyle name="l_Rádio - Regiões Norte - Centro-Oeste e Nordeste - 97_Plano MT - AJUSTADO 06.05.08 CONFERÊNCIA 07.05.08 3 5" xfId="35707" xr:uid="{C9D06D89-C399-403D-8F3E-7C7779D2D974}"/>
    <cellStyle name="l_Rádio - Regiões Norte - Centro-Oeste e Nordeste - 97_Plano MT - AJUSTADO 06.05.08 CONFERÊNCIA 07.05.08 3 6" xfId="37229" xr:uid="{9695BC40-FC64-470A-B068-45459C9863A4}"/>
    <cellStyle name="l_Rádio - Regiões Norte - Centro-Oeste e Nordeste - 97_Plano MT - AJUSTADO 06.05.08 CONFERÊNCIA 07.05.08 3 6 2" xfId="46765" xr:uid="{2FD550C1-422B-4AAC-A390-104F6C2430C1}"/>
    <cellStyle name="l_Rádio - Regiões Norte - Centro-Oeste e Nordeste - 97_Plano MT - AJUSTADO 06.05.08 CONFERÊNCIA 07.05.08 4" xfId="14472" xr:uid="{9BA67DBF-5F80-4780-B2B2-768260F7C53B}"/>
    <cellStyle name="l_Rádio - Regiões Norte - Centro-Oeste e Nordeste - 97_Plano MT - AJUSTADO 06.05.08 CONFERÊNCIA 07.05.08 4 2" xfId="20631" xr:uid="{FAE12843-18B9-4D2C-B0C0-8D098D82BD86}"/>
    <cellStyle name="l_Rádio - Regiões Norte - Centro-Oeste e Nordeste - 97_Plano MT - AJUSTADO 06.05.08 CONFERÊNCIA 07.05.08 4 2 2" xfId="38041" xr:uid="{8C473D2B-C429-4E5C-A732-FAFDDFEE0E73}"/>
    <cellStyle name="l_Rádio - Regiões Norte - Centro-Oeste e Nordeste - 97_Plano MT - AJUSTADO 06.05.08 CONFERÊNCIA 07.05.08 4 3" xfId="25539" xr:uid="{78AD3B52-D400-4750-8DF1-F49A79B3CEC8}"/>
    <cellStyle name="l_Rádio - Regiões Norte - Centro-Oeste e Nordeste - 97_Plano MT - AJUSTADO 06.05.08 CONFERÊNCIA 07.05.08 5" xfId="28750" xr:uid="{72F1E8BF-37C4-427D-9683-0C3F41E742FC}"/>
    <cellStyle name="l_Rádio - Regiões Norte - Centro-Oeste e Nordeste - 97_Plano MT - AJUSTADO 06.05.08 CONFERÊNCIA 07.05.08 5 2" xfId="41106" xr:uid="{8BF59CB5-57C9-4CAB-97C9-2098E097A6F4}"/>
    <cellStyle name="l_Rádio - Regiões Norte - Centro-Oeste e Nordeste - 97_Plano MT - AJUSTADO 06.05.08 CONFERÊNCIA 07.05.08 6" xfId="24742" xr:uid="{4F92BAAF-6C41-404E-B4B6-532F67B130CD}"/>
    <cellStyle name="l_Rádio - Regiões Norte - Centro-Oeste e Nordeste - 97_Plano MT - AJUSTADO 06.05.08 CONFERÊNCIA 07.05.08_OOH - Rev 12" xfId="4333" xr:uid="{1DD00518-9F3F-435F-A9AB-2AE0E8541C92}"/>
    <cellStyle name="l_Rádio - Regiões Norte - Centro-Oeste e Nordeste - 97_Plano PA - REV I - 13.05" xfId="2116" xr:uid="{E5CC1C4C-0B9D-4EFD-B62A-49D14733AD04}"/>
    <cellStyle name="l_Rádio - Regiões Norte - Centro-Oeste e Nordeste - 97_Plano PA - REV I - 13.05 2" xfId="11630" xr:uid="{6BEBC697-ED02-494A-9371-C636A2C62BC0}"/>
    <cellStyle name="l_Rádio - Regiões Norte - Centro-Oeste e Nordeste - 97_Plano PA - REV I - 13.05 2 2" xfId="13386" xr:uid="{2578E1E2-A440-4181-AB1A-64B43E6DD4A0}"/>
    <cellStyle name="l_Rádio - Regiões Norte - Centro-Oeste e Nordeste - 97_Plano PA - REV I - 13.05 2 2 2" xfId="17016" xr:uid="{6D7D2CC2-CBF9-4219-A76F-2ACE4BE757C3}"/>
    <cellStyle name="l_Rádio - Regiões Norte - Centro-Oeste e Nordeste - 97_Plano PA - REV I - 13.05 2 2 2 2" xfId="23175" xr:uid="{46515B5D-E7C7-401A-B13B-509155EFF526}"/>
    <cellStyle name="l_Rádio - Regiões Norte - Centro-Oeste e Nordeste - 97_Plano PA - REV I - 13.05 2 2 2 2 2" xfId="40442" xr:uid="{B1CF657A-34C4-403C-8C5A-D78AC43D1234}"/>
    <cellStyle name="l_Rádio - Regiões Norte - Centro-Oeste e Nordeste - 97_Plano PA - REV I - 13.05 2 2 2 3" xfId="28083" xr:uid="{6F66FA88-AE47-403A-83F5-E33420B31A88}"/>
    <cellStyle name="l_Rádio - Regiões Norte - Centro-Oeste e Nordeste - 97_Plano PA - REV I - 13.05 2 2 3" xfId="31307" xr:uid="{3EDF9618-C415-44B5-858F-00E971C2364F}"/>
    <cellStyle name="l_Rádio - Regiões Norte - Centro-Oeste e Nordeste - 97_Plano PA - REV I - 13.05 2 2 3 2" xfId="43531" xr:uid="{B23DD5BB-D7C6-4DC0-94FF-A8CF7218D495}"/>
    <cellStyle name="l_Rádio - Regiões Norte - Centro-Oeste e Nordeste - 97_Plano PA - REV I - 13.05 2 2 4" xfId="34299" xr:uid="{8C6916DB-D6B4-4C2B-BED1-DEFAD260CB9A}"/>
    <cellStyle name="l_Rádio - Regiões Norte - Centro-Oeste e Nordeste - 97_Plano PA - REV I - 13.05 2 2 4 2" xfId="46018" xr:uid="{816A86B9-A281-4875-876F-F8C0FF3102D0}"/>
    <cellStyle name="l_Rádio - Regiões Norte - Centro-Oeste e Nordeste - 97_Plano PA - REV I - 13.05 2 2 5" xfId="36500" xr:uid="{FDC63918-FF63-453E-9E3E-8A9E3A6D1408}"/>
    <cellStyle name="l_Rádio - Regiões Norte - Centro-Oeste e Nordeste - 97_Plano PA - REV I - 13.05 2 2 6" xfId="24412" xr:uid="{98EC6DBF-81E6-4988-85F8-73673BE29A35}"/>
    <cellStyle name="l_Rádio - Regiões Norte - Centro-Oeste e Nordeste - 97_Plano PA - REV I - 13.05 2 3" xfId="15313" xr:uid="{77C7816B-9713-412F-B5F1-C70815F60BCB}"/>
    <cellStyle name="l_Rádio - Regiões Norte - Centro-Oeste e Nordeste - 97_Plano PA - REV I - 13.05 2 3 2" xfId="21472" xr:uid="{A9C7B0AC-8CC9-4002-83E4-9773E020ABD9}"/>
    <cellStyle name="l_Rádio - Regiões Norte - Centro-Oeste e Nordeste - 97_Plano PA - REV I - 13.05 2 3 2 2" xfId="38845" xr:uid="{395B6EF8-A7F3-40FA-AE08-0D22F60DD801}"/>
    <cellStyle name="l_Rádio - Regiões Norte - Centro-Oeste e Nordeste - 97_Plano PA - REV I - 13.05 2 3 3" xfId="26434" xr:uid="{80ACA1C3-981C-4A45-8B31-5A7F1787272F}"/>
    <cellStyle name="l_Rádio - Regiões Norte - Centro-Oeste e Nordeste - 97_Plano PA - REV I - 13.05 2 4" xfId="29625" xr:uid="{80B97DF7-24BB-420B-B546-95C406622456}"/>
    <cellStyle name="l_Rádio - Regiões Norte - Centro-Oeste e Nordeste - 97_Plano PA - REV I - 13.05 2 4 2" xfId="41935" xr:uid="{760B70DE-072C-4067-8FBE-AC882C0BF322}"/>
    <cellStyle name="l_Rádio - Regiões Norte - Centro-Oeste e Nordeste - 97_Plano PA - REV I - 13.05 2 5" xfId="32609" xr:uid="{7AEBA074-A539-401D-BFC9-75D028193C8F}"/>
    <cellStyle name="l_Rádio - Regiões Norte - Centro-Oeste e Nordeste - 97_Plano PA - REV I - 13.05 2 5 2" xfId="44364" xr:uid="{54E9E940-A8CB-4D0E-B9BB-78779AC21F26}"/>
    <cellStyle name="l_Rádio - Regiões Norte - Centro-Oeste e Nordeste - 97_Plano PA - REV I - 13.05 2 6" xfId="34914" xr:uid="{0B8A491B-E3E3-464C-8463-D550EB82903E}"/>
    <cellStyle name="l_Rádio - Regiões Norte - Centro-Oeste e Nordeste - 97_Plano PA - REV I - 13.05 2 7" xfId="19635" xr:uid="{E64FC91F-1D10-43E0-957D-28A9E1A72F7D}"/>
    <cellStyle name="l_Rádio - Regiões Norte - Centro-Oeste e Nordeste - 97_Plano PA - REV I - 13.05 3" xfId="12583" xr:uid="{7074263D-A699-4A20-9F74-A873FC924578}"/>
    <cellStyle name="l_Rádio - Regiões Norte - Centro-Oeste e Nordeste - 97_Plano PA - REV I - 13.05 3 2" xfId="16213" xr:uid="{66DA3156-282D-45C8-925A-8216420FC121}"/>
    <cellStyle name="l_Rádio - Regiões Norte - Centro-Oeste e Nordeste - 97_Plano PA - REV I - 13.05 3 2 2" xfId="22372" xr:uid="{DDA41286-1FDD-4874-8F8D-A9F5B1B3FC23}"/>
    <cellStyle name="l_Rádio - Regiões Norte - Centro-Oeste e Nordeste - 97_Plano PA - REV I - 13.05 3 2 2 2" xfId="39650" xr:uid="{B3ED75E3-3FA3-418F-92A2-998744550BE5}"/>
    <cellStyle name="l_Rádio - Regiões Norte - Centro-Oeste e Nordeste - 97_Plano PA - REV I - 13.05 3 2 3" xfId="27291" xr:uid="{A577F818-6E7B-4755-BB5F-96727E3A21B0}"/>
    <cellStyle name="l_Rádio - Regiões Norte - Centro-Oeste e Nordeste - 97_Plano PA - REV I - 13.05 3 2 4" xfId="48550" xr:uid="{758A91A8-7A1A-4F12-9145-A931A63E46FD}"/>
    <cellStyle name="l_Rádio - Regiões Norte - Centro-Oeste e Nordeste - 97_Plano PA - REV I - 13.05 3 3" xfId="17913" xr:uid="{832BC904-8038-4359-B09F-A7EDEA154CD2}"/>
    <cellStyle name="l_Rádio - Regiões Norte - Centro-Oeste e Nordeste - 97_Plano PA - REV I - 13.05 3 3 2" xfId="24072" xr:uid="{9659B4B7-1E70-45E5-A022-A8DE31B380C9}"/>
    <cellStyle name="l_Rádio - Regiões Norte - Centro-Oeste e Nordeste - 97_Plano PA - REV I - 13.05 3 3 2 2" xfId="42735" xr:uid="{172A8C0D-B48A-49F4-A311-30A19156604B}"/>
    <cellStyle name="l_Rádio - Regiões Norte - Centro-Oeste e Nordeste - 97_Plano PA - REV I - 13.05 3 3 3" xfId="30509" xr:uid="{44BCB022-A7F9-466B-B940-5A6D67D75DD7}"/>
    <cellStyle name="l_Rádio - Regiões Norte - Centro-Oeste e Nordeste - 97_Plano PA - REV I - 13.05 3 4" xfId="33506" xr:uid="{6539681F-8742-4E1B-8AD7-65E022F156CB}"/>
    <cellStyle name="l_Rádio - Regiões Norte - Centro-Oeste e Nordeste - 97_Plano PA - REV I - 13.05 3 4 2" xfId="45225" xr:uid="{4C45E4E8-D01E-4007-ACA4-557E200B95C8}"/>
    <cellStyle name="l_Rádio - Regiões Norte - Centro-Oeste e Nordeste - 97_Plano PA - REV I - 13.05 3 5" xfId="35708" xr:uid="{B3518661-02D4-4C21-9555-F9CD23B1BA2C}"/>
    <cellStyle name="l_Rádio - Regiões Norte - Centro-Oeste e Nordeste - 97_Plano PA - REV I - 13.05 3 6" xfId="36829" xr:uid="{12A2235C-F87D-43FD-B673-39DE5C54EA4A}"/>
    <cellStyle name="l_Rádio - Regiões Norte - Centro-Oeste e Nordeste - 97_Plano PA - REV I - 13.05 3 6 2" xfId="46365" xr:uid="{57A8FE61-249B-492B-8AFD-EB146CE9627A}"/>
    <cellStyle name="l_Rádio - Regiões Norte - Centro-Oeste e Nordeste - 97_Plano PA - REV I - 13.05 4" xfId="14473" xr:uid="{E2B41E90-ACBB-48B0-93C4-171FB80B22C1}"/>
    <cellStyle name="l_Rádio - Regiões Norte - Centro-Oeste e Nordeste - 97_Plano PA - REV I - 13.05 4 2" xfId="20632" xr:uid="{2E6A4A5E-3E85-4526-B2C5-98FB520FEB51}"/>
    <cellStyle name="l_Rádio - Regiões Norte - Centro-Oeste e Nordeste - 97_Plano PA - REV I - 13.05 4 2 2" xfId="38042" xr:uid="{2AEFEB7B-4752-4061-AD02-EFAFA89FD6D3}"/>
    <cellStyle name="l_Rádio - Regiões Norte - Centro-Oeste e Nordeste - 97_Plano PA - REV I - 13.05 4 3" xfId="25540" xr:uid="{16BB93EA-85F4-4F1D-A706-ACA676DAF39C}"/>
    <cellStyle name="l_Rádio - Regiões Norte - Centro-Oeste e Nordeste - 97_Plano PA - REV I - 13.05 5" xfId="28751" xr:uid="{B4FBBF1D-2062-41D4-8BF7-AEEEE731341E}"/>
    <cellStyle name="l_Rádio - Regiões Norte - Centro-Oeste e Nordeste - 97_Plano PA - REV I - 13.05 5 2" xfId="41107" xr:uid="{8BB53F74-9C1D-488B-8D73-B81EAECC213B}"/>
    <cellStyle name="l_Rádio - Regiões Norte - Centro-Oeste e Nordeste - 97_Plano PA - REV I - 13.05 6" xfId="26714" xr:uid="{E6AA83C1-8BD3-4530-ADA7-DB769602C97B}"/>
    <cellStyle name="l_Rádio - Regiões Norte - Centro-Oeste e Nordeste - 97_Plano PA - REV I - 13.05_JORNAL COMPLEMENTO 24.06 - VERAMIR II - CONSOLIDADO" xfId="2117" xr:uid="{84B20C47-C952-4314-9DCF-96974175AE4F}"/>
    <cellStyle name="l_Rádio - Regiões Norte - Centro-Oeste e Nordeste - 97_Plano PA - REV I - 13.05_OOH - Rev 12" xfId="4334" xr:uid="{D76360A4-F241-4F46-8B68-D9DA65444B29}"/>
    <cellStyle name="l_Rádio - Regiões Norte - Centro-Oeste e Nordeste - 97_Plano PR -" xfId="2118" xr:uid="{B246A037-978E-486B-A01D-AB8A105AE36C}"/>
    <cellStyle name="l_Rádio - Regiões Norte - Centro-Oeste e Nordeste - 97_Plano PR - 16-05-08" xfId="2119" xr:uid="{F1B1539E-0270-48DE-958E-078C60D97525}"/>
    <cellStyle name="l_Rádio - Regiões Norte - Centro-Oeste e Nordeste - 97_Plano PR - 16-05-08_JORNAL COMPLEMENTO 24.06 - VERAMIR II - CONSOLIDADO" xfId="2120" xr:uid="{714A855E-D05A-4272-A01A-6AF4069F7D64}"/>
    <cellStyle name="l_Rádio - Regiões Norte - Centro-Oeste e Nordeste - 97_Plano PR -_JORNAL COMPLEMENTO 24.06 - VERAMIR II - CONSOLIDADO" xfId="2121" xr:uid="{D5880A30-9033-4AAD-9ADF-71C927A2D4E9}"/>
    <cellStyle name="l_Rádio - Regiões Norte - Centro-Oeste e Nordeste - 97_Plano Rádio" xfId="2122" xr:uid="{2AA0ECE1-2760-4EF8-874C-7E5739F48CA9}"/>
    <cellStyle name="l_Rádio - Regiões Norte - Centro-Oeste e Nordeste - 97_Plano RJ - AJUSTADO" xfId="2123" xr:uid="{C360F8C4-F0EC-4190-8653-F33FCB326511}"/>
    <cellStyle name="l_Rádio - Regiões Norte - Centro-Oeste e Nordeste - 97_Plano RJ - AJUSTADO 06.05.08 CONFERÊNCIAS 07.05.08" xfId="2124" xr:uid="{BB26415A-AEC5-4E00-A3D8-D47CFC911D34}"/>
    <cellStyle name="l_Rádio - Regiões Norte - Centro-Oeste e Nordeste - 97_Plano RJ - AJUSTADO 06.05.08 CONFERÊNCIAS 07.05.08 2" xfId="11631" xr:uid="{A672002A-CB84-4E57-9A2F-3FA257F257CB}"/>
    <cellStyle name="l_Rádio - Regiões Norte - Centro-Oeste e Nordeste - 97_Plano RJ - AJUSTADO 06.05.08 CONFERÊNCIAS 07.05.08 2 2" xfId="13387" xr:uid="{D56BF093-F679-4A73-9317-0F0C4288808D}"/>
    <cellStyle name="l_Rádio - Regiões Norte - Centro-Oeste e Nordeste - 97_Plano RJ - AJUSTADO 06.05.08 CONFERÊNCIAS 07.05.08 2 2 2" xfId="17017" xr:uid="{E5F323ED-195C-41AD-B557-06E2CB293F4E}"/>
    <cellStyle name="l_Rádio - Regiões Norte - Centro-Oeste e Nordeste - 97_Plano RJ - AJUSTADO 06.05.08 CONFERÊNCIAS 07.05.08 2 2 2 2" xfId="23176" xr:uid="{32F468D7-2320-4302-9479-32BB07630A51}"/>
    <cellStyle name="l_Rádio - Regiões Norte - Centro-Oeste e Nordeste - 97_Plano RJ - AJUSTADO 06.05.08 CONFERÊNCIAS 07.05.08 2 2 2 2 2" xfId="40443" xr:uid="{AB199562-BD09-4333-AE01-50CE7F0D8E85}"/>
    <cellStyle name="l_Rádio - Regiões Norte - Centro-Oeste e Nordeste - 97_Plano RJ - AJUSTADO 06.05.08 CONFERÊNCIAS 07.05.08 2 2 2 3" xfId="28084" xr:uid="{D5B7F5ED-F6B7-4F8A-AD42-9F84FD4DEBD4}"/>
    <cellStyle name="l_Rádio - Regiões Norte - Centro-Oeste e Nordeste - 97_Plano RJ - AJUSTADO 06.05.08 CONFERÊNCIAS 07.05.08 2 2 3" xfId="31308" xr:uid="{32A2391C-E228-42DC-841B-AEF492924163}"/>
    <cellStyle name="l_Rádio - Regiões Norte - Centro-Oeste e Nordeste - 97_Plano RJ - AJUSTADO 06.05.08 CONFERÊNCIAS 07.05.08 2 2 3 2" xfId="43532" xr:uid="{8C1676DE-26C3-488F-A071-AC2230176729}"/>
    <cellStyle name="l_Rádio - Regiões Norte - Centro-Oeste e Nordeste - 97_Plano RJ - AJUSTADO 06.05.08 CONFERÊNCIAS 07.05.08 2 2 4" xfId="34300" xr:uid="{DE516EA5-FDEA-4CFF-BD40-20B9CBBD859A}"/>
    <cellStyle name="l_Rádio - Regiões Norte - Centro-Oeste e Nordeste - 97_Plano RJ - AJUSTADO 06.05.08 CONFERÊNCIAS 07.05.08 2 2 4 2" xfId="46019" xr:uid="{1685B5A3-6CF9-4C4B-9F6E-6CA224EE6179}"/>
    <cellStyle name="l_Rádio - Regiões Norte - Centro-Oeste e Nordeste - 97_Plano RJ - AJUSTADO 06.05.08 CONFERÊNCIAS 07.05.08 2 2 5" xfId="36501" xr:uid="{19F95DC2-ACD9-494B-AE52-247C87B39577}"/>
    <cellStyle name="l_Rádio - Regiões Norte - Centro-Oeste e Nordeste - 97_Plano RJ - AJUSTADO 06.05.08 CONFERÊNCIAS 07.05.08 2 2 6" xfId="24413" xr:uid="{009F8213-C312-4601-8115-C141C01A75FC}"/>
    <cellStyle name="l_Rádio - Regiões Norte - Centro-Oeste e Nordeste - 97_Plano RJ - AJUSTADO 06.05.08 CONFERÊNCIAS 07.05.08 2 3" xfId="15314" xr:uid="{27CA2EEF-C988-4468-B2D6-D16D9F4003D2}"/>
    <cellStyle name="l_Rádio - Regiões Norte - Centro-Oeste e Nordeste - 97_Plano RJ - AJUSTADO 06.05.08 CONFERÊNCIAS 07.05.08 2 3 2" xfId="21473" xr:uid="{AC1F5774-06FE-48D8-98DB-31731C5608F5}"/>
    <cellStyle name="l_Rádio - Regiões Norte - Centro-Oeste e Nordeste - 97_Plano RJ - AJUSTADO 06.05.08 CONFERÊNCIAS 07.05.08 2 3 2 2" xfId="38846" xr:uid="{61986D77-D621-4924-B782-DB0FC351E736}"/>
    <cellStyle name="l_Rádio - Regiões Norte - Centro-Oeste e Nordeste - 97_Plano RJ - AJUSTADO 06.05.08 CONFERÊNCIAS 07.05.08 2 3 3" xfId="26435" xr:uid="{760FB046-840B-4D03-9BB4-9EDFD15F66E3}"/>
    <cellStyle name="l_Rádio - Regiões Norte - Centro-Oeste e Nordeste - 97_Plano RJ - AJUSTADO 06.05.08 CONFERÊNCIAS 07.05.08 2 4" xfId="29626" xr:uid="{5D35B25E-E926-418B-BA25-9B4D8E008ADC}"/>
    <cellStyle name="l_Rádio - Regiões Norte - Centro-Oeste e Nordeste - 97_Plano RJ - AJUSTADO 06.05.08 CONFERÊNCIAS 07.05.08 2 4 2" xfId="41936" xr:uid="{202942BE-57C7-4FF1-8FF0-3880313292FA}"/>
    <cellStyle name="l_Rádio - Regiões Norte - Centro-Oeste e Nordeste - 97_Plano RJ - AJUSTADO 06.05.08 CONFERÊNCIAS 07.05.08 2 5" xfId="32610" xr:uid="{5E28BABC-96A8-4AA7-912D-72354C0CB29F}"/>
    <cellStyle name="l_Rádio - Regiões Norte - Centro-Oeste e Nordeste - 97_Plano RJ - AJUSTADO 06.05.08 CONFERÊNCIAS 07.05.08 2 5 2" xfId="44365" xr:uid="{5590C007-6DAC-4DCB-A1E8-869CA75A1FB3}"/>
    <cellStyle name="l_Rádio - Regiões Norte - Centro-Oeste e Nordeste - 97_Plano RJ - AJUSTADO 06.05.08 CONFERÊNCIAS 07.05.08 2 6" xfId="34915" xr:uid="{DBFBF91F-A5F2-41A3-9A33-BA3296AEE0D1}"/>
    <cellStyle name="l_Rádio - Regiões Norte - Centro-Oeste e Nordeste - 97_Plano RJ - AJUSTADO 06.05.08 CONFERÊNCIAS 07.05.08 2 7" xfId="18958" xr:uid="{27A5ADB9-1DE0-4DB9-B502-D9F9EB365417}"/>
    <cellStyle name="l_Rádio - Regiões Norte - Centro-Oeste e Nordeste - 97_Plano RJ - AJUSTADO 06.05.08 CONFERÊNCIAS 07.05.08 3" xfId="12584" xr:uid="{A62AE0A2-714E-45FF-9A0A-4B7701A50010}"/>
    <cellStyle name="l_Rádio - Regiões Norte - Centro-Oeste e Nordeste - 97_Plano RJ - AJUSTADO 06.05.08 CONFERÊNCIAS 07.05.08 3 2" xfId="16214" xr:uid="{EF40FEAF-3534-45D3-A531-A2A36D64D4AF}"/>
    <cellStyle name="l_Rádio - Regiões Norte - Centro-Oeste e Nordeste - 97_Plano RJ - AJUSTADO 06.05.08 CONFERÊNCIAS 07.05.08 3 2 2" xfId="22373" xr:uid="{866240FD-1D89-41D2-A0BD-782475548DDB}"/>
    <cellStyle name="l_Rádio - Regiões Norte - Centro-Oeste e Nordeste - 97_Plano RJ - AJUSTADO 06.05.08 CONFERÊNCIAS 07.05.08 3 2 2 2" xfId="39651" xr:uid="{E496F168-E339-414D-ADEE-55CB2ED650F7}"/>
    <cellStyle name="l_Rádio - Regiões Norte - Centro-Oeste e Nordeste - 97_Plano RJ - AJUSTADO 06.05.08 CONFERÊNCIAS 07.05.08 3 2 3" xfId="27292" xr:uid="{9A9C4256-2CF7-4993-AFFE-A04536BC9671}"/>
    <cellStyle name="l_Rádio - Regiões Norte - Centro-Oeste e Nordeste - 97_Plano RJ - AJUSTADO 06.05.08 CONFERÊNCIAS 07.05.08 3 2 4" xfId="48551" xr:uid="{A1E59334-C022-4E40-828C-2E52D5377DA7}"/>
    <cellStyle name="l_Rádio - Regiões Norte - Centro-Oeste e Nordeste - 97_Plano RJ - AJUSTADO 06.05.08 CONFERÊNCIAS 07.05.08 3 3" xfId="17914" xr:uid="{EB6B0619-659A-47DE-96F8-9549A7F45CAE}"/>
    <cellStyle name="l_Rádio - Regiões Norte - Centro-Oeste e Nordeste - 97_Plano RJ - AJUSTADO 06.05.08 CONFERÊNCIAS 07.05.08 3 3 2" xfId="24073" xr:uid="{C774EF34-9A73-4A79-9C34-B751F5BB45C9}"/>
    <cellStyle name="l_Rádio - Regiões Norte - Centro-Oeste e Nordeste - 97_Plano RJ - AJUSTADO 06.05.08 CONFERÊNCIAS 07.05.08 3 3 2 2" xfId="42736" xr:uid="{5A5AE732-A98B-4F00-8BF5-E5C9739C025C}"/>
    <cellStyle name="l_Rádio - Regiões Norte - Centro-Oeste e Nordeste - 97_Plano RJ - AJUSTADO 06.05.08 CONFERÊNCIAS 07.05.08 3 3 3" xfId="30510" xr:uid="{934738DA-5564-480A-A845-1621A5BB81B9}"/>
    <cellStyle name="l_Rádio - Regiões Norte - Centro-Oeste e Nordeste - 97_Plano RJ - AJUSTADO 06.05.08 CONFERÊNCIAS 07.05.08 3 4" xfId="33507" xr:uid="{1624BD73-7286-45C9-B0B2-CE1655C9B6E2}"/>
    <cellStyle name="l_Rádio - Regiões Norte - Centro-Oeste e Nordeste - 97_Plano RJ - AJUSTADO 06.05.08 CONFERÊNCIAS 07.05.08 3 4 2" xfId="45226" xr:uid="{881C31FC-CEFC-4AB8-84D0-C172687C1ACE}"/>
    <cellStyle name="l_Rádio - Regiões Norte - Centro-Oeste e Nordeste - 97_Plano RJ - AJUSTADO 06.05.08 CONFERÊNCIAS 07.05.08 3 5" xfId="35709" xr:uid="{99B8394B-ED0D-43C7-BAED-7C64084790F9}"/>
    <cellStyle name="l_Rádio - Regiões Norte - Centro-Oeste e Nordeste - 97_Plano RJ - AJUSTADO 06.05.08 CONFERÊNCIAS 07.05.08 3 6" xfId="34569" xr:uid="{367E0A5B-D702-448B-BCD4-70CBCD704BEB}"/>
    <cellStyle name="l_Rádio - Regiões Norte - Centro-Oeste e Nordeste - 97_Plano RJ - AJUSTADO 06.05.08 CONFERÊNCIAS 07.05.08 3 6 2" xfId="46278" xr:uid="{7965AC1A-A196-4C64-9E4B-0F13946EF376}"/>
    <cellStyle name="l_Rádio - Regiões Norte - Centro-Oeste e Nordeste - 97_Plano RJ - AJUSTADO 06.05.08 CONFERÊNCIAS 07.05.08 4" xfId="14474" xr:uid="{E92AB7D5-F377-4145-8A92-F906A70CB539}"/>
    <cellStyle name="l_Rádio - Regiões Norte - Centro-Oeste e Nordeste - 97_Plano RJ - AJUSTADO 06.05.08 CONFERÊNCIAS 07.05.08 4 2" xfId="20633" xr:uid="{9E92BD93-9AF8-403D-A44D-18E57986291C}"/>
    <cellStyle name="l_Rádio - Regiões Norte - Centro-Oeste e Nordeste - 97_Plano RJ - AJUSTADO 06.05.08 CONFERÊNCIAS 07.05.08 4 2 2" xfId="38043" xr:uid="{5798866C-5B22-438E-815B-4B50B7443612}"/>
    <cellStyle name="l_Rádio - Regiões Norte - Centro-Oeste e Nordeste - 97_Plano RJ - AJUSTADO 06.05.08 CONFERÊNCIAS 07.05.08 4 3" xfId="25541" xr:uid="{8FA24ED9-0437-449A-8468-8D7AAF76990B}"/>
    <cellStyle name="l_Rádio - Regiões Norte - Centro-Oeste e Nordeste - 97_Plano RJ - AJUSTADO 06.05.08 CONFERÊNCIAS 07.05.08 5" xfId="28752" xr:uid="{7B33ECCB-6D36-4398-B674-E9FC5DCD03BE}"/>
    <cellStyle name="l_Rádio - Regiões Norte - Centro-Oeste e Nordeste - 97_Plano RJ - AJUSTADO 06.05.08 CONFERÊNCIAS 07.05.08 5 2" xfId="41108" xr:uid="{13D8D040-4A3A-4B79-A485-02C2613009F9}"/>
    <cellStyle name="l_Rádio - Regiões Norte - Centro-Oeste e Nordeste - 97_Plano RJ - AJUSTADO 06.05.08 CONFERÊNCIAS 07.05.08 6" xfId="25817" xr:uid="{D11AEED6-DD13-4253-BD8B-AE6B3A0B3E51}"/>
    <cellStyle name="l_Rádio - Regiões Norte - Centro-Oeste e Nordeste - 97_Plano RJ - AJUSTADO 06.05.08 CONFERÊNCIAS 07.05.08_JORNAL COMPLEMENTO 24.06 - VERAMIR II - CONSOLIDADO" xfId="2125" xr:uid="{EEA93923-B904-46FD-A72A-5FECD964D3CD}"/>
    <cellStyle name="l_Rádio - Regiões Norte - Centro-Oeste e Nordeste - 97_Plano RJ - AJUSTADO 06.05.08 CONFERÊNCIAS 07.05.08_OOH - Rev 12" xfId="4335" xr:uid="{F51B0091-4E9D-48F3-BDB2-D2CEA18A3888}"/>
    <cellStyle name="l_Rádio - Regiões Norte - Centro-Oeste e Nordeste - 97_Plano RJ - AJUSTADO 06.05.08 CONFERÊNCIAS 07.05.08_Plano RS" xfId="2126" xr:uid="{4B347746-9EDF-46EF-90A8-287B4A294CB3}"/>
    <cellStyle name="l_Rádio - Regiões Norte - Centro-Oeste e Nordeste - 97_Plano RJ - AJUSTADO 06.05.08 CONFERÊNCIAS 07.05.08_Plano RS_JORNAL COMPLEMENTO 24.06 - VERAMIR II - CONSOLIDADO" xfId="2127" xr:uid="{28A0C5FF-9437-491B-B5C0-62FC2340293D}"/>
    <cellStyle name="l_Rádio - Regiões Norte - Centro-Oeste e Nordeste - 97_Plano RJ - AJUSTADO 06.05.08 CONFERÊNCIAS 15.05.08 - Cíntia" xfId="2128" xr:uid="{B5D6CFD0-48B9-4301-B93A-863CD886BA00}"/>
    <cellStyle name="l_Rádio - Regiões Norte - Centro-Oeste e Nordeste - 97_Plano RJ - AJUSTADO 06.05.08 CONFERÊNCIAS 15.05.08 - Cíntia 2" xfId="11632" xr:uid="{43865EF3-D422-4C67-A13F-02788399FAE4}"/>
    <cellStyle name="l_Rádio - Regiões Norte - Centro-Oeste e Nordeste - 97_Plano RJ - AJUSTADO 06.05.08 CONFERÊNCIAS 15.05.08 - Cíntia 2 2" xfId="13388" xr:uid="{5786F2A3-03C2-48B5-A22A-160A1C75CCC5}"/>
    <cellStyle name="l_Rádio - Regiões Norte - Centro-Oeste e Nordeste - 97_Plano RJ - AJUSTADO 06.05.08 CONFERÊNCIAS 15.05.08 - Cíntia 2 2 2" xfId="17018" xr:uid="{037F20BD-004C-48E1-B071-E77BAB0BDBDD}"/>
    <cellStyle name="l_Rádio - Regiões Norte - Centro-Oeste e Nordeste - 97_Plano RJ - AJUSTADO 06.05.08 CONFERÊNCIAS 15.05.08 - Cíntia 2 2 2 2" xfId="23177" xr:uid="{1308BEDD-98B3-4E1F-AB85-18AA169E0E89}"/>
    <cellStyle name="l_Rádio - Regiões Norte - Centro-Oeste e Nordeste - 97_Plano RJ - AJUSTADO 06.05.08 CONFERÊNCIAS 15.05.08 - Cíntia 2 2 2 2 2" xfId="40444" xr:uid="{C01AED94-7DC6-4C0E-B379-720C3080FAF0}"/>
    <cellStyle name="l_Rádio - Regiões Norte - Centro-Oeste e Nordeste - 97_Plano RJ - AJUSTADO 06.05.08 CONFERÊNCIAS 15.05.08 - Cíntia 2 2 2 3" xfId="28085" xr:uid="{2A4A7B0A-8BDA-493F-BAAA-BE50808F63DB}"/>
    <cellStyle name="l_Rádio - Regiões Norte - Centro-Oeste e Nordeste - 97_Plano RJ - AJUSTADO 06.05.08 CONFERÊNCIAS 15.05.08 - Cíntia 2 2 3" xfId="31309" xr:uid="{CAE93240-6501-47FB-8732-A36ED2EA8F89}"/>
    <cellStyle name="l_Rádio - Regiões Norte - Centro-Oeste e Nordeste - 97_Plano RJ - AJUSTADO 06.05.08 CONFERÊNCIAS 15.05.08 - Cíntia 2 2 3 2" xfId="43533" xr:uid="{73B8DB6D-F52C-4A8C-B53A-ED22CC1528CD}"/>
    <cellStyle name="l_Rádio - Regiões Norte - Centro-Oeste e Nordeste - 97_Plano RJ - AJUSTADO 06.05.08 CONFERÊNCIAS 15.05.08 - Cíntia 2 2 4" xfId="34301" xr:uid="{AEDEB7F3-0E32-4D32-B151-DF8721B36ABF}"/>
    <cellStyle name="l_Rádio - Regiões Norte - Centro-Oeste e Nordeste - 97_Plano RJ - AJUSTADO 06.05.08 CONFERÊNCIAS 15.05.08 - Cíntia 2 2 4 2" xfId="46020" xr:uid="{E602C20C-A40B-4473-A302-99CCB74217E6}"/>
    <cellStyle name="l_Rádio - Regiões Norte - Centro-Oeste e Nordeste - 97_Plano RJ - AJUSTADO 06.05.08 CONFERÊNCIAS 15.05.08 - Cíntia 2 2 5" xfId="36502" xr:uid="{566D9E08-97CB-4DCA-8662-1C744E374B7F}"/>
    <cellStyle name="l_Rádio - Regiões Norte - Centro-Oeste e Nordeste - 97_Plano RJ - AJUSTADO 06.05.08 CONFERÊNCIAS 15.05.08 - Cíntia 2 2 6" xfId="24414" xr:uid="{94AAE2FB-5BA3-41E0-96DC-42C6AA114903}"/>
    <cellStyle name="l_Rádio - Regiões Norte - Centro-Oeste e Nordeste - 97_Plano RJ - AJUSTADO 06.05.08 CONFERÊNCIAS 15.05.08 - Cíntia 2 3" xfId="15315" xr:uid="{F5AF7D21-C581-4DF5-85AD-C7D6362E7C3B}"/>
    <cellStyle name="l_Rádio - Regiões Norte - Centro-Oeste e Nordeste - 97_Plano RJ - AJUSTADO 06.05.08 CONFERÊNCIAS 15.05.08 - Cíntia 2 3 2" xfId="21474" xr:uid="{612952A8-7BD8-4C52-BE4E-C885E8BE5ACA}"/>
    <cellStyle name="l_Rádio - Regiões Norte - Centro-Oeste e Nordeste - 97_Plano RJ - AJUSTADO 06.05.08 CONFERÊNCIAS 15.05.08 - Cíntia 2 3 2 2" xfId="38847" xr:uid="{4D756E67-3F09-4955-A7AF-C22D3ADB960B}"/>
    <cellStyle name="l_Rádio - Regiões Norte - Centro-Oeste e Nordeste - 97_Plano RJ - AJUSTADO 06.05.08 CONFERÊNCIAS 15.05.08 - Cíntia 2 3 3" xfId="26436" xr:uid="{36603A5A-87C0-4347-8741-D5B277F51575}"/>
    <cellStyle name="l_Rádio - Regiões Norte - Centro-Oeste e Nordeste - 97_Plano RJ - AJUSTADO 06.05.08 CONFERÊNCIAS 15.05.08 - Cíntia 2 4" xfId="29627" xr:uid="{38A18638-3ABA-4C31-B8F3-33EDA4B0AF0B}"/>
    <cellStyle name="l_Rádio - Regiões Norte - Centro-Oeste e Nordeste - 97_Plano RJ - AJUSTADO 06.05.08 CONFERÊNCIAS 15.05.08 - Cíntia 2 4 2" xfId="41937" xr:uid="{5399FE3C-DA70-47A7-AAD8-9F79F0CD380E}"/>
    <cellStyle name="l_Rádio - Regiões Norte - Centro-Oeste e Nordeste - 97_Plano RJ - AJUSTADO 06.05.08 CONFERÊNCIAS 15.05.08 - Cíntia 2 5" xfId="32611" xr:uid="{AF32A1AE-B0A5-4D5F-85E7-8D25DECE9897}"/>
    <cellStyle name="l_Rádio - Regiões Norte - Centro-Oeste e Nordeste - 97_Plano RJ - AJUSTADO 06.05.08 CONFERÊNCIAS 15.05.08 - Cíntia 2 5 2" xfId="44366" xr:uid="{06D36AEC-BE93-40C4-9FB1-6B6ACAF07E68}"/>
    <cellStyle name="l_Rádio - Regiões Norte - Centro-Oeste e Nordeste - 97_Plano RJ - AJUSTADO 06.05.08 CONFERÊNCIAS 15.05.08 - Cíntia 2 6" xfId="34916" xr:uid="{556E7FC4-5BFC-4D56-9017-FD25883BCFD1}"/>
    <cellStyle name="l_Rádio - Regiões Norte - Centro-Oeste e Nordeste - 97_Plano RJ - AJUSTADO 06.05.08 CONFERÊNCIAS 15.05.08 - Cíntia 2 7" xfId="18642" xr:uid="{AAA0C989-3A63-4AB5-9EFA-B75DDF7F6F54}"/>
    <cellStyle name="l_Rádio - Regiões Norte - Centro-Oeste e Nordeste - 97_Plano RJ - AJUSTADO 06.05.08 CONFERÊNCIAS 15.05.08 - Cíntia 3" xfId="12585" xr:uid="{9680E2C6-6C21-4D7B-B5C6-E5C14C898B66}"/>
    <cellStyle name="l_Rádio - Regiões Norte - Centro-Oeste e Nordeste - 97_Plano RJ - AJUSTADO 06.05.08 CONFERÊNCIAS 15.05.08 - Cíntia 3 2" xfId="16215" xr:uid="{F09817C3-B08C-4EF1-9015-777BC32E4489}"/>
    <cellStyle name="l_Rádio - Regiões Norte - Centro-Oeste e Nordeste - 97_Plano RJ - AJUSTADO 06.05.08 CONFERÊNCIAS 15.05.08 - Cíntia 3 2 2" xfId="22374" xr:uid="{93BE96BD-FA87-419D-B975-869451F7B2DC}"/>
    <cellStyle name="l_Rádio - Regiões Norte - Centro-Oeste e Nordeste - 97_Plano RJ - AJUSTADO 06.05.08 CONFERÊNCIAS 15.05.08 - Cíntia 3 2 2 2" xfId="39652" xr:uid="{6E5D169E-6FBE-44DA-A254-AE46D5950BDC}"/>
    <cellStyle name="l_Rádio - Regiões Norte - Centro-Oeste e Nordeste - 97_Plano RJ - AJUSTADO 06.05.08 CONFERÊNCIAS 15.05.08 - Cíntia 3 2 3" xfId="27293" xr:uid="{78B87B2F-4823-4672-9C42-7D0B5D0E9431}"/>
    <cellStyle name="l_Rádio - Regiões Norte - Centro-Oeste e Nordeste - 97_Plano RJ - AJUSTADO 06.05.08 CONFERÊNCIAS 15.05.08 - Cíntia 3 2 4" xfId="48552" xr:uid="{1377C32B-994A-4091-9EFD-2CC3B20C5A54}"/>
    <cellStyle name="l_Rádio - Regiões Norte - Centro-Oeste e Nordeste - 97_Plano RJ - AJUSTADO 06.05.08 CONFERÊNCIAS 15.05.08 - Cíntia 3 3" xfId="17915" xr:uid="{CB7AC432-75A0-40E9-A8D0-AE00AC305D5D}"/>
    <cellStyle name="l_Rádio - Regiões Norte - Centro-Oeste e Nordeste - 97_Plano RJ - AJUSTADO 06.05.08 CONFERÊNCIAS 15.05.08 - Cíntia 3 3 2" xfId="24074" xr:uid="{DF9C2E98-9F23-4B3B-9F49-F50D43598299}"/>
    <cellStyle name="l_Rádio - Regiões Norte - Centro-Oeste e Nordeste - 97_Plano RJ - AJUSTADO 06.05.08 CONFERÊNCIAS 15.05.08 - Cíntia 3 3 2 2" xfId="42737" xr:uid="{974E6630-2799-45D0-990C-C78AC832E08F}"/>
    <cellStyle name="l_Rádio - Regiões Norte - Centro-Oeste e Nordeste - 97_Plano RJ - AJUSTADO 06.05.08 CONFERÊNCIAS 15.05.08 - Cíntia 3 3 3" xfId="30511" xr:uid="{156315B2-0449-40AA-BADB-416824AE4732}"/>
    <cellStyle name="l_Rádio - Regiões Norte - Centro-Oeste e Nordeste - 97_Plano RJ - AJUSTADO 06.05.08 CONFERÊNCIAS 15.05.08 - Cíntia 3 4" xfId="33508" xr:uid="{C1EEE126-C840-435E-9F40-F2F107119FFD}"/>
    <cellStyle name="l_Rádio - Regiões Norte - Centro-Oeste e Nordeste - 97_Plano RJ - AJUSTADO 06.05.08 CONFERÊNCIAS 15.05.08 - Cíntia 3 4 2" xfId="45227" xr:uid="{33548E3E-C4D8-438C-8FF7-47D2F56F13C5}"/>
    <cellStyle name="l_Rádio - Regiões Norte - Centro-Oeste e Nordeste - 97_Plano RJ - AJUSTADO 06.05.08 CONFERÊNCIAS 15.05.08 - Cíntia 3 5" xfId="35710" xr:uid="{DE3FD210-F409-4ADC-BCBA-F980DEA61FBE}"/>
    <cellStyle name="l_Rádio - Regiões Norte - Centro-Oeste e Nordeste - 97_Plano RJ - AJUSTADO 06.05.08 CONFERÊNCIAS 15.05.08 - Cíntia 3 6" xfId="37025" xr:uid="{03CD300B-49DB-4395-ABB4-93E6779AFDA7}"/>
    <cellStyle name="l_Rádio - Regiões Norte - Centro-Oeste e Nordeste - 97_Plano RJ - AJUSTADO 06.05.08 CONFERÊNCIAS 15.05.08 - Cíntia 3 6 2" xfId="46561" xr:uid="{B9DA0B48-F9FD-4BCF-A192-173F252D9C0B}"/>
    <cellStyle name="l_Rádio - Regiões Norte - Centro-Oeste e Nordeste - 97_Plano RJ - AJUSTADO 06.05.08 CONFERÊNCIAS 15.05.08 - Cíntia 4" xfId="14475" xr:uid="{0AFF6AA5-9B26-41F4-82E8-9FB690B7F9DE}"/>
    <cellStyle name="l_Rádio - Regiões Norte - Centro-Oeste e Nordeste - 97_Plano RJ - AJUSTADO 06.05.08 CONFERÊNCIAS 15.05.08 - Cíntia 4 2" xfId="20634" xr:uid="{6CA6ABA5-C633-4084-A496-AE9CABBC7D88}"/>
    <cellStyle name="l_Rádio - Regiões Norte - Centro-Oeste e Nordeste - 97_Plano RJ - AJUSTADO 06.05.08 CONFERÊNCIAS 15.05.08 - Cíntia 4 2 2" xfId="38044" xr:uid="{F12AAAD3-5E88-4A56-B7B7-C733189C1F53}"/>
    <cellStyle name="l_Rádio - Regiões Norte - Centro-Oeste e Nordeste - 97_Plano RJ - AJUSTADO 06.05.08 CONFERÊNCIAS 15.05.08 - Cíntia 4 3" xfId="25542" xr:uid="{9A2F6420-7034-44CC-992F-0ED242A1A2FA}"/>
    <cellStyle name="l_Rádio - Regiões Norte - Centro-Oeste e Nordeste - 97_Plano RJ - AJUSTADO 06.05.08 CONFERÊNCIAS 15.05.08 - Cíntia 5" xfId="28753" xr:uid="{95002E78-D58C-4308-9F83-289D7CE52ADA}"/>
    <cellStyle name="l_Rádio - Regiões Norte - Centro-Oeste e Nordeste - 97_Plano RJ - AJUSTADO 06.05.08 CONFERÊNCIAS 15.05.08 - Cíntia 5 2" xfId="41109" xr:uid="{5A538265-ED9B-468C-8E8F-8EE67ECFAF8C}"/>
    <cellStyle name="l_Rádio - Regiões Norte - Centro-Oeste e Nordeste - 97_Plano RJ - AJUSTADO 06.05.08 CONFERÊNCIAS 15.05.08 - Cíntia 6" xfId="26728" xr:uid="{1426566E-AAB0-4FBD-AC69-ADFA3928158A}"/>
    <cellStyle name="l_Rádio - Regiões Norte - Centro-Oeste e Nordeste - 97_Plano RJ - AJUSTADO 06.05.08 CONFERÊNCIAS 15.05.08 - Cíntia_OOH - Rev 12" xfId="4336" xr:uid="{71873299-251B-4F5E-B6F9-22A74E44D764}"/>
    <cellStyle name="l_Rádio - Regiões Norte - Centro-Oeste e Nordeste - 97_Plano RJ - AJUSTADO_JORNAL COMPLEMENTO 24.06 - VERAMIR II - CONSOLIDADO" xfId="2129" xr:uid="{CCC34C1F-61F6-4A5D-91D5-B0FA68868130}"/>
    <cellStyle name="l_Rádio - Regiões Norte - Centro-Oeste e Nordeste - 97_Plano RJ -16.05.08" xfId="2130" xr:uid="{656EA706-54CF-44C3-863B-86536572D2AD}"/>
    <cellStyle name="l_Rádio - Regiões Norte - Centro-Oeste e Nordeste - 97_Plano RJ -16.05.08_JORNAL COMPLEMENTO 24.06 - VERAMIR II - CONSOLIDADO" xfId="2131" xr:uid="{02EC5AF2-9391-4B93-B50C-FD6695EB07E2}"/>
    <cellStyle name="l_Rádio - Regiões Norte - Centro-Oeste e Nordeste - 97_Plano RO - REV I - 13.05" xfId="2132" xr:uid="{C03ACDE9-0980-4AF4-95F8-07C6B5F5D465}"/>
    <cellStyle name="l_Rádio - Regiões Norte - Centro-Oeste e Nordeste - 97_Plano RO - REV I - 13.05 2" xfId="11633" xr:uid="{C4A19A3F-F3BE-4590-8954-1156FFFE4FB5}"/>
    <cellStyle name="l_Rádio - Regiões Norte - Centro-Oeste e Nordeste - 97_Plano RO - REV I - 13.05 2 2" xfId="13389" xr:uid="{2CA1F3DD-3596-44D5-9E4F-BCE43EA7DDD0}"/>
    <cellStyle name="l_Rádio - Regiões Norte - Centro-Oeste e Nordeste - 97_Plano RO - REV I - 13.05 2 2 2" xfId="17019" xr:uid="{6BBA4F0B-2FD9-4896-B81C-1C50263F79E3}"/>
    <cellStyle name="l_Rádio - Regiões Norte - Centro-Oeste e Nordeste - 97_Plano RO - REV I - 13.05 2 2 2 2" xfId="23178" xr:uid="{71321A11-8475-4487-89CF-23C31206D205}"/>
    <cellStyle name="l_Rádio - Regiões Norte - Centro-Oeste e Nordeste - 97_Plano RO - REV I - 13.05 2 2 2 2 2" xfId="40445" xr:uid="{2F7FE03E-FBCA-4751-A327-1F48C7C89A0D}"/>
    <cellStyle name="l_Rádio - Regiões Norte - Centro-Oeste e Nordeste - 97_Plano RO - REV I - 13.05 2 2 2 3" xfId="28086" xr:uid="{F88E87DB-5A12-476D-B50E-DB9980EBAFA0}"/>
    <cellStyle name="l_Rádio - Regiões Norte - Centro-Oeste e Nordeste - 97_Plano RO - REV I - 13.05 2 2 3" xfId="31310" xr:uid="{AEBCFCBE-646D-47B9-9F5A-2B283AA76A37}"/>
    <cellStyle name="l_Rádio - Regiões Norte - Centro-Oeste e Nordeste - 97_Plano RO - REV I - 13.05 2 2 3 2" xfId="43534" xr:uid="{8DA180FA-6F4D-4C9E-9AA8-B1E24C3AD1ED}"/>
    <cellStyle name="l_Rádio - Regiões Norte - Centro-Oeste e Nordeste - 97_Plano RO - REV I - 13.05 2 2 4" xfId="34302" xr:uid="{8DA93092-5326-4B90-B3C0-DE2BA343D119}"/>
    <cellStyle name="l_Rádio - Regiões Norte - Centro-Oeste e Nordeste - 97_Plano RO - REV I - 13.05 2 2 4 2" xfId="46021" xr:uid="{EC3F5468-3A27-4C8A-83BD-E22E02F54D9D}"/>
    <cellStyle name="l_Rádio - Regiões Norte - Centro-Oeste e Nordeste - 97_Plano RO - REV I - 13.05 2 2 5" xfId="36503" xr:uid="{79EC516C-6DAF-4254-8C04-4CD94C7160F6}"/>
    <cellStyle name="l_Rádio - Regiões Norte - Centro-Oeste e Nordeste - 97_Plano RO - REV I - 13.05 2 2 6" xfId="24415" xr:uid="{16A097FF-3FEC-4834-9D9D-2060D24B0EC9}"/>
    <cellStyle name="l_Rádio - Regiões Norte - Centro-Oeste e Nordeste - 97_Plano RO - REV I - 13.05 2 3" xfId="15316" xr:uid="{D6D4F0BA-A1D4-435E-BF6B-EBE99E60C0F2}"/>
    <cellStyle name="l_Rádio - Regiões Norte - Centro-Oeste e Nordeste - 97_Plano RO - REV I - 13.05 2 3 2" xfId="21475" xr:uid="{5D3DB3B5-CAAF-4AD2-8CDF-27F4D40DC0E4}"/>
    <cellStyle name="l_Rádio - Regiões Norte - Centro-Oeste e Nordeste - 97_Plano RO - REV I - 13.05 2 3 2 2" xfId="38848" xr:uid="{2A36458B-8AAB-4B48-A3BA-6DF8AC6F0859}"/>
    <cellStyle name="l_Rádio - Regiões Norte - Centro-Oeste e Nordeste - 97_Plano RO - REV I - 13.05 2 3 3" xfId="26437" xr:uid="{3142079A-6C14-4A43-BD31-CE2BCD5163D1}"/>
    <cellStyle name="l_Rádio - Regiões Norte - Centro-Oeste e Nordeste - 97_Plano RO - REV I - 13.05 2 4" xfId="29628" xr:uid="{BD489343-5029-448C-91B4-EDB4A124669B}"/>
    <cellStyle name="l_Rádio - Regiões Norte - Centro-Oeste e Nordeste - 97_Plano RO - REV I - 13.05 2 4 2" xfId="41938" xr:uid="{28E3DB1B-F582-4000-B61F-89DEDAC7DF44}"/>
    <cellStyle name="l_Rádio - Regiões Norte - Centro-Oeste e Nordeste - 97_Plano RO - REV I - 13.05 2 5" xfId="32612" xr:uid="{740535DF-357A-4D47-B030-B8233F73CF32}"/>
    <cellStyle name="l_Rádio - Regiões Norte - Centro-Oeste e Nordeste - 97_Plano RO - REV I - 13.05 2 5 2" xfId="44367" xr:uid="{C44B5032-E45A-4077-A6BA-3D2BB6E14F1D}"/>
    <cellStyle name="l_Rádio - Regiões Norte - Centro-Oeste e Nordeste - 97_Plano RO - REV I - 13.05 2 6" xfId="34917" xr:uid="{226B6619-DE14-4362-B116-4DF068CEEDD3}"/>
    <cellStyle name="l_Rádio - Regiões Norte - Centro-Oeste e Nordeste - 97_Plano RO - REV I - 13.05 2 7" xfId="19340" xr:uid="{45762EC5-5E46-4BEF-9D2A-5768A15D9B73}"/>
    <cellStyle name="l_Rádio - Regiões Norte - Centro-Oeste e Nordeste - 97_Plano RO - REV I - 13.05 3" xfId="12586" xr:uid="{0FDD6A67-518B-44F3-81D4-42775B0BCE99}"/>
    <cellStyle name="l_Rádio - Regiões Norte - Centro-Oeste e Nordeste - 97_Plano RO - REV I - 13.05 3 2" xfId="16216" xr:uid="{BE168B71-61D1-404F-B91A-3E6693FD0894}"/>
    <cellStyle name="l_Rádio - Regiões Norte - Centro-Oeste e Nordeste - 97_Plano RO - REV I - 13.05 3 2 2" xfId="22375" xr:uid="{F5951F99-2899-4588-92F5-5CA68E781AC8}"/>
    <cellStyle name="l_Rádio - Regiões Norte - Centro-Oeste e Nordeste - 97_Plano RO - REV I - 13.05 3 2 2 2" xfId="39653" xr:uid="{AC3B2BD1-8FE5-44B4-ABC9-F1FA79B31B30}"/>
    <cellStyle name="l_Rádio - Regiões Norte - Centro-Oeste e Nordeste - 97_Plano RO - REV I - 13.05 3 2 3" xfId="27294" xr:uid="{1321F751-34AF-4277-B960-669543A82705}"/>
    <cellStyle name="l_Rádio - Regiões Norte - Centro-Oeste e Nordeste - 97_Plano RO - REV I - 13.05 3 2 4" xfId="48553" xr:uid="{6D005CD1-AD6B-4588-B674-81ED907ED16A}"/>
    <cellStyle name="l_Rádio - Regiões Norte - Centro-Oeste e Nordeste - 97_Plano RO - REV I - 13.05 3 3" xfId="17916" xr:uid="{FAF398F9-38AD-4F87-8C8A-08CD5612F467}"/>
    <cellStyle name="l_Rádio - Regiões Norte - Centro-Oeste e Nordeste - 97_Plano RO - REV I - 13.05 3 3 2" xfId="24075" xr:uid="{450D4F6D-3065-4938-8162-0624F1331AF9}"/>
    <cellStyle name="l_Rádio - Regiões Norte - Centro-Oeste e Nordeste - 97_Plano RO - REV I - 13.05 3 3 2 2" xfId="42738" xr:uid="{049B1132-349A-4411-AADA-CE27F9C0698B}"/>
    <cellStyle name="l_Rádio - Regiões Norte - Centro-Oeste e Nordeste - 97_Plano RO - REV I - 13.05 3 3 3" xfId="30512" xr:uid="{F8DC7066-FC11-4710-BA59-F4CEAD2B5A0D}"/>
    <cellStyle name="l_Rádio - Regiões Norte - Centro-Oeste e Nordeste - 97_Plano RO - REV I - 13.05 3 4" xfId="33509" xr:uid="{FBDE8E07-88FC-474D-80DF-204979E56C30}"/>
    <cellStyle name="l_Rádio - Regiões Norte - Centro-Oeste e Nordeste - 97_Plano RO - REV I - 13.05 3 4 2" xfId="45228" xr:uid="{FCB3AE3D-18A0-4F7B-9266-48AB9A727944}"/>
    <cellStyle name="l_Rádio - Regiões Norte - Centro-Oeste e Nordeste - 97_Plano RO - REV I - 13.05 3 5" xfId="35711" xr:uid="{82C658B8-8BB6-43A3-9451-3AD90D3218C6}"/>
    <cellStyle name="l_Rádio - Regiões Norte - Centro-Oeste e Nordeste - 97_Plano RO - REV I - 13.05 3 6" xfId="37228" xr:uid="{6976ABEC-26EC-426D-9B47-7AD0820F6547}"/>
    <cellStyle name="l_Rádio - Regiões Norte - Centro-Oeste e Nordeste - 97_Plano RO - REV I - 13.05 3 6 2" xfId="46764" xr:uid="{3BCC771F-7C27-4FA2-B524-19C0CD33682D}"/>
    <cellStyle name="l_Rádio - Regiões Norte - Centro-Oeste e Nordeste - 97_Plano RO - REV I - 13.05 4" xfId="14476" xr:uid="{95BA33C0-FB88-4D32-80ED-1237847FB5EA}"/>
    <cellStyle name="l_Rádio - Regiões Norte - Centro-Oeste e Nordeste - 97_Plano RO - REV I - 13.05 4 2" xfId="20635" xr:uid="{E8FB640F-573D-4763-A8D6-57CCCFEF3D77}"/>
    <cellStyle name="l_Rádio - Regiões Norte - Centro-Oeste e Nordeste - 97_Plano RO - REV I - 13.05 4 2 2" xfId="38045" xr:uid="{EBD00504-9841-4871-8894-97685D8D8C7A}"/>
    <cellStyle name="l_Rádio - Regiões Norte - Centro-Oeste e Nordeste - 97_Plano RO - REV I - 13.05 4 3" xfId="25543" xr:uid="{9762EEE4-B8CC-4D1C-B319-3BC29A48673C}"/>
    <cellStyle name="l_Rádio - Regiões Norte - Centro-Oeste e Nordeste - 97_Plano RO - REV I - 13.05 5" xfId="28754" xr:uid="{34360045-13CB-4C48-A31E-B8CBA67FE219}"/>
    <cellStyle name="l_Rádio - Regiões Norte - Centro-Oeste e Nordeste - 97_Plano RO - REV I - 13.05 5 2" xfId="41110" xr:uid="{FD546645-2252-4E15-9090-57679628A1B6}"/>
    <cellStyle name="l_Rádio - Regiões Norte - Centro-Oeste e Nordeste - 97_Plano RO - REV I - 13.05 6" xfId="25828" xr:uid="{9738F6DC-58F3-4F02-8705-04576628CEF0}"/>
    <cellStyle name="l_Rádio - Regiões Norte - Centro-Oeste e Nordeste - 97_Plano RO - REV I - 13.05_JORNAL COMPLEMENTO 24.06 - VERAMIR II - CONSOLIDADO" xfId="2133" xr:uid="{D038C96B-DB29-4A6B-8FA2-FDA2D449E42D}"/>
    <cellStyle name="l_Rádio - Regiões Norte - Centro-Oeste e Nordeste - 97_Plano RO - REV I - 13.05_OOH - Rev 12" xfId="4337" xr:uid="{45196CA1-F028-4DC9-A31C-74D0704BCD9D}"/>
    <cellStyle name="l_Rádio - Regiões Norte - Centro-Oeste e Nordeste - 97_Plano RR - REV I - 13.05" xfId="2134" xr:uid="{5C2817C3-1EEE-4C95-B9C1-C683A33DA27A}"/>
    <cellStyle name="l_Rádio - Regiões Norte - Centro-Oeste e Nordeste - 97_Plano RR - REV I - 13.05 2" xfId="11634" xr:uid="{255A948A-8157-46BB-BD0C-E51D37FA6CBA}"/>
    <cellStyle name="l_Rádio - Regiões Norte - Centro-Oeste e Nordeste - 97_Plano RR - REV I - 13.05 2 2" xfId="13390" xr:uid="{E2B48428-8033-4E24-B062-4631F3295745}"/>
    <cellStyle name="l_Rádio - Regiões Norte - Centro-Oeste e Nordeste - 97_Plano RR - REV I - 13.05 2 2 2" xfId="17020" xr:uid="{E46D4D80-0AD5-4D75-B3D5-479B4F8F78F8}"/>
    <cellStyle name="l_Rádio - Regiões Norte - Centro-Oeste e Nordeste - 97_Plano RR - REV I - 13.05 2 2 2 2" xfId="23179" xr:uid="{6F2A0FFA-813B-4959-8464-90A830719666}"/>
    <cellStyle name="l_Rádio - Regiões Norte - Centro-Oeste e Nordeste - 97_Plano RR - REV I - 13.05 2 2 2 2 2" xfId="40446" xr:uid="{D98411BE-ED19-4188-84FD-52B0DE0D04CF}"/>
    <cellStyle name="l_Rádio - Regiões Norte - Centro-Oeste e Nordeste - 97_Plano RR - REV I - 13.05 2 2 2 3" xfId="28087" xr:uid="{84156F31-3AFB-4506-BB49-8A8FEEF4A8B7}"/>
    <cellStyle name="l_Rádio - Regiões Norte - Centro-Oeste e Nordeste - 97_Plano RR - REV I - 13.05 2 2 3" xfId="31311" xr:uid="{28C1BA5C-8369-4DAD-B98A-153554059555}"/>
    <cellStyle name="l_Rádio - Regiões Norte - Centro-Oeste e Nordeste - 97_Plano RR - REV I - 13.05 2 2 3 2" xfId="43535" xr:uid="{ADD5DF9F-ACE7-45A6-B5ED-61371959E481}"/>
    <cellStyle name="l_Rádio - Regiões Norte - Centro-Oeste e Nordeste - 97_Plano RR - REV I - 13.05 2 2 4" xfId="34303" xr:uid="{29B720A3-E3FA-4539-8602-EEECE429985D}"/>
    <cellStyle name="l_Rádio - Regiões Norte - Centro-Oeste e Nordeste - 97_Plano RR - REV I - 13.05 2 2 4 2" xfId="46022" xr:uid="{722FAF1B-E3FF-437B-AFD6-C50D9BA7F6E7}"/>
    <cellStyle name="l_Rádio - Regiões Norte - Centro-Oeste e Nordeste - 97_Plano RR - REV I - 13.05 2 2 5" xfId="36504" xr:uid="{39249676-DECC-4B28-99A0-FE1E9C44FF6F}"/>
    <cellStyle name="l_Rádio - Regiões Norte - Centro-Oeste e Nordeste - 97_Plano RR - REV I - 13.05 2 2 6" xfId="24416" xr:uid="{67F7FEA9-BA32-497C-919A-3A3BE247D107}"/>
    <cellStyle name="l_Rádio - Regiões Norte - Centro-Oeste e Nordeste - 97_Plano RR - REV I - 13.05 2 3" xfId="15317" xr:uid="{8984803A-9674-4FD0-BBB3-12ACC080F55F}"/>
    <cellStyle name="l_Rádio - Regiões Norte - Centro-Oeste e Nordeste - 97_Plano RR - REV I - 13.05 2 3 2" xfId="21476" xr:uid="{57207819-3EFF-48D3-A7F6-2E793D1F5C1E}"/>
    <cellStyle name="l_Rádio - Regiões Norte - Centro-Oeste e Nordeste - 97_Plano RR - REV I - 13.05 2 3 2 2" xfId="38849" xr:uid="{2E6B6EE7-4AE8-4943-A3A5-E803D6607CE6}"/>
    <cellStyle name="l_Rádio - Regiões Norte - Centro-Oeste e Nordeste - 97_Plano RR - REV I - 13.05 2 3 3" xfId="26438" xr:uid="{5DF12799-0245-449F-B0FF-6A832913F035}"/>
    <cellStyle name="l_Rádio - Regiões Norte - Centro-Oeste e Nordeste - 97_Plano RR - REV I - 13.05 2 4" xfId="29629" xr:uid="{EBBBDFC4-864F-45FC-B7F1-EF7200978D15}"/>
    <cellStyle name="l_Rádio - Regiões Norte - Centro-Oeste e Nordeste - 97_Plano RR - REV I - 13.05 2 4 2" xfId="41939" xr:uid="{C601BDC7-6D75-4E9A-AE6B-41AF81C36DB8}"/>
    <cellStyle name="l_Rádio - Regiões Norte - Centro-Oeste e Nordeste - 97_Plano RR - REV I - 13.05 2 5" xfId="32613" xr:uid="{5B9AA4C1-F816-400C-9EF2-BB4122B0FD6C}"/>
    <cellStyle name="l_Rádio - Regiões Norte - Centro-Oeste e Nordeste - 97_Plano RR - REV I - 13.05 2 5 2" xfId="44368" xr:uid="{043DE7AC-02CE-4B3A-8DF4-03793C321637}"/>
    <cellStyle name="l_Rádio - Regiões Norte - Centro-Oeste e Nordeste - 97_Plano RR - REV I - 13.05 2 6" xfId="34918" xr:uid="{2B866AC9-3856-45EC-A2F3-6C49DB8B48EB}"/>
    <cellStyle name="l_Rádio - Regiões Norte - Centro-Oeste e Nordeste - 97_Plano RR - REV I - 13.05 2 7" xfId="19634" xr:uid="{51401E16-2B10-4253-B24A-C68E992EE651}"/>
    <cellStyle name="l_Rádio - Regiões Norte - Centro-Oeste e Nordeste - 97_Plano RR - REV I - 13.05 3" xfId="12587" xr:uid="{6C5CF5E2-ECF8-40E2-9CF0-2C172D8CF32A}"/>
    <cellStyle name="l_Rádio - Regiões Norte - Centro-Oeste e Nordeste - 97_Plano RR - REV I - 13.05 3 2" xfId="16217" xr:uid="{8AE81BAC-61EF-417B-9277-3B97708FB5C9}"/>
    <cellStyle name="l_Rádio - Regiões Norte - Centro-Oeste e Nordeste - 97_Plano RR - REV I - 13.05 3 2 2" xfId="22376" xr:uid="{F0C9845B-7D4C-4346-874D-13385FA96D98}"/>
    <cellStyle name="l_Rádio - Regiões Norte - Centro-Oeste e Nordeste - 97_Plano RR - REV I - 13.05 3 2 2 2" xfId="39654" xr:uid="{4501C220-A206-446A-B220-D3CB291210B7}"/>
    <cellStyle name="l_Rádio - Regiões Norte - Centro-Oeste e Nordeste - 97_Plano RR - REV I - 13.05 3 2 3" xfId="27295" xr:uid="{53BFB940-6F4C-4B2D-BF5C-B358489E8E9D}"/>
    <cellStyle name="l_Rádio - Regiões Norte - Centro-Oeste e Nordeste - 97_Plano RR - REV I - 13.05 3 2 4" xfId="48554" xr:uid="{21237174-099D-4CB3-A0AF-674D3FB28FEB}"/>
    <cellStyle name="l_Rádio - Regiões Norte - Centro-Oeste e Nordeste - 97_Plano RR - REV I - 13.05 3 3" xfId="17917" xr:uid="{4DD236C9-E674-4BD3-9901-8B4EBF51933B}"/>
    <cellStyle name="l_Rádio - Regiões Norte - Centro-Oeste e Nordeste - 97_Plano RR - REV I - 13.05 3 3 2" xfId="24076" xr:uid="{FED76C6C-1287-4F77-BA0A-6A36F3E7512A}"/>
    <cellStyle name="l_Rádio - Regiões Norte - Centro-Oeste e Nordeste - 97_Plano RR - REV I - 13.05 3 3 2 2" xfId="42739" xr:uid="{C6978242-ABCD-4A7D-8404-0BA71850AA4C}"/>
    <cellStyle name="l_Rádio - Regiões Norte - Centro-Oeste e Nordeste - 97_Plano RR - REV I - 13.05 3 3 3" xfId="30513" xr:uid="{74F090E6-E342-47DE-A263-A5C0D61BBA4A}"/>
    <cellStyle name="l_Rádio - Regiões Norte - Centro-Oeste e Nordeste - 97_Plano RR - REV I - 13.05 3 4" xfId="33510" xr:uid="{E48FAD65-200B-4C8D-9562-BE3F0DB480FC}"/>
    <cellStyle name="l_Rádio - Regiões Norte - Centro-Oeste e Nordeste - 97_Plano RR - REV I - 13.05 3 4 2" xfId="45229" xr:uid="{0A8E40CF-D756-4AAE-A358-CC72334B94E9}"/>
    <cellStyle name="l_Rádio - Regiões Norte - Centro-Oeste e Nordeste - 97_Plano RR - REV I - 13.05 3 5" xfId="35712" xr:uid="{5DA54870-D659-4EB2-A2F2-07A25D1D9051}"/>
    <cellStyle name="l_Rádio - Regiões Norte - Centro-Oeste e Nordeste - 97_Plano RR - REV I - 13.05 3 6" xfId="36828" xr:uid="{DEB9FA99-7570-469F-9DB2-22E0EC6A595F}"/>
    <cellStyle name="l_Rádio - Regiões Norte - Centro-Oeste e Nordeste - 97_Plano RR - REV I - 13.05 3 6 2" xfId="46364" xr:uid="{03E50570-D9F4-40FE-A9B4-3965D3EDBCD3}"/>
    <cellStyle name="l_Rádio - Regiões Norte - Centro-Oeste e Nordeste - 97_Plano RR - REV I - 13.05 4" xfId="14477" xr:uid="{B13AF99F-E2AC-44B5-88D3-B70903C7256D}"/>
    <cellStyle name="l_Rádio - Regiões Norte - Centro-Oeste e Nordeste - 97_Plano RR - REV I - 13.05 4 2" xfId="20636" xr:uid="{B8C255A7-C27A-4C11-8C9D-FF9590E9D1CF}"/>
    <cellStyle name="l_Rádio - Regiões Norte - Centro-Oeste e Nordeste - 97_Plano RR - REV I - 13.05 4 2 2" xfId="38046" xr:uid="{378A0825-793F-48BB-836D-99212B6CB807}"/>
    <cellStyle name="l_Rádio - Regiões Norte - Centro-Oeste e Nordeste - 97_Plano RR - REV I - 13.05 4 3" xfId="25544" xr:uid="{695DAD30-2770-45BE-A5C1-4ED869B3780B}"/>
    <cellStyle name="l_Rádio - Regiões Norte - Centro-Oeste e Nordeste - 97_Plano RR - REV I - 13.05 5" xfId="28755" xr:uid="{8015D915-10E4-44CA-BDBB-1AC9FF2DEDE4}"/>
    <cellStyle name="l_Rádio - Regiões Norte - Centro-Oeste e Nordeste - 97_Plano RR - REV I - 13.05 5 2" xfId="41111" xr:uid="{D380345E-1858-429E-8A78-52112ED1157B}"/>
    <cellStyle name="l_Rádio - Regiões Norte - Centro-Oeste e Nordeste - 97_Plano RR - REV I - 13.05 6" xfId="26724" xr:uid="{1475EADE-BD3B-4642-9FA1-244B202BC7EC}"/>
    <cellStyle name="l_Rádio - Regiões Norte - Centro-Oeste e Nordeste - 97_Plano RR - REV I - 13.05_JORNAL COMPLEMENTO 24.06 - VERAMIR II - CONSOLIDADO" xfId="2135" xr:uid="{7037A6AD-8997-4722-84EE-4500F95D26AE}"/>
    <cellStyle name="l_Rádio - Regiões Norte - Centro-Oeste e Nordeste - 97_Plano RR - REV I - 13.05_OOH - Rev 12" xfId="4338" xr:uid="{AF7E781E-DB48-4F43-969E-4E47025DEEC8}"/>
    <cellStyle name="l_Rádio - Regiões Norte - Centro-Oeste e Nordeste - 97_Plano RS" xfId="2136" xr:uid="{45C4744D-CB48-4475-8E1F-D59DE7DFF612}"/>
    <cellStyle name="l_Rádio - Regiões Norte - Centro-Oeste e Nordeste - 97_Plano RS - 16-05-08" xfId="2137" xr:uid="{72B20676-83CC-4AEF-86B0-EC2DCAD4A9A6}"/>
    <cellStyle name="l_Rádio - Regiões Norte - Centro-Oeste e Nordeste - 97_Plano RS - 16-05-08_JORNAL COMPLEMENTO 24.06 - VERAMIR II - CONSOLIDADO" xfId="2138" xr:uid="{59C0FA0C-7153-4FE6-B19D-FB9384BF5437}"/>
    <cellStyle name="l_Rádio - Regiões Norte - Centro-Oeste e Nordeste - 97_Plano RS_JORNAL COMPLEMENTO 24.06 - VERAMIR II - CONSOLIDADO" xfId="2139" xr:uid="{2004E94F-AE70-4678-B7EC-AFE1CB3096E5}"/>
    <cellStyle name="l_Rádio - Regiões Norte - Centro-Oeste e Nordeste - 97_Plano SP - REV I - 13.05" xfId="2140" xr:uid="{E2EB4A50-3F4B-4556-B8E8-24E7BEA09E9D}"/>
    <cellStyle name="l_Rádio - Regiões Norte - Centro-Oeste e Nordeste - 97_Plano SP - REV I - 13.05 2" xfId="11635" xr:uid="{DAD997EF-FBF4-44F5-A885-93AB27F0DB0B}"/>
    <cellStyle name="l_Rádio - Regiões Norte - Centro-Oeste e Nordeste - 97_Plano SP - REV I - 13.05 2 2" xfId="13391" xr:uid="{8BC11DB2-4C29-4BBF-975F-3CE787E842C8}"/>
    <cellStyle name="l_Rádio - Regiões Norte - Centro-Oeste e Nordeste - 97_Plano SP - REV I - 13.05 2 2 2" xfId="17021" xr:uid="{53EA46E3-47EA-4684-9A41-F12F735BC4CC}"/>
    <cellStyle name="l_Rádio - Regiões Norte - Centro-Oeste e Nordeste - 97_Plano SP - REV I - 13.05 2 2 2 2" xfId="23180" xr:uid="{3AB203CD-A3FF-4BCB-8117-519646A1FA5E}"/>
    <cellStyle name="l_Rádio - Regiões Norte - Centro-Oeste e Nordeste - 97_Plano SP - REV I - 13.05 2 2 2 2 2" xfId="40447" xr:uid="{C6FF444A-C9E6-4945-8435-0119DAD3B967}"/>
    <cellStyle name="l_Rádio - Regiões Norte - Centro-Oeste e Nordeste - 97_Plano SP - REV I - 13.05 2 2 2 3" xfId="28088" xr:uid="{04D26D0F-BF72-4912-B3C0-35D4B4885FE8}"/>
    <cellStyle name="l_Rádio - Regiões Norte - Centro-Oeste e Nordeste - 97_Plano SP - REV I - 13.05 2 2 3" xfId="31312" xr:uid="{D6F92D90-4191-40E1-9691-AAAC25FCB055}"/>
    <cellStyle name="l_Rádio - Regiões Norte - Centro-Oeste e Nordeste - 97_Plano SP - REV I - 13.05 2 2 3 2" xfId="43536" xr:uid="{CAA28583-CAF2-4582-8C8C-DD08B9A3AC63}"/>
    <cellStyle name="l_Rádio - Regiões Norte - Centro-Oeste e Nordeste - 97_Plano SP - REV I - 13.05 2 2 4" xfId="34304" xr:uid="{490FAA3C-0EDA-465E-B867-2B0BEE65E434}"/>
    <cellStyle name="l_Rádio - Regiões Norte - Centro-Oeste e Nordeste - 97_Plano SP - REV I - 13.05 2 2 4 2" xfId="46023" xr:uid="{0DA23018-BE44-4C38-9CFF-31E71697F517}"/>
    <cellStyle name="l_Rádio - Regiões Norte - Centro-Oeste e Nordeste - 97_Plano SP - REV I - 13.05 2 2 5" xfId="36505" xr:uid="{E402F428-79B6-43BC-89E5-E1E5F154A97E}"/>
    <cellStyle name="l_Rádio - Regiões Norte - Centro-Oeste e Nordeste - 97_Plano SP - REV I - 13.05 2 2 6" xfId="24417" xr:uid="{24AC6871-CCEC-45B5-8988-CD9DA4948BD3}"/>
    <cellStyle name="l_Rádio - Regiões Norte - Centro-Oeste e Nordeste - 97_Plano SP - REV I - 13.05 2 3" xfId="15318" xr:uid="{6D42520A-846D-40DA-918C-A95E6B63CD1A}"/>
    <cellStyle name="l_Rádio - Regiões Norte - Centro-Oeste e Nordeste - 97_Plano SP - REV I - 13.05 2 3 2" xfId="21477" xr:uid="{7989C0A9-EF8B-45A3-A0FD-4E77BC3569BA}"/>
    <cellStyle name="l_Rádio - Regiões Norte - Centro-Oeste e Nordeste - 97_Plano SP - REV I - 13.05 2 3 2 2" xfId="38850" xr:uid="{C87FAC16-9F26-4803-AF45-B2EBDD603C9D}"/>
    <cellStyle name="l_Rádio - Regiões Norte - Centro-Oeste e Nordeste - 97_Plano SP - REV I - 13.05 2 3 3" xfId="26439" xr:uid="{5059336C-1FB8-4B1A-8EC9-9095C6315524}"/>
    <cellStyle name="l_Rádio - Regiões Norte - Centro-Oeste e Nordeste - 97_Plano SP - REV I - 13.05 2 4" xfId="29630" xr:uid="{1D1B516E-C1BB-44F3-AFC7-901692AB6F38}"/>
    <cellStyle name="l_Rádio - Regiões Norte - Centro-Oeste e Nordeste - 97_Plano SP - REV I - 13.05 2 4 2" xfId="41940" xr:uid="{3002083E-9745-4BC6-9CB8-217C7C888E9D}"/>
    <cellStyle name="l_Rádio - Regiões Norte - Centro-Oeste e Nordeste - 97_Plano SP - REV I - 13.05 2 5" xfId="32614" xr:uid="{167C63BE-4618-4256-B22F-8B68DBC422CA}"/>
    <cellStyle name="l_Rádio - Regiões Norte - Centro-Oeste e Nordeste - 97_Plano SP - REV I - 13.05 2 5 2" xfId="44369" xr:uid="{CF9D61A3-5895-4EDD-AFA1-C63D3BB81399}"/>
    <cellStyle name="l_Rádio - Regiões Norte - Centro-Oeste e Nordeste - 97_Plano SP - REV I - 13.05 2 6" xfId="34919" xr:uid="{B393C420-E29A-4150-AE4F-306D94735145}"/>
    <cellStyle name="l_Rádio - Regiões Norte - Centro-Oeste e Nordeste - 97_Plano SP - REV I - 13.05 2 7" xfId="18957" xr:uid="{B217C302-ED04-4A22-BDF2-AD80D2CABEC8}"/>
    <cellStyle name="l_Rádio - Regiões Norte - Centro-Oeste e Nordeste - 97_Plano SP - REV I - 13.05 3" xfId="12588" xr:uid="{F5681998-0BF9-4122-9482-F11AE7B63588}"/>
    <cellStyle name="l_Rádio - Regiões Norte - Centro-Oeste e Nordeste - 97_Plano SP - REV I - 13.05 3 2" xfId="16218" xr:uid="{B46072C7-B46F-41C5-8F09-49CB8E071723}"/>
    <cellStyle name="l_Rádio - Regiões Norte - Centro-Oeste e Nordeste - 97_Plano SP - REV I - 13.05 3 2 2" xfId="22377" xr:uid="{7C67ADB7-BF1B-4EC2-AB28-E1E890244AE1}"/>
    <cellStyle name="l_Rádio - Regiões Norte - Centro-Oeste e Nordeste - 97_Plano SP - REV I - 13.05 3 2 2 2" xfId="39655" xr:uid="{F5189C3B-CF49-4E26-A8D6-9FD823E9F81C}"/>
    <cellStyle name="l_Rádio - Regiões Norte - Centro-Oeste e Nordeste - 97_Plano SP - REV I - 13.05 3 2 3" xfId="27296" xr:uid="{0E72F2CB-1678-4AF0-8E4B-383465AD4BCB}"/>
    <cellStyle name="l_Rádio - Regiões Norte - Centro-Oeste e Nordeste - 97_Plano SP - REV I - 13.05 3 2 4" xfId="48555" xr:uid="{E9098D75-853A-401F-A6D0-D28B84264057}"/>
    <cellStyle name="l_Rádio - Regiões Norte - Centro-Oeste e Nordeste - 97_Plano SP - REV I - 13.05 3 3" xfId="17918" xr:uid="{030A6E2A-B597-40F5-A1AF-0F3EF15A0FE3}"/>
    <cellStyle name="l_Rádio - Regiões Norte - Centro-Oeste e Nordeste - 97_Plano SP - REV I - 13.05 3 3 2" xfId="24077" xr:uid="{29E9EE21-26D2-49D2-86C1-E2F4D325CE66}"/>
    <cellStyle name="l_Rádio - Regiões Norte - Centro-Oeste e Nordeste - 97_Plano SP - REV I - 13.05 3 3 2 2" xfId="42740" xr:uid="{05052B95-CBE4-4CA1-84E2-8F62B5E8B73C}"/>
    <cellStyle name="l_Rádio - Regiões Norte - Centro-Oeste e Nordeste - 97_Plano SP - REV I - 13.05 3 3 3" xfId="30514" xr:uid="{A4BD53FC-D795-4879-B0D9-F77FF535F5A3}"/>
    <cellStyle name="l_Rádio - Regiões Norte - Centro-Oeste e Nordeste - 97_Plano SP - REV I - 13.05 3 4" xfId="33511" xr:uid="{4013A344-0AA3-4ED8-B876-384C1D47A1DD}"/>
    <cellStyle name="l_Rádio - Regiões Norte - Centro-Oeste e Nordeste - 97_Plano SP - REV I - 13.05 3 4 2" xfId="45230" xr:uid="{84E16148-7DBD-4CCA-ACB8-C96835E35140}"/>
    <cellStyle name="l_Rádio - Regiões Norte - Centro-Oeste e Nordeste - 97_Plano SP - REV I - 13.05 3 5" xfId="35713" xr:uid="{72EE121E-37EA-42E9-BEDF-B958965642C5}"/>
    <cellStyle name="l_Rádio - Regiões Norte - Centro-Oeste e Nordeste - 97_Plano SP - REV I - 13.05 3 6" xfId="32902" xr:uid="{FA55004A-A41F-4114-8A52-22884F9483A5}"/>
    <cellStyle name="l_Rádio - Regiões Norte - Centro-Oeste e Nordeste - 97_Plano SP - REV I - 13.05 3 6 2" xfId="44651" xr:uid="{11C4AE18-9205-430C-8976-703B702552A0}"/>
    <cellStyle name="l_Rádio - Regiões Norte - Centro-Oeste e Nordeste - 97_Plano SP - REV I - 13.05 4" xfId="14478" xr:uid="{72B9FA92-CEDF-4945-A9FA-76E3E02F80B3}"/>
    <cellStyle name="l_Rádio - Regiões Norte - Centro-Oeste e Nordeste - 97_Plano SP - REV I - 13.05 4 2" xfId="20637" xr:uid="{B4BB2429-C009-4EE5-87F2-B7F7B89C5703}"/>
    <cellStyle name="l_Rádio - Regiões Norte - Centro-Oeste e Nordeste - 97_Plano SP - REV I - 13.05 4 2 2" xfId="38047" xr:uid="{038BCD3C-0CFE-47C1-A013-430A08433A5F}"/>
    <cellStyle name="l_Rádio - Regiões Norte - Centro-Oeste e Nordeste - 97_Plano SP - REV I - 13.05 4 3" xfId="25545" xr:uid="{A6AB7180-C8EE-40A5-966D-828D95EDE402}"/>
    <cellStyle name="l_Rádio - Regiões Norte - Centro-Oeste e Nordeste - 97_Plano SP - REV I - 13.05 5" xfId="28756" xr:uid="{70C9A6B3-6B4A-419A-A912-BB03D4AE2AE1}"/>
    <cellStyle name="l_Rádio - Regiões Norte - Centro-Oeste e Nordeste - 97_Plano SP - REV I - 13.05 5 2" xfId="41112" xr:uid="{C6EBFF4F-B004-4FEB-A915-9E98E4CEB4EB}"/>
    <cellStyle name="l_Rádio - Regiões Norte - Centro-Oeste e Nordeste - 97_Plano SP - REV I - 13.05 6" xfId="24678" xr:uid="{204047F7-D921-4421-A672-240B7E306307}"/>
    <cellStyle name="l_Rádio - Regiões Norte - Centro-Oeste e Nordeste - 97_Plano SP - REV I - 13.05_JORNAL COMPLEMENTO 24.06 - VERAMIR II - CONSOLIDADO" xfId="2141" xr:uid="{A5619C9D-BF73-4A53-A995-6E8DBA0BA4B6}"/>
    <cellStyle name="l_Rádio - Regiões Norte - Centro-Oeste e Nordeste - 97_Plano SP - REV I - 13.05_OOH - Rev 12" xfId="4339" xr:uid="{36565DED-1A3B-4B1D-9062-AAFD754F81B7}"/>
    <cellStyle name="l_Rádio - Regiões Norte - Centro-Oeste e Nordeste - 97_Plano TO - AJUSTADO 06.05.08 CONFERÊNCIA 14.05.08" xfId="2142" xr:uid="{C945B858-21BE-48E4-9B30-6B50A2C04457}"/>
    <cellStyle name="l_Rádio - Regiões Norte - Centro-Oeste e Nordeste - 97_Plano TO - AJUSTADO 06.05.08 CONFERÊNCIA 14.05.08 2" xfId="11636" xr:uid="{9C782474-FC6C-4A91-A84B-8074D186D667}"/>
    <cellStyle name="l_Rádio - Regiões Norte - Centro-Oeste e Nordeste - 97_Plano TO - AJUSTADO 06.05.08 CONFERÊNCIA 14.05.08 2 2" xfId="13392" xr:uid="{D1F99B46-C5C0-4D66-A3B0-F07B4D0095CC}"/>
    <cellStyle name="l_Rádio - Regiões Norte - Centro-Oeste e Nordeste - 97_Plano TO - AJUSTADO 06.05.08 CONFERÊNCIA 14.05.08 2 2 2" xfId="17022" xr:uid="{103A21AC-FFF4-4FF1-9A81-4DA86F2AC7D5}"/>
    <cellStyle name="l_Rádio - Regiões Norte - Centro-Oeste e Nordeste - 97_Plano TO - AJUSTADO 06.05.08 CONFERÊNCIA 14.05.08 2 2 2 2" xfId="23181" xr:uid="{CDC9A85E-F5BD-486D-9D1F-FBDA9506EF40}"/>
    <cellStyle name="l_Rádio - Regiões Norte - Centro-Oeste e Nordeste - 97_Plano TO - AJUSTADO 06.05.08 CONFERÊNCIA 14.05.08 2 2 2 2 2" xfId="40448" xr:uid="{1D759EAE-8A44-4470-B797-4D3D7B669B7B}"/>
    <cellStyle name="l_Rádio - Regiões Norte - Centro-Oeste e Nordeste - 97_Plano TO - AJUSTADO 06.05.08 CONFERÊNCIA 14.05.08 2 2 2 3" xfId="28089" xr:uid="{10C8EE9D-7CD1-4E9A-87A2-75EBA676894C}"/>
    <cellStyle name="l_Rádio - Regiões Norte - Centro-Oeste e Nordeste - 97_Plano TO - AJUSTADO 06.05.08 CONFERÊNCIA 14.05.08 2 2 3" xfId="31313" xr:uid="{72BCEA5B-3015-45E4-9FA8-87048488ABCD}"/>
    <cellStyle name="l_Rádio - Regiões Norte - Centro-Oeste e Nordeste - 97_Plano TO - AJUSTADO 06.05.08 CONFERÊNCIA 14.05.08 2 2 3 2" xfId="43537" xr:uid="{8D5FF0A6-50FB-448A-866D-A45065AE8F6B}"/>
    <cellStyle name="l_Rádio - Regiões Norte - Centro-Oeste e Nordeste - 97_Plano TO - AJUSTADO 06.05.08 CONFERÊNCIA 14.05.08 2 2 4" xfId="34305" xr:uid="{F0D3AFE6-E18E-4B56-A6E5-8F87A9E4FDFB}"/>
    <cellStyle name="l_Rádio - Regiões Norte - Centro-Oeste e Nordeste - 97_Plano TO - AJUSTADO 06.05.08 CONFERÊNCIA 14.05.08 2 2 4 2" xfId="46024" xr:uid="{FDE0C7C0-C86A-4F12-80C7-F5184794399C}"/>
    <cellStyle name="l_Rádio - Regiões Norte - Centro-Oeste e Nordeste - 97_Plano TO - AJUSTADO 06.05.08 CONFERÊNCIA 14.05.08 2 2 5" xfId="36506" xr:uid="{E86597C5-3B1B-4003-BFC6-027E9302F079}"/>
    <cellStyle name="l_Rádio - Regiões Norte - Centro-Oeste e Nordeste - 97_Plano TO - AJUSTADO 06.05.08 CONFERÊNCIA 14.05.08 2 2 6" xfId="24418" xr:uid="{0697201F-DA80-4CCE-9C58-CC4E37ACF260}"/>
    <cellStyle name="l_Rádio - Regiões Norte - Centro-Oeste e Nordeste - 97_Plano TO - AJUSTADO 06.05.08 CONFERÊNCIA 14.05.08 2 3" xfId="15319" xr:uid="{75BF00EB-B343-4D34-8C48-63BC595E8FD3}"/>
    <cellStyle name="l_Rádio - Regiões Norte - Centro-Oeste e Nordeste - 97_Plano TO - AJUSTADO 06.05.08 CONFERÊNCIA 14.05.08 2 3 2" xfId="21478" xr:uid="{E9BA0F6F-74BC-4F50-8924-EA943F3C73D4}"/>
    <cellStyle name="l_Rádio - Regiões Norte - Centro-Oeste e Nordeste - 97_Plano TO - AJUSTADO 06.05.08 CONFERÊNCIA 14.05.08 2 3 2 2" xfId="38851" xr:uid="{DC3FC5E1-8184-4725-AEB0-EEEC66AF32AE}"/>
    <cellStyle name="l_Rádio - Regiões Norte - Centro-Oeste e Nordeste - 97_Plano TO - AJUSTADO 06.05.08 CONFERÊNCIA 14.05.08 2 3 3" xfId="26440" xr:uid="{D9E81D67-E5B2-4BEF-B82F-F41DEDCD190E}"/>
    <cellStyle name="l_Rádio - Regiões Norte - Centro-Oeste e Nordeste - 97_Plano TO - AJUSTADO 06.05.08 CONFERÊNCIA 14.05.08 2 4" xfId="29631" xr:uid="{F939E841-DC5C-4ADD-9C0A-883C4E038784}"/>
    <cellStyle name="l_Rádio - Regiões Norte - Centro-Oeste e Nordeste - 97_Plano TO - AJUSTADO 06.05.08 CONFERÊNCIA 14.05.08 2 4 2" xfId="41941" xr:uid="{A0371B9E-63C3-4A05-B926-B256DF4EC355}"/>
    <cellStyle name="l_Rádio - Regiões Norte - Centro-Oeste e Nordeste - 97_Plano TO - AJUSTADO 06.05.08 CONFERÊNCIA 14.05.08 2 5" xfId="32615" xr:uid="{15EC9091-8D04-4C54-A20A-BCD88B6A5591}"/>
    <cellStyle name="l_Rádio - Regiões Norte - Centro-Oeste e Nordeste - 97_Plano TO - AJUSTADO 06.05.08 CONFERÊNCIA 14.05.08 2 5 2" xfId="44370" xr:uid="{24B1935F-0A21-4A30-8974-4FDAB44DF82D}"/>
    <cellStyle name="l_Rádio - Regiões Norte - Centro-Oeste e Nordeste - 97_Plano TO - AJUSTADO 06.05.08 CONFERÊNCIA 14.05.08 2 6" xfId="34920" xr:uid="{64023EE5-7FE1-4540-B416-B1A3508A6BE2}"/>
    <cellStyle name="l_Rádio - Regiões Norte - Centro-Oeste e Nordeste - 97_Plano TO - AJUSTADO 06.05.08 CONFERÊNCIA 14.05.08 2 7" xfId="18641" xr:uid="{6A22CB49-88E5-4987-923E-B4FD878F966D}"/>
    <cellStyle name="l_Rádio - Regiões Norte - Centro-Oeste e Nordeste - 97_Plano TO - AJUSTADO 06.05.08 CONFERÊNCIA 14.05.08 3" xfId="12589" xr:uid="{A94E1E78-BF29-4AEE-809C-213EB67E7DF9}"/>
    <cellStyle name="l_Rádio - Regiões Norte - Centro-Oeste e Nordeste - 97_Plano TO - AJUSTADO 06.05.08 CONFERÊNCIA 14.05.08 3 2" xfId="16219" xr:uid="{EDB089B3-9511-4609-96F8-0EDB3B01AEE4}"/>
    <cellStyle name="l_Rádio - Regiões Norte - Centro-Oeste e Nordeste - 97_Plano TO - AJUSTADO 06.05.08 CONFERÊNCIA 14.05.08 3 2 2" xfId="22378" xr:uid="{9E95786C-EA05-4746-B32B-C9B4CB878FD5}"/>
    <cellStyle name="l_Rádio - Regiões Norte - Centro-Oeste e Nordeste - 97_Plano TO - AJUSTADO 06.05.08 CONFERÊNCIA 14.05.08 3 2 2 2" xfId="39656" xr:uid="{820C8DCF-620E-4237-AFED-3BEC672AEF5D}"/>
    <cellStyle name="l_Rádio - Regiões Norte - Centro-Oeste e Nordeste - 97_Plano TO - AJUSTADO 06.05.08 CONFERÊNCIA 14.05.08 3 2 3" xfId="27297" xr:uid="{486F75DB-31DC-4A51-83FB-5415EE85DF70}"/>
    <cellStyle name="l_Rádio - Regiões Norte - Centro-Oeste e Nordeste - 97_Plano TO - AJUSTADO 06.05.08 CONFERÊNCIA 14.05.08 3 2 4" xfId="48556" xr:uid="{0112915C-578A-4123-A379-E07527D3F770}"/>
    <cellStyle name="l_Rádio - Regiões Norte - Centro-Oeste e Nordeste - 97_Plano TO - AJUSTADO 06.05.08 CONFERÊNCIA 14.05.08 3 3" xfId="17919" xr:uid="{8DEDBB13-2E91-4102-B09C-793583AC0BE0}"/>
    <cellStyle name="l_Rádio - Regiões Norte - Centro-Oeste e Nordeste - 97_Plano TO - AJUSTADO 06.05.08 CONFERÊNCIA 14.05.08 3 3 2" xfId="24078" xr:uid="{95F5885C-156B-4171-82EA-74FDCAD6DBC5}"/>
    <cellStyle name="l_Rádio - Regiões Norte - Centro-Oeste e Nordeste - 97_Plano TO - AJUSTADO 06.05.08 CONFERÊNCIA 14.05.08 3 3 2 2" xfId="42741" xr:uid="{3172501E-FD68-4E84-99D6-A7196567D1AE}"/>
    <cellStyle name="l_Rádio - Regiões Norte - Centro-Oeste e Nordeste - 97_Plano TO - AJUSTADO 06.05.08 CONFERÊNCIA 14.05.08 3 3 3" xfId="30515" xr:uid="{85C1E4D2-A116-4E8D-927F-38B58D85381E}"/>
    <cellStyle name="l_Rádio - Regiões Norte - Centro-Oeste e Nordeste - 97_Plano TO - AJUSTADO 06.05.08 CONFERÊNCIA 14.05.08 3 4" xfId="33512" xr:uid="{88CF929E-8B40-4D3C-83FC-3B60C2E25880}"/>
    <cellStyle name="l_Rádio - Regiões Norte - Centro-Oeste e Nordeste - 97_Plano TO - AJUSTADO 06.05.08 CONFERÊNCIA 14.05.08 3 4 2" xfId="45231" xr:uid="{CB4A00CD-B1BB-4CA8-BF19-9DBBF4FD3086}"/>
    <cellStyle name="l_Rádio - Regiões Norte - Centro-Oeste e Nordeste - 97_Plano TO - AJUSTADO 06.05.08 CONFERÊNCIA 14.05.08 3 5" xfId="35714" xr:uid="{18C541D9-720F-443E-AF49-E77D0FECCB52}"/>
    <cellStyle name="l_Rádio - Regiões Norte - Centro-Oeste e Nordeste - 97_Plano TO - AJUSTADO 06.05.08 CONFERÊNCIA 14.05.08 3 6" xfId="37024" xr:uid="{A0A770BC-F142-4278-AD62-12AF5579324E}"/>
    <cellStyle name="l_Rádio - Regiões Norte - Centro-Oeste e Nordeste - 97_Plano TO - AJUSTADO 06.05.08 CONFERÊNCIA 14.05.08 3 6 2" xfId="46560" xr:uid="{6B5DFFBA-5D8D-4117-A39B-FA011EEB2970}"/>
    <cellStyle name="l_Rádio - Regiões Norte - Centro-Oeste e Nordeste - 97_Plano TO - AJUSTADO 06.05.08 CONFERÊNCIA 14.05.08 4" xfId="14479" xr:uid="{9E99A149-F72C-42C3-A4DC-C2EE7E61F663}"/>
    <cellStyle name="l_Rádio - Regiões Norte - Centro-Oeste e Nordeste - 97_Plano TO - AJUSTADO 06.05.08 CONFERÊNCIA 14.05.08 4 2" xfId="20638" xr:uid="{1A4702C5-B65A-4E64-8E59-A7733345BDBC}"/>
    <cellStyle name="l_Rádio - Regiões Norte - Centro-Oeste e Nordeste - 97_Plano TO - AJUSTADO 06.05.08 CONFERÊNCIA 14.05.08 4 2 2" xfId="38048" xr:uid="{AAA8AC7E-F712-4E58-AA6C-6D380894C21D}"/>
    <cellStyle name="l_Rádio - Regiões Norte - Centro-Oeste e Nordeste - 97_Plano TO - AJUSTADO 06.05.08 CONFERÊNCIA 14.05.08 4 3" xfId="25546" xr:uid="{383318B0-DF1B-48F6-A872-E5D30D83D71D}"/>
    <cellStyle name="l_Rádio - Regiões Norte - Centro-Oeste e Nordeste - 97_Plano TO - AJUSTADO 06.05.08 CONFERÊNCIA 14.05.08 5" xfId="28757" xr:uid="{1B488F31-4353-4C96-B4EB-0B2AFEE5CD88}"/>
    <cellStyle name="l_Rádio - Regiões Norte - Centro-Oeste e Nordeste - 97_Plano TO - AJUSTADO 06.05.08 CONFERÊNCIA 14.05.08 5 2" xfId="41113" xr:uid="{BB99FCB1-E449-4AB2-8BA2-DDA864B5DC02}"/>
    <cellStyle name="l_Rádio - Regiões Norte - Centro-Oeste e Nordeste - 97_Plano TO - AJUSTADO 06.05.08 CONFERÊNCIA 14.05.08 6" xfId="24790" xr:uid="{1523D938-85AF-4916-AF20-B84EAC1B65A5}"/>
    <cellStyle name="l_Rádio - Regiões Norte - Centro-Oeste e Nordeste - 97_Plano TO - AJUSTADO 06.05.08 CONFERÊNCIA 14.05.08_OOH - Rev 12" xfId="4340" xr:uid="{C1F9F1D4-A825-4EA4-9FBF-C502CF4CE7BA}"/>
    <cellStyle name="l_Rádio - Regiões Norte - Centro-Oeste e Nordeste - 97_Plano_BA_-_AJUSTADO2_CONFERENCIA_11.05.08" xfId="2143" xr:uid="{EF5FFF22-0498-455D-885F-3D251AE82107}"/>
    <cellStyle name="l_Rádio - Regiões Norte - Centro-Oeste e Nordeste - 97_Plano_BA_-_AJUSTADO2_CONFERENCIA_11.05.08_JORNAL COMPLEMENTO 24.06 - VERAMIR II - CONSOLIDADO" xfId="2144" xr:uid="{4271A56A-93D6-421E-AE4B-6D19E52A2AD4}"/>
    <cellStyle name="l_Rádio - Regiões Norte - Centro-Oeste e Nordeste - 97_Rádios Separadas por Representante" xfId="4341" xr:uid="{954D9510-129F-40DA-B0D3-5A0B97C2FFA7}"/>
    <cellStyle name="l_Rádio - Regiões Norte - Centro-Oeste e Nordeste - 97_Rádios Separadas por Representante 2" xfId="11637" xr:uid="{5F927C1D-0E7B-4096-A419-AE9923A1F35A}"/>
    <cellStyle name="l_Rádio - Regiões Norte - Centro-Oeste e Nordeste - 97_Rádios Separadas por Representante 2 2" xfId="13393" xr:uid="{78C03DB0-79DC-4ED7-ACE4-485852D77CAE}"/>
    <cellStyle name="l_Rádio - Regiões Norte - Centro-Oeste e Nordeste - 97_Rádios Separadas por Representante 2 2 2" xfId="17023" xr:uid="{35E323EC-7FF0-489D-B9BE-9945FC65864A}"/>
    <cellStyle name="l_Rádio - Regiões Norte - Centro-Oeste e Nordeste - 97_Rádios Separadas por Representante 2 2 2 2" xfId="23182" xr:uid="{E90AA5BD-06D2-45A6-B7D8-60B9E0C0882E}"/>
    <cellStyle name="l_Rádio - Regiões Norte - Centro-Oeste e Nordeste - 97_Rádios Separadas por Representante 2 2 2 2 2" xfId="40449" xr:uid="{EBC13318-876B-4B85-A13B-DCE2A94FE1CF}"/>
    <cellStyle name="l_Rádio - Regiões Norte - Centro-Oeste e Nordeste - 97_Rádios Separadas por Representante 2 2 2 3" xfId="28090" xr:uid="{D7184CBC-477C-4B1D-98C8-81A0CBB61BD3}"/>
    <cellStyle name="l_Rádio - Regiões Norte - Centro-Oeste e Nordeste - 97_Rádios Separadas por Representante 2 2 3" xfId="31314" xr:uid="{370BBA18-3BC5-4977-81BC-00442CFBB3D5}"/>
    <cellStyle name="l_Rádio - Regiões Norte - Centro-Oeste e Nordeste - 97_Rádios Separadas por Representante 2 2 3 2" xfId="43538" xr:uid="{F8C66FCE-A5D5-4406-9DF6-461B90ABCEB0}"/>
    <cellStyle name="l_Rádio - Regiões Norte - Centro-Oeste e Nordeste - 97_Rádios Separadas por Representante 2 2 4" xfId="34306" xr:uid="{0036C868-60A0-48A2-A403-F8FA422B9CE4}"/>
    <cellStyle name="l_Rádio - Regiões Norte - Centro-Oeste e Nordeste - 97_Rádios Separadas por Representante 2 2 4 2" xfId="46025" xr:uid="{005BD857-EDE2-4B8A-BA9A-6C5CFE52FBDE}"/>
    <cellStyle name="l_Rádio - Regiões Norte - Centro-Oeste e Nordeste - 97_Rádios Separadas por Representante 2 2 5" xfId="36507" xr:uid="{54DEAEEC-8A27-41B4-AD29-B195692F20AA}"/>
    <cellStyle name="l_Rádio - Regiões Norte - Centro-Oeste e Nordeste - 97_Rádios Separadas por Representante 2 2 6" xfId="24419" xr:uid="{E3421E71-C24E-41DB-AB2A-667EDC8A6FC3}"/>
    <cellStyle name="l_Rádio - Regiões Norte - Centro-Oeste e Nordeste - 97_Rádios Separadas por Representante 2 3" xfId="15320" xr:uid="{659C49B1-30AC-478E-A93A-4371050C2F6F}"/>
    <cellStyle name="l_Rádio - Regiões Norte - Centro-Oeste e Nordeste - 97_Rádios Separadas por Representante 2 3 2" xfId="21479" xr:uid="{E637D3A8-FD78-4BD0-8E64-75690B8A5BE8}"/>
    <cellStyle name="l_Rádio - Regiões Norte - Centro-Oeste e Nordeste - 97_Rádios Separadas por Representante 2 3 2 2" xfId="38852" xr:uid="{413E1DB1-C252-48E8-ACDC-F6D4D6251C87}"/>
    <cellStyle name="l_Rádio - Regiões Norte - Centro-Oeste e Nordeste - 97_Rádios Separadas por Representante 2 3 3" xfId="26441" xr:uid="{9BD9D9CD-64CD-4A16-AB90-E4395CAA3893}"/>
    <cellStyle name="l_Rádio - Regiões Norte - Centro-Oeste e Nordeste - 97_Rádios Separadas por Representante 2 4" xfId="29632" xr:uid="{1C08C295-7A62-4E3C-92FA-9D7BBAD5290F}"/>
    <cellStyle name="l_Rádio - Regiões Norte - Centro-Oeste e Nordeste - 97_Rádios Separadas por Representante 2 4 2" xfId="41942" xr:uid="{878CE579-334E-4587-A1ED-4251B5C28D7C}"/>
    <cellStyle name="l_Rádio - Regiões Norte - Centro-Oeste e Nordeste - 97_Rádios Separadas por Representante 2 5" xfId="32616" xr:uid="{2C754440-0D9C-46C7-8043-936856B246CB}"/>
    <cellStyle name="l_Rádio - Regiões Norte - Centro-Oeste e Nordeste - 97_Rádios Separadas por Representante 2 5 2" xfId="44371" xr:uid="{EC0221E1-BC1E-438D-B356-68650DF129E0}"/>
    <cellStyle name="l_Rádio - Regiões Norte - Centro-Oeste e Nordeste - 97_Rádios Separadas por Representante 2 6" xfId="34921" xr:uid="{8C744565-85DE-4626-B333-07D682AB8224}"/>
    <cellStyle name="l_Rádio - Regiões Norte - Centro-Oeste e Nordeste - 97_Rádios Separadas por Representante 2 7" xfId="19339" xr:uid="{8B8E80BC-8083-490A-AC54-89247B297B51}"/>
    <cellStyle name="l_Rádio - Regiões Norte - Centro-Oeste e Nordeste - 97_Rádios Separadas por Representante 3" xfId="12590" xr:uid="{6D761F3E-93EA-446C-8E82-7B3EBEB340BA}"/>
    <cellStyle name="l_Rádio - Regiões Norte - Centro-Oeste e Nordeste - 97_Rádios Separadas por Representante 3 2" xfId="16220" xr:uid="{1F294A1A-0A1E-418C-9636-D8C7D9F656DB}"/>
    <cellStyle name="l_Rádio - Regiões Norte - Centro-Oeste e Nordeste - 97_Rádios Separadas por Representante 3 2 2" xfId="22379" xr:uid="{91A93A0E-9E42-412C-B412-077F3D6F0F51}"/>
    <cellStyle name="l_Rádio - Regiões Norte - Centro-Oeste e Nordeste - 97_Rádios Separadas por Representante 3 2 2 2" xfId="39657" xr:uid="{FADE0FDF-2CEE-4420-91D5-B43404E911C3}"/>
    <cellStyle name="l_Rádio - Regiões Norte - Centro-Oeste e Nordeste - 97_Rádios Separadas por Representante 3 2 3" xfId="27298" xr:uid="{2306E3FB-52AB-45B3-B669-E37F013F5DE9}"/>
    <cellStyle name="l_Rádio - Regiões Norte - Centro-Oeste e Nordeste - 97_Rádios Separadas por Representante 3 2 4" xfId="48557" xr:uid="{AC8C8DCE-B9DE-4A04-B2DB-B2E2D35D1930}"/>
    <cellStyle name="l_Rádio - Regiões Norte - Centro-Oeste e Nordeste - 97_Rádios Separadas por Representante 3 3" xfId="17920" xr:uid="{123CD6B7-4939-4AD7-B24C-632535F142AD}"/>
    <cellStyle name="l_Rádio - Regiões Norte - Centro-Oeste e Nordeste - 97_Rádios Separadas por Representante 3 3 2" xfId="24079" xr:uid="{535F1DE4-753E-4215-A941-4BEB60FB278B}"/>
    <cellStyle name="l_Rádio - Regiões Norte - Centro-Oeste e Nordeste - 97_Rádios Separadas por Representante 3 3 2 2" xfId="42742" xr:uid="{7A6FDF3F-BBD8-47BC-98B9-20B14F650DDB}"/>
    <cellStyle name="l_Rádio - Regiões Norte - Centro-Oeste e Nordeste - 97_Rádios Separadas por Representante 3 3 3" xfId="30516" xr:uid="{E62A07D4-F9AD-490E-BA50-BBBE24A7F48E}"/>
    <cellStyle name="l_Rádio - Regiões Norte - Centro-Oeste e Nordeste - 97_Rádios Separadas por Representante 3 4" xfId="33513" xr:uid="{09AC700A-4502-416D-ABC5-F0BA0D51029A}"/>
    <cellStyle name="l_Rádio - Regiões Norte - Centro-Oeste e Nordeste - 97_Rádios Separadas por Representante 3 4 2" xfId="45232" xr:uid="{C18CEF50-2AF9-4950-A422-F291BDD998E2}"/>
    <cellStyle name="l_Rádio - Regiões Norte - Centro-Oeste e Nordeste - 97_Rádios Separadas por Representante 3 5" xfId="35715" xr:uid="{6AF84342-0A93-4B7F-842B-C2F7CFA6944E}"/>
    <cellStyle name="l_Rádio - Regiões Norte - Centro-Oeste e Nordeste - 97_Rádios Separadas por Representante 3 6" xfId="37227" xr:uid="{2AC64415-0491-4266-84CC-656C244438C9}"/>
    <cellStyle name="l_Rádio - Regiões Norte - Centro-Oeste e Nordeste - 97_Rádios Separadas por Representante 3 6 2" xfId="46763" xr:uid="{7866D8BD-2BAA-4E97-AB83-CB16567304DC}"/>
    <cellStyle name="l_Rádio - Regiões Norte - Centro-Oeste e Nordeste - 97_Rádios Separadas por Representante 4" xfId="14480" xr:uid="{76A1EB36-5CAE-41BD-B8CB-CA2E9BA84168}"/>
    <cellStyle name="l_Rádio - Regiões Norte - Centro-Oeste e Nordeste - 97_Rádios Separadas por Representante 4 2" xfId="20639" xr:uid="{9FF7ABEA-131C-41E8-9166-AD3A31DD8285}"/>
    <cellStyle name="l_Rádio - Regiões Norte - Centro-Oeste e Nordeste - 97_Rádios Separadas por Representante 4 2 2" xfId="38049" xr:uid="{9D494774-E595-42A0-A084-C0281C176720}"/>
    <cellStyle name="l_Rádio - Regiões Norte - Centro-Oeste e Nordeste - 97_Rádios Separadas por Representante 4 3" xfId="25547" xr:uid="{1394F683-8861-48CB-861D-555BBA7EC320}"/>
    <cellStyle name="l_Rádio - Regiões Norte - Centro-Oeste e Nordeste - 97_Rádios Separadas por Representante 5" xfId="28758" xr:uid="{6E4FCCCF-FBE6-4BAA-A02E-A8FE36EB36C6}"/>
    <cellStyle name="l_Rádio - Regiões Norte - Centro-Oeste e Nordeste - 97_Rádios Separadas por Representante 5 2" xfId="41114" xr:uid="{CA15B3BC-D1B8-423D-9CDC-79075AD0FEF4}"/>
    <cellStyle name="l_Rádio - Regiões Norte - Centro-Oeste e Nordeste - 97_Rádios Separadas por Representante 6" xfId="24795" xr:uid="{CDB58A22-F76F-45A4-A6F7-DDBA00562FA1}"/>
    <cellStyle name="l_Rádio - Regiões Norte - Centro-Oeste e Nordeste - 97_Rádios Separadas por Representante_OOH - Rev 12" xfId="4342" xr:uid="{A2AC4AAD-E1BC-49C6-BE6A-5C5A47C8A57B}"/>
    <cellStyle name="l_Rádio - Regiões Norte - Centro-Oeste e Nordeste - 97_RESUMO DE VERBA TV DF" xfId="2145" xr:uid="{3491F01A-07CF-4FE8-ABD7-F8A8E901F21A}"/>
    <cellStyle name="l_Rádio - Regiões Norte - Centro-Oeste e Nordeste - 97_REV I - PLANO RÁDIO CONSOLIDADO MATISSE 07.07" xfId="2146" xr:uid="{43274032-7119-428C-B624-E69D60DD351B}"/>
    <cellStyle name="l_Rádio - Regiões Norte - Centro-Oeste e Nordeste - 97_REVISTAS FINAIS SEGMENTADAS" xfId="2147" xr:uid="{08A75E7B-30B5-447F-91E1-AEE0E99EEAB7}"/>
    <cellStyle name="l_Rádio - Regiões Norte - Centro-Oeste e Nordeste - 97_REVISTAS FINAIS SEGMENTADAS 2" xfId="11638" xr:uid="{37E1F151-99F6-435C-B0BA-9CA1EF45A843}"/>
    <cellStyle name="l_Rádio - Regiões Norte - Centro-Oeste e Nordeste - 97_REVISTAS FINAIS SEGMENTADAS 2 2" xfId="13394" xr:uid="{F1C6DE5F-A6ED-45A5-8032-B285AA93242A}"/>
    <cellStyle name="l_Rádio - Regiões Norte - Centro-Oeste e Nordeste - 97_REVISTAS FINAIS SEGMENTADAS 2 2 2" xfId="17024" xr:uid="{24268E77-3992-4384-B13F-B0DE3F628AE4}"/>
    <cellStyle name="l_Rádio - Regiões Norte - Centro-Oeste e Nordeste - 97_REVISTAS FINAIS SEGMENTADAS 2 2 2 2" xfId="23183" xr:uid="{488B1261-DC1E-4864-B811-189D68EA9DE0}"/>
    <cellStyle name="l_Rádio - Regiões Norte - Centro-Oeste e Nordeste - 97_REVISTAS FINAIS SEGMENTADAS 2 2 2 2 2" xfId="40450" xr:uid="{9CA9774D-0B4E-4764-AB99-43AF8966BEC1}"/>
    <cellStyle name="l_Rádio - Regiões Norte - Centro-Oeste e Nordeste - 97_REVISTAS FINAIS SEGMENTADAS 2 2 2 3" xfId="28091" xr:uid="{CDC778CF-DFA2-4C42-9E17-6CD93B568A4E}"/>
    <cellStyle name="l_Rádio - Regiões Norte - Centro-Oeste e Nordeste - 97_REVISTAS FINAIS SEGMENTADAS 2 2 3" xfId="31315" xr:uid="{BADD2C25-7972-4529-A752-5F6D9CA789A7}"/>
    <cellStyle name="l_Rádio - Regiões Norte - Centro-Oeste e Nordeste - 97_REVISTAS FINAIS SEGMENTADAS 2 2 3 2" xfId="43539" xr:uid="{385AE398-4E62-4A76-A1EF-B6B433AD36D8}"/>
    <cellStyle name="l_Rádio - Regiões Norte - Centro-Oeste e Nordeste - 97_REVISTAS FINAIS SEGMENTADAS 2 2 4" xfId="34307" xr:uid="{93D35D2F-7594-493D-B6AF-2F3F432FA343}"/>
    <cellStyle name="l_Rádio - Regiões Norte - Centro-Oeste e Nordeste - 97_REVISTAS FINAIS SEGMENTADAS 2 2 4 2" xfId="46026" xr:uid="{8C3D540A-7738-445A-BA84-9CD905A331F4}"/>
    <cellStyle name="l_Rádio - Regiões Norte - Centro-Oeste e Nordeste - 97_REVISTAS FINAIS SEGMENTADAS 2 2 5" xfId="36508" xr:uid="{E3479564-ACF9-45BF-A62A-0E1285A1F22F}"/>
    <cellStyle name="l_Rádio - Regiões Norte - Centro-Oeste e Nordeste - 97_REVISTAS FINAIS SEGMENTADAS 2 2 6" xfId="24420" xr:uid="{125D49A1-4422-41EF-95F7-8C98606C5158}"/>
    <cellStyle name="l_Rádio - Regiões Norte - Centro-Oeste e Nordeste - 97_REVISTAS FINAIS SEGMENTADAS 2 3" xfId="15321" xr:uid="{F864345F-6AEF-4B83-936C-77E65C069EDF}"/>
    <cellStyle name="l_Rádio - Regiões Norte - Centro-Oeste e Nordeste - 97_REVISTAS FINAIS SEGMENTADAS 2 3 2" xfId="21480" xr:uid="{55370A51-221D-4D35-A94F-7D4F50820B62}"/>
    <cellStyle name="l_Rádio - Regiões Norte - Centro-Oeste e Nordeste - 97_REVISTAS FINAIS SEGMENTADAS 2 3 2 2" xfId="38853" xr:uid="{39437E19-E336-4F21-9DE5-6673ABDEB474}"/>
    <cellStyle name="l_Rádio - Regiões Norte - Centro-Oeste e Nordeste - 97_REVISTAS FINAIS SEGMENTADAS 2 3 3" xfId="26442" xr:uid="{F042FBB8-8979-4791-8639-CDB97D9B69C1}"/>
    <cellStyle name="l_Rádio - Regiões Norte - Centro-Oeste e Nordeste - 97_REVISTAS FINAIS SEGMENTADAS 2 4" xfId="29633" xr:uid="{865DAF51-99D6-4D96-AD3E-BC4985DDFA65}"/>
    <cellStyle name="l_Rádio - Regiões Norte - Centro-Oeste e Nordeste - 97_REVISTAS FINAIS SEGMENTADAS 2 4 2" xfId="41943" xr:uid="{F950AB40-0948-43BD-B793-2E0C99620FEA}"/>
    <cellStyle name="l_Rádio - Regiões Norte - Centro-Oeste e Nordeste - 97_REVISTAS FINAIS SEGMENTADAS 2 5" xfId="32617" xr:uid="{FEA7C6D0-E617-41CE-B75E-E9B9DF0BBC7C}"/>
    <cellStyle name="l_Rádio - Regiões Norte - Centro-Oeste e Nordeste - 97_REVISTAS FINAIS SEGMENTADAS 2 5 2" xfId="44372" xr:uid="{78EF5DD4-A431-46B0-AA10-3715A3B2CCBB}"/>
    <cellStyle name="l_Rádio - Regiões Norte - Centro-Oeste e Nordeste - 97_REVISTAS FINAIS SEGMENTADAS 2 6" xfId="34922" xr:uid="{9197282B-CD94-4FE0-91C2-A73DC2F93F5B}"/>
    <cellStyle name="l_Rádio - Regiões Norte - Centro-Oeste e Nordeste - 97_REVISTAS FINAIS SEGMENTADAS 2 7" xfId="19633" xr:uid="{4E4AD9ED-78BC-43E5-861F-5B593DF3D5F6}"/>
    <cellStyle name="l_Rádio - Regiões Norte - Centro-Oeste e Nordeste - 97_REVISTAS FINAIS SEGMENTADAS 3" xfId="12591" xr:uid="{21013B9D-ADAB-4FC1-89BD-AB02894BAF88}"/>
    <cellStyle name="l_Rádio - Regiões Norte - Centro-Oeste e Nordeste - 97_REVISTAS FINAIS SEGMENTADAS 3 2" xfId="16221" xr:uid="{601E2A63-ACD7-4CF4-BB7B-5BC2741F38CB}"/>
    <cellStyle name="l_Rádio - Regiões Norte - Centro-Oeste e Nordeste - 97_REVISTAS FINAIS SEGMENTADAS 3 2 2" xfId="22380" xr:uid="{4F474B55-272D-4CA5-ABA6-A60104554DD7}"/>
    <cellStyle name="l_Rádio - Regiões Norte - Centro-Oeste e Nordeste - 97_REVISTAS FINAIS SEGMENTADAS 3 2 2 2" xfId="39658" xr:uid="{193B45D0-C011-48AA-87A9-5BA99C7280D0}"/>
    <cellStyle name="l_Rádio - Regiões Norte - Centro-Oeste e Nordeste - 97_REVISTAS FINAIS SEGMENTADAS 3 2 3" xfId="27299" xr:uid="{26A93490-F8CB-48C0-B1E3-AB564CE90B52}"/>
    <cellStyle name="l_Rádio - Regiões Norte - Centro-Oeste e Nordeste - 97_REVISTAS FINAIS SEGMENTADAS 3 2 4" xfId="48558" xr:uid="{FA67A889-40AE-4DE4-9C98-7126E5AAEAD9}"/>
    <cellStyle name="l_Rádio - Regiões Norte - Centro-Oeste e Nordeste - 97_REVISTAS FINAIS SEGMENTADAS 3 3" xfId="17921" xr:uid="{DD54286F-539C-4A8E-935F-286AE5CB7D15}"/>
    <cellStyle name="l_Rádio - Regiões Norte - Centro-Oeste e Nordeste - 97_REVISTAS FINAIS SEGMENTADAS 3 3 2" xfId="24080" xr:uid="{3E04A10E-F4F4-4FDE-AC57-D8A979FE2590}"/>
    <cellStyle name="l_Rádio - Regiões Norte - Centro-Oeste e Nordeste - 97_REVISTAS FINAIS SEGMENTADAS 3 3 2 2" xfId="42743" xr:uid="{EE1204C2-6FDA-4CA5-A53A-AFFC59C5B768}"/>
    <cellStyle name="l_Rádio - Regiões Norte - Centro-Oeste e Nordeste - 97_REVISTAS FINAIS SEGMENTADAS 3 3 3" xfId="30517" xr:uid="{EC1A5F27-FD39-477D-BF7F-E2DD3EDCC661}"/>
    <cellStyle name="l_Rádio - Regiões Norte - Centro-Oeste e Nordeste - 97_REVISTAS FINAIS SEGMENTADAS 3 4" xfId="33514" xr:uid="{E48DCC40-F66C-4180-A8A1-5598F0A7FB33}"/>
    <cellStyle name="l_Rádio - Regiões Norte - Centro-Oeste e Nordeste - 97_REVISTAS FINAIS SEGMENTADAS 3 4 2" xfId="45233" xr:uid="{FA15D498-59CF-4CAC-B9A2-4571D930FDA7}"/>
    <cellStyle name="l_Rádio - Regiões Norte - Centro-Oeste e Nordeste - 97_REVISTAS FINAIS SEGMENTADAS 3 5" xfId="35716" xr:uid="{04495C93-0697-4171-9A5B-94F9A1F63FF0}"/>
    <cellStyle name="l_Rádio - Regiões Norte - Centro-Oeste e Nordeste - 97_REVISTAS FINAIS SEGMENTADAS 3 6" xfId="36827" xr:uid="{019D379A-4F2D-4AC9-B045-B94FA77BFCA7}"/>
    <cellStyle name="l_Rádio - Regiões Norte - Centro-Oeste e Nordeste - 97_REVISTAS FINAIS SEGMENTADAS 3 6 2" xfId="46363" xr:uid="{AA457426-8449-4C55-A556-579322545431}"/>
    <cellStyle name="l_Rádio - Regiões Norte - Centro-Oeste e Nordeste - 97_REVISTAS FINAIS SEGMENTADAS 4" xfId="14481" xr:uid="{9A2E34B5-7452-4310-980B-15105EFA77A0}"/>
    <cellStyle name="l_Rádio - Regiões Norte - Centro-Oeste e Nordeste - 97_REVISTAS FINAIS SEGMENTADAS 4 2" xfId="20640" xr:uid="{59C5AA56-F3A9-4826-AC94-9AAA208E92A9}"/>
    <cellStyle name="l_Rádio - Regiões Norte - Centro-Oeste e Nordeste - 97_REVISTAS FINAIS SEGMENTADAS 4 2 2" xfId="38050" xr:uid="{ECDEDF38-AC7D-48F0-98D8-5D03227FD553}"/>
    <cellStyle name="l_Rádio - Regiões Norte - Centro-Oeste e Nordeste - 97_REVISTAS FINAIS SEGMENTADAS 4 3" xfId="25548" xr:uid="{EFE39F66-5DD6-4605-B6B1-0317EDD7AD24}"/>
    <cellStyle name="l_Rádio - Regiões Norte - Centro-Oeste e Nordeste - 97_REVISTAS FINAIS SEGMENTADAS 5" xfId="28759" xr:uid="{25CDAF79-ADFF-4858-9BBC-3F4A7B04EB81}"/>
    <cellStyle name="l_Rádio - Regiões Norte - Centro-Oeste e Nordeste - 97_REVISTAS FINAIS SEGMENTADAS 5 2" xfId="41115" xr:uid="{01AA0088-E8BD-46F5-86FB-5DEB5C3A684E}"/>
    <cellStyle name="l_Rádio - Regiões Norte - Centro-Oeste e Nordeste - 97_REVISTAS FINAIS SEGMENTADAS 6" xfId="25896" xr:uid="{B4565615-B12C-4019-B61E-767205E0A982}"/>
    <cellStyle name="l_Rádio - Regiões Norte - Centro-Oeste e Nordeste - 97_REVISTAS FINAIS SEGMENTADAS_OOH - Rev 12" xfId="4343" xr:uid="{4BEAA973-8E3E-4E6C-8F35-0C195F99192B}"/>
    <cellStyle name="l_Rádio - Regiões Norte - Centro-Oeste e Nordeste - 97_SECOM PR - BAHIA -  14-05-08(1)" xfId="2148" xr:uid="{918D07F3-CC33-4B60-B1E7-AD2D3348A1C4}"/>
    <cellStyle name="l_Rádio - Regiões Norte - Centro-Oeste e Nordeste - 97_SECOM PR - BAHIA -  14-05-08(1)_JORNAL COMPLEMENTO 24.06 - VERAMIR II - CONSOLIDADO" xfId="2149" xr:uid="{C8DD78CA-2369-47DB-801A-DB5B3904F0F8}"/>
    <cellStyle name="l_Rádio - Regiões Norte - Centro-Oeste e Nordeste - 97_SECOM PR - DISTRITO FEDERAL - 14-05-08(1)" xfId="2150" xr:uid="{E287CAB9-978E-4985-A2AF-9CF5D642B181}"/>
    <cellStyle name="l_Rádio - Regiões Norte - Centro-Oeste e Nordeste - 97_SECOM PR - DISTRITO FEDERAL - 14-05-08(1) 2" xfId="11639" xr:uid="{F935609A-1EB4-4633-BD73-2CE273D55E37}"/>
    <cellStyle name="l_Rádio - Regiões Norte - Centro-Oeste e Nordeste - 97_SECOM PR - DISTRITO FEDERAL - 14-05-08(1) 2 2" xfId="13395" xr:uid="{C50E5333-BB6A-4EEC-8E6C-CCF029084873}"/>
    <cellStyle name="l_Rádio - Regiões Norte - Centro-Oeste e Nordeste - 97_SECOM PR - DISTRITO FEDERAL - 14-05-08(1) 2 2 2" xfId="17025" xr:uid="{0C0A98A5-52C7-439E-801F-D7BA62E5EE90}"/>
    <cellStyle name="l_Rádio - Regiões Norte - Centro-Oeste e Nordeste - 97_SECOM PR - DISTRITO FEDERAL - 14-05-08(1) 2 2 2 2" xfId="23184" xr:uid="{891BC091-64CA-4C6C-985D-9E74D4BB969A}"/>
    <cellStyle name="l_Rádio - Regiões Norte - Centro-Oeste e Nordeste - 97_SECOM PR - DISTRITO FEDERAL - 14-05-08(1) 2 2 2 2 2" xfId="40451" xr:uid="{E9FB1639-7293-4B68-8485-F6B5144DFE21}"/>
    <cellStyle name="l_Rádio - Regiões Norte - Centro-Oeste e Nordeste - 97_SECOM PR - DISTRITO FEDERAL - 14-05-08(1) 2 2 2 3" xfId="28092" xr:uid="{0444FD2E-F420-400F-BF58-F806DF02A1C0}"/>
    <cellStyle name="l_Rádio - Regiões Norte - Centro-Oeste e Nordeste - 97_SECOM PR - DISTRITO FEDERAL - 14-05-08(1) 2 2 3" xfId="31316" xr:uid="{90A3E1A1-F304-4C3A-98BE-17BF9F55D6E4}"/>
    <cellStyle name="l_Rádio - Regiões Norte - Centro-Oeste e Nordeste - 97_SECOM PR - DISTRITO FEDERAL - 14-05-08(1) 2 2 3 2" xfId="43540" xr:uid="{91D346EC-055D-4FEF-8CC8-D6AEBBB622E9}"/>
    <cellStyle name="l_Rádio - Regiões Norte - Centro-Oeste e Nordeste - 97_SECOM PR - DISTRITO FEDERAL - 14-05-08(1) 2 2 4" xfId="34308" xr:uid="{645E4912-F8FD-4637-8B1B-06BF65A9C2AE}"/>
    <cellStyle name="l_Rádio - Regiões Norte - Centro-Oeste e Nordeste - 97_SECOM PR - DISTRITO FEDERAL - 14-05-08(1) 2 2 4 2" xfId="46027" xr:uid="{851C6B6E-FD2F-4CD0-991F-CBF920217F15}"/>
    <cellStyle name="l_Rádio - Regiões Norte - Centro-Oeste e Nordeste - 97_SECOM PR - DISTRITO FEDERAL - 14-05-08(1) 2 2 5" xfId="36509" xr:uid="{1031A50A-A134-487E-949D-3F8F35E0235D}"/>
    <cellStyle name="l_Rádio - Regiões Norte - Centro-Oeste e Nordeste - 97_SECOM PR - DISTRITO FEDERAL - 14-05-08(1) 2 2 6" xfId="24421" xr:uid="{6548DC61-01B5-4629-ACDE-7B7F736DFF81}"/>
    <cellStyle name="l_Rádio - Regiões Norte - Centro-Oeste e Nordeste - 97_SECOM PR - DISTRITO FEDERAL - 14-05-08(1) 2 3" xfId="15322" xr:uid="{BA3C0A71-2FC5-4AB7-A011-8A445BE26CE6}"/>
    <cellStyle name="l_Rádio - Regiões Norte - Centro-Oeste e Nordeste - 97_SECOM PR - DISTRITO FEDERAL - 14-05-08(1) 2 3 2" xfId="21481" xr:uid="{9FC17604-FB45-4B1F-9A14-CD89B93B7F6C}"/>
    <cellStyle name="l_Rádio - Regiões Norte - Centro-Oeste e Nordeste - 97_SECOM PR - DISTRITO FEDERAL - 14-05-08(1) 2 3 2 2" xfId="38854" xr:uid="{A73499FA-367F-49BB-94C5-5DD00CF7234B}"/>
    <cellStyle name="l_Rádio - Regiões Norte - Centro-Oeste e Nordeste - 97_SECOM PR - DISTRITO FEDERAL - 14-05-08(1) 2 3 3" xfId="26443" xr:uid="{EBCF1FD0-75D2-41D8-B9A0-D7E71BEE4EAA}"/>
    <cellStyle name="l_Rádio - Regiões Norte - Centro-Oeste e Nordeste - 97_SECOM PR - DISTRITO FEDERAL - 14-05-08(1) 2 4" xfId="29634" xr:uid="{696F0AC0-8087-4521-894D-24A2A48CFAD5}"/>
    <cellStyle name="l_Rádio - Regiões Norte - Centro-Oeste e Nordeste - 97_SECOM PR - DISTRITO FEDERAL - 14-05-08(1) 2 4 2" xfId="41944" xr:uid="{7BFDCFC1-25F8-4FAE-82DC-8AACD795D7A5}"/>
    <cellStyle name="l_Rádio - Regiões Norte - Centro-Oeste e Nordeste - 97_SECOM PR - DISTRITO FEDERAL - 14-05-08(1) 2 5" xfId="32618" xr:uid="{DE17C50D-D56B-4F0A-A4CB-8959C8F93FE1}"/>
    <cellStyle name="l_Rádio - Regiões Norte - Centro-Oeste e Nordeste - 97_SECOM PR - DISTRITO FEDERAL - 14-05-08(1) 2 5 2" xfId="44373" xr:uid="{5BA699D5-B823-4EE9-93B5-D93A68EE8537}"/>
    <cellStyle name="l_Rádio - Regiões Norte - Centro-Oeste e Nordeste - 97_SECOM PR - DISTRITO FEDERAL - 14-05-08(1) 2 6" xfId="34923" xr:uid="{5844BBD7-763E-4B2C-AF33-DAA4EC43F814}"/>
    <cellStyle name="l_Rádio - Regiões Norte - Centro-Oeste e Nordeste - 97_SECOM PR - DISTRITO FEDERAL - 14-05-08(1) 2 7" xfId="18956" xr:uid="{E501209A-6988-4F1C-8949-B38EA4DC8066}"/>
    <cellStyle name="l_Rádio - Regiões Norte - Centro-Oeste e Nordeste - 97_SECOM PR - DISTRITO FEDERAL - 14-05-08(1) 3" xfId="12592" xr:uid="{C756C42F-3530-4A83-9AFD-EE25A5F4BAA4}"/>
    <cellStyle name="l_Rádio - Regiões Norte - Centro-Oeste e Nordeste - 97_SECOM PR - DISTRITO FEDERAL - 14-05-08(1) 3 2" xfId="16222" xr:uid="{1A6EADFD-E213-4FB7-805F-4CD28C09B9D1}"/>
    <cellStyle name="l_Rádio - Regiões Norte - Centro-Oeste e Nordeste - 97_SECOM PR - DISTRITO FEDERAL - 14-05-08(1) 3 2 2" xfId="22381" xr:uid="{17FC7107-B09F-4FBC-8200-ACD07C2F6A29}"/>
    <cellStyle name="l_Rádio - Regiões Norte - Centro-Oeste e Nordeste - 97_SECOM PR - DISTRITO FEDERAL - 14-05-08(1) 3 2 2 2" xfId="39659" xr:uid="{BFC9712F-B8CE-4CDD-B6BB-ADF06A2586D3}"/>
    <cellStyle name="l_Rádio - Regiões Norte - Centro-Oeste e Nordeste - 97_SECOM PR - DISTRITO FEDERAL - 14-05-08(1) 3 2 3" xfId="27300" xr:uid="{471CA2F1-005C-4837-B0FF-11F12D5F55B3}"/>
    <cellStyle name="l_Rádio - Regiões Norte - Centro-Oeste e Nordeste - 97_SECOM PR - DISTRITO FEDERAL - 14-05-08(1) 3 2 4" xfId="48559" xr:uid="{11EC1CFC-5BA4-4DAB-ABEB-F3C404B39EED}"/>
    <cellStyle name="l_Rádio - Regiões Norte - Centro-Oeste e Nordeste - 97_SECOM PR - DISTRITO FEDERAL - 14-05-08(1) 3 3" xfId="17922" xr:uid="{18451490-E002-41F5-AE32-890456547B77}"/>
    <cellStyle name="l_Rádio - Regiões Norte - Centro-Oeste e Nordeste - 97_SECOM PR - DISTRITO FEDERAL - 14-05-08(1) 3 3 2" xfId="24081" xr:uid="{CC84579E-7762-484A-9837-5267FC21958E}"/>
    <cellStyle name="l_Rádio - Regiões Norte - Centro-Oeste e Nordeste - 97_SECOM PR - DISTRITO FEDERAL - 14-05-08(1) 3 3 2 2" xfId="42744" xr:uid="{A2518D71-78B7-4336-99A9-E063A02ED394}"/>
    <cellStyle name="l_Rádio - Regiões Norte - Centro-Oeste e Nordeste - 97_SECOM PR - DISTRITO FEDERAL - 14-05-08(1) 3 3 3" xfId="30518" xr:uid="{4E2FFD67-0BDB-41A6-9159-B73AC737A5E3}"/>
    <cellStyle name="l_Rádio - Regiões Norte - Centro-Oeste e Nordeste - 97_SECOM PR - DISTRITO FEDERAL - 14-05-08(1) 3 4" xfId="33515" xr:uid="{E97FC9BE-3A61-4CC9-A321-099C56EFBCCE}"/>
    <cellStyle name="l_Rádio - Regiões Norte - Centro-Oeste e Nordeste - 97_SECOM PR - DISTRITO FEDERAL - 14-05-08(1) 3 4 2" xfId="45234" xr:uid="{D0690595-4346-481B-B41D-B43D196184F1}"/>
    <cellStyle name="l_Rádio - Regiões Norte - Centro-Oeste e Nordeste - 97_SECOM PR - DISTRITO FEDERAL - 14-05-08(1) 3 5" xfId="35717" xr:uid="{D551F576-6A1D-411F-B4AB-92113A4768B8}"/>
    <cellStyle name="l_Rádio - Regiões Norte - Centro-Oeste e Nordeste - 97_SECOM PR - DISTRITO FEDERAL - 14-05-08(1) 3 6" xfId="24781" xr:uid="{DE0599F9-E23F-4963-A1EE-78FAA4925072}"/>
    <cellStyle name="l_Rádio - Regiões Norte - Centro-Oeste e Nordeste - 97_SECOM PR - DISTRITO FEDERAL - 14-05-08(1) 3 6 2" xfId="37395" xr:uid="{8A71D4BD-A9BE-4EC4-92DA-7CC3B401F370}"/>
    <cellStyle name="l_Rádio - Regiões Norte - Centro-Oeste e Nordeste - 97_SECOM PR - DISTRITO FEDERAL - 14-05-08(1) 4" xfId="14482" xr:uid="{56C3D06A-D5C7-4245-90DF-2248F28DD05E}"/>
    <cellStyle name="l_Rádio - Regiões Norte - Centro-Oeste e Nordeste - 97_SECOM PR - DISTRITO FEDERAL - 14-05-08(1) 4 2" xfId="20641" xr:uid="{1CE5121E-7293-44D8-9F03-D49757F02B4D}"/>
    <cellStyle name="l_Rádio - Regiões Norte - Centro-Oeste e Nordeste - 97_SECOM PR - DISTRITO FEDERAL - 14-05-08(1) 4 2 2" xfId="38051" xr:uid="{E5925AD5-3428-43D0-BBC4-61708ED477C0}"/>
    <cellStyle name="l_Rádio - Regiões Norte - Centro-Oeste e Nordeste - 97_SECOM PR - DISTRITO FEDERAL - 14-05-08(1) 4 3" xfId="25549" xr:uid="{D630A833-5445-4E79-82AF-B7E54F634D2D}"/>
    <cellStyle name="l_Rádio - Regiões Norte - Centro-Oeste e Nordeste - 97_SECOM PR - DISTRITO FEDERAL - 14-05-08(1) 5" xfId="28760" xr:uid="{E93139AB-26C1-4167-96B4-E8C08171AE6C}"/>
    <cellStyle name="l_Rádio - Regiões Norte - Centro-Oeste e Nordeste - 97_SECOM PR - DISTRITO FEDERAL - 14-05-08(1) 5 2" xfId="41116" xr:uid="{87C132C2-72CA-4799-A14E-B3331458488B}"/>
    <cellStyle name="l_Rádio - Regiões Norte - Centro-Oeste e Nordeste - 97_SECOM PR - DISTRITO FEDERAL - 14-05-08(1) 6" xfId="24763" xr:uid="{3A547041-757C-4EF3-9D95-3EAD4840ED5A}"/>
    <cellStyle name="l_Rádio - Regiões Norte - Centro-Oeste e Nordeste - 97_SECOM PR - DISTRITO FEDERAL - 14-05-08(1)_JORNAL COMPLEMENTO 24.06 - VERAMIR II - CONSOLIDADO" xfId="2151" xr:uid="{95EE34D3-182F-4385-BDE6-1F791135E062}"/>
    <cellStyle name="l_Rádio - Regiões Norte - Centro-Oeste e Nordeste - 97_SECOM PR - DISTRITO FEDERAL - 14-05-08(1)_OOH - Rev 12" xfId="4344" xr:uid="{8100FEF2-1506-403F-B42F-6BA7B10D56F3}"/>
    <cellStyle name="l_Rádio - Regiões Norte - Centro-Oeste e Nordeste - 97_SECOM PR - MAIS BRASIL - 2a  ETAPA - 13-05 CONFERENCIA 10.05.08" xfId="2152" xr:uid="{31F8930C-93DE-4F8B-ACD8-D9BBF1036BD7}"/>
    <cellStyle name="l_Rádio - Regiões Norte - Centro-Oeste e Nordeste - 97_SECOM PR - MAIS BRASIL - 2a  ETAPA - 13-05 CONFERENCIA 10.05.08 2" xfId="11640" xr:uid="{EF182562-9485-467D-8FE1-EBCAA089929B}"/>
    <cellStyle name="l_Rádio - Regiões Norte - Centro-Oeste e Nordeste - 97_SECOM PR - MAIS BRASIL - 2a  ETAPA - 13-05 CONFERENCIA 10.05.08 2 2" xfId="13396" xr:uid="{13F8287D-6595-42E5-8FFE-2743F7D232FE}"/>
    <cellStyle name="l_Rádio - Regiões Norte - Centro-Oeste e Nordeste - 97_SECOM PR - MAIS BRASIL - 2a  ETAPA - 13-05 CONFERENCIA 10.05.08 2 2 2" xfId="17026" xr:uid="{C2199222-ED38-4013-BA12-50D4EFD43A78}"/>
    <cellStyle name="l_Rádio - Regiões Norte - Centro-Oeste e Nordeste - 97_SECOM PR - MAIS BRASIL - 2a  ETAPA - 13-05 CONFERENCIA 10.05.08 2 2 2 2" xfId="23185" xr:uid="{516D2759-DC44-4898-B05E-432A92DA051D}"/>
    <cellStyle name="l_Rádio - Regiões Norte - Centro-Oeste e Nordeste - 97_SECOM PR - MAIS BRASIL - 2a  ETAPA - 13-05 CONFERENCIA 10.05.08 2 2 2 2 2" xfId="40452" xr:uid="{F3F47099-2208-4AF2-BA58-E795865F23AE}"/>
    <cellStyle name="l_Rádio - Regiões Norte - Centro-Oeste e Nordeste - 97_SECOM PR - MAIS BRASIL - 2a  ETAPA - 13-05 CONFERENCIA 10.05.08 2 2 2 3" xfId="28093" xr:uid="{F6003950-2D64-42D9-B66B-D60AC3FF3A75}"/>
    <cellStyle name="l_Rádio - Regiões Norte - Centro-Oeste e Nordeste - 97_SECOM PR - MAIS BRASIL - 2a  ETAPA - 13-05 CONFERENCIA 10.05.08 2 2 3" xfId="31317" xr:uid="{CF51F9CA-7ED6-431C-9BE8-D5D16FA2BCA3}"/>
    <cellStyle name="l_Rádio - Regiões Norte - Centro-Oeste e Nordeste - 97_SECOM PR - MAIS BRASIL - 2a  ETAPA - 13-05 CONFERENCIA 10.05.08 2 2 3 2" xfId="43541" xr:uid="{577CA506-48E5-4A28-BFEF-61D30D4CD3D0}"/>
    <cellStyle name="l_Rádio - Regiões Norte - Centro-Oeste e Nordeste - 97_SECOM PR - MAIS BRASIL - 2a  ETAPA - 13-05 CONFERENCIA 10.05.08 2 2 4" xfId="34309" xr:uid="{F7ED3906-E5C4-4790-9E74-278B93CF630D}"/>
    <cellStyle name="l_Rádio - Regiões Norte - Centro-Oeste e Nordeste - 97_SECOM PR - MAIS BRASIL - 2a  ETAPA - 13-05 CONFERENCIA 10.05.08 2 2 4 2" xfId="46028" xr:uid="{1F642B07-8748-40E8-921C-B5EF6726651A}"/>
    <cellStyle name="l_Rádio - Regiões Norte - Centro-Oeste e Nordeste - 97_SECOM PR - MAIS BRASIL - 2a  ETAPA - 13-05 CONFERENCIA 10.05.08 2 2 5" xfId="36510" xr:uid="{200C03E3-BB3D-430A-870D-9471F9111260}"/>
    <cellStyle name="l_Rádio - Regiões Norte - Centro-Oeste e Nordeste - 97_SECOM PR - MAIS BRASIL - 2a  ETAPA - 13-05 CONFERENCIA 10.05.08 2 2 6" xfId="24422" xr:uid="{3E0F7612-4696-4FFC-8549-9C2EB2B43295}"/>
    <cellStyle name="l_Rádio - Regiões Norte - Centro-Oeste e Nordeste - 97_SECOM PR - MAIS BRASIL - 2a  ETAPA - 13-05 CONFERENCIA 10.05.08 2 3" xfId="15323" xr:uid="{9A69FB0F-789D-4C75-A515-C80D6F642518}"/>
    <cellStyle name="l_Rádio - Regiões Norte - Centro-Oeste e Nordeste - 97_SECOM PR - MAIS BRASIL - 2a  ETAPA - 13-05 CONFERENCIA 10.05.08 2 3 2" xfId="21482" xr:uid="{85A22D79-519F-4A7A-A76F-432C53C232D9}"/>
    <cellStyle name="l_Rádio - Regiões Norte - Centro-Oeste e Nordeste - 97_SECOM PR - MAIS BRASIL - 2a  ETAPA - 13-05 CONFERENCIA 10.05.08 2 3 2 2" xfId="38855" xr:uid="{210AD055-CEA2-4621-8CAB-DA4CA3FB781B}"/>
    <cellStyle name="l_Rádio - Regiões Norte - Centro-Oeste e Nordeste - 97_SECOM PR - MAIS BRASIL - 2a  ETAPA - 13-05 CONFERENCIA 10.05.08 2 3 3" xfId="26444" xr:uid="{CDC0B8E8-3280-47A6-9B68-C0117D1C9674}"/>
    <cellStyle name="l_Rádio - Regiões Norte - Centro-Oeste e Nordeste - 97_SECOM PR - MAIS BRASIL - 2a  ETAPA - 13-05 CONFERENCIA 10.05.08 2 4" xfId="29635" xr:uid="{FDBBCE0C-1D18-40B9-8FB5-4B387A49B5B5}"/>
    <cellStyle name="l_Rádio - Regiões Norte - Centro-Oeste e Nordeste - 97_SECOM PR - MAIS BRASIL - 2a  ETAPA - 13-05 CONFERENCIA 10.05.08 2 4 2" xfId="41945" xr:uid="{C2E3B7A5-1B5C-41B8-A244-9FE203F208D6}"/>
    <cellStyle name="l_Rádio - Regiões Norte - Centro-Oeste e Nordeste - 97_SECOM PR - MAIS BRASIL - 2a  ETAPA - 13-05 CONFERENCIA 10.05.08 2 5" xfId="32619" xr:uid="{90F6AD75-BAFD-48EF-9796-EF7AAA8B1A27}"/>
    <cellStyle name="l_Rádio - Regiões Norte - Centro-Oeste e Nordeste - 97_SECOM PR - MAIS BRASIL - 2a  ETAPA - 13-05 CONFERENCIA 10.05.08 2 5 2" xfId="44374" xr:uid="{2F64C2AE-0747-4F54-BF7A-23C4E5C1BA18}"/>
    <cellStyle name="l_Rádio - Regiões Norte - Centro-Oeste e Nordeste - 97_SECOM PR - MAIS BRASIL - 2a  ETAPA - 13-05 CONFERENCIA 10.05.08 2 6" xfId="34924" xr:uid="{ECEA6463-F941-4815-95EE-16EF280E9F48}"/>
    <cellStyle name="l_Rádio - Regiões Norte - Centro-Oeste e Nordeste - 97_SECOM PR - MAIS BRASIL - 2a  ETAPA - 13-05 CONFERENCIA 10.05.08 2 7" xfId="18640" xr:uid="{82F91483-0951-44DD-AFEC-6C5612057C86}"/>
    <cellStyle name="l_Rádio - Regiões Norte - Centro-Oeste e Nordeste - 97_SECOM PR - MAIS BRASIL - 2a  ETAPA - 13-05 CONFERENCIA 10.05.08 3" xfId="12593" xr:uid="{4D38F51A-8586-4B9C-AE38-6A8CAE6617E2}"/>
    <cellStyle name="l_Rádio - Regiões Norte - Centro-Oeste e Nordeste - 97_SECOM PR - MAIS BRASIL - 2a  ETAPA - 13-05 CONFERENCIA 10.05.08 3 2" xfId="16223" xr:uid="{2855BF79-35D2-4F81-8B54-0C4175B1C1E9}"/>
    <cellStyle name="l_Rádio - Regiões Norte - Centro-Oeste e Nordeste - 97_SECOM PR - MAIS BRASIL - 2a  ETAPA - 13-05 CONFERENCIA 10.05.08 3 2 2" xfId="22382" xr:uid="{5EC21A13-44A8-4EFE-BAB1-5ACC12A14F10}"/>
    <cellStyle name="l_Rádio - Regiões Norte - Centro-Oeste e Nordeste - 97_SECOM PR - MAIS BRASIL - 2a  ETAPA - 13-05 CONFERENCIA 10.05.08 3 2 2 2" xfId="39660" xr:uid="{D6D69AC8-AB0F-49FF-AAB6-9F99B4C3A0B3}"/>
    <cellStyle name="l_Rádio - Regiões Norte - Centro-Oeste e Nordeste - 97_SECOM PR - MAIS BRASIL - 2a  ETAPA - 13-05 CONFERENCIA 10.05.08 3 2 3" xfId="27301" xr:uid="{F1327A9B-35DD-494B-BCDC-1EBD78A83856}"/>
    <cellStyle name="l_Rádio - Regiões Norte - Centro-Oeste e Nordeste - 97_SECOM PR - MAIS BRASIL - 2a  ETAPA - 13-05 CONFERENCIA 10.05.08 3 2 4" xfId="48560" xr:uid="{7EEA86F8-6D7F-4505-929B-EEC20B3ACA19}"/>
    <cellStyle name="l_Rádio - Regiões Norte - Centro-Oeste e Nordeste - 97_SECOM PR - MAIS BRASIL - 2a  ETAPA - 13-05 CONFERENCIA 10.05.08 3 3" xfId="17923" xr:uid="{49F87FEE-A943-4263-AFA0-234665160E90}"/>
    <cellStyle name="l_Rádio - Regiões Norte - Centro-Oeste e Nordeste - 97_SECOM PR - MAIS BRASIL - 2a  ETAPA - 13-05 CONFERENCIA 10.05.08 3 3 2" xfId="24082" xr:uid="{7C2EF8AB-0CE8-4BF1-B1FA-4AA90CC3A0AE}"/>
    <cellStyle name="l_Rádio - Regiões Norte - Centro-Oeste e Nordeste - 97_SECOM PR - MAIS BRASIL - 2a  ETAPA - 13-05 CONFERENCIA 10.05.08 3 3 2 2" xfId="42745" xr:uid="{E71883ED-899D-4636-9365-394A8F67D707}"/>
    <cellStyle name="l_Rádio - Regiões Norte - Centro-Oeste e Nordeste - 97_SECOM PR - MAIS BRASIL - 2a  ETAPA - 13-05 CONFERENCIA 10.05.08 3 3 3" xfId="30519" xr:uid="{25F0F1C8-8ADD-45E1-8985-9FFC76181C6F}"/>
    <cellStyle name="l_Rádio - Regiões Norte - Centro-Oeste e Nordeste - 97_SECOM PR - MAIS BRASIL - 2a  ETAPA - 13-05 CONFERENCIA 10.05.08 3 4" xfId="33516" xr:uid="{65D48E94-14EE-40BF-8A4B-1926BD66BBF3}"/>
    <cellStyle name="l_Rádio - Regiões Norte - Centro-Oeste e Nordeste - 97_SECOM PR - MAIS BRASIL - 2a  ETAPA - 13-05 CONFERENCIA 10.05.08 3 4 2" xfId="45235" xr:uid="{9A7ADE52-1575-4ED1-A340-BA261B4C126C}"/>
    <cellStyle name="l_Rádio - Regiões Norte - Centro-Oeste e Nordeste - 97_SECOM PR - MAIS BRASIL - 2a  ETAPA - 13-05 CONFERENCIA 10.05.08 3 5" xfId="35718" xr:uid="{09A97308-64EC-46EA-9A99-D7C63B900114}"/>
    <cellStyle name="l_Rádio - Regiões Norte - Centro-Oeste e Nordeste - 97_SECOM PR - MAIS BRASIL - 2a  ETAPA - 13-05 CONFERENCIA 10.05.08 3 6" xfId="37023" xr:uid="{F33FABDB-CC1C-4719-AC2E-A92E89631862}"/>
    <cellStyle name="l_Rádio - Regiões Norte - Centro-Oeste e Nordeste - 97_SECOM PR - MAIS BRASIL - 2a  ETAPA - 13-05 CONFERENCIA 10.05.08 3 6 2" xfId="46559" xr:uid="{12F562A3-A385-450F-A656-48ECF91D9E44}"/>
    <cellStyle name="l_Rádio - Regiões Norte - Centro-Oeste e Nordeste - 97_SECOM PR - MAIS BRASIL - 2a  ETAPA - 13-05 CONFERENCIA 10.05.08 4" xfId="14483" xr:uid="{640CB543-960C-428D-8844-938EB7CA1A88}"/>
    <cellStyle name="l_Rádio - Regiões Norte - Centro-Oeste e Nordeste - 97_SECOM PR - MAIS BRASIL - 2a  ETAPA - 13-05 CONFERENCIA 10.05.08 4 2" xfId="20642" xr:uid="{78802C89-CBF4-4DAF-BBF7-957B4975AC55}"/>
    <cellStyle name="l_Rádio - Regiões Norte - Centro-Oeste e Nordeste - 97_SECOM PR - MAIS BRASIL - 2a  ETAPA - 13-05 CONFERENCIA 10.05.08 4 2 2" xfId="38052" xr:uid="{27AB5372-D432-4BBB-8E54-B3C2802CA896}"/>
    <cellStyle name="l_Rádio - Regiões Norte - Centro-Oeste e Nordeste - 97_SECOM PR - MAIS BRASIL - 2a  ETAPA - 13-05 CONFERENCIA 10.05.08 4 3" xfId="25550" xr:uid="{E86FC98A-EAD7-488A-ABE1-B08BB8D1D80E}"/>
    <cellStyle name="l_Rádio - Regiões Norte - Centro-Oeste e Nordeste - 97_SECOM PR - MAIS BRASIL - 2a  ETAPA - 13-05 CONFERENCIA 10.05.08 5" xfId="28761" xr:uid="{3DB141AC-3B16-4779-A6D0-4A35F61073DF}"/>
    <cellStyle name="l_Rádio - Regiões Norte - Centro-Oeste e Nordeste - 97_SECOM PR - MAIS BRASIL - 2a  ETAPA - 13-05 CONFERENCIA 10.05.08 5 2" xfId="41117" xr:uid="{65154C40-AE36-4239-B386-BE0AA11A3D4C}"/>
    <cellStyle name="l_Rádio - Regiões Norte - Centro-Oeste e Nordeste - 97_SECOM PR - MAIS BRASIL - 2a  ETAPA - 13-05 CONFERENCIA 10.05.08 6" xfId="26709" xr:uid="{91F89B93-A579-4873-ACBB-7A93D4119DF8}"/>
    <cellStyle name="l_Rádio - Regiões Norte - Centro-Oeste e Nordeste - 97_SECOM PR - MAIS BRASIL - 2a  ETAPA - 13-05 CONFERENCIA 10.05.08_JORNAL COMPLEMENTO 24.06 - VERAMIR II - CONSOLIDADO" xfId="2153" xr:uid="{67553A29-6ED6-41BD-9321-A58DA2271F6A}"/>
    <cellStyle name="l_Rádio - Regiões Norte - Centro-Oeste e Nordeste - 97_SECOM PR - MAIS BRASIL - 2a  ETAPA - 13-05 CONFERENCIA 10.05.08_OOH - Rev 12" xfId="4345" xr:uid="{4B6C6076-089B-477D-890D-92B81D624EBE}"/>
    <cellStyle name="l_Rádio - Regiões Norte - Centro-Oeste e Nordeste - 97_SECOM PR - MAIS BRASIL - 2a  ETAPA - 13-05 CONFERENCIA 10.05.08_SPA - NUCLEO APRES" xfId="2154" xr:uid="{29F13D8E-C92E-46D3-B437-C317B72C2604}"/>
    <cellStyle name="l_Rádio - Regiões Norte - Centro-Oeste e Nordeste - 97_SECOM PR - MAIS BRASIL - 2a  ETAPA - 13-05 CONFERENCIA 10.05.08_SPA - NUCLEO APRES 2" xfId="11641" xr:uid="{0250D444-FF2B-4877-874E-7CE4368D6CE5}"/>
    <cellStyle name="l_Rádio - Regiões Norte - Centro-Oeste e Nordeste - 97_SECOM PR - MAIS BRASIL - 2a  ETAPA - 13-05 CONFERENCIA 10.05.08_SPA - NUCLEO APRES 2 2" xfId="13397" xr:uid="{3F5A8399-94F2-46AF-9304-8BC59487708D}"/>
    <cellStyle name="l_Rádio - Regiões Norte - Centro-Oeste e Nordeste - 97_SECOM PR - MAIS BRASIL - 2a  ETAPA - 13-05 CONFERENCIA 10.05.08_SPA - NUCLEO APRES 2 2 2" xfId="17027" xr:uid="{B906087D-6DFC-4D90-BE35-937A993838C8}"/>
    <cellStyle name="l_Rádio - Regiões Norte - Centro-Oeste e Nordeste - 97_SECOM PR - MAIS BRASIL - 2a  ETAPA - 13-05 CONFERENCIA 10.05.08_SPA - NUCLEO APRES 2 2 2 2" xfId="23186" xr:uid="{1028172E-4BB4-445E-8DBB-5B7C255D20BD}"/>
    <cellStyle name="l_Rádio - Regiões Norte - Centro-Oeste e Nordeste - 97_SECOM PR - MAIS BRASIL - 2a  ETAPA - 13-05 CONFERENCIA 10.05.08_SPA - NUCLEO APRES 2 2 2 2 2" xfId="40453" xr:uid="{4E2FBAD0-D41F-4042-BE65-E7AC2807A0B1}"/>
    <cellStyle name="l_Rádio - Regiões Norte - Centro-Oeste e Nordeste - 97_SECOM PR - MAIS BRASIL - 2a  ETAPA - 13-05 CONFERENCIA 10.05.08_SPA - NUCLEO APRES 2 2 2 3" xfId="28094" xr:uid="{3D636D63-4F3F-4B18-976B-00ED6EABADD1}"/>
    <cellStyle name="l_Rádio - Regiões Norte - Centro-Oeste e Nordeste - 97_SECOM PR - MAIS BRASIL - 2a  ETAPA - 13-05 CONFERENCIA 10.05.08_SPA - NUCLEO APRES 2 2 3" xfId="31318" xr:uid="{BCD2D438-B7D3-41EC-8AB2-783F4A3D4023}"/>
    <cellStyle name="l_Rádio - Regiões Norte - Centro-Oeste e Nordeste - 97_SECOM PR - MAIS BRASIL - 2a  ETAPA - 13-05 CONFERENCIA 10.05.08_SPA - NUCLEO APRES 2 2 3 2" xfId="43542" xr:uid="{1192ABFC-ED74-40D8-AFA0-205DC60E920D}"/>
    <cellStyle name="l_Rádio - Regiões Norte - Centro-Oeste e Nordeste - 97_SECOM PR - MAIS BRASIL - 2a  ETAPA - 13-05 CONFERENCIA 10.05.08_SPA - NUCLEO APRES 2 2 4" xfId="34310" xr:uid="{8BF441B3-9462-403E-8300-969F244F6D24}"/>
    <cellStyle name="l_Rádio - Regiões Norte - Centro-Oeste e Nordeste - 97_SECOM PR - MAIS BRASIL - 2a  ETAPA - 13-05 CONFERENCIA 10.05.08_SPA - NUCLEO APRES 2 2 4 2" xfId="46029" xr:uid="{24B22A91-3AE7-4EC3-BD93-87CF84050C87}"/>
    <cellStyle name="l_Rádio - Regiões Norte - Centro-Oeste e Nordeste - 97_SECOM PR - MAIS BRASIL - 2a  ETAPA - 13-05 CONFERENCIA 10.05.08_SPA - NUCLEO APRES 2 2 5" xfId="36511" xr:uid="{6BF8F778-6D06-487A-A463-72A0616AB3E6}"/>
    <cellStyle name="l_Rádio - Regiões Norte - Centro-Oeste e Nordeste - 97_SECOM PR - MAIS BRASIL - 2a  ETAPA - 13-05 CONFERENCIA 10.05.08_SPA - NUCLEO APRES 2 2 6" xfId="24423" xr:uid="{2A34B0F8-E421-41B7-8C2D-C9B90B54D535}"/>
    <cellStyle name="l_Rádio - Regiões Norte - Centro-Oeste e Nordeste - 97_SECOM PR - MAIS BRASIL - 2a  ETAPA - 13-05 CONFERENCIA 10.05.08_SPA - NUCLEO APRES 2 3" xfId="15324" xr:uid="{787D14B6-B76A-4E45-81EC-23A18F6C300B}"/>
    <cellStyle name="l_Rádio - Regiões Norte - Centro-Oeste e Nordeste - 97_SECOM PR - MAIS BRASIL - 2a  ETAPA - 13-05 CONFERENCIA 10.05.08_SPA - NUCLEO APRES 2 3 2" xfId="21483" xr:uid="{C3879BC2-9627-4B18-A905-23CAD3759085}"/>
    <cellStyle name="l_Rádio - Regiões Norte - Centro-Oeste e Nordeste - 97_SECOM PR - MAIS BRASIL - 2a  ETAPA - 13-05 CONFERENCIA 10.05.08_SPA - NUCLEO APRES 2 3 2 2" xfId="38856" xr:uid="{C373DAEE-3682-4789-BDEA-C288932DCEC4}"/>
    <cellStyle name="l_Rádio - Regiões Norte - Centro-Oeste e Nordeste - 97_SECOM PR - MAIS BRASIL - 2a  ETAPA - 13-05 CONFERENCIA 10.05.08_SPA - NUCLEO APRES 2 3 3" xfId="26445" xr:uid="{1AE3BD03-CC45-43FA-AAA1-7B9B1EE82B60}"/>
    <cellStyle name="l_Rádio - Regiões Norte - Centro-Oeste e Nordeste - 97_SECOM PR - MAIS BRASIL - 2a  ETAPA - 13-05 CONFERENCIA 10.05.08_SPA - NUCLEO APRES 2 4" xfId="29636" xr:uid="{5F2E46A8-E2B0-47B9-AAA5-E63B6C220122}"/>
    <cellStyle name="l_Rádio - Regiões Norte - Centro-Oeste e Nordeste - 97_SECOM PR - MAIS BRASIL - 2a  ETAPA - 13-05 CONFERENCIA 10.05.08_SPA - NUCLEO APRES 2 4 2" xfId="41946" xr:uid="{270982F5-F40F-4001-B013-9D20BD1BEF51}"/>
    <cellStyle name="l_Rádio - Regiões Norte - Centro-Oeste e Nordeste - 97_SECOM PR - MAIS BRASIL - 2a  ETAPA - 13-05 CONFERENCIA 10.05.08_SPA - NUCLEO APRES 2 5" xfId="32620" xr:uid="{D57F9BC5-3A23-40FA-B80B-F44E3224C1AB}"/>
    <cellStyle name="l_Rádio - Regiões Norte - Centro-Oeste e Nordeste - 97_SECOM PR - MAIS BRASIL - 2a  ETAPA - 13-05 CONFERENCIA 10.05.08_SPA - NUCLEO APRES 2 5 2" xfId="44375" xr:uid="{07E4D78E-F110-4021-9168-B7F2273D80EB}"/>
    <cellStyle name="l_Rádio - Regiões Norte - Centro-Oeste e Nordeste - 97_SECOM PR - MAIS BRASIL - 2a  ETAPA - 13-05 CONFERENCIA 10.05.08_SPA - NUCLEO APRES 2 6" xfId="34925" xr:uid="{3EAAA260-5CF9-4474-824F-CD34DFD016A0}"/>
    <cellStyle name="l_Rádio - Regiões Norte - Centro-Oeste e Nordeste - 97_SECOM PR - MAIS BRASIL - 2a  ETAPA - 13-05 CONFERENCIA 10.05.08_SPA - NUCLEO APRES 2 7" xfId="19338" xr:uid="{D074E2C8-94E5-468A-9405-0E0BB985A695}"/>
    <cellStyle name="l_Rádio - Regiões Norte - Centro-Oeste e Nordeste - 97_SECOM PR - MAIS BRASIL - 2a  ETAPA - 13-05 CONFERENCIA 10.05.08_SPA - NUCLEO APRES 3" xfId="12594" xr:uid="{AC9AFD84-0B95-4CDE-8F1F-D99FD4362E30}"/>
    <cellStyle name="l_Rádio - Regiões Norte - Centro-Oeste e Nordeste - 97_SECOM PR - MAIS BRASIL - 2a  ETAPA - 13-05 CONFERENCIA 10.05.08_SPA - NUCLEO APRES 3 2" xfId="16224" xr:uid="{6F296BF8-20D1-4280-AFAB-17D28E87AE50}"/>
    <cellStyle name="l_Rádio - Regiões Norte - Centro-Oeste e Nordeste - 97_SECOM PR - MAIS BRASIL - 2a  ETAPA - 13-05 CONFERENCIA 10.05.08_SPA - NUCLEO APRES 3 2 2" xfId="22383" xr:uid="{8BEEDA5F-442E-41CB-B2B8-001ACFE2C5A3}"/>
    <cellStyle name="l_Rádio - Regiões Norte - Centro-Oeste e Nordeste - 97_SECOM PR - MAIS BRASIL - 2a  ETAPA - 13-05 CONFERENCIA 10.05.08_SPA - NUCLEO APRES 3 2 2 2" xfId="39661" xr:uid="{EEFEEA6E-2A25-47FE-BDF4-351BD0C76B1E}"/>
    <cellStyle name="l_Rádio - Regiões Norte - Centro-Oeste e Nordeste - 97_SECOM PR - MAIS BRASIL - 2a  ETAPA - 13-05 CONFERENCIA 10.05.08_SPA - NUCLEO APRES 3 2 3" xfId="27302" xr:uid="{AB0B3FF9-E8F1-4DCD-83AB-7670A0755B18}"/>
    <cellStyle name="l_Rádio - Regiões Norte - Centro-Oeste e Nordeste - 97_SECOM PR - MAIS BRASIL - 2a  ETAPA - 13-05 CONFERENCIA 10.05.08_SPA - NUCLEO APRES 3 2 4" xfId="48561" xr:uid="{4F48DD58-1A68-472B-A973-729D46D10D5B}"/>
    <cellStyle name="l_Rádio - Regiões Norte - Centro-Oeste e Nordeste - 97_SECOM PR - MAIS BRASIL - 2a  ETAPA - 13-05 CONFERENCIA 10.05.08_SPA - NUCLEO APRES 3 3" xfId="17924" xr:uid="{228F7F57-2389-44BD-A22D-551251777A36}"/>
    <cellStyle name="l_Rádio - Regiões Norte - Centro-Oeste e Nordeste - 97_SECOM PR - MAIS BRASIL - 2a  ETAPA - 13-05 CONFERENCIA 10.05.08_SPA - NUCLEO APRES 3 3 2" xfId="24083" xr:uid="{42D3ED2F-B9DF-431F-9C3E-D1B6539055F0}"/>
    <cellStyle name="l_Rádio - Regiões Norte - Centro-Oeste e Nordeste - 97_SECOM PR - MAIS BRASIL - 2a  ETAPA - 13-05 CONFERENCIA 10.05.08_SPA - NUCLEO APRES 3 3 2 2" xfId="42746" xr:uid="{5C146A18-AA90-4F57-9FEA-DBD83D4A40FE}"/>
    <cellStyle name="l_Rádio - Regiões Norte - Centro-Oeste e Nordeste - 97_SECOM PR - MAIS BRASIL - 2a  ETAPA - 13-05 CONFERENCIA 10.05.08_SPA - NUCLEO APRES 3 3 3" xfId="30520" xr:uid="{861D20AA-ED6E-4A5F-9B0B-29ED4E8FE72B}"/>
    <cellStyle name="l_Rádio - Regiões Norte - Centro-Oeste e Nordeste - 97_SECOM PR - MAIS BRASIL - 2a  ETAPA - 13-05 CONFERENCIA 10.05.08_SPA - NUCLEO APRES 3 4" xfId="33517" xr:uid="{00291867-8FD0-462B-9AB0-275BA4F31F7A}"/>
    <cellStyle name="l_Rádio - Regiões Norte - Centro-Oeste e Nordeste - 97_SECOM PR - MAIS BRASIL - 2a  ETAPA - 13-05 CONFERENCIA 10.05.08_SPA - NUCLEO APRES 3 4 2" xfId="45236" xr:uid="{098632BD-96B9-4E56-9612-12419431EBC6}"/>
    <cellStyle name="l_Rádio - Regiões Norte - Centro-Oeste e Nordeste - 97_SECOM PR - MAIS BRASIL - 2a  ETAPA - 13-05 CONFERENCIA 10.05.08_SPA - NUCLEO APRES 3 5" xfId="35719" xr:uid="{B0D2F0B6-BBE0-4AE1-B480-E0170244A2D6}"/>
    <cellStyle name="l_Rádio - Regiões Norte - Centro-Oeste e Nordeste - 97_SECOM PR - MAIS BRASIL - 2a  ETAPA - 13-05 CONFERENCIA 10.05.08_SPA - NUCLEO APRES 3 6" xfId="37226" xr:uid="{EBDC8FC1-88F5-4F21-A576-298C6E20DF21}"/>
    <cellStyle name="l_Rádio - Regiões Norte - Centro-Oeste e Nordeste - 97_SECOM PR - MAIS BRASIL - 2a  ETAPA - 13-05 CONFERENCIA 10.05.08_SPA - NUCLEO APRES 3 6 2" xfId="46762" xr:uid="{F7AF22B1-0D12-4868-8A1A-F8E2D6073558}"/>
    <cellStyle name="l_Rádio - Regiões Norte - Centro-Oeste e Nordeste - 97_SECOM PR - MAIS BRASIL - 2a  ETAPA - 13-05 CONFERENCIA 10.05.08_SPA - NUCLEO APRES 4" xfId="14484" xr:uid="{101C7E77-9799-4F07-9877-E771D127200A}"/>
    <cellStyle name="l_Rádio - Regiões Norte - Centro-Oeste e Nordeste - 97_SECOM PR - MAIS BRASIL - 2a  ETAPA - 13-05 CONFERENCIA 10.05.08_SPA - NUCLEO APRES 4 2" xfId="20643" xr:uid="{EB193904-0BA7-4BCD-8553-10DAC8D0A60E}"/>
    <cellStyle name="l_Rádio - Regiões Norte - Centro-Oeste e Nordeste - 97_SECOM PR - MAIS BRASIL - 2a  ETAPA - 13-05 CONFERENCIA 10.05.08_SPA - NUCLEO APRES 4 2 2" xfId="38053" xr:uid="{E72C1DC0-EE95-4AC1-AEA9-4A58EE9D8E09}"/>
    <cellStyle name="l_Rádio - Regiões Norte - Centro-Oeste e Nordeste - 97_SECOM PR - MAIS BRASIL - 2a  ETAPA - 13-05 CONFERENCIA 10.05.08_SPA - NUCLEO APRES 4 3" xfId="25551" xr:uid="{278EE204-0766-4BC7-B106-8F0553475CA0}"/>
    <cellStyle name="l_Rádio - Regiões Norte - Centro-Oeste e Nordeste - 97_SECOM PR - MAIS BRASIL - 2a  ETAPA - 13-05 CONFERENCIA 10.05.08_SPA - NUCLEO APRES 5" xfId="28762" xr:uid="{9567183C-2C10-48D3-9BFA-8D93CA75213D}"/>
    <cellStyle name="l_Rádio - Regiões Norte - Centro-Oeste e Nordeste - 97_SECOM PR - MAIS BRASIL - 2a  ETAPA - 13-05 CONFERENCIA 10.05.08_SPA - NUCLEO APRES 5 2" xfId="41118" xr:uid="{87DC0571-DA1A-4B66-A3C0-FA7B018F5CAA}"/>
    <cellStyle name="l_Rádio - Regiões Norte - Centro-Oeste e Nordeste - 97_SECOM PR - MAIS BRASIL - 2a  ETAPA - 13-05 CONFERENCIA 10.05.08_SPA - NUCLEO APRES 6" xfId="24785" xr:uid="{427BF981-1D4E-4C60-8883-A3BCBF505E53}"/>
    <cellStyle name="l_Rádio - Regiões Norte - Centro-Oeste e Nordeste - 97_SECOM PR - MAIS BRASIL - 2a  ETAPA - 13-05 CONFERENCIA 10.05.08_SPA - NUCLEO APRES_CINEMA_-_9_MERCADOS" xfId="2155" xr:uid="{37DDDC82-F235-40B8-95E0-DBDFC606EDC8}"/>
    <cellStyle name="l_Rádio - Regiões Norte - Centro-Oeste e Nordeste - 97_SECOM PR - MAIS BRASIL - 2a  ETAPA - 13-05 CONFERENCIA 10.05.08_SPA - NUCLEO APRES_JORNAL COMPLEMENTO 24.06 - VERAMIR II - CONSOLIDADO" xfId="2156" xr:uid="{C3627390-A7EE-4040-BAA7-9E0315B89F69}"/>
    <cellStyle name="l_Rádio - Regiões Norte - Centro-Oeste e Nordeste - 97_SECOM PR - MAIS BRASIL - 2a  ETAPA - 13-05 CONFERENCIA 10.05.08_SPA - NUCLEO APRES_OOH - Rev 12" xfId="4346" xr:uid="{E4021051-CC48-4DCD-81DE-893268453A30}"/>
    <cellStyle name="l_Rádio - Regiões Norte - Centro-Oeste e Nordeste - 97_SECOM PR - MARANHÃO -  14-05-08" xfId="2157" xr:uid="{B685A42C-98D6-40C5-AD01-1435D8813EDD}"/>
    <cellStyle name="l_Rádio - Regiões Norte - Centro-Oeste e Nordeste - 97_SECOM PR - MARANHÃO -  14-05-08 2" xfId="11642" xr:uid="{AB4C3DDD-B340-404D-BEBF-5E93E3785C60}"/>
    <cellStyle name="l_Rádio - Regiões Norte - Centro-Oeste e Nordeste - 97_SECOM PR - MARANHÃO -  14-05-08 2 2" xfId="13398" xr:uid="{EB5B3F91-B25B-47AD-BC60-A190861ABC23}"/>
    <cellStyle name="l_Rádio - Regiões Norte - Centro-Oeste e Nordeste - 97_SECOM PR - MARANHÃO -  14-05-08 2 2 2" xfId="17028" xr:uid="{FE81106B-5E0A-4004-8AAB-F5C34056C548}"/>
    <cellStyle name="l_Rádio - Regiões Norte - Centro-Oeste e Nordeste - 97_SECOM PR - MARANHÃO -  14-05-08 2 2 2 2" xfId="23187" xr:uid="{5068F273-8368-415B-AB64-F73E1B0B9D10}"/>
    <cellStyle name="l_Rádio - Regiões Norte - Centro-Oeste e Nordeste - 97_SECOM PR - MARANHÃO -  14-05-08 2 2 2 2 2" xfId="40454" xr:uid="{3CB3B8FC-00D1-4F65-8F42-F5E70A38EDAC}"/>
    <cellStyle name="l_Rádio - Regiões Norte - Centro-Oeste e Nordeste - 97_SECOM PR - MARANHÃO -  14-05-08 2 2 2 3" xfId="28095" xr:uid="{4B4EB9E5-D4F5-412D-8BAE-6FC59C1619E5}"/>
    <cellStyle name="l_Rádio - Regiões Norte - Centro-Oeste e Nordeste - 97_SECOM PR - MARANHÃO -  14-05-08 2 2 3" xfId="31319" xr:uid="{DDF1B6EC-A980-4615-A9E3-B65F67F5F975}"/>
    <cellStyle name="l_Rádio - Regiões Norte - Centro-Oeste e Nordeste - 97_SECOM PR - MARANHÃO -  14-05-08 2 2 3 2" xfId="43543" xr:uid="{1C4971E9-2935-4185-9F8B-B35D04F5783F}"/>
    <cellStyle name="l_Rádio - Regiões Norte - Centro-Oeste e Nordeste - 97_SECOM PR - MARANHÃO -  14-05-08 2 2 4" xfId="34311" xr:uid="{ECB62C4B-0F5B-4196-BC60-92AF4CC95676}"/>
    <cellStyle name="l_Rádio - Regiões Norte - Centro-Oeste e Nordeste - 97_SECOM PR - MARANHÃO -  14-05-08 2 2 4 2" xfId="46030" xr:uid="{B7B670A1-7F5D-48F8-BBAD-DD0980B9E8F8}"/>
    <cellStyle name="l_Rádio - Regiões Norte - Centro-Oeste e Nordeste - 97_SECOM PR - MARANHÃO -  14-05-08 2 2 5" xfId="36512" xr:uid="{64BC6B43-5732-4AAA-8584-5E8273B55C0B}"/>
    <cellStyle name="l_Rádio - Regiões Norte - Centro-Oeste e Nordeste - 97_SECOM PR - MARANHÃO -  14-05-08 2 2 6" xfId="24424" xr:uid="{1BB43645-C7D5-4DE2-9445-6616C89029A7}"/>
    <cellStyle name="l_Rádio - Regiões Norte - Centro-Oeste e Nordeste - 97_SECOM PR - MARANHÃO -  14-05-08 2 3" xfId="15325" xr:uid="{999A65EC-19CB-4442-A7AC-027087017E06}"/>
    <cellStyle name="l_Rádio - Regiões Norte - Centro-Oeste e Nordeste - 97_SECOM PR - MARANHÃO -  14-05-08 2 3 2" xfId="21484" xr:uid="{64BEE4C2-D4C1-4ECB-8116-E95ADC9A17BC}"/>
    <cellStyle name="l_Rádio - Regiões Norte - Centro-Oeste e Nordeste - 97_SECOM PR - MARANHÃO -  14-05-08 2 3 2 2" xfId="38857" xr:uid="{7429C3FE-232F-4EE8-AD70-627B0CB49374}"/>
    <cellStyle name="l_Rádio - Regiões Norte - Centro-Oeste e Nordeste - 97_SECOM PR - MARANHÃO -  14-05-08 2 3 3" xfId="26446" xr:uid="{D89A254C-B3DC-4792-B32F-CDE4EF3C8492}"/>
    <cellStyle name="l_Rádio - Regiões Norte - Centro-Oeste e Nordeste - 97_SECOM PR - MARANHÃO -  14-05-08 2 4" xfId="29637" xr:uid="{BAC158B8-ADD1-42E8-BE6C-A1382089730A}"/>
    <cellStyle name="l_Rádio - Regiões Norte - Centro-Oeste e Nordeste - 97_SECOM PR - MARANHÃO -  14-05-08 2 4 2" xfId="41947" xr:uid="{1D2F8840-7F60-4B80-8383-8B937CFE25C6}"/>
    <cellStyle name="l_Rádio - Regiões Norte - Centro-Oeste e Nordeste - 97_SECOM PR - MARANHÃO -  14-05-08 2 5" xfId="32621" xr:uid="{B3F07455-E196-4967-B7F4-2B55330B1ABE}"/>
    <cellStyle name="l_Rádio - Regiões Norte - Centro-Oeste e Nordeste - 97_SECOM PR - MARANHÃO -  14-05-08 2 5 2" xfId="44376" xr:uid="{D3700FBF-B3C2-4557-A4B0-7AC6ABC9E8AD}"/>
    <cellStyle name="l_Rádio - Regiões Norte - Centro-Oeste e Nordeste - 97_SECOM PR - MARANHÃO -  14-05-08 2 6" xfId="34926" xr:uid="{13C758B0-6A21-4D95-B0F7-0DEC08F314BF}"/>
    <cellStyle name="l_Rádio - Regiões Norte - Centro-Oeste e Nordeste - 97_SECOM PR - MARANHÃO -  14-05-08 2 7" xfId="19632" xr:uid="{DEB96D02-11CD-41D1-836A-BBF660AD8FC5}"/>
    <cellStyle name="l_Rádio - Regiões Norte - Centro-Oeste e Nordeste - 97_SECOM PR - MARANHÃO -  14-05-08 3" xfId="12595" xr:uid="{97DD2AA5-48D1-4C03-9A07-A299D72B7C05}"/>
    <cellStyle name="l_Rádio - Regiões Norte - Centro-Oeste e Nordeste - 97_SECOM PR - MARANHÃO -  14-05-08 3 2" xfId="16225" xr:uid="{975D62C1-1183-4681-A285-C53318CD9C8B}"/>
    <cellStyle name="l_Rádio - Regiões Norte - Centro-Oeste e Nordeste - 97_SECOM PR - MARANHÃO -  14-05-08 3 2 2" xfId="22384" xr:uid="{E3B7CFC0-85F3-43F7-9F72-F7D82C51FA4C}"/>
    <cellStyle name="l_Rádio - Regiões Norte - Centro-Oeste e Nordeste - 97_SECOM PR - MARANHÃO -  14-05-08 3 2 2 2" xfId="39662" xr:uid="{5209BA3D-6862-43F6-B34A-6C9E9F811056}"/>
    <cellStyle name="l_Rádio - Regiões Norte - Centro-Oeste e Nordeste - 97_SECOM PR - MARANHÃO -  14-05-08 3 2 3" xfId="27303" xr:uid="{8F4B2A0A-95CF-4413-ACFF-8D70991C0B7C}"/>
    <cellStyle name="l_Rádio - Regiões Norte - Centro-Oeste e Nordeste - 97_SECOM PR - MARANHÃO -  14-05-08 3 2 4" xfId="48562" xr:uid="{4E7A302B-0BB0-44A3-B7FE-8639A2DC9258}"/>
    <cellStyle name="l_Rádio - Regiões Norte - Centro-Oeste e Nordeste - 97_SECOM PR - MARANHÃO -  14-05-08 3 3" xfId="17925" xr:uid="{A0922855-40A6-4B10-A5C3-1FA87568AA56}"/>
    <cellStyle name="l_Rádio - Regiões Norte - Centro-Oeste e Nordeste - 97_SECOM PR - MARANHÃO -  14-05-08 3 3 2" xfId="24084" xr:uid="{3F662ACE-BF36-4D35-B509-15BA3A8EA661}"/>
    <cellStyle name="l_Rádio - Regiões Norte - Centro-Oeste e Nordeste - 97_SECOM PR - MARANHÃO -  14-05-08 3 3 2 2" xfId="42747" xr:uid="{71EA21D2-92AA-432E-AE4F-EEE1A9262601}"/>
    <cellStyle name="l_Rádio - Regiões Norte - Centro-Oeste e Nordeste - 97_SECOM PR - MARANHÃO -  14-05-08 3 3 3" xfId="30521" xr:uid="{C20ACAC1-E870-48E6-8FB3-B1B08782C4FB}"/>
    <cellStyle name="l_Rádio - Regiões Norte - Centro-Oeste e Nordeste - 97_SECOM PR - MARANHÃO -  14-05-08 3 4" xfId="33518" xr:uid="{DDCCE76F-6BA2-440B-B7E0-82C8C830D47F}"/>
    <cellStyle name="l_Rádio - Regiões Norte - Centro-Oeste e Nordeste - 97_SECOM PR - MARANHÃO -  14-05-08 3 4 2" xfId="45237" xr:uid="{F8B0DE6D-7EC9-4729-BEE4-ED289F74BE4E}"/>
    <cellStyle name="l_Rádio - Regiões Norte - Centro-Oeste e Nordeste - 97_SECOM PR - MARANHÃO -  14-05-08 3 5" xfId="35720" xr:uid="{568835F4-3330-42D9-B48D-AB365B7211FB}"/>
    <cellStyle name="l_Rádio - Regiões Norte - Centro-Oeste e Nordeste - 97_SECOM PR - MARANHÃO -  14-05-08 3 6" xfId="36826" xr:uid="{444FE8D8-CF8E-4799-B7A1-DC601C79A371}"/>
    <cellStyle name="l_Rádio - Regiões Norte - Centro-Oeste e Nordeste - 97_SECOM PR - MARANHÃO -  14-05-08 3 6 2" xfId="46362" xr:uid="{F20B5F5A-CD50-4165-9D2C-4F97E09F30B9}"/>
    <cellStyle name="l_Rádio - Regiões Norte - Centro-Oeste e Nordeste - 97_SECOM PR - MARANHÃO -  14-05-08 4" xfId="14485" xr:uid="{CD19C584-92D3-41D7-BCB5-17B0350FEAA0}"/>
    <cellStyle name="l_Rádio - Regiões Norte - Centro-Oeste e Nordeste - 97_SECOM PR - MARANHÃO -  14-05-08 4 2" xfId="20644" xr:uid="{3DC0E5DE-C195-416F-89D8-B13B92053D64}"/>
    <cellStyle name="l_Rádio - Regiões Norte - Centro-Oeste e Nordeste - 97_SECOM PR - MARANHÃO -  14-05-08 4 2 2" xfId="38054" xr:uid="{26216195-1C04-44F7-920B-4E6B842A943A}"/>
    <cellStyle name="l_Rádio - Regiões Norte - Centro-Oeste e Nordeste - 97_SECOM PR - MARANHÃO -  14-05-08 4 3" xfId="25552" xr:uid="{DAF70C23-5778-4F71-83A0-E501757E011D}"/>
    <cellStyle name="l_Rádio - Regiões Norte - Centro-Oeste e Nordeste - 97_SECOM PR - MARANHÃO -  14-05-08 5" xfId="28763" xr:uid="{213F2BFF-1597-494F-8090-D0D210710DAD}"/>
    <cellStyle name="l_Rádio - Regiões Norte - Centro-Oeste e Nordeste - 97_SECOM PR - MARANHÃO -  14-05-08 5 2" xfId="41119" xr:uid="{BECBA59D-0CCA-4E17-A054-B8ACDFCECAFC}"/>
    <cellStyle name="l_Rádio - Regiões Norte - Centro-Oeste e Nordeste - 97_SECOM PR - MARANHÃO -  14-05-08 6" xfId="24734" xr:uid="{DC369DB2-A3B9-4D6E-B693-7C89746F2B92}"/>
    <cellStyle name="l_Rádio - Regiões Norte - Centro-Oeste e Nordeste - 97_SECOM PR - MARANHÃO -  14-05-08_JORNAL COMPLEMENTO 24.06 - VERAMIR II - CONSOLIDADO" xfId="2158" xr:uid="{3A00B12E-6E62-428D-8C5D-588D9B6F0141}"/>
    <cellStyle name="l_Rádio - Regiões Norte - Centro-Oeste e Nordeste - 97_SECOM PR - MARANHÃO -  14-05-08_OOH - Rev 12" xfId="4347" xr:uid="{84601B67-2385-4A55-9048-0CB846114258}"/>
    <cellStyle name="l_Rádio - Regiões Norte - Centro-Oeste e Nordeste - 97_SECOM PR - MGE E SPE - 14-05" xfId="2159" xr:uid="{4F0A1048-2994-4DD9-A5F9-3F4842A38D1D}"/>
    <cellStyle name="l_Rádio - Regiões Norte - Centro-Oeste e Nordeste - 97_SECOM PR - MGE E SPE - 14-05 2" xfId="11643" xr:uid="{C096D33D-5563-4825-87C1-032CEC335C10}"/>
    <cellStyle name="l_Rádio - Regiões Norte - Centro-Oeste e Nordeste - 97_SECOM PR - MGE E SPE - 14-05 2 2" xfId="13399" xr:uid="{2841C66C-7CD3-41D5-8B65-7D7D821716DA}"/>
    <cellStyle name="l_Rádio - Regiões Norte - Centro-Oeste e Nordeste - 97_SECOM PR - MGE E SPE - 14-05 2 2 2" xfId="17029" xr:uid="{3A302CD2-8305-48CC-AD1A-39453F6F3A38}"/>
    <cellStyle name="l_Rádio - Regiões Norte - Centro-Oeste e Nordeste - 97_SECOM PR - MGE E SPE - 14-05 2 2 2 2" xfId="23188" xr:uid="{4F79C456-567F-4A44-AE6A-14F6DBD9F2E8}"/>
    <cellStyle name="l_Rádio - Regiões Norte - Centro-Oeste e Nordeste - 97_SECOM PR - MGE E SPE - 14-05 2 2 2 2 2" xfId="40455" xr:uid="{656ED6F9-3C8F-4CF0-A437-85DB2B9C3AD0}"/>
    <cellStyle name="l_Rádio - Regiões Norte - Centro-Oeste e Nordeste - 97_SECOM PR - MGE E SPE - 14-05 2 2 2 3" xfId="28096" xr:uid="{D6F1B561-674B-4666-90D8-DC9028CD97F1}"/>
    <cellStyle name="l_Rádio - Regiões Norte - Centro-Oeste e Nordeste - 97_SECOM PR - MGE E SPE - 14-05 2 2 3" xfId="31320" xr:uid="{3DD19DD8-6546-4B16-A9A7-F1B355365F63}"/>
    <cellStyle name="l_Rádio - Regiões Norte - Centro-Oeste e Nordeste - 97_SECOM PR - MGE E SPE - 14-05 2 2 3 2" xfId="43544" xr:uid="{3E8AF3CA-E55A-4B0C-910E-C6B5C89F52D5}"/>
    <cellStyle name="l_Rádio - Regiões Norte - Centro-Oeste e Nordeste - 97_SECOM PR - MGE E SPE - 14-05 2 2 4" xfId="34312" xr:uid="{8C70733D-6D45-431E-BCA3-56DE93CAAFF9}"/>
    <cellStyle name="l_Rádio - Regiões Norte - Centro-Oeste e Nordeste - 97_SECOM PR - MGE E SPE - 14-05 2 2 4 2" xfId="46031" xr:uid="{DA3356C2-21A4-433F-8C8B-3D0F3DDED256}"/>
    <cellStyle name="l_Rádio - Regiões Norte - Centro-Oeste e Nordeste - 97_SECOM PR - MGE E SPE - 14-05 2 2 5" xfId="36513" xr:uid="{A579D60C-AA5B-458D-AFB3-DA7EA792C7C2}"/>
    <cellStyle name="l_Rádio - Regiões Norte - Centro-Oeste e Nordeste - 97_SECOM PR - MGE E SPE - 14-05 2 2 6" xfId="24425" xr:uid="{C43758C9-D1FE-4CC4-809C-534F4DE9EBE0}"/>
    <cellStyle name="l_Rádio - Regiões Norte - Centro-Oeste e Nordeste - 97_SECOM PR - MGE E SPE - 14-05 2 3" xfId="15326" xr:uid="{1231BBEC-45BC-4460-8D5B-B4A621AC833A}"/>
    <cellStyle name="l_Rádio - Regiões Norte - Centro-Oeste e Nordeste - 97_SECOM PR - MGE E SPE - 14-05 2 3 2" xfId="21485" xr:uid="{E9E7C9C5-E1E7-4438-95C2-7C48276C428C}"/>
    <cellStyle name="l_Rádio - Regiões Norte - Centro-Oeste e Nordeste - 97_SECOM PR - MGE E SPE - 14-05 2 3 2 2" xfId="38858" xr:uid="{CAE72899-DC74-4B65-B6B3-6E901BDD239E}"/>
    <cellStyle name="l_Rádio - Regiões Norte - Centro-Oeste e Nordeste - 97_SECOM PR - MGE E SPE - 14-05 2 3 3" xfId="26447" xr:uid="{B914D5D8-748E-43C1-BB5B-AD7F15066A74}"/>
    <cellStyle name="l_Rádio - Regiões Norte - Centro-Oeste e Nordeste - 97_SECOM PR - MGE E SPE - 14-05 2 4" xfId="29638" xr:uid="{75225B4F-E3B0-41B9-BCA6-6693150A9017}"/>
    <cellStyle name="l_Rádio - Regiões Norte - Centro-Oeste e Nordeste - 97_SECOM PR - MGE E SPE - 14-05 2 4 2" xfId="41948" xr:uid="{5E9B32E1-0A5C-4B6E-A139-5134C20786FB}"/>
    <cellStyle name="l_Rádio - Regiões Norte - Centro-Oeste e Nordeste - 97_SECOM PR - MGE E SPE - 14-05 2 5" xfId="32622" xr:uid="{E7858AA7-7F46-48D8-BD33-0CE1269B2579}"/>
    <cellStyle name="l_Rádio - Regiões Norte - Centro-Oeste e Nordeste - 97_SECOM PR - MGE E SPE - 14-05 2 5 2" xfId="44377" xr:uid="{2C60E40F-F2F8-49CE-841D-BCF80848653A}"/>
    <cellStyle name="l_Rádio - Regiões Norte - Centro-Oeste e Nordeste - 97_SECOM PR - MGE E SPE - 14-05 2 6" xfId="34927" xr:uid="{CAC5FA71-5918-4E95-A1AD-ACDCED1262EE}"/>
    <cellStyle name="l_Rádio - Regiões Norte - Centro-Oeste e Nordeste - 97_SECOM PR - MGE E SPE - 14-05 2 7" xfId="18955" xr:uid="{33D3FC86-2827-4284-B694-115C85EC7213}"/>
    <cellStyle name="l_Rádio - Regiões Norte - Centro-Oeste e Nordeste - 97_SECOM PR - MGE E SPE - 14-05 3" xfId="12596" xr:uid="{7D0C1AE1-87AA-4B61-B4DC-26D62B31AD9B}"/>
    <cellStyle name="l_Rádio - Regiões Norte - Centro-Oeste e Nordeste - 97_SECOM PR - MGE E SPE - 14-05 3 2" xfId="16226" xr:uid="{0D2FED7E-DB16-44FC-98FD-29FFE5B67E26}"/>
    <cellStyle name="l_Rádio - Regiões Norte - Centro-Oeste e Nordeste - 97_SECOM PR - MGE E SPE - 14-05 3 2 2" xfId="22385" xr:uid="{4858B24B-7365-47E2-8697-85D2DD159D5B}"/>
    <cellStyle name="l_Rádio - Regiões Norte - Centro-Oeste e Nordeste - 97_SECOM PR - MGE E SPE - 14-05 3 2 2 2" xfId="39663" xr:uid="{BD466D21-F63B-4D8C-BA02-6EED26217AFD}"/>
    <cellStyle name="l_Rádio - Regiões Norte - Centro-Oeste e Nordeste - 97_SECOM PR - MGE E SPE - 14-05 3 2 3" xfId="27304" xr:uid="{756BC0A8-F6C9-41DE-B5EA-CFC1F8366266}"/>
    <cellStyle name="l_Rádio - Regiões Norte - Centro-Oeste e Nordeste - 97_SECOM PR - MGE E SPE - 14-05 3 2 4" xfId="48563" xr:uid="{97152012-FEAD-481E-9A66-7D349F6B808D}"/>
    <cellStyle name="l_Rádio - Regiões Norte - Centro-Oeste e Nordeste - 97_SECOM PR - MGE E SPE - 14-05 3 3" xfId="17926" xr:uid="{5C153565-3928-4D71-B7DF-6736B3B250A2}"/>
    <cellStyle name="l_Rádio - Regiões Norte - Centro-Oeste e Nordeste - 97_SECOM PR - MGE E SPE - 14-05 3 3 2" xfId="24085" xr:uid="{36582821-9321-4F28-B8CD-24B434F60654}"/>
    <cellStyle name="l_Rádio - Regiões Norte - Centro-Oeste e Nordeste - 97_SECOM PR - MGE E SPE - 14-05 3 3 2 2" xfId="42748" xr:uid="{BFB9A14D-1AEC-4325-AEFA-2FB2D15174E1}"/>
    <cellStyle name="l_Rádio - Regiões Norte - Centro-Oeste e Nordeste - 97_SECOM PR - MGE E SPE - 14-05 3 3 3" xfId="30522" xr:uid="{409DA50C-B3F2-4E3C-B026-2CDA556DE192}"/>
    <cellStyle name="l_Rádio - Regiões Norte - Centro-Oeste e Nordeste - 97_SECOM PR - MGE E SPE - 14-05 3 4" xfId="33519" xr:uid="{4848E84C-080E-47AC-A7E9-33F045EC1F49}"/>
    <cellStyle name="l_Rádio - Regiões Norte - Centro-Oeste e Nordeste - 97_SECOM PR - MGE E SPE - 14-05 3 4 2" xfId="45238" xr:uid="{05162747-822A-4B8C-9A25-CA60286D1B9A}"/>
    <cellStyle name="l_Rádio - Regiões Norte - Centro-Oeste e Nordeste - 97_SECOM PR - MGE E SPE - 14-05 3 5" xfId="35721" xr:uid="{A9AF14DE-9C0F-44E6-A1BB-0A32FC2C505E}"/>
    <cellStyle name="l_Rádio - Regiões Norte - Centro-Oeste e Nordeste - 97_SECOM PR - MGE E SPE - 14-05 3 6" xfId="35173" xr:uid="{B23C4073-ABD5-4CF6-BB58-D097D30A8590}"/>
    <cellStyle name="l_Rádio - Regiões Norte - Centro-Oeste e Nordeste - 97_SECOM PR - MGE E SPE - 14-05 3 6 2" xfId="46287" xr:uid="{B82ABE9C-79E8-4D2B-8C81-47E533B5DF7E}"/>
    <cellStyle name="l_Rádio - Regiões Norte - Centro-Oeste e Nordeste - 97_SECOM PR - MGE E SPE - 14-05 4" xfId="14486" xr:uid="{4F220554-AAF5-420C-B07E-D438F42FFA28}"/>
    <cellStyle name="l_Rádio - Regiões Norte - Centro-Oeste e Nordeste - 97_SECOM PR - MGE E SPE - 14-05 4 2" xfId="20645" xr:uid="{7B6B6A29-34EE-4DFE-8EDE-11FF3BDF2775}"/>
    <cellStyle name="l_Rádio - Regiões Norte - Centro-Oeste e Nordeste - 97_SECOM PR - MGE E SPE - 14-05 4 2 2" xfId="38055" xr:uid="{FD2CA4F1-DA1B-4702-8DD6-9102211D5A2B}"/>
    <cellStyle name="l_Rádio - Regiões Norte - Centro-Oeste e Nordeste - 97_SECOM PR - MGE E SPE - 14-05 4 3" xfId="25553" xr:uid="{7B3A107F-98E0-4F8F-84CA-7FFA3556D5B1}"/>
    <cellStyle name="l_Rádio - Regiões Norte - Centro-Oeste e Nordeste - 97_SECOM PR - MGE E SPE - 14-05 5" xfId="28764" xr:uid="{236E846E-F98A-41CB-AC58-EAB390BCEE75}"/>
    <cellStyle name="l_Rádio - Regiões Norte - Centro-Oeste e Nordeste - 97_SECOM PR - MGE E SPE - 14-05 5 2" xfId="41120" xr:uid="{0A0D421D-A4A3-4C90-B93D-A48BD069079C}"/>
    <cellStyle name="l_Rádio - Regiões Norte - Centro-Oeste e Nordeste - 97_SECOM PR - MGE E SPE - 14-05 6" xfId="25818" xr:uid="{C934141F-3253-490D-B68C-3E2AE828E87C}"/>
    <cellStyle name="l_Rádio - Regiões Norte - Centro-Oeste e Nordeste - 97_SECOM PR - MGE E SPE - 14-05_JORNAL COMPLEMENTO 24.06 - VERAMIR II - CONSOLIDADO" xfId="2160" xr:uid="{C272E562-FAE8-43C1-83B0-D44D351677C2}"/>
    <cellStyle name="l_Rádio - Regiões Norte - Centro-Oeste e Nordeste - 97_SECOM PR - MGE E SPE - 14-05_OOH - Rev 12" xfId="4348" xr:uid="{A02E5BAA-9436-4F04-8B0A-6FB23C3D3AB3}"/>
    <cellStyle name="l_Rádio - Regiões Norte - Centro-Oeste e Nordeste - 97_SECOM PR (1).." xfId="2161" xr:uid="{4969C028-E29C-40BD-BD09-32A75B2D8A31}"/>
    <cellStyle name="l_Rádio - Regiões Norte - Centro-Oeste e Nordeste - 97_SECOM PR (1).._JORNAL COMPLEMENTO 24.06 - VERAMIR II - CONSOLIDADO" xfId="2162" xr:uid="{36B46F48-BB9E-406B-AC67-D3A06D572C79}"/>
    <cellStyle name="l_Rádio - Regiões Norte - Centro-Oeste e Nordeste - 97_SECOM PR (2).." xfId="2163" xr:uid="{519D9500-825F-47C3-BC86-53A84AD91E41}"/>
    <cellStyle name="l_Rádio - Regiões Norte - Centro-Oeste e Nordeste - 97_SECOM PR (2).._JORNAL COMPLEMENTO 24.06 - VERAMIR II - CONSOLIDADO" xfId="2164" xr:uid="{50F62039-E714-4823-8380-2416DDC3185A}"/>
    <cellStyle name="l_Rádio - Regiões Norte - Centro-Oeste e Nordeste - 97_SÉCULO 21" xfId="2165" xr:uid="{0A619147-F8C6-4AB5-A540-DE213B9BA05D}"/>
    <cellStyle name="l_Rádio - Regiões Norte - Centro-Oeste e Nordeste - 97_SÉCULO 21_JORNAL COMPLEMENTO 24.06 - VERAMIR II - CONSOLIDADO" xfId="2166" xr:uid="{BA55DEFF-DACD-4D84-8B01-8B2D0E0248AA}"/>
    <cellStyle name="l_Rádio - Regiões Norte - Centro-Oeste e Nordeste - 97_SPA - NUCLEO APRES" xfId="2167" xr:uid="{00EE0CEC-50EA-4682-835C-FA6BF5114037}"/>
    <cellStyle name="l_Rádio - Regiões Norte - Centro-Oeste e Nordeste - 97_SPA - NUCLEO APRES 2" xfId="11644" xr:uid="{EFF63BBC-73C0-4AD7-B618-F1FE32E58853}"/>
    <cellStyle name="l_Rádio - Regiões Norte - Centro-Oeste e Nordeste - 97_SPA - NUCLEO APRES 2 2" xfId="13400" xr:uid="{F8F2B790-9983-4F07-9C3D-2A95489FFF81}"/>
    <cellStyle name="l_Rádio - Regiões Norte - Centro-Oeste e Nordeste - 97_SPA - NUCLEO APRES 2 2 2" xfId="17030" xr:uid="{901B1698-5F16-4D3B-9074-C481ED0D057A}"/>
    <cellStyle name="l_Rádio - Regiões Norte - Centro-Oeste e Nordeste - 97_SPA - NUCLEO APRES 2 2 2 2" xfId="23189" xr:uid="{D6A4D05A-1F6D-4AB0-8955-55A38A8A1101}"/>
    <cellStyle name="l_Rádio - Regiões Norte - Centro-Oeste e Nordeste - 97_SPA - NUCLEO APRES 2 2 2 2 2" xfId="40456" xr:uid="{70FF4CCE-C94D-4226-9B5F-ED208F05C82E}"/>
    <cellStyle name="l_Rádio - Regiões Norte - Centro-Oeste e Nordeste - 97_SPA - NUCLEO APRES 2 2 2 3" xfId="28097" xr:uid="{D93FD8B1-98FF-4158-B97E-A09047C2A50E}"/>
    <cellStyle name="l_Rádio - Regiões Norte - Centro-Oeste e Nordeste - 97_SPA - NUCLEO APRES 2 2 3" xfId="31321" xr:uid="{60F5E47F-FDFA-40E1-A5B6-B89596FB2C1C}"/>
    <cellStyle name="l_Rádio - Regiões Norte - Centro-Oeste e Nordeste - 97_SPA - NUCLEO APRES 2 2 3 2" xfId="43545" xr:uid="{03446DC5-8FA0-4625-9068-36FAA20D2F44}"/>
    <cellStyle name="l_Rádio - Regiões Norte - Centro-Oeste e Nordeste - 97_SPA - NUCLEO APRES 2 2 4" xfId="34313" xr:uid="{44728965-B756-4018-B803-BBA83566B89D}"/>
    <cellStyle name="l_Rádio - Regiões Norte - Centro-Oeste e Nordeste - 97_SPA - NUCLEO APRES 2 2 4 2" xfId="46032" xr:uid="{EF300862-96A9-4C93-B722-E9A0767CEECE}"/>
    <cellStyle name="l_Rádio - Regiões Norte - Centro-Oeste e Nordeste - 97_SPA - NUCLEO APRES 2 2 5" xfId="36514" xr:uid="{B8D47EB5-AA57-4586-BC50-BEF3EB757B63}"/>
    <cellStyle name="l_Rádio - Regiões Norte - Centro-Oeste e Nordeste - 97_SPA - NUCLEO APRES 2 2 6" xfId="24426" xr:uid="{3E42B501-C510-47C6-AA69-98A825686293}"/>
    <cellStyle name="l_Rádio - Regiões Norte - Centro-Oeste e Nordeste - 97_SPA - NUCLEO APRES 2 3" xfId="15327" xr:uid="{1C4F0834-BBCB-47A3-8A99-9528665FBB48}"/>
    <cellStyle name="l_Rádio - Regiões Norte - Centro-Oeste e Nordeste - 97_SPA - NUCLEO APRES 2 3 2" xfId="21486" xr:uid="{ED3436E3-EBAE-4AAA-A548-1908BCD8861A}"/>
    <cellStyle name="l_Rádio - Regiões Norte - Centro-Oeste e Nordeste - 97_SPA - NUCLEO APRES 2 3 2 2" xfId="38859" xr:uid="{A0996626-A0C5-4A50-8F28-11E2B7469959}"/>
    <cellStyle name="l_Rádio - Regiões Norte - Centro-Oeste e Nordeste - 97_SPA - NUCLEO APRES 2 3 3" xfId="26448" xr:uid="{59015E52-85DB-41A6-AE58-D1AC4BEBB5BD}"/>
    <cellStyle name="l_Rádio - Regiões Norte - Centro-Oeste e Nordeste - 97_SPA - NUCLEO APRES 2 4" xfId="29639" xr:uid="{92EAB943-C664-44A3-9526-DD0904BDF9A5}"/>
    <cellStyle name="l_Rádio - Regiões Norte - Centro-Oeste e Nordeste - 97_SPA - NUCLEO APRES 2 4 2" xfId="41949" xr:uid="{DE58759A-8076-4F36-881D-D5E2DFE51E29}"/>
    <cellStyle name="l_Rádio - Regiões Norte - Centro-Oeste e Nordeste - 97_SPA - NUCLEO APRES 2 5" xfId="32623" xr:uid="{86599D55-B7C4-4CB9-A495-126CD132F65D}"/>
    <cellStyle name="l_Rádio - Regiões Norte - Centro-Oeste e Nordeste - 97_SPA - NUCLEO APRES 2 5 2" xfId="44378" xr:uid="{FAD59784-61D7-4EF4-8239-000940C757F5}"/>
    <cellStyle name="l_Rádio - Regiões Norte - Centro-Oeste e Nordeste - 97_SPA - NUCLEO APRES 2 6" xfId="34928" xr:uid="{C18EE686-2F42-4905-9425-E94587770EE1}"/>
    <cellStyle name="l_Rádio - Regiões Norte - Centro-Oeste e Nordeste - 97_SPA - NUCLEO APRES 2 7" xfId="18639" xr:uid="{AEA8F618-EC07-400E-B41A-26EA8492F3D2}"/>
    <cellStyle name="l_Rádio - Regiões Norte - Centro-Oeste e Nordeste - 97_SPA - NUCLEO APRES 3" xfId="12597" xr:uid="{B730CA79-48BE-4A62-BCF2-E5D576DBC695}"/>
    <cellStyle name="l_Rádio - Regiões Norte - Centro-Oeste e Nordeste - 97_SPA - NUCLEO APRES 3 2" xfId="16227" xr:uid="{176CF024-FEB8-4FDA-A405-09072F59FFD1}"/>
    <cellStyle name="l_Rádio - Regiões Norte - Centro-Oeste e Nordeste - 97_SPA - NUCLEO APRES 3 2 2" xfId="22386" xr:uid="{D0870153-3709-4172-BB58-305830F48E41}"/>
    <cellStyle name="l_Rádio - Regiões Norte - Centro-Oeste e Nordeste - 97_SPA - NUCLEO APRES 3 2 2 2" xfId="39664" xr:uid="{FB221385-4BD7-4366-B5FC-F3D95CAF0405}"/>
    <cellStyle name="l_Rádio - Regiões Norte - Centro-Oeste e Nordeste - 97_SPA - NUCLEO APRES 3 2 3" xfId="27305" xr:uid="{30536069-A26A-43F7-B18A-857CCA9DBBD6}"/>
    <cellStyle name="l_Rádio - Regiões Norte - Centro-Oeste e Nordeste - 97_SPA - NUCLEO APRES 3 2 4" xfId="48564" xr:uid="{EB78641C-EB82-4F09-8026-BB2553D62E01}"/>
    <cellStyle name="l_Rádio - Regiões Norte - Centro-Oeste e Nordeste - 97_SPA - NUCLEO APRES 3 3" xfId="17927" xr:uid="{A01D42F6-EE59-43AA-926C-D5A8E25E80FD}"/>
    <cellStyle name="l_Rádio - Regiões Norte - Centro-Oeste e Nordeste - 97_SPA - NUCLEO APRES 3 3 2" xfId="24086" xr:uid="{56192FB7-2B52-4A4C-B45D-A38721998EC4}"/>
    <cellStyle name="l_Rádio - Regiões Norte - Centro-Oeste e Nordeste - 97_SPA - NUCLEO APRES 3 3 2 2" xfId="42749" xr:uid="{82D15D1A-8210-4D78-A6E7-896BE7E3BBB5}"/>
    <cellStyle name="l_Rádio - Regiões Norte - Centro-Oeste e Nordeste - 97_SPA - NUCLEO APRES 3 3 3" xfId="30523" xr:uid="{0E8FA89A-4F94-4C63-B70F-85270AD8AD1F}"/>
    <cellStyle name="l_Rádio - Regiões Norte - Centro-Oeste e Nordeste - 97_SPA - NUCLEO APRES 3 4" xfId="33520" xr:uid="{CA677F1F-CF65-45D5-AE17-CE99131A449C}"/>
    <cellStyle name="l_Rádio - Regiões Norte - Centro-Oeste e Nordeste - 97_SPA - NUCLEO APRES 3 4 2" xfId="45239" xr:uid="{18A678F6-AFA3-44FA-A9E2-3E119BFCE2B9}"/>
    <cellStyle name="l_Rádio - Regiões Norte - Centro-Oeste e Nordeste - 97_SPA - NUCLEO APRES 3 5" xfId="35722" xr:uid="{10F31D7A-7D38-46A8-B6E3-1DBA48F78311}"/>
    <cellStyle name="l_Rádio - Regiões Norte - Centro-Oeste e Nordeste - 97_SPA - NUCLEO APRES 3 6" xfId="37022" xr:uid="{1DE86045-F726-4B3C-B0CC-2CE45344991D}"/>
    <cellStyle name="l_Rádio - Regiões Norte - Centro-Oeste e Nordeste - 97_SPA - NUCLEO APRES 3 6 2" xfId="46558" xr:uid="{5834ECFE-C06D-4F97-830D-F0E06993003F}"/>
    <cellStyle name="l_Rádio - Regiões Norte - Centro-Oeste e Nordeste - 97_SPA - NUCLEO APRES 4" xfId="14487" xr:uid="{F3B28EA5-A436-46AD-924D-E84DE2E72372}"/>
    <cellStyle name="l_Rádio - Regiões Norte - Centro-Oeste e Nordeste - 97_SPA - NUCLEO APRES 4 2" xfId="20646" xr:uid="{3574394A-06CC-49C0-8F60-343F663C57F6}"/>
    <cellStyle name="l_Rádio - Regiões Norte - Centro-Oeste e Nordeste - 97_SPA - NUCLEO APRES 4 2 2" xfId="38056" xr:uid="{6755BEA4-9BCC-44F9-9F21-F8A2A585F7AB}"/>
    <cellStyle name="l_Rádio - Regiões Norte - Centro-Oeste e Nordeste - 97_SPA - NUCLEO APRES 4 3" xfId="25554" xr:uid="{36547B64-8948-4427-BE5B-47732AF6041B}"/>
    <cellStyle name="l_Rádio - Regiões Norte - Centro-Oeste e Nordeste - 97_SPA - NUCLEO APRES 5" xfId="28765" xr:uid="{E767FD8A-2472-4EE2-BEB3-88045BE57823}"/>
    <cellStyle name="l_Rádio - Regiões Norte - Centro-Oeste e Nordeste - 97_SPA - NUCLEO APRES 5 2" xfId="41121" xr:uid="{BFE7F2C8-C756-478A-94BE-B92207B8BB7E}"/>
    <cellStyle name="l_Rádio - Regiões Norte - Centro-Oeste e Nordeste - 97_SPA - NUCLEO APRES 6" xfId="25819" xr:uid="{FC0F3D4A-696F-404A-9940-5E600E0A9411}"/>
    <cellStyle name="l_Rádio - Regiões Norte - Centro-Oeste e Nordeste - 97_SPA - NUCLEO APRES_OOH - Rev 12" xfId="4349" xr:uid="{8512690F-4323-4ED3-AD04-EEE6E8C7EBC1}"/>
    <cellStyle name="l_Rádio - Regiões Norte - Centro-Oeste e Nordeste - 97_TV MATISSE" xfId="2168" xr:uid="{0DE01FAC-B714-4625-BC45-FB56051DEFDA}"/>
    <cellStyle name="l_Rádio - Regiões Norte - Centro-Oeste e Nordeste - 97_TV MATISSE 2" xfId="11645" xr:uid="{C310C7D5-7B8D-4882-8605-DB2BDD526A98}"/>
    <cellStyle name="l_Rádio - Regiões Norte - Centro-Oeste e Nordeste - 97_TV MATISSE 2 2" xfId="13401" xr:uid="{E6818058-28C8-4ECF-BF23-B36080A6A305}"/>
    <cellStyle name="l_Rádio - Regiões Norte - Centro-Oeste e Nordeste - 97_TV MATISSE 2 2 2" xfId="17031" xr:uid="{75F8CA7C-4873-4F17-AB18-6DE46B2ACE26}"/>
    <cellStyle name="l_Rádio - Regiões Norte - Centro-Oeste e Nordeste - 97_TV MATISSE 2 2 2 2" xfId="23190" xr:uid="{70135C0C-CB6D-43C4-A6EC-B842D9E147AC}"/>
    <cellStyle name="l_Rádio - Regiões Norte - Centro-Oeste e Nordeste - 97_TV MATISSE 2 2 2 2 2" xfId="40457" xr:uid="{C61A5081-D2F5-4BDB-BEDF-83273875F056}"/>
    <cellStyle name="l_Rádio - Regiões Norte - Centro-Oeste e Nordeste - 97_TV MATISSE 2 2 2 3" xfId="28098" xr:uid="{604E47D8-BD2C-46E5-94E5-73DC5916E12D}"/>
    <cellStyle name="l_Rádio - Regiões Norte - Centro-Oeste e Nordeste - 97_TV MATISSE 2 2 3" xfId="31322" xr:uid="{2CABF147-33D0-42B6-AF47-6FA446DA9101}"/>
    <cellStyle name="l_Rádio - Regiões Norte - Centro-Oeste e Nordeste - 97_TV MATISSE 2 2 3 2" xfId="43546" xr:uid="{26B111E1-111E-4F94-8343-CB9571305266}"/>
    <cellStyle name="l_Rádio - Regiões Norte - Centro-Oeste e Nordeste - 97_TV MATISSE 2 2 4" xfId="34314" xr:uid="{61BAD873-E239-4EA0-8891-DD5B732E3D81}"/>
    <cellStyle name="l_Rádio - Regiões Norte - Centro-Oeste e Nordeste - 97_TV MATISSE 2 2 4 2" xfId="46033" xr:uid="{2E4C9347-6D8A-4809-843A-263AB75CFE21}"/>
    <cellStyle name="l_Rádio - Regiões Norte - Centro-Oeste e Nordeste - 97_TV MATISSE 2 2 5" xfId="36515" xr:uid="{8C1B8A93-05AD-4495-8D38-336EDABF2456}"/>
    <cellStyle name="l_Rádio - Regiões Norte - Centro-Oeste e Nordeste - 97_TV MATISSE 2 2 6" xfId="24427" xr:uid="{17313CA0-CCE8-4D90-89B1-AF54270CF7BA}"/>
    <cellStyle name="l_Rádio - Regiões Norte - Centro-Oeste e Nordeste - 97_TV MATISSE 2 3" xfId="15328" xr:uid="{303E0739-58A7-4551-A785-93961095F07A}"/>
    <cellStyle name="l_Rádio - Regiões Norte - Centro-Oeste e Nordeste - 97_TV MATISSE 2 3 2" xfId="21487" xr:uid="{AD952A77-57D5-4F18-B9D7-B4EFF2B5B3D4}"/>
    <cellStyle name="l_Rádio - Regiões Norte - Centro-Oeste e Nordeste - 97_TV MATISSE 2 3 2 2" xfId="38860" xr:uid="{EACB365C-603C-4D30-8124-A5E79C439D35}"/>
    <cellStyle name="l_Rádio - Regiões Norte - Centro-Oeste e Nordeste - 97_TV MATISSE 2 3 3" xfId="26449" xr:uid="{91D4E6E0-EE60-4479-8FAA-B2CC4AF0FF9A}"/>
    <cellStyle name="l_Rádio - Regiões Norte - Centro-Oeste e Nordeste - 97_TV MATISSE 2 4" xfId="29640" xr:uid="{83D08E93-4CCB-4789-8A98-CAD83AB2E4DB}"/>
    <cellStyle name="l_Rádio - Regiões Norte - Centro-Oeste e Nordeste - 97_TV MATISSE 2 4 2" xfId="41950" xr:uid="{3A8FF8C9-A3C4-40F7-BD3C-075EB961C69F}"/>
    <cellStyle name="l_Rádio - Regiões Norte - Centro-Oeste e Nordeste - 97_TV MATISSE 2 5" xfId="32624" xr:uid="{CDA13285-DF93-494E-B9D2-46E04153A735}"/>
    <cellStyle name="l_Rádio - Regiões Norte - Centro-Oeste e Nordeste - 97_TV MATISSE 2 5 2" xfId="44379" xr:uid="{BB5AC4E4-4A37-4265-AFE1-77350FC6474F}"/>
    <cellStyle name="l_Rádio - Regiões Norte - Centro-Oeste e Nordeste - 97_TV MATISSE 2 6" xfId="34929" xr:uid="{AA594A39-3398-4D02-A694-C866680E2B7E}"/>
    <cellStyle name="l_Rádio - Regiões Norte - Centro-Oeste e Nordeste - 97_TV MATISSE 2 7" xfId="19337" xr:uid="{7AE74DD1-3DA0-4F89-BB90-C79116600259}"/>
    <cellStyle name="l_Rádio - Regiões Norte - Centro-Oeste e Nordeste - 97_TV MATISSE 3" xfId="12598" xr:uid="{45AC592B-7000-4866-B7BC-1ABA492399F3}"/>
    <cellStyle name="l_Rádio - Regiões Norte - Centro-Oeste e Nordeste - 97_TV MATISSE 3 2" xfId="16228" xr:uid="{BFA29846-29B3-46BC-986E-8A6867467E0E}"/>
    <cellStyle name="l_Rádio - Regiões Norte - Centro-Oeste e Nordeste - 97_TV MATISSE 3 2 2" xfId="22387" xr:uid="{5A15B926-7F60-4BB0-8211-15C455EE22D8}"/>
    <cellStyle name="l_Rádio - Regiões Norte - Centro-Oeste e Nordeste - 97_TV MATISSE 3 2 2 2" xfId="39665" xr:uid="{C3EAE667-309E-4A7E-8867-FF53109565A0}"/>
    <cellStyle name="l_Rádio - Regiões Norte - Centro-Oeste e Nordeste - 97_TV MATISSE 3 2 3" xfId="27306" xr:uid="{96D004C0-C7A3-40CF-886C-385F7ED18520}"/>
    <cellStyle name="l_Rádio - Regiões Norte - Centro-Oeste e Nordeste - 97_TV MATISSE 3 2 4" xfId="48565" xr:uid="{A4A4980E-BE43-4DEA-B501-08FC5BDF591E}"/>
    <cellStyle name="l_Rádio - Regiões Norte - Centro-Oeste e Nordeste - 97_TV MATISSE 3 3" xfId="17928" xr:uid="{69DA5405-6AB9-40E6-825F-75E9A577C158}"/>
    <cellStyle name="l_Rádio - Regiões Norte - Centro-Oeste e Nordeste - 97_TV MATISSE 3 3 2" xfId="24087" xr:uid="{578C18EE-F379-4B36-9C26-BA63BD80FA82}"/>
    <cellStyle name="l_Rádio - Regiões Norte - Centro-Oeste e Nordeste - 97_TV MATISSE 3 3 2 2" xfId="42750" xr:uid="{35BA04F7-1E9F-4987-A6D9-D19400C18317}"/>
    <cellStyle name="l_Rádio - Regiões Norte - Centro-Oeste e Nordeste - 97_TV MATISSE 3 3 3" xfId="30524" xr:uid="{F9671448-9DE3-4CA6-8918-C5B1E625C888}"/>
    <cellStyle name="l_Rádio - Regiões Norte - Centro-Oeste e Nordeste - 97_TV MATISSE 3 4" xfId="33521" xr:uid="{D5BA530F-B4E7-450E-9454-1A43C2D5B4E1}"/>
    <cellStyle name="l_Rádio - Regiões Norte - Centro-Oeste e Nordeste - 97_TV MATISSE 3 4 2" xfId="45240" xr:uid="{E87E97C0-BD3A-4493-B1B1-52369385A76E}"/>
    <cellStyle name="l_Rádio - Regiões Norte - Centro-Oeste e Nordeste - 97_TV MATISSE 3 5" xfId="35723" xr:uid="{A76DF5F3-1135-4C5F-8B8B-11354B4D65DC}"/>
    <cellStyle name="l_Rádio - Regiões Norte - Centro-Oeste e Nordeste - 97_TV MATISSE 3 6" xfId="37225" xr:uid="{EDFE7443-1C4C-4B94-9380-A8541CDBAAC0}"/>
    <cellStyle name="l_Rádio - Regiões Norte - Centro-Oeste e Nordeste - 97_TV MATISSE 3 6 2" xfId="46761" xr:uid="{488C5DF1-E3A7-4EF1-9C04-EC4DF8943914}"/>
    <cellStyle name="l_Rádio - Regiões Norte - Centro-Oeste e Nordeste - 97_TV MATISSE 4" xfId="14488" xr:uid="{6C273A3A-1BB5-4FE9-A28E-65690EFAE2D0}"/>
    <cellStyle name="l_Rádio - Regiões Norte - Centro-Oeste e Nordeste - 97_TV MATISSE 4 2" xfId="20647" xr:uid="{42FECACB-0FE6-42B3-9DBE-44062746FA47}"/>
    <cellStyle name="l_Rádio - Regiões Norte - Centro-Oeste e Nordeste - 97_TV MATISSE 4 2 2" xfId="38057" xr:uid="{D8BCA819-57BC-4EB0-A617-BCDBF67ACB79}"/>
    <cellStyle name="l_Rádio - Regiões Norte - Centro-Oeste e Nordeste - 97_TV MATISSE 4 3" xfId="25555" xr:uid="{29A5280F-9FEE-4F87-875F-262E38E025B7}"/>
    <cellStyle name="l_Rádio - Regiões Norte - Centro-Oeste e Nordeste - 97_TV MATISSE 5" xfId="28766" xr:uid="{5C2E57D8-D2DB-4993-A251-6F72BAF01F3E}"/>
    <cellStyle name="l_Rádio - Regiões Norte - Centro-Oeste e Nordeste - 97_TV MATISSE 5 2" xfId="41122" xr:uid="{AC87D3E9-7F7F-46C8-B92A-0C949DED62D0}"/>
    <cellStyle name="l_Rádio - Regiões Norte - Centro-Oeste e Nordeste - 97_TV MATISSE 6" xfId="24726" xr:uid="{E41B3EBE-0946-4E3E-A5C0-EB1B4C3DDCE9}"/>
    <cellStyle name="l_Rádio - Regiões Norte - Centro-Oeste e Nordeste - 97_TV MATISSE_JORNAL COMPLEMENTO 24.06 - VERAMIR II - CONSOLIDADO" xfId="2169" xr:uid="{3894DB2F-CCA4-4FEE-B743-14F15E46593E}"/>
    <cellStyle name="l_Rádio - Regiões Norte - Centro-Oeste e Nordeste - 97_TV MATISSE_OOH - Rev 12" xfId="4350" xr:uid="{3F10A004-D50E-40A6-91CA-3A727FE6F680}"/>
    <cellStyle name="l_Rádio Alagoas" xfId="2170" xr:uid="{E13546AB-624B-4244-85A7-FF616FEA8AAD}"/>
    <cellStyle name="l_Rádio Bahia" xfId="2171" xr:uid="{29F006E2-8962-4AF5-B75E-6B3280442A1A}"/>
    <cellStyle name="l_Rádio Bahia 2" xfId="11646" xr:uid="{7D6B539E-4EE7-489B-B5D6-73F665EA2700}"/>
    <cellStyle name="l_Rádio Bahia 2 2" xfId="13402" xr:uid="{FABF82DE-F51F-447B-B2E1-4B42D0A89D08}"/>
    <cellStyle name="l_Rádio Bahia 2 2 2" xfId="17032" xr:uid="{CAE60568-9687-4B50-9701-99D2F6BF1D62}"/>
    <cellStyle name="l_Rádio Bahia 2 2 2 2" xfId="23191" xr:uid="{6A76F0E9-DA0B-47C6-9BF8-86F1A800E0BA}"/>
    <cellStyle name="l_Rádio Bahia 2 2 2 2 2" xfId="40458" xr:uid="{9E516154-F6D4-4F3D-8391-C385DD6F5FAD}"/>
    <cellStyle name="l_Rádio Bahia 2 2 2 3" xfId="28099" xr:uid="{7EA5A82E-13CC-4D64-84A4-BFB3E1BF3B29}"/>
    <cellStyle name="l_Rádio Bahia 2 2 3" xfId="31323" xr:uid="{7232630E-D533-4571-ADED-4E6E90917CFA}"/>
    <cellStyle name="l_Rádio Bahia 2 2 3 2" xfId="43547" xr:uid="{DC51F23A-7CF1-4657-B293-13A7F2444227}"/>
    <cellStyle name="l_Rádio Bahia 2 2 4" xfId="34315" xr:uid="{DEB6F21C-FD63-4DEC-885A-BF2609471D57}"/>
    <cellStyle name="l_Rádio Bahia 2 2 4 2" xfId="46034" xr:uid="{F134C138-0BBB-47F2-916A-8A0E7A73D511}"/>
    <cellStyle name="l_Rádio Bahia 2 2 5" xfId="36516" xr:uid="{C5DCF64B-2726-492D-8B8A-1CF482C93D97}"/>
    <cellStyle name="l_Rádio Bahia 2 2 6" xfId="24428" xr:uid="{08229BFD-6611-4673-847C-8B730DB79B19}"/>
    <cellStyle name="l_Rádio Bahia 2 3" xfId="15329" xr:uid="{92DBC50C-B03F-4779-BAD3-8E4682296CA0}"/>
    <cellStyle name="l_Rádio Bahia 2 3 2" xfId="21488" xr:uid="{0E559C4C-72C3-4180-B5BC-1D8315E6A442}"/>
    <cellStyle name="l_Rádio Bahia 2 3 2 2" xfId="38861" xr:uid="{89F99CD3-06EE-4257-B135-6A533DF3542F}"/>
    <cellStyle name="l_Rádio Bahia 2 3 3" xfId="26450" xr:uid="{1AB7EB86-BCB2-45F3-82EC-4F83D46DCD30}"/>
    <cellStyle name="l_Rádio Bahia 2 4" xfId="29641" xr:uid="{2C232974-DA7D-4AC6-A3C0-5CA62986C311}"/>
    <cellStyle name="l_Rádio Bahia 2 4 2" xfId="41951" xr:uid="{CF9FF69E-438B-49D8-8D9D-6BE950296267}"/>
    <cellStyle name="l_Rádio Bahia 2 5" xfId="32625" xr:uid="{8E10F8E2-1692-4F45-95F8-38E0EC788D3E}"/>
    <cellStyle name="l_Rádio Bahia 2 5 2" xfId="44380" xr:uid="{B11F0F3B-44B7-4AFD-B9C6-672B63A58543}"/>
    <cellStyle name="l_Rádio Bahia 2 6" xfId="34930" xr:uid="{25179C59-DC48-48E4-BBD5-801F9E2FBD05}"/>
    <cellStyle name="l_Rádio Bahia 2 7" xfId="19631" xr:uid="{2AA8066C-169D-4FA5-9D71-3658D7452207}"/>
    <cellStyle name="l_Rádio Bahia 3" xfId="12599" xr:uid="{6F79540F-A148-42C3-9811-BF0BF125B9EA}"/>
    <cellStyle name="l_Rádio Bahia 3 2" xfId="16229" xr:uid="{914BBDCB-5B9F-45E1-84AE-080C25BDAD4B}"/>
    <cellStyle name="l_Rádio Bahia 3 2 2" xfId="22388" xr:uid="{DE638615-164E-41CF-92F9-B13A72D7C51B}"/>
    <cellStyle name="l_Rádio Bahia 3 2 2 2" xfId="39666" xr:uid="{B6AE41E8-C38A-4AAA-B562-740B015A275A}"/>
    <cellStyle name="l_Rádio Bahia 3 2 3" xfId="27307" xr:uid="{E63E3E1C-A33C-4CDD-B05E-486CE937005C}"/>
    <cellStyle name="l_Rádio Bahia 3 2 4" xfId="48566" xr:uid="{03E117AF-0C70-4C7F-BDA3-FDE18666A6CB}"/>
    <cellStyle name="l_Rádio Bahia 3 3" xfId="17929" xr:uid="{23060EAF-5F65-46C2-9430-2625797A3718}"/>
    <cellStyle name="l_Rádio Bahia 3 3 2" xfId="24088" xr:uid="{C0A75B5B-890D-4C99-96CC-5C8BA74FC6B3}"/>
    <cellStyle name="l_Rádio Bahia 3 3 2 2" xfId="42751" xr:uid="{5BB8A3A2-7DEB-4B4F-B830-74E5EF66A595}"/>
    <cellStyle name="l_Rádio Bahia 3 3 3" xfId="30525" xr:uid="{632241F9-88FC-4B79-B103-5AE7F67A6095}"/>
    <cellStyle name="l_Rádio Bahia 3 4" xfId="33522" xr:uid="{1E23F0C3-670E-4848-8BB9-6705311BD70D}"/>
    <cellStyle name="l_Rádio Bahia 3 4 2" xfId="45241" xr:uid="{1D782EB7-CAE7-4790-B284-1A262A88473F}"/>
    <cellStyle name="l_Rádio Bahia 3 5" xfId="35724" xr:uid="{09B53C62-AE93-4F28-905E-5EAF65C37EED}"/>
    <cellStyle name="l_Rádio Bahia 3 6" xfId="36825" xr:uid="{2A1C5BF7-03BC-49D1-8DE6-27FB66BC52F8}"/>
    <cellStyle name="l_Rádio Bahia 3 6 2" xfId="46361" xr:uid="{F9E9554F-3407-45AE-9A88-54FA802E93A8}"/>
    <cellStyle name="l_Rádio Bahia 4" xfId="14489" xr:uid="{5FBCDD93-8710-4700-8DEB-4367436CF243}"/>
    <cellStyle name="l_Rádio Bahia 4 2" xfId="20648" xr:uid="{C810F2D8-121B-4E5B-8EE4-6B2752939738}"/>
    <cellStyle name="l_Rádio Bahia 4 2 2" xfId="38058" xr:uid="{1F4862C3-6043-472D-B02B-052475ED14BC}"/>
    <cellStyle name="l_Rádio Bahia 4 3" xfId="25556" xr:uid="{A5563F59-FAE4-4AA8-B3F3-81B5EDF156AD}"/>
    <cellStyle name="l_Rádio Bahia 5" xfId="28767" xr:uid="{47903633-E9FA-4496-B9D1-29C17784CA73}"/>
    <cellStyle name="l_Rádio Bahia 5 2" xfId="41123" xr:uid="{0DEB8E4D-8373-4503-89B0-704D947C6F80}"/>
    <cellStyle name="l_Rádio Bahia 6" xfId="25810" xr:uid="{A467E602-D088-4CB3-AAAA-4926DC79BCD5}"/>
    <cellStyle name="l_Rádio Bahia_CINEMA - 9 MERCADOS" xfId="2172" xr:uid="{620228C4-DED7-4A3B-B8EE-AE9ACFE27277}"/>
    <cellStyle name="l_Rádio Bahia_CINEMA - BRASÍLIA - 141" xfId="2173" xr:uid="{21DA34FD-84BF-4FDE-8EB3-C232DDEE616D}"/>
    <cellStyle name="l_Rádio Bahia_CINEMA - BRASÍLIA - 141_JORNAL COMPLEMENTO 24.06 - VERAMIR II - CONSOLIDADO" xfId="2174" xr:uid="{75B99807-DD6F-4778-A8A8-5C9A87813AED}"/>
    <cellStyle name="l_Rádio Bahia_JORNAL COMPLEMENTO 24.06 - VERAMIR II - CONSOLIDADO" xfId="2175" xr:uid="{7A0EDA9B-E5E8-4DA6-AF2A-40E2325BB06E}"/>
    <cellStyle name="l_Rádio Bahia_NEIDE II" xfId="2176" xr:uid="{99841F39-1904-48DB-A861-17E9417388E8}"/>
    <cellStyle name="l_Rádio Bahia_NEIDE II 2" xfId="11647" xr:uid="{7947E5AF-7AB9-4D16-AB75-237211D54DFE}"/>
    <cellStyle name="l_Rádio Bahia_NEIDE II 2 2" xfId="13403" xr:uid="{25319096-6329-4B66-9005-42DDE3608AE1}"/>
    <cellStyle name="l_Rádio Bahia_NEIDE II 2 2 2" xfId="17033" xr:uid="{99D67E5C-EABB-4E62-B941-C68E415914AE}"/>
    <cellStyle name="l_Rádio Bahia_NEIDE II 2 2 2 2" xfId="23192" xr:uid="{EC305C21-7F8E-4F9B-8118-E0D0E581502A}"/>
    <cellStyle name="l_Rádio Bahia_NEIDE II 2 2 2 2 2" xfId="40459" xr:uid="{1B01FA4C-1B5D-4A60-BB9B-78BCB8E4FCCF}"/>
    <cellStyle name="l_Rádio Bahia_NEIDE II 2 2 2 3" xfId="28100" xr:uid="{DF2F708F-DFF8-4A94-8D97-2394169D5962}"/>
    <cellStyle name="l_Rádio Bahia_NEIDE II 2 2 3" xfId="31324" xr:uid="{0CAB2C0C-CFE5-4182-B301-16B12F78C80B}"/>
    <cellStyle name="l_Rádio Bahia_NEIDE II 2 2 3 2" xfId="43548" xr:uid="{E2920BB7-E302-467B-A1B1-23710036FB53}"/>
    <cellStyle name="l_Rádio Bahia_NEIDE II 2 2 4" xfId="34316" xr:uid="{939ADFED-A7D1-4914-A53F-072BEAB965EC}"/>
    <cellStyle name="l_Rádio Bahia_NEIDE II 2 2 4 2" xfId="46035" xr:uid="{51FF8DB1-4843-4CEA-9F27-22868C625CA4}"/>
    <cellStyle name="l_Rádio Bahia_NEIDE II 2 2 5" xfId="36517" xr:uid="{F78C42FA-ED2F-4B3B-91AB-9E360FA6895C}"/>
    <cellStyle name="l_Rádio Bahia_NEIDE II 2 2 6" xfId="24429" xr:uid="{6442C5C0-0FEA-45F5-B5B0-61E35DE2E130}"/>
    <cellStyle name="l_Rádio Bahia_NEIDE II 2 3" xfId="15330" xr:uid="{174C30A0-DBB4-44A4-9ACD-68B075DBBD18}"/>
    <cellStyle name="l_Rádio Bahia_NEIDE II 2 3 2" xfId="21489" xr:uid="{3979A71B-6D6E-43BE-827B-1D382DDC0AA8}"/>
    <cellStyle name="l_Rádio Bahia_NEIDE II 2 3 2 2" xfId="38862" xr:uid="{C5871597-10C8-478F-BF25-F83AFA6B807C}"/>
    <cellStyle name="l_Rádio Bahia_NEIDE II 2 3 3" xfId="26451" xr:uid="{1C104522-5B27-4D92-B354-B178DFC45E2F}"/>
    <cellStyle name="l_Rádio Bahia_NEIDE II 2 4" xfId="29642" xr:uid="{D27E9AEA-E366-4233-A1E0-9FFA05284B9A}"/>
    <cellStyle name="l_Rádio Bahia_NEIDE II 2 4 2" xfId="41952" xr:uid="{58DE7068-20AB-4A61-8491-8EACD43D1CAB}"/>
    <cellStyle name="l_Rádio Bahia_NEIDE II 2 5" xfId="32626" xr:uid="{61EA9EFB-1E0F-49DE-A9E7-ACA67FC410B4}"/>
    <cellStyle name="l_Rádio Bahia_NEIDE II 2 5 2" xfId="44381" xr:uid="{59C1575C-18F9-4AD1-8B6D-1A2B43B38BD8}"/>
    <cellStyle name="l_Rádio Bahia_NEIDE II 2 6" xfId="34931" xr:uid="{3F8A455A-3899-47DA-A05D-611ABB2BCB82}"/>
    <cellStyle name="l_Rádio Bahia_NEIDE II 2 7" xfId="18954" xr:uid="{5022F5E7-710B-4CE7-B0F6-8AF3B565F9FC}"/>
    <cellStyle name="l_Rádio Bahia_NEIDE II 3" xfId="12600" xr:uid="{1CAAD8C4-CA98-42B8-90A4-DDE4FF674A5E}"/>
    <cellStyle name="l_Rádio Bahia_NEIDE II 3 2" xfId="16230" xr:uid="{1AD2404E-C372-4348-9792-77CB972EE21B}"/>
    <cellStyle name="l_Rádio Bahia_NEIDE II 3 2 2" xfId="22389" xr:uid="{903E35D0-36AA-4290-8E50-1448624EF199}"/>
    <cellStyle name="l_Rádio Bahia_NEIDE II 3 2 2 2" xfId="39667" xr:uid="{47003FFE-A846-43E7-BC1F-569CBB8A46F3}"/>
    <cellStyle name="l_Rádio Bahia_NEIDE II 3 2 3" xfId="27308" xr:uid="{322290D9-A148-40CE-8AA8-658CAF800E39}"/>
    <cellStyle name="l_Rádio Bahia_NEIDE II 3 2 4" xfId="48567" xr:uid="{CED226AC-EB46-454B-833F-176107307B69}"/>
    <cellStyle name="l_Rádio Bahia_NEIDE II 3 3" xfId="17930" xr:uid="{B367561A-9F60-46A6-91F3-01E15805D727}"/>
    <cellStyle name="l_Rádio Bahia_NEIDE II 3 3 2" xfId="24089" xr:uid="{7E49ADE7-7983-463E-9229-5A7881AE7918}"/>
    <cellStyle name="l_Rádio Bahia_NEIDE II 3 3 2 2" xfId="42752" xr:uid="{EED0AEAE-EDFB-406C-8F23-CDF544E4ABB8}"/>
    <cellStyle name="l_Rádio Bahia_NEIDE II 3 3 3" xfId="30526" xr:uid="{EB175F9D-8C3A-4AAD-9336-A6A248795D3D}"/>
    <cellStyle name="l_Rádio Bahia_NEIDE II 3 4" xfId="33523" xr:uid="{BA710992-BE6B-4850-ACD4-F8F60F235501}"/>
    <cellStyle name="l_Rádio Bahia_NEIDE II 3 4 2" xfId="45242" xr:uid="{AD275E33-0B78-4234-88F6-972E417ED699}"/>
    <cellStyle name="l_Rádio Bahia_NEIDE II 3 5" xfId="35725" xr:uid="{2312BC4A-44BD-4E6D-8A65-B7D433C295DB}"/>
    <cellStyle name="l_Rádio Bahia_NEIDE II 3 6" xfId="36759" xr:uid="{DD5CF03F-A513-4E6F-A37F-C64523291636}"/>
    <cellStyle name="l_Rádio Bahia_NEIDE II 3 6 2" xfId="46297" xr:uid="{4C502DEF-4E82-4F00-A3B8-EB7E789AD046}"/>
    <cellStyle name="l_Rádio Bahia_NEIDE II 4" xfId="14490" xr:uid="{27F6A574-1A5C-4656-A20E-A1799A2697B2}"/>
    <cellStyle name="l_Rádio Bahia_NEIDE II 4 2" xfId="20649" xr:uid="{536F1C45-01CB-4729-A628-DF29394E9589}"/>
    <cellStyle name="l_Rádio Bahia_NEIDE II 4 2 2" xfId="38059" xr:uid="{4FC22D73-A5F6-48D4-809C-2682DB234CE7}"/>
    <cellStyle name="l_Rádio Bahia_NEIDE II 4 3" xfId="25557" xr:uid="{37CC91D0-2EF4-45BB-B678-FB428981082F}"/>
    <cellStyle name="l_Rádio Bahia_NEIDE II 5" xfId="28768" xr:uid="{195B36A0-E414-4FCC-A5F8-5FA8D67383E1}"/>
    <cellStyle name="l_Rádio Bahia_NEIDE II 5 2" xfId="41124" xr:uid="{861CA99C-847F-436E-9C4E-35151D036884}"/>
    <cellStyle name="l_Rádio Bahia_NEIDE II 6" xfId="25812" xr:uid="{5D90BCFA-24B1-4508-A908-C149B5878C1F}"/>
    <cellStyle name="l_Rádio Bahia_NEIDE II_OOH - Rev 12" xfId="4351" xr:uid="{BEFAB86F-709C-4E58-9DDC-57E6B964506A}"/>
    <cellStyle name="l_Rádio Bahia_OOH - Rev 12" xfId="4352" xr:uid="{9EE26844-F1D5-49F9-9E9C-40F2F0C7FF1F}"/>
    <cellStyle name="l_Rádio Bahia_Plano  DF - Jornal Meia Pág. Tab. 17.05" xfId="2177" xr:uid="{ED3332F7-5013-47AE-A846-1846BC5EB023}"/>
    <cellStyle name="l_Rádio Bahia_Plano  DF - Jornal Meia Pág. Tab. 17.05_JORNAL COMPLEMENTO 24.06 - VERAMIR II - CONSOLIDADO" xfId="2178" xr:uid="{6757DD04-B8E9-41C1-9977-AF4F70633623}"/>
    <cellStyle name="l_Rádio Bahia_Plano  PE - Jornal Meia Pág. Tab. 17.05" xfId="2179" xr:uid="{CB2AED0B-AB60-40E9-872A-79698A871419}"/>
    <cellStyle name="l_Rádio Bahia_Plano  PE - Jornal Meia Pág. Tab. 17.05_JORNAL COMPLEMENTO 24.06 - VERAMIR II - CONSOLIDADO" xfId="2180" xr:uid="{E0183213-B434-46C6-B533-373E844B9A03}"/>
    <cellStyle name="l_Rádio Bahia_Plano AM - REV I - 13.05" xfId="2181" xr:uid="{1E53A33D-D091-4AD4-BA4E-4F023C0A0F7A}"/>
    <cellStyle name="l_Rádio Bahia_Plano AM - REV I - 13.05 2" xfId="11648" xr:uid="{FAF72A06-2E91-4047-8EDD-08A7149B822E}"/>
    <cellStyle name="l_Rádio Bahia_Plano AM - REV I - 13.05 2 2" xfId="13404" xr:uid="{9DFEBB5A-1DB0-4A11-9F2E-39E774E8516C}"/>
    <cellStyle name="l_Rádio Bahia_Plano AM - REV I - 13.05 2 2 2" xfId="17034" xr:uid="{CCE4E867-A03A-4E4A-B1C1-8139CD238499}"/>
    <cellStyle name="l_Rádio Bahia_Plano AM - REV I - 13.05 2 2 2 2" xfId="23193" xr:uid="{18579A68-9742-4A18-9436-ACBD08796D05}"/>
    <cellStyle name="l_Rádio Bahia_Plano AM - REV I - 13.05 2 2 2 2 2" xfId="40460" xr:uid="{3AED2B9D-D737-4FA8-9EF4-262DAEA167C7}"/>
    <cellStyle name="l_Rádio Bahia_Plano AM - REV I - 13.05 2 2 2 3" xfId="28101" xr:uid="{7EAA862E-4CC0-4F2C-B714-870B9BA3F885}"/>
    <cellStyle name="l_Rádio Bahia_Plano AM - REV I - 13.05 2 2 3" xfId="31325" xr:uid="{F1FFE5EE-A382-45E1-90FD-C48DBA9413B6}"/>
    <cellStyle name="l_Rádio Bahia_Plano AM - REV I - 13.05 2 2 3 2" xfId="43549" xr:uid="{C8850F6F-F776-4054-A065-0DC3C71C0100}"/>
    <cellStyle name="l_Rádio Bahia_Plano AM - REV I - 13.05 2 2 4" xfId="34317" xr:uid="{B547FD8C-5C22-4BFC-AE9B-0EA6DDFE08F8}"/>
    <cellStyle name="l_Rádio Bahia_Plano AM - REV I - 13.05 2 2 4 2" xfId="46036" xr:uid="{70FBD560-7062-4BBA-9CAB-75104F6B1940}"/>
    <cellStyle name="l_Rádio Bahia_Plano AM - REV I - 13.05 2 2 5" xfId="36518" xr:uid="{1F2788E8-569F-4D64-961E-CC1D1755E0EA}"/>
    <cellStyle name="l_Rádio Bahia_Plano AM - REV I - 13.05 2 2 6" xfId="24430" xr:uid="{4ED6DFF5-5CF0-4DBC-92F3-E3F64697C7F3}"/>
    <cellStyle name="l_Rádio Bahia_Plano AM - REV I - 13.05 2 3" xfId="15331" xr:uid="{68BEFD34-B977-4598-B991-25E1792A58A5}"/>
    <cellStyle name="l_Rádio Bahia_Plano AM - REV I - 13.05 2 3 2" xfId="21490" xr:uid="{58930E84-9BC9-450F-8213-55ECA0B7503B}"/>
    <cellStyle name="l_Rádio Bahia_Plano AM - REV I - 13.05 2 3 2 2" xfId="38863" xr:uid="{42B8EE27-E5BC-4225-9CE2-BF4AFA2AFBFF}"/>
    <cellStyle name="l_Rádio Bahia_Plano AM - REV I - 13.05 2 3 3" xfId="26452" xr:uid="{CABD24DE-369E-413E-AFF1-C1B3F0D058F7}"/>
    <cellStyle name="l_Rádio Bahia_Plano AM - REV I - 13.05 2 4" xfId="29643" xr:uid="{3E997918-52D8-4C1C-AA89-BF3171338101}"/>
    <cellStyle name="l_Rádio Bahia_Plano AM - REV I - 13.05 2 4 2" xfId="41953" xr:uid="{BFE31FE0-C09E-46F8-BDE5-456EE0EBA8E5}"/>
    <cellStyle name="l_Rádio Bahia_Plano AM - REV I - 13.05 2 5" xfId="32627" xr:uid="{4621791A-EF68-4DD7-B2B2-6807772A0473}"/>
    <cellStyle name="l_Rádio Bahia_Plano AM - REV I - 13.05 2 5 2" xfId="44382" xr:uid="{9EEB5112-F221-49B4-B976-2099218A6E1A}"/>
    <cellStyle name="l_Rádio Bahia_Plano AM - REV I - 13.05 2 6" xfId="34932" xr:uid="{63026712-38F1-49F0-B6ED-B348FF73440F}"/>
    <cellStyle name="l_Rádio Bahia_Plano AM - REV I - 13.05 2 7" xfId="18638" xr:uid="{861CC8A4-556F-4423-817A-E0F0D3BD55C3}"/>
    <cellStyle name="l_Rádio Bahia_Plano AM - REV I - 13.05 3" xfId="12601" xr:uid="{E69C35D4-0690-4437-9E6F-281614A8314F}"/>
    <cellStyle name="l_Rádio Bahia_Plano AM - REV I - 13.05 3 2" xfId="16231" xr:uid="{C709B079-6EA7-46A1-B381-F1E69B493AA4}"/>
    <cellStyle name="l_Rádio Bahia_Plano AM - REV I - 13.05 3 2 2" xfId="22390" xr:uid="{2A39B31C-567B-4DCD-8160-EBFC76FF583A}"/>
    <cellStyle name="l_Rádio Bahia_Plano AM - REV I - 13.05 3 2 2 2" xfId="39668" xr:uid="{83062E40-D30B-42A6-BBD0-64233D345BEA}"/>
    <cellStyle name="l_Rádio Bahia_Plano AM - REV I - 13.05 3 2 3" xfId="27309" xr:uid="{35B92756-D8A9-4A3F-8ADB-476481E79126}"/>
    <cellStyle name="l_Rádio Bahia_Plano AM - REV I - 13.05 3 2 4" xfId="48568" xr:uid="{05AF419D-57EC-41C2-A544-E81AD0899CB3}"/>
    <cellStyle name="l_Rádio Bahia_Plano AM - REV I - 13.05 3 3" xfId="17931" xr:uid="{CCDC9189-9002-4664-B2FE-A9710F7B9A0C}"/>
    <cellStyle name="l_Rádio Bahia_Plano AM - REV I - 13.05 3 3 2" xfId="24090" xr:uid="{09734CA2-871F-4AF1-A8CD-601C64850E3E}"/>
    <cellStyle name="l_Rádio Bahia_Plano AM - REV I - 13.05 3 3 2 2" xfId="42753" xr:uid="{43C46C1B-8D00-4A5C-823C-ABFDE2746526}"/>
    <cellStyle name="l_Rádio Bahia_Plano AM - REV I - 13.05 3 3 3" xfId="30527" xr:uid="{757765E0-E15D-4983-869B-BD4D252D44F8}"/>
    <cellStyle name="l_Rádio Bahia_Plano AM - REV I - 13.05 3 4" xfId="33524" xr:uid="{E732658E-32C2-40E1-B06D-3183B13AA524}"/>
    <cellStyle name="l_Rádio Bahia_Plano AM - REV I - 13.05 3 4 2" xfId="45243" xr:uid="{77EDB316-B70C-4C56-AE02-7CB74E41F98B}"/>
    <cellStyle name="l_Rádio Bahia_Plano AM - REV I - 13.05 3 5" xfId="35726" xr:uid="{C7D2C7D6-4288-4DF8-B7A7-859AC3C3589A}"/>
    <cellStyle name="l_Rádio Bahia_Plano AM - REV I - 13.05 3 6" xfId="37021" xr:uid="{C95A47DC-A844-4322-9D30-C768BFB69785}"/>
    <cellStyle name="l_Rádio Bahia_Plano AM - REV I - 13.05 3 6 2" xfId="46557" xr:uid="{C992449D-CDC8-4745-8E69-4808761C8B0D}"/>
    <cellStyle name="l_Rádio Bahia_Plano AM - REV I - 13.05 4" xfId="14491" xr:uid="{45544F01-C704-45C5-9DC5-EAB6C1A15805}"/>
    <cellStyle name="l_Rádio Bahia_Plano AM - REV I - 13.05 4 2" xfId="20650" xr:uid="{2413D658-DEF7-4F4C-B2F8-C6435F3E4320}"/>
    <cellStyle name="l_Rádio Bahia_Plano AM - REV I - 13.05 4 2 2" xfId="38060" xr:uid="{1AC4AE75-80D1-4706-9859-9A06846BF6D9}"/>
    <cellStyle name="l_Rádio Bahia_Plano AM - REV I - 13.05 4 3" xfId="25558" xr:uid="{D80F74D3-7A50-45C7-8098-97DD5E22D8A8}"/>
    <cellStyle name="l_Rádio Bahia_Plano AM - REV I - 13.05 5" xfId="28769" xr:uid="{3A649B37-9159-4998-AC6E-5E7E29CAFDB6}"/>
    <cellStyle name="l_Rádio Bahia_Plano AM - REV I - 13.05 5 2" xfId="41125" xr:uid="{43358F2E-A6BF-4E85-A9E1-B0575E3B2A9D}"/>
    <cellStyle name="l_Rádio Bahia_Plano AM - REV I - 13.05 6" xfId="25821" xr:uid="{72D6A654-79FA-401F-AFAE-68745B083713}"/>
    <cellStyle name="l_Rádio Bahia_Plano AM - REV I - 13.05_JORNAL COMPLEMENTO 24.06 - VERAMIR II - CONSOLIDADO" xfId="2182" xr:uid="{0C50517B-7C41-497C-AEB5-5F97794C5C78}"/>
    <cellStyle name="l_Rádio Bahia_Plano AM - REV I - 13.05_OOH - Rev 12" xfId="4353" xr:uid="{2CF54763-8E65-4F69-B674-C54ED57A6B75}"/>
    <cellStyle name="l_Rádio Bahia_Plano BA - Jornal Meia Pág. Tab. 17.05" xfId="2183" xr:uid="{7CB39A69-28B4-4FC9-8776-9ADBD9070F52}"/>
    <cellStyle name="l_Rádio Bahia_Plano BA - Jornal Meia Pág. Tab. 17.05_JORNAL COMPLEMENTO 24.06 - VERAMIR II - CONSOLIDADO" xfId="2184" xr:uid="{CA81D4C2-1E5D-4A8D-8249-E62B69D6B029}"/>
    <cellStyle name="l_Rádio Bahia_Plano BA - REConferido Jornal 15.05 16.05.08" xfId="2185" xr:uid="{B0A8ADA6-729A-4BBF-9C08-31FDC6B09328}"/>
    <cellStyle name="l_Rádio Bahia_Plano BA - REConferido Jornal 15.05 16.05.08_JORNAL COMPLEMENTO 24.06 - VERAMIR II - CONSOLIDADO" xfId="2186" xr:uid="{92FA925E-47DC-4043-B1F2-5C23AC477D6C}"/>
    <cellStyle name="l_Rádio Bahia_Plano CE - Jornal Meia Pág. Tab. 17.05" xfId="2187" xr:uid="{0AB0B204-3834-4ED5-822A-67EDEF8F079E}"/>
    <cellStyle name="l_Rádio Bahia_Plano CE - Jornal Meia Pág. Tab. 17.05_JORNAL COMPLEMENTO 24.06 - VERAMIR II - CONSOLIDADO" xfId="2188" xr:uid="{9E66F235-115B-4542-A27B-DDB7AA22741C}"/>
    <cellStyle name="l_Rádio Bahia_Plano ES - 06 05 08 CONFERÊNCIA 08-05-08 " xfId="2189" xr:uid="{353215B9-C94B-432C-B236-6A846D95BC50}"/>
    <cellStyle name="l_Rádio Bahia_Plano ES - 06 05 08 CONFERÊNCIA 08-05-08  2" xfId="11649" xr:uid="{326F28EC-C55E-432F-AB5E-A37F718C3B72}"/>
    <cellStyle name="l_Rádio Bahia_Plano ES - 06 05 08 CONFERÊNCIA 08-05-08  2 2" xfId="13405" xr:uid="{DF42A97E-5722-4E5C-8020-67317B94F504}"/>
    <cellStyle name="l_Rádio Bahia_Plano ES - 06 05 08 CONFERÊNCIA 08-05-08  2 2 2" xfId="17035" xr:uid="{3BB2CA23-CC3E-447B-91DB-E8D9F2EEF177}"/>
    <cellStyle name="l_Rádio Bahia_Plano ES - 06 05 08 CONFERÊNCIA 08-05-08  2 2 2 2" xfId="23194" xr:uid="{3E79D6D5-D8BE-4D69-AFF3-F4AD8FCD1F37}"/>
    <cellStyle name="l_Rádio Bahia_Plano ES - 06 05 08 CONFERÊNCIA 08-05-08  2 2 2 2 2" xfId="40461" xr:uid="{1BE36E4A-06C5-4AAA-A72A-BAA35CF5D73A}"/>
    <cellStyle name="l_Rádio Bahia_Plano ES - 06 05 08 CONFERÊNCIA 08-05-08  2 2 2 3" xfId="28102" xr:uid="{1F46B115-4913-4175-A12F-32BF1B1ECAFA}"/>
    <cellStyle name="l_Rádio Bahia_Plano ES - 06 05 08 CONFERÊNCIA 08-05-08  2 2 3" xfId="31326" xr:uid="{ED2CDBAF-3153-425A-A2ED-9DDDECC1D4B7}"/>
    <cellStyle name="l_Rádio Bahia_Plano ES - 06 05 08 CONFERÊNCIA 08-05-08  2 2 3 2" xfId="43550" xr:uid="{9921DB66-D023-47FA-BC03-7A6F22939A18}"/>
    <cellStyle name="l_Rádio Bahia_Plano ES - 06 05 08 CONFERÊNCIA 08-05-08  2 2 4" xfId="34318" xr:uid="{CC1F71FC-12CF-4AFD-BD37-8F449546C900}"/>
    <cellStyle name="l_Rádio Bahia_Plano ES - 06 05 08 CONFERÊNCIA 08-05-08  2 2 4 2" xfId="46037" xr:uid="{93028494-305A-4476-8C7B-EB4C39C4FCBE}"/>
    <cellStyle name="l_Rádio Bahia_Plano ES - 06 05 08 CONFERÊNCIA 08-05-08  2 2 5" xfId="36519" xr:uid="{F7BB2C60-8F04-46E3-9922-89A0DCE9844B}"/>
    <cellStyle name="l_Rádio Bahia_Plano ES - 06 05 08 CONFERÊNCIA 08-05-08  2 2 6" xfId="24431" xr:uid="{E0DFA445-4B7A-413D-9150-C569B39A4C75}"/>
    <cellStyle name="l_Rádio Bahia_Plano ES - 06 05 08 CONFERÊNCIA 08-05-08  2 3" xfId="15332" xr:uid="{0BCEA952-1114-4D2C-8542-2E030DE818EC}"/>
    <cellStyle name="l_Rádio Bahia_Plano ES - 06 05 08 CONFERÊNCIA 08-05-08  2 3 2" xfId="21491" xr:uid="{C061A390-72A2-47E0-882E-6D86007F8C4A}"/>
    <cellStyle name="l_Rádio Bahia_Plano ES - 06 05 08 CONFERÊNCIA 08-05-08  2 3 2 2" xfId="38864" xr:uid="{3BC00E5E-962A-4889-B185-D054CFB5FAA1}"/>
    <cellStyle name="l_Rádio Bahia_Plano ES - 06 05 08 CONFERÊNCIA 08-05-08  2 3 3" xfId="26453" xr:uid="{60227FA9-456E-4577-94D5-3BEA28A9A30A}"/>
    <cellStyle name="l_Rádio Bahia_Plano ES - 06 05 08 CONFERÊNCIA 08-05-08  2 4" xfId="29644" xr:uid="{582AD0B9-10AB-4797-8D4A-C68E6EF85776}"/>
    <cellStyle name="l_Rádio Bahia_Plano ES - 06 05 08 CONFERÊNCIA 08-05-08  2 4 2" xfId="41954" xr:uid="{A93D510B-05D0-4E95-A124-1953704D5FF2}"/>
    <cellStyle name="l_Rádio Bahia_Plano ES - 06 05 08 CONFERÊNCIA 08-05-08  2 5" xfId="32628" xr:uid="{E14C8571-D050-4311-88E5-B62D2C7DF5BB}"/>
    <cellStyle name="l_Rádio Bahia_Plano ES - 06 05 08 CONFERÊNCIA 08-05-08  2 5 2" xfId="44383" xr:uid="{B04AD038-1BFF-483C-AC90-E2E6402920E9}"/>
    <cellStyle name="l_Rádio Bahia_Plano ES - 06 05 08 CONFERÊNCIA 08-05-08  2 6" xfId="34933" xr:uid="{22E6BCC3-606C-443F-B71F-6FDA35FF0E8F}"/>
    <cellStyle name="l_Rádio Bahia_Plano ES - 06 05 08 CONFERÊNCIA 08-05-08  2 7" xfId="19336" xr:uid="{05F3564D-3FCD-4791-968D-5A8CA43172DA}"/>
    <cellStyle name="l_Rádio Bahia_Plano ES - 06 05 08 CONFERÊNCIA 08-05-08  3" xfId="12602" xr:uid="{3954121C-7BDB-4F36-BA7F-BC6C0CF1B105}"/>
    <cellStyle name="l_Rádio Bahia_Plano ES - 06 05 08 CONFERÊNCIA 08-05-08  3 2" xfId="16232" xr:uid="{E434AA7B-C025-473E-B0F2-3533EA159E3D}"/>
    <cellStyle name="l_Rádio Bahia_Plano ES - 06 05 08 CONFERÊNCIA 08-05-08  3 2 2" xfId="22391" xr:uid="{CB0FD479-E84D-489E-9971-839E5921DACB}"/>
    <cellStyle name="l_Rádio Bahia_Plano ES - 06 05 08 CONFERÊNCIA 08-05-08  3 2 2 2" xfId="39669" xr:uid="{CCABD418-A94B-4B5D-9723-2DF8F39C53D2}"/>
    <cellStyle name="l_Rádio Bahia_Plano ES - 06 05 08 CONFERÊNCIA 08-05-08  3 2 3" xfId="27310" xr:uid="{2C6F233A-DD68-404E-B846-C03ECFBB689E}"/>
    <cellStyle name="l_Rádio Bahia_Plano ES - 06 05 08 CONFERÊNCIA 08-05-08  3 2 4" xfId="48569" xr:uid="{A7CAF567-C816-4CCF-9AB6-467749DC56B2}"/>
    <cellStyle name="l_Rádio Bahia_Plano ES - 06 05 08 CONFERÊNCIA 08-05-08  3 3" xfId="17932" xr:uid="{DA04F595-1B59-40A3-B3A8-08A25A411E77}"/>
    <cellStyle name="l_Rádio Bahia_Plano ES - 06 05 08 CONFERÊNCIA 08-05-08  3 3 2" xfId="24091" xr:uid="{E0A718CA-FF49-48E5-89F8-1C90171ADEC9}"/>
    <cellStyle name="l_Rádio Bahia_Plano ES - 06 05 08 CONFERÊNCIA 08-05-08  3 3 2 2" xfId="42754" xr:uid="{ABFF219D-F7A2-41B4-842B-F7F3E23967B7}"/>
    <cellStyle name="l_Rádio Bahia_Plano ES - 06 05 08 CONFERÊNCIA 08-05-08  3 3 3" xfId="30528" xr:uid="{1AA7F802-436B-42B6-A469-7ECDE4399FF7}"/>
    <cellStyle name="l_Rádio Bahia_Plano ES - 06 05 08 CONFERÊNCIA 08-05-08  3 4" xfId="33525" xr:uid="{E6EC3EC7-F924-4AA8-A19A-1B174892A892}"/>
    <cellStyle name="l_Rádio Bahia_Plano ES - 06 05 08 CONFERÊNCIA 08-05-08  3 4 2" xfId="45244" xr:uid="{E19817F2-5EDC-475B-A809-03365742293A}"/>
    <cellStyle name="l_Rádio Bahia_Plano ES - 06 05 08 CONFERÊNCIA 08-05-08  3 5" xfId="35727" xr:uid="{8104B9C9-3DCD-439F-BDA1-6E619ED30E6D}"/>
    <cellStyle name="l_Rádio Bahia_Plano ES - 06 05 08 CONFERÊNCIA 08-05-08  3 6" xfId="37224" xr:uid="{6C4FB8DB-DE97-460F-8419-DE81636827B3}"/>
    <cellStyle name="l_Rádio Bahia_Plano ES - 06 05 08 CONFERÊNCIA 08-05-08  3 6 2" xfId="46760" xr:uid="{E3392489-200F-4C91-B97D-2F8EB598C939}"/>
    <cellStyle name="l_Rádio Bahia_Plano ES - 06 05 08 CONFERÊNCIA 08-05-08  4" xfId="14492" xr:uid="{E7BA628D-550D-4CAA-B113-E8323F867E91}"/>
    <cellStyle name="l_Rádio Bahia_Plano ES - 06 05 08 CONFERÊNCIA 08-05-08  4 2" xfId="20651" xr:uid="{6034E280-0072-4E78-AF06-33E3B449D325}"/>
    <cellStyle name="l_Rádio Bahia_Plano ES - 06 05 08 CONFERÊNCIA 08-05-08  4 2 2" xfId="38061" xr:uid="{FB0010D5-D41F-40E5-806C-12DF97FC51CD}"/>
    <cellStyle name="l_Rádio Bahia_Plano ES - 06 05 08 CONFERÊNCIA 08-05-08  4 3" xfId="25559" xr:uid="{CE60FE3A-1E37-4EB9-ACC0-CABD3743BD4B}"/>
    <cellStyle name="l_Rádio Bahia_Plano ES - 06 05 08 CONFERÊNCIA 08-05-08  5" xfId="28770" xr:uid="{96C900EC-E4B9-4505-8B87-54E5685AD18B}"/>
    <cellStyle name="l_Rádio Bahia_Plano ES - 06 05 08 CONFERÊNCIA 08-05-08  5 2" xfId="41126" xr:uid="{200D20C1-947F-4448-AD29-33F8228AC334}"/>
    <cellStyle name="l_Rádio Bahia_Plano ES - 06 05 08 CONFERÊNCIA 08-05-08  6" xfId="26720" xr:uid="{EECC50A7-405C-4251-8B81-24CA55FB8681}"/>
    <cellStyle name="l_Rádio Bahia_Plano ES - 06 05 08 CONFERÊNCIA 08-05-08 _OOH - Rev 12" xfId="4354" xr:uid="{A4E9B77C-49FE-4EEA-90D0-27C54BC1A9E9}"/>
    <cellStyle name="l_Rádio Bahia_Plano ES - 12.05.08 CONFERÊNCIA14-05-08 " xfId="2190" xr:uid="{DD980ABE-BDB1-481E-94B0-9F51B21BF1B1}"/>
    <cellStyle name="l_Rádio Bahia_Plano ES - 12.05.08 CONFERÊNCIA14-05-08  2" xfId="11650" xr:uid="{DAE721AB-EB0D-4820-8AF2-D7249232E3E6}"/>
    <cellStyle name="l_Rádio Bahia_Plano ES - 12.05.08 CONFERÊNCIA14-05-08  2 2" xfId="13406" xr:uid="{2D0BA2E9-5BF6-4B80-A91E-EC3E82B578E3}"/>
    <cellStyle name="l_Rádio Bahia_Plano ES - 12.05.08 CONFERÊNCIA14-05-08  2 2 2" xfId="17036" xr:uid="{D67FBF89-3AF5-48C6-A74F-CC66F4BE0CA5}"/>
    <cellStyle name="l_Rádio Bahia_Plano ES - 12.05.08 CONFERÊNCIA14-05-08  2 2 2 2" xfId="23195" xr:uid="{BB89490C-DBBE-4ACB-B96C-F4162D5C5B86}"/>
    <cellStyle name="l_Rádio Bahia_Plano ES - 12.05.08 CONFERÊNCIA14-05-08  2 2 2 2 2" xfId="40462" xr:uid="{969E28CD-0345-4EFE-81C4-8A8927579D68}"/>
    <cellStyle name="l_Rádio Bahia_Plano ES - 12.05.08 CONFERÊNCIA14-05-08  2 2 2 3" xfId="28103" xr:uid="{B6F26642-BC82-4974-BEE8-DCF3371F62A3}"/>
    <cellStyle name="l_Rádio Bahia_Plano ES - 12.05.08 CONFERÊNCIA14-05-08  2 2 3" xfId="31327" xr:uid="{4082A1AA-62D3-4767-9FB5-CE6DA684F34F}"/>
    <cellStyle name="l_Rádio Bahia_Plano ES - 12.05.08 CONFERÊNCIA14-05-08  2 2 3 2" xfId="43551" xr:uid="{CF27D599-40B6-46DB-8FA4-FDF2A8CC577A}"/>
    <cellStyle name="l_Rádio Bahia_Plano ES - 12.05.08 CONFERÊNCIA14-05-08  2 2 4" xfId="34319" xr:uid="{29F08098-9300-436D-8D4E-6C2995E7F018}"/>
    <cellStyle name="l_Rádio Bahia_Plano ES - 12.05.08 CONFERÊNCIA14-05-08  2 2 4 2" xfId="46038" xr:uid="{DB34FFBC-A87C-421A-997B-8F3E789FB01C}"/>
    <cellStyle name="l_Rádio Bahia_Plano ES - 12.05.08 CONFERÊNCIA14-05-08  2 2 5" xfId="36520" xr:uid="{A9B623C6-B856-4766-9378-A609FDB974BF}"/>
    <cellStyle name="l_Rádio Bahia_Plano ES - 12.05.08 CONFERÊNCIA14-05-08  2 2 6" xfId="24432" xr:uid="{EB2F1871-0643-488A-B434-C7C9B43F2CB7}"/>
    <cellStyle name="l_Rádio Bahia_Plano ES - 12.05.08 CONFERÊNCIA14-05-08  2 3" xfId="15333" xr:uid="{BC4F5827-8076-47FE-A129-B43B96AAE1E7}"/>
    <cellStyle name="l_Rádio Bahia_Plano ES - 12.05.08 CONFERÊNCIA14-05-08  2 3 2" xfId="21492" xr:uid="{92EE49BC-38A5-44CC-A27E-9296AC87D63E}"/>
    <cellStyle name="l_Rádio Bahia_Plano ES - 12.05.08 CONFERÊNCIA14-05-08  2 3 2 2" xfId="38865" xr:uid="{A927C8FE-2B32-40B6-B9D3-A86A556960C6}"/>
    <cellStyle name="l_Rádio Bahia_Plano ES - 12.05.08 CONFERÊNCIA14-05-08  2 3 3" xfId="26454" xr:uid="{852121E0-BD6D-4865-B1CC-941A02355570}"/>
    <cellStyle name="l_Rádio Bahia_Plano ES - 12.05.08 CONFERÊNCIA14-05-08  2 4" xfId="29645" xr:uid="{8E5CDE1C-552B-437C-B101-5D72B644E442}"/>
    <cellStyle name="l_Rádio Bahia_Plano ES - 12.05.08 CONFERÊNCIA14-05-08  2 4 2" xfId="41955" xr:uid="{5EC922CC-A166-4E71-A362-81BFEA28F313}"/>
    <cellStyle name="l_Rádio Bahia_Plano ES - 12.05.08 CONFERÊNCIA14-05-08  2 5" xfId="32629" xr:uid="{C449E28C-FCD6-458D-8576-19C3DE1FB67A}"/>
    <cellStyle name="l_Rádio Bahia_Plano ES - 12.05.08 CONFERÊNCIA14-05-08  2 5 2" xfId="44384" xr:uid="{82CBB016-E0F6-4830-A7B0-8FEB88D8D8A7}"/>
    <cellStyle name="l_Rádio Bahia_Plano ES - 12.05.08 CONFERÊNCIA14-05-08  2 6" xfId="34934" xr:uid="{4F3E29AC-CD7B-44CC-A023-104288A9B275}"/>
    <cellStyle name="l_Rádio Bahia_Plano ES - 12.05.08 CONFERÊNCIA14-05-08  2 7" xfId="19630" xr:uid="{A4D5B6C9-41E6-4C60-A7F1-88ABE88C4269}"/>
    <cellStyle name="l_Rádio Bahia_Plano ES - 12.05.08 CONFERÊNCIA14-05-08  3" xfId="12603" xr:uid="{FF631456-9C22-42A1-96D9-D40FF84B955C}"/>
    <cellStyle name="l_Rádio Bahia_Plano ES - 12.05.08 CONFERÊNCIA14-05-08  3 2" xfId="16233" xr:uid="{6B85FCFD-4734-47C9-9A1B-22173A4C663E}"/>
    <cellStyle name="l_Rádio Bahia_Plano ES - 12.05.08 CONFERÊNCIA14-05-08  3 2 2" xfId="22392" xr:uid="{58F3E071-A501-487E-ABB6-3E84A5B33FE0}"/>
    <cellStyle name="l_Rádio Bahia_Plano ES - 12.05.08 CONFERÊNCIA14-05-08  3 2 2 2" xfId="39670" xr:uid="{F871291B-230E-44E6-99F5-7CCC8156D325}"/>
    <cellStyle name="l_Rádio Bahia_Plano ES - 12.05.08 CONFERÊNCIA14-05-08  3 2 3" xfId="27311" xr:uid="{ADC1D9A6-91FA-4F3B-90D3-C8000F4AE6C5}"/>
    <cellStyle name="l_Rádio Bahia_Plano ES - 12.05.08 CONFERÊNCIA14-05-08  3 2 4" xfId="48570" xr:uid="{04296C1A-28FB-4871-A3A1-2B4ECF0EA94E}"/>
    <cellStyle name="l_Rádio Bahia_Plano ES - 12.05.08 CONFERÊNCIA14-05-08  3 3" xfId="17933" xr:uid="{E316FC8F-C0C0-4F73-96DF-86DE223B352F}"/>
    <cellStyle name="l_Rádio Bahia_Plano ES - 12.05.08 CONFERÊNCIA14-05-08  3 3 2" xfId="24092" xr:uid="{5623633A-49F6-44C7-9BAB-A14EC6713E5B}"/>
    <cellStyle name="l_Rádio Bahia_Plano ES - 12.05.08 CONFERÊNCIA14-05-08  3 3 2 2" xfId="42755" xr:uid="{0BE128AE-8D92-4148-9AC7-93935ECF410F}"/>
    <cellStyle name="l_Rádio Bahia_Plano ES - 12.05.08 CONFERÊNCIA14-05-08  3 3 3" xfId="30529" xr:uid="{2AB22E27-0881-4EBD-8A48-EA3D3188036F}"/>
    <cellStyle name="l_Rádio Bahia_Plano ES - 12.05.08 CONFERÊNCIA14-05-08  3 4" xfId="33526" xr:uid="{79F7C71F-ED18-49F4-A50A-8D3206F75992}"/>
    <cellStyle name="l_Rádio Bahia_Plano ES - 12.05.08 CONFERÊNCIA14-05-08  3 4 2" xfId="45245" xr:uid="{4DCC808F-2AA8-4CF2-8F78-BB4A553D338A}"/>
    <cellStyle name="l_Rádio Bahia_Plano ES - 12.05.08 CONFERÊNCIA14-05-08  3 5" xfId="35728" xr:uid="{360CDD43-4EAF-429B-B674-A45556772E8B}"/>
    <cellStyle name="l_Rádio Bahia_Plano ES - 12.05.08 CONFERÊNCIA14-05-08  3 6" xfId="36824" xr:uid="{42DD3029-DA43-4F7C-B754-F04FDF2A8914}"/>
    <cellStyle name="l_Rádio Bahia_Plano ES - 12.05.08 CONFERÊNCIA14-05-08  3 6 2" xfId="46360" xr:uid="{3D53D528-80EA-4BE7-836F-082A6E7A31AD}"/>
    <cellStyle name="l_Rádio Bahia_Plano ES - 12.05.08 CONFERÊNCIA14-05-08  4" xfId="14493" xr:uid="{10ED9483-3651-49B5-8C10-E0DD36B55200}"/>
    <cellStyle name="l_Rádio Bahia_Plano ES - 12.05.08 CONFERÊNCIA14-05-08  4 2" xfId="20652" xr:uid="{D7CC47D7-BDF4-4337-A0B5-7E8D7951B012}"/>
    <cellStyle name="l_Rádio Bahia_Plano ES - 12.05.08 CONFERÊNCIA14-05-08  4 2 2" xfId="38062" xr:uid="{A4C799CF-E0E7-444D-AF08-0CC284ABD6C0}"/>
    <cellStyle name="l_Rádio Bahia_Plano ES - 12.05.08 CONFERÊNCIA14-05-08  4 3" xfId="25560" xr:uid="{1C13B903-7A64-4BC4-9877-D2A7EC374CD9}"/>
    <cellStyle name="l_Rádio Bahia_Plano ES - 12.05.08 CONFERÊNCIA14-05-08  5" xfId="28771" xr:uid="{2A11B394-878F-4836-BDE8-73124FD893AD}"/>
    <cellStyle name="l_Rádio Bahia_Plano ES - 12.05.08 CONFERÊNCIA14-05-08  5 2" xfId="41127" xr:uid="{A6E983C7-7920-45CA-82BB-AAFF97CE2ED7}"/>
    <cellStyle name="l_Rádio Bahia_Plano ES - 12.05.08 CONFERÊNCIA14-05-08  6" xfId="25813" xr:uid="{627AAB56-5F6B-442F-92CA-6E34F6130DD0}"/>
    <cellStyle name="l_Rádio Bahia_Plano ES - 12.05.08 CONFERÊNCIA14-05-08 _OOH - Rev 12" xfId="4355" xr:uid="{DA364193-75B4-4310-A0DD-842FC34A47B7}"/>
    <cellStyle name="l_Rádio Bahia_Plano MG - 16.05.08" xfId="2191" xr:uid="{2EDCA1AE-4EC1-466A-A9E0-AB953016790C}"/>
    <cellStyle name="l_Rádio Bahia_Plano MG - 16.05.08_JORNAL COMPLEMENTO 24.06 - VERAMIR II - CONSOLIDADO" xfId="2192" xr:uid="{59B2278A-6AAE-4802-B822-46F6C68D0693}"/>
    <cellStyle name="l_Rádio Bahia_Plano PA - REV I - 13.05" xfId="2193" xr:uid="{08110A12-0460-4602-9D1D-243ABCC2445B}"/>
    <cellStyle name="l_Rádio Bahia_Plano PA - REV I - 13.05 2" xfId="11651" xr:uid="{5F9F71A8-62E1-4AD0-A88D-725F5FE32123}"/>
    <cellStyle name="l_Rádio Bahia_Plano PA - REV I - 13.05 2 2" xfId="13407" xr:uid="{7B8BFC95-BC0E-49AE-8CDC-2A97CE6D20EA}"/>
    <cellStyle name="l_Rádio Bahia_Plano PA - REV I - 13.05 2 2 2" xfId="17037" xr:uid="{434158E8-86DC-4C35-B9E9-B01585B188FA}"/>
    <cellStyle name="l_Rádio Bahia_Plano PA - REV I - 13.05 2 2 2 2" xfId="23196" xr:uid="{0F289751-B428-46B6-BBD3-666B1394CC07}"/>
    <cellStyle name="l_Rádio Bahia_Plano PA - REV I - 13.05 2 2 2 2 2" xfId="40463" xr:uid="{9FFF9A3A-7A27-4D5E-8D0B-CA0180B8C78E}"/>
    <cellStyle name="l_Rádio Bahia_Plano PA - REV I - 13.05 2 2 2 3" xfId="28104" xr:uid="{D9DD1F8D-2854-4745-A75C-F479195FE435}"/>
    <cellStyle name="l_Rádio Bahia_Plano PA - REV I - 13.05 2 2 3" xfId="31328" xr:uid="{49A71619-ADA8-4944-A85D-AC7ADFBCF4B9}"/>
    <cellStyle name="l_Rádio Bahia_Plano PA - REV I - 13.05 2 2 3 2" xfId="43552" xr:uid="{2A6F195E-6135-43FB-AE01-2F40A5D5EB18}"/>
    <cellStyle name="l_Rádio Bahia_Plano PA - REV I - 13.05 2 2 4" xfId="34320" xr:uid="{59D2D55F-F665-4D7B-8DF9-088DCF656497}"/>
    <cellStyle name="l_Rádio Bahia_Plano PA - REV I - 13.05 2 2 4 2" xfId="46039" xr:uid="{78748EA8-9C15-4428-BB26-6CA87758A005}"/>
    <cellStyle name="l_Rádio Bahia_Plano PA - REV I - 13.05 2 2 5" xfId="36521" xr:uid="{577E25AC-10BA-442A-A4FB-88F42622310F}"/>
    <cellStyle name="l_Rádio Bahia_Plano PA - REV I - 13.05 2 2 6" xfId="24433" xr:uid="{C8AB740A-759E-4BA6-9818-D93400A56F5A}"/>
    <cellStyle name="l_Rádio Bahia_Plano PA - REV I - 13.05 2 3" xfId="15334" xr:uid="{072E499F-A8BF-445A-991A-BCC5BF0DF971}"/>
    <cellStyle name="l_Rádio Bahia_Plano PA - REV I - 13.05 2 3 2" xfId="21493" xr:uid="{1E374253-EFDA-4B37-8297-3B9582034CC4}"/>
    <cellStyle name="l_Rádio Bahia_Plano PA - REV I - 13.05 2 3 2 2" xfId="38866" xr:uid="{5D3384D0-0C6A-4C6F-BC0F-3AA9ACB4B203}"/>
    <cellStyle name="l_Rádio Bahia_Plano PA - REV I - 13.05 2 3 3" xfId="26455" xr:uid="{47A729A3-38EE-40F4-BDD2-2E29CCA7D428}"/>
    <cellStyle name="l_Rádio Bahia_Plano PA - REV I - 13.05 2 4" xfId="29646" xr:uid="{0DC19FA1-4855-4F97-89C7-DA7D75E0739F}"/>
    <cellStyle name="l_Rádio Bahia_Plano PA - REV I - 13.05 2 4 2" xfId="41956" xr:uid="{4B5684EC-018F-439D-8498-B286D8F047D7}"/>
    <cellStyle name="l_Rádio Bahia_Plano PA - REV I - 13.05 2 5" xfId="32630" xr:uid="{C754FEA3-9277-47C8-A6C2-CDAC066F10B2}"/>
    <cellStyle name="l_Rádio Bahia_Plano PA - REV I - 13.05 2 5 2" xfId="44385" xr:uid="{CEEE7898-E922-440E-938F-E184C8EC32B3}"/>
    <cellStyle name="l_Rádio Bahia_Plano PA - REV I - 13.05 2 6" xfId="34935" xr:uid="{129AEE1C-09F2-45E0-BCFD-79A369628AD9}"/>
    <cellStyle name="l_Rádio Bahia_Plano PA - REV I - 13.05 2 7" xfId="18953" xr:uid="{021A4272-1EA0-445C-A82E-B732F6989E02}"/>
    <cellStyle name="l_Rádio Bahia_Plano PA - REV I - 13.05 3" xfId="12604" xr:uid="{2FA96175-321F-4276-AA5F-C39EB67A054B}"/>
    <cellStyle name="l_Rádio Bahia_Plano PA - REV I - 13.05 3 2" xfId="16234" xr:uid="{60769B02-0400-4343-9740-F717EFB682F2}"/>
    <cellStyle name="l_Rádio Bahia_Plano PA - REV I - 13.05 3 2 2" xfId="22393" xr:uid="{DD927A27-BA2D-4FBE-A1D6-0B608FE2F462}"/>
    <cellStyle name="l_Rádio Bahia_Plano PA - REV I - 13.05 3 2 2 2" xfId="39671" xr:uid="{3237DEA9-7C2D-4ED6-A1EB-7EA28DA0B140}"/>
    <cellStyle name="l_Rádio Bahia_Plano PA - REV I - 13.05 3 2 3" xfId="27312" xr:uid="{8E8CF6E4-EF5A-4949-A0C6-3BEDBB03D97B}"/>
    <cellStyle name="l_Rádio Bahia_Plano PA - REV I - 13.05 3 2 4" xfId="48571" xr:uid="{A25DE392-E12C-4F91-86D2-4A0E66D50E7C}"/>
    <cellStyle name="l_Rádio Bahia_Plano PA - REV I - 13.05 3 3" xfId="17934" xr:uid="{001E4EAD-B3C2-482A-A4F3-5B3A34B0DC80}"/>
    <cellStyle name="l_Rádio Bahia_Plano PA - REV I - 13.05 3 3 2" xfId="24093" xr:uid="{D71B4BEC-9152-4177-A77C-191230BD5E9B}"/>
    <cellStyle name="l_Rádio Bahia_Plano PA - REV I - 13.05 3 3 2 2" xfId="42756" xr:uid="{3641E679-5895-4A84-97C8-19D3C781E58B}"/>
    <cellStyle name="l_Rádio Bahia_Plano PA - REV I - 13.05 3 3 3" xfId="30530" xr:uid="{BE2CD950-F072-4864-AB6F-EF23BC608736}"/>
    <cellStyle name="l_Rádio Bahia_Plano PA - REV I - 13.05 3 4" xfId="33527" xr:uid="{4C1A6CF7-8C83-4EC6-9BB6-8FA548E92C29}"/>
    <cellStyle name="l_Rádio Bahia_Plano PA - REV I - 13.05 3 4 2" xfId="45246" xr:uid="{EDDF1C8C-D53D-4EB1-BA33-A58B4D269ED6}"/>
    <cellStyle name="l_Rádio Bahia_Plano PA - REV I - 13.05 3 5" xfId="35729" xr:uid="{CD565D1A-5166-4061-B99C-13410FEA1769}"/>
    <cellStyle name="l_Rádio Bahia_Plano PA - REV I - 13.05 3 6" xfId="32944" xr:uid="{08BF8F42-0256-432F-AA37-FE95D56E6A41}"/>
    <cellStyle name="l_Rádio Bahia_Plano PA - REV I - 13.05 3 6 2" xfId="44679" xr:uid="{39DB4A69-AE2E-41A4-90CE-86DFCFC7DEDD}"/>
    <cellStyle name="l_Rádio Bahia_Plano PA - REV I - 13.05 4" xfId="14494" xr:uid="{22BA721C-F7C7-435E-8610-9DF6AACF76D2}"/>
    <cellStyle name="l_Rádio Bahia_Plano PA - REV I - 13.05 4 2" xfId="20653" xr:uid="{4844BF11-C557-49D9-9777-564341464A20}"/>
    <cellStyle name="l_Rádio Bahia_Plano PA - REV I - 13.05 4 2 2" xfId="38063" xr:uid="{F86B3BE6-ACD0-41AF-B457-ED92E6014F2B}"/>
    <cellStyle name="l_Rádio Bahia_Plano PA - REV I - 13.05 4 3" xfId="25561" xr:uid="{A12552A4-1A97-47D9-8455-3C2CD98204ED}"/>
    <cellStyle name="l_Rádio Bahia_Plano PA - REV I - 13.05 5" xfId="28772" xr:uid="{1F1669BE-FF01-4E06-8690-1303E1BD2518}"/>
    <cellStyle name="l_Rádio Bahia_Plano PA - REV I - 13.05 5 2" xfId="41128" xr:uid="{77477BCF-4D1F-4123-B262-2BBAAF7088F0}"/>
    <cellStyle name="l_Rádio Bahia_Plano PA - REV I - 13.05 6" xfId="24802" xr:uid="{90A99C91-1053-475E-9111-CDE469BD52EB}"/>
    <cellStyle name="l_Rádio Bahia_Plano PA - REV I - 13.05_JORNAL COMPLEMENTO 24.06 - VERAMIR II - CONSOLIDADO" xfId="2194" xr:uid="{4FC2925A-356E-4BE2-B6EC-1295B8CB722F}"/>
    <cellStyle name="l_Rádio Bahia_Plano PA - REV I - 13.05_OOH - Rev 12" xfId="4356" xr:uid="{6FD1CADD-955D-460A-89D3-9710615021E0}"/>
    <cellStyle name="l_Rádio Bahia_Plano RJ - AJUSTADO 06.05.08 CONFERÊNCIAS 07.05.08" xfId="2195" xr:uid="{948A57B5-55D7-45FB-B5BF-9D3A8FABC9A0}"/>
    <cellStyle name="l_Rádio Bahia_Plano RJ - AJUSTADO 06.05.08 CONFERÊNCIAS 07.05.08 2" xfId="11652" xr:uid="{75C6C85C-0260-4595-A486-26C8F11B6133}"/>
    <cellStyle name="l_Rádio Bahia_Plano RJ - AJUSTADO 06.05.08 CONFERÊNCIAS 07.05.08 2 2" xfId="13408" xr:uid="{CC2EB619-4B49-4EA4-875B-7ADCF27EE2FB}"/>
    <cellStyle name="l_Rádio Bahia_Plano RJ - AJUSTADO 06.05.08 CONFERÊNCIAS 07.05.08 2 2 2" xfId="17038" xr:uid="{8890FBF5-6D4A-4C84-8F8C-4F6926213120}"/>
    <cellStyle name="l_Rádio Bahia_Plano RJ - AJUSTADO 06.05.08 CONFERÊNCIAS 07.05.08 2 2 2 2" xfId="23197" xr:uid="{6CA52AD4-A4B1-4CB7-A5CE-F631B762B311}"/>
    <cellStyle name="l_Rádio Bahia_Plano RJ - AJUSTADO 06.05.08 CONFERÊNCIAS 07.05.08 2 2 2 2 2" xfId="40464" xr:uid="{2A60AD2A-B8DB-43B5-ADC9-38E8C47812D0}"/>
    <cellStyle name="l_Rádio Bahia_Plano RJ - AJUSTADO 06.05.08 CONFERÊNCIAS 07.05.08 2 2 2 3" xfId="28105" xr:uid="{7E09403D-1E37-4AEA-B6A5-037363A273F3}"/>
    <cellStyle name="l_Rádio Bahia_Plano RJ - AJUSTADO 06.05.08 CONFERÊNCIAS 07.05.08 2 2 3" xfId="31329" xr:uid="{EA5C120A-C2E5-4299-8F8C-A430E2264EA9}"/>
    <cellStyle name="l_Rádio Bahia_Plano RJ - AJUSTADO 06.05.08 CONFERÊNCIAS 07.05.08 2 2 3 2" xfId="43553" xr:uid="{155FCC62-2C26-49E7-A079-62075049605B}"/>
    <cellStyle name="l_Rádio Bahia_Plano RJ - AJUSTADO 06.05.08 CONFERÊNCIAS 07.05.08 2 2 4" xfId="34321" xr:uid="{CB8CD3F3-62B7-4CFD-AE9F-4AE9F29A0014}"/>
    <cellStyle name="l_Rádio Bahia_Plano RJ - AJUSTADO 06.05.08 CONFERÊNCIAS 07.05.08 2 2 4 2" xfId="46040" xr:uid="{7BAEE231-CA80-407B-8281-AF81ECDAA696}"/>
    <cellStyle name="l_Rádio Bahia_Plano RJ - AJUSTADO 06.05.08 CONFERÊNCIAS 07.05.08 2 2 5" xfId="36522" xr:uid="{EF01ED51-A685-41E8-98DA-21F3501AFABF}"/>
    <cellStyle name="l_Rádio Bahia_Plano RJ - AJUSTADO 06.05.08 CONFERÊNCIAS 07.05.08 2 2 6" xfId="24434" xr:uid="{7428B0A2-1113-4158-8279-6D04637FA36C}"/>
    <cellStyle name="l_Rádio Bahia_Plano RJ - AJUSTADO 06.05.08 CONFERÊNCIAS 07.05.08 2 3" xfId="15335" xr:uid="{B5481656-7AE6-4AB1-9B19-F21E58A26D0B}"/>
    <cellStyle name="l_Rádio Bahia_Plano RJ - AJUSTADO 06.05.08 CONFERÊNCIAS 07.05.08 2 3 2" xfId="21494" xr:uid="{32F8A025-16E7-4633-9609-20AF5D55CA36}"/>
    <cellStyle name="l_Rádio Bahia_Plano RJ - AJUSTADO 06.05.08 CONFERÊNCIAS 07.05.08 2 3 2 2" xfId="38867" xr:uid="{EB1DEF64-BF61-4DAA-BEB2-80F83DC93385}"/>
    <cellStyle name="l_Rádio Bahia_Plano RJ - AJUSTADO 06.05.08 CONFERÊNCIAS 07.05.08 2 3 3" xfId="26456" xr:uid="{75DA74A6-3F34-42C9-BEB7-B547981110C8}"/>
    <cellStyle name="l_Rádio Bahia_Plano RJ - AJUSTADO 06.05.08 CONFERÊNCIAS 07.05.08 2 4" xfId="29647" xr:uid="{94C77493-3429-4D5B-B554-F8C9EF7EA7DE}"/>
    <cellStyle name="l_Rádio Bahia_Plano RJ - AJUSTADO 06.05.08 CONFERÊNCIAS 07.05.08 2 4 2" xfId="41957" xr:uid="{D624070D-0DC2-41D8-A76A-65E5B7E63FC3}"/>
    <cellStyle name="l_Rádio Bahia_Plano RJ - AJUSTADO 06.05.08 CONFERÊNCIAS 07.05.08 2 5" xfId="32631" xr:uid="{D6A0DF75-75A9-4D15-884C-EAE1707E91F7}"/>
    <cellStyle name="l_Rádio Bahia_Plano RJ - AJUSTADO 06.05.08 CONFERÊNCIAS 07.05.08 2 5 2" xfId="44386" xr:uid="{AF8AD5C1-2A7C-4472-A9D5-B9D505F84D54}"/>
    <cellStyle name="l_Rádio Bahia_Plano RJ - AJUSTADO 06.05.08 CONFERÊNCIAS 07.05.08 2 6" xfId="34936" xr:uid="{E73EC3EC-349E-408D-A4E4-E1585FF018C8}"/>
    <cellStyle name="l_Rádio Bahia_Plano RJ - AJUSTADO 06.05.08 CONFERÊNCIAS 07.05.08 2 7" xfId="18637" xr:uid="{080B2C14-7805-4BE7-A987-8A0E88543D97}"/>
    <cellStyle name="l_Rádio Bahia_Plano RJ - AJUSTADO 06.05.08 CONFERÊNCIAS 07.05.08 3" xfId="12605" xr:uid="{5FD31639-F5E4-4228-A3A8-150537E8C214}"/>
    <cellStyle name="l_Rádio Bahia_Plano RJ - AJUSTADO 06.05.08 CONFERÊNCIAS 07.05.08 3 2" xfId="16235" xr:uid="{5B6C3D65-D933-42AE-82AC-4C5FEEB2AE00}"/>
    <cellStyle name="l_Rádio Bahia_Plano RJ - AJUSTADO 06.05.08 CONFERÊNCIAS 07.05.08 3 2 2" xfId="22394" xr:uid="{6C202F5F-93F8-4B41-86AE-8927F1060D47}"/>
    <cellStyle name="l_Rádio Bahia_Plano RJ - AJUSTADO 06.05.08 CONFERÊNCIAS 07.05.08 3 2 2 2" xfId="39672" xr:uid="{2E659ECE-D079-44FD-B15E-A4C4F509645E}"/>
    <cellStyle name="l_Rádio Bahia_Plano RJ - AJUSTADO 06.05.08 CONFERÊNCIAS 07.05.08 3 2 3" xfId="27313" xr:uid="{CEB92945-E3BA-4FA4-A39C-CDE9762D0E3D}"/>
    <cellStyle name="l_Rádio Bahia_Plano RJ - AJUSTADO 06.05.08 CONFERÊNCIAS 07.05.08 3 2 4" xfId="48572" xr:uid="{A1535F0C-0E16-40D9-B93B-48BF27E1B88F}"/>
    <cellStyle name="l_Rádio Bahia_Plano RJ - AJUSTADO 06.05.08 CONFERÊNCIAS 07.05.08 3 3" xfId="17935" xr:uid="{A8417A2B-D3C8-48D2-B465-92CA70A9A4C9}"/>
    <cellStyle name="l_Rádio Bahia_Plano RJ - AJUSTADO 06.05.08 CONFERÊNCIAS 07.05.08 3 3 2" xfId="24094" xr:uid="{0C9A9075-47A9-4DC8-8F6C-F10601D5632B}"/>
    <cellStyle name="l_Rádio Bahia_Plano RJ - AJUSTADO 06.05.08 CONFERÊNCIAS 07.05.08 3 3 2 2" xfId="42757" xr:uid="{3A9D442F-8658-4290-ADE5-04A0A9FF4C0C}"/>
    <cellStyle name="l_Rádio Bahia_Plano RJ - AJUSTADO 06.05.08 CONFERÊNCIAS 07.05.08 3 3 3" xfId="30531" xr:uid="{0C55AD5C-6ACB-4173-81D6-96B6F3F18C76}"/>
    <cellStyle name="l_Rádio Bahia_Plano RJ - AJUSTADO 06.05.08 CONFERÊNCIAS 07.05.08 3 4" xfId="33528" xr:uid="{7220A20F-11C2-4FF2-B148-B66DE82217C7}"/>
    <cellStyle name="l_Rádio Bahia_Plano RJ - AJUSTADO 06.05.08 CONFERÊNCIAS 07.05.08 3 4 2" xfId="45247" xr:uid="{E683C832-73DA-405F-ACAC-435448A6091E}"/>
    <cellStyle name="l_Rádio Bahia_Plano RJ - AJUSTADO 06.05.08 CONFERÊNCIAS 07.05.08 3 5" xfId="35730" xr:uid="{59E456B2-14E4-4819-8CE2-A57E7B5F5E71}"/>
    <cellStyle name="l_Rádio Bahia_Plano RJ - AJUSTADO 06.05.08 CONFERÊNCIAS 07.05.08 3 6" xfId="37020" xr:uid="{EE3B660D-F1C1-4B12-942D-EAF98943E290}"/>
    <cellStyle name="l_Rádio Bahia_Plano RJ - AJUSTADO 06.05.08 CONFERÊNCIAS 07.05.08 3 6 2" xfId="46556" xr:uid="{536CEC98-403F-4EE0-B5F8-7514A12E1B0E}"/>
    <cellStyle name="l_Rádio Bahia_Plano RJ - AJUSTADO 06.05.08 CONFERÊNCIAS 07.05.08 4" xfId="14495" xr:uid="{6996026A-92E2-4B03-8DE9-5FB88E36498B}"/>
    <cellStyle name="l_Rádio Bahia_Plano RJ - AJUSTADO 06.05.08 CONFERÊNCIAS 07.05.08 4 2" xfId="20654" xr:uid="{DA70C8C7-3B8E-4AE7-9FF4-96482AB0585F}"/>
    <cellStyle name="l_Rádio Bahia_Plano RJ - AJUSTADO 06.05.08 CONFERÊNCIAS 07.05.08 4 2 2" xfId="38064" xr:uid="{235C15DA-3FD6-4C9A-B224-82881BA19EEE}"/>
    <cellStyle name="l_Rádio Bahia_Plano RJ - AJUSTADO 06.05.08 CONFERÊNCIAS 07.05.08 4 3" xfId="25562" xr:uid="{BAF8E2BD-54A7-4EFA-92C3-27FF6CCDF772}"/>
    <cellStyle name="l_Rádio Bahia_Plano RJ - AJUSTADO 06.05.08 CONFERÊNCIAS 07.05.08 5" xfId="28773" xr:uid="{6BB23A5A-B843-4D16-81EA-AF902B8B75B3}"/>
    <cellStyle name="l_Rádio Bahia_Plano RJ - AJUSTADO 06.05.08 CONFERÊNCIAS 07.05.08 5 2" xfId="41129" xr:uid="{7F130DBC-C218-41F0-8176-1083A4EE567F}"/>
    <cellStyle name="l_Rádio Bahia_Plano RJ - AJUSTADO 06.05.08 CONFERÊNCIAS 07.05.08 6" xfId="26748" xr:uid="{46905DE4-6B0C-460E-99A0-1F162F591AD9}"/>
    <cellStyle name="l_Rádio Bahia_Plano RJ - AJUSTADO 06.05.08 CONFERÊNCIAS 07.05.08_JORNAL COMPLEMENTO 24.06 - VERAMIR II - CONSOLIDADO" xfId="2196" xr:uid="{E7B88FEC-8D92-4EFB-A9D1-7F4CEA093BA7}"/>
    <cellStyle name="l_Rádio Bahia_Plano RJ - AJUSTADO 06.05.08 CONFERÊNCIAS 07.05.08_OOH - Rev 12" xfId="4357" xr:uid="{B74C3B99-C50A-4A7A-BF17-6B97BF94BBE0}"/>
    <cellStyle name="l_Rádio Bahia_Plano RJ - AJUSTADO 06.05.08 CONFERÊNCIAS 15.05.08 - Cíntia" xfId="2197" xr:uid="{C5DE8641-19CF-4BC0-8AD6-E92878F92B7F}"/>
    <cellStyle name="l_Rádio Bahia_Plano RJ - AJUSTADO 06.05.08 CONFERÊNCIAS 15.05.08 - Cíntia 2" xfId="11653" xr:uid="{C65E50B0-F9B0-4AFA-AA42-FA563B4D35EC}"/>
    <cellStyle name="l_Rádio Bahia_Plano RJ - AJUSTADO 06.05.08 CONFERÊNCIAS 15.05.08 - Cíntia 2 2" xfId="13409" xr:uid="{E14BA5E3-4ED9-488F-8893-D8F1BB6586A6}"/>
    <cellStyle name="l_Rádio Bahia_Plano RJ - AJUSTADO 06.05.08 CONFERÊNCIAS 15.05.08 - Cíntia 2 2 2" xfId="17039" xr:uid="{EB65FD77-4DCD-4994-981C-88A13193D2CF}"/>
    <cellStyle name="l_Rádio Bahia_Plano RJ - AJUSTADO 06.05.08 CONFERÊNCIAS 15.05.08 - Cíntia 2 2 2 2" xfId="23198" xr:uid="{23C751FA-AFFD-4FB8-AEA9-9D56F892EDC5}"/>
    <cellStyle name="l_Rádio Bahia_Plano RJ - AJUSTADO 06.05.08 CONFERÊNCIAS 15.05.08 - Cíntia 2 2 2 2 2" xfId="40465" xr:uid="{1B6E8ACF-F902-48C3-9D24-9AFE0417977C}"/>
    <cellStyle name="l_Rádio Bahia_Plano RJ - AJUSTADO 06.05.08 CONFERÊNCIAS 15.05.08 - Cíntia 2 2 2 3" xfId="28106" xr:uid="{CBCC87D8-9775-45E7-859D-43570703EFF0}"/>
    <cellStyle name="l_Rádio Bahia_Plano RJ - AJUSTADO 06.05.08 CONFERÊNCIAS 15.05.08 - Cíntia 2 2 3" xfId="31330" xr:uid="{D1E1863A-BB6A-4A04-86B0-8FA1EB3EED9C}"/>
    <cellStyle name="l_Rádio Bahia_Plano RJ - AJUSTADO 06.05.08 CONFERÊNCIAS 15.05.08 - Cíntia 2 2 3 2" xfId="43554" xr:uid="{FA9B5E52-1DBD-4FFB-986F-FCA31C7A852C}"/>
    <cellStyle name="l_Rádio Bahia_Plano RJ - AJUSTADO 06.05.08 CONFERÊNCIAS 15.05.08 - Cíntia 2 2 4" xfId="34322" xr:uid="{6AD95FAA-9535-4210-ABB1-25E9EBA12A37}"/>
    <cellStyle name="l_Rádio Bahia_Plano RJ - AJUSTADO 06.05.08 CONFERÊNCIAS 15.05.08 - Cíntia 2 2 4 2" xfId="46041" xr:uid="{9FA1C75C-86CA-4955-A8C2-EDDCE808A1A0}"/>
    <cellStyle name="l_Rádio Bahia_Plano RJ - AJUSTADO 06.05.08 CONFERÊNCIAS 15.05.08 - Cíntia 2 2 5" xfId="36523" xr:uid="{4FA528C7-6198-4F3C-A1A0-B2493441F841}"/>
    <cellStyle name="l_Rádio Bahia_Plano RJ - AJUSTADO 06.05.08 CONFERÊNCIAS 15.05.08 - Cíntia 2 2 6" xfId="24435" xr:uid="{91960010-F034-4AF0-9741-5C4D5F4EDEB8}"/>
    <cellStyle name="l_Rádio Bahia_Plano RJ - AJUSTADO 06.05.08 CONFERÊNCIAS 15.05.08 - Cíntia 2 3" xfId="15336" xr:uid="{3644498D-3BF0-4BB6-8082-8941B207D99E}"/>
    <cellStyle name="l_Rádio Bahia_Plano RJ - AJUSTADO 06.05.08 CONFERÊNCIAS 15.05.08 - Cíntia 2 3 2" xfId="21495" xr:uid="{C66CEA0A-8070-4E2D-9653-9D80DCA6375F}"/>
    <cellStyle name="l_Rádio Bahia_Plano RJ - AJUSTADO 06.05.08 CONFERÊNCIAS 15.05.08 - Cíntia 2 3 2 2" xfId="38868" xr:uid="{80B52913-9234-48F8-A22A-DC43E481CDB9}"/>
    <cellStyle name="l_Rádio Bahia_Plano RJ - AJUSTADO 06.05.08 CONFERÊNCIAS 15.05.08 - Cíntia 2 3 3" xfId="26457" xr:uid="{87ABA758-B9CD-4B18-95E4-E26E5AD95B8F}"/>
    <cellStyle name="l_Rádio Bahia_Plano RJ - AJUSTADO 06.05.08 CONFERÊNCIAS 15.05.08 - Cíntia 2 4" xfId="29648" xr:uid="{4FC4D755-3BBC-44ED-A0F8-E3D51ABA8CC7}"/>
    <cellStyle name="l_Rádio Bahia_Plano RJ - AJUSTADO 06.05.08 CONFERÊNCIAS 15.05.08 - Cíntia 2 4 2" xfId="41958" xr:uid="{AA18FD52-EE31-4F62-8932-81E475FDD579}"/>
    <cellStyle name="l_Rádio Bahia_Plano RJ - AJUSTADO 06.05.08 CONFERÊNCIAS 15.05.08 - Cíntia 2 5" xfId="32632" xr:uid="{9862555D-A842-4E59-9D6F-1E285C1515F9}"/>
    <cellStyle name="l_Rádio Bahia_Plano RJ - AJUSTADO 06.05.08 CONFERÊNCIAS 15.05.08 - Cíntia 2 5 2" xfId="44387" xr:uid="{3BF17483-5F9D-4DB4-B02D-47FAFB6FA79F}"/>
    <cellStyle name="l_Rádio Bahia_Plano RJ - AJUSTADO 06.05.08 CONFERÊNCIAS 15.05.08 - Cíntia 2 6" xfId="34937" xr:uid="{BA7C9450-B7A7-4492-A241-E72843E5909F}"/>
    <cellStyle name="l_Rádio Bahia_Plano RJ - AJUSTADO 06.05.08 CONFERÊNCIAS 15.05.08 - Cíntia 2 7" xfId="19335" xr:uid="{7AC942C6-72D3-4D17-96C0-A28AC3815D3F}"/>
    <cellStyle name="l_Rádio Bahia_Plano RJ - AJUSTADO 06.05.08 CONFERÊNCIAS 15.05.08 - Cíntia 3" xfId="12606" xr:uid="{FE521C38-9417-496D-A13E-B553DE23CF7C}"/>
    <cellStyle name="l_Rádio Bahia_Plano RJ - AJUSTADO 06.05.08 CONFERÊNCIAS 15.05.08 - Cíntia 3 2" xfId="16236" xr:uid="{73565874-EC9F-4CCD-B2B5-689AF7864B4D}"/>
    <cellStyle name="l_Rádio Bahia_Plano RJ - AJUSTADO 06.05.08 CONFERÊNCIAS 15.05.08 - Cíntia 3 2 2" xfId="22395" xr:uid="{77660497-A4EF-4814-BF00-53FEDCD67E7F}"/>
    <cellStyle name="l_Rádio Bahia_Plano RJ - AJUSTADO 06.05.08 CONFERÊNCIAS 15.05.08 - Cíntia 3 2 2 2" xfId="39673" xr:uid="{3D2BBB3E-1BED-43C1-AB68-5097A008417B}"/>
    <cellStyle name="l_Rádio Bahia_Plano RJ - AJUSTADO 06.05.08 CONFERÊNCIAS 15.05.08 - Cíntia 3 2 3" xfId="27314" xr:uid="{CC5CA0EC-F172-4FB2-AFF5-E5FD2D76AC9F}"/>
    <cellStyle name="l_Rádio Bahia_Plano RJ - AJUSTADO 06.05.08 CONFERÊNCIAS 15.05.08 - Cíntia 3 2 4" xfId="48573" xr:uid="{267CA04F-694C-4F32-8437-C54230199162}"/>
    <cellStyle name="l_Rádio Bahia_Plano RJ - AJUSTADO 06.05.08 CONFERÊNCIAS 15.05.08 - Cíntia 3 3" xfId="17936" xr:uid="{726F6234-E76A-45DE-AD95-4BAC96567B25}"/>
    <cellStyle name="l_Rádio Bahia_Plano RJ - AJUSTADO 06.05.08 CONFERÊNCIAS 15.05.08 - Cíntia 3 3 2" xfId="24095" xr:uid="{F43FF585-60B2-42AA-8E54-9BA86CD3DBB0}"/>
    <cellStyle name="l_Rádio Bahia_Plano RJ - AJUSTADO 06.05.08 CONFERÊNCIAS 15.05.08 - Cíntia 3 3 2 2" xfId="42758" xr:uid="{7DF6143B-D2BC-4D74-ACAB-C7A6B5D705EF}"/>
    <cellStyle name="l_Rádio Bahia_Plano RJ - AJUSTADO 06.05.08 CONFERÊNCIAS 15.05.08 - Cíntia 3 3 3" xfId="30532" xr:uid="{E320D4CC-5D69-4100-9671-36FB91C79C60}"/>
    <cellStyle name="l_Rádio Bahia_Plano RJ - AJUSTADO 06.05.08 CONFERÊNCIAS 15.05.08 - Cíntia 3 4" xfId="33529" xr:uid="{A2535CA3-3465-481C-BF65-0270570D5DAF}"/>
    <cellStyle name="l_Rádio Bahia_Plano RJ - AJUSTADO 06.05.08 CONFERÊNCIAS 15.05.08 - Cíntia 3 4 2" xfId="45248" xr:uid="{5F032965-F280-433D-889D-83BA69FBC694}"/>
    <cellStyle name="l_Rádio Bahia_Plano RJ - AJUSTADO 06.05.08 CONFERÊNCIAS 15.05.08 - Cíntia 3 5" xfId="35731" xr:uid="{5FCDC770-1028-4722-8FA7-5296BDF49A73}"/>
    <cellStyle name="l_Rádio Bahia_Plano RJ - AJUSTADO 06.05.08 CONFERÊNCIAS 15.05.08 - Cíntia 3 6" xfId="37223" xr:uid="{0C0F2FB7-2755-48C3-88C8-0271B04B0247}"/>
    <cellStyle name="l_Rádio Bahia_Plano RJ - AJUSTADO 06.05.08 CONFERÊNCIAS 15.05.08 - Cíntia 3 6 2" xfId="46759" xr:uid="{C1C212A6-AF03-405E-AF74-F85680B37C28}"/>
    <cellStyle name="l_Rádio Bahia_Plano RJ - AJUSTADO 06.05.08 CONFERÊNCIAS 15.05.08 - Cíntia 4" xfId="14496" xr:uid="{F6FDE126-9741-4916-8315-F744FCCAC8A3}"/>
    <cellStyle name="l_Rádio Bahia_Plano RJ - AJUSTADO 06.05.08 CONFERÊNCIAS 15.05.08 - Cíntia 4 2" xfId="20655" xr:uid="{8C238E97-5E4A-44C1-BA15-5975ACA24067}"/>
    <cellStyle name="l_Rádio Bahia_Plano RJ - AJUSTADO 06.05.08 CONFERÊNCIAS 15.05.08 - Cíntia 4 2 2" xfId="38065" xr:uid="{2F6C991E-15ED-43F9-8BA1-FC85168E4968}"/>
    <cellStyle name="l_Rádio Bahia_Plano RJ - AJUSTADO 06.05.08 CONFERÊNCIAS 15.05.08 - Cíntia 4 3" xfId="25563" xr:uid="{E36F307E-5217-4148-8A84-1806BFE49349}"/>
    <cellStyle name="l_Rádio Bahia_Plano RJ - AJUSTADO 06.05.08 CONFERÊNCIAS 15.05.08 - Cíntia 5" xfId="28774" xr:uid="{B3EE6280-6D5E-4108-A611-68207DFE1715}"/>
    <cellStyle name="l_Rádio Bahia_Plano RJ - AJUSTADO 06.05.08 CONFERÊNCIAS 15.05.08 - Cíntia 5 2" xfId="41130" xr:uid="{2CB4B4FE-84AE-428D-B6FA-C5A1DC4F082B}"/>
    <cellStyle name="l_Rádio Bahia_Plano RJ - AJUSTADO 06.05.08 CONFERÊNCIAS 15.05.08 - Cíntia 6" xfId="24780" xr:uid="{5732D9C6-083E-4A16-AC8B-A1645E0D2025}"/>
    <cellStyle name="l_Rádio Bahia_Plano RJ - AJUSTADO 06.05.08 CONFERÊNCIAS 15.05.08 - Cíntia_OOH - Rev 12" xfId="4358" xr:uid="{7CDBE714-56AF-451C-8C4E-406E311B11EC}"/>
    <cellStyle name="l_Rádio Bahia_Plano RJ -16.05.08" xfId="2198" xr:uid="{E1093F71-F615-4351-A899-C88471D6E745}"/>
    <cellStyle name="l_Rádio Bahia_Plano RJ -16.05.08_JORNAL COMPLEMENTO 24.06 - VERAMIR II - CONSOLIDADO" xfId="2199" xr:uid="{D0AF31CA-2024-4617-A233-E077B300CD20}"/>
    <cellStyle name="l_Rádio Bahia_Plano RR - REV I - 13.05" xfId="2200" xr:uid="{245EF22B-85C6-4823-9017-74EB5E906390}"/>
    <cellStyle name="l_Rádio Bahia_Plano RR - REV I - 13.05 2" xfId="11654" xr:uid="{AEF13250-AE07-480A-9249-210CB302B30D}"/>
    <cellStyle name="l_Rádio Bahia_Plano RR - REV I - 13.05 2 2" xfId="13410" xr:uid="{EC5CCE46-2FE3-42D0-A645-1F06A1749AD6}"/>
    <cellStyle name="l_Rádio Bahia_Plano RR - REV I - 13.05 2 2 2" xfId="17040" xr:uid="{6095A3D4-7F03-4C53-BBBD-E9AB61C469BF}"/>
    <cellStyle name="l_Rádio Bahia_Plano RR - REV I - 13.05 2 2 2 2" xfId="23199" xr:uid="{3FB57860-37D8-4E27-8E4F-915B8C3F84B8}"/>
    <cellStyle name="l_Rádio Bahia_Plano RR - REV I - 13.05 2 2 2 2 2" xfId="40466" xr:uid="{3F1B8C0F-0194-42E5-9624-E32D2AE9FDA0}"/>
    <cellStyle name="l_Rádio Bahia_Plano RR - REV I - 13.05 2 2 2 3" xfId="28107" xr:uid="{546FA5D7-6B89-451A-9F3F-1582A6DBA7E4}"/>
    <cellStyle name="l_Rádio Bahia_Plano RR - REV I - 13.05 2 2 3" xfId="31331" xr:uid="{53A02DA8-A46B-417D-8437-131B1CB488A8}"/>
    <cellStyle name="l_Rádio Bahia_Plano RR - REV I - 13.05 2 2 3 2" xfId="43555" xr:uid="{F8CFF2E1-979D-42BB-86B7-0E009098786B}"/>
    <cellStyle name="l_Rádio Bahia_Plano RR - REV I - 13.05 2 2 4" xfId="34323" xr:uid="{E31DE95A-2F81-4A93-AF39-93C63744077B}"/>
    <cellStyle name="l_Rádio Bahia_Plano RR - REV I - 13.05 2 2 4 2" xfId="46042" xr:uid="{ABE73D0D-A309-45E9-A877-17D56C9434D8}"/>
    <cellStyle name="l_Rádio Bahia_Plano RR - REV I - 13.05 2 2 5" xfId="36524" xr:uid="{B6603E48-3B7C-456C-A8BE-00B76AE6838C}"/>
    <cellStyle name="l_Rádio Bahia_Plano RR - REV I - 13.05 2 2 6" xfId="24436" xr:uid="{2F58D4EC-CF70-4539-81FC-15588566136C}"/>
    <cellStyle name="l_Rádio Bahia_Plano RR - REV I - 13.05 2 3" xfId="15337" xr:uid="{271D8716-7D6C-420A-857E-1344414ABA6E}"/>
    <cellStyle name="l_Rádio Bahia_Plano RR - REV I - 13.05 2 3 2" xfId="21496" xr:uid="{187429D1-B23D-4607-B144-06859CCBE300}"/>
    <cellStyle name="l_Rádio Bahia_Plano RR - REV I - 13.05 2 3 2 2" xfId="38869" xr:uid="{9076F2DD-B790-4B13-A5AD-2373373D373F}"/>
    <cellStyle name="l_Rádio Bahia_Plano RR - REV I - 13.05 2 3 3" xfId="26458" xr:uid="{CBE777E2-A400-4ACE-AA20-CD719E79EFDA}"/>
    <cellStyle name="l_Rádio Bahia_Plano RR - REV I - 13.05 2 4" xfId="29649" xr:uid="{0B8D10F5-B106-49E8-B680-6BF467C8791B}"/>
    <cellStyle name="l_Rádio Bahia_Plano RR - REV I - 13.05 2 4 2" xfId="41959" xr:uid="{5037ECBC-D685-4751-BFAB-B33E34438C99}"/>
    <cellStyle name="l_Rádio Bahia_Plano RR - REV I - 13.05 2 5" xfId="32633" xr:uid="{E4B7F1DE-53AD-49FE-9729-86583CB8DBAF}"/>
    <cellStyle name="l_Rádio Bahia_Plano RR - REV I - 13.05 2 5 2" xfId="44388" xr:uid="{85B07349-19CB-4CA8-B869-AD8A5210BD7B}"/>
    <cellStyle name="l_Rádio Bahia_Plano RR - REV I - 13.05 2 6" xfId="34938" xr:uid="{F96B301A-39CB-4818-BF70-9AFC6B179922}"/>
    <cellStyle name="l_Rádio Bahia_Plano RR - REV I - 13.05 2 7" xfId="19629" xr:uid="{6CB7BF1B-49B5-47C9-B37C-F8F4CEFDE67F}"/>
    <cellStyle name="l_Rádio Bahia_Plano RR - REV I - 13.05 3" xfId="12607" xr:uid="{C50FBDBC-1759-42D7-BC81-F069F47B1194}"/>
    <cellStyle name="l_Rádio Bahia_Plano RR - REV I - 13.05 3 2" xfId="16237" xr:uid="{9D8D30F3-DB27-4064-9A4C-87830878C534}"/>
    <cellStyle name="l_Rádio Bahia_Plano RR - REV I - 13.05 3 2 2" xfId="22396" xr:uid="{1B985AF8-71B4-431C-880B-A9032BC3CC36}"/>
    <cellStyle name="l_Rádio Bahia_Plano RR - REV I - 13.05 3 2 2 2" xfId="39674" xr:uid="{FC7A96C2-B704-4CBE-B9EB-E8A77407DE88}"/>
    <cellStyle name="l_Rádio Bahia_Plano RR - REV I - 13.05 3 2 3" xfId="27315" xr:uid="{46CF52AB-1DF1-492B-B33A-FE69D9B2FDCC}"/>
    <cellStyle name="l_Rádio Bahia_Plano RR - REV I - 13.05 3 2 4" xfId="48574" xr:uid="{53BDEF8E-4AA8-41E3-944E-7539768765B5}"/>
    <cellStyle name="l_Rádio Bahia_Plano RR - REV I - 13.05 3 3" xfId="17937" xr:uid="{13BAEAD9-8C65-400C-B208-AFDFA8BE53E2}"/>
    <cellStyle name="l_Rádio Bahia_Plano RR - REV I - 13.05 3 3 2" xfId="24096" xr:uid="{5F96B5B0-861D-4A6A-9E7F-751817A9D372}"/>
    <cellStyle name="l_Rádio Bahia_Plano RR - REV I - 13.05 3 3 2 2" xfId="42759" xr:uid="{41EFCE33-A5DC-499A-B0FA-8EFC0DCB6DC7}"/>
    <cellStyle name="l_Rádio Bahia_Plano RR - REV I - 13.05 3 3 3" xfId="30533" xr:uid="{1F7CA8FE-C970-4385-8A47-6FC67B058BCB}"/>
    <cellStyle name="l_Rádio Bahia_Plano RR - REV I - 13.05 3 4" xfId="33530" xr:uid="{BB45503B-1737-4F09-B514-7BE899219203}"/>
    <cellStyle name="l_Rádio Bahia_Plano RR - REV I - 13.05 3 4 2" xfId="45249" xr:uid="{FCDA1690-67A8-4FF1-A1C2-00354AF78A81}"/>
    <cellStyle name="l_Rádio Bahia_Plano RR - REV I - 13.05 3 5" xfId="35732" xr:uid="{7AA7A881-598C-44D8-A000-5CCFDA774A8D}"/>
    <cellStyle name="l_Rádio Bahia_Plano RR - REV I - 13.05 3 6" xfId="36823" xr:uid="{93213FF7-5EA6-49BF-A554-273A40979F48}"/>
    <cellStyle name="l_Rádio Bahia_Plano RR - REV I - 13.05 3 6 2" xfId="46359" xr:uid="{7CCC021A-1A73-4734-AB0F-8692973F11CA}"/>
    <cellStyle name="l_Rádio Bahia_Plano RR - REV I - 13.05 4" xfId="14497" xr:uid="{EF2F2BFD-6189-4998-B8A5-87094516A0FA}"/>
    <cellStyle name="l_Rádio Bahia_Plano RR - REV I - 13.05 4 2" xfId="20656" xr:uid="{B9F3E4BF-96BF-4258-B068-81556E5FEA9C}"/>
    <cellStyle name="l_Rádio Bahia_Plano RR - REV I - 13.05 4 2 2" xfId="38066" xr:uid="{F2275A64-C1D6-4E13-82F9-E3E6FD394A14}"/>
    <cellStyle name="l_Rádio Bahia_Plano RR - REV I - 13.05 4 3" xfId="25564" xr:uid="{4903F1EB-AEE4-4F60-8296-D61EBC0AD290}"/>
    <cellStyle name="l_Rádio Bahia_Plano RR - REV I - 13.05 5" xfId="28775" xr:uid="{58267748-9F26-4690-A574-ECD62F65C822}"/>
    <cellStyle name="l_Rádio Bahia_Plano RR - REV I - 13.05 5 2" xfId="41131" xr:uid="{03372FEC-F1F0-4E04-B203-B9097FB55F47}"/>
    <cellStyle name="l_Rádio Bahia_Plano RR - REV I - 13.05 6" xfId="24804" xr:uid="{38415811-A26A-42B8-8EFA-918F69952494}"/>
    <cellStyle name="l_Rádio Bahia_Plano RR - REV I - 13.05_JORNAL COMPLEMENTO 24.06 - VERAMIR II - CONSOLIDADO" xfId="2201" xr:uid="{F924E017-CC6E-446A-BF32-2F01E438F512}"/>
    <cellStyle name="l_Rádio Bahia_Plano RR - REV I - 13.05_OOH - Rev 12" xfId="4359" xr:uid="{D949F699-154C-46EA-A4C6-369D297F6639}"/>
    <cellStyle name="l_Rádio Bahia_Plano RS" xfId="2202" xr:uid="{62541AF3-09F5-48D0-B19C-F19310FD2924}"/>
    <cellStyle name="l_Rádio Bahia_Plano RS - 16-05-08" xfId="2203" xr:uid="{B467E38E-DA92-464A-BE6B-7E505A42A460}"/>
    <cellStyle name="l_Rádio Bahia_Plano RS - 16-05-08_JORNAL COMPLEMENTO 24.06 - VERAMIR II - CONSOLIDADO" xfId="2204" xr:uid="{306312F0-9DAA-4E34-A764-B9440D6C2A0A}"/>
    <cellStyle name="l_Rádio Bahia_Plano RS_JORNAL COMPLEMENTO 24.06 - VERAMIR II - CONSOLIDADO" xfId="2205" xr:uid="{4BBC097D-FD82-4875-87D0-FB3233053B47}"/>
    <cellStyle name="l_Rádio Bahia_Plano TO - AJUSTADO 06.05.08 CONFERÊNCIA 14.05.08" xfId="2206" xr:uid="{9FABC969-0B95-4B2F-853E-EB4770761717}"/>
    <cellStyle name="l_Rádio Bahia_Plano TO - AJUSTADO 06.05.08 CONFERÊNCIA 14.05.08 2" xfId="11655" xr:uid="{714DBCF4-C0E8-464A-A78D-DD1C24B645AE}"/>
    <cellStyle name="l_Rádio Bahia_Plano TO - AJUSTADO 06.05.08 CONFERÊNCIA 14.05.08 2 2" xfId="13411" xr:uid="{C004E821-E6BD-41A9-9CD4-EC52973835A1}"/>
    <cellStyle name="l_Rádio Bahia_Plano TO - AJUSTADO 06.05.08 CONFERÊNCIA 14.05.08 2 2 2" xfId="17041" xr:uid="{7FCB2834-8860-420D-A4B8-2A0A0A5FE9E8}"/>
    <cellStyle name="l_Rádio Bahia_Plano TO - AJUSTADO 06.05.08 CONFERÊNCIA 14.05.08 2 2 2 2" xfId="23200" xr:uid="{611A6FDC-505F-411C-BAB1-75DA796561AB}"/>
    <cellStyle name="l_Rádio Bahia_Plano TO - AJUSTADO 06.05.08 CONFERÊNCIA 14.05.08 2 2 2 2 2" xfId="40467" xr:uid="{F44E3C9B-14B9-4549-8D92-1FA8ADD8D609}"/>
    <cellStyle name="l_Rádio Bahia_Plano TO - AJUSTADO 06.05.08 CONFERÊNCIA 14.05.08 2 2 2 3" xfId="28108" xr:uid="{2C1D9E2F-30D4-49DF-A0AD-7EF8D4709A3B}"/>
    <cellStyle name="l_Rádio Bahia_Plano TO - AJUSTADO 06.05.08 CONFERÊNCIA 14.05.08 2 2 3" xfId="31332" xr:uid="{E873FD2C-3E51-4FF3-9708-2231C6BFF7B9}"/>
    <cellStyle name="l_Rádio Bahia_Plano TO - AJUSTADO 06.05.08 CONFERÊNCIA 14.05.08 2 2 3 2" xfId="43556" xr:uid="{1658DCE4-8275-45CF-836A-5D5F8ACD3794}"/>
    <cellStyle name="l_Rádio Bahia_Plano TO - AJUSTADO 06.05.08 CONFERÊNCIA 14.05.08 2 2 4" xfId="34324" xr:uid="{8C4A5462-5281-4B25-B085-D80BE4C382AA}"/>
    <cellStyle name="l_Rádio Bahia_Plano TO - AJUSTADO 06.05.08 CONFERÊNCIA 14.05.08 2 2 4 2" xfId="46043" xr:uid="{AE58FAA8-96B4-4C60-B5A6-6C8C92B67A4E}"/>
    <cellStyle name="l_Rádio Bahia_Plano TO - AJUSTADO 06.05.08 CONFERÊNCIA 14.05.08 2 2 5" xfId="36525" xr:uid="{D22430DA-3E9E-4236-A5C2-8A1595107D5F}"/>
    <cellStyle name="l_Rádio Bahia_Plano TO - AJUSTADO 06.05.08 CONFERÊNCIA 14.05.08 2 2 6" xfId="24437" xr:uid="{22999102-3815-4546-B49D-BE3488A80ECA}"/>
    <cellStyle name="l_Rádio Bahia_Plano TO - AJUSTADO 06.05.08 CONFERÊNCIA 14.05.08 2 3" xfId="15338" xr:uid="{43ADEE18-B67A-46DB-AFB4-DEE50057A00A}"/>
    <cellStyle name="l_Rádio Bahia_Plano TO - AJUSTADO 06.05.08 CONFERÊNCIA 14.05.08 2 3 2" xfId="21497" xr:uid="{9F5D5906-91D6-412A-9A61-EFCCC3A993A1}"/>
    <cellStyle name="l_Rádio Bahia_Plano TO - AJUSTADO 06.05.08 CONFERÊNCIA 14.05.08 2 3 2 2" xfId="38870" xr:uid="{F39701A6-8796-4CE4-8250-1CD3B58E0F80}"/>
    <cellStyle name="l_Rádio Bahia_Plano TO - AJUSTADO 06.05.08 CONFERÊNCIA 14.05.08 2 3 3" xfId="26459" xr:uid="{8B7D488F-4E27-4210-9DB5-DDD189BBF508}"/>
    <cellStyle name="l_Rádio Bahia_Plano TO - AJUSTADO 06.05.08 CONFERÊNCIA 14.05.08 2 4" xfId="29650" xr:uid="{EE7F4E5F-AE03-4F88-8B21-330709564868}"/>
    <cellStyle name="l_Rádio Bahia_Plano TO - AJUSTADO 06.05.08 CONFERÊNCIA 14.05.08 2 4 2" xfId="41960" xr:uid="{925921CD-45A0-412C-9906-8A3BDF636496}"/>
    <cellStyle name="l_Rádio Bahia_Plano TO - AJUSTADO 06.05.08 CONFERÊNCIA 14.05.08 2 5" xfId="32634" xr:uid="{42D079ED-4EEA-470B-A4FA-AF39C579B1BB}"/>
    <cellStyle name="l_Rádio Bahia_Plano TO - AJUSTADO 06.05.08 CONFERÊNCIA 14.05.08 2 5 2" xfId="44389" xr:uid="{224B28D7-937E-44A7-B147-BEF791D53063}"/>
    <cellStyle name="l_Rádio Bahia_Plano TO - AJUSTADO 06.05.08 CONFERÊNCIA 14.05.08 2 6" xfId="34939" xr:uid="{73C8796F-0C0E-4B02-B106-121F8A5ADF9D}"/>
    <cellStyle name="l_Rádio Bahia_Plano TO - AJUSTADO 06.05.08 CONFERÊNCIA 14.05.08 2 7" xfId="18952" xr:uid="{A0649F2E-C895-425A-B1F9-FCAF30DA406D}"/>
    <cellStyle name="l_Rádio Bahia_Plano TO - AJUSTADO 06.05.08 CONFERÊNCIA 14.05.08 3" xfId="12608" xr:uid="{B7DDC6EA-C01B-4599-A441-3DC04D3EAABA}"/>
    <cellStyle name="l_Rádio Bahia_Plano TO - AJUSTADO 06.05.08 CONFERÊNCIA 14.05.08 3 2" xfId="16238" xr:uid="{84102B1E-7020-4DD9-ABF0-1EC649884D47}"/>
    <cellStyle name="l_Rádio Bahia_Plano TO - AJUSTADO 06.05.08 CONFERÊNCIA 14.05.08 3 2 2" xfId="22397" xr:uid="{876FA663-4E0A-43D1-9525-50CEDDEA2A4B}"/>
    <cellStyle name="l_Rádio Bahia_Plano TO - AJUSTADO 06.05.08 CONFERÊNCIA 14.05.08 3 2 2 2" xfId="39675" xr:uid="{28F7933A-9DB1-4C05-9174-324316B67D50}"/>
    <cellStyle name="l_Rádio Bahia_Plano TO - AJUSTADO 06.05.08 CONFERÊNCIA 14.05.08 3 2 3" xfId="27316" xr:uid="{E291346E-E4F5-428A-9458-D47D53C26F62}"/>
    <cellStyle name="l_Rádio Bahia_Plano TO - AJUSTADO 06.05.08 CONFERÊNCIA 14.05.08 3 2 4" xfId="48575" xr:uid="{8C76D2D7-0FBE-488E-97CA-66853E2FE8DE}"/>
    <cellStyle name="l_Rádio Bahia_Plano TO - AJUSTADO 06.05.08 CONFERÊNCIA 14.05.08 3 3" xfId="17938" xr:uid="{4C560046-76F4-485D-B769-FF9D7D2E5662}"/>
    <cellStyle name="l_Rádio Bahia_Plano TO - AJUSTADO 06.05.08 CONFERÊNCIA 14.05.08 3 3 2" xfId="24097" xr:uid="{1EBCA62B-2C0F-47D8-AAA1-1F8A390DB3FA}"/>
    <cellStyle name="l_Rádio Bahia_Plano TO - AJUSTADO 06.05.08 CONFERÊNCIA 14.05.08 3 3 2 2" xfId="42760" xr:uid="{BF59E9EF-913B-4FE1-8C5E-FCA0A528EC48}"/>
    <cellStyle name="l_Rádio Bahia_Plano TO - AJUSTADO 06.05.08 CONFERÊNCIA 14.05.08 3 3 3" xfId="30534" xr:uid="{93D88169-5A66-4273-A241-202AE2BFB08C}"/>
    <cellStyle name="l_Rádio Bahia_Plano TO - AJUSTADO 06.05.08 CONFERÊNCIA 14.05.08 3 4" xfId="33531" xr:uid="{541A57A4-F466-4424-9327-246797913A3A}"/>
    <cellStyle name="l_Rádio Bahia_Plano TO - AJUSTADO 06.05.08 CONFERÊNCIA 14.05.08 3 4 2" xfId="45250" xr:uid="{A5A7C448-1E5A-4B2E-ABBC-4F0CCE872ABF}"/>
    <cellStyle name="l_Rádio Bahia_Plano TO - AJUSTADO 06.05.08 CONFERÊNCIA 14.05.08 3 5" xfId="35733" xr:uid="{394E2E77-A884-4161-8B49-EB27DB29EB5B}"/>
    <cellStyle name="l_Rádio Bahia_Plano TO - AJUSTADO 06.05.08 CONFERÊNCIA 14.05.08 3 6" xfId="25830" xr:uid="{421F8458-E0FF-4755-969E-DD106D19A906}"/>
    <cellStyle name="l_Rádio Bahia_Plano TO - AJUSTADO 06.05.08 CONFERÊNCIA 14.05.08 3 6 2" xfId="38300" xr:uid="{963844F4-52FD-4A66-9E1A-289E9861801A}"/>
    <cellStyle name="l_Rádio Bahia_Plano TO - AJUSTADO 06.05.08 CONFERÊNCIA 14.05.08 4" xfId="14498" xr:uid="{77AA136B-90DC-467C-97EC-3E7341754416}"/>
    <cellStyle name="l_Rádio Bahia_Plano TO - AJUSTADO 06.05.08 CONFERÊNCIA 14.05.08 4 2" xfId="20657" xr:uid="{F82D9B42-3EE2-4014-9D70-1DD2D834D1DC}"/>
    <cellStyle name="l_Rádio Bahia_Plano TO - AJUSTADO 06.05.08 CONFERÊNCIA 14.05.08 4 2 2" xfId="38067" xr:uid="{048377A6-BF0A-4138-9D71-8BF45D5D68CD}"/>
    <cellStyle name="l_Rádio Bahia_Plano TO - AJUSTADO 06.05.08 CONFERÊNCIA 14.05.08 4 3" xfId="25565" xr:uid="{D773A1DC-2E74-4D70-8DB0-744AE578E755}"/>
    <cellStyle name="l_Rádio Bahia_Plano TO - AJUSTADO 06.05.08 CONFERÊNCIA 14.05.08 5" xfId="28776" xr:uid="{FD06546E-4C9B-4922-B7AF-3EAABE59D252}"/>
    <cellStyle name="l_Rádio Bahia_Plano TO - AJUSTADO 06.05.08 CONFERÊNCIA 14.05.08 5 2" xfId="41132" xr:uid="{C100F4AE-2FF7-480C-B010-C162C7518884}"/>
    <cellStyle name="l_Rádio Bahia_Plano TO - AJUSTADO 06.05.08 CONFERÊNCIA 14.05.08 6" xfId="25822" xr:uid="{620AF956-576F-433F-85E2-1341AB7C723A}"/>
    <cellStyle name="l_Rádio Bahia_Plano TO - AJUSTADO 06.05.08 CONFERÊNCIA 14.05.08_OOH - Rev 12" xfId="4360" xr:uid="{0C0764AC-B98F-4D21-926E-B2DAF4AD1C48}"/>
    <cellStyle name="l_Rádio Bahia_Plano_BA_-_AJUSTADO2_CONFERENCIA_11.05.08" xfId="2207" xr:uid="{89D43D9D-0BB0-4B7C-9E81-95F8977E969B}"/>
    <cellStyle name="l_Rádio Bahia_Plano_BA_-_AJUSTADO2_CONFERENCIA_11.05.08_JORNAL COMPLEMENTO 24.06 - VERAMIR II - CONSOLIDADO" xfId="2208" xr:uid="{30658C17-9B06-4821-B612-EF8E8E84F3B4}"/>
    <cellStyle name="l_Rádio Bahia_REVISTAS FINAIS SEGMENTADAS" xfId="2209" xr:uid="{039CA23E-3A9E-4CAD-A5A4-F476666C9AA1}"/>
    <cellStyle name="l_Rádio Bahia_REVISTAS FINAIS SEGMENTADAS 2" xfId="11656" xr:uid="{8EBC1E89-CEC1-4146-89AF-FE2FE1DA4F69}"/>
    <cellStyle name="l_Rádio Bahia_REVISTAS FINAIS SEGMENTADAS 2 2" xfId="13412" xr:uid="{FEA92F9D-A57A-43DD-8B4C-E4F69B45B709}"/>
    <cellStyle name="l_Rádio Bahia_REVISTAS FINAIS SEGMENTADAS 2 2 2" xfId="17042" xr:uid="{4369C199-3610-4F87-AE25-B1A6B85D5997}"/>
    <cellStyle name="l_Rádio Bahia_REVISTAS FINAIS SEGMENTADAS 2 2 2 2" xfId="23201" xr:uid="{37124E97-7F21-4443-A0E0-BE1FD4C06BF7}"/>
    <cellStyle name="l_Rádio Bahia_REVISTAS FINAIS SEGMENTADAS 2 2 2 2 2" xfId="40468" xr:uid="{46D84AAB-4B90-4919-89D6-792E55319120}"/>
    <cellStyle name="l_Rádio Bahia_REVISTAS FINAIS SEGMENTADAS 2 2 2 3" xfId="28109" xr:uid="{A77B32E6-53BA-477B-BA9F-A04C0738E3DD}"/>
    <cellStyle name="l_Rádio Bahia_REVISTAS FINAIS SEGMENTADAS 2 2 3" xfId="31333" xr:uid="{A755E294-5100-481E-989D-209EBED52D57}"/>
    <cellStyle name="l_Rádio Bahia_REVISTAS FINAIS SEGMENTADAS 2 2 3 2" xfId="43557" xr:uid="{F51DAFCA-200B-4E2E-9AE2-7077537B76BA}"/>
    <cellStyle name="l_Rádio Bahia_REVISTAS FINAIS SEGMENTADAS 2 2 4" xfId="34325" xr:uid="{BE8B8D6C-1B7B-42B4-8E88-445AE63545B4}"/>
    <cellStyle name="l_Rádio Bahia_REVISTAS FINAIS SEGMENTADAS 2 2 4 2" xfId="46044" xr:uid="{412A01D3-C2A0-4E1E-8E5F-D0DD79365FDF}"/>
    <cellStyle name="l_Rádio Bahia_REVISTAS FINAIS SEGMENTADAS 2 2 5" xfId="36526" xr:uid="{CBB5D429-46C0-4C14-A53C-6CE9B08B1CCD}"/>
    <cellStyle name="l_Rádio Bahia_REVISTAS FINAIS SEGMENTADAS 2 2 6" xfId="24438" xr:uid="{D869F03C-E72D-4FC5-A73D-30940855FC64}"/>
    <cellStyle name="l_Rádio Bahia_REVISTAS FINAIS SEGMENTADAS 2 3" xfId="15339" xr:uid="{116E0FFD-4C9B-477A-8C12-F60B021E9AAE}"/>
    <cellStyle name="l_Rádio Bahia_REVISTAS FINAIS SEGMENTADAS 2 3 2" xfId="21498" xr:uid="{A8598761-F3E7-4E11-A843-8920D0C94EF1}"/>
    <cellStyle name="l_Rádio Bahia_REVISTAS FINAIS SEGMENTADAS 2 3 2 2" xfId="38871" xr:uid="{6F7615BC-969F-4F5B-9894-D566AF30E723}"/>
    <cellStyle name="l_Rádio Bahia_REVISTAS FINAIS SEGMENTADAS 2 3 3" xfId="26460" xr:uid="{B274D52B-222F-47B3-87D3-D8CEB4FE01B5}"/>
    <cellStyle name="l_Rádio Bahia_REVISTAS FINAIS SEGMENTADAS 2 4" xfId="29651" xr:uid="{59E8C041-3DBC-4C27-9E98-3C1267193DC1}"/>
    <cellStyle name="l_Rádio Bahia_REVISTAS FINAIS SEGMENTADAS 2 4 2" xfId="41961" xr:uid="{E76573ED-CE09-484A-A308-68DBAFC269BC}"/>
    <cellStyle name="l_Rádio Bahia_REVISTAS FINAIS SEGMENTADAS 2 5" xfId="32635" xr:uid="{DACA05E6-E3BD-4C35-9493-93C23C1B3F72}"/>
    <cellStyle name="l_Rádio Bahia_REVISTAS FINAIS SEGMENTADAS 2 5 2" xfId="44390" xr:uid="{13997257-EA3D-4CC5-8DFC-3032D5FAA705}"/>
    <cellStyle name="l_Rádio Bahia_REVISTAS FINAIS SEGMENTADAS 2 6" xfId="34940" xr:uid="{3147E2AB-0BC1-4B19-883C-351FA03DA52D}"/>
    <cellStyle name="l_Rádio Bahia_REVISTAS FINAIS SEGMENTADAS 2 7" xfId="18636" xr:uid="{71DADF3E-9CFF-403D-8F3E-9BF95B05DD2A}"/>
    <cellStyle name="l_Rádio Bahia_REVISTAS FINAIS SEGMENTADAS 3" xfId="12609" xr:uid="{131FCD14-B7F6-4D6E-9944-305606DF8150}"/>
    <cellStyle name="l_Rádio Bahia_REVISTAS FINAIS SEGMENTADAS 3 2" xfId="16239" xr:uid="{5577F521-62B8-4BF3-8D7B-4475C2DD927F}"/>
    <cellStyle name="l_Rádio Bahia_REVISTAS FINAIS SEGMENTADAS 3 2 2" xfId="22398" xr:uid="{E6958F7D-F4FF-4931-B3EB-113D0631F2D0}"/>
    <cellStyle name="l_Rádio Bahia_REVISTAS FINAIS SEGMENTADAS 3 2 2 2" xfId="39676" xr:uid="{99F4950F-C409-456E-B7EA-54515506572F}"/>
    <cellStyle name="l_Rádio Bahia_REVISTAS FINAIS SEGMENTADAS 3 2 3" xfId="27317" xr:uid="{2411033F-4857-4E72-879A-49C8A06832C4}"/>
    <cellStyle name="l_Rádio Bahia_REVISTAS FINAIS SEGMENTADAS 3 2 4" xfId="48576" xr:uid="{8275D7CD-A5C8-478D-A1A0-E3739D64B237}"/>
    <cellStyle name="l_Rádio Bahia_REVISTAS FINAIS SEGMENTADAS 3 3" xfId="17939" xr:uid="{047F28B4-58EF-4629-9250-50531D50D846}"/>
    <cellStyle name="l_Rádio Bahia_REVISTAS FINAIS SEGMENTADAS 3 3 2" xfId="24098" xr:uid="{7498813B-C4C2-4B15-A5BF-464F2A938B30}"/>
    <cellStyle name="l_Rádio Bahia_REVISTAS FINAIS SEGMENTADAS 3 3 2 2" xfId="42761" xr:uid="{4A5186FE-4F0E-4F01-B1C8-A32A158B6695}"/>
    <cellStyle name="l_Rádio Bahia_REVISTAS FINAIS SEGMENTADAS 3 3 3" xfId="30535" xr:uid="{FF5EE197-0494-4C8F-BE88-1F65C10AAD45}"/>
    <cellStyle name="l_Rádio Bahia_REVISTAS FINAIS SEGMENTADAS 3 4" xfId="33532" xr:uid="{A78BF828-4A82-4C5C-9134-11CEBBFA817B}"/>
    <cellStyle name="l_Rádio Bahia_REVISTAS FINAIS SEGMENTADAS 3 4 2" xfId="45251" xr:uid="{7E42A018-99FF-443B-BD5E-52BF9E7A9A1F}"/>
    <cellStyle name="l_Rádio Bahia_REVISTAS FINAIS SEGMENTADAS 3 5" xfId="35734" xr:uid="{0AD26E5C-3D0D-4E1E-9949-CBB63A98B128}"/>
    <cellStyle name="l_Rádio Bahia_REVISTAS FINAIS SEGMENTADAS 3 6" xfId="37019" xr:uid="{A11DDFA5-5D17-4EDB-BCD5-60983D5773CC}"/>
    <cellStyle name="l_Rádio Bahia_REVISTAS FINAIS SEGMENTADAS 3 6 2" xfId="46555" xr:uid="{6DD04349-25C1-491F-A64F-6D91C7B2531B}"/>
    <cellStyle name="l_Rádio Bahia_REVISTAS FINAIS SEGMENTADAS 4" xfId="14499" xr:uid="{A6F14592-263E-4863-AF9E-CDE453EDB611}"/>
    <cellStyle name="l_Rádio Bahia_REVISTAS FINAIS SEGMENTADAS 4 2" xfId="20658" xr:uid="{FFC5C30B-1E3C-4425-889C-574537685D04}"/>
    <cellStyle name="l_Rádio Bahia_REVISTAS FINAIS SEGMENTADAS 4 2 2" xfId="38068" xr:uid="{589B5246-F248-479B-B0F9-086316D88009}"/>
    <cellStyle name="l_Rádio Bahia_REVISTAS FINAIS SEGMENTADAS 4 3" xfId="25566" xr:uid="{B2033F35-07F6-46CE-9A31-3DA9D371ABB2}"/>
    <cellStyle name="l_Rádio Bahia_REVISTAS FINAIS SEGMENTADAS 5" xfId="28777" xr:uid="{AC65C833-3818-45F6-85B2-E9EA9824C957}"/>
    <cellStyle name="l_Rádio Bahia_REVISTAS FINAIS SEGMENTADAS 5 2" xfId="41133" xr:uid="{DE93DCCF-8AA7-467C-9CF1-CE7C276C22F7}"/>
    <cellStyle name="l_Rádio Bahia_REVISTAS FINAIS SEGMENTADAS 6" xfId="26708" xr:uid="{8BA4F1FE-6E92-4F9A-935D-3B1E6B11E3F0}"/>
    <cellStyle name="l_Rádio Bahia_REVISTAS FINAIS SEGMENTADAS_OOH - Rev 12" xfId="4361" xr:uid="{D5257E08-CFAC-4D0F-9EDA-F2E9D45DBA76}"/>
    <cellStyle name="l_Rádio Bahia_SECOM PR - BAHIA -  14-05-08(1)" xfId="2210" xr:uid="{714C9673-0B12-45DB-B1B5-5DF3D821C039}"/>
    <cellStyle name="l_Rádio Bahia_SECOM PR - BAHIA -  14-05-08(1)_JORNAL COMPLEMENTO 24.06 - VERAMIR II - CONSOLIDADO" xfId="2211" xr:uid="{7F7F1F74-8995-4806-A694-225D881DF092}"/>
    <cellStyle name="l_Rádio Bahia_SECOM PR - MAIS BRASIL - 2a  ETAPA - 13-05 CONFERENCIA 10.05.08" xfId="2212" xr:uid="{74DCB753-837F-4FD6-BA80-4B85A5C9B2A7}"/>
    <cellStyle name="l_Rádio Bahia_SECOM PR - MAIS BRASIL - 2a  ETAPA - 13-05 CONFERENCIA 10.05.08 2" xfId="11657" xr:uid="{0FFD919D-9D37-4630-AD8B-0B0A0CFB386B}"/>
    <cellStyle name="l_Rádio Bahia_SECOM PR - MAIS BRASIL - 2a  ETAPA - 13-05 CONFERENCIA 10.05.08 2 2" xfId="13413" xr:uid="{93EA71CF-7B90-49BA-94F5-53CB69A25FD6}"/>
    <cellStyle name="l_Rádio Bahia_SECOM PR - MAIS BRASIL - 2a  ETAPA - 13-05 CONFERENCIA 10.05.08 2 2 2" xfId="17043" xr:uid="{398D0F97-100C-40FD-B231-3B6425503BEE}"/>
    <cellStyle name="l_Rádio Bahia_SECOM PR - MAIS BRASIL - 2a  ETAPA - 13-05 CONFERENCIA 10.05.08 2 2 2 2" xfId="23202" xr:uid="{6C0387C9-2759-4092-8FEA-ABA3D43E7D5D}"/>
    <cellStyle name="l_Rádio Bahia_SECOM PR - MAIS BRASIL - 2a  ETAPA - 13-05 CONFERENCIA 10.05.08 2 2 2 2 2" xfId="40469" xr:uid="{0612B9D1-4338-4427-9334-8179918B0265}"/>
    <cellStyle name="l_Rádio Bahia_SECOM PR - MAIS BRASIL - 2a  ETAPA - 13-05 CONFERENCIA 10.05.08 2 2 2 3" xfId="28110" xr:uid="{A4ACDFF8-E7A1-4FD7-895A-6BCEACE88769}"/>
    <cellStyle name="l_Rádio Bahia_SECOM PR - MAIS BRASIL - 2a  ETAPA - 13-05 CONFERENCIA 10.05.08 2 2 3" xfId="31334" xr:uid="{32771107-71A0-4416-95A7-FDB86B12C3D9}"/>
    <cellStyle name="l_Rádio Bahia_SECOM PR - MAIS BRASIL - 2a  ETAPA - 13-05 CONFERENCIA 10.05.08 2 2 3 2" xfId="43558" xr:uid="{AD006CA8-184F-45BA-A71E-5DCAE26C96EB}"/>
    <cellStyle name="l_Rádio Bahia_SECOM PR - MAIS BRASIL - 2a  ETAPA - 13-05 CONFERENCIA 10.05.08 2 2 4" xfId="34326" xr:uid="{E9218FBC-63C8-45D5-AEA7-711D3A1897CE}"/>
    <cellStyle name="l_Rádio Bahia_SECOM PR - MAIS BRASIL - 2a  ETAPA - 13-05 CONFERENCIA 10.05.08 2 2 4 2" xfId="46045" xr:uid="{C4E38FFD-D0DB-4B28-9823-4C754E4CF919}"/>
    <cellStyle name="l_Rádio Bahia_SECOM PR - MAIS BRASIL - 2a  ETAPA - 13-05 CONFERENCIA 10.05.08 2 2 5" xfId="36527" xr:uid="{E8C8659C-AF52-403B-BF10-0E60E859A96A}"/>
    <cellStyle name="l_Rádio Bahia_SECOM PR - MAIS BRASIL - 2a  ETAPA - 13-05 CONFERENCIA 10.05.08 2 2 6" xfId="24439" xr:uid="{25D16DD7-F728-4EC3-8DA3-AC1CFF1DA97A}"/>
    <cellStyle name="l_Rádio Bahia_SECOM PR - MAIS BRASIL - 2a  ETAPA - 13-05 CONFERENCIA 10.05.08 2 3" xfId="15340" xr:uid="{B1DB60C7-291B-42FD-80E8-52FB740929CC}"/>
    <cellStyle name="l_Rádio Bahia_SECOM PR - MAIS BRASIL - 2a  ETAPA - 13-05 CONFERENCIA 10.05.08 2 3 2" xfId="21499" xr:uid="{4EFFDBF3-16F7-423E-86E6-D83C1EFBFE59}"/>
    <cellStyle name="l_Rádio Bahia_SECOM PR - MAIS BRASIL - 2a  ETAPA - 13-05 CONFERENCIA 10.05.08 2 3 2 2" xfId="38872" xr:uid="{A51865F5-F9D8-43F9-8CB4-CD6E47A083BD}"/>
    <cellStyle name="l_Rádio Bahia_SECOM PR - MAIS BRASIL - 2a  ETAPA - 13-05 CONFERENCIA 10.05.08 2 3 3" xfId="26461" xr:uid="{E25716E0-4C2A-416D-ACF9-2AE4AE86E095}"/>
    <cellStyle name="l_Rádio Bahia_SECOM PR - MAIS BRASIL - 2a  ETAPA - 13-05 CONFERENCIA 10.05.08 2 4" xfId="29652" xr:uid="{E9B2A0E1-7829-4E9C-997F-4E9FAACFB7C2}"/>
    <cellStyle name="l_Rádio Bahia_SECOM PR - MAIS BRASIL - 2a  ETAPA - 13-05 CONFERENCIA 10.05.08 2 4 2" xfId="41962" xr:uid="{A525A57A-E765-43E6-8C5E-56A2833E5F38}"/>
    <cellStyle name="l_Rádio Bahia_SECOM PR - MAIS BRASIL - 2a  ETAPA - 13-05 CONFERENCIA 10.05.08 2 5" xfId="32636" xr:uid="{BD286CED-B9F8-4541-892A-CD448331955F}"/>
    <cellStyle name="l_Rádio Bahia_SECOM PR - MAIS BRASIL - 2a  ETAPA - 13-05 CONFERENCIA 10.05.08 2 5 2" xfId="44391" xr:uid="{F95840C4-0819-4881-90F1-402F2952B5ED}"/>
    <cellStyle name="l_Rádio Bahia_SECOM PR - MAIS BRASIL - 2a  ETAPA - 13-05 CONFERENCIA 10.05.08 2 6" xfId="34941" xr:uid="{1852B34D-11A9-4FBC-9DC4-4F5AD4A966F6}"/>
    <cellStyle name="l_Rádio Bahia_SECOM PR - MAIS BRASIL - 2a  ETAPA - 13-05 CONFERENCIA 10.05.08 2 7" xfId="19334" xr:uid="{D8451374-BEC4-4832-B6A3-88D34D5408E4}"/>
    <cellStyle name="l_Rádio Bahia_SECOM PR - MAIS BRASIL - 2a  ETAPA - 13-05 CONFERENCIA 10.05.08 3" xfId="12610" xr:uid="{F92BAC16-45D2-4B81-B1D1-7FA0BB5C60B9}"/>
    <cellStyle name="l_Rádio Bahia_SECOM PR - MAIS BRASIL - 2a  ETAPA - 13-05 CONFERENCIA 10.05.08 3 2" xfId="16240" xr:uid="{A7CC6B9B-279A-49BE-98A4-E89CF96016B2}"/>
    <cellStyle name="l_Rádio Bahia_SECOM PR - MAIS BRASIL - 2a  ETAPA - 13-05 CONFERENCIA 10.05.08 3 2 2" xfId="22399" xr:uid="{B1D83F0E-D602-4B60-B916-B004B42BCA0C}"/>
    <cellStyle name="l_Rádio Bahia_SECOM PR - MAIS BRASIL - 2a  ETAPA - 13-05 CONFERENCIA 10.05.08 3 2 2 2" xfId="39677" xr:uid="{06466968-0568-4468-813E-553E054B2E2B}"/>
    <cellStyle name="l_Rádio Bahia_SECOM PR - MAIS BRASIL - 2a  ETAPA - 13-05 CONFERENCIA 10.05.08 3 2 3" xfId="27318" xr:uid="{CE21BF97-BAF7-4EA0-99ED-3D670E18F668}"/>
    <cellStyle name="l_Rádio Bahia_SECOM PR - MAIS BRASIL - 2a  ETAPA - 13-05 CONFERENCIA 10.05.08 3 2 4" xfId="48577" xr:uid="{C0F03763-A768-4B9F-BB28-6C9F5594C3B2}"/>
    <cellStyle name="l_Rádio Bahia_SECOM PR - MAIS BRASIL - 2a  ETAPA - 13-05 CONFERENCIA 10.05.08 3 3" xfId="17940" xr:uid="{A614FEC5-8180-4379-8964-8450281811EA}"/>
    <cellStyle name="l_Rádio Bahia_SECOM PR - MAIS BRASIL - 2a  ETAPA - 13-05 CONFERENCIA 10.05.08 3 3 2" xfId="24099" xr:uid="{A7E71A8E-33C8-42DE-92D2-E53F2660F512}"/>
    <cellStyle name="l_Rádio Bahia_SECOM PR - MAIS BRASIL - 2a  ETAPA - 13-05 CONFERENCIA 10.05.08 3 3 2 2" xfId="42762" xr:uid="{400ED0F6-1EE1-41AD-89F3-7FD37BD6E270}"/>
    <cellStyle name="l_Rádio Bahia_SECOM PR - MAIS BRASIL - 2a  ETAPA - 13-05 CONFERENCIA 10.05.08 3 3 3" xfId="30536" xr:uid="{D0DC2E14-68B7-46E4-9916-43C47F14D3FB}"/>
    <cellStyle name="l_Rádio Bahia_SECOM PR - MAIS BRASIL - 2a  ETAPA - 13-05 CONFERENCIA 10.05.08 3 4" xfId="33533" xr:uid="{145AC317-4A21-4C91-AD06-9BB8501E9EBD}"/>
    <cellStyle name="l_Rádio Bahia_SECOM PR - MAIS BRASIL - 2a  ETAPA - 13-05 CONFERENCIA 10.05.08 3 4 2" xfId="45252" xr:uid="{05975762-D7EC-4D83-978C-4E70B4766886}"/>
    <cellStyle name="l_Rádio Bahia_SECOM PR - MAIS BRASIL - 2a  ETAPA - 13-05 CONFERENCIA 10.05.08 3 5" xfId="35735" xr:uid="{190EFD04-0820-4F0E-B43F-D0C6B08285D7}"/>
    <cellStyle name="l_Rádio Bahia_SECOM PR - MAIS BRASIL - 2a  ETAPA - 13-05 CONFERENCIA 10.05.08 3 6" xfId="37222" xr:uid="{E0CB159C-6096-42EF-8E52-A96E1570E752}"/>
    <cellStyle name="l_Rádio Bahia_SECOM PR - MAIS BRASIL - 2a  ETAPA - 13-05 CONFERENCIA 10.05.08 3 6 2" xfId="46758" xr:uid="{C42327A5-0CD1-401C-8079-B35475EC843F}"/>
    <cellStyle name="l_Rádio Bahia_SECOM PR - MAIS BRASIL - 2a  ETAPA - 13-05 CONFERENCIA 10.05.08 4" xfId="14500" xr:uid="{50F36A13-3FC9-4F62-93FF-62E4A6E5BE44}"/>
    <cellStyle name="l_Rádio Bahia_SECOM PR - MAIS BRASIL - 2a  ETAPA - 13-05 CONFERENCIA 10.05.08 4 2" xfId="20659" xr:uid="{B083C376-6403-46A1-9576-BB3803881511}"/>
    <cellStyle name="l_Rádio Bahia_SECOM PR - MAIS BRASIL - 2a  ETAPA - 13-05 CONFERENCIA 10.05.08 4 2 2" xfId="38069" xr:uid="{EB57C7F0-8F02-4837-B6D6-24BBF57B9429}"/>
    <cellStyle name="l_Rádio Bahia_SECOM PR - MAIS BRASIL - 2a  ETAPA - 13-05 CONFERENCIA 10.05.08 4 3" xfId="25567" xr:uid="{8B536CE8-A7B7-48AD-92D9-9D18E41C72CE}"/>
    <cellStyle name="l_Rádio Bahia_SECOM PR - MAIS BRASIL - 2a  ETAPA - 13-05 CONFERENCIA 10.05.08 5" xfId="28778" xr:uid="{D8D92570-2468-4EB4-BD7C-91F948C21475}"/>
    <cellStyle name="l_Rádio Bahia_SECOM PR - MAIS BRASIL - 2a  ETAPA - 13-05 CONFERENCIA 10.05.08 5 2" xfId="41134" xr:uid="{7D1A72E0-1406-40F4-AD63-29495D73C0EC}"/>
    <cellStyle name="l_Rádio Bahia_SECOM PR - MAIS BRASIL - 2a  ETAPA - 13-05 CONFERENCIA 10.05.08 6" xfId="24743" xr:uid="{F49A0E89-23DF-4689-94C3-B65001C35EEF}"/>
    <cellStyle name="l_Rádio Bahia_SECOM PR - MAIS BRASIL - 2a  ETAPA - 13-05 CONFERENCIA 10.05.08_JORNAL COMPLEMENTO 24.06 - VERAMIR II - CONSOLIDADO" xfId="2213" xr:uid="{3E6CB8DF-AEA0-4223-B3D6-857A64AF1BAC}"/>
    <cellStyle name="l_Rádio Bahia_SECOM PR - MAIS BRASIL - 2a  ETAPA - 13-05 CONFERENCIA 10.05.08_OOH - Rev 12" xfId="4362" xr:uid="{7672D2BD-C607-4E84-9683-C2F763BAA69F}"/>
    <cellStyle name="l_Rádio Bahia_SECOM PR - MAIS BRASIL - 2a  ETAPA - 13-05 CONFERENCIA 10.05.08_SPA - NUCLEO APRES" xfId="2214" xr:uid="{4DE66FAE-9C0D-45EE-931A-92D0EBDD131A}"/>
    <cellStyle name="l_Rádio Bahia_SECOM PR - MAIS BRASIL - 2a  ETAPA - 13-05 CONFERENCIA 10.05.08_SPA - NUCLEO APRES 2" xfId="11658" xr:uid="{0EC43141-4E06-4CAC-8CD5-68A89190CCEA}"/>
    <cellStyle name="l_Rádio Bahia_SECOM PR - MAIS BRASIL - 2a  ETAPA - 13-05 CONFERENCIA 10.05.08_SPA - NUCLEO APRES 2 2" xfId="13414" xr:uid="{407F228B-1E07-4196-B05A-2A295C7A04CE}"/>
    <cellStyle name="l_Rádio Bahia_SECOM PR - MAIS BRASIL - 2a  ETAPA - 13-05 CONFERENCIA 10.05.08_SPA - NUCLEO APRES 2 2 2" xfId="17044" xr:uid="{B9A9464A-12A0-44D7-9DF0-E6E8C975DFB4}"/>
    <cellStyle name="l_Rádio Bahia_SECOM PR - MAIS BRASIL - 2a  ETAPA - 13-05 CONFERENCIA 10.05.08_SPA - NUCLEO APRES 2 2 2 2" xfId="23203" xr:uid="{E440869C-9617-45C7-B846-A95F2D8D70C0}"/>
    <cellStyle name="l_Rádio Bahia_SECOM PR - MAIS BRASIL - 2a  ETAPA - 13-05 CONFERENCIA 10.05.08_SPA - NUCLEO APRES 2 2 2 2 2" xfId="40470" xr:uid="{E96114E6-6419-4F8E-9EF5-86201C34FCDF}"/>
    <cellStyle name="l_Rádio Bahia_SECOM PR - MAIS BRASIL - 2a  ETAPA - 13-05 CONFERENCIA 10.05.08_SPA - NUCLEO APRES 2 2 2 3" xfId="28111" xr:uid="{F106536A-14D9-4F49-8564-94ABCFEFF807}"/>
    <cellStyle name="l_Rádio Bahia_SECOM PR - MAIS BRASIL - 2a  ETAPA - 13-05 CONFERENCIA 10.05.08_SPA - NUCLEO APRES 2 2 3" xfId="31335" xr:uid="{42B585CB-4340-4D74-B931-39046A29B9AA}"/>
    <cellStyle name="l_Rádio Bahia_SECOM PR - MAIS BRASIL - 2a  ETAPA - 13-05 CONFERENCIA 10.05.08_SPA - NUCLEO APRES 2 2 3 2" xfId="43559" xr:uid="{F4F817C6-6BD6-492F-96F7-4344FD6B1B9E}"/>
    <cellStyle name="l_Rádio Bahia_SECOM PR - MAIS BRASIL - 2a  ETAPA - 13-05 CONFERENCIA 10.05.08_SPA - NUCLEO APRES 2 2 4" xfId="34327" xr:uid="{62C480C0-CC3F-478C-8353-2E048CFD1C30}"/>
    <cellStyle name="l_Rádio Bahia_SECOM PR - MAIS BRASIL - 2a  ETAPA - 13-05 CONFERENCIA 10.05.08_SPA - NUCLEO APRES 2 2 4 2" xfId="46046" xr:uid="{C9AFA71F-D77C-46CA-80E4-5DD0612F43BD}"/>
    <cellStyle name="l_Rádio Bahia_SECOM PR - MAIS BRASIL - 2a  ETAPA - 13-05 CONFERENCIA 10.05.08_SPA - NUCLEO APRES 2 2 5" xfId="36528" xr:uid="{8225B1F9-F5E6-4A95-A53D-BFEF673F87CB}"/>
    <cellStyle name="l_Rádio Bahia_SECOM PR - MAIS BRASIL - 2a  ETAPA - 13-05 CONFERENCIA 10.05.08_SPA - NUCLEO APRES 2 2 6" xfId="24440" xr:uid="{948D2DEF-B07E-4A29-A6A8-6C1B5FA71E5C}"/>
    <cellStyle name="l_Rádio Bahia_SECOM PR - MAIS BRASIL - 2a  ETAPA - 13-05 CONFERENCIA 10.05.08_SPA - NUCLEO APRES 2 3" xfId="15341" xr:uid="{007DBB5F-8792-4BD4-8CCC-47DAF906F083}"/>
    <cellStyle name="l_Rádio Bahia_SECOM PR - MAIS BRASIL - 2a  ETAPA - 13-05 CONFERENCIA 10.05.08_SPA - NUCLEO APRES 2 3 2" xfId="21500" xr:uid="{B2C2A9CA-7F96-4C10-A694-1CC4E1AD9E01}"/>
    <cellStyle name="l_Rádio Bahia_SECOM PR - MAIS BRASIL - 2a  ETAPA - 13-05 CONFERENCIA 10.05.08_SPA - NUCLEO APRES 2 3 2 2" xfId="38873" xr:uid="{9F5277C0-6E21-48A8-BDA8-0D5CFDE16425}"/>
    <cellStyle name="l_Rádio Bahia_SECOM PR - MAIS BRASIL - 2a  ETAPA - 13-05 CONFERENCIA 10.05.08_SPA - NUCLEO APRES 2 3 3" xfId="26462" xr:uid="{8715BED9-955E-452E-8B92-1DD8ACE682B4}"/>
    <cellStyle name="l_Rádio Bahia_SECOM PR - MAIS BRASIL - 2a  ETAPA - 13-05 CONFERENCIA 10.05.08_SPA - NUCLEO APRES 2 4" xfId="29653" xr:uid="{E8EB5B6F-CD5C-45E2-B370-A64C29237D8D}"/>
    <cellStyle name="l_Rádio Bahia_SECOM PR - MAIS BRASIL - 2a  ETAPA - 13-05 CONFERENCIA 10.05.08_SPA - NUCLEO APRES 2 4 2" xfId="41963" xr:uid="{03DE400C-C5BA-4295-A58D-7E60D94FEB3D}"/>
    <cellStyle name="l_Rádio Bahia_SECOM PR - MAIS BRASIL - 2a  ETAPA - 13-05 CONFERENCIA 10.05.08_SPA - NUCLEO APRES 2 5" xfId="32637" xr:uid="{819F8A81-D3A3-4BE5-A8AC-A6CFD79414C1}"/>
    <cellStyle name="l_Rádio Bahia_SECOM PR - MAIS BRASIL - 2a  ETAPA - 13-05 CONFERENCIA 10.05.08_SPA - NUCLEO APRES 2 5 2" xfId="44392" xr:uid="{2640C018-8413-4698-B4CA-FB34122DC3A1}"/>
    <cellStyle name="l_Rádio Bahia_SECOM PR - MAIS BRASIL - 2a  ETAPA - 13-05 CONFERENCIA 10.05.08_SPA - NUCLEO APRES 2 6" xfId="34942" xr:uid="{D8FFDE51-4D2F-4DA7-9D58-30B02AF54173}"/>
    <cellStyle name="l_Rádio Bahia_SECOM PR - MAIS BRASIL - 2a  ETAPA - 13-05 CONFERENCIA 10.05.08_SPA - NUCLEO APRES 2 7" xfId="19628" xr:uid="{A366B3B5-8EB9-4709-8D79-4851F565B0D5}"/>
    <cellStyle name="l_Rádio Bahia_SECOM PR - MAIS BRASIL - 2a  ETAPA - 13-05 CONFERENCIA 10.05.08_SPA - NUCLEO APRES 3" xfId="12611" xr:uid="{75C15C79-306F-4013-AE47-B1A8D7FB22A0}"/>
    <cellStyle name="l_Rádio Bahia_SECOM PR - MAIS BRASIL - 2a  ETAPA - 13-05 CONFERENCIA 10.05.08_SPA - NUCLEO APRES 3 2" xfId="16241" xr:uid="{26B6B5BD-E606-483B-827E-FF058CFA487E}"/>
    <cellStyle name="l_Rádio Bahia_SECOM PR - MAIS BRASIL - 2a  ETAPA - 13-05 CONFERENCIA 10.05.08_SPA - NUCLEO APRES 3 2 2" xfId="22400" xr:uid="{12F3A748-3829-4BD7-BCFD-5897340CA515}"/>
    <cellStyle name="l_Rádio Bahia_SECOM PR - MAIS BRASIL - 2a  ETAPA - 13-05 CONFERENCIA 10.05.08_SPA - NUCLEO APRES 3 2 2 2" xfId="39678" xr:uid="{CC023B07-7ADF-4B8C-9A7B-85B20DE3E17A}"/>
    <cellStyle name="l_Rádio Bahia_SECOM PR - MAIS BRASIL - 2a  ETAPA - 13-05 CONFERENCIA 10.05.08_SPA - NUCLEO APRES 3 2 3" xfId="27319" xr:uid="{83F702F0-6E5B-416D-8A2B-E5D49AFCBF04}"/>
    <cellStyle name="l_Rádio Bahia_SECOM PR - MAIS BRASIL - 2a  ETAPA - 13-05 CONFERENCIA 10.05.08_SPA - NUCLEO APRES 3 2 4" xfId="48578" xr:uid="{ADC38A64-B10E-472D-8E48-D122D976BD97}"/>
    <cellStyle name="l_Rádio Bahia_SECOM PR - MAIS BRASIL - 2a  ETAPA - 13-05 CONFERENCIA 10.05.08_SPA - NUCLEO APRES 3 3" xfId="17941" xr:uid="{77A92C2A-2C73-4EDC-90B0-E343AF20F970}"/>
    <cellStyle name="l_Rádio Bahia_SECOM PR - MAIS BRASIL - 2a  ETAPA - 13-05 CONFERENCIA 10.05.08_SPA - NUCLEO APRES 3 3 2" xfId="24100" xr:uid="{A342A49F-43F2-41BA-994E-39ECA59B6E18}"/>
    <cellStyle name="l_Rádio Bahia_SECOM PR - MAIS BRASIL - 2a  ETAPA - 13-05 CONFERENCIA 10.05.08_SPA - NUCLEO APRES 3 3 2 2" xfId="42763" xr:uid="{840A8C0F-6D5B-41AE-89B1-4A5FEDA8D77E}"/>
    <cellStyle name="l_Rádio Bahia_SECOM PR - MAIS BRASIL - 2a  ETAPA - 13-05 CONFERENCIA 10.05.08_SPA - NUCLEO APRES 3 3 3" xfId="30537" xr:uid="{24D6AFC0-13BD-4A2C-B650-22C8452F7077}"/>
    <cellStyle name="l_Rádio Bahia_SECOM PR - MAIS BRASIL - 2a  ETAPA - 13-05 CONFERENCIA 10.05.08_SPA - NUCLEO APRES 3 4" xfId="33534" xr:uid="{CCAF1557-EC60-43EE-906D-682B4C2E3F68}"/>
    <cellStyle name="l_Rádio Bahia_SECOM PR - MAIS BRASIL - 2a  ETAPA - 13-05 CONFERENCIA 10.05.08_SPA - NUCLEO APRES 3 4 2" xfId="45253" xr:uid="{ED9351EC-D975-43CC-870D-7EAEBE7A8144}"/>
    <cellStyle name="l_Rádio Bahia_SECOM PR - MAIS BRASIL - 2a  ETAPA - 13-05 CONFERENCIA 10.05.08_SPA - NUCLEO APRES 3 5" xfId="35736" xr:uid="{C2E271D0-CAF1-4E4F-89F9-63996F939DF8}"/>
    <cellStyle name="l_Rádio Bahia_SECOM PR - MAIS BRASIL - 2a  ETAPA - 13-05 CONFERENCIA 10.05.08_SPA - NUCLEO APRES 3 6" xfId="36822" xr:uid="{558FFBEB-522C-4E69-A36B-A274EFFF66E3}"/>
    <cellStyle name="l_Rádio Bahia_SECOM PR - MAIS BRASIL - 2a  ETAPA - 13-05 CONFERENCIA 10.05.08_SPA - NUCLEO APRES 3 6 2" xfId="46358" xr:uid="{90630607-EDCC-4AFE-A31B-3FF99336204E}"/>
    <cellStyle name="l_Rádio Bahia_SECOM PR - MAIS BRASIL - 2a  ETAPA - 13-05 CONFERENCIA 10.05.08_SPA - NUCLEO APRES 4" xfId="14501" xr:uid="{27D025C9-053B-4282-8138-71043CF8FFD7}"/>
    <cellStyle name="l_Rádio Bahia_SECOM PR - MAIS BRASIL - 2a  ETAPA - 13-05 CONFERENCIA 10.05.08_SPA - NUCLEO APRES 4 2" xfId="20660" xr:uid="{1E38E8F5-05F4-4A7C-8A5D-C0423AFA9A5A}"/>
    <cellStyle name="l_Rádio Bahia_SECOM PR - MAIS BRASIL - 2a  ETAPA - 13-05 CONFERENCIA 10.05.08_SPA - NUCLEO APRES 4 2 2" xfId="38070" xr:uid="{2AAF12E7-4502-42E0-A02C-6CF0772FE1AE}"/>
    <cellStyle name="l_Rádio Bahia_SECOM PR - MAIS BRASIL - 2a  ETAPA - 13-05 CONFERENCIA 10.05.08_SPA - NUCLEO APRES 4 3" xfId="25568" xr:uid="{4E781BF1-D7D9-43B6-894D-95572C01A54C}"/>
    <cellStyle name="l_Rádio Bahia_SECOM PR - MAIS BRASIL - 2a  ETAPA - 13-05 CONFERENCIA 10.05.08_SPA - NUCLEO APRES 5" xfId="28779" xr:uid="{B09279FD-FCEA-4109-84BE-09E25855A8FB}"/>
    <cellStyle name="l_Rádio Bahia_SECOM PR - MAIS BRASIL - 2a  ETAPA - 13-05 CONFERENCIA 10.05.08_SPA - NUCLEO APRES 5 2" xfId="41135" xr:uid="{85687859-8DB8-4E3C-A5DA-9404A037AC99}"/>
    <cellStyle name="l_Rádio Bahia_SECOM PR - MAIS BRASIL - 2a  ETAPA - 13-05 CONFERENCIA 10.05.08_SPA - NUCLEO APRES 6" xfId="24715" xr:uid="{51A5845E-528F-4779-A7F9-630D2D4DA780}"/>
    <cellStyle name="l_Rádio Bahia_SECOM PR - MAIS BRASIL - 2a  ETAPA - 13-05 CONFERENCIA 10.05.08_SPA - NUCLEO APRES_CINEMA_-_9_MERCADOS" xfId="2215" xr:uid="{C48CE711-D94F-4F21-AEA0-D5157FA091D2}"/>
    <cellStyle name="l_Rádio Bahia_SECOM PR - MAIS BRASIL - 2a  ETAPA - 13-05 CONFERENCIA 10.05.08_SPA - NUCLEO APRES_OOH - Rev 12" xfId="4363" xr:uid="{BFC4CDCE-402E-4B85-9E5A-6D4282329700}"/>
    <cellStyle name="l_Rádio Bahia_SECOM PR - MARANHÃO -  14-05-08" xfId="2216" xr:uid="{AA3F8C59-1B7B-47DA-929C-558B905E065D}"/>
    <cellStyle name="l_Rádio Bahia_SECOM PR - MARANHÃO -  14-05-08 2" xfId="11659" xr:uid="{D79C0771-3C31-470A-8135-594B33521D84}"/>
    <cellStyle name="l_Rádio Bahia_SECOM PR - MARANHÃO -  14-05-08 2 2" xfId="13415" xr:uid="{54293DB1-4B1E-421A-9F2B-344DCD09AD4B}"/>
    <cellStyle name="l_Rádio Bahia_SECOM PR - MARANHÃO -  14-05-08 2 2 2" xfId="17045" xr:uid="{60569AEB-539F-4D87-AC60-260651BF5AA3}"/>
    <cellStyle name="l_Rádio Bahia_SECOM PR - MARANHÃO -  14-05-08 2 2 2 2" xfId="23204" xr:uid="{D6C569DA-C0EB-4238-BCDA-B2E3F22FBBA1}"/>
    <cellStyle name="l_Rádio Bahia_SECOM PR - MARANHÃO -  14-05-08 2 2 2 2 2" xfId="40471" xr:uid="{5FCC4CC4-6D90-4E57-A949-158E8394B6E2}"/>
    <cellStyle name="l_Rádio Bahia_SECOM PR - MARANHÃO -  14-05-08 2 2 2 3" xfId="28112" xr:uid="{8B34D753-116B-427C-96D7-419E2A9E91EB}"/>
    <cellStyle name="l_Rádio Bahia_SECOM PR - MARANHÃO -  14-05-08 2 2 3" xfId="31336" xr:uid="{0515BF9B-4969-42D5-89B7-0ABDC66579D7}"/>
    <cellStyle name="l_Rádio Bahia_SECOM PR - MARANHÃO -  14-05-08 2 2 3 2" xfId="43560" xr:uid="{2AAE5AE0-76D4-426C-B1D8-8CD3F3A04027}"/>
    <cellStyle name="l_Rádio Bahia_SECOM PR - MARANHÃO -  14-05-08 2 2 4" xfId="34328" xr:uid="{F660580E-A62C-4DB5-BC34-6282C776C173}"/>
    <cellStyle name="l_Rádio Bahia_SECOM PR - MARANHÃO -  14-05-08 2 2 4 2" xfId="46047" xr:uid="{86AC2FC6-E178-447F-85CF-239756B33F8C}"/>
    <cellStyle name="l_Rádio Bahia_SECOM PR - MARANHÃO -  14-05-08 2 2 5" xfId="36529" xr:uid="{8C9FA5A2-C3CA-4BBE-8804-D2A7DCBBE12B}"/>
    <cellStyle name="l_Rádio Bahia_SECOM PR - MARANHÃO -  14-05-08 2 2 6" xfId="24441" xr:uid="{5E41128D-550E-4473-B03B-525AADF00B6C}"/>
    <cellStyle name="l_Rádio Bahia_SECOM PR - MARANHÃO -  14-05-08 2 3" xfId="15342" xr:uid="{F1643DB3-FCA3-49C4-A1E5-099561E5A15B}"/>
    <cellStyle name="l_Rádio Bahia_SECOM PR - MARANHÃO -  14-05-08 2 3 2" xfId="21501" xr:uid="{1AD3186F-24C6-4B2F-BCAB-89B774115723}"/>
    <cellStyle name="l_Rádio Bahia_SECOM PR - MARANHÃO -  14-05-08 2 3 2 2" xfId="38874" xr:uid="{E78C970A-88C0-41C6-A728-A4F6AB49D821}"/>
    <cellStyle name="l_Rádio Bahia_SECOM PR - MARANHÃO -  14-05-08 2 3 3" xfId="26463" xr:uid="{68A3CF20-849A-4E72-B8CF-E08ECB27C57E}"/>
    <cellStyle name="l_Rádio Bahia_SECOM PR - MARANHÃO -  14-05-08 2 4" xfId="29654" xr:uid="{D7C5BE4E-556E-4AF2-A161-F76F45665293}"/>
    <cellStyle name="l_Rádio Bahia_SECOM PR - MARANHÃO -  14-05-08 2 4 2" xfId="41964" xr:uid="{BFFCEEEE-3A5B-4360-AB6B-D2BE0F4DA52A}"/>
    <cellStyle name="l_Rádio Bahia_SECOM PR - MARANHÃO -  14-05-08 2 5" xfId="32638" xr:uid="{B142AA5F-8BD0-4BAB-9988-8048FE6D0255}"/>
    <cellStyle name="l_Rádio Bahia_SECOM PR - MARANHÃO -  14-05-08 2 5 2" xfId="44393" xr:uid="{DFD4B198-BCBF-4397-904B-CC71F025498A}"/>
    <cellStyle name="l_Rádio Bahia_SECOM PR - MARANHÃO -  14-05-08 2 6" xfId="34943" xr:uid="{68BFF64F-4D62-4199-93DF-556CB7868CC0}"/>
    <cellStyle name="l_Rádio Bahia_SECOM PR - MARANHÃO -  14-05-08 2 7" xfId="18951" xr:uid="{13F111B8-7478-467E-9453-D4E5BAE077E1}"/>
    <cellStyle name="l_Rádio Bahia_SECOM PR - MARANHÃO -  14-05-08 3" xfId="12612" xr:uid="{2C14BF5F-3FB4-4CAE-A078-AE824303CCA0}"/>
    <cellStyle name="l_Rádio Bahia_SECOM PR - MARANHÃO -  14-05-08 3 2" xfId="16242" xr:uid="{85C0D406-2AFD-491E-BC7E-F6BBFA3FA3FC}"/>
    <cellStyle name="l_Rádio Bahia_SECOM PR - MARANHÃO -  14-05-08 3 2 2" xfId="22401" xr:uid="{B32944DA-7C43-40FD-84CF-178D5BDCF902}"/>
    <cellStyle name="l_Rádio Bahia_SECOM PR - MARANHÃO -  14-05-08 3 2 2 2" xfId="39679" xr:uid="{A1F5716A-56E8-4D6B-9940-1D3D2F9F14F1}"/>
    <cellStyle name="l_Rádio Bahia_SECOM PR - MARANHÃO -  14-05-08 3 2 3" xfId="27320" xr:uid="{349F27BE-90C3-40B5-9821-CA0312CCD6B1}"/>
    <cellStyle name="l_Rádio Bahia_SECOM PR - MARANHÃO -  14-05-08 3 2 4" xfId="48579" xr:uid="{DE5B7188-E005-47EB-BCEC-E3612B3C6B13}"/>
    <cellStyle name="l_Rádio Bahia_SECOM PR - MARANHÃO -  14-05-08 3 3" xfId="17942" xr:uid="{BF90C262-73D3-48A3-B5FC-C02FBF0EB447}"/>
    <cellStyle name="l_Rádio Bahia_SECOM PR - MARANHÃO -  14-05-08 3 3 2" xfId="24101" xr:uid="{C034B1B5-4C44-474C-9441-D59A509C2E4B}"/>
    <cellStyle name="l_Rádio Bahia_SECOM PR - MARANHÃO -  14-05-08 3 3 2 2" xfId="42764" xr:uid="{7E271B2F-3122-4182-B3C2-F8CB695B042E}"/>
    <cellStyle name="l_Rádio Bahia_SECOM PR - MARANHÃO -  14-05-08 3 3 3" xfId="30538" xr:uid="{740F7FB5-30F6-47EF-9D8B-35083D984BAA}"/>
    <cellStyle name="l_Rádio Bahia_SECOM PR - MARANHÃO -  14-05-08 3 4" xfId="33535" xr:uid="{466F4EF5-C207-42BA-87E9-0B030F129A25}"/>
    <cellStyle name="l_Rádio Bahia_SECOM PR - MARANHÃO -  14-05-08 3 4 2" xfId="45254" xr:uid="{AA354407-002C-441B-B2F3-0F3C3554EBD5}"/>
    <cellStyle name="l_Rádio Bahia_SECOM PR - MARANHÃO -  14-05-08 3 5" xfId="35737" xr:uid="{BA76F744-4042-44C8-A77B-D86559F124C5}"/>
    <cellStyle name="l_Rádio Bahia_SECOM PR - MARANHÃO -  14-05-08 3 6" xfId="35172" xr:uid="{DFE5E8EB-0476-477E-9D8B-52423BDD8F51}"/>
    <cellStyle name="l_Rádio Bahia_SECOM PR - MARANHÃO -  14-05-08 3 6 2" xfId="46286" xr:uid="{7F8B513C-74CD-4CED-BD2D-9EC51174B4E4}"/>
    <cellStyle name="l_Rádio Bahia_SECOM PR - MARANHÃO -  14-05-08 4" xfId="14502" xr:uid="{4B48B799-6876-48AB-83EC-D0A8D5C6243D}"/>
    <cellStyle name="l_Rádio Bahia_SECOM PR - MARANHÃO -  14-05-08 4 2" xfId="20661" xr:uid="{DE4C011E-9E6A-4985-A2B2-5C09CB44E8E9}"/>
    <cellStyle name="l_Rádio Bahia_SECOM PR - MARANHÃO -  14-05-08 4 2 2" xfId="38071" xr:uid="{0B04DE28-F5A9-43E7-A637-BC53C6A29FD4}"/>
    <cellStyle name="l_Rádio Bahia_SECOM PR - MARANHÃO -  14-05-08 4 3" xfId="25569" xr:uid="{14F93008-D62E-40EB-882F-3F5F777A94F6}"/>
    <cellStyle name="l_Rádio Bahia_SECOM PR - MARANHÃO -  14-05-08 5" xfId="28780" xr:uid="{1FDB7EF0-984E-4629-8309-35B6CD40E4E4}"/>
    <cellStyle name="l_Rádio Bahia_SECOM PR - MARANHÃO -  14-05-08 5 2" xfId="41136" xr:uid="{1929BE99-F674-4E33-9EBA-3E1B0217EAE1}"/>
    <cellStyle name="l_Rádio Bahia_SECOM PR - MARANHÃO -  14-05-08 6" xfId="24756" xr:uid="{973F89C4-9C3E-45F0-B134-B17CA625D05E}"/>
    <cellStyle name="l_Rádio Bahia_SECOM PR - MARANHÃO -  14-05-08_OOH - Rev 12" xfId="4364" xr:uid="{55E4093B-04CC-4C32-83FC-498086907641}"/>
    <cellStyle name="l_Rádio Bahia_SECOM PR - MGE E SPE - 14-05" xfId="2217" xr:uid="{BEBF4F4A-4F39-4F00-BD9E-16A1122361B7}"/>
    <cellStyle name="l_Rádio Bahia_SECOM PR - MGE E SPE - 14-05 2" xfId="11660" xr:uid="{AE4820C5-33E7-4C85-B721-201F80E70F97}"/>
    <cellStyle name="l_Rádio Bahia_SECOM PR - MGE E SPE - 14-05 2 2" xfId="13416" xr:uid="{81573236-B416-4F19-996C-5D9E7033EA54}"/>
    <cellStyle name="l_Rádio Bahia_SECOM PR - MGE E SPE - 14-05 2 2 2" xfId="17046" xr:uid="{367A46E6-A3CB-41CF-90E6-CDCC43192492}"/>
    <cellStyle name="l_Rádio Bahia_SECOM PR - MGE E SPE - 14-05 2 2 2 2" xfId="23205" xr:uid="{3BC9DA7C-D6E7-4AEE-BFE6-7C5C6475D08F}"/>
    <cellStyle name="l_Rádio Bahia_SECOM PR - MGE E SPE - 14-05 2 2 2 2 2" xfId="40472" xr:uid="{B9BA22CE-66CC-4BAE-9E3E-1B8CE252C5D8}"/>
    <cellStyle name="l_Rádio Bahia_SECOM PR - MGE E SPE - 14-05 2 2 2 3" xfId="28113" xr:uid="{71F35315-E9CA-413C-A999-4CD3FD7246A2}"/>
    <cellStyle name="l_Rádio Bahia_SECOM PR - MGE E SPE - 14-05 2 2 3" xfId="31337" xr:uid="{1D543893-1A5A-4F98-9133-7CB97C41F70B}"/>
    <cellStyle name="l_Rádio Bahia_SECOM PR - MGE E SPE - 14-05 2 2 3 2" xfId="43561" xr:uid="{506268D6-8EEE-403E-BC45-8D22CB803BC1}"/>
    <cellStyle name="l_Rádio Bahia_SECOM PR - MGE E SPE - 14-05 2 2 4" xfId="34329" xr:uid="{B216B93B-7120-48DE-A464-4A3CAA2F9954}"/>
    <cellStyle name="l_Rádio Bahia_SECOM PR - MGE E SPE - 14-05 2 2 4 2" xfId="46048" xr:uid="{6DA40F92-E19E-4524-ADC7-B2F18D076B6F}"/>
    <cellStyle name="l_Rádio Bahia_SECOM PR - MGE E SPE - 14-05 2 2 5" xfId="36530" xr:uid="{826FA733-64AB-4ED4-926F-5AD1D893B8D0}"/>
    <cellStyle name="l_Rádio Bahia_SECOM PR - MGE E SPE - 14-05 2 2 6" xfId="24442" xr:uid="{2C06CB8B-672B-4F81-9E63-460ED6E492FF}"/>
    <cellStyle name="l_Rádio Bahia_SECOM PR - MGE E SPE - 14-05 2 3" xfId="15343" xr:uid="{26DE4860-2008-4A31-A017-EB59250618E3}"/>
    <cellStyle name="l_Rádio Bahia_SECOM PR - MGE E SPE - 14-05 2 3 2" xfId="21502" xr:uid="{B44FF9AF-7261-4A0F-B2D2-243704C931D0}"/>
    <cellStyle name="l_Rádio Bahia_SECOM PR - MGE E SPE - 14-05 2 3 2 2" xfId="38875" xr:uid="{5FE7F0E6-B505-43F9-BBB9-36F530A19B59}"/>
    <cellStyle name="l_Rádio Bahia_SECOM PR - MGE E SPE - 14-05 2 3 3" xfId="26464" xr:uid="{6F440E23-D0EA-4259-8474-7C2BF8C65177}"/>
    <cellStyle name="l_Rádio Bahia_SECOM PR - MGE E SPE - 14-05 2 4" xfId="29655" xr:uid="{8241AC13-C5FA-4D47-ABB0-AF30B4AF3ED3}"/>
    <cellStyle name="l_Rádio Bahia_SECOM PR - MGE E SPE - 14-05 2 4 2" xfId="41965" xr:uid="{458F871F-4410-48C0-9881-F35F42419F65}"/>
    <cellStyle name="l_Rádio Bahia_SECOM PR - MGE E SPE - 14-05 2 5" xfId="32639" xr:uid="{18F7EF99-C260-4C8D-A1A8-F9D573E9B62C}"/>
    <cellStyle name="l_Rádio Bahia_SECOM PR - MGE E SPE - 14-05 2 5 2" xfId="44394" xr:uid="{586C1B13-6505-45C8-9A22-51996D11FFDE}"/>
    <cellStyle name="l_Rádio Bahia_SECOM PR - MGE E SPE - 14-05 2 6" xfId="34944" xr:uid="{7D5BF77F-108B-4895-AE47-673AC2840863}"/>
    <cellStyle name="l_Rádio Bahia_SECOM PR - MGE E SPE - 14-05 2 7" xfId="18635" xr:uid="{CBA3A3DC-661B-49C5-AADE-5770859CB6A7}"/>
    <cellStyle name="l_Rádio Bahia_SECOM PR - MGE E SPE - 14-05 3" xfId="12613" xr:uid="{D0E8CB9C-2C59-4514-893A-FF87F75B7FA0}"/>
    <cellStyle name="l_Rádio Bahia_SECOM PR - MGE E SPE - 14-05 3 2" xfId="16243" xr:uid="{CC308EEB-BC3D-44A1-9F97-E85A5208A740}"/>
    <cellStyle name="l_Rádio Bahia_SECOM PR - MGE E SPE - 14-05 3 2 2" xfId="22402" xr:uid="{23362031-E0BA-4DEC-86EF-6ECA30323E13}"/>
    <cellStyle name="l_Rádio Bahia_SECOM PR - MGE E SPE - 14-05 3 2 2 2" xfId="39680" xr:uid="{F1448984-0C9B-4634-847E-82FEDE02D6A8}"/>
    <cellStyle name="l_Rádio Bahia_SECOM PR - MGE E SPE - 14-05 3 2 3" xfId="27321" xr:uid="{39832DF4-B119-45C5-92CE-56DE4E0562EE}"/>
    <cellStyle name="l_Rádio Bahia_SECOM PR - MGE E SPE - 14-05 3 2 4" xfId="48580" xr:uid="{0F04023C-3675-4AF7-8008-D83ED38D749E}"/>
    <cellStyle name="l_Rádio Bahia_SECOM PR - MGE E SPE - 14-05 3 3" xfId="17943" xr:uid="{B3CAE195-9318-4C9B-AD36-CECF7DD9319F}"/>
    <cellStyle name="l_Rádio Bahia_SECOM PR - MGE E SPE - 14-05 3 3 2" xfId="24102" xr:uid="{C4583C24-9EE6-4F07-8FEC-4A9CEDE57D71}"/>
    <cellStyle name="l_Rádio Bahia_SECOM PR - MGE E SPE - 14-05 3 3 2 2" xfId="42765" xr:uid="{DD2C58D8-9637-4EA1-A452-D2F280BD29FE}"/>
    <cellStyle name="l_Rádio Bahia_SECOM PR - MGE E SPE - 14-05 3 3 3" xfId="30539" xr:uid="{4D7955FC-6246-4521-9982-5C88008C12F8}"/>
    <cellStyle name="l_Rádio Bahia_SECOM PR - MGE E SPE - 14-05 3 4" xfId="33536" xr:uid="{729FF807-305E-4557-8DD9-ECABCF6A0551}"/>
    <cellStyle name="l_Rádio Bahia_SECOM PR - MGE E SPE - 14-05 3 4 2" xfId="45255" xr:uid="{2C40517C-22B9-4EC5-B42A-019ED132B021}"/>
    <cellStyle name="l_Rádio Bahia_SECOM PR - MGE E SPE - 14-05 3 5" xfId="35738" xr:uid="{3B60D555-E2AB-441D-BFFE-40743E05DE60}"/>
    <cellStyle name="l_Rádio Bahia_SECOM PR - MGE E SPE - 14-05 3 6" xfId="37018" xr:uid="{37F4399D-18F7-4CBB-B051-52499FC866BF}"/>
    <cellStyle name="l_Rádio Bahia_SECOM PR - MGE E SPE - 14-05 3 6 2" xfId="46554" xr:uid="{C7DE8D4D-8962-4ADC-8CED-9B583EF7ABDF}"/>
    <cellStyle name="l_Rádio Bahia_SECOM PR - MGE E SPE - 14-05 4" xfId="14503" xr:uid="{C49EFC65-5441-4B23-BBBE-ECC4971E63AE}"/>
    <cellStyle name="l_Rádio Bahia_SECOM PR - MGE E SPE - 14-05 4 2" xfId="20662" xr:uid="{C8181838-EE58-475B-8F34-A5773CAC8E83}"/>
    <cellStyle name="l_Rádio Bahia_SECOM PR - MGE E SPE - 14-05 4 2 2" xfId="38072" xr:uid="{BEDCEF59-F5D5-4304-91FF-DB2C38991A0D}"/>
    <cellStyle name="l_Rádio Bahia_SECOM PR - MGE E SPE - 14-05 4 3" xfId="25570" xr:uid="{2D06CBC4-0B8C-4B91-9C9A-4176D7D7EEF8}"/>
    <cellStyle name="l_Rádio Bahia_SECOM PR - MGE E SPE - 14-05 5" xfId="28781" xr:uid="{46FD8C91-64EB-463D-8DF5-0E65C204D49F}"/>
    <cellStyle name="l_Rádio Bahia_SECOM PR - MGE E SPE - 14-05 5 2" xfId="41137" xr:uid="{07A62BCB-6F2A-430C-A74D-6AB0014D6DEE}"/>
    <cellStyle name="l_Rádio Bahia_SECOM PR - MGE E SPE - 14-05 6" xfId="24786" xr:uid="{1ED08D06-F035-4B31-AE44-ECFDE8484A88}"/>
    <cellStyle name="l_Rádio Bahia_SECOM PR - MGE E SPE - 14-05_OOH - Rev 12" xfId="4365" xr:uid="{94BB8E76-D9F6-432E-8425-9757D8A76015}"/>
    <cellStyle name="l_Rádio Bahia_SÉCULO 21" xfId="2218" xr:uid="{7DC12ABF-95A9-437B-A648-52BAE1B3752C}"/>
    <cellStyle name="l_Rádio Bahia_SPA - NUCLEO APRES" xfId="2219" xr:uid="{1A0D7D0C-6A3D-411E-8E4A-E687E7583C5F}"/>
    <cellStyle name="l_Rádio Bahia_SPA - NUCLEO APRES 2" xfId="11661" xr:uid="{4406CAE0-274D-4BC7-AAAB-92B6DD64BC50}"/>
    <cellStyle name="l_Rádio Bahia_SPA - NUCLEO APRES 2 2" xfId="13417" xr:uid="{D40F28FE-28A5-42FD-AC6C-EEC842247CC3}"/>
    <cellStyle name="l_Rádio Bahia_SPA - NUCLEO APRES 2 2 2" xfId="17047" xr:uid="{731554BB-AAB7-471B-8F02-743D9339160F}"/>
    <cellStyle name="l_Rádio Bahia_SPA - NUCLEO APRES 2 2 2 2" xfId="23206" xr:uid="{3E029995-31B2-436E-8F3E-58B93719316A}"/>
    <cellStyle name="l_Rádio Bahia_SPA - NUCLEO APRES 2 2 2 2 2" xfId="40473" xr:uid="{0F9736D6-2F77-49D0-8CFD-C37BE6C4DCF3}"/>
    <cellStyle name="l_Rádio Bahia_SPA - NUCLEO APRES 2 2 2 3" xfId="28114" xr:uid="{8C022B2D-A233-476D-811A-7CB7244413A3}"/>
    <cellStyle name="l_Rádio Bahia_SPA - NUCLEO APRES 2 2 3" xfId="31338" xr:uid="{1C881C77-7560-49EF-813E-BD3CD3B5FF7E}"/>
    <cellStyle name="l_Rádio Bahia_SPA - NUCLEO APRES 2 2 3 2" xfId="43562" xr:uid="{E15A257F-8D61-4A06-BE9C-08914E4A5F92}"/>
    <cellStyle name="l_Rádio Bahia_SPA - NUCLEO APRES 2 2 4" xfId="34330" xr:uid="{15F2B124-131F-4347-85DD-4ECA1341FBA7}"/>
    <cellStyle name="l_Rádio Bahia_SPA - NUCLEO APRES 2 2 4 2" xfId="46049" xr:uid="{F9E6F56A-6261-4591-A62D-7E8633DFE32A}"/>
    <cellStyle name="l_Rádio Bahia_SPA - NUCLEO APRES 2 2 5" xfId="36531" xr:uid="{D22763CB-ED4A-4E18-83D8-D8167B5B629C}"/>
    <cellStyle name="l_Rádio Bahia_SPA - NUCLEO APRES 2 2 6" xfId="24443" xr:uid="{00190F8F-8F29-420B-9850-4340A3FE8D33}"/>
    <cellStyle name="l_Rádio Bahia_SPA - NUCLEO APRES 2 3" xfId="15344" xr:uid="{E1445714-0054-47A2-99A5-FB4137292DBE}"/>
    <cellStyle name="l_Rádio Bahia_SPA - NUCLEO APRES 2 3 2" xfId="21503" xr:uid="{3926A2C9-AD79-436A-9E35-C5BBDC1C9C5B}"/>
    <cellStyle name="l_Rádio Bahia_SPA - NUCLEO APRES 2 3 2 2" xfId="38876" xr:uid="{5C84D254-202A-430D-8236-9C792573449C}"/>
    <cellStyle name="l_Rádio Bahia_SPA - NUCLEO APRES 2 3 3" xfId="26465" xr:uid="{53BDCB33-0A13-4905-8F86-0947CF3BD815}"/>
    <cellStyle name="l_Rádio Bahia_SPA - NUCLEO APRES 2 4" xfId="29656" xr:uid="{EBCE489E-8F2B-432B-811F-FAD7C7513530}"/>
    <cellStyle name="l_Rádio Bahia_SPA - NUCLEO APRES 2 4 2" xfId="41966" xr:uid="{70F4E827-2F5C-41BE-89F7-6F222228506C}"/>
    <cellStyle name="l_Rádio Bahia_SPA - NUCLEO APRES 2 5" xfId="32640" xr:uid="{5AB4CA5B-11DB-4719-B1BF-AB9A47CC99C3}"/>
    <cellStyle name="l_Rádio Bahia_SPA - NUCLEO APRES 2 5 2" xfId="44395" xr:uid="{596D2A4D-C699-40DC-A6E6-9229E00E18EA}"/>
    <cellStyle name="l_Rádio Bahia_SPA - NUCLEO APRES 2 6" xfId="34945" xr:uid="{47DA8F90-5523-4844-9DA6-509DBDE62AD2}"/>
    <cellStyle name="l_Rádio Bahia_SPA - NUCLEO APRES 2 7" xfId="19333" xr:uid="{A598A6BE-10BA-4911-9765-78BE5D90D1F3}"/>
    <cellStyle name="l_Rádio Bahia_SPA - NUCLEO APRES 3" xfId="12614" xr:uid="{D936B648-C434-489D-8047-0E6C50B12B4E}"/>
    <cellStyle name="l_Rádio Bahia_SPA - NUCLEO APRES 3 2" xfId="16244" xr:uid="{4F0A00D4-4FF6-4BC1-A5C4-6E997B5970CC}"/>
    <cellStyle name="l_Rádio Bahia_SPA - NUCLEO APRES 3 2 2" xfId="22403" xr:uid="{8E9CDD15-A447-4A3A-8FAE-486EDCF86CA7}"/>
    <cellStyle name="l_Rádio Bahia_SPA - NUCLEO APRES 3 2 2 2" xfId="39681" xr:uid="{83C518A7-8FD7-4232-B921-F5DF8416E83D}"/>
    <cellStyle name="l_Rádio Bahia_SPA - NUCLEO APRES 3 2 3" xfId="27322" xr:uid="{2011E63B-F857-47EC-9D44-1CD60442FAD0}"/>
    <cellStyle name="l_Rádio Bahia_SPA - NUCLEO APRES 3 2 4" xfId="48581" xr:uid="{7646CFC5-C218-44CC-A6EC-311D395A5734}"/>
    <cellStyle name="l_Rádio Bahia_SPA - NUCLEO APRES 3 3" xfId="17944" xr:uid="{3D36E906-60B1-4CD0-9AED-D356419266C3}"/>
    <cellStyle name="l_Rádio Bahia_SPA - NUCLEO APRES 3 3 2" xfId="24103" xr:uid="{DE2CC169-15FF-4F44-8A2A-48683F11CF59}"/>
    <cellStyle name="l_Rádio Bahia_SPA - NUCLEO APRES 3 3 2 2" xfId="42766" xr:uid="{2CF7F5E0-880D-4669-B199-2BF29F74985C}"/>
    <cellStyle name="l_Rádio Bahia_SPA - NUCLEO APRES 3 3 3" xfId="30540" xr:uid="{FE6B81DE-58B4-4BEA-B719-468682120CD4}"/>
    <cellStyle name="l_Rádio Bahia_SPA - NUCLEO APRES 3 4" xfId="33537" xr:uid="{D4CB296B-6B93-4497-8E52-BEC700EDCFBE}"/>
    <cellStyle name="l_Rádio Bahia_SPA - NUCLEO APRES 3 4 2" xfId="45256" xr:uid="{1F1F2269-BAEA-4409-8B21-583BB5699E2C}"/>
    <cellStyle name="l_Rádio Bahia_SPA - NUCLEO APRES 3 5" xfId="35739" xr:uid="{CDC01865-56EC-4149-9983-304BF7388F13}"/>
    <cellStyle name="l_Rádio Bahia_SPA - NUCLEO APRES 3 6" xfId="37221" xr:uid="{2841BDD3-A7A1-4737-8B8B-DC8A8D772C93}"/>
    <cellStyle name="l_Rádio Bahia_SPA - NUCLEO APRES 3 6 2" xfId="46757" xr:uid="{CEC2FF20-F4E1-41BB-9F63-7460177BD446}"/>
    <cellStyle name="l_Rádio Bahia_SPA - NUCLEO APRES 4" xfId="14504" xr:uid="{AE139B8D-13B5-4032-9D4A-B07F48E9B557}"/>
    <cellStyle name="l_Rádio Bahia_SPA - NUCLEO APRES 4 2" xfId="20663" xr:uid="{020B5846-1704-407C-BAA5-5090062CC2C8}"/>
    <cellStyle name="l_Rádio Bahia_SPA - NUCLEO APRES 4 2 2" xfId="38073" xr:uid="{F1CF848B-E1D2-4812-B172-13C1D83BD9DB}"/>
    <cellStyle name="l_Rádio Bahia_SPA - NUCLEO APRES 4 3" xfId="25571" xr:uid="{BFD1DB6B-2DB2-410E-8436-F1CD796CEABF}"/>
    <cellStyle name="l_Rádio Bahia_SPA - NUCLEO APRES 5" xfId="28782" xr:uid="{430121C3-7F5A-48FA-B0E9-6C98FB43A916}"/>
    <cellStyle name="l_Rádio Bahia_SPA - NUCLEO APRES 5 2" xfId="41138" xr:uid="{54BE3229-D508-433D-8848-91522332B359}"/>
    <cellStyle name="l_Rádio Bahia_SPA - NUCLEO APRES 6" xfId="24764" xr:uid="{5F072BBB-480A-425A-9997-BE17286200A4}"/>
    <cellStyle name="l_Rádio Bahia_SPA - NUCLEO APRES_OOH - Rev 12" xfId="4366" xr:uid="{8A55760A-6780-46B5-8E08-8127C72D04DA}"/>
    <cellStyle name="l_Rádio Bahia_TV MATISSE" xfId="2220" xr:uid="{0D36AE95-1EAC-490B-B7CA-5095B5F1735B}"/>
    <cellStyle name="l_Rádio Bahia_TV MATISSE 2" xfId="11662" xr:uid="{BC182ACB-7264-40E4-A93E-5761F7EDD48D}"/>
    <cellStyle name="l_Rádio Bahia_TV MATISSE 2 2" xfId="13418" xr:uid="{A7B76666-2697-4A72-A2A1-521443B16C40}"/>
    <cellStyle name="l_Rádio Bahia_TV MATISSE 2 2 2" xfId="17048" xr:uid="{B0FE4BD4-00CB-4717-8506-2EA5489E99B3}"/>
    <cellStyle name="l_Rádio Bahia_TV MATISSE 2 2 2 2" xfId="23207" xr:uid="{57408F98-81BC-4F99-A772-7592BC34202D}"/>
    <cellStyle name="l_Rádio Bahia_TV MATISSE 2 2 2 2 2" xfId="40474" xr:uid="{87B17F01-3B66-40AD-975A-571B3307105E}"/>
    <cellStyle name="l_Rádio Bahia_TV MATISSE 2 2 2 3" xfId="28115" xr:uid="{8CE02231-3555-4161-B8AF-2EFADE513D7F}"/>
    <cellStyle name="l_Rádio Bahia_TV MATISSE 2 2 3" xfId="31339" xr:uid="{CA4CAC5A-BD8E-48B7-A6EB-F403BAD38CF1}"/>
    <cellStyle name="l_Rádio Bahia_TV MATISSE 2 2 3 2" xfId="43563" xr:uid="{177D86CD-A82F-4259-BADC-B063C0A8ED80}"/>
    <cellStyle name="l_Rádio Bahia_TV MATISSE 2 2 4" xfId="34331" xr:uid="{75129771-F1A3-4668-B698-07636B8C86ED}"/>
    <cellStyle name="l_Rádio Bahia_TV MATISSE 2 2 4 2" xfId="46050" xr:uid="{B2362681-7365-4573-AA91-ADCAAFF32A59}"/>
    <cellStyle name="l_Rádio Bahia_TV MATISSE 2 2 5" xfId="36532" xr:uid="{B27771C0-6586-4DBA-8AF0-804E5762DB0B}"/>
    <cellStyle name="l_Rádio Bahia_TV MATISSE 2 2 6" xfId="24444" xr:uid="{6D09CBB7-3A51-47C7-B4B2-B7F5978AA3C4}"/>
    <cellStyle name="l_Rádio Bahia_TV MATISSE 2 3" xfId="15345" xr:uid="{B5918978-7F57-4632-A825-9400A530B21D}"/>
    <cellStyle name="l_Rádio Bahia_TV MATISSE 2 3 2" xfId="21504" xr:uid="{0ECA6CA8-1288-4DFC-A30C-FC19EF10A329}"/>
    <cellStyle name="l_Rádio Bahia_TV MATISSE 2 3 2 2" xfId="38877" xr:uid="{1253492B-7654-4162-9B71-AC96C1F9B7E5}"/>
    <cellStyle name="l_Rádio Bahia_TV MATISSE 2 3 3" xfId="26466" xr:uid="{2CB8E773-8661-4A9E-9731-80D74796F1BB}"/>
    <cellStyle name="l_Rádio Bahia_TV MATISSE 2 4" xfId="29657" xr:uid="{9800A1FA-50D7-417E-8747-3E0016F05FF7}"/>
    <cellStyle name="l_Rádio Bahia_TV MATISSE 2 4 2" xfId="41967" xr:uid="{AC1B3E1F-C9E7-40C6-B34E-2EC3B3F6BFC8}"/>
    <cellStyle name="l_Rádio Bahia_TV MATISSE 2 5" xfId="32641" xr:uid="{AE059FD1-EFE6-4DD1-91DB-98F2203C14EC}"/>
    <cellStyle name="l_Rádio Bahia_TV MATISSE 2 5 2" xfId="44396" xr:uid="{3537B47D-D2C9-4B1B-BAF9-EA4E01B8F5CB}"/>
    <cellStyle name="l_Rádio Bahia_TV MATISSE 2 6" xfId="34946" xr:uid="{AC3BF414-ECA4-45FC-A9A7-0D82AEDCE1D0}"/>
    <cellStyle name="l_Rádio Bahia_TV MATISSE 2 7" xfId="19627" xr:uid="{F947EE01-175A-405A-928A-BD53EC172DB9}"/>
    <cellStyle name="l_Rádio Bahia_TV MATISSE 3" xfId="12615" xr:uid="{A3DA9A7F-4017-470B-B7AF-BF3634F67177}"/>
    <cellStyle name="l_Rádio Bahia_TV MATISSE 3 2" xfId="16245" xr:uid="{000AA5B6-63C1-4C9C-A1F9-0306831A6DC8}"/>
    <cellStyle name="l_Rádio Bahia_TV MATISSE 3 2 2" xfId="22404" xr:uid="{035B04CE-3423-40CE-99B1-124D9EBA1FE4}"/>
    <cellStyle name="l_Rádio Bahia_TV MATISSE 3 2 2 2" xfId="39682" xr:uid="{EFD807B0-5B22-45BF-B48B-BDF16748FE96}"/>
    <cellStyle name="l_Rádio Bahia_TV MATISSE 3 2 3" xfId="27323" xr:uid="{A1128B67-E7BA-4AAF-B60F-5E942B36DCD6}"/>
    <cellStyle name="l_Rádio Bahia_TV MATISSE 3 2 4" xfId="48582" xr:uid="{3D9B0185-AE06-424B-AF80-38A5C73CB11A}"/>
    <cellStyle name="l_Rádio Bahia_TV MATISSE 3 3" xfId="17945" xr:uid="{63CF989C-9F68-41BA-9DB9-0445FFEF09A8}"/>
    <cellStyle name="l_Rádio Bahia_TV MATISSE 3 3 2" xfId="24104" xr:uid="{D640D1F9-0701-4AE9-A6A0-23142E2482C9}"/>
    <cellStyle name="l_Rádio Bahia_TV MATISSE 3 3 2 2" xfId="42767" xr:uid="{B12DAEF0-02CC-4881-AA4A-31F5CA9C143B}"/>
    <cellStyle name="l_Rádio Bahia_TV MATISSE 3 3 3" xfId="30541" xr:uid="{D23E2B0E-5BF4-4D49-90EC-8AC0CC4275A2}"/>
    <cellStyle name="l_Rádio Bahia_TV MATISSE 3 4" xfId="33538" xr:uid="{C631E11B-3586-4714-87CE-63068800612B}"/>
    <cellStyle name="l_Rádio Bahia_TV MATISSE 3 4 2" xfId="45257" xr:uid="{CD338303-E9F6-48EF-B72A-7C8CFACCDE95}"/>
    <cellStyle name="l_Rádio Bahia_TV MATISSE 3 5" xfId="35740" xr:uid="{F9B1A4AF-4EB9-4CDE-B58F-F229DB52212B}"/>
    <cellStyle name="l_Rádio Bahia_TV MATISSE 3 6" xfId="36821" xr:uid="{AD18D039-B9CA-41E3-B65C-B0134B51C907}"/>
    <cellStyle name="l_Rádio Bahia_TV MATISSE 3 6 2" xfId="46357" xr:uid="{0E9D472B-E4DF-4913-8477-A72D543B9EFB}"/>
    <cellStyle name="l_Rádio Bahia_TV MATISSE 4" xfId="14505" xr:uid="{D032354E-34D2-4DFD-A76C-88BC06C463A2}"/>
    <cellStyle name="l_Rádio Bahia_TV MATISSE 4 2" xfId="20664" xr:uid="{5A9A478A-8EDF-4731-AD69-83B78C0D4C4E}"/>
    <cellStyle name="l_Rádio Bahia_TV MATISSE 4 2 2" xfId="38074" xr:uid="{41655339-120A-4D77-8E7A-04BC0195DC6E}"/>
    <cellStyle name="l_Rádio Bahia_TV MATISSE 4 3" xfId="25572" xr:uid="{35703937-1B63-4113-A772-787E80EB1238}"/>
    <cellStyle name="l_Rádio Bahia_TV MATISSE 5" xfId="28783" xr:uid="{EEB4232E-812F-4E78-BEF3-2DE1D2C8F58E}"/>
    <cellStyle name="l_Rádio Bahia_TV MATISSE 5 2" xfId="41139" xr:uid="{7C476449-31D6-451B-98A9-AB727038E074}"/>
    <cellStyle name="l_Rádio Bahia_TV MATISSE 6" xfId="26722" xr:uid="{6602C17E-D02F-45CE-B777-DBD20210070E}"/>
    <cellStyle name="l_Rádio Bahia_TV MATISSE_OOH - Rev 12" xfId="4367" xr:uid="{8E2CE8AC-CE2D-4B39-B2A8-366553B691C6}"/>
    <cellStyle name="l_Rádio Ceará" xfId="2221" xr:uid="{11150C86-164B-4990-8F8D-00641DD70059}"/>
    <cellStyle name="l_Rádio Ceará 2" xfId="11663" xr:uid="{AE77AFC3-2D74-4212-BC7D-EFFF964FA17C}"/>
    <cellStyle name="l_Rádio Ceará 2 2" xfId="13419" xr:uid="{FDB5ED74-FEA0-40C2-9BF8-9166B52A2504}"/>
    <cellStyle name="l_Rádio Ceará 2 2 2" xfId="17049" xr:uid="{FA5B24AC-7813-4FAA-843E-E7FDB5532047}"/>
    <cellStyle name="l_Rádio Ceará 2 2 2 2" xfId="23208" xr:uid="{BEF75A3F-433B-4DF5-8304-D60CB5F878EC}"/>
    <cellStyle name="l_Rádio Ceará 2 2 2 2 2" xfId="40475" xr:uid="{B4DBCC8D-7F4F-424F-93AA-D4B9F1ADC35A}"/>
    <cellStyle name="l_Rádio Ceará 2 2 2 3" xfId="28116" xr:uid="{F9708585-3109-43D5-A0B0-9C3F437D72A2}"/>
    <cellStyle name="l_Rádio Ceará 2 2 3" xfId="31340" xr:uid="{C074BDC9-CC78-4397-ABD9-0CF4E414CBF2}"/>
    <cellStyle name="l_Rádio Ceará 2 2 3 2" xfId="43564" xr:uid="{16002824-E660-4E30-92F3-12FC707F2DC4}"/>
    <cellStyle name="l_Rádio Ceará 2 2 4" xfId="34332" xr:uid="{2ECC24F9-4117-4D91-8086-E059D3F38EFE}"/>
    <cellStyle name="l_Rádio Ceará 2 2 4 2" xfId="46051" xr:uid="{711163B3-A5DF-4467-B1F1-B930CDB42C70}"/>
    <cellStyle name="l_Rádio Ceará 2 2 5" xfId="36533" xr:uid="{0BF4DDDD-D6A7-4A21-B468-1DC28309384A}"/>
    <cellStyle name="l_Rádio Ceará 2 2 6" xfId="24445" xr:uid="{B945BA4F-D5A2-4A84-9C9A-B53D788085A5}"/>
    <cellStyle name="l_Rádio Ceará 2 3" xfId="15346" xr:uid="{B7E39A8E-723D-4740-A287-2B34416E279F}"/>
    <cellStyle name="l_Rádio Ceará 2 3 2" xfId="21505" xr:uid="{A815F5CA-9B91-4901-900B-DB0B16FE6EF5}"/>
    <cellStyle name="l_Rádio Ceará 2 3 2 2" xfId="38878" xr:uid="{2570E881-A456-4BEB-9BBF-4BBB358D0F1F}"/>
    <cellStyle name="l_Rádio Ceará 2 3 3" xfId="26467" xr:uid="{59A063C5-7D23-4027-8FC0-3344BE4EE46F}"/>
    <cellStyle name="l_Rádio Ceará 2 4" xfId="29658" xr:uid="{FCF7A170-781F-47C4-98A7-A2EE7F319F9B}"/>
    <cellStyle name="l_Rádio Ceará 2 4 2" xfId="41968" xr:uid="{12D1253F-4AB3-4587-A22E-CD1880AE1BC4}"/>
    <cellStyle name="l_Rádio Ceará 2 5" xfId="32642" xr:uid="{1EE937E5-7778-412B-9390-FFCC4FB0C433}"/>
    <cellStyle name="l_Rádio Ceará 2 5 2" xfId="44397" xr:uid="{DBB7FAD9-C15B-4A5A-AB41-A0F0F1E98961}"/>
    <cellStyle name="l_Rádio Ceará 2 6" xfId="34947" xr:uid="{3681F67E-0B49-4EAD-BC52-F41B40507561}"/>
    <cellStyle name="l_Rádio Ceará 2 7" xfId="18950" xr:uid="{45189C5F-827C-44C2-91E0-4395C8CB0C8C}"/>
    <cellStyle name="l_Rádio Ceará 3" xfId="12616" xr:uid="{BF0C92CF-7EF8-44D6-81EB-2884A0F4D299}"/>
    <cellStyle name="l_Rádio Ceará 3 2" xfId="16246" xr:uid="{0C6E4C78-DD69-405B-A2CB-47085102FC01}"/>
    <cellStyle name="l_Rádio Ceará 3 2 2" xfId="22405" xr:uid="{4DC22D10-A8CC-4541-8FA1-10A5677A4C65}"/>
    <cellStyle name="l_Rádio Ceará 3 2 2 2" xfId="39683" xr:uid="{71AFAFA5-C780-4618-A2FC-361CE1581646}"/>
    <cellStyle name="l_Rádio Ceará 3 2 3" xfId="27324" xr:uid="{52D3E10F-111E-4970-8119-3A0FA65010A5}"/>
    <cellStyle name="l_Rádio Ceará 3 2 4" xfId="48583" xr:uid="{60DB167C-CD03-4235-9C58-B5D14089EDA5}"/>
    <cellStyle name="l_Rádio Ceará 3 3" xfId="17946" xr:uid="{7BFB05DD-B974-4039-921B-DC63440BAEC5}"/>
    <cellStyle name="l_Rádio Ceará 3 3 2" xfId="24105" xr:uid="{CFF15ABD-3B6C-4917-A31C-F85C131E5BB5}"/>
    <cellStyle name="l_Rádio Ceará 3 3 2 2" xfId="42768" xr:uid="{CDD423EE-BFD1-4E15-BCCF-95E988CC3FA2}"/>
    <cellStyle name="l_Rádio Ceará 3 3 3" xfId="30542" xr:uid="{5431C3F1-0EF3-4FEB-8B2D-726C9E57FCF4}"/>
    <cellStyle name="l_Rádio Ceará 3 4" xfId="33539" xr:uid="{9407F18F-CB0F-44D0-86B0-9AFC8D60E4FE}"/>
    <cellStyle name="l_Rádio Ceará 3 4 2" xfId="45258" xr:uid="{30843823-E01B-4481-9D76-AF2425DA3454}"/>
    <cellStyle name="l_Rádio Ceará 3 5" xfId="35741" xr:uid="{B7F73364-5003-4C51-9875-01F85299ED71}"/>
    <cellStyle name="l_Rádio Ceará 3 6" xfId="36758" xr:uid="{9D076764-833D-4220-A16E-370684701189}"/>
    <cellStyle name="l_Rádio Ceará 3 6 2" xfId="46296" xr:uid="{18B954EA-8BB1-40DD-B6D0-46065223A221}"/>
    <cellStyle name="l_Rádio Ceará 4" xfId="14506" xr:uid="{C9A19F9B-E94B-4441-A828-8B400B3F72F3}"/>
    <cellStyle name="l_Rádio Ceará 4 2" xfId="20665" xr:uid="{3534CD07-8349-4BFB-8BBE-86033B586CBA}"/>
    <cellStyle name="l_Rádio Ceará 4 2 2" xfId="38075" xr:uid="{36C2C2E1-E799-46BC-9F2A-D3C44DDB5154}"/>
    <cellStyle name="l_Rádio Ceará 4 3" xfId="25573" xr:uid="{722ABB85-169B-42C5-BD83-15339016FD50}"/>
    <cellStyle name="l_Rádio Ceará 5" xfId="28784" xr:uid="{1B6BE83B-358E-45CC-B04E-126880A189C7}"/>
    <cellStyle name="l_Rádio Ceará 5 2" xfId="41140" xr:uid="{684E03C6-A97B-488D-84A0-7E2D0E27EF55}"/>
    <cellStyle name="l_Rádio Ceará 6" xfId="25827" xr:uid="{300A71AA-78FE-4D5A-A218-61550064CC15}"/>
    <cellStyle name="l_Rádio Ceará_OOH - Rev 12" xfId="4368" xr:uid="{493C59CE-2918-4CD1-B588-490A2D86F889}"/>
    <cellStyle name="l_Rádio Ceará_TV MATISSE" xfId="2222" xr:uid="{B293A280-2F00-45E1-8134-F8BB3E8893B5}"/>
    <cellStyle name="l_Rádio Ceará_TV MATISSE 2" xfId="11664" xr:uid="{010F8EE0-A537-4781-B5F5-FCDE183FE38F}"/>
    <cellStyle name="l_Rádio Ceará_TV MATISSE 2 2" xfId="13420" xr:uid="{74B00A37-AA01-4442-9637-E8B86AA5179B}"/>
    <cellStyle name="l_Rádio Ceará_TV MATISSE 2 2 2" xfId="17050" xr:uid="{D521973B-9B9A-4B1A-956B-78EE757A6DFB}"/>
    <cellStyle name="l_Rádio Ceará_TV MATISSE 2 2 2 2" xfId="23209" xr:uid="{0A74576C-E48B-4E95-BC1E-7F5C879ED502}"/>
    <cellStyle name="l_Rádio Ceará_TV MATISSE 2 2 2 2 2" xfId="40476" xr:uid="{F168B615-3CAB-4BDE-BE74-1354A63AB5EE}"/>
    <cellStyle name="l_Rádio Ceará_TV MATISSE 2 2 2 3" xfId="28117" xr:uid="{3F04A760-FF86-47A7-935D-7D9AB9DFDF58}"/>
    <cellStyle name="l_Rádio Ceará_TV MATISSE 2 2 3" xfId="31341" xr:uid="{DE3264F9-2863-4FBE-930B-66C1B5D5CF51}"/>
    <cellStyle name="l_Rádio Ceará_TV MATISSE 2 2 3 2" xfId="43565" xr:uid="{0E5547CB-26A4-4ABE-BFC2-2B7B8ECB835D}"/>
    <cellStyle name="l_Rádio Ceará_TV MATISSE 2 2 4" xfId="34333" xr:uid="{2FE58A6B-28D0-451B-9FAD-5FE71F174BF6}"/>
    <cellStyle name="l_Rádio Ceará_TV MATISSE 2 2 4 2" xfId="46052" xr:uid="{43330D2A-7B57-45F9-9D67-06EEAA308D6F}"/>
    <cellStyle name="l_Rádio Ceará_TV MATISSE 2 2 5" xfId="36534" xr:uid="{9D4A3EEF-712A-4A74-A44C-B90B6469ABEF}"/>
    <cellStyle name="l_Rádio Ceará_TV MATISSE 2 2 6" xfId="24446" xr:uid="{4815141C-BD49-4384-A2CC-2CA3C0AE2324}"/>
    <cellStyle name="l_Rádio Ceará_TV MATISSE 2 3" xfId="15347" xr:uid="{21EC5351-302B-424D-A2FF-0874A57F6917}"/>
    <cellStyle name="l_Rádio Ceará_TV MATISSE 2 3 2" xfId="21506" xr:uid="{2FA58BF8-67E4-48A2-89C3-0C5121449FE1}"/>
    <cellStyle name="l_Rádio Ceará_TV MATISSE 2 3 2 2" xfId="38879" xr:uid="{E78BE201-1285-471E-ABBF-FD0236126C87}"/>
    <cellStyle name="l_Rádio Ceará_TV MATISSE 2 3 3" xfId="26468" xr:uid="{6DE4E179-9931-41FB-8D37-06578C7CAF94}"/>
    <cellStyle name="l_Rádio Ceará_TV MATISSE 2 4" xfId="29659" xr:uid="{BCE44978-A7AC-4B36-AB60-903F0FFCDAE0}"/>
    <cellStyle name="l_Rádio Ceará_TV MATISSE 2 4 2" xfId="41969" xr:uid="{890295D8-60A9-4EF0-94A3-7835BAF9C8A6}"/>
    <cellStyle name="l_Rádio Ceará_TV MATISSE 2 5" xfId="32643" xr:uid="{821ECB9F-54D2-4C46-86FC-DCD121991AB6}"/>
    <cellStyle name="l_Rádio Ceará_TV MATISSE 2 5 2" xfId="44398" xr:uid="{0DF9012E-F5DF-4980-BE7F-908D1A33CCE8}"/>
    <cellStyle name="l_Rádio Ceará_TV MATISSE 2 6" xfId="34948" xr:uid="{33C371AC-9641-4EE3-A7F9-9155D803728A}"/>
    <cellStyle name="l_Rádio Ceará_TV MATISSE 2 7" xfId="18634" xr:uid="{C92D7480-A6B0-4847-830F-256D21E3B555}"/>
    <cellStyle name="l_Rádio Ceará_TV MATISSE 3" xfId="12617" xr:uid="{2F1743E1-7E44-4D81-9425-473F19DBA04B}"/>
    <cellStyle name="l_Rádio Ceará_TV MATISSE 3 2" xfId="16247" xr:uid="{074B4607-11D6-4F54-A4AD-390E6B23B68E}"/>
    <cellStyle name="l_Rádio Ceará_TV MATISSE 3 2 2" xfId="22406" xr:uid="{855D9E18-7A12-4F04-A083-7B0150CC0F81}"/>
    <cellStyle name="l_Rádio Ceará_TV MATISSE 3 2 2 2" xfId="39684" xr:uid="{9E42BE7D-F63C-49BE-86FD-BFF85B94B4D4}"/>
    <cellStyle name="l_Rádio Ceará_TV MATISSE 3 2 3" xfId="27325" xr:uid="{FE04C215-709C-4B65-A006-DE03E2AC1CCC}"/>
    <cellStyle name="l_Rádio Ceará_TV MATISSE 3 2 4" xfId="48584" xr:uid="{3B6F617B-C896-4933-90F1-FFBFC413A380}"/>
    <cellStyle name="l_Rádio Ceará_TV MATISSE 3 3" xfId="17947" xr:uid="{3A8A5094-14B6-4884-93E7-DE2A1416423A}"/>
    <cellStyle name="l_Rádio Ceará_TV MATISSE 3 3 2" xfId="24106" xr:uid="{E0D2BE40-CBE0-4E8D-B023-C0D839119E2E}"/>
    <cellStyle name="l_Rádio Ceará_TV MATISSE 3 3 2 2" xfId="42769" xr:uid="{39CF5EC5-2306-4F03-ABDD-B453DAEE7E89}"/>
    <cellStyle name="l_Rádio Ceará_TV MATISSE 3 3 3" xfId="30543" xr:uid="{9A716967-0E70-4112-A34F-EB5AA79E5368}"/>
    <cellStyle name="l_Rádio Ceará_TV MATISSE 3 4" xfId="33540" xr:uid="{70A39D4B-FC43-4A53-9AD3-E6F3B4C3DF65}"/>
    <cellStyle name="l_Rádio Ceará_TV MATISSE 3 4 2" xfId="45259" xr:uid="{8D9E31E8-EDE4-4893-9346-4A3674D74EA7}"/>
    <cellStyle name="l_Rádio Ceará_TV MATISSE 3 5" xfId="35742" xr:uid="{1AAB9FE9-BDCD-47BB-AF60-5A51ED294CD3}"/>
    <cellStyle name="l_Rádio Ceará_TV MATISSE 3 6" xfId="37017" xr:uid="{A6F22DB5-6E7F-4E79-9AA5-E0A38A116E2C}"/>
    <cellStyle name="l_Rádio Ceará_TV MATISSE 3 6 2" xfId="46553" xr:uid="{459F217B-C61E-4036-BB11-EDD77DCA8968}"/>
    <cellStyle name="l_Rádio Ceará_TV MATISSE 4" xfId="14507" xr:uid="{1D403108-F7E7-4111-B8F3-E5324316A9F9}"/>
    <cellStyle name="l_Rádio Ceará_TV MATISSE 4 2" xfId="20666" xr:uid="{CB9F7C4B-DAA1-40A7-A04D-AD1E9F5B0DFC}"/>
    <cellStyle name="l_Rádio Ceará_TV MATISSE 4 2 2" xfId="38076" xr:uid="{E164A3C7-560D-4728-9DB8-86D69BF120A8}"/>
    <cellStyle name="l_Rádio Ceará_TV MATISSE 4 3" xfId="25574" xr:uid="{0CE033D7-6FC6-42E8-91AA-027FCA2AEA63}"/>
    <cellStyle name="l_Rádio Ceará_TV MATISSE 5" xfId="28785" xr:uid="{67C0EE7B-E6E6-4645-84B6-BAAB87C63EB5}"/>
    <cellStyle name="l_Rádio Ceará_TV MATISSE 5 2" xfId="41141" xr:uid="{EC55A0BF-A9A4-49C2-9209-DCA549575433}"/>
    <cellStyle name="l_Rádio Ceará_TV MATISSE 6" xfId="24859" xr:uid="{72FE2B38-C774-426C-8EB7-7FA5B28ADDD0}"/>
    <cellStyle name="l_Rádio Ceará_TV MATISSE_OOH - Rev 12" xfId="4369" xr:uid="{2129B7F9-5FB7-4EE6-A411-4CEE06B6E8B0}"/>
    <cellStyle name="l_Rádio Maranhão" xfId="2223" xr:uid="{D75BAA30-5C8F-418E-9D03-037910019639}"/>
    <cellStyle name="l_Rádio Maranhão 2" xfId="11665" xr:uid="{4DA2C2DA-B904-49B6-B065-22A09343AB8F}"/>
    <cellStyle name="l_Rádio Maranhão 2 2" xfId="13421" xr:uid="{AB06A6B3-5C56-4FFB-A12A-611B96442C7C}"/>
    <cellStyle name="l_Rádio Maranhão 2 2 2" xfId="17051" xr:uid="{B5979389-BC2E-4E19-883C-4DEF1A44DB9A}"/>
    <cellStyle name="l_Rádio Maranhão 2 2 2 2" xfId="23210" xr:uid="{1D9132B2-B22F-4C68-83F5-BC6F3D043A1A}"/>
    <cellStyle name="l_Rádio Maranhão 2 2 2 2 2" xfId="40477" xr:uid="{83350B99-272F-47DF-9DC1-837EF1FD48E4}"/>
    <cellStyle name="l_Rádio Maranhão 2 2 2 3" xfId="28118" xr:uid="{6BAA17EB-CF02-4E37-AACB-4767F011F1D5}"/>
    <cellStyle name="l_Rádio Maranhão 2 2 3" xfId="31342" xr:uid="{0D616DA3-18D8-44F6-BA8E-5A2F80AA55FF}"/>
    <cellStyle name="l_Rádio Maranhão 2 2 3 2" xfId="43566" xr:uid="{EA0A268C-7E43-44A6-9581-1BAD88A35AC0}"/>
    <cellStyle name="l_Rádio Maranhão 2 2 4" xfId="34334" xr:uid="{817946E4-BA25-4125-BE4C-4F9634F3B0C2}"/>
    <cellStyle name="l_Rádio Maranhão 2 2 4 2" xfId="46053" xr:uid="{367DB5C5-B287-4616-B692-19A3D21E28C0}"/>
    <cellStyle name="l_Rádio Maranhão 2 2 5" xfId="36535" xr:uid="{5A7800A2-822D-44BF-A819-B0337B66A0C3}"/>
    <cellStyle name="l_Rádio Maranhão 2 2 6" xfId="24447" xr:uid="{0E3524EB-685B-4665-8AED-9BAED362208E}"/>
    <cellStyle name="l_Rádio Maranhão 2 3" xfId="15348" xr:uid="{2D2F0BA6-2919-404F-9158-84988A7D3035}"/>
    <cellStyle name="l_Rádio Maranhão 2 3 2" xfId="21507" xr:uid="{A08DFB2D-1B1F-4E2C-847D-C9579F15586A}"/>
    <cellStyle name="l_Rádio Maranhão 2 3 2 2" xfId="38880" xr:uid="{8DA2C20A-2B28-46A3-AE23-485C861D3809}"/>
    <cellStyle name="l_Rádio Maranhão 2 3 3" xfId="26469" xr:uid="{4D19BC6D-AE21-4144-8085-A04055E2FCCE}"/>
    <cellStyle name="l_Rádio Maranhão 2 4" xfId="29660" xr:uid="{5301E68C-533B-4106-832B-0BA0339608A0}"/>
    <cellStyle name="l_Rádio Maranhão 2 4 2" xfId="41970" xr:uid="{D994CB7F-BB69-42BE-8CE6-231B0A1CC6FD}"/>
    <cellStyle name="l_Rádio Maranhão 2 5" xfId="32644" xr:uid="{176D7379-3E84-4B63-BA4D-5FC9150237E6}"/>
    <cellStyle name="l_Rádio Maranhão 2 5 2" xfId="44399" xr:uid="{3F18CC0C-D63F-4CF4-B226-A8EC1289C82D}"/>
    <cellStyle name="l_Rádio Maranhão 2 6" xfId="34949" xr:uid="{F5700E61-8C71-4AAF-9148-5383DE13B998}"/>
    <cellStyle name="l_Rádio Maranhão 2 7" xfId="19332" xr:uid="{FCF7159C-D42D-4D0F-BCD7-9FA7E6ED706B}"/>
    <cellStyle name="l_Rádio Maranhão 3" xfId="12618" xr:uid="{D6B50BFE-1BE2-4FAB-9971-D911BCEDDAD3}"/>
    <cellStyle name="l_Rádio Maranhão 3 2" xfId="16248" xr:uid="{67D5ABA2-4A4B-4B35-85A1-887D65A971B6}"/>
    <cellStyle name="l_Rádio Maranhão 3 2 2" xfId="22407" xr:uid="{0D4ED29C-C36C-4890-9051-B9EB290666B7}"/>
    <cellStyle name="l_Rádio Maranhão 3 2 2 2" xfId="39685" xr:uid="{646FE380-57D1-4C91-B97D-F72A3DD55FC9}"/>
    <cellStyle name="l_Rádio Maranhão 3 2 3" xfId="27326" xr:uid="{2689B6A4-ECA6-4FA4-8080-560926158F6D}"/>
    <cellStyle name="l_Rádio Maranhão 3 2 4" xfId="48585" xr:uid="{91814E40-4273-4F70-BFD5-47CA21799E2B}"/>
    <cellStyle name="l_Rádio Maranhão 3 3" xfId="17948" xr:uid="{795A60C0-8C48-4B00-8457-F100EA6F6868}"/>
    <cellStyle name="l_Rádio Maranhão 3 3 2" xfId="24107" xr:uid="{A8D8F3A7-F995-4FBB-8D6E-8B916375FA9B}"/>
    <cellStyle name="l_Rádio Maranhão 3 3 2 2" xfId="42770" xr:uid="{F7623AAC-4060-4F2B-8B3E-0340DD2BECF0}"/>
    <cellStyle name="l_Rádio Maranhão 3 3 3" xfId="30544" xr:uid="{5985792A-8065-45E2-BFF6-4597E98522E5}"/>
    <cellStyle name="l_Rádio Maranhão 3 4" xfId="33541" xr:uid="{3C7C85CB-39A1-47AE-8060-F494A15878A5}"/>
    <cellStyle name="l_Rádio Maranhão 3 4 2" xfId="45260" xr:uid="{5270F4C6-1B71-401C-8D51-E909068A6427}"/>
    <cellStyle name="l_Rádio Maranhão 3 5" xfId="35743" xr:uid="{EC94E375-1825-459B-81FD-A13B8DF58ACF}"/>
    <cellStyle name="l_Rádio Maranhão 3 6" xfId="37220" xr:uid="{8B723BBC-7D51-4838-A82C-719DB4123DE7}"/>
    <cellStyle name="l_Rádio Maranhão 3 6 2" xfId="46756" xr:uid="{A6857EA3-EFEB-4BC3-A34A-DFB8D77B9A3C}"/>
    <cellStyle name="l_Rádio Maranhão 4" xfId="14508" xr:uid="{90EA346F-A48E-499F-BC2A-7183727E7657}"/>
    <cellStyle name="l_Rádio Maranhão 4 2" xfId="20667" xr:uid="{9868C6C8-E91E-442C-A926-3875790FE606}"/>
    <cellStyle name="l_Rádio Maranhão 4 2 2" xfId="38077" xr:uid="{AE620338-5B17-4B68-A489-E83D65D3FD54}"/>
    <cellStyle name="l_Rádio Maranhão 4 3" xfId="25575" xr:uid="{D38F402C-366B-4004-8DFD-6A0E0C012B54}"/>
    <cellStyle name="l_Rádio Maranhão 5" xfId="28786" xr:uid="{AC755643-56B9-4B10-89EF-25C58E78D580}"/>
    <cellStyle name="l_Rádio Maranhão 5 2" xfId="41142" xr:uid="{56DF1F5A-9500-48D2-B32B-1B9422622CD8}"/>
    <cellStyle name="l_Rádio Maranhão 6" xfId="24681" xr:uid="{9579FE71-0940-48DC-8033-7BF9B3063FF0}"/>
    <cellStyle name="l_Rádio Maranhão_OOH - Rev 12" xfId="4370" xr:uid="{03573E76-B68E-4EE3-BEFE-6033AD4AA3C9}"/>
    <cellStyle name="l_Rádio Maranhão_TV MATISSE" xfId="2224" xr:uid="{ACAFBFC9-1D61-46DD-B4D4-A0BEC3D5C58F}"/>
    <cellStyle name="l_Rádio Maranhão_TV MATISSE 2" xfId="11666" xr:uid="{04C6F515-7646-4DED-A3A3-B075C9A69BA9}"/>
    <cellStyle name="l_Rádio Maranhão_TV MATISSE 2 2" xfId="13422" xr:uid="{AE11D345-58EE-40F4-8754-56C3F5A2FB5C}"/>
    <cellStyle name="l_Rádio Maranhão_TV MATISSE 2 2 2" xfId="17052" xr:uid="{995084B4-29D3-4FE5-9DF0-E9E880A085A3}"/>
    <cellStyle name="l_Rádio Maranhão_TV MATISSE 2 2 2 2" xfId="23211" xr:uid="{708AE1FF-8676-4008-85F5-84D823955332}"/>
    <cellStyle name="l_Rádio Maranhão_TV MATISSE 2 2 2 2 2" xfId="40478" xr:uid="{8B82379B-4824-483D-9D8F-DE82A27A6A58}"/>
    <cellStyle name="l_Rádio Maranhão_TV MATISSE 2 2 2 3" xfId="28119" xr:uid="{93FC505B-7D19-4BB0-80A3-3E7E8BE415B3}"/>
    <cellStyle name="l_Rádio Maranhão_TV MATISSE 2 2 3" xfId="31343" xr:uid="{08900662-AECD-4BAB-BE1F-A834FB8D9E0F}"/>
    <cellStyle name="l_Rádio Maranhão_TV MATISSE 2 2 3 2" xfId="43567" xr:uid="{32360F0C-B9EF-48C9-9532-20FFA330678F}"/>
    <cellStyle name="l_Rádio Maranhão_TV MATISSE 2 2 4" xfId="34335" xr:uid="{229DC75D-C08C-42A5-B323-257BCF6EA899}"/>
    <cellStyle name="l_Rádio Maranhão_TV MATISSE 2 2 4 2" xfId="46054" xr:uid="{2C314D88-C9C3-4304-BD05-0DF33288E64C}"/>
    <cellStyle name="l_Rádio Maranhão_TV MATISSE 2 2 5" xfId="36536" xr:uid="{D5C9CC31-0BC4-42A3-82A7-606124928919}"/>
    <cellStyle name="l_Rádio Maranhão_TV MATISSE 2 2 6" xfId="24448" xr:uid="{F1AF3ECB-5B97-4E8A-A230-B1806D413A54}"/>
    <cellStyle name="l_Rádio Maranhão_TV MATISSE 2 3" xfId="15349" xr:uid="{F43FA3DD-9C54-4D3A-8477-C1605D522FA5}"/>
    <cellStyle name="l_Rádio Maranhão_TV MATISSE 2 3 2" xfId="21508" xr:uid="{0200B31C-CEA8-4CC7-8841-30913A875DC5}"/>
    <cellStyle name="l_Rádio Maranhão_TV MATISSE 2 3 2 2" xfId="38881" xr:uid="{3EA10524-6216-4C6C-87C7-348232FF14D7}"/>
    <cellStyle name="l_Rádio Maranhão_TV MATISSE 2 3 3" xfId="26470" xr:uid="{0E76D0F0-3B55-4DB7-8866-308E26500DBA}"/>
    <cellStyle name="l_Rádio Maranhão_TV MATISSE 2 4" xfId="29661" xr:uid="{E515A170-C75B-4DE7-9084-B264DE80BB95}"/>
    <cellStyle name="l_Rádio Maranhão_TV MATISSE 2 4 2" xfId="41971" xr:uid="{4EF00C3C-0373-453F-8054-A3E44BE92CE4}"/>
    <cellStyle name="l_Rádio Maranhão_TV MATISSE 2 5" xfId="32645" xr:uid="{7B253743-F7A2-4559-85BF-8B7AC7AD7789}"/>
    <cellStyle name="l_Rádio Maranhão_TV MATISSE 2 5 2" xfId="44400" xr:uid="{CFEED15B-4BE5-4300-A32D-77A926B6BEED}"/>
    <cellStyle name="l_Rádio Maranhão_TV MATISSE 2 6" xfId="34950" xr:uid="{CF59B011-B2FF-4EB2-81DD-2B8A6538C1BC}"/>
    <cellStyle name="l_Rádio Maranhão_TV MATISSE 2 7" xfId="19626" xr:uid="{02FB9412-ABAE-4739-B18D-E666DB5DA26B}"/>
    <cellStyle name="l_Rádio Maranhão_TV MATISSE 3" xfId="12619" xr:uid="{1F79EC64-8FA3-4093-A42D-1A0F9926B282}"/>
    <cellStyle name="l_Rádio Maranhão_TV MATISSE 3 2" xfId="16249" xr:uid="{7D1E07D7-598E-4F1C-9264-3B818F6C329A}"/>
    <cellStyle name="l_Rádio Maranhão_TV MATISSE 3 2 2" xfId="22408" xr:uid="{602DE978-C8A3-4076-B726-3E91757F006E}"/>
    <cellStyle name="l_Rádio Maranhão_TV MATISSE 3 2 2 2" xfId="39686" xr:uid="{B1CD7CC5-FC3F-4CB7-A6E6-F8DD890418E8}"/>
    <cellStyle name="l_Rádio Maranhão_TV MATISSE 3 2 3" xfId="27327" xr:uid="{FE14F469-4337-4B4B-8F5F-BD51805FE182}"/>
    <cellStyle name="l_Rádio Maranhão_TV MATISSE 3 2 4" xfId="48586" xr:uid="{DA87BBEE-7E30-44D6-BEA0-FA49AB6DAD98}"/>
    <cellStyle name="l_Rádio Maranhão_TV MATISSE 3 3" xfId="17949" xr:uid="{759A7BF9-0841-47AB-849B-EA87E8066EC6}"/>
    <cellStyle name="l_Rádio Maranhão_TV MATISSE 3 3 2" xfId="24108" xr:uid="{480940D9-AA5F-4EB6-95FF-36789A82DF23}"/>
    <cellStyle name="l_Rádio Maranhão_TV MATISSE 3 3 2 2" xfId="42771" xr:uid="{6853591A-BDCC-4055-A0C3-739BF13A8540}"/>
    <cellStyle name="l_Rádio Maranhão_TV MATISSE 3 3 3" xfId="30545" xr:uid="{1C7945CF-968E-4D2A-9A00-E57E0EF5DBF9}"/>
    <cellStyle name="l_Rádio Maranhão_TV MATISSE 3 4" xfId="33542" xr:uid="{AD3D7E9D-BE58-45A3-8BB0-D70AA35759D3}"/>
    <cellStyle name="l_Rádio Maranhão_TV MATISSE 3 4 2" xfId="45261" xr:uid="{488F0038-8E01-47D2-836B-1539CF2039E6}"/>
    <cellStyle name="l_Rádio Maranhão_TV MATISSE 3 5" xfId="35744" xr:uid="{9E827A68-B4D4-4132-B32F-79462EEA5B27}"/>
    <cellStyle name="l_Rádio Maranhão_TV MATISSE 3 6" xfId="36820" xr:uid="{66837FEB-D499-45EB-AE50-E2173A7FAE8B}"/>
    <cellStyle name="l_Rádio Maranhão_TV MATISSE 3 6 2" xfId="46356" xr:uid="{EC151B74-C20E-4CEA-A5C4-9AA409C8230E}"/>
    <cellStyle name="l_Rádio Maranhão_TV MATISSE 4" xfId="14509" xr:uid="{09056C76-3D3F-448B-B8C9-E18270318786}"/>
    <cellStyle name="l_Rádio Maranhão_TV MATISSE 4 2" xfId="20668" xr:uid="{5256223E-35AC-42BE-B196-AD7E153AF666}"/>
    <cellStyle name="l_Rádio Maranhão_TV MATISSE 4 2 2" xfId="38078" xr:uid="{2200013F-7BCA-4096-B1FC-3206E3E73BB8}"/>
    <cellStyle name="l_Rádio Maranhão_TV MATISSE 4 3" xfId="25576" xr:uid="{798BEA58-9403-4490-90BC-67BE2E54C623}"/>
    <cellStyle name="l_Rádio Maranhão_TV MATISSE 5" xfId="28787" xr:uid="{2FFABE96-48E5-44F5-830A-C1C295D3EC4E}"/>
    <cellStyle name="l_Rádio Maranhão_TV MATISSE 5 2" xfId="41143" xr:uid="{526E4273-0C30-4D90-8B19-F8019204E6B1}"/>
    <cellStyle name="l_Rádio Maranhão_TV MATISSE 6" xfId="24693" xr:uid="{6546E26C-CA8A-4884-8E4E-0F5DFE80240D}"/>
    <cellStyle name="l_Rádio Maranhão_TV MATISSE_OOH - Rev 12" xfId="4371" xr:uid="{A7487EB4-E32B-461D-9DD3-2F2273661C0D}"/>
    <cellStyle name="l_Rádio Paraíba" xfId="2225" xr:uid="{AC878DB6-36F5-47C5-B8E1-97DB39B03A5C}"/>
    <cellStyle name="l_Rádio Pernambuco" xfId="2226" xr:uid="{6D52FF8B-A9D6-4D1B-89CD-BD3B46F750CF}"/>
    <cellStyle name="l_Rádio Pernambuco 2" xfId="11667" xr:uid="{52B74822-3AC3-4DC7-A8CF-4075D229EA0C}"/>
    <cellStyle name="l_Rádio Pernambuco 2 2" xfId="13423" xr:uid="{CA2EA2D1-04F3-4148-84E4-7C4DF99B5DEC}"/>
    <cellStyle name="l_Rádio Pernambuco 2 2 2" xfId="17053" xr:uid="{A325BB5B-7E54-4015-A7B5-3D2C105E3BD0}"/>
    <cellStyle name="l_Rádio Pernambuco 2 2 2 2" xfId="23212" xr:uid="{9E86C58F-49EA-475C-B619-10374560C930}"/>
    <cellStyle name="l_Rádio Pernambuco 2 2 2 2 2" xfId="40479" xr:uid="{E9EFB81E-8D22-44C6-8AA5-4BDE2C8B63CA}"/>
    <cellStyle name="l_Rádio Pernambuco 2 2 2 3" xfId="28120" xr:uid="{065C4BE1-3383-48A8-9FB9-76BD7FC9D21B}"/>
    <cellStyle name="l_Rádio Pernambuco 2 2 3" xfId="31344" xr:uid="{032458BA-EDFF-44AF-BBB1-57997A082193}"/>
    <cellStyle name="l_Rádio Pernambuco 2 2 3 2" xfId="43568" xr:uid="{C565BC03-C144-43F2-BA3B-2B1BABFFB0E0}"/>
    <cellStyle name="l_Rádio Pernambuco 2 2 4" xfId="34336" xr:uid="{7DD4FED1-D4E2-4AD4-AF6F-59EC0551C38C}"/>
    <cellStyle name="l_Rádio Pernambuco 2 2 4 2" xfId="46055" xr:uid="{2CC40726-38E8-4676-9DC5-B17E226F0F85}"/>
    <cellStyle name="l_Rádio Pernambuco 2 2 5" xfId="36537" xr:uid="{26AB6C69-D426-4121-8D82-FC523E6A3232}"/>
    <cellStyle name="l_Rádio Pernambuco 2 2 6" xfId="24449" xr:uid="{A2A26494-08AF-499A-93B5-FAA50F2722A5}"/>
    <cellStyle name="l_Rádio Pernambuco 2 3" xfId="15350" xr:uid="{755E9E5F-942A-4FC3-97BF-2774B806E8E4}"/>
    <cellStyle name="l_Rádio Pernambuco 2 3 2" xfId="21509" xr:uid="{EE4951A1-4D5A-4C0A-94F5-9BE2E15066ED}"/>
    <cellStyle name="l_Rádio Pernambuco 2 3 2 2" xfId="38882" xr:uid="{C0FA1793-9F61-4702-B52D-F63B0709837D}"/>
    <cellStyle name="l_Rádio Pernambuco 2 3 3" xfId="26471" xr:uid="{548CBCCD-2A89-4C72-AE7B-BEB2B3734D83}"/>
    <cellStyle name="l_Rádio Pernambuco 2 4" xfId="29662" xr:uid="{E85B90A0-503A-44E0-9034-EBCC40F57FCD}"/>
    <cellStyle name="l_Rádio Pernambuco 2 4 2" xfId="41972" xr:uid="{79D3BEB8-32DB-4413-A040-2DE295CCF134}"/>
    <cellStyle name="l_Rádio Pernambuco 2 5" xfId="32646" xr:uid="{A411BBEA-7DA2-4522-8908-E13BD52D5CF2}"/>
    <cellStyle name="l_Rádio Pernambuco 2 5 2" xfId="44401" xr:uid="{075136E1-7971-400F-A1B4-A112A5410016}"/>
    <cellStyle name="l_Rádio Pernambuco 2 6" xfId="34951" xr:uid="{0DDEC41E-5225-40B7-BBEA-8F91084A983D}"/>
    <cellStyle name="l_Rádio Pernambuco 2 7" xfId="18949" xr:uid="{8E4875EE-69B9-4A37-A30F-C75EA161F884}"/>
    <cellStyle name="l_Rádio Pernambuco 3" xfId="12620" xr:uid="{4924F67A-F760-44FA-9EAC-55A91815E6D0}"/>
    <cellStyle name="l_Rádio Pernambuco 3 2" xfId="16250" xr:uid="{D956286C-6DC2-4B1D-BE8E-3C935B4A3911}"/>
    <cellStyle name="l_Rádio Pernambuco 3 2 2" xfId="22409" xr:uid="{7BDAB1C2-81C8-4CB0-A5D6-D1F28A763FF0}"/>
    <cellStyle name="l_Rádio Pernambuco 3 2 2 2" xfId="39687" xr:uid="{C74C1279-40AB-4D28-A802-1E59BDB7C078}"/>
    <cellStyle name="l_Rádio Pernambuco 3 2 3" xfId="27328" xr:uid="{81CC8A03-646E-4D07-AD03-4D08DF9B4D24}"/>
    <cellStyle name="l_Rádio Pernambuco 3 2 4" xfId="48587" xr:uid="{28D7DB34-B5E2-4498-8157-8F04D72F1DED}"/>
    <cellStyle name="l_Rádio Pernambuco 3 3" xfId="17950" xr:uid="{0A364E76-9408-4159-9C0A-E7B9D6EDED42}"/>
    <cellStyle name="l_Rádio Pernambuco 3 3 2" xfId="24109" xr:uid="{8F6A9BE2-26DD-4B39-83C4-0C5316777EB4}"/>
    <cellStyle name="l_Rádio Pernambuco 3 3 2 2" xfId="42772" xr:uid="{00924A7E-DBB8-49DB-9540-66711095F907}"/>
    <cellStyle name="l_Rádio Pernambuco 3 3 3" xfId="30546" xr:uid="{7A586CDF-7E7E-49F8-8ED4-D9D13DBF0A2C}"/>
    <cellStyle name="l_Rádio Pernambuco 3 4" xfId="33543" xr:uid="{4AA120CF-F3C1-4C1F-A65A-A8C14DD07F2A}"/>
    <cellStyle name="l_Rádio Pernambuco 3 4 2" xfId="45262" xr:uid="{CBD2CE66-4FC2-4EA4-A94C-2651E5660199}"/>
    <cellStyle name="l_Rádio Pernambuco 3 5" xfId="35745" xr:uid="{8867BDBE-3DED-430B-BAC6-6547A0719395}"/>
    <cellStyle name="l_Rádio Pernambuco 3 6" xfId="29066" xr:uid="{F9957FC8-B680-4B54-B4AA-C00D8A5D014C}"/>
    <cellStyle name="l_Rádio Pernambuco 3 6 2" xfId="41389" xr:uid="{937B4071-0C1A-4AF9-9FEA-811E9ED44CDA}"/>
    <cellStyle name="l_Rádio Pernambuco 4" xfId="14510" xr:uid="{6CD47B41-BADF-4E7B-AD71-BEF4205B828F}"/>
    <cellStyle name="l_Rádio Pernambuco 4 2" xfId="20669" xr:uid="{58633F2F-38DF-4CAB-AFC3-482502AA4EC2}"/>
    <cellStyle name="l_Rádio Pernambuco 4 2 2" xfId="38079" xr:uid="{D64F74D5-B5AC-4C80-A7BE-E7D72548DC8E}"/>
    <cellStyle name="l_Rádio Pernambuco 4 3" xfId="25577" xr:uid="{92699454-D801-4CAE-B26E-742C20FA59C5}"/>
    <cellStyle name="l_Rádio Pernambuco 5" xfId="28788" xr:uid="{CA9E0648-4891-4B8C-B0E8-19E971F8ECAE}"/>
    <cellStyle name="l_Rádio Pernambuco 5 2" xfId="41144" xr:uid="{F09F9444-BA75-4DF8-B0F0-B16C4E7EE307}"/>
    <cellStyle name="l_Rádio Pernambuco 6" xfId="25879" xr:uid="{E61BE997-577E-4868-90EE-BAA7DED6571F}"/>
    <cellStyle name="l_Rádio Pernambuco_OOH - Rev 12" xfId="4372" xr:uid="{C2D321D1-935D-4F98-8DB3-680997034AFD}"/>
    <cellStyle name="l_Rádio Piauí" xfId="2227" xr:uid="{FB5D33F5-4E5B-4173-B7A1-383E1BDE91AB}"/>
    <cellStyle name="l_Rádio Piauí 2" xfId="11668" xr:uid="{4C01987B-B018-4B8D-A5C6-255AD9CFF69F}"/>
    <cellStyle name="l_Rádio Piauí 2 2" xfId="13424" xr:uid="{DE76C22C-EE1B-4EB0-B5C0-07656E9670A4}"/>
    <cellStyle name="l_Rádio Piauí 2 2 2" xfId="17054" xr:uid="{13B7DB6B-865C-493A-949A-A8D3CE3FDB55}"/>
    <cellStyle name="l_Rádio Piauí 2 2 2 2" xfId="23213" xr:uid="{7BB4B454-2575-40B8-A356-3044E7EE02F9}"/>
    <cellStyle name="l_Rádio Piauí 2 2 2 2 2" xfId="40480" xr:uid="{BBC397F3-180A-4C51-964B-B33745E7ED45}"/>
    <cellStyle name="l_Rádio Piauí 2 2 2 3" xfId="28121" xr:uid="{A3BEC032-BBEA-4532-9F87-0AC57EFFB028}"/>
    <cellStyle name="l_Rádio Piauí 2 2 3" xfId="31345" xr:uid="{79892943-E5B8-41B0-86C4-24DAAF70B3D9}"/>
    <cellStyle name="l_Rádio Piauí 2 2 3 2" xfId="43569" xr:uid="{1275C821-93C4-421C-AEDE-812EA0B6E81F}"/>
    <cellStyle name="l_Rádio Piauí 2 2 4" xfId="34337" xr:uid="{BB433366-70F9-4825-89B7-8B35385C7156}"/>
    <cellStyle name="l_Rádio Piauí 2 2 4 2" xfId="46056" xr:uid="{B21E3508-BBEE-4FFB-A2D3-6EB95652FE26}"/>
    <cellStyle name="l_Rádio Piauí 2 2 5" xfId="36538" xr:uid="{0BEE5154-7306-4205-815B-D256CBF49AE8}"/>
    <cellStyle name="l_Rádio Piauí 2 2 6" xfId="24450" xr:uid="{329495E2-D9FB-481C-AE2B-E810CD57CED7}"/>
    <cellStyle name="l_Rádio Piauí 2 3" xfId="15351" xr:uid="{13F66B98-7FF1-41A3-A759-B951DE78795D}"/>
    <cellStyle name="l_Rádio Piauí 2 3 2" xfId="21510" xr:uid="{D87C4D83-90F4-4EE3-B1CB-84166013AD65}"/>
    <cellStyle name="l_Rádio Piauí 2 3 2 2" xfId="38883" xr:uid="{F16D70A5-B025-4F58-A23F-FE0157FBD5EC}"/>
    <cellStyle name="l_Rádio Piauí 2 3 3" xfId="26472" xr:uid="{8F196A86-BFB1-4D26-B3B6-F11EEF98497A}"/>
    <cellStyle name="l_Rádio Piauí 2 4" xfId="29663" xr:uid="{05ADD771-8CCB-4BD3-9191-084F35D762A1}"/>
    <cellStyle name="l_Rádio Piauí 2 4 2" xfId="41973" xr:uid="{A1F5A296-8492-44DA-8ECD-05D50B751E79}"/>
    <cellStyle name="l_Rádio Piauí 2 5" xfId="32647" xr:uid="{CE97E82D-6D2C-432A-B4C8-DF2B1D5687C7}"/>
    <cellStyle name="l_Rádio Piauí 2 5 2" xfId="44402" xr:uid="{C2DCC858-4813-40CB-BF03-6D6727AEE0E8}"/>
    <cellStyle name="l_Rádio Piauí 2 6" xfId="34952" xr:uid="{10BE4F45-F7A2-48B7-819D-363AD533CC16}"/>
    <cellStyle name="l_Rádio Piauí 2 7" xfId="18633" xr:uid="{206E1D17-571D-486E-B28F-6A684F433C75}"/>
    <cellStyle name="l_Rádio Piauí 3" xfId="12621" xr:uid="{BB1F980C-7C4C-4349-A19A-079BF9CB3C96}"/>
    <cellStyle name="l_Rádio Piauí 3 2" xfId="16251" xr:uid="{A039C6F3-BB69-4D94-8DB8-847AF097F567}"/>
    <cellStyle name="l_Rádio Piauí 3 2 2" xfId="22410" xr:uid="{2FEF1860-55FC-43D0-8210-0A57028B0766}"/>
    <cellStyle name="l_Rádio Piauí 3 2 2 2" xfId="39688" xr:uid="{2A2D26B6-3C41-4C38-81A6-3B862D9D49D0}"/>
    <cellStyle name="l_Rádio Piauí 3 2 3" xfId="27329" xr:uid="{A2842353-A5AD-4C1E-A0C0-05DE47C487B7}"/>
    <cellStyle name="l_Rádio Piauí 3 2 4" xfId="48588" xr:uid="{20441598-0015-498F-9FF3-CC79D880F951}"/>
    <cellStyle name="l_Rádio Piauí 3 3" xfId="17951" xr:uid="{3C846885-6C3D-4272-8EC3-3CFBA3714A2B}"/>
    <cellStyle name="l_Rádio Piauí 3 3 2" xfId="24110" xr:uid="{3B912655-AC6A-4BC5-B15A-71221713F811}"/>
    <cellStyle name="l_Rádio Piauí 3 3 2 2" xfId="42773" xr:uid="{C96C2361-6CB6-4E18-8DC4-3A8A98C4A560}"/>
    <cellStyle name="l_Rádio Piauí 3 3 3" xfId="30547" xr:uid="{FF0BAF4B-580A-4C5F-98A2-B682C0E91757}"/>
    <cellStyle name="l_Rádio Piauí 3 4" xfId="33544" xr:uid="{FAC7C131-5FED-4FD0-8D12-CDD867132897}"/>
    <cellStyle name="l_Rádio Piauí 3 4 2" xfId="45263" xr:uid="{FAC19881-3EEA-4442-97E4-568E825D8B30}"/>
    <cellStyle name="l_Rádio Piauí 3 5" xfId="35746" xr:uid="{2EC40311-3474-4BBE-87E3-5EC3D587D200}"/>
    <cellStyle name="l_Rádio Piauí 3 6" xfId="37016" xr:uid="{A9B5A9AB-938D-43B2-94E6-9B97D9C65C69}"/>
    <cellStyle name="l_Rádio Piauí 3 6 2" xfId="46552" xr:uid="{0E676E0F-96D8-4DEB-9B55-032176DF92A5}"/>
    <cellStyle name="l_Rádio Piauí 4" xfId="14511" xr:uid="{520A06C3-3B7F-483B-80CF-344ECB234534}"/>
    <cellStyle name="l_Rádio Piauí 4 2" xfId="20670" xr:uid="{8B588983-8C04-41BA-A070-6E687E73B5CD}"/>
    <cellStyle name="l_Rádio Piauí 4 2 2" xfId="38080" xr:uid="{1E407533-D1A6-4196-AE12-B3E8039597B6}"/>
    <cellStyle name="l_Rádio Piauí 4 3" xfId="25578" xr:uid="{4FD33BAC-CBF8-4C78-AD40-FB1361B37C1C}"/>
    <cellStyle name="l_Rádio Piauí 5" xfId="28789" xr:uid="{0DA9A40E-056C-4C2F-BE49-FD31630C5195}"/>
    <cellStyle name="l_Rádio Piauí 5 2" xfId="41145" xr:uid="{00DBEF59-620C-42E2-8263-E8C81D5013F0}"/>
    <cellStyle name="l_Rádio Piauí 6" xfId="25876" xr:uid="{FA54B987-6D7F-471C-9E8D-3E046FC80712}"/>
    <cellStyle name="l_Rádio Piauí_OOH - Rev 12" xfId="4373" xr:uid="{1CAB9D12-E53E-445D-A2A7-1E4EE6A3E0D3}"/>
    <cellStyle name="l_Rádio Piauí_Plano PA - REV I - 13.05" xfId="2228" xr:uid="{6F7E6498-7047-4ED0-9409-69854E90FE4A}"/>
    <cellStyle name="l_Rádio Piauí_Plano PA - REV I - 13.05 2" xfId="11669" xr:uid="{32858C75-E953-4156-AD36-F2DDF8982FC2}"/>
    <cellStyle name="l_Rádio Piauí_Plano PA - REV I - 13.05 2 2" xfId="13425" xr:uid="{51E55975-11CD-4B19-90A0-4D55BFD28F5D}"/>
    <cellStyle name="l_Rádio Piauí_Plano PA - REV I - 13.05 2 2 2" xfId="17055" xr:uid="{61EA66CB-9090-4D6E-BB39-A8EE6D4CFB45}"/>
    <cellStyle name="l_Rádio Piauí_Plano PA - REV I - 13.05 2 2 2 2" xfId="23214" xr:uid="{2F407671-950B-4CA4-88B4-603D410CA9BF}"/>
    <cellStyle name="l_Rádio Piauí_Plano PA - REV I - 13.05 2 2 2 2 2" xfId="40481" xr:uid="{6EE7051B-3F04-4CE4-BD1A-813F2D3FC211}"/>
    <cellStyle name="l_Rádio Piauí_Plano PA - REV I - 13.05 2 2 2 3" xfId="28122" xr:uid="{B9903BCF-FF21-445E-BBEF-803BD7EB4D97}"/>
    <cellStyle name="l_Rádio Piauí_Plano PA - REV I - 13.05 2 2 3" xfId="31346" xr:uid="{3AD6359E-12A2-4D30-8943-13782FF03934}"/>
    <cellStyle name="l_Rádio Piauí_Plano PA - REV I - 13.05 2 2 3 2" xfId="43570" xr:uid="{A04AE4D3-045F-4565-8C7F-19805A060C31}"/>
    <cellStyle name="l_Rádio Piauí_Plano PA - REV I - 13.05 2 2 4" xfId="34338" xr:uid="{45FEDD6D-029F-4CD7-AC7A-9F47EBBEAB36}"/>
    <cellStyle name="l_Rádio Piauí_Plano PA - REV I - 13.05 2 2 4 2" xfId="46057" xr:uid="{FED2FF81-226E-44BC-A31F-2CD60A8CF1A5}"/>
    <cellStyle name="l_Rádio Piauí_Plano PA - REV I - 13.05 2 2 5" xfId="36539" xr:uid="{C3E285AD-AFD2-4D5B-8A82-2BB5BF3CCA1B}"/>
    <cellStyle name="l_Rádio Piauí_Plano PA - REV I - 13.05 2 2 6" xfId="24451" xr:uid="{6D578A43-69E3-408A-A81F-D8BE5553BB8A}"/>
    <cellStyle name="l_Rádio Piauí_Plano PA - REV I - 13.05 2 3" xfId="15352" xr:uid="{287D2D57-F212-4389-AECC-4E098DEC65D7}"/>
    <cellStyle name="l_Rádio Piauí_Plano PA - REV I - 13.05 2 3 2" xfId="21511" xr:uid="{269076CB-C6D3-4732-AD4F-5FFE15AE7790}"/>
    <cellStyle name="l_Rádio Piauí_Plano PA - REV I - 13.05 2 3 2 2" xfId="38884" xr:uid="{ABA824D7-4B30-4808-A085-158D5DB0918A}"/>
    <cellStyle name="l_Rádio Piauí_Plano PA - REV I - 13.05 2 3 3" xfId="26473" xr:uid="{CD195503-5B2A-40BD-98C9-EAEFA585FA04}"/>
    <cellStyle name="l_Rádio Piauí_Plano PA - REV I - 13.05 2 4" xfId="29664" xr:uid="{7EDF0303-2B29-4DEC-AF06-B0F67354F5F7}"/>
    <cellStyle name="l_Rádio Piauí_Plano PA - REV I - 13.05 2 4 2" xfId="41974" xr:uid="{A29B9937-37FE-44B1-9E68-A240159ABBA9}"/>
    <cellStyle name="l_Rádio Piauí_Plano PA - REV I - 13.05 2 5" xfId="32648" xr:uid="{911504C4-188B-4E92-AD45-D844016D09C9}"/>
    <cellStyle name="l_Rádio Piauí_Plano PA - REV I - 13.05 2 5 2" xfId="44403" xr:uid="{4CB9585B-D226-4755-88BB-B69C93ED8C73}"/>
    <cellStyle name="l_Rádio Piauí_Plano PA - REV I - 13.05 2 6" xfId="34953" xr:uid="{1D9AD911-1B2D-441D-A134-7861BA9ACC2A}"/>
    <cellStyle name="l_Rádio Piauí_Plano PA - REV I - 13.05 2 7" xfId="19331" xr:uid="{11E315FC-67CA-4D39-B6E0-68B77A2A1421}"/>
    <cellStyle name="l_Rádio Piauí_Plano PA - REV I - 13.05 3" xfId="12622" xr:uid="{B108EAD6-36F0-428A-A9AF-DAA81C92EE10}"/>
    <cellStyle name="l_Rádio Piauí_Plano PA - REV I - 13.05 3 2" xfId="16252" xr:uid="{5C1A825D-9D75-4DEE-993B-2EBBA88494A2}"/>
    <cellStyle name="l_Rádio Piauí_Plano PA - REV I - 13.05 3 2 2" xfId="22411" xr:uid="{7836823B-A09E-459F-8980-46C879B25196}"/>
    <cellStyle name="l_Rádio Piauí_Plano PA - REV I - 13.05 3 2 2 2" xfId="39689" xr:uid="{1D2D1705-05DC-4626-BC91-9F571E0464EF}"/>
    <cellStyle name="l_Rádio Piauí_Plano PA - REV I - 13.05 3 2 3" xfId="27330" xr:uid="{88EA9C85-EF93-409B-8B46-1150E2C8AEF4}"/>
    <cellStyle name="l_Rádio Piauí_Plano PA - REV I - 13.05 3 2 4" xfId="48589" xr:uid="{6F3F6A37-8ED0-4567-A5DB-F9EE64FA2740}"/>
    <cellStyle name="l_Rádio Piauí_Plano PA - REV I - 13.05 3 3" xfId="17952" xr:uid="{90A8B8BD-631E-4220-BED1-CD28ED92867D}"/>
    <cellStyle name="l_Rádio Piauí_Plano PA - REV I - 13.05 3 3 2" xfId="24111" xr:uid="{EDEC95EA-5CB5-45D9-8F37-D00D55580BEA}"/>
    <cellStyle name="l_Rádio Piauí_Plano PA - REV I - 13.05 3 3 2 2" xfId="42774" xr:uid="{D31100EF-E05F-48FF-837E-9E4DCCC02D84}"/>
    <cellStyle name="l_Rádio Piauí_Plano PA - REV I - 13.05 3 3 3" xfId="30548" xr:uid="{55A8027D-52CE-4B6F-8ED0-39724EE3CF43}"/>
    <cellStyle name="l_Rádio Piauí_Plano PA - REV I - 13.05 3 4" xfId="33545" xr:uid="{0BBD1FF1-7B75-41C6-9F6F-2AA87A77C060}"/>
    <cellStyle name="l_Rádio Piauí_Plano PA - REV I - 13.05 3 4 2" xfId="45264" xr:uid="{A8BE17DF-ED6E-4F0C-BF13-ED14BB5C7BCC}"/>
    <cellStyle name="l_Rádio Piauí_Plano PA - REV I - 13.05 3 5" xfId="35747" xr:uid="{150A903E-F290-4DDE-B094-3349FA27DE5A}"/>
    <cellStyle name="l_Rádio Piauí_Plano PA - REV I - 13.05 3 6" xfId="37219" xr:uid="{D0D04B10-C40A-4EA4-A882-4BBF339A4FD5}"/>
    <cellStyle name="l_Rádio Piauí_Plano PA - REV I - 13.05 3 6 2" xfId="46755" xr:uid="{CF7889BA-DC85-436A-A3E4-925C2A6DDF07}"/>
    <cellStyle name="l_Rádio Piauí_Plano PA - REV I - 13.05 4" xfId="14512" xr:uid="{3C42BD6E-08DC-4672-8DA7-D9DC09601841}"/>
    <cellStyle name="l_Rádio Piauí_Plano PA - REV I - 13.05 4 2" xfId="20671" xr:uid="{AF4E60A9-FF6C-4338-960F-3C3F28895121}"/>
    <cellStyle name="l_Rádio Piauí_Plano PA - REV I - 13.05 4 2 2" xfId="38081" xr:uid="{CAE520B3-418F-47A5-BA78-9CF1E24936EC}"/>
    <cellStyle name="l_Rádio Piauí_Plano PA - REV I - 13.05 4 3" xfId="25579" xr:uid="{EACE0E7A-1A7D-4DE7-BC05-9A95B7A94125}"/>
    <cellStyle name="l_Rádio Piauí_Plano PA - REV I - 13.05 5" xfId="28790" xr:uid="{09BF8C2B-B8ED-4991-9BA1-856E176B5AAB}"/>
    <cellStyle name="l_Rádio Piauí_Plano PA - REV I - 13.05 5 2" xfId="41146" xr:uid="{437554CB-D1AD-4E95-B372-6A04BEA8FFBD}"/>
    <cellStyle name="l_Rádio Piauí_Plano PA - REV I - 13.05 6" xfId="25873" xr:uid="{84451539-D2F8-4E20-9B9B-61E59F602A3D}"/>
    <cellStyle name="l_Rádio Piauí_Plano PA - REV I - 13.05_OOH - Rev 12" xfId="4374" xr:uid="{8DA3FC00-EF89-402E-A773-9E0DB573A859}"/>
    <cellStyle name="l_Rádio Piauí_TV MATISSE" xfId="2229" xr:uid="{866D49A1-685F-4FFD-9D0A-136C89685638}"/>
    <cellStyle name="l_Rádio Piauí_TV MATISSE 2" xfId="11670" xr:uid="{85B471D1-69B5-40BD-B005-61B8514EB855}"/>
    <cellStyle name="l_Rádio Piauí_TV MATISSE 2 2" xfId="13426" xr:uid="{218F646A-3C11-4E35-ACCF-392A40128A3C}"/>
    <cellStyle name="l_Rádio Piauí_TV MATISSE 2 2 2" xfId="17056" xr:uid="{AACA9AF3-BF67-40B6-B096-A715D38EF965}"/>
    <cellStyle name="l_Rádio Piauí_TV MATISSE 2 2 2 2" xfId="23215" xr:uid="{9D4E0046-92E8-4914-A097-25C9F98498B9}"/>
    <cellStyle name="l_Rádio Piauí_TV MATISSE 2 2 2 2 2" xfId="40482" xr:uid="{E4E875A1-B6FF-49F7-B3B6-446C6E26407D}"/>
    <cellStyle name="l_Rádio Piauí_TV MATISSE 2 2 2 3" xfId="28123" xr:uid="{2114CED1-8C43-46FB-8453-8DC5A8EE6072}"/>
    <cellStyle name="l_Rádio Piauí_TV MATISSE 2 2 3" xfId="31347" xr:uid="{0DAAB2D1-F072-4807-BA47-92BCC7143769}"/>
    <cellStyle name="l_Rádio Piauí_TV MATISSE 2 2 3 2" xfId="43571" xr:uid="{E1B9F0BE-E014-4E1B-9573-53474AAECD08}"/>
    <cellStyle name="l_Rádio Piauí_TV MATISSE 2 2 4" xfId="34339" xr:uid="{DAA4B8EC-7278-453A-9BF5-14FDFEA1221A}"/>
    <cellStyle name="l_Rádio Piauí_TV MATISSE 2 2 4 2" xfId="46058" xr:uid="{78B2AB53-C05A-4168-ACE9-E2800E1C2954}"/>
    <cellStyle name="l_Rádio Piauí_TV MATISSE 2 2 5" xfId="36540" xr:uid="{79CEF345-9C0D-496A-9210-4145591BA46F}"/>
    <cellStyle name="l_Rádio Piauí_TV MATISSE 2 2 6" xfId="24452" xr:uid="{B2B51E50-E0CD-41A8-8AEC-B8EACB4555DE}"/>
    <cellStyle name="l_Rádio Piauí_TV MATISSE 2 3" xfId="15353" xr:uid="{CE0B405F-F8C3-4AA8-94D5-383F816F7E2F}"/>
    <cellStyle name="l_Rádio Piauí_TV MATISSE 2 3 2" xfId="21512" xr:uid="{98A3EA6A-B10A-4910-B9DC-2379054A5484}"/>
    <cellStyle name="l_Rádio Piauí_TV MATISSE 2 3 2 2" xfId="38885" xr:uid="{BDAD86D7-2B73-4E08-A554-C7CC15CF6FBD}"/>
    <cellStyle name="l_Rádio Piauí_TV MATISSE 2 3 3" xfId="26474" xr:uid="{A180A2ED-2977-492F-B5DA-B70BE13B5118}"/>
    <cellStyle name="l_Rádio Piauí_TV MATISSE 2 4" xfId="29665" xr:uid="{D94B6469-2808-4755-8344-4313C5E9A8A3}"/>
    <cellStyle name="l_Rádio Piauí_TV MATISSE 2 4 2" xfId="41975" xr:uid="{40DEE239-9FC9-49C6-90DD-A0356D9522F6}"/>
    <cellStyle name="l_Rádio Piauí_TV MATISSE 2 5" xfId="32649" xr:uid="{0B6FC049-516F-497D-90C6-9F0FCB1F9CA9}"/>
    <cellStyle name="l_Rádio Piauí_TV MATISSE 2 5 2" xfId="44404" xr:uid="{EA4328E2-93FA-4560-9DB3-1602D97AE97C}"/>
    <cellStyle name="l_Rádio Piauí_TV MATISSE 2 6" xfId="34954" xr:uid="{9DACFAD5-9D4B-4AC1-92C3-D6E6C7E5F9E4}"/>
    <cellStyle name="l_Rádio Piauí_TV MATISSE 2 7" xfId="19625" xr:uid="{5EA0154A-4875-4CF0-B0D3-9A1D2E9F4F4B}"/>
    <cellStyle name="l_Rádio Piauí_TV MATISSE 3" xfId="12623" xr:uid="{708592FA-3DCA-4F2D-BDB3-973F3F198FCD}"/>
    <cellStyle name="l_Rádio Piauí_TV MATISSE 3 2" xfId="16253" xr:uid="{A89396B2-15FB-4EB1-9D99-DFCC89850648}"/>
    <cellStyle name="l_Rádio Piauí_TV MATISSE 3 2 2" xfId="22412" xr:uid="{4EA8DC2D-2B60-4D4B-8023-E717DE378963}"/>
    <cellStyle name="l_Rádio Piauí_TV MATISSE 3 2 2 2" xfId="39690" xr:uid="{2CB2FD49-338E-4AD5-BD1A-66B22674F23A}"/>
    <cellStyle name="l_Rádio Piauí_TV MATISSE 3 2 3" xfId="27331" xr:uid="{3D89DE66-7D72-4FB4-987C-24C3BFE67AE0}"/>
    <cellStyle name="l_Rádio Piauí_TV MATISSE 3 2 4" xfId="48590" xr:uid="{B31EC207-97E8-4212-BEF7-1FA1545FC9DA}"/>
    <cellStyle name="l_Rádio Piauí_TV MATISSE 3 3" xfId="17953" xr:uid="{70198B8D-BA06-42C5-B56D-6FAAB7961FB0}"/>
    <cellStyle name="l_Rádio Piauí_TV MATISSE 3 3 2" xfId="24112" xr:uid="{B8ECE4CC-A7CF-405B-BFE8-B5A03DFD3307}"/>
    <cellStyle name="l_Rádio Piauí_TV MATISSE 3 3 2 2" xfId="42775" xr:uid="{3AD15424-F2FE-4CF2-B440-C100A558B090}"/>
    <cellStyle name="l_Rádio Piauí_TV MATISSE 3 3 3" xfId="30549" xr:uid="{3CD21582-A269-4748-87D6-F00284E1CA32}"/>
    <cellStyle name="l_Rádio Piauí_TV MATISSE 3 4" xfId="33546" xr:uid="{CF58A0D4-9425-450B-B409-580ACDFAE8B9}"/>
    <cellStyle name="l_Rádio Piauí_TV MATISSE 3 4 2" xfId="45265" xr:uid="{181B9A93-0C73-444F-9FAF-7A3A77E135F4}"/>
    <cellStyle name="l_Rádio Piauí_TV MATISSE 3 5" xfId="35748" xr:uid="{CAE22E94-420F-4C54-9970-819808756FE8}"/>
    <cellStyle name="l_Rádio Piauí_TV MATISSE 3 6" xfId="36819" xr:uid="{F59BB66E-12D9-43AD-845B-95EDBA1DC15A}"/>
    <cellStyle name="l_Rádio Piauí_TV MATISSE 3 6 2" xfId="46355" xr:uid="{18DACB94-7E12-4E39-92C9-85E6F0C96635}"/>
    <cellStyle name="l_Rádio Piauí_TV MATISSE 4" xfId="14513" xr:uid="{0C08A02A-5BEB-444B-B3A1-513F8C7AE554}"/>
    <cellStyle name="l_Rádio Piauí_TV MATISSE 4 2" xfId="20672" xr:uid="{0CBAF978-DBDC-41A0-A2AC-A3F1BE3FD93D}"/>
    <cellStyle name="l_Rádio Piauí_TV MATISSE 4 2 2" xfId="38082" xr:uid="{1632AE07-4A58-478F-B999-8EE649D55347}"/>
    <cellStyle name="l_Rádio Piauí_TV MATISSE 4 3" xfId="25580" xr:uid="{8D4C8FBA-5855-4B5E-8CBE-5BD866A443D7}"/>
    <cellStyle name="l_Rádio Piauí_TV MATISSE 5" xfId="28791" xr:uid="{5D03C201-70A4-4425-AE87-D39CDB6A9B6F}"/>
    <cellStyle name="l_Rádio Piauí_TV MATISSE 5 2" xfId="41147" xr:uid="{D211A1D4-FFBA-45D8-96C9-69B37F835667}"/>
    <cellStyle name="l_Rádio Piauí_TV MATISSE 6" xfId="25870" xr:uid="{823E62B7-BA0B-4BED-B779-21B778E8FE6C}"/>
    <cellStyle name="l_Rádio Piauí_TV MATISSE_OOH - Rev 12" xfId="4375" xr:uid="{08050F66-5D95-46C1-B6BA-07DA4A920590}"/>
    <cellStyle name="l_Rádio Rio de Janeiro" xfId="2230" xr:uid="{09CE5582-281A-4E96-A04D-4777A7888289}"/>
    <cellStyle name="l_Rádio Rio de Janeiro 2" xfId="11671" xr:uid="{12D8F0FF-17EE-4229-B9F5-97C71A746D36}"/>
    <cellStyle name="l_Rádio Rio de Janeiro 2 2" xfId="13427" xr:uid="{19C990D9-405C-40C4-A535-15287E87F5EC}"/>
    <cellStyle name="l_Rádio Rio de Janeiro 2 2 2" xfId="17057" xr:uid="{E054A2B6-2CAA-4E3D-9E93-CFE17B24A8D5}"/>
    <cellStyle name="l_Rádio Rio de Janeiro 2 2 2 2" xfId="23216" xr:uid="{BEFDDA98-F352-4904-AEFF-7086CB37FDFC}"/>
    <cellStyle name="l_Rádio Rio de Janeiro 2 2 2 2 2" xfId="40483" xr:uid="{7B939B79-C53D-4B9C-9E42-3CD2393018A7}"/>
    <cellStyle name="l_Rádio Rio de Janeiro 2 2 2 3" xfId="28124" xr:uid="{CCA83D6A-4E77-4234-96D4-971953642EB9}"/>
    <cellStyle name="l_Rádio Rio de Janeiro 2 2 3" xfId="31348" xr:uid="{18DC9C2F-F84A-43C6-BF36-52F0AFC5175B}"/>
    <cellStyle name="l_Rádio Rio de Janeiro 2 2 3 2" xfId="43572" xr:uid="{66D8D747-30AB-4C3D-8A08-1898A16A8959}"/>
    <cellStyle name="l_Rádio Rio de Janeiro 2 2 4" xfId="34340" xr:uid="{3A1DD18F-075A-4973-B781-A9318E5725EF}"/>
    <cellStyle name="l_Rádio Rio de Janeiro 2 2 4 2" xfId="46059" xr:uid="{044282B4-77A9-471F-8F67-A16264C6F4C8}"/>
    <cellStyle name="l_Rádio Rio de Janeiro 2 2 5" xfId="36541" xr:uid="{FFEB6AB9-EAA3-4752-AB53-9F8532906778}"/>
    <cellStyle name="l_Rádio Rio de Janeiro 2 2 6" xfId="24453" xr:uid="{ECAAAB70-5544-4C0C-AC92-14B5E5102F1F}"/>
    <cellStyle name="l_Rádio Rio de Janeiro 2 3" xfId="15354" xr:uid="{CD065D35-F5E3-4BEC-81FC-BBEDA9E5EFAB}"/>
    <cellStyle name="l_Rádio Rio de Janeiro 2 3 2" xfId="21513" xr:uid="{0332EC65-F4FE-45D4-A7B9-6601E55D0EE9}"/>
    <cellStyle name="l_Rádio Rio de Janeiro 2 3 2 2" xfId="38886" xr:uid="{E6F326A9-C2A7-4907-BEFE-EEFC61825E4C}"/>
    <cellStyle name="l_Rádio Rio de Janeiro 2 3 3" xfId="26475" xr:uid="{C76EFD42-6516-4713-B18B-2CCC93104E5A}"/>
    <cellStyle name="l_Rádio Rio de Janeiro 2 4" xfId="29666" xr:uid="{F8FB3AE3-8921-4B05-B9C5-6F3BB18BC0E5}"/>
    <cellStyle name="l_Rádio Rio de Janeiro 2 4 2" xfId="41976" xr:uid="{05A13680-CD7C-4CB4-AFA6-D6A749610D82}"/>
    <cellStyle name="l_Rádio Rio de Janeiro 2 5" xfId="32650" xr:uid="{B1DBF728-BC33-4FD5-959E-196D035FDEA4}"/>
    <cellStyle name="l_Rádio Rio de Janeiro 2 5 2" xfId="44405" xr:uid="{11846F23-ED1C-4885-B7C7-0F002124F5DE}"/>
    <cellStyle name="l_Rádio Rio de Janeiro 2 6" xfId="34955" xr:uid="{1BC18778-8EC4-4CEE-A62C-0478D6A47BCE}"/>
    <cellStyle name="l_Rádio Rio de Janeiro 2 7" xfId="18948" xr:uid="{E73FA3E5-4526-4405-82CF-7BBF9772B479}"/>
    <cellStyle name="l_Rádio Rio de Janeiro 3" xfId="12624" xr:uid="{C416586D-9BBF-43B2-9D96-0EF7A5BB638F}"/>
    <cellStyle name="l_Rádio Rio de Janeiro 3 2" xfId="16254" xr:uid="{B755EF3B-1123-4920-9AF8-B19D3C519CCA}"/>
    <cellStyle name="l_Rádio Rio de Janeiro 3 2 2" xfId="22413" xr:uid="{268316CA-CA11-44AF-B25A-06E25BD51B68}"/>
    <cellStyle name="l_Rádio Rio de Janeiro 3 2 2 2" xfId="39691" xr:uid="{11E05CEB-5772-4AF0-AD86-AA955E7BD44D}"/>
    <cellStyle name="l_Rádio Rio de Janeiro 3 2 3" xfId="27332" xr:uid="{A1A20F80-E23B-44D8-A165-4A9FA1567849}"/>
    <cellStyle name="l_Rádio Rio de Janeiro 3 2 4" xfId="48591" xr:uid="{075DACA9-6B5F-4144-9289-7AE4F966B95E}"/>
    <cellStyle name="l_Rádio Rio de Janeiro 3 3" xfId="17954" xr:uid="{EA9B09E6-2BEF-499E-86E3-05BD15383DBF}"/>
    <cellStyle name="l_Rádio Rio de Janeiro 3 3 2" xfId="24113" xr:uid="{DA0EE47E-2BB4-4756-8C4A-C1B8FB4ED750}"/>
    <cellStyle name="l_Rádio Rio de Janeiro 3 3 2 2" xfId="42776" xr:uid="{15A1A581-CD5A-4260-86DE-6859DBEF3185}"/>
    <cellStyle name="l_Rádio Rio de Janeiro 3 3 3" xfId="30550" xr:uid="{6AA37B1E-170E-496E-89EC-DFA95415DCA0}"/>
    <cellStyle name="l_Rádio Rio de Janeiro 3 4" xfId="33547" xr:uid="{924AC1B2-0709-4CDD-A96F-81BCEE51C88B}"/>
    <cellStyle name="l_Rádio Rio de Janeiro 3 4 2" xfId="45266" xr:uid="{363B59FE-62B4-4E84-8024-D8A861EA4147}"/>
    <cellStyle name="l_Rádio Rio de Janeiro 3 5" xfId="35749" xr:uid="{70946928-7AFB-4652-AA4C-4FD1B57A31F1}"/>
    <cellStyle name="l_Rádio Rio de Janeiro 3 6" xfId="34571" xr:uid="{A86DCE0B-EA46-4EA5-8BBE-45DFDAA7B0B2}"/>
    <cellStyle name="l_Rádio Rio de Janeiro 3 6 2" xfId="46280" xr:uid="{7CBBD78C-08F0-41BD-A7ED-30CA2647D927}"/>
    <cellStyle name="l_Rádio Rio de Janeiro 4" xfId="14514" xr:uid="{8F5B7256-1D38-47AF-A4D8-144E35921F46}"/>
    <cellStyle name="l_Rádio Rio de Janeiro 4 2" xfId="20673" xr:uid="{F5FE760B-D477-4364-A1B9-92D9939401DB}"/>
    <cellStyle name="l_Rádio Rio de Janeiro 4 2 2" xfId="38083" xr:uid="{BF6598E7-DB28-4B93-9729-29435BEAD712}"/>
    <cellStyle name="l_Rádio Rio de Janeiro 4 3" xfId="25581" xr:uid="{FC30124F-A6B2-442E-BE65-29B3E1636490}"/>
    <cellStyle name="l_Rádio Rio de Janeiro 5" xfId="28792" xr:uid="{8FE087DA-B033-4A69-9C92-6F22552D384D}"/>
    <cellStyle name="l_Rádio Rio de Janeiro 5 2" xfId="41148" xr:uid="{880C6514-3FFE-4D51-B8F9-B42447DC7D70}"/>
    <cellStyle name="l_Rádio Rio de Janeiro 6" xfId="24755" xr:uid="{E1C57604-B681-404E-8404-4973AC96F291}"/>
    <cellStyle name="l_Rádio Rio de Janeiro_CINEMA - 9 MERCADOS" xfId="2231" xr:uid="{4C1474DA-60C9-406F-B3E4-F71A03CBF2FD}"/>
    <cellStyle name="l_Rádio Rio de Janeiro_CINEMA - BRASÍLIA - 141" xfId="2232" xr:uid="{CA948CEA-4344-4AFE-8D47-FC49CC3DCACE}"/>
    <cellStyle name="l_Rádio Rio de Janeiro_NEIDE II" xfId="2233" xr:uid="{56ACC32D-F99A-42FA-8ACD-754580CA7696}"/>
    <cellStyle name="l_Rádio Rio de Janeiro_NEIDE II 2" xfId="11672" xr:uid="{0D1858F1-FB07-4F98-95DC-8D5CF83F9B02}"/>
    <cellStyle name="l_Rádio Rio de Janeiro_NEIDE II 2 2" xfId="13428" xr:uid="{245E3A45-4D7C-4B8A-8AF3-ABF43FA9A37C}"/>
    <cellStyle name="l_Rádio Rio de Janeiro_NEIDE II 2 2 2" xfId="17058" xr:uid="{0D3FE26A-017C-4389-A657-8D12DB80E6E1}"/>
    <cellStyle name="l_Rádio Rio de Janeiro_NEIDE II 2 2 2 2" xfId="23217" xr:uid="{B63933EA-0F3A-44A8-9FF6-91DF5BE43993}"/>
    <cellStyle name="l_Rádio Rio de Janeiro_NEIDE II 2 2 2 2 2" xfId="40484" xr:uid="{AAE4B180-804A-4FE1-B5E1-A22BC4FF1028}"/>
    <cellStyle name="l_Rádio Rio de Janeiro_NEIDE II 2 2 2 3" xfId="28125" xr:uid="{35082DCE-A041-4299-956F-0516C714F790}"/>
    <cellStyle name="l_Rádio Rio de Janeiro_NEIDE II 2 2 3" xfId="31349" xr:uid="{2422CA28-F585-4316-AA6D-7503C6581796}"/>
    <cellStyle name="l_Rádio Rio de Janeiro_NEIDE II 2 2 3 2" xfId="43573" xr:uid="{142F7234-27EF-4823-92E5-278F5B1A879F}"/>
    <cellStyle name="l_Rádio Rio de Janeiro_NEIDE II 2 2 4" xfId="34341" xr:uid="{1C477C9B-FF2F-47F5-A90E-F4ACF89B17C6}"/>
    <cellStyle name="l_Rádio Rio de Janeiro_NEIDE II 2 2 4 2" xfId="46060" xr:uid="{4717B38B-AB60-4D6F-AE41-59BC4ECF913A}"/>
    <cellStyle name="l_Rádio Rio de Janeiro_NEIDE II 2 2 5" xfId="36542" xr:uid="{E6ECEB60-CA8D-4069-BE19-E5BD25EF17AF}"/>
    <cellStyle name="l_Rádio Rio de Janeiro_NEIDE II 2 2 6" xfId="24454" xr:uid="{6650EB1F-9CB8-478B-844A-5270C03DF32C}"/>
    <cellStyle name="l_Rádio Rio de Janeiro_NEIDE II 2 3" xfId="15355" xr:uid="{47F0F917-B86A-40D1-9194-84AB6AAB7006}"/>
    <cellStyle name="l_Rádio Rio de Janeiro_NEIDE II 2 3 2" xfId="21514" xr:uid="{2B9E6E77-AA27-4C0F-9246-712694DA4D60}"/>
    <cellStyle name="l_Rádio Rio de Janeiro_NEIDE II 2 3 2 2" xfId="38887" xr:uid="{5972238B-55DA-48EA-8EED-E31C1ABFD471}"/>
    <cellStyle name="l_Rádio Rio de Janeiro_NEIDE II 2 3 3" xfId="26476" xr:uid="{BEA5ABB0-5BD5-4F2B-AF20-0017F217F2B3}"/>
    <cellStyle name="l_Rádio Rio de Janeiro_NEIDE II 2 4" xfId="29667" xr:uid="{83F30EFE-7BAB-4337-B1B6-25DC75383EFC}"/>
    <cellStyle name="l_Rádio Rio de Janeiro_NEIDE II 2 4 2" xfId="41977" xr:uid="{EC507DC2-2BE3-4A76-839D-FE5FE6356A6B}"/>
    <cellStyle name="l_Rádio Rio de Janeiro_NEIDE II 2 5" xfId="32651" xr:uid="{C34EE2C8-924E-42F8-ACD8-ED7DE3211CBC}"/>
    <cellStyle name="l_Rádio Rio de Janeiro_NEIDE II 2 5 2" xfId="44406" xr:uid="{839FC6D3-0B73-4E86-AB22-772DDFA62619}"/>
    <cellStyle name="l_Rádio Rio de Janeiro_NEIDE II 2 6" xfId="34956" xr:uid="{154636D8-8E13-4E58-A463-DB2FCE26EFA4}"/>
    <cellStyle name="l_Rádio Rio de Janeiro_NEIDE II 2 7" xfId="18632" xr:uid="{2D4C3252-3F2F-4024-A010-E5BB69613619}"/>
    <cellStyle name="l_Rádio Rio de Janeiro_NEIDE II 3" xfId="12625" xr:uid="{AA745E7C-8077-4A14-9499-4D0A27D2F187}"/>
    <cellStyle name="l_Rádio Rio de Janeiro_NEIDE II 3 2" xfId="16255" xr:uid="{F15AD166-F0FB-40FB-978E-3BE5C7ECD77E}"/>
    <cellStyle name="l_Rádio Rio de Janeiro_NEIDE II 3 2 2" xfId="22414" xr:uid="{312E0E30-C40F-4166-9EE6-557B00F3B33E}"/>
    <cellStyle name="l_Rádio Rio de Janeiro_NEIDE II 3 2 2 2" xfId="39692" xr:uid="{CA10DE10-33E2-4036-801A-571BB92D2912}"/>
    <cellStyle name="l_Rádio Rio de Janeiro_NEIDE II 3 2 3" xfId="27333" xr:uid="{47AFEA7C-39DB-42CC-A7B6-80A40A8D07B6}"/>
    <cellStyle name="l_Rádio Rio de Janeiro_NEIDE II 3 2 4" xfId="48592" xr:uid="{4AF96FD2-AB0B-420E-9A32-7B1CA2C0C8C4}"/>
    <cellStyle name="l_Rádio Rio de Janeiro_NEIDE II 3 3" xfId="17955" xr:uid="{4746C113-934D-4E9C-8B21-5619D1A30905}"/>
    <cellStyle name="l_Rádio Rio de Janeiro_NEIDE II 3 3 2" xfId="24114" xr:uid="{EB1A179A-29A1-4986-BBF2-4416E0464B51}"/>
    <cellStyle name="l_Rádio Rio de Janeiro_NEIDE II 3 3 2 2" xfId="42777" xr:uid="{D4E291F8-38A7-4CC5-881A-F39537B9A9E0}"/>
    <cellStyle name="l_Rádio Rio de Janeiro_NEIDE II 3 3 3" xfId="30551" xr:uid="{973C35A2-DD20-4E64-91FD-6C62CB4D3EDC}"/>
    <cellStyle name="l_Rádio Rio de Janeiro_NEIDE II 3 4" xfId="33548" xr:uid="{263C339F-9735-4FC1-B238-9B4D44E75201}"/>
    <cellStyle name="l_Rádio Rio de Janeiro_NEIDE II 3 4 2" xfId="45267" xr:uid="{6213D92C-0BAE-4806-8200-F8FF4E6C6748}"/>
    <cellStyle name="l_Rádio Rio de Janeiro_NEIDE II 3 5" xfId="35750" xr:uid="{90A286E2-D668-4B94-9539-8D63E14481C8}"/>
    <cellStyle name="l_Rádio Rio de Janeiro_NEIDE II 3 6" xfId="37015" xr:uid="{28FAF14D-8D29-4AC4-BA09-84251837296A}"/>
    <cellStyle name="l_Rádio Rio de Janeiro_NEIDE II 3 6 2" xfId="46551" xr:uid="{E404FFA6-3770-4AED-8EB3-1010C3700AF1}"/>
    <cellStyle name="l_Rádio Rio de Janeiro_NEIDE II 4" xfId="14515" xr:uid="{54ADEF80-A655-4318-A422-0684E776C286}"/>
    <cellStyle name="l_Rádio Rio de Janeiro_NEIDE II 4 2" xfId="20674" xr:uid="{667D7C57-78E9-410A-9703-CCC3E0692461}"/>
    <cellStyle name="l_Rádio Rio de Janeiro_NEIDE II 4 2 2" xfId="38084" xr:uid="{2C89AB83-EEE3-4170-82CD-01C8860F8290}"/>
    <cellStyle name="l_Rádio Rio de Janeiro_NEIDE II 4 3" xfId="25582" xr:uid="{ECFC0A15-8B3C-473D-AE55-036C0AA1927B}"/>
    <cellStyle name="l_Rádio Rio de Janeiro_NEIDE II 5" xfId="28793" xr:uid="{3DF0D5F4-9ABC-4D93-BD23-2DCC214A4401}"/>
    <cellStyle name="l_Rádio Rio de Janeiro_NEIDE II 5 2" xfId="41149" xr:uid="{7AD39B80-31DB-4059-9AB5-3BC87861B9DA}"/>
    <cellStyle name="l_Rádio Rio de Janeiro_NEIDE II 6" xfId="25897" xr:uid="{E1375251-C9D6-4304-BD4D-92E92D69694F}"/>
    <cellStyle name="l_Rádio Rio de Janeiro_NEIDE II_OOH - Rev 12" xfId="4376" xr:uid="{115C28A6-1B67-492A-BD6F-759E94E19B49}"/>
    <cellStyle name="l_Rádio Rio de Janeiro_OOH - Rev 12" xfId="4377" xr:uid="{CF34FCCD-68D0-4580-B323-34FAA377A0E8}"/>
    <cellStyle name="l_Rádio Rio de Janeiro_Plano  DF - Jornal Meia Pág. Tab. 17.05" xfId="2234" xr:uid="{BF9BB9BF-AABC-4158-B0F3-2DE8EDC2FBFE}"/>
    <cellStyle name="l_Rádio Rio de Janeiro_Plano  PE - Jornal Meia Pág. Tab. 17.05" xfId="2235" xr:uid="{760EE40D-46E8-49B5-8A1D-C8138C2FA371}"/>
    <cellStyle name="l_Rádio Rio de Janeiro_Plano AM - REV I - 13.05" xfId="2236" xr:uid="{3EE7E513-B3E5-4D38-893E-601667F07A61}"/>
    <cellStyle name="l_Rádio Rio de Janeiro_Plano AM - REV I - 13.05 2" xfId="11673" xr:uid="{A9911125-F8B4-470B-A7D7-EEF9A86BF9E7}"/>
    <cellStyle name="l_Rádio Rio de Janeiro_Plano AM - REV I - 13.05 2 2" xfId="13429" xr:uid="{1BBCA943-80B5-42C2-ABCC-ADDD7904CEFA}"/>
    <cellStyle name="l_Rádio Rio de Janeiro_Plano AM - REV I - 13.05 2 2 2" xfId="17059" xr:uid="{7DCB6BA7-DD8F-4E28-80C0-CF54B5C79859}"/>
    <cellStyle name="l_Rádio Rio de Janeiro_Plano AM - REV I - 13.05 2 2 2 2" xfId="23218" xr:uid="{A9D6A8C0-BE54-4681-A6CF-A4A2C65D159D}"/>
    <cellStyle name="l_Rádio Rio de Janeiro_Plano AM - REV I - 13.05 2 2 2 2 2" xfId="40485" xr:uid="{6C319983-A23E-45A2-9644-1B24924D9F05}"/>
    <cellStyle name="l_Rádio Rio de Janeiro_Plano AM - REV I - 13.05 2 2 2 3" xfId="28126" xr:uid="{0EE6AED7-479A-481E-A06D-C456DB1CBEF2}"/>
    <cellStyle name="l_Rádio Rio de Janeiro_Plano AM - REV I - 13.05 2 2 3" xfId="31350" xr:uid="{F8101D49-755D-4A40-945F-CC9F4841A34E}"/>
    <cellStyle name="l_Rádio Rio de Janeiro_Plano AM - REV I - 13.05 2 2 3 2" xfId="43574" xr:uid="{BA2CEF5D-DCC7-4B6D-8201-7FB270146EE6}"/>
    <cellStyle name="l_Rádio Rio de Janeiro_Plano AM - REV I - 13.05 2 2 4" xfId="34342" xr:uid="{EB21C1FF-7673-4FFE-BA17-DFA844B79C18}"/>
    <cellStyle name="l_Rádio Rio de Janeiro_Plano AM - REV I - 13.05 2 2 4 2" xfId="46061" xr:uid="{1519B67F-EC53-4ACD-BC23-77363E350045}"/>
    <cellStyle name="l_Rádio Rio de Janeiro_Plano AM - REV I - 13.05 2 2 5" xfId="36543" xr:uid="{59AF0F56-E961-456B-B590-438AEC39B8AF}"/>
    <cellStyle name="l_Rádio Rio de Janeiro_Plano AM - REV I - 13.05 2 2 6" xfId="24455" xr:uid="{81B2F4A4-762A-4ABD-A6FD-5C0F4BE591D5}"/>
    <cellStyle name="l_Rádio Rio de Janeiro_Plano AM - REV I - 13.05 2 3" xfId="15356" xr:uid="{A83CE3EF-92FE-479B-B49C-28985B3BFCF7}"/>
    <cellStyle name="l_Rádio Rio de Janeiro_Plano AM - REV I - 13.05 2 3 2" xfId="21515" xr:uid="{CF779875-0D76-4BCB-AE35-D726CD3B4413}"/>
    <cellStyle name="l_Rádio Rio de Janeiro_Plano AM - REV I - 13.05 2 3 2 2" xfId="38888" xr:uid="{4DD1A92B-552F-44F3-BDBE-B75225D81A1C}"/>
    <cellStyle name="l_Rádio Rio de Janeiro_Plano AM - REV I - 13.05 2 3 3" xfId="26477" xr:uid="{8A7677AD-6402-4327-BB16-05BE3C59E78D}"/>
    <cellStyle name="l_Rádio Rio de Janeiro_Plano AM - REV I - 13.05 2 4" xfId="29668" xr:uid="{143FE085-05E0-4AC4-A0F3-F3DEACE13F66}"/>
    <cellStyle name="l_Rádio Rio de Janeiro_Plano AM - REV I - 13.05 2 4 2" xfId="41978" xr:uid="{82446B33-2C1C-4CE1-B063-7838CA81D704}"/>
    <cellStyle name="l_Rádio Rio de Janeiro_Plano AM - REV I - 13.05 2 5" xfId="32652" xr:uid="{7D42EEE4-F6D4-4DB8-914D-69D47ADB82E1}"/>
    <cellStyle name="l_Rádio Rio de Janeiro_Plano AM - REV I - 13.05 2 5 2" xfId="44407" xr:uid="{84796C03-08E8-4545-9C25-2D4D2F70BC89}"/>
    <cellStyle name="l_Rádio Rio de Janeiro_Plano AM - REV I - 13.05 2 6" xfId="34957" xr:uid="{36B37A44-D0C3-4028-9123-B0CE7FBD269E}"/>
    <cellStyle name="l_Rádio Rio de Janeiro_Plano AM - REV I - 13.05 2 7" xfId="19330" xr:uid="{1DDB0630-EA15-4642-ADB1-5E2A9EC77EBE}"/>
    <cellStyle name="l_Rádio Rio de Janeiro_Plano AM - REV I - 13.05 3" xfId="12626" xr:uid="{A502F3C4-A773-4350-A410-E1751F635E17}"/>
    <cellStyle name="l_Rádio Rio de Janeiro_Plano AM - REV I - 13.05 3 2" xfId="16256" xr:uid="{9AF77D7B-EF8F-4114-A971-5E6269E56222}"/>
    <cellStyle name="l_Rádio Rio de Janeiro_Plano AM - REV I - 13.05 3 2 2" xfId="22415" xr:uid="{1ECD374C-6577-4517-A944-B71F12F1BF3D}"/>
    <cellStyle name="l_Rádio Rio de Janeiro_Plano AM - REV I - 13.05 3 2 2 2" xfId="39693" xr:uid="{4B9CCC2E-6144-4C6E-9844-4291C764A05C}"/>
    <cellStyle name="l_Rádio Rio de Janeiro_Plano AM - REV I - 13.05 3 2 3" xfId="27334" xr:uid="{3431D26C-255A-40E6-8F61-E7F04F44676D}"/>
    <cellStyle name="l_Rádio Rio de Janeiro_Plano AM - REV I - 13.05 3 2 4" xfId="48593" xr:uid="{6EADDB3E-CFD0-483E-92C9-F19C24D6D5E9}"/>
    <cellStyle name="l_Rádio Rio de Janeiro_Plano AM - REV I - 13.05 3 3" xfId="17956" xr:uid="{693987B4-C2CD-4442-A88B-7297982A8BFF}"/>
    <cellStyle name="l_Rádio Rio de Janeiro_Plano AM - REV I - 13.05 3 3 2" xfId="24115" xr:uid="{EF0928A5-D57F-4736-AF6B-DA276FE8E7F1}"/>
    <cellStyle name="l_Rádio Rio de Janeiro_Plano AM - REV I - 13.05 3 3 2 2" xfId="42778" xr:uid="{3FF4CCA6-DD29-43DC-BAA7-B7E4872A7271}"/>
    <cellStyle name="l_Rádio Rio de Janeiro_Plano AM - REV I - 13.05 3 3 3" xfId="30552" xr:uid="{080EE865-895D-4EF9-8964-11DF16A90228}"/>
    <cellStyle name="l_Rádio Rio de Janeiro_Plano AM - REV I - 13.05 3 4" xfId="33549" xr:uid="{B18AB6D6-6AE0-40E5-A776-4149D14EA861}"/>
    <cellStyle name="l_Rádio Rio de Janeiro_Plano AM - REV I - 13.05 3 4 2" xfId="45268" xr:uid="{E9F3FA4A-1154-4101-B78C-3E28DD6A20F7}"/>
    <cellStyle name="l_Rádio Rio de Janeiro_Plano AM - REV I - 13.05 3 5" xfId="35751" xr:uid="{4AB855EF-77FB-414F-9B30-DCEADA1BEBBE}"/>
    <cellStyle name="l_Rádio Rio de Janeiro_Plano AM - REV I - 13.05 3 6" xfId="37218" xr:uid="{F811FE0C-B771-4D27-A9CA-EB91BEB2384F}"/>
    <cellStyle name="l_Rádio Rio de Janeiro_Plano AM - REV I - 13.05 3 6 2" xfId="46754" xr:uid="{2265A9A2-12E9-4505-B099-28C107FCB9FA}"/>
    <cellStyle name="l_Rádio Rio de Janeiro_Plano AM - REV I - 13.05 4" xfId="14516" xr:uid="{3556A9E7-BD1C-44C0-B8DC-5A7B34C5DFB0}"/>
    <cellStyle name="l_Rádio Rio de Janeiro_Plano AM - REV I - 13.05 4 2" xfId="20675" xr:uid="{BBB4531F-4150-4D5B-A521-A191C183A995}"/>
    <cellStyle name="l_Rádio Rio de Janeiro_Plano AM - REV I - 13.05 4 2 2" xfId="38085" xr:uid="{20BE5C4C-1BA5-4F89-A9FA-DE0DFACDB0C2}"/>
    <cellStyle name="l_Rádio Rio de Janeiro_Plano AM - REV I - 13.05 4 3" xfId="25583" xr:uid="{6E320B85-7303-4154-B526-89C5C3655759}"/>
    <cellStyle name="l_Rádio Rio de Janeiro_Plano AM - REV I - 13.05 5" xfId="28794" xr:uid="{13734102-0FC0-4D39-8402-34E9CA34172B}"/>
    <cellStyle name="l_Rádio Rio de Janeiro_Plano AM - REV I - 13.05 5 2" xfId="41150" xr:uid="{45790296-2441-4004-8752-5BC513B61178}"/>
    <cellStyle name="l_Rádio Rio de Janeiro_Plano AM - REV I - 13.05 6" xfId="24717" xr:uid="{57E89C81-930C-470B-A2AC-355A9EE6D331}"/>
    <cellStyle name="l_Rádio Rio de Janeiro_Plano AM - REV I - 13.05_OOH - Rev 12" xfId="4378" xr:uid="{B18E0A9C-A591-4D3B-856D-F19D284CA732}"/>
    <cellStyle name="l_Rádio Rio de Janeiro_Plano BA - Jornal Meia Pág. Tab. 17.05" xfId="2237" xr:uid="{4C0709BA-7DAA-4E17-B2B7-0E8FE10BD383}"/>
    <cellStyle name="l_Rádio Rio de Janeiro_Plano CE - Jornal Meia Pág. Tab. 17.05" xfId="2238" xr:uid="{EE853C77-E22B-41C2-A201-2FAE44960700}"/>
    <cellStyle name="l_Rádio Rio de Janeiro_Plano ES - 06 05 08 CONFERÊNCIA 08-05-08 " xfId="2239" xr:uid="{7F8F16CE-D49E-4FF3-BFBB-D70A6F9D4FDE}"/>
    <cellStyle name="l_Rádio Rio de Janeiro_Plano ES - 06 05 08 CONFERÊNCIA 08-05-08  2" xfId="11674" xr:uid="{A3E40E33-6C63-4C78-A0B9-A954639785D7}"/>
    <cellStyle name="l_Rádio Rio de Janeiro_Plano ES - 06 05 08 CONFERÊNCIA 08-05-08  2 2" xfId="13430" xr:uid="{F738D1AC-5D8E-4D7D-9262-563C89753C66}"/>
    <cellStyle name="l_Rádio Rio de Janeiro_Plano ES - 06 05 08 CONFERÊNCIA 08-05-08  2 2 2" xfId="17060" xr:uid="{639873F3-51CA-4BA0-A014-7D8BB55BC39A}"/>
    <cellStyle name="l_Rádio Rio de Janeiro_Plano ES - 06 05 08 CONFERÊNCIA 08-05-08  2 2 2 2" xfId="23219" xr:uid="{40838887-140E-49DC-8317-AEFC75ED80FF}"/>
    <cellStyle name="l_Rádio Rio de Janeiro_Plano ES - 06 05 08 CONFERÊNCIA 08-05-08  2 2 2 2 2" xfId="40486" xr:uid="{D80F7A34-202A-4889-AD75-9D287B487891}"/>
    <cellStyle name="l_Rádio Rio de Janeiro_Plano ES - 06 05 08 CONFERÊNCIA 08-05-08  2 2 2 3" xfId="28127" xr:uid="{EDBC9AF1-1DD6-46B7-AB53-09746C7046E0}"/>
    <cellStyle name="l_Rádio Rio de Janeiro_Plano ES - 06 05 08 CONFERÊNCIA 08-05-08  2 2 3" xfId="31351" xr:uid="{D03A8E37-A46A-43EF-9828-2E8636EC8F0D}"/>
    <cellStyle name="l_Rádio Rio de Janeiro_Plano ES - 06 05 08 CONFERÊNCIA 08-05-08  2 2 3 2" xfId="43575" xr:uid="{4C1B4F70-17D9-41C8-8559-931C6D58FEA6}"/>
    <cellStyle name="l_Rádio Rio de Janeiro_Plano ES - 06 05 08 CONFERÊNCIA 08-05-08  2 2 4" xfId="34343" xr:uid="{BE483014-37FB-4EF4-9A81-C4656A8BB4F3}"/>
    <cellStyle name="l_Rádio Rio de Janeiro_Plano ES - 06 05 08 CONFERÊNCIA 08-05-08  2 2 4 2" xfId="46062" xr:uid="{33DE8E27-9099-4966-8DE8-56B426179601}"/>
    <cellStyle name="l_Rádio Rio de Janeiro_Plano ES - 06 05 08 CONFERÊNCIA 08-05-08  2 2 5" xfId="36544" xr:uid="{622F3C28-9A00-442B-9671-F4C7CC08C017}"/>
    <cellStyle name="l_Rádio Rio de Janeiro_Plano ES - 06 05 08 CONFERÊNCIA 08-05-08  2 2 6" xfId="24456" xr:uid="{9C5C70E1-22B5-4A36-83F7-93352C11355D}"/>
    <cellStyle name="l_Rádio Rio de Janeiro_Plano ES - 06 05 08 CONFERÊNCIA 08-05-08  2 3" xfId="15357" xr:uid="{1A91BC97-B108-447F-B742-3C637D409A78}"/>
    <cellStyle name="l_Rádio Rio de Janeiro_Plano ES - 06 05 08 CONFERÊNCIA 08-05-08  2 3 2" xfId="21516" xr:uid="{6FAEF1E7-133B-4421-B260-4F508079C192}"/>
    <cellStyle name="l_Rádio Rio de Janeiro_Plano ES - 06 05 08 CONFERÊNCIA 08-05-08  2 3 2 2" xfId="38889" xr:uid="{7B4A0B95-D43A-4A75-B4C7-D0A3D1AC303A}"/>
    <cellStyle name="l_Rádio Rio de Janeiro_Plano ES - 06 05 08 CONFERÊNCIA 08-05-08  2 3 3" xfId="26478" xr:uid="{4A74BB1F-3DE2-4FBC-AAA3-E364308E02D7}"/>
    <cellStyle name="l_Rádio Rio de Janeiro_Plano ES - 06 05 08 CONFERÊNCIA 08-05-08  2 4" xfId="29669" xr:uid="{8DC90005-A31F-4C5E-83F4-A26AD1017ED8}"/>
    <cellStyle name="l_Rádio Rio de Janeiro_Plano ES - 06 05 08 CONFERÊNCIA 08-05-08  2 4 2" xfId="41979" xr:uid="{A70F8378-B453-43AF-BC70-C25584F0443F}"/>
    <cellStyle name="l_Rádio Rio de Janeiro_Plano ES - 06 05 08 CONFERÊNCIA 08-05-08  2 5" xfId="32653" xr:uid="{5F721E7E-4645-4D98-AB72-62F397E2DE9C}"/>
    <cellStyle name="l_Rádio Rio de Janeiro_Plano ES - 06 05 08 CONFERÊNCIA 08-05-08  2 5 2" xfId="44408" xr:uid="{364458CF-72BA-4B97-AF24-8096C52036FF}"/>
    <cellStyle name="l_Rádio Rio de Janeiro_Plano ES - 06 05 08 CONFERÊNCIA 08-05-08  2 6" xfId="34958" xr:uid="{2FDA637F-7B4F-40C2-86F5-8B3105D9BEB7}"/>
    <cellStyle name="l_Rádio Rio de Janeiro_Plano ES - 06 05 08 CONFERÊNCIA 08-05-08  2 7" xfId="19624" xr:uid="{EF1EA99F-046A-4611-8B78-59828D97535F}"/>
    <cellStyle name="l_Rádio Rio de Janeiro_Plano ES - 06 05 08 CONFERÊNCIA 08-05-08  3" xfId="12627" xr:uid="{02710C0D-6A01-4495-B324-2A05C21DA65F}"/>
    <cellStyle name="l_Rádio Rio de Janeiro_Plano ES - 06 05 08 CONFERÊNCIA 08-05-08  3 2" xfId="16257" xr:uid="{A9777508-CC51-4655-8205-C7CAA751001C}"/>
    <cellStyle name="l_Rádio Rio de Janeiro_Plano ES - 06 05 08 CONFERÊNCIA 08-05-08  3 2 2" xfId="22416" xr:uid="{D53CA534-DDCB-4A6A-8495-7E804C777EBD}"/>
    <cellStyle name="l_Rádio Rio de Janeiro_Plano ES - 06 05 08 CONFERÊNCIA 08-05-08  3 2 2 2" xfId="39694" xr:uid="{ADF390E4-9FAB-4DDC-804F-67DE5463CE51}"/>
    <cellStyle name="l_Rádio Rio de Janeiro_Plano ES - 06 05 08 CONFERÊNCIA 08-05-08  3 2 3" xfId="27335" xr:uid="{514CB81D-25EE-427D-ADBD-D413550C9AB4}"/>
    <cellStyle name="l_Rádio Rio de Janeiro_Plano ES - 06 05 08 CONFERÊNCIA 08-05-08  3 2 4" xfId="48594" xr:uid="{1895C75E-3CE1-4773-9E53-EF7BEAE48EFF}"/>
    <cellStyle name="l_Rádio Rio de Janeiro_Plano ES - 06 05 08 CONFERÊNCIA 08-05-08  3 3" xfId="17957" xr:uid="{DCDA1242-F94D-435B-92E1-FF79683D5674}"/>
    <cellStyle name="l_Rádio Rio de Janeiro_Plano ES - 06 05 08 CONFERÊNCIA 08-05-08  3 3 2" xfId="24116" xr:uid="{B4DE3DCA-BA87-4A82-8A7B-CF4C34441FEC}"/>
    <cellStyle name="l_Rádio Rio de Janeiro_Plano ES - 06 05 08 CONFERÊNCIA 08-05-08  3 3 2 2" xfId="42779" xr:uid="{38182FFF-BF0F-433E-8FA7-18724B98AB4E}"/>
    <cellStyle name="l_Rádio Rio de Janeiro_Plano ES - 06 05 08 CONFERÊNCIA 08-05-08  3 3 3" xfId="30553" xr:uid="{DBD83CF2-44AE-490E-87C2-0CA90B72D0BE}"/>
    <cellStyle name="l_Rádio Rio de Janeiro_Plano ES - 06 05 08 CONFERÊNCIA 08-05-08  3 4" xfId="33550" xr:uid="{E5404038-0204-47FF-82B3-EF5FF2B76547}"/>
    <cellStyle name="l_Rádio Rio de Janeiro_Plano ES - 06 05 08 CONFERÊNCIA 08-05-08  3 4 2" xfId="45269" xr:uid="{DA4C48C3-0E6F-4036-91CE-F78E3DA5D5DF}"/>
    <cellStyle name="l_Rádio Rio de Janeiro_Plano ES - 06 05 08 CONFERÊNCIA 08-05-08  3 5" xfId="35752" xr:uid="{0FFAE46B-C933-41B4-833C-F6379EF8725D}"/>
    <cellStyle name="l_Rádio Rio de Janeiro_Plano ES - 06 05 08 CONFERÊNCIA 08-05-08  3 6" xfId="36818" xr:uid="{96DA8746-C45D-41B6-9DE1-8D2E4441C05F}"/>
    <cellStyle name="l_Rádio Rio de Janeiro_Plano ES - 06 05 08 CONFERÊNCIA 08-05-08  3 6 2" xfId="46354" xr:uid="{DEE1AF06-0303-47D5-8827-6A5CE9AACA32}"/>
    <cellStyle name="l_Rádio Rio de Janeiro_Plano ES - 06 05 08 CONFERÊNCIA 08-05-08  4" xfId="14517" xr:uid="{DB57F7B5-B9A3-4C4D-AC67-C7370F40C274}"/>
    <cellStyle name="l_Rádio Rio de Janeiro_Plano ES - 06 05 08 CONFERÊNCIA 08-05-08  4 2" xfId="20676" xr:uid="{F9663B74-9D9F-43A4-BF6D-E20BE71077BC}"/>
    <cellStyle name="l_Rádio Rio de Janeiro_Plano ES - 06 05 08 CONFERÊNCIA 08-05-08  4 2 2" xfId="38086" xr:uid="{BC2264BC-66A0-4EC1-9778-F57F85D1A55E}"/>
    <cellStyle name="l_Rádio Rio de Janeiro_Plano ES - 06 05 08 CONFERÊNCIA 08-05-08  4 3" xfId="25584" xr:uid="{6479CF2B-1D6F-4790-8FD2-352DC59904B6}"/>
    <cellStyle name="l_Rádio Rio de Janeiro_Plano ES - 06 05 08 CONFERÊNCIA 08-05-08  5" xfId="28795" xr:uid="{077F3B09-9923-44E8-B5E9-2722BC3FCBD3}"/>
    <cellStyle name="l_Rádio Rio de Janeiro_Plano ES - 06 05 08 CONFERÊNCIA 08-05-08  5 2" xfId="41151" xr:uid="{6018269D-5C00-4689-B6CF-23FCB7BA1EE7}"/>
    <cellStyle name="l_Rádio Rio de Janeiro_Plano ES - 06 05 08 CONFERÊNCIA 08-05-08  6" xfId="26729" xr:uid="{4126128F-F6C3-4228-B13C-73F93ED8CD61}"/>
    <cellStyle name="l_Rádio Rio de Janeiro_Plano ES - 06 05 08 CONFERÊNCIA 08-05-08 _OOH - Rev 12" xfId="4379" xr:uid="{B0B2D950-3025-4105-8921-DE314ED89203}"/>
    <cellStyle name="l_Rádio Rio de Janeiro_Plano ES - 12.05.08 CONFERÊNCIA14-05-08 " xfId="2240" xr:uid="{1DE0DDC1-7DD3-469E-A760-E9216E27C910}"/>
    <cellStyle name="l_Rádio Rio de Janeiro_Plano ES - 12.05.08 CONFERÊNCIA14-05-08  2" xfId="11675" xr:uid="{F9707014-7D45-46B9-AD6C-2B387F8AB3E1}"/>
    <cellStyle name="l_Rádio Rio de Janeiro_Plano ES - 12.05.08 CONFERÊNCIA14-05-08  2 2" xfId="13431" xr:uid="{81280FAC-411A-4B75-A191-0C862A0EA51A}"/>
    <cellStyle name="l_Rádio Rio de Janeiro_Plano ES - 12.05.08 CONFERÊNCIA14-05-08  2 2 2" xfId="17061" xr:uid="{5C558691-F700-4267-AA9B-0D2EE0EE7160}"/>
    <cellStyle name="l_Rádio Rio de Janeiro_Plano ES - 12.05.08 CONFERÊNCIA14-05-08  2 2 2 2" xfId="23220" xr:uid="{546FD645-F2ED-41D0-8324-DB177F06AC00}"/>
    <cellStyle name="l_Rádio Rio de Janeiro_Plano ES - 12.05.08 CONFERÊNCIA14-05-08  2 2 2 2 2" xfId="40487" xr:uid="{40C4829F-127B-41C3-845C-62EB1FF7FD3A}"/>
    <cellStyle name="l_Rádio Rio de Janeiro_Plano ES - 12.05.08 CONFERÊNCIA14-05-08  2 2 2 3" xfId="28128" xr:uid="{8DE17024-2DD0-41B4-8B9E-B9DFF079A35D}"/>
    <cellStyle name="l_Rádio Rio de Janeiro_Plano ES - 12.05.08 CONFERÊNCIA14-05-08  2 2 3" xfId="31352" xr:uid="{BA3D19FB-97D9-463C-B8FC-925C8D8CEDC1}"/>
    <cellStyle name="l_Rádio Rio de Janeiro_Plano ES - 12.05.08 CONFERÊNCIA14-05-08  2 2 3 2" xfId="43576" xr:uid="{2D8392A7-5F93-4CEB-80EC-CD41D8402D8E}"/>
    <cellStyle name="l_Rádio Rio de Janeiro_Plano ES - 12.05.08 CONFERÊNCIA14-05-08  2 2 4" xfId="34344" xr:uid="{0174E9B4-E698-4BB3-B2EF-81F2075D4476}"/>
    <cellStyle name="l_Rádio Rio de Janeiro_Plano ES - 12.05.08 CONFERÊNCIA14-05-08  2 2 4 2" xfId="46063" xr:uid="{C812367B-BD0F-49D3-B185-5B8FFC27294E}"/>
    <cellStyle name="l_Rádio Rio de Janeiro_Plano ES - 12.05.08 CONFERÊNCIA14-05-08  2 2 5" xfId="36545" xr:uid="{FF22598A-FCB3-475F-86CB-0DDB7E8A1E2C}"/>
    <cellStyle name="l_Rádio Rio de Janeiro_Plano ES - 12.05.08 CONFERÊNCIA14-05-08  2 2 6" xfId="24457" xr:uid="{EEE17ACD-11B3-453B-94BA-40A177A96901}"/>
    <cellStyle name="l_Rádio Rio de Janeiro_Plano ES - 12.05.08 CONFERÊNCIA14-05-08  2 3" xfId="15358" xr:uid="{401EB834-B507-4FB0-BD6D-8BFF97145C65}"/>
    <cellStyle name="l_Rádio Rio de Janeiro_Plano ES - 12.05.08 CONFERÊNCIA14-05-08  2 3 2" xfId="21517" xr:uid="{3CD52E65-FA91-477D-86B3-E74117377477}"/>
    <cellStyle name="l_Rádio Rio de Janeiro_Plano ES - 12.05.08 CONFERÊNCIA14-05-08  2 3 2 2" xfId="38890" xr:uid="{22FCA91C-DB60-4F37-8CB9-E98C90D5D58B}"/>
    <cellStyle name="l_Rádio Rio de Janeiro_Plano ES - 12.05.08 CONFERÊNCIA14-05-08  2 3 3" xfId="26479" xr:uid="{D58A8021-F0E5-4C46-B3AB-92A455C7D621}"/>
    <cellStyle name="l_Rádio Rio de Janeiro_Plano ES - 12.05.08 CONFERÊNCIA14-05-08  2 4" xfId="29670" xr:uid="{F651EFFD-F750-4FA8-85DE-566EEE807753}"/>
    <cellStyle name="l_Rádio Rio de Janeiro_Plano ES - 12.05.08 CONFERÊNCIA14-05-08  2 4 2" xfId="41980" xr:uid="{B70A4242-E43D-409E-9224-E017BE6F8B96}"/>
    <cellStyle name="l_Rádio Rio de Janeiro_Plano ES - 12.05.08 CONFERÊNCIA14-05-08  2 5" xfId="32654" xr:uid="{63121BD1-1D30-47C9-A5C5-F83AD05ACC4B}"/>
    <cellStyle name="l_Rádio Rio de Janeiro_Plano ES - 12.05.08 CONFERÊNCIA14-05-08  2 5 2" xfId="44409" xr:uid="{4C21535D-C0B2-4C0A-A80F-BFEDC00667B2}"/>
    <cellStyle name="l_Rádio Rio de Janeiro_Plano ES - 12.05.08 CONFERÊNCIA14-05-08  2 6" xfId="34959" xr:uid="{105D7277-7794-4CCF-BF7D-86B8C22EF716}"/>
    <cellStyle name="l_Rádio Rio de Janeiro_Plano ES - 12.05.08 CONFERÊNCIA14-05-08  2 7" xfId="18947" xr:uid="{8B35C432-8097-4B0E-A7E0-A709862F134A}"/>
    <cellStyle name="l_Rádio Rio de Janeiro_Plano ES - 12.05.08 CONFERÊNCIA14-05-08  3" xfId="12628" xr:uid="{ED68CBB7-FBF6-441D-BEEA-187FBAFEDF6D}"/>
    <cellStyle name="l_Rádio Rio de Janeiro_Plano ES - 12.05.08 CONFERÊNCIA14-05-08  3 2" xfId="16258" xr:uid="{739D329A-A73B-4970-9C45-EE777A7CF7E4}"/>
    <cellStyle name="l_Rádio Rio de Janeiro_Plano ES - 12.05.08 CONFERÊNCIA14-05-08  3 2 2" xfId="22417" xr:uid="{0DA26338-FF84-4C3E-8CBA-79FE4C492367}"/>
    <cellStyle name="l_Rádio Rio de Janeiro_Plano ES - 12.05.08 CONFERÊNCIA14-05-08  3 2 2 2" xfId="39695" xr:uid="{D055701C-6464-44E3-A6B4-C5E9EFB54945}"/>
    <cellStyle name="l_Rádio Rio de Janeiro_Plano ES - 12.05.08 CONFERÊNCIA14-05-08  3 2 3" xfId="27336" xr:uid="{E1AC9810-2FBE-4F7F-A2EB-52BAFC2AF093}"/>
    <cellStyle name="l_Rádio Rio de Janeiro_Plano ES - 12.05.08 CONFERÊNCIA14-05-08  3 2 4" xfId="48595" xr:uid="{FB47ED22-CC3A-4070-B0B3-3A4E41205E6F}"/>
    <cellStyle name="l_Rádio Rio de Janeiro_Plano ES - 12.05.08 CONFERÊNCIA14-05-08  3 3" xfId="17958" xr:uid="{B6DB0A1D-7B5B-4C73-92BF-39D7CC119BAD}"/>
    <cellStyle name="l_Rádio Rio de Janeiro_Plano ES - 12.05.08 CONFERÊNCIA14-05-08  3 3 2" xfId="24117" xr:uid="{C31D2A5B-DE76-4180-9780-78BAF5094F34}"/>
    <cellStyle name="l_Rádio Rio de Janeiro_Plano ES - 12.05.08 CONFERÊNCIA14-05-08  3 3 2 2" xfId="42780" xr:uid="{08BE0D96-6F23-456E-A117-CDC4F1E0BD56}"/>
    <cellStyle name="l_Rádio Rio de Janeiro_Plano ES - 12.05.08 CONFERÊNCIA14-05-08  3 3 3" xfId="30554" xr:uid="{3658FA98-0A56-4151-A244-24163076AADB}"/>
    <cellStyle name="l_Rádio Rio de Janeiro_Plano ES - 12.05.08 CONFERÊNCIA14-05-08  3 4" xfId="33551" xr:uid="{A3FB8A1B-C74A-4D77-9570-93940CDAEC8E}"/>
    <cellStyle name="l_Rádio Rio de Janeiro_Plano ES - 12.05.08 CONFERÊNCIA14-05-08  3 4 2" xfId="45270" xr:uid="{099E33FB-89C3-4D4D-9B45-C53947F85F56}"/>
    <cellStyle name="l_Rádio Rio de Janeiro_Plano ES - 12.05.08 CONFERÊNCIA14-05-08  3 5" xfId="35753" xr:uid="{1E2BDA1F-BAF1-4426-8890-C49F2418B906}"/>
    <cellStyle name="l_Rádio Rio de Janeiro_Plano ES - 12.05.08 CONFERÊNCIA14-05-08  3 6" xfId="32070" xr:uid="{85877085-66DF-422A-BD34-2F95C50CFE7C}"/>
    <cellStyle name="l_Rádio Rio de Janeiro_Plano ES - 12.05.08 CONFERÊNCIA14-05-08  3 6 2" xfId="43825" xr:uid="{A32B3B67-98CC-4668-BAD7-CD3C5F003DBF}"/>
    <cellStyle name="l_Rádio Rio de Janeiro_Plano ES - 12.05.08 CONFERÊNCIA14-05-08  4" xfId="14518" xr:uid="{05E39166-CED3-4E90-B21B-7804801EEF15}"/>
    <cellStyle name="l_Rádio Rio de Janeiro_Plano ES - 12.05.08 CONFERÊNCIA14-05-08  4 2" xfId="20677" xr:uid="{4DEC2701-3810-4C78-846C-8483711A62B6}"/>
    <cellStyle name="l_Rádio Rio de Janeiro_Plano ES - 12.05.08 CONFERÊNCIA14-05-08  4 2 2" xfId="38087" xr:uid="{18416C55-45C3-440E-AC95-15B53F260884}"/>
    <cellStyle name="l_Rádio Rio de Janeiro_Plano ES - 12.05.08 CONFERÊNCIA14-05-08  4 3" xfId="25585" xr:uid="{9E0973D0-58C0-4A59-9B81-09DFDC911285}"/>
    <cellStyle name="l_Rádio Rio de Janeiro_Plano ES - 12.05.08 CONFERÊNCIA14-05-08  5" xfId="28796" xr:uid="{043EA1C4-0130-45DF-8DD7-6B2D2E3DF003}"/>
    <cellStyle name="l_Rádio Rio de Janeiro_Plano ES - 12.05.08 CONFERÊNCIA14-05-08  5 2" xfId="41152" xr:uid="{E160E90F-1550-4726-9AFB-90878D979E96}"/>
    <cellStyle name="l_Rádio Rio de Janeiro_Plano ES - 12.05.08 CONFERÊNCIA14-05-08  6" xfId="25905" xr:uid="{D8E93CA2-8081-46D4-929F-7070BDD3FC51}"/>
    <cellStyle name="l_Rádio Rio de Janeiro_Plano ES - 12.05.08 CONFERÊNCIA14-05-08 _OOH - Rev 12" xfId="4380" xr:uid="{116EB8C8-9893-4C8D-B61D-68354376E044}"/>
    <cellStyle name="l_Rádio Rio de Janeiro_Plano MG - 16.05.08" xfId="2241" xr:uid="{8A611AC9-F471-4A65-8824-4109F47A9131}"/>
    <cellStyle name="l_Rádio Rio de Janeiro_Plano PA - REV I - 13.05" xfId="2242" xr:uid="{A6C096FE-ADEF-495D-A285-AE0D81E7E5EE}"/>
    <cellStyle name="l_Rádio Rio de Janeiro_Plano PA - REV I - 13.05 2" xfId="11676" xr:uid="{11D924D2-E6D6-4A98-9E0D-2168E7397239}"/>
    <cellStyle name="l_Rádio Rio de Janeiro_Plano PA - REV I - 13.05 2 2" xfId="13432" xr:uid="{DE94BE41-894E-47DB-9E1C-47BE1D6A374C}"/>
    <cellStyle name="l_Rádio Rio de Janeiro_Plano PA - REV I - 13.05 2 2 2" xfId="17062" xr:uid="{3F4A4FF2-A93C-41BA-97FD-5B4A94DB248E}"/>
    <cellStyle name="l_Rádio Rio de Janeiro_Plano PA - REV I - 13.05 2 2 2 2" xfId="23221" xr:uid="{2224F2FD-4B73-4BE5-9FD7-84918BC23226}"/>
    <cellStyle name="l_Rádio Rio de Janeiro_Plano PA - REV I - 13.05 2 2 2 2 2" xfId="40488" xr:uid="{1A8AFF5A-4DFA-4EED-A7E7-A301813D2DD5}"/>
    <cellStyle name="l_Rádio Rio de Janeiro_Plano PA - REV I - 13.05 2 2 2 3" xfId="28129" xr:uid="{A124D5CD-414A-46DE-9800-E6A5D621807F}"/>
    <cellStyle name="l_Rádio Rio de Janeiro_Plano PA - REV I - 13.05 2 2 3" xfId="31353" xr:uid="{A3A04426-CEC3-417A-B9C8-5EB332B9E2CC}"/>
    <cellStyle name="l_Rádio Rio de Janeiro_Plano PA - REV I - 13.05 2 2 3 2" xfId="43577" xr:uid="{E009C965-D4ED-4ECE-ABE0-011D0C82ABFA}"/>
    <cellStyle name="l_Rádio Rio de Janeiro_Plano PA - REV I - 13.05 2 2 4" xfId="34345" xr:uid="{DB64606D-74AC-46EC-808A-6B5F6FED56FD}"/>
    <cellStyle name="l_Rádio Rio de Janeiro_Plano PA - REV I - 13.05 2 2 4 2" xfId="46064" xr:uid="{17027702-7A39-4269-A3C1-1559B1D69607}"/>
    <cellStyle name="l_Rádio Rio de Janeiro_Plano PA - REV I - 13.05 2 2 5" xfId="36546" xr:uid="{0A2290F6-6F70-4E27-8551-DBF4E73948F2}"/>
    <cellStyle name="l_Rádio Rio de Janeiro_Plano PA - REV I - 13.05 2 2 6" xfId="24458" xr:uid="{5CEF307C-293C-4607-A27B-01EF4D108A91}"/>
    <cellStyle name="l_Rádio Rio de Janeiro_Plano PA - REV I - 13.05 2 3" xfId="15359" xr:uid="{4371FE72-EE8F-4786-B9DD-CC8E3EA8E218}"/>
    <cellStyle name="l_Rádio Rio de Janeiro_Plano PA - REV I - 13.05 2 3 2" xfId="21518" xr:uid="{CF57F08B-21DB-4B07-876C-F48A25ADACBD}"/>
    <cellStyle name="l_Rádio Rio de Janeiro_Plano PA - REV I - 13.05 2 3 2 2" xfId="38891" xr:uid="{728D9630-88BA-4FA2-B746-3292752B6747}"/>
    <cellStyle name="l_Rádio Rio de Janeiro_Plano PA - REV I - 13.05 2 3 3" xfId="26480" xr:uid="{2F6F916C-297B-4749-AE08-0B90F63E55D6}"/>
    <cellStyle name="l_Rádio Rio de Janeiro_Plano PA - REV I - 13.05 2 4" xfId="29671" xr:uid="{D6835806-F772-473D-BBCB-3B3CEDE0430B}"/>
    <cellStyle name="l_Rádio Rio de Janeiro_Plano PA - REV I - 13.05 2 4 2" xfId="41981" xr:uid="{C44FAAC6-B561-4499-A5B6-6EEEF844F6E2}"/>
    <cellStyle name="l_Rádio Rio de Janeiro_Plano PA - REV I - 13.05 2 5" xfId="32655" xr:uid="{8E64CC14-D625-41C4-BD64-E8F98ACC2E7B}"/>
    <cellStyle name="l_Rádio Rio de Janeiro_Plano PA - REV I - 13.05 2 5 2" xfId="44410" xr:uid="{25BF76A0-01C1-443E-9B79-38A6792A15E9}"/>
    <cellStyle name="l_Rádio Rio de Janeiro_Plano PA - REV I - 13.05 2 6" xfId="34960" xr:uid="{9D47BF93-2252-4F99-980D-7B5D020F5907}"/>
    <cellStyle name="l_Rádio Rio de Janeiro_Plano PA - REV I - 13.05 2 7" xfId="18631" xr:uid="{F11BBA59-9C17-4655-B028-38229354FE5A}"/>
    <cellStyle name="l_Rádio Rio de Janeiro_Plano PA - REV I - 13.05 3" xfId="12629" xr:uid="{42CCE364-9721-465C-BE0B-63BCE4495436}"/>
    <cellStyle name="l_Rádio Rio de Janeiro_Plano PA - REV I - 13.05 3 2" xfId="16259" xr:uid="{1841AC87-72E4-4F90-BE47-84CAA50DEAC4}"/>
    <cellStyle name="l_Rádio Rio de Janeiro_Plano PA - REV I - 13.05 3 2 2" xfId="22418" xr:uid="{65C428D2-751A-4035-8539-ABFD7FD03828}"/>
    <cellStyle name="l_Rádio Rio de Janeiro_Plano PA - REV I - 13.05 3 2 2 2" xfId="39696" xr:uid="{422DB6FD-1E60-4FCA-94A4-A157A11FD4DC}"/>
    <cellStyle name="l_Rádio Rio de Janeiro_Plano PA - REV I - 13.05 3 2 3" xfId="27337" xr:uid="{901A75BE-CFB7-48B1-8041-C8BDC9884363}"/>
    <cellStyle name="l_Rádio Rio de Janeiro_Plano PA - REV I - 13.05 3 2 4" xfId="48596" xr:uid="{FB775AFA-2EF9-4A4B-9F4B-93C564745FA0}"/>
    <cellStyle name="l_Rádio Rio de Janeiro_Plano PA - REV I - 13.05 3 3" xfId="17959" xr:uid="{31059FAB-8B77-4DF8-9980-0B6DC2098AD2}"/>
    <cellStyle name="l_Rádio Rio de Janeiro_Plano PA - REV I - 13.05 3 3 2" xfId="24118" xr:uid="{77C3723B-A85F-4BCF-ACCF-7788F6EC10B4}"/>
    <cellStyle name="l_Rádio Rio de Janeiro_Plano PA - REV I - 13.05 3 3 2 2" xfId="42781" xr:uid="{78B9D2AD-EFCC-4A50-BECA-D6BAB5EB39E4}"/>
    <cellStyle name="l_Rádio Rio de Janeiro_Plano PA - REV I - 13.05 3 3 3" xfId="30555" xr:uid="{74478EDD-6ABE-4DC0-8614-449263207300}"/>
    <cellStyle name="l_Rádio Rio de Janeiro_Plano PA - REV I - 13.05 3 4" xfId="33552" xr:uid="{39AFDE03-DA60-4917-ACB0-66E981935EA6}"/>
    <cellStyle name="l_Rádio Rio de Janeiro_Plano PA - REV I - 13.05 3 4 2" xfId="45271" xr:uid="{5394A8B6-27F6-421F-83CF-BD6D13A40397}"/>
    <cellStyle name="l_Rádio Rio de Janeiro_Plano PA - REV I - 13.05 3 5" xfId="35754" xr:uid="{057EF07B-1914-44CD-B63B-58305C0417C4}"/>
    <cellStyle name="l_Rádio Rio de Janeiro_Plano PA - REV I - 13.05 3 6" xfId="37014" xr:uid="{ACEA05BB-40F8-4AB2-91AD-DF46515927B2}"/>
    <cellStyle name="l_Rádio Rio de Janeiro_Plano PA - REV I - 13.05 3 6 2" xfId="46550" xr:uid="{3FD514A6-9B7C-4155-9DD2-5DFDCC047639}"/>
    <cellStyle name="l_Rádio Rio de Janeiro_Plano PA - REV I - 13.05 4" xfId="14519" xr:uid="{2EBFBF81-D140-4E00-B255-1A38C4D75D50}"/>
    <cellStyle name="l_Rádio Rio de Janeiro_Plano PA - REV I - 13.05 4 2" xfId="20678" xr:uid="{6C9E1499-B78C-4770-BF27-8F47E9A7131D}"/>
    <cellStyle name="l_Rádio Rio de Janeiro_Plano PA - REV I - 13.05 4 2 2" xfId="38088" xr:uid="{9499DC59-96A0-433D-9A6C-99AFC056879D}"/>
    <cellStyle name="l_Rádio Rio de Janeiro_Plano PA - REV I - 13.05 4 3" xfId="25586" xr:uid="{68C2263E-6748-4540-B730-56D8CAE92C92}"/>
    <cellStyle name="l_Rádio Rio de Janeiro_Plano PA - REV I - 13.05 5" xfId="28797" xr:uid="{9B122232-931C-46E2-9DE7-97D4B4477C7A}"/>
    <cellStyle name="l_Rádio Rio de Janeiro_Plano PA - REV I - 13.05 5 2" xfId="41153" xr:uid="{7BFAB176-4C5D-4676-BE44-ECBCC4BF5E53}"/>
    <cellStyle name="l_Rádio Rio de Janeiro_Plano PA - REV I - 13.05 6" xfId="24740" xr:uid="{B38ACF6A-D56C-4CA9-AC91-6C68312523F3}"/>
    <cellStyle name="l_Rádio Rio de Janeiro_Plano PA - REV I - 13.05_OOH - Rev 12" xfId="4381" xr:uid="{A5D89065-9E03-4BC0-8A96-ABBCCC9E7164}"/>
    <cellStyle name="l_Rádio Rio de Janeiro_Plano RJ - AJUSTADO 06.05.08 CONFERÊNCIAS 07.05.08" xfId="2243" xr:uid="{BC315AB7-A9CE-4C70-B6A9-A3E6573D7C45}"/>
    <cellStyle name="l_Rádio Rio de Janeiro_Plano RJ - AJUSTADO 06.05.08 CONFERÊNCIAS 07.05.08 2" xfId="11677" xr:uid="{F93E570A-78CB-4978-BA7E-FBB2F284DD3D}"/>
    <cellStyle name="l_Rádio Rio de Janeiro_Plano RJ - AJUSTADO 06.05.08 CONFERÊNCIAS 07.05.08 2 2" xfId="13433" xr:uid="{96926689-C707-43CA-9D0E-7BC88ABD2D42}"/>
    <cellStyle name="l_Rádio Rio de Janeiro_Plano RJ - AJUSTADO 06.05.08 CONFERÊNCIAS 07.05.08 2 2 2" xfId="17063" xr:uid="{DE26D83F-4752-45CE-BF63-81EE8D386363}"/>
    <cellStyle name="l_Rádio Rio de Janeiro_Plano RJ - AJUSTADO 06.05.08 CONFERÊNCIAS 07.05.08 2 2 2 2" xfId="23222" xr:uid="{17335655-59E2-4C47-9D75-486D3880E5E0}"/>
    <cellStyle name="l_Rádio Rio de Janeiro_Plano RJ - AJUSTADO 06.05.08 CONFERÊNCIAS 07.05.08 2 2 2 2 2" xfId="40489" xr:uid="{9FA1320B-34EC-4D78-BC54-0D9FDD57AECE}"/>
    <cellStyle name="l_Rádio Rio de Janeiro_Plano RJ - AJUSTADO 06.05.08 CONFERÊNCIAS 07.05.08 2 2 2 3" xfId="28130" xr:uid="{22B1254A-46CE-471E-A70C-DE885F4CD88A}"/>
    <cellStyle name="l_Rádio Rio de Janeiro_Plano RJ - AJUSTADO 06.05.08 CONFERÊNCIAS 07.05.08 2 2 3" xfId="31354" xr:uid="{06053817-4871-4A9A-A989-B9DBC3617460}"/>
    <cellStyle name="l_Rádio Rio de Janeiro_Plano RJ - AJUSTADO 06.05.08 CONFERÊNCIAS 07.05.08 2 2 3 2" xfId="43578" xr:uid="{A5F562F3-0DD8-47E5-8C2D-352DDEAC1853}"/>
    <cellStyle name="l_Rádio Rio de Janeiro_Plano RJ - AJUSTADO 06.05.08 CONFERÊNCIAS 07.05.08 2 2 4" xfId="34346" xr:uid="{BDFB52EC-EE85-470D-8F1B-A62C9ED5B234}"/>
    <cellStyle name="l_Rádio Rio de Janeiro_Plano RJ - AJUSTADO 06.05.08 CONFERÊNCIAS 07.05.08 2 2 4 2" xfId="46065" xr:uid="{553A1F46-70A0-48EB-A4B1-039F66DB5CEA}"/>
    <cellStyle name="l_Rádio Rio de Janeiro_Plano RJ - AJUSTADO 06.05.08 CONFERÊNCIAS 07.05.08 2 2 5" xfId="36547" xr:uid="{92E4EEE7-7110-4C34-B668-B9C702A9ECC2}"/>
    <cellStyle name="l_Rádio Rio de Janeiro_Plano RJ - AJUSTADO 06.05.08 CONFERÊNCIAS 07.05.08 2 2 6" xfId="24459" xr:uid="{46413F95-1D9C-4360-904C-BA00EF67D23C}"/>
    <cellStyle name="l_Rádio Rio de Janeiro_Plano RJ - AJUSTADO 06.05.08 CONFERÊNCIAS 07.05.08 2 3" xfId="15360" xr:uid="{0AAF3F38-2385-4C17-9DEB-79B069F4C2D3}"/>
    <cellStyle name="l_Rádio Rio de Janeiro_Plano RJ - AJUSTADO 06.05.08 CONFERÊNCIAS 07.05.08 2 3 2" xfId="21519" xr:uid="{E3F1C9B4-E5A2-4445-9B7E-0B9F634B9DCE}"/>
    <cellStyle name="l_Rádio Rio de Janeiro_Plano RJ - AJUSTADO 06.05.08 CONFERÊNCIAS 07.05.08 2 3 2 2" xfId="38892" xr:uid="{2A6BB3CC-2212-43AD-A3DD-2730691D8C35}"/>
    <cellStyle name="l_Rádio Rio de Janeiro_Plano RJ - AJUSTADO 06.05.08 CONFERÊNCIAS 07.05.08 2 3 3" xfId="26481" xr:uid="{2BD7ABE3-D8BA-4484-B053-74704C7BB207}"/>
    <cellStyle name="l_Rádio Rio de Janeiro_Plano RJ - AJUSTADO 06.05.08 CONFERÊNCIAS 07.05.08 2 4" xfId="29672" xr:uid="{1252DB11-656E-4118-8FE9-9003723479C1}"/>
    <cellStyle name="l_Rádio Rio de Janeiro_Plano RJ - AJUSTADO 06.05.08 CONFERÊNCIAS 07.05.08 2 4 2" xfId="41982" xr:uid="{65D80349-7A45-4F5D-82E4-9CAE1F55E09B}"/>
    <cellStyle name="l_Rádio Rio de Janeiro_Plano RJ - AJUSTADO 06.05.08 CONFERÊNCIAS 07.05.08 2 5" xfId="32656" xr:uid="{78E60AF0-5F4F-4E82-B763-1A4DFC3822EA}"/>
    <cellStyle name="l_Rádio Rio de Janeiro_Plano RJ - AJUSTADO 06.05.08 CONFERÊNCIAS 07.05.08 2 5 2" xfId="44411" xr:uid="{D133F8F2-3BFD-41CE-B5C2-50138B149A8F}"/>
    <cellStyle name="l_Rádio Rio de Janeiro_Plano RJ - AJUSTADO 06.05.08 CONFERÊNCIAS 07.05.08 2 6" xfId="34961" xr:uid="{AC13A02E-7F23-40D7-AA3F-0C82075A1522}"/>
    <cellStyle name="l_Rádio Rio de Janeiro_Plano RJ - AJUSTADO 06.05.08 CONFERÊNCIAS 07.05.08 2 7" xfId="19329" xr:uid="{49482788-9ECF-4279-A0C8-43A7D3A8F704}"/>
    <cellStyle name="l_Rádio Rio de Janeiro_Plano RJ - AJUSTADO 06.05.08 CONFERÊNCIAS 07.05.08 3" xfId="12630" xr:uid="{76E66FA1-062E-400F-961A-4386D142AD0E}"/>
    <cellStyle name="l_Rádio Rio de Janeiro_Plano RJ - AJUSTADO 06.05.08 CONFERÊNCIAS 07.05.08 3 2" xfId="16260" xr:uid="{341042BA-6EF9-47D4-8301-5A267C42054E}"/>
    <cellStyle name="l_Rádio Rio de Janeiro_Plano RJ - AJUSTADO 06.05.08 CONFERÊNCIAS 07.05.08 3 2 2" xfId="22419" xr:uid="{B2B6FBF7-5D81-4141-AD4E-DC999161DE43}"/>
    <cellStyle name="l_Rádio Rio de Janeiro_Plano RJ - AJUSTADO 06.05.08 CONFERÊNCIAS 07.05.08 3 2 2 2" xfId="39697" xr:uid="{6F325059-0802-4997-A70E-A7562A583950}"/>
    <cellStyle name="l_Rádio Rio de Janeiro_Plano RJ - AJUSTADO 06.05.08 CONFERÊNCIAS 07.05.08 3 2 3" xfId="27338" xr:uid="{A548505D-AD8A-4A3E-ACBF-DB1533572E4D}"/>
    <cellStyle name="l_Rádio Rio de Janeiro_Plano RJ - AJUSTADO 06.05.08 CONFERÊNCIAS 07.05.08 3 2 4" xfId="48597" xr:uid="{4C8E52D2-E001-495E-8D4E-D64DA11925B4}"/>
    <cellStyle name="l_Rádio Rio de Janeiro_Plano RJ - AJUSTADO 06.05.08 CONFERÊNCIAS 07.05.08 3 3" xfId="17960" xr:uid="{EE1349D6-A766-4DAD-A0AE-F7683F00B949}"/>
    <cellStyle name="l_Rádio Rio de Janeiro_Plano RJ - AJUSTADO 06.05.08 CONFERÊNCIAS 07.05.08 3 3 2" xfId="24119" xr:uid="{002A5050-A5F4-4F21-8C53-BB65883E80D6}"/>
    <cellStyle name="l_Rádio Rio de Janeiro_Plano RJ - AJUSTADO 06.05.08 CONFERÊNCIAS 07.05.08 3 3 2 2" xfId="42782" xr:uid="{58C65517-82ED-4D47-A47C-D1B7866110CA}"/>
    <cellStyle name="l_Rádio Rio de Janeiro_Plano RJ - AJUSTADO 06.05.08 CONFERÊNCIAS 07.05.08 3 3 3" xfId="30556" xr:uid="{1F7742D1-A26E-4CDA-AD5B-922D40D1364C}"/>
    <cellStyle name="l_Rádio Rio de Janeiro_Plano RJ - AJUSTADO 06.05.08 CONFERÊNCIAS 07.05.08 3 4" xfId="33553" xr:uid="{D0997C76-5A66-459E-9918-B7E8260B3E29}"/>
    <cellStyle name="l_Rádio Rio de Janeiro_Plano RJ - AJUSTADO 06.05.08 CONFERÊNCIAS 07.05.08 3 4 2" xfId="45272" xr:uid="{A33B29B0-10A9-46E9-96AB-DCDF3F121190}"/>
    <cellStyle name="l_Rádio Rio de Janeiro_Plano RJ - AJUSTADO 06.05.08 CONFERÊNCIAS 07.05.08 3 5" xfId="35755" xr:uid="{D301278F-03E9-4E6F-AB2C-6782A2ACB5B6}"/>
    <cellStyle name="l_Rádio Rio de Janeiro_Plano RJ - AJUSTADO 06.05.08 CONFERÊNCIAS 07.05.08 3 6" xfId="37217" xr:uid="{AC89F1A3-FC52-4A0C-A020-184D12F2D056}"/>
    <cellStyle name="l_Rádio Rio de Janeiro_Plano RJ - AJUSTADO 06.05.08 CONFERÊNCIAS 07.05.08 3 6 2" xfId="46753" xr:uid="{D2F03906-7A4D-44AD-BA7F-06242FD1B13B}"/>
    <cellStyle name="l_Rádio Rio de Janeiro_Plano RJ - AJUSTADO 06.05.08 CONFERÊNCIAS 07.05.08 4" xfId="14520" xr:uid="{57731FEB-DE43-4E2B-A31C-61E2A20D291D}"/>
    <cellStyle name="l_Rádio Rio de Janeiro_Plano RJ - AJUSTADO 06.05.08 CONFERÊNCIAS 07.05.08 4 2" xfId="20679" xr:uid="{FDC49ED5-F8F1-4BBF-9CED-603994D6A833}"/>
    <cellStyle name="l_Rádio Rio de Janeiro_Plano RJ - AJUSTADO 06.05.08 CONFERÊNCIAS 07.05.08 4 2 2" xfId="38089" xr:uid="{334F87F0-ACE4-4A46-8E56-3D4C3730372D}"/>
    <cellStyle name="l_Rádio Rio de Janeiro_Plano RJ - AJUSTADO 06.05.08 CONFERÊNCIAS 07.05.08 4 3" xfId="25587" xr:uid="{E2911E25-F621-4917-A251-369620CC1678}"/>
    <cellStyle name="l_Rádio Rio de Janeiro_Plano RJ - AJUSTADO 06.05.08 CONFERÊNCIAS 07.05.08 5" xfId="28798" xr:uid="{4698F0A8-002E-48FE-A89E-03863978C706}"/>
    <cellStyle name="l_Rádio Rio de Janeiro_Plano RJ - AJUSTADO 06.05.08 CONFERÊNCIAS 07.05.08 5 2" xfId="41154" xr:uid="{FBAA86B8-624D-4500-B2E9-C5ED55D3CC17}"/>
    <cellStyle name="l_Rádio Rio de Janeiro_Plano RJ - AJUSTADO 06.05.08 CONFERÊNCIAS 07.05.08 6" xfId="25815" xr:uid="{E1055CFC-E35B-46C4-843B-2C3366E9DBA3}"/>
    <cellStyle name="l_Rádio Rio de Janeiro_Plano RJ - AJUSTADO 06.05.08 CONFERÊNCIAS 07.05.08_OOH - Rev 12" xfId="4382" xr:uid="{A3FC0B23-7B1B-4A64-BCB6-F3031076625F}"/>
    <cellStyle name="l_Rádio Rio de Janeiro_Plano RJ - AJUSTADO 06.05.08 CONFERÊNCIAS 15.05.08 - Cíntia" xfId="2244" xr:uid="{E59B24A9-CDA3-4783-B90C-5A68F4DACD68}"/>
    <cellStyle name="l_Rádio Rio de Janeiro_Plano RJ - AJUSTADO 06.05.08 CONFERÊNCIAS 15.05.08 - Cíntia 2" xfId="11678" xr:uid="{6CCA440D-B606-45F8-B248-40A3A4AA93C4}"/>
    <cellStyle name="l_Rádio Rio de Janeiro_Plano RJ - AJUSTADO 06.05.08 CONFERÊNCIAS 15.05.08 - Cíntia 2 2" xfId="13434" xr:uid="{BFF7983E-E0DD-413E-9A12-40E19BCC3CCC}"/>
    <cellStyle name="l_Rádio Rio de Janeiro_Plano RJ - AJUSTADO 06.05.08 CONFERÊNCIAS 15.05.08 - Cíntia 2 2 2" xfId="17064" xr:uid="{07441030-DCAA-4C58-B299-EA198790B6E7}"/>
    <cellStyle name="l_Rádio Rio de Janeiro_Plano RJ - AJUSTADO 06.05.08 CONFERÊNCIAS 15.05.08 - Cíntia 2 2 2 2" xfId="23223" xr:uid="{F062C362-6DA7-4499-A965-1E17DBF0ECB2}"/>
    <cellStyle name="l_Rádio Rio de Janeiro_Plano RJ - AJUSTADO 06.05.08 CONFERÊNCIAS 15.05.08 - Cíntia 2 2 2 2 2" xfId="40490" xr:uid="{4A6B5169-BF2A-47C5-8B78-795B435D11A2}"/>
    <cellStyle name="l_Rádio Rio de Janeiro_Plano RJ - AJUSTADO 06.05.08 CONFERÊNCIAS 15.05.08 - Cíntia 2 2 2 3" xfId="28131" xr:uid="{EE1A6B53-B660-4915-9D41-65A86079CD1E}"/>
    <cellStyle name="l_Rádio Rio de Janeiro_Plano RJ - AJUSTADO 06.05.08 CONFERÊNCIAS 15.05.08 - Cíntia 2 2 3" xfId="31355" xr:uid="{D4225E23-3AF4-4545-BD67-8017775B7699}"/>
    <cellStyle name="l_Rádio Rio de Janeiro_Plano RJ - AJUSTADO 06.05.08 CONFERÊNCIAS 15.05.08 - Cíntia 2 2 3 2" xfId="43579" xr:uid="{56678F82-2322-40D9-A981-E527E3B07A5B}"/>
    <cellStyle name="l_Rádio Rio de Janeiro_Plano RJ - AJUSTADO 06.05.08 CONFERÊNCIAS 15.05.08 - Cíntia 2 2 4" xfId="34347" xr:uid="{F5D0812C-D1A8-4F3D-B053-1C8A6250B09D}"/>
    <cellStyle name="l_Rádio Rio de Janeiro_Plano RJ - AJUSTADO 06.05.08 CONFERÊNCIAS 15.05.08 - Cíntia 2 2 4 2" xfId="46066" xr:uid="{38F35588-5B45-4325-91F8-E42C7E4DF93C}"/>
    <cellStyle name="l_Rádio Rio de Janeiro_Plano RJ - AJUSTADO 06.05.08 CONFERÊNCIAS 15.05.08 - Cíntia 2 2 5" xfId="36548" xr:uid="{66895657-AC8C-4E7F-B153-307AB5AA3E22}"/>
    <cellStyle name="l_Rádio Rio de Janeiro_Plano RJ - AJUSTADO 06.05.08 CONFERÊNCIAS 15.05.08 - Cíntia 2 2 6" xfId="24460" xr:uid="{4D753A37-C721-4AAE-9874-378FE9CC692B}"/>
    <cellStyle name="l_Rádio Rio de Janeiro_Plano RJ - AJUSTADO 06.05.08 CONFERÊNCIAS 15.05.08 - Cíntia 2 3" xfId="15361" xr:uid="{9A835E4F-E526-4C21-83B3-9BA2BA1F79A7}"/>
    <cellStyle name="l_Rádio Rio de Janeiro_Plano RJ - AJUSTADO 06.05.08 CONFERÊNCIAS 15.05.08 - Cíntia 2 3 2" xfId="21520" xr:uid="{252C9015-E935-45A3-B00E-272CBDADCBF7}"/>
    <cellStyle name="l_Rádio Rio de Janeiro_Plano RJ - AJUSTADO 06.05.08 CONFERÊNCIAS 15.05.08 - Cíntia 2 3 2 2" xfId="38893" xr:uid="{1B3CF5ED-5827-487F-97F0-D6A10DBA27C5}"/>
    <cellStyle name="l_Rádio Rio de Janeiro_Plano RJ - AJUSTADO 06.05.08 CONFERÊNCIAS 15.05.08 - Cíntia 2 3 3" xfId="26482" xr:uid="{A494DD56-E8AD-4222-AEF3-696FA9749724}"/>
    <cellStyle name="l_Rádio Rio de Janeiro_Plano RJ - AJUSTADO 06.05.08 CONFERÊNCIAS 15.05.08 - Cíntia 2 4" xfId="29673" xr:uid="{EEBB9CC7-B0EB-442A-996D-644546C56F6F}"/>
    <cellStyle name="l_Rádio Rio de Janeiro_Plano RJ - AJUSTADO 06.05.08 CONFERÊNCIAS 15.05.08 - Cíntia 2 4 2" xfId="41983" xr:uid="{2A16C428-A1A9-47E0-B100-930DB3F57F8D}"/>
    <cellStyle name="l_Rádio Rio de Janeiro_Plano RJ - AJUSTADO 06.05.08 CONFERÊNCIAS 15.05.08 - Cíntia 2 5" xfId="32657" xr:uid="{1B684715-1972-41D7-9E2D-49308BD13C9D}"/>
    <cellStyle name="l_Rádio Rio de Janeiro_Plano RJ - AJUSTADO 06.05.08 CONFERÊNCIAS 15.05.08 - Cíntia 2 5 2" xfId="44412" xr:uid="{7C983D8A-A117-42AC-9171-9091A066CBB8}"/>
    <cellStyle name="l_Rádio Rio de Janeiro_Plano RJ - AJUSTADO 06.05.08 CONFERÊNCIAS 15.05.08 - Cíntia 2 6" xfId="34962" xr:uid="{FFB380DD-572B-4D25-A9FE-D68E58A62E94}"/>
    <cellStyle name="l_Rádio Rio de Janeiro_Plano RJ - AJUSTADO 06.05.08 CONFERÊNCIAS 15.05.08 - Cíntia 2 7" xfId="19623" xr:uid="{AB3BD897-2D56-4869-9A19-6E18140BA0A3}"/>
    <cellStyle name="l_Rádio Rio de Janeiro_Plano RJ - AJUSTADO 06.05.08 CONFERÊNCIAS 15.05.08 - Cíntia 3" xfId="12631" xr:uid="{90E8A25A-BE62-44F3-9F68-F66E74C314D0}"/>
    <cellStyle name="l_Rádio Rio de Janeiro_Plano RJ - AJUSTADO 06.05.08 CONFERÊNCIAS 15.05.08 - Cíntia 3 2" xfId="16261" xr:uid="{5358DC96-DCBC-4091-9E7F-7C71DCA886E2}"/>
    <cellStyle name="l_Rádio Rio de Janeiro_Plano RJ - AJUSTADO 06.05.08 CONFERÊNCIAS 15.05.08 - Cíntia 3 2 2" xfId="22420" xr:uid="{C9972783-5833-428F-A1E3-C8577ED8523E}"/>
    <cellStyle name="l_Rádio Rio de Janeiro_Plano RJ - AJUSTADO 06.05.08 CONFERÊNCIAS 15.05.08 - Cíntia 3 2 2 2" xfId="39698" xr:uid="{6E69564F-E010-445B-BEDF-464B1184D142}"/>
    <cellStyle name="l_Rádio Rio de Janeiro_Plano RJ - AJUSTADO 06.05.08 CONFERÊNCIAS 15.05.08 - Cíntia 3 2 3" xfId="27339" xr:uid="{16995330-89A2-4082-9409-F30E94E29257}"/>
    <cellStyle name="l_Rádio Rio de Janeiro_Plano RJ - AJUSTADO 06.05.08 CONFERÊNCIAS 15.05.08 - Cíntia 3 2 4" xfId="48598" xr:uid="{9F023957-3B5E-4219-8181-55506627E4EF}"/>
    <cellStyle name="l_Rádio Rio de Janeiro_Plano RJ - AJUSTADO 06.05.08 CONFERÊNCIAS 15.05.08 - Cíntia 3 3" xfId="17961" xr:uid="{0F7A2D5E-35C5-4F25-A7F4-ED0B99F03C7A}"/>
    <cellStyle name="l_Rádio Rio de Janeiro_Plano RJ - AJUSTADO 06.05.08 CONFERÊNCIAS 15.05.08 - Cíntia 3 3 2" xfId="24120" xr:uid="{EB6FB4C6-73E2-407A-8405-8175D4415785}"/>
    <cellStyle name="l_Rádio Rio de Janeiro_Plano RJ - AJUSTADO 06.05.08 CONFERÊNCIAS 15.05.08 - Cíntia 3 3 2 2" xfId="42783" xr:uid="{2DC299BF-F7EA-48EA-9D4B-C23C8F9B3545}"/>
    <cellStyle name="l_Rádio Rio de Janeiro_Plano RJ - AJUSTADO 06.05.08 CONFERÊNCIAS 15.05.08 - Cíntia 3 3 3" xfId="30557" xr:uid="{3B7AE668-14E0-4317-8104-7D906487070C}"/>
    <cellStyle name="l_Rádio Rio de Janeiro_Plano RJ - AJUSTADO 06.05.08 CONFERÊNCIAS 15.05.08 - Cíntia 3 4" xfId="33554" xr:uid="{1009F67F-EB65-453F-830D-194AB59E3897}"/>
    <cellStyle name="l_Rádio Rio de Janeiro_Plano RJ - AJUSTADO 06.05.08 CONFERÊNCIAS 15.05.08 - Cíntia 3 4 2" xfId="45273" xr:uid="{8AE33508-298E-4FEC-965D-EC6844DAC6F2}"/>
    <cellStyle name="l_Rádio Rio de Janeiro_Plano RJ - AJUSTADO 06.05.08 CONFERÊNCIAS 15.05.08 - Cíntia 3 5" xfId="35756" xr:uid="{0611832A-E820-4A6F-BA78-675D95CAEB24}"/>
    <cellStyle name="l_Rádio Rio de Janeiro_Plano RJ - AJUSTADO 06.05.08 CONFERÊNCIAS 15.05.08 - Cíntia 3 6" xfId="36817" xr:uid="{AA3F052C-6DC2-4766-9E55-38DB34255246}"/>
    <cellStyle name="l_Rádio Rio de Janeiro_Plano RJ - AJUSTADO 06.05.08 CONFERÊNCIAS 15.05.08 - Cíntia 3 6 2" xfId="46353" xr:uid="{1AE3F24E-1FEA-4B56-B676-E5E345781382}"/>
    <cellStyle name="l_Rádio Rio de Janeiro_Plano RJ - AJUSTADO 06.05.08 CONFERÊNCIAS 15.05.08 - Cíntia 4" xfId="14521" xr:uid="{E95ECEC5-AE6B-49BC-9AD1-52C24C9A5313}"/>
    <cellStyle name="l_Rádio Rio de Janeiro_Plano RJ - AJUSTADO 06.05.08 CONFERÊNCIAS 15.05.08 - Cíntia 4 2" xfId="20680" xr:uid="{961815C0-1C44-4D15-8D23-2FC9E46E81B6}"/>
    <cellStyle name="l_Rádio Rio de Janeiro_Plano RJ - AJUSTADO 06.05.08 CONFERÊNCIAS 15.05.08 - Cíntia 4 2 2" xfId="38090" xr:uid="{6DE8F660-44CD-4F88-84E7-0C2A0B57A68E}"/>
    <cellStyle name="l_Rádio Rio de Janeiro_Plano RJ - AJUSTADO 06.05.08 CONFERÊNCIAS 15.05.08 - Cíntia 4 3" xfId="25588" xr:uid="{E37848AB-C5FA-4B6A-AEEB-F64CB46BFC8D}"/>
    <cellStyle name="l_Rádio Rio de Janeiro_Plano RJ - AJUSTADO 06.05.08 CONFERÊNCIAS 15.05.08 - Cíntia 5" xfId="28799" xr:uid="{11940A4F-92FC-4A18-BB8E-6032679D3F68}"/>
    <cellStyle name="l_Rádio Rio de Janeiro_Plano RJ - AJUSTADO 06.05.08 CONFERÊNCIAS 15.05.08 - Cíntia 5 2" xfId="41155" xr:uid="{7346DB01-A1D3-4B8E-8243-557B299541FF}"/>
    <cellStyle name="l_Rádio Rio de Janeiro_Plano RJ - AJUSTADO 06.05.08 CONFERÊNCIAS 15.05.08 - Cíntia 6" xfId="25820" xr:uid="{3400A2AF-4231-4CDD-BF80-113E6F7DED87}"/>
    <cellStyle name="l_Rádio Rio de Janeiro_Plano RJ - AJUSTADO 06.05.08 CONFERÊNCIAS 15.05.08 - Cíntia_OOH - Rev 12" xfId="4383" xr:uid="{97E71D72-049F-482C-9516-321F052B7D91}"/>
    <cellStyle name="l_Rádio Rio de Janeiro_Plano RJ -16.05.08" xfId="2245" xr:uid="{9F556CC0-A373-46A6-86DE-09F1B4E29DE4}"/>
    <cellStyle name="l_Rádio Rio de Janeiro_Plano RR - REV I - 13.05" xfId="2246" xr:uid="{32B2A662-2481-4CB0-9D91-06B04402C1C3}"/>
    <cellStyle name="l_Rádio Rio de Janeiro_Plano RR - REV I - 13.05 2" xfId="11679" xr:uid="{8D46AB5C-3BFC-4424-8811-734481BB7192}"/>
    <cellStyle name="l_Rádio Rio de Janeiro_Plano RR - REV I - 13.05 2 2" xfId="13435" xr:uid="{467E549B-6C00-4FB8-8D4A-625461B59FA6}"/>
    <cellStyle name="l_Rádio Rio de Janeiro_Plano RR - REV I - 13.05 2 2 2" xfId="17065" xr:uid="{57465E2D-71C3-430D-ADE5-0759FF90EC54}"/>
    <cellStyle name="l_Rádio Rio de Janeiro_Plano RR - REV I - 13.05 2 2 2 2" xfId="23224" xr:uid="{16160877-EC2A-4560-930F-D87D7EAA76B5}"/>
    <cellStyle name="l_Rádio Rio de Janeiro_Plano RR - REV I - 13.05 2 2 2 2 2" xfId="40491" xr:uid="{44E7D9CB-B3E1-43ED-A851-2654694B8AFB}"/>
    <cellStyle name="l_Rádio Rio de Janeiro_Plano RR - REV I - 13.05 2 2 2 3" xfId="28132" xr:uid="{232F2659-1872-495A-99B3-011AC645277A}"/>
    <cellStyle name="l_Rádio Rio de Janeiro_Plano RR - REV I - 13.05 2 2 3" xfId="31356" xr:uid="{DAD10732-5133-4022-B7D8-0C7B81D50145}"/>
    <cellStyle name="l_Rádio Rio de Janeiro_Plano RR - REV I - 13.05 2 2 3 2" xfId="43580" xr:uid="{C57EAB5E-FACB-484B-9B33-2DAEF0AF4A70}"/>
    <cellStyle name="l_Rádio Rio de Janeiro_Plano RR - REV I - 13.05 2 2 4" xfId="34348" xr:uid="{7CE3D772-9BEC-442A-B93F-38A3539957BF}"/>
    <cellStyle name="l_Rádio Rio de Janeiro_Plano RR - REV I - 13.05 2 2 4 2" xfId="46067" xr:uid="{1DEDCDE7-BDD8-4B50-A420-D9861E05F56A}"/>
    <cellStyle name="l_Rádio Rio de Janeiro_Plano RR - REV I - 13.05 2 2 5" xfId="36549" xr:uid="{E1369160-489C-4288-A33B-DE64C431E6B2}"/>
    <cellStyle name="l_Rádio Rio de Janeiro_Plano RR - REV I - 13.05 2 2 6" xfId="24461" xr:uid="{4DB68E7E-3F29-408B-A896-7F31731FC0E6}"/>
    <cellStyle name="l_Rádio Rio de Janeiro_Plano RR - REV I - 13.05 2 3" xfId="15362" xr:uid="{55E8AE76-C345-49F2-957C-DDE8D6F5C225}"/>
    <cellStyle name="l_Rádio Rio de Janeiro_Plano RR - REV I - 13.05 2 3 2" xfId="21521" xr:uid="{09EB3E9A-29B5-47D1-9A97-3687E6F1F401}"/>
    <cellStyle name="l_Rádio Rio de Janeiro_Plano RR - REV I - 13.05 2 3 2 2" xfId="38894" xr:uid="{4FDBE314-DBEB-47B6-A7DF-BFE20B80D029}"/>
    <cellStyle name="l_Rádio Rio de Janeiro_Plano RR - REV I - 13.05 2 3 3" xfId="26483" xr:uid="{BBAC055A-19F3-4099-A10A-81728D7319BC}"/>
    <cellStyle name="l_Rádio Rio de Janeiro_Plano RR - REV I - 13.05 2 4" xfId="29674" xr:uid="{C944FC5C-41C3-4993-9FF7-58F2909F4244}"/>
    <cellStyle name="l_Rádio Rio de Janeiro_Plano RR - REV I - 13.05 2 4 2" xfId="41984" xr:uid="{0B923E7B-D8E9-4073-B9B2-D58D9C5EDBC8}"/>
    <cellStyle name="l_Rádio Rio de Janeiro_Plano RR - REV I - 13.05 2 5" xfId="32658" xr:uid="{773BA178-34B2-4C88-8284-61B3CAE3AB4B}"/>
    <cellStyle name="l_Rádio Rio de Janeiro_Plano RR - REV I - 13.05 2 5 2" xfId="44413" xr:uid="{DF8CA470-A7F1-413B-B1F1-A296B64F2F89}"/>
    <cellStyle name="l_Rádio Rio de Janeiro_Plano RR - REV I - 13.05 2 6" xfId="34963" xr:uid="{1EA0968C-714A-4356-84F8-4401FE6F9863}"/>
    <cellStyle name="l_Rádio Rio de Janeiro_Plano RR - REV I - 13.05 2 7" xfId="18946" xr:uid="{8731F945-5800-4BE9-AE26-990CFF1DEC3C}"/>
    <cellStyle name="l_Rádio Rio de Janeiro_Plano RR - REV I - 13.05 3" xfId="12632" xr:uid="{D4DB044E-3806-448E-BFBE-00FA97082790}"/>
    <cellStyle name="l_Rádio Rio de Janeiro_Plano RR - REV I - 13.05 3 2" xfId="16262" xr:uid="{4E3CDC33-D5FC-4C49-A9BC-08EE0B3D8325}"/>
    <cellStyle name="l_Rádio Rio de Janeiro_Plano RR - REV I - 13.05 3 2 2" xfId="22421" xr:uid="{E0833BD2-1BC9-44B1-9CCF-1B038B2AB83F}"/>
    <cellStyle name="l_Rádio Rio de Janeiro_Plano RR - REV I - 13.05 3 2 2 2" xfId="39699" xr:uid="{1B8C1772-4562-43A3-AD8B-A97B40B6F165}"/>
    <cellStyle name="l_Rádio Rio de Janeiro_Plano RR - REV I - 13.05 3 2 3" xfId="27340" xr:uid="{BAF588FC-978F-4568-9285-DB31C2923355}"/>
    <cellStyle name="l_Rádio Rio de Janeiro_Plano RR - REV I - 13.05 3 2 4" xfId="48599" xr:uid="{C361CA40-B812-4E59-81C5-1889D2AB0A43}"/>
    <cellStyle name="l_Rádio Rio de Janeiro_Plano RR - REV I - 13.05 3 3" xfId="17962" xr:uid="{16FE72B6-9F7B-49B8-A6D6-CB8E1AEE3973}"/>
    <cellStyle name="l_Rádio Rio de Janeiro_Plano RR - REV I - 13.05 3 3 2" xfId="24121" xr:uid="{66E32318-6A44-4581-B85F-2FE7CFEEE157}"/>
    <cellStyle name="l_Rádio Rio de Janeiro_Plano RR - REV I - 13.05 3 3 2 2" xfId="42784" xr:uid="{9A110E02-C211-4224-B297-ECC14BBF8959}"/>
    <cellStyle name="l_Rádio Rio de Janeiro_Plano RR - REV I - 13.05 3 3 3" xfId="30558" xr:uid="{2A84E673-D1F4-413F-884C-9B894A69DCB2}"/>
    <cellStyle name="l_Rádio Rio de Janeiro_Plano RR - REV I - 13.05 3 4" xfId="33555" xr:uid="{059C31E2-9964-470F-A174-92674E916931}"/>
    <cellStyle name="l_Rádio Rio de Janeiro_Plano RR - REV I - 13.05 3 4 2" xfId="45274" xr:uid="{B5546EB1-76BF-4FC9-BD98-BF085DD1ACAD}"/>
    <cellStyle name="l_Rádio Rio de Janeiro_Plano RR - REV I - 13.05 3 5" xfId="35757" xr:uid="{AB1225DA-A65D-4C14-A5BE-5677D6BF3AB3}"/>
    <cellStyle name="l_Rádio Rio de Janeiro_Plano RR - REV I - 13.05 3 6" xfId="35174" xr:uid="{A83CDB14-DEE2-49BA-A724-F0A961495D5A}"/>
    <cellStyle name="l_Rádio Rio de Janeiro_Plano RR - REV I - 13.05 3 6 2" xfId="46288" xr:uid="{353858A6-F2B5-4BA5-A392-03AEDBE5FB3B}"/>
    <cellStyle name="l_Rádio Rio de Janeiro_Plano RR - REV I - 13.05 4" xfId="14522" xr:uid="{33F643FE-A1B5-40A0-B7E7-556E815153BF}"/>
    <cellStyle name="l_Rádio Rio de Janeiro_Plano RR - REV I - 13.05 4 2" xfId="20681" xr:uid="{FD0173D4-E5D6-4181-B456-28F3A1797903}"/>
    <cellStyle name="l_Rádio Rio de Janeiro_Plano RR - REV I - 13.05 4 2 2" xfId="38091" xr:uid="{0812E6FC-BC5D-4904-92C1-7156A5E224AF}"/>
    <cellStyle name="l_Rádio Rio de Janeiro_Plano RR - REV I - 13.05 4 3" xfId="25589" xr:uid="{15428398-4620-4EE4-927E-CB3FC7853066}"/>
    <cellStyle name="l_Rádio Rio de Janeiro_Plano RR - REV I - 13.05 5" xfId="28800" xr:uid="{9101E9D6-6D6E-41BD-A7EC-99AA148CF3E2}"/>
    <cellStyle name="l_Rádio Rio de Janeiro_Plano RR - REV I - 13.05 5 2" xfId="41156" xr:uid="{57B81397-564E-4299-8793-73EDD5B7E15F}"/>
    <cellStyle name="l_Rádio Rio de Janeiro_Plano RR - REV I - 13.05 6" xfId="24751" xr:uid="{05B90A66-ED61-4645-B353-1AFCBC006C8C}"/>
    <cellStyle name="l_Rádio Rio de Janeiro_Plano RR - REV I - 13.05_OOH - Rev 12" xfId="4384" xr:uid="{3F524031-CECB-4599-9E21-371FE68555E3}"/>
    <cellStyle name="l_Rádio Rio de Janeiro_Plano RS" xfId="2247" xr:uid="{0A63AEC7-DBF1-4FD5-9BE1-8331F5F56B4D}"/>
    <cellStyle name="l_Rádio Rio de Janeiro_Plano RS - 16-05-08" xfId="2248" xr:uid="{F604495C-528D-4ACF-85CF-4D9C15319BDD}"/>
    <cellStyle name="l_Rádio Rio de Janeiro_Plano TO - AJUSTADO 06.05.08 CONFERÊNCIA 14.05.08" xfId="2249" xr:uid="{5929F2E9-C32B-4D33-AFF2-BAA1B4327AA3}"/>
    <cellStyle name="l_Rádio Rio de Janeiro_Plano TO - AJUSTADO 06.05.08 CONFERÊNCIA 14.05.08 2" xfId="11680" xr:uid="{A533C6D5-5327-4794-865E-ABA1009C0BA6}"/>
    <cellStyle name="l_Rádio Rio de Janeiro_Plano TO - AJUSTADO 06.05.08 CONFERÊNCIA 14.05.08 2 2" xfId="13436" xr:uid="{6DD0CB9B-0F9E-4C7D-96FA-FAD7C65544DA}"/>
    <cellStyle name="l_Rádio Rio de Janeiro_Plano TO - AJUSTADO 06.05.08 CONFERÊNCIA 14.05.08 2 2 2" xfId="17066" xr:uid="{60AD5637-04E1-4CBF-8763-061CC85BB0A7}"/>
    <cellStyle name="l_Rádio Rio de Janeiro_Plano TO - AJUSTADO 06.05.08 CONFERÊNCIA 14.05.08 2 2 2 2" xfId="23225" xr:uid="{44CF47E0-43B7-4A86-8531-D3BCD1AA0152}"/>
    <cellStyle name="l_Rádio Rio de Janeiro_Plano TO - AJUSTADO 06.05.08 CONFERÊNCIA 14.05.08 2 2 2 2 2" xfId="40492" xr:uid="{B0F9D796-DA17-48E5-AAF9-4D10BA4768B1}"/>
    <cellStyle name="l_Rádio Rio de Janeiro_Plano TO - AJUSTADO 06.05.08 CONFERÊNCIA 14.05.08 2 2 2 3" xfId="28133" xr:uid="{3F5D6007-3823-47C3-8318-00258C2EEB47}"/>
    <cellStyle name="l_Rádio Rio de Janeiro_Plano TO - AJUSTADO 06.05.08 CONFERÊNCIA 14.05.08 2 2 3" xfId="31357" xr:uid="{59E6DD56-FD26-478A-9C3D-CC334926C2EF}"/>
    <cellStyle name="l_Rádio Rio de Janeiro_Plano TO - AJUSTADO 06.05.08 CONFERÊNCIA 14.05.08 2 2 3 2" xfId="43581" xr:uid="{ADBC4109-FCAC-4111-9441-BBF2E5B5AAC4}"/>
    <cellStyle name="l_Rádio Rio de Janeiro_Plano TO - AJUSTADO 06.05.08 CONFERÊNCIA 14.05.08 2 2 4" xfId="34349" xr:uid="{B8D85983-8F32-4DE6-A5ED-A61536EFECFF}"/>
    <cellStyle name="l_Rádio Rio de Janeiro_Plano TO - AJUSTADO 06.05.08 CONFERÊNCIA 14.05.08 2 2 4 2" xfId="46068" xr:uid="{0B01D1E3-E4D8-4A6D-81FF-442BE9D9884F}"/>
    <cellStyle name="l_Rádio Rio de Janeiro_Plano TO - AJUSTADO 06.05.08 CONFERÊNCIA 14.05.08 2 2 5" xfId="36550" xr:uid="{F39F6D2E-E97D-4A03-B84F-E695D8B2D6CB}"/>
    <cellStyle name="l_Rádio Rio de Janeiro_Plano TO - AJUSTADO 06.05.08 CONFERÊNCIA 14.05.08 2 2 6" xfId="24462" xr:uid="{2262EB96-39C4-47CF-853D-E1FC8A09231C}"/>
    <cellStyle name="l_Rádio Rio de Janeiro_Plano TO - AJUSTADO 06.05.08 CONFERÊNCIA 14.05.08 2 3" xfId="15363" xr:uid="{AE1608BA-38D2-4F67-A166-48F26F0E2035}"/>
    <cellStyle name="l_Rádio Rio de Janeiro_Plano TO - AJUSTADO 06.05.08 CONFERÊNCIA 14.05.08 2 3 2" xfId="21522" xr:uid="{7C89F0D2-F700-479A-BD79-14932F2D96A7}"/>
    <cellStyle name="l_Rádio Rio de Janeiro_Plano TO - AJUSTADO 06.05.08 CONFERÊNCIA 14.05.08 2 3 2 2" xfId="38895" xr:uid="{D8797563-CBEF-4266-A121-52ADD020AD11}"/>
    <cellStyle name="l_Rádio Rio de Janeiro_Plano TO - AJUSTADO 06.05.08 CONFERÊNCIA 14.05.08 2 3 3" xfId="26484" xr:uid="{E933FB27-48A6-4696-A2AE-27D4F7F7A738}"/>
    <cellStyle name="l_Rádio Rio de Janeiro_Plano TO - AJUSTADO 06.05.08 CONFERÊNCIA 14.05.08 2 4" xfId="29675" xr:uid="{4275E1BB-0289-4DF8-9B82-A96DB95194BA}"/>
    <cellStyle name="l_Rádio Rio de Janeiro_Plano TO - AJUSTADO 06.05.08 CONFERÊNCIA 14.05.08 2 4 2" xfId="41985" xr:uid="{B56FF59B-B03E-4037-9DF4-50D4BB61A67E}"/>
    <cellStyle name="l_Rádio Rio de Janeiro_Plano TO - AJUSTADO 06.05.08 CONFERÊNCIA 14.05.08 2 5" xfId="32659" xr:uid="{C9869A65-1AFB-4B36-9187-7CAF8CD61ADC}"/>
    <cellStyle name="l_Rádio Rio de Janeiro_Plano TO - AJUSTADO 06.05.08 CONFERÊNCIA 14.05.08 2 5 2" xfId="44414" xr:uid="{DE0888D8-8EEA-48F0-9905-8B35E4E9FBD5}"/>
    <cellStyle name="l_Rádio Rio de Janeiro_Plano TO - AJUSTADO 06.05.08 CONFERÊNCIA 14.05.08 2 6" xfId="34964" xr:uid="{EE9A847E-3519-4678-B5B2-0F3252D98636}"/>
    <cellStyle name="l_Rádio Rio de Janeiro_Plano TO - AJUSTADO 06.05.08 CONFERÊNCIA 14.05.08 2 7" xfId="18630" xr:uid="{FF83EB1B-D48A-4DC9-9B8D-4D3E99A69FFD}"/>
    <cellStyle name="l_Rádio Rio de Janeiro_Plano TO - AJUSTADO 06.05.08 CONFERÊNCIA 14.05.08 3" xfId="12633" xr:uid="{E675A454-4D16-4D63-B417-3489C332F1C2}"/>
    <cellStyle name="l_Rádio Rio de Janeiro_Plano TO - AJUSTADO 06.05.08 CONFERÊNCIA 14.05.08 3 2" xfId="16263" xr:uid="{6488C71D-F18B-4FAA-9464-7C1090B7C457}"/>
    <cellStyle name="l_Rádio Rio de Janeiro_Plano TO - AJUSTADO 06.05.08 CONFERÊNCIA 14.05.08 3 2 2" xfId="22422" xr:uid="{7FF0A1E0-6489-4F9D-AC90-C88B651D8026}"/>
    <cellStyle name="l_Rádio Rio de Janeiro_Plano TO - AJUSTADO 06.05.08 CONFERÊNCIA 14.05.08 3 2 2 2" xfId="39700" xr:uid="{E015964F-76C3-4654-BF04-80AE050282E8}"/>
    <cellStyle name="l_Rádio Rio de Janeiro_Plano TO - AJUSTADO 06.05.08 CONFERÊNCIA 14.05.08 3 2 3" xfId="27341" xr:uid="{349696F7-C39B-4197-A710-2407C0664A07}"/>
    <cellStyle name="l_Rádio Rio de Janeiro_Plano TO - AJUSTADO 06.05.08 CONFERÊNCIA 14.05.08 3 2 4" xfId="48600" xr:uid="{18739A5D-376A-4579-BCFE-14AF49A7431C}"/>
    <cellStyle name="l_Rádio Rio de Janeiro_Plano TO - AJUSTADO 06.05.08 CONFERÊNCIA 14.05.08 3 3" xfId="17963" xr:uid="{5E417BA7-3756-4A07-AA3C-7A55BB3B340E}"/>
    <cellStyle name="l_Rádio Rio de Janeiro_Plano TO - AJUSTADO 06.05.08 CONFERÊNCIA 14.05.08 3 3 2" xfId="24122" xr:uid="{148E8625-78F0-41D4-9F4B-FFB0442172D5}"/>
    <cellStyle name="l_Rádio Rio de Janeiro_Plano TO - AJUSTADO 06.05.08 CONFERÊNCIA 14.05.08 3 3 2 2" xfId="42785" xr:uid="{8825BA21-28F0-4DC4-8C3A-2EDCAF76C3FF}"/>
    <cellStyle name="l_Rádio Rio de Janeiro_Plano TO - AJUSTADO 06.05.08 CONFERÊNCIA 14.05.08 3 3 3" xfId="30559" xr:uid="{2BB3A8FB-7716-4734-9199-B40EDC40E609}"/>
    <cellStyle name="l_Rádio Rio de Janeiro_Plano TO - AJUSTADO 06.05.08 CONFERÊNCIA 14.05.08 3 4" xfId="33556" xr:uid="{00117FF7-F21D-49F1-A443-AEAB0D3BE744}"/>
    <cellStyle name="l_Rádio Rio de Janeiro_Plano TO - AJUSTADO 06.05.08 CONFERÊNCIA 14.05.08 3 4 2" xfId="45275" xr:uid="{D1AD50D7-9E03-4330-AB32-A3478D2A7371}"/>
    <cellStyle name="l_Rádio Rio de Janeiro_Plano TO - AJUSTADO 06.05.08 CONFERÊNCIA 14.05.08 3 5" xfId="35758" xr:uid="{448979F3-05BD-47C2-9E64-3BF5665AB6F1}"/>
    <cellStyle name="l_Rádio Rio de Janeiro_Plano TO - AJUSTADO 06.05.08 CONFERÊNCIA 14.05.08 3 6" xfId="37013" xr:uid="{B051BC90-F15D-471B-9426-7DEF1B8CC9A5}"/>
    <cellStyle name="l_Rádio Rio de Janeiro_Plano TO - AJUSTADO 06.05.08 CONFERÊNCIA 14.05.08 3 6 2" xfId="46549" xr:uid="{A7E4A78F-2C29-429D-9146-FB6D5AD7348B}"/>
    <cellStyle name="l_Rádio Rio de Janeiro_Plano TO - AJUSTADO 06.05.08 CONFERÊNCIA 14.05.08 4" xfId="14523" xr:uid="{9626B1EC-162C-4265-BEDD-DCB1BDAA9C81}"/>
    <cellStyle name="l_Rádio Rio de Janeiro_Plano TO - AJUSTADO 06.05.08 CONFERÊNCIA 14.05.08 4 2" xfId="20682" xr:uid="{193912CA-7F01-4DB1-8620-6B34D2B3D2BA}"/>
    <cellStyle name="l_Rádio Rio de Janeiro_Plano TO - AJUSTADO 06.05.08 CONFERÊNCIA 14.05.08 4 2 2" xfId="38092" xr:uid="{C07BE0B7-DD6E-4648-A839-BE4339C05DB1}"/>
    <cellStyle name="l_Rádio Rio de Janeiro_Plano TO - AJUSTADO 06.05.08 CONFERÊNCIA 14.05.08 4 3" xfId="25590" xr:uid="{90C3BB29-3337-4A7B-AB24-C1B7C802C1AB}"/>
    <cellStyle name="l_Rádio Rio de Janeiro_Plano TO - AJUSTADO 06.05.08 CONFERÊNCIA 14.05.08 5" xfId="28801" xr:uid="{83254B6B-52DD-4A02-88E6-9735F2FD20B0}"/>
    <cellStyle name="l_Rádio Rio de Janeiro_Plano TO - AJUSTADO 06.05.08 CONFERÊNCIA 14.05.08 5 2" xfId="41157" xr:uid="{474CD8FD-2F10-4E27-A682-1E3B1DFC9AB3}"/>
    <cellStyle name="l_Rádio Rio de Janeiro_Plano TO - AJUSTADO 06.05.08 CONFERÊNCIA 14.05.08 6" xfId="25816" xr:uid="{BA5D0B67-0E98-4C0D-8AE3-440F251FCAB2}"/>
    <cellStyle name="l_Rádio Rio de Janeiro_Plano TO - AJUSTADO 06.05.08 CONFERÊNCIA 14.05.08_OOH - Rev 12" xfId="4385" xr:uid="{0CC62C49-F6D3-4109-9995-B0E890F4DC29}"/>
    <cellStyle name="l_Rádio Rio de Janeiro_REVISTAS FINAIS SEGMENTADAS" xfId="2250" xr:uid="{B8D1526F-4201-4182-BA52-EB97B0677331}"/>
    <cellStyle name="l_Rádio Rio de Janeiro_REVISTAS FINAIS SEGMENTADAS 2" xfId="11681" xr:uid="{ED770716-2AB7-409E-8826-9304BE10683B}"/>
    <cellStyle name="l_Rádio Rio de Janeiro_REVISTAS FINAIS SEGMENTADAS 2 2" xfId="13437" xr:uid="{21CDA3E0-D281-4779-BFB0-9E34028C350A}"/>
    <cellStyle name="l_Rádio Rio de Janeiro_REVISTAS FINAIS SEGMENTADAS 2 2 2" xfId="17067" xr:uid="{995BA2DE-6A13-4A5A-93D8-F7140B6AEED4}"/>
    <cellStyle name="l_Rádio Rio de Janeiro_REVISTAS FINAIS SEGMENTADAS 2 2 2 2" xfId="23226" xr:uid="{CB905CA7-E317-487B-B68D-132225EA216D}"/>
    <cellStyle name="l_Rádio Rio de Janeiro_REVISTAS FINAIS SEGMENTADAS 2 2 2 2 2" xfId="40493" xr:uid="{37133D6A-C7B6-4A76-B6B2-FC3C6F383B20}"/>
    <cellStyle name="l_Rádio Rio de Janeiro_REVISTAS FINAIS SEGMENTADAS 2 2 2 3" xfId="28134" xr:uid="{CB30C445-1FC7-4E51-BC1A-794D415AC339}"/>
    <cellStyle name="l_Rádio Rio de Janeiro_REVISTAS FINAIS SEGMENTADAS 2 2 3" xfId="31358" xr:uid="{1289B306-CAA0-403A-8BB0-6D3E94D252F6}"/>
    <cellStyle name="l_Rádio Rio de Janeiro_REVISTAS FINAIS SEGMENTADAS 2 2 3 2" xfId="43582" xr:uid="{5E01CBB0-BF50-4CE9-B9AB-B872094CEC3C}"/>
    <cellStyle name="l_Rádio Rio de Janeiro_REVISTAS FINAIS SEGMENTADAS 2 2 4" xfId="34350" xr:uid="{676933F6-A95F-445D-83CF-2D82B0BF6DBF}"/>
    <cellStyle name="l_Rádio Rio de Janeiro_REVISTAS FINAIS SEGMENTADAS 2 2 4 2" xfId="46069" xr:uid="{86EC1DCB-40F7-400D-8926-9BEDD5127646}"/>
    <cellStyle name="l_Rádio Rio de Janeiro_REVISTAS FINAIS SEGMENTADAS 2 2 5" xfId="36551" xr:uid="{BA0F182F-053C-44EB-B2AD-E26D3CA8A761}"/>
    <cellStyle name="l_Rádio Rio de Janeiro_REVISTAS FINAIS SEGMENTADAS 2 2 6" xfId="24463" xr:uid="{844C07A7-1EEA-4958-8144-C2C61152AE00}"/>
    <cellStyle name="l_Rádio Rio de Janeiro_REVISTAS FINAIS SEGMENTADAS 2 3" xfId="15364" xr:uid="{E38E33FD-A747-47FE-A5E3-AE198E837BAB}"/>
    <cellStyle name="l_Rádio Rio de Janeiro_REVISTAS FINAIS SEGMENTADAS 2 3 2" xfId="21523" xr:uid="{F0270369-F90A-4265-A519-C58B6E38B583}"/>
    <cellStyle name="l_Rádio Rio de Janeiro_REVISTAS FINAIS SEGMENTADAS 2 3 2 2" xfId="38896" xr:uid="{039F79B1-516D-41E5-AE8C-6F0C82F3A7A9}"/>
    <cellStyle name="l_Rádio Rio de Janeiro_REVISTAS FINAIS SEGMENTADAS 2 3 3" xfId="26485" xr:uid="{0A06B8CD-2063-4D7E-B1CF-23467B1730EF}"/>
    <cellStyle name="l_Rádio Rio de Janeiro_REVISTAS FINAIS SEGMENTADAS 2 4" xfId="29676" xr:uid="{2CB94341-9EFA-42FA-A0B4-09E63AC269A1}"/>
    <cellStyle name="l_Rádio Rio de Janeiro_REVISTAS FINAIS SEGMENTADAS 2 4 2" xfId="41986" xr:uid="{3FA5EC26-0D38-49CB-9BB8-E68389EF81CD}"/>
    <cellStyle name="l_Rádio Rio de Janeiro_REVISTAS FINAIS SEGMENTADAS 2 5" xfId="32660" xr:uid="{9796F666-C719-4F5D-B318-25AAE34CF837}"/>
    <cellStyle name="l_Rádio Rio de Janeiro_REVISTAS FINAIS SEGMENTADAS 2 5 2" xfId="44415" xr:uid="{0C4AD268-47E7-44D0-9360-628F126F65E3}"/>
    <cellStyle name="l_Rádio Rio de Janeiro_REVISTAS FINAIS SEGMENTADAS 2 6" xfId="34965" xr:uid="{573B4434-56C0-4E97-A2A8-D02F9DE9F61D}"/>
    <cellStyle name="l_Rádio Rio de Janeiro_REVISTAS FINAIS SEGMENTADAS 2 7" xfId="19328" xr:uid="{8396470E-320F-46E3-A2C3-B99C4582F368}"/>
    <cellStyle name="l_Rádio Rio de Janeiro_REVISTAS FINAIS SEGMENTADAS 3" xfId="12634" xr:uid="{F0C2338A-F24F-45CD-BCF6-5C5B9A4A9ACE}"/>
    <cellStyle name="l_Rádio Rio de Janeiro_REVISTAS FINAIS SEGMENTADAS 3 2" xfId="16264" xr:uid="{768ABF6E-F1C9-40B3-86AB-B1257523FD57}"/>
    <cellStyle name="l_Rádio Rio de Janeiro_REVISTAS FINAIS SEGMENTADAS 3 2 2" xfId="22423" xr:uid="{1D985D19-6E92-421C-B1F6-3385D94E7AD3}"/>
    <cellStyle name="l_Rádio Rio de Janeiro_REVISTAS FINAIS SEGMENTADAS 3 2 2 2" xfId="39701" xr:uid="{C7A0E2AA-B053-41D9-9AC3-7F8CEA00DF9D}"/>
    <cellStyle name="l_Rádio Rio de Janeiro_REVISTAS FINAIS SEGMENTADAS 3 2 3" xfId="27342" xr:uid="{6ED985A9-CB48-40AA-BFBF-1BFF9AF3D14E}"/>
    <cellStyle name="l_Rádio Rio de Janeiro_REVISTAS FINAIS SEGMENTADAS 3 2 4" xfId="48601" xr:uid="{4CD0502D-BB46-47BB-AC59-690103FE0E2F}"/>
    <cellStyle name="l_Rádio Rio de Janeiro_REVISTAS FINAIS SEGMENTADAS 3 3" xfId="17964" xr:uid="{262CA003-9FD0-4A56-BC45-7DF7932AE565}"/>
    <cellStyle name="l_Rádio Rio de Janeiro_REVISTAS FINAIS SEGMENTADAS 3 3 2" xfId="24123" xr:uid="{B24ED532-9BF0-4D2A-AEAD-0F864BF577A2}"/>
    <cellStyle name="l_Rádio Rio de Janeiro_REVISTAS FINAIS SEGMENTADAS 3 3 2 2" xfId="42786" xr:uid="{B74DBA0C-2D82-40D5-A888-DD644144BA9B}"/>
    <cellStyle name="l_Rádio Rio de Janeiro_REVISTAS FINAIS SEGMENTADAS 3 3 3" xfId="30560" xr:uid="{117B6C23-970F-44AC-AD15-9A7C0A5CDB88}"/>
    <cellStyle name="l_Rádio Rio de Janeiro_REVISTAS FINAIS SEGMENTADAS 3 4" xfId="33557" xr:uid="{E7E244B9-E12B-43F1-9857-945C00437A48}"/>
    <cellStyle name="l_Rádio Rio de Janeiro_REVISTAS FINAIS SEGMENTADAS 3 4 2" xfId="45276" xr:uid="{CB8D12E8-A09F-4985-B412-9C88CCB5AB96}"/>
    <cellStyle name="l_Rádio Rio de Janeiro_REVISTAS FINAIS SEGMENTADAS 3 5" xfId="35759" xr:uid="{4A0148EB-729A-48E8-A076-3F1CDAA0772A}"/>
    <cellStyle name="l_Rádio Rio de Janeiro_REVISTAS FINAIS SEGMENTADAS 3 6" xfId="37216" xr:uid="{0DE75AF7-569B-45FD-BAFC-FFDB20083C9A}"/>
    <cellStyle name="l_Rádio Rio de Janeiro_REVISTAS FINAIS SEGMENTADAS 3 6 2" xfId="46752" xr:uid="{54178FA5-D307-4047-A4DC-4062BD77600C}"/>
    <cellStyle name="l_Rádio Rio de Janeiro_REVISTAS FINAIS SEGMENTADAS 4" xfId="14524" xr:uid="{1680E062-7BFF-4C62-B992-9163CB920DDE}"/>
    <cellStyle name="l_Rádio Rio de Janeiro_REVISTAS FINAIS SEGMENTADAS 4 2" xfId="20683" xr:uid="{9B4CA598-F92C-4C44-9A01-5333170C47E9}"/>
    <cellStyle name="l_Rádio Rio de Janeiro_REVISTAS FINAIS SEGMENTADAS 4 2 2" xfId="38093" xr:uid="{10AB611B-7856-44DA-A68C-E559753D4887}"/>
    <cellStyle name="l_Rádio Rio de Janeiro_REVISTAS FINAIS SEGMENTADAS 4 3" xfId="25591" xr:uid="{CD667B61-5F20-427A-96D8-E588D0E6003D}"/>
    <cellStyle name="l_Rádio Rio de Janeiro_REVISTAS FINAIS SEGMENTADAS 5" xfId="28802" xr:uid="{2239283E-2D31-4FB7-A0F5-6D11DC40D0FC}"/>
    <cellStyle name="l_Rádio Rio de Janeiro_REVISTAS FINAIS SEGMENTADAS 5 2" xfId="41158" xr:uid="{559EFE9B-6D87-4ABD-9F46-FF9237B77180}"/>
    <cellStyle name="l_Rádio Rio de Janeiro_REVISTAS FINAIS SEGMENTADAS 6" xfId="24677" xr:uid="{6880B6E1-6613-4E72-B451-87CF9313F241}"/>
    <cellStyle name="l_Rádio Rio de Janeiro_REVISTAS FINAIS SEGMENTADAS_OOH - Rev 12" xfId="4386" xr:uid="{E7E0D1F5-B079-4310-BDCE-F270376D3FC0}"/>
    <cellStyle name="l_Rádio Rio de Janeiro_SECOM PR - MAIS BRASIL - 2a  ETAPA - 13-05 CONFERENCIA 10.05.08" xfId="2251" xr:uid="{5DD78D00-0031-4208-BDC2-FA9E21AC4AFB}"/>
    <cellStyle name="l_Rádio Rio de Janeiro_SECOM PR - MAIS BRASIL - 2a  ETAPA - 13-05 CONFERENCIA 10.05.08 2" xfId="11682" xr:uid="{DA6711B5-8F31-4073-896E-AB9304C0C8FD}"/>
    <cellStyle name="l_Rádio Rio de Janeiro_SECOM PR - MAIS BRASIL - 2a  ETAPA - 13-05 CONFERENCIA 10.05.08 2 2" xfId="13438" xr:uid="{D6502E57-C526-483E-BAEA-1C337F746643}"/>
    <cellStyle name="l_Rádio Rio de Janeiro_SECOM PR - MAIS BRASIL - 2a  ETAPA - 13-05 CONFERENCIA 10.05.08 2 2 2" xfId="17068" xr:uid="{11CE3499-A300-4812-8E81-3450C05C6D93}"/>
    <cellStyle name="l_Rádio Rio de Janeiro_SECOM PR - MAIS BRASIL - 2a  ETAPA - 13-05 CONFERENCIA 10.05.08 2 2 2 2" xfId="23227" xr:uid="{11661E1A-E0ED-419C-8567-FCA8C4BBED39}"/>
    <cellStyle name="l_Rádio Rio de Janeiro_SECOM PR - MAIS BRASIL - 2a  ETAPA - 13-05 CONFERENCIA 10.05.08 2 2 2 2 2" xfId="40494" xr:uid="{6AD32549-A78C-491F-BCC7-B340882F1DEF}"/>
    <cellStyle name="l_Rádio Rio de Janeiro_SECOM PR - MAIS BRASIL - 2a  ETAPA - 13-05 CONFERENCIA 10.05.08 2 2 2 3" xfId="28135" xr:uid="{0EF1F826-7D62-4784-A3FD-70054788F133}"/>
    <cellStyle name="l_Rádio Rio de Janeiro_SECOM PR - MAIS BRASIL - 2a  ETAPA - 13-05 CONFERENCIA 10.05.08 2 2 3" xfId="31359" xr:uid="{A92A2830-5048-4D28-A8CA-E8948088D153}"/>
    <cellStyle name="l_Rádio Rio de Janeiro_SECOM PR - MAIS BRASIL - 2a  ETAPA - 13-05 CONFERENCIA 10.05.08 2 2 3 2" xfId="43583" xr:uid="{E1FB196A-53C6-440E-9429-5C6C5ABE83D7}"/>
    <cellStyle name="l_Rádio Rio de Janeiro_SECOM PR - MAIS BRASIL - 2a  ETAPA - 13-05 CONFERENCIA 10.05.08 2 2 4" xfId="34351" xr:uid="{18991391-1806-4DC1-BE5E-B22902D35698}"/>
    <cellStyle name="l_Rádio Rio de Janeiro_SECOM PR - MAIS BRASIL - 2a  ETAPA - 13-05 CONFERENCIA 10.05.08 2 2 4 2" xfId="46070" xr:uid="{A6B7BF57-6EA8-4E7A-9C50-949F359F2CF0}"/>
    <cellStyle name="l_Rádio Rio de Janeiro_SECOM PR - MAIS BRASIL - 2a  ETAPA - 13-05 CONFERENCIA 10.05.08 2 2 5" xfId="36552" xr:uid="{1761862C-0A7A-4E68-878C-6B4ACB96F03F}"/>
    <cellStyle name="l_Rádio Rio de Janeiro_SECOM PR - MAIS BRASIL - 2a  ETAPA - 13-05 CONFERENCIA 10.05.08 2 2 6" xfId="24464" xr:uid="{3673D544-DD90-4A5D-B051-08EE39288897}"/>
    <cellStyle name="l_Rádio Rio de Janeiro_SECOM PR - MAIS BRASIL - 2a  ETAPA - 13-05 CONFERENCIA 10.05.08 2 3" xfId="15365" xr:uid="{26607ECD-8E1A-4B2D-B7CF-73D1C7DCF572}"/>
    <cellStyle name="l_Rádio Rio de Janeiro_SECOM PR - MAIS BRASIL - 2a  ETAPA - 13-05 CONFERENCIA 10.05.08 2 3 2" xfId="21524" xr:uid="{049BF723-F8F4-47AD-9810-5DB81DC815C5}"/>
    <cellStyle name="l_Rádio Rio de Janeiro_SECOM PR - MAIS BRASIL - 2a  ETAPA - 13-05 CONFERENCIA 10.05.08 2 3 2 2" xfId="38897" xr:uid="{8C0CECD1-38EB-45DB-9AF8-CF06D94EFBF0}"/>
    <cellStyle name="l_Rádio Rio de Janeiro_SECOM PR - MAIS BRASIL - 2a  ETAPA - 13-05 CONFERENCIA 10.05.08 2 3 3" xfId="26486" xr:uid="{FDA97E46-B874-46C7-B330-55E2E717976B}"/>
    <cellStyle name="l_Rádio Rio de Janeiro_SECOM PR - MAIS BRASIL - 2a  ETAPA - 13-05 CONFERENCIA 10.05.08 2 4" xfId="29677" xr:uid="{30B12159-88B9-405A-922C-D626F6C7710F}"/>
    <cellStyle name="l_Rádio Rio de Janeiro_SECOM PR - MAIS BRASIL - 2a  ETAPA - 13-05 CONFERENCIA 10.05.08 2 4 2" xfId="41987" xr:uid="{7B68F2F4-3E89-4858-A6D6-99A6BE7CD711}"/>
    <cellStyle name="l_Rádio Rio de Janeiro_SECOM PR - MAIS BRASIL - 2a  ETAPA - 13-05 CONFERENCIA 10.05.08 2 5" xfId="32661" xr:uid="{53176C1F-E765-4EAD-A918-FC646B5997B1}"/>
    <cellStyle name="l_Rádio Rio de Janeiro_SECOM PR - MAIS BRASIL - 2a  ETAPA - 13-05 CONFERENCIA 10.05.08 2 5 2" xfId="44416" xr:uid="{E9388FC0-AEC3-421B-A259-DA303AEDC9CD}"/>
    <cellStyle name="l_Rádio Rio de Janeiro_SECOM PR - MAIS BRASIL - 2a  ETAPA - 13-05 CONFERENCIA 10.05.08 2 6" xfId="34966" xr:uid="{913A2B48-EE40-46BD-8AFD-88918F389899}"/>
    <cellStyle name="l_Rádio Rio de Janeiro_SECOM PR - MAIS BRASIL - 2a  ETAPA - 13-05 CONFERENCIA 10.05.08 2 7" xfId="19622" xr:uid="{7BCF61A1-02EB-413F-808C-87AE1B0ECE82}"/>
    <cellStyle name="l_Rádio Rio de Janeiro_SECOM PR - MAIS BRASIL - 2a  ETAPA - 13-05 CONFERENCIA 10.05.08 3" xfId="12635" xr:uid="{112BDFB2-E8B8-4B59-8BA1-982DBEC04C7B}"/>
    <cellStyle name="l_Rádio Rio de Janeiro_SECOM PR - MAIS BRASIL - 2a  ETAPA - 13-05 CONFERENCIA 10.05.08 3 2" xfId="16265" xr:uid="{28CDF61F-3C2B-4C7D-B0E4-19CF9B9EB1E4}"/>
    <cellStyle name="l_Rádio Rio de Janeiro_SECOM PR - MAIS BRASIL - 2a  ETAPA - 13-05 CONFERENCIA 10.05.08 3 2 2" xfId="22424" xr:uid="{988F6946-5FCC-486D-A306-89AC48F24575}"/>
    <cellStyle name="l_Rádio Rio de Janeiro_SECOM PR - MAIS BRASIL - 2a  ETAPA - 13-05 CONFERENCIA 10.05.08 3 2 2 2" xfId="39702" xr:uid="{AC058AB8-6859-4175-AA1E-E0557C20DAEC}"/>
    <cellStyle name="l_Rádio Rio de Janeiro_SECOM PR - MAIS BRASIL - 2a  ETAPA - 13-05 CONFERENCIA 10.05.08 3 2 3" xfId="27343" xr:uid="{34B35902-D719-4688-A077-190B169D133D}"/>
    <cellStyle name="l_Rádio Rio de Janeiro_SECOM PR - MAIS BRASIL - 2a  ETAPA - 13-05 CONFERENCIA 10.05.08 3 2 4" xfId="48602" xr:uid="{6274A1CD-9C6A-43A6-B1BE-AB140CFE80FD}"/>
    <cellStyle name="l_Rádio Rio de Janeiro_SECOM PR - MAIS BRASIL - 2a  ETAPA - 13-05 CONFERENCIA 10.05.08 3 3" xfId="17965" xr:uid="{33618DA4-23DF-418D-BA04-49FE4570BCBB}"/>
    <cellStyle name="l_Rádio Rio de Janeiro_SECOM PR - MAIS BRASIL - 2a  ETAPA - 13-05 CONFERENCIA 10.05.08 3 3 2" xfId="24124" xr:uid="{D651DA18-D457-47CF-BAA4-6D3A87DA1096}"/>
    <cellStyle name="l_Rádio Rio de Janeiro_SECOM PR - MAIS BRASIL - 2a  ETAPA - 13-05 CONFERENCIA 10.05.08 3 3 2 2" xfId="42787" xr:uid="{109C0694-22EF-4494-8B00-7A18EEC01CB4}"/>
    <cellStyle name="l_Rádio Rio de Janeiro_SECOM PR - MAIS BRASIL - 2a  ETAPA - 13-05 CONFERENCIA 10.05.08 3 3 3" xfId="30561" xr:uid="{E1F49724-FED6-4B6F-8D71-3C157891E8C9}"/>
    <cellStyle name="l_Rádio Rio de Janeiro_SECOM PR - MAIS BRASIL - 2a  ETAPA - 13-05 CONFERENCIA 10.05.08 3 4" xfId="33558" xr:uid="{0B71A647-A03A-45A9-865A-DFAAB8536F49}"/>
    <cellStyle name="l_Rádio Rio de Janeiro_SECOM PR - MAIS BRASIL - 2a  ETAPA - 13-05 CONFERENCIA 10.05.08 3 4 2" xfId="45277" xr:uid="{D2F02311-10BC-48F0-81CA-1D163176A08A}"/>
    <cellStyle name="l_Rádio Rio de Janeiro_SECOM PR - MAIS BRASIL - 2a  ETAPA - 13-05 CONFERENCIA 10.05.08 3 5" xfId="35760" xr:uid="{BD582B30-093F-4D30-B102-EE0727F3F427}"/>
    <cellStyle name="l_Rádio Rio de Janeiro_SECOM PR - MAIS BRASIL - 2a  ETAPA - 13-05 CONFERENCIA 10.05.08 3 6" xfId="36816" xr:uid="{325E1E67-8294-4A27-B219-BE1C05201CCA}"/>
    <cellStyle name="l_Rádio Rio de Janeiro_SECOM PR - MAIS BRASIL - 2a  ETAPA - 13-05 CONFERENCIA 10.05.08 3 6 2" xfId="46352" xr:uid="{EA6445A8-AB8A-42BB-B8D0-EE0200A926D9}"/>
    <cellStyle name="l_Rádio Rio de Janeiro_SECOM PR - MAIS BRASIL - 2a  ETAPA - 13-05 CONFERENCIA 10.05.08 4" xfId="14525" xr:uid="{AB3FFE3C-FF39-474A-A132-3320320F0116}"/>
    <cellStyle name="l_Rádio Rio de Janeiro_SECOM PR - MAIS BRASIL - 2a  ETAPA - 13-05 CONFERENCIA 10.05.08 4 2" xfId="20684" xr:uid="{ED534FE6-FBCF-4711-A3C6-6B8C1135BB9B}"/>
    <cellStyle name="l_Rádio Rio de Janeiro_SECOM PR - MAIS BRASIL - 2a  ETAPA - 13-05 CONFERENCIA 10.05.08 4 2 2" xfId="38094" xr:uid="{6D2BCC60-4F3D-44FD-858E-58A7178C873B}"/>
    <cellStyle name="l_Rádio Rio de Janeiro_SECOM PR - MAIS BRASIL - 2a  ETAPA - 13-05 CONFERENCIA 10.05.08 4 3" xfId="25592" xr:uid="{B22D7EC2-D0F5-44DD-8305-C48C6AFE1573}"/>
    <cellStyle name="l_Rádio Rio de Janeiro_SECOM PR - MAIS BRASIL - 2a  ETAPA - 13-05 CONFERENCIA 10.05.08 5" xfId="28803" xr:uid="{534C7110-7050-42F1-A474-CED265791D1F}"/>
    <cellStyle name="l_Rádio Rio de Janeiro_SECOM PR - MAIS BRASIL - 2a  ETAPA - 13-05 CONFERENCIA 10.05.08 5 2" xfId="41159" xr:uid="{D218D5B6-A51F-4C8A-B6FE-F464D1FE9F33}"/>
    <cellStyle name="l_Rádio Rio de Janeiro_SECOM PR - MAIS BRASIL - 2a  ETAPA - 13-05 CONFERENCIA 10.05.08 6" xfId="26705" xr:uid="{4DD7A766-ADC3-4FC4-8167-909A138F3556}"/>
    <cellStyle name="l_Rádio Rio de Janeiro_SECOM PR - MAIS BRASIL - 2a  ETAPA - 13-05 CONFERENCIA 10.05.08_OOH - Rev 12" xfId="4387" xr:uid="{D1E3FCBA-EFED-4F84-8FD5-655554CC5DCD}"/>
    <cellStyle name="l_Rádio Rio de Janeiro_SECOM PR - MAIS BRASIL - 2a  ETAPA - 13-05 CONFERENCIA 10.05.08_SPA - NUCLEO APRES" xfId="2252" xr:uid="{A3E352FB-C0F0-42BE-B645-D8D16CB8CDC4}"/>
    <cellStyle name="l_Rádio Rio de Janeiro_SECOM PR - MAIS BRASIL - 2a  ETAPA - 13-05 CONFERENCIA 10.05.08_SPA - NUCLEO APRES 2" xfId="11683" xr:uid="{9C485A04-56DC-429E-B749-C53298CA33E1}"/>
    <cellStyle name="l_Rádio Rio de Janeiro_SECOM PR - MAIS BRASIL - 2a  ETAPA - 13-05 CONFERENCIA 10.05.08_SPA - NUCLEO APRES 2 2" xfId="13439" xr:uid="{71B42348-8D82-4B52-8089-69A35F192887}"/>
    <cellStyle name="l_Rádio Rio de Janeiro_SECOM PR - MAIS BRASIL - 2a  ETAPA - 13-05 CONFERENCIA 10.05.08_SPA - NUCLEO APRES 2 2 2" xfId="17069" xr:uid="{50C30D9F-5567-4F30-9669-94C57F5F32B4}"/>
    <cellStyle name="l_Rádio Rio de Janeiro_SECOM PR - MAIS BRASIL - 2a  ETAPA - 13-05 CONFERENCIA 10.05.08_SPA - NUCLEO APRES 2 2 2 2" xfId="23228" xr:uid="{D80E710A-8252-4E1D-A7ED-CAE81871A6EA}"/>
    <cellStyle name="l_Rádio Rio de Janeiro_SECOM PR - MAIS BRASIL - 2a  ETAPA - 13-05 CONFERENCIA 10.05.08_SPA - NUCLEO APRES 2 2 2 2 2" xfId="40495" xr:uid="{FD670C52-4A5D-41CA-9263-1B4560D22DFC}"/>
    <cellStyle name="l_Rádio Rio de Janeiro_SECOM PR - MAIS BRASIL - 2a  ETAPA - 13-05 CONFERENCIA 10.05.08_SPA - NUCLEO APRES 2 2 2 3" xfId="28136" xr:uid="{4D9F392E-1626-41D5-9E85-DB7C4E1C1DEB}"/>
    <cellStyle name="l_Rádio Rio de Janeiro_SECOM PR - MAIS BRASIL - 2a  ETAPA - 13-05 CONFERENCIA 10.05.08_SPA - NUCLEO APRES 2 2 3" xfId="31360" xr:uid="{F0344807-C3C9-41E7-A8B3-34BE18B89140}"/>
    <cellStyle name="l_Rádio Rio de Janeiro_SECOM PR - MAIS BRASIL - 2a  ETAPA - 13-05 CONFERENCIA 10.05.08_SPA - NUCLEO APRES 2 2 3 2" xfId="43584" xr:uid="{764B2301-8B7F-44C5-859B-F0CFDB7FCE3D}"/>
    <cellStyle name="l_Rádio Rio de Janeiro_SECOM PR - MAIS BRASIL - 2a  ETAPA - 13-05 CONFERENCIA 10.05.08_SPA - NUCLEO APRES 2 2 4" xfId="34352" xr:uid="{F80B46A6-A09A-4805-8F08-5DBE369BCA78}"/>
    <cellStyle name="l_Rádio Rio de Janeiro_SECOM PR - MAIS BRASIL - 2a  ETAPA - 13-05 CONFERENCIA 10.05.08_SPA - NUCLEO APRES 2 2 4 2" xfId="46071" xr:uid="{EDD176A6-D528-443A-B48F-F3F341925017}"/>
    <cellStyle name="l_Rádio Rio de Janeiro_SECOM PR - MAIS BRASIL - 2a  ETAPA - 13-05 CONFERENCIA 10.05.08_SPA - NUCLEO APRES 2 2 5" xfId="36553" xr:uid="{FEC3E105-A941-4379-9A8E-E7187A04B6FA}"/>
    <cellStyle name="l_Rádio Rio de Janeiro_SECOM PR - MAIS BRASIL - 2a  ETAPA - 13-05 CONFERENCIA 10.05.08_SPA - NUCLEO APRES 2 2 6" xfId="24465" xr:uid="{E67A2C59-7380-4E1F-AF17-089B1F6DC3C9}"/>
    <cellStyle name="l_Rádio Rio de Janeiro_SECOM PR - MAIS BRASIL - 2a  ETAPA - 13-05 CONFERENCIA 10.05.08_SPA - NUCLEO APRES 2 3" xfId="15366" xr:uid="{0C68742F-7A43-4726-A3F4-3C2176097628}"/>
    <cellStyle name="l_Rádio Rio de Janeiro_SECOM PR - MAIS BRASIL - 2a  ETAPA - 13-05 CONFERENCIA 10.05.08_SPA - NUCLEO APRES 2 3 2" xfId="21525" xr:uid="{8D0DC4EC-63DA-49DD-A7E5-43B242FED939}"/>
    <cellStyle name="l_Rádio Rio de Janeiro_SECOM PR - MAIS BRASIL - 2a  ETAPA - 13-05 CONFERENCIA 10.05.08_SPA - NUCLEO APRES 2 3 2 2" xfId="38898" xr:uid="{C4ADCC12-C300-48C3-9763-47EDF6B099C5}"/>
    <cellStyle name="l_Rádio Rio de Janeiro_SECOM PR - MAIS BRASIL - 2a  ETAPA - 13-05 CONFERENCIA 10.05.08_SPA - NUCLEO APRES 2 3 3" xfId="26487" xr:uid="{59A56584-1918-4D16-8E09-DDDA8720B911}"/>
    <cellStyle name="l_Rádio Rio de Janeiro_SECOM PR - MAIS BRASIL - 2a  ETAPA - 13-05 CONFERENCIA 10.05.08_SPA - NUCLEO APRES 2 4" xfId="29678" xr:uid="{04C7EFF5-4FD3-4570-A973-8088D419F31D}"/>
    <cellStyle name="l_Rádio Rio de Janeiro_SECOM PR - MAIS BRASIL - 2a  ETAPA - 13-05 CONFERENCIA 10.05.08_SPA - NUCLEO APRES 2 4 2" xfId="41988" xr:uid="{15BE2D7A-938A-4116-AC35-C9E0F121F260}"/>
    <cellStyle name="l_Rádio Rio de Janeiro_SECOM PR - MAIS BRASIL - 2a  ETAPA - 13-05 CONFERENCIA 10.05.08_SPA - NUCLEO APRES 2 5" xfId="32662" xr:uid="{EC275AA6-19CF-421F-8614-C21A3EEA0186}"/>
    <cellStyle name="l_Rádio Rio de Janeiro_SECOM PR - MAIS BRASIL - 2a  ETAPA - 13-05 CONFERENCIA 10.05.08_SPA - NUCLEO APRES 2 5 2" xfId="44417" xr:uid="{AC12ACC9-1DC2-46AC-9508-352C04727279}"/>
    <cellStyle name="l_Rádio Rio de Janeiro_SECOM PR - MAIS BRASIL - 2a  ETAPA - 13-05 CONFERENCIA 10.05.08_SPA - NUCLEO APRES 2 6" xfId="34967" xr:uid="{CDB0A293-1F4B-46B6-BB20-FDBA4092AE19}"/>
    <cellStyle name="l_Rádio Rio de Janeiro_SECOM PR - MAIS BRASIL - 2a  ETAPA - 13-05 CONFERENCIA 10.05.08_SPA - NUCLEO APRES 2 7" xfId="18945" xr:uid="{F2961E93-41AA-4652-A27C-5544D5C56640}"/>
    <cellStyle name="l_Rádio Rio de Janeiro_SECOM PR - MAIS BRASIL - 2a  ETAPA - 13-05 CONFERENCIA 10.05.08_SPA - NUCLEO APRES 3" xfId="12636" xr:uid="{A95394BD-94C1-4CF2-8E42-F9B139EE50F5}"/>
    <cellStyle name="l_Rádio Rio de Janeiro_SECOM PR - MAIS BRASIL - 2a  ETAPA - 13-05 CONFERENCIA 10.05.08_SPA - NUCLEO APRES 3 2" xfId="16266" xr:uid="{D6A850FA-F879-4B9F-9B33-B96C4B3E2DF8}"/>
    <cellStyle name="l_Rádio Rio de Janeiro_SECOM PR - MAIS BRASIL - 2a  ETAPA - 13-05 CONFERENCIA 10.05.08_SPA - NUCLEO APRES 3 2 2" xfId="22425" xr:uid="{A1B57411-144A-4884-B94A-FF51BE2BBA8D}"/>
    <cellStyle name="l_Rádio Rio de Janeiro_SECOM PR - MAIS BRASIL - 2a  ETAPA - 13-05 CONFERENCIA 10.05.08_SPA - NUCLEO APRES 3 2 2 2" xfId="39703" xr:uid="{4340FDE1-9726-49DD-8391-BCA7CD125746}"/>
    <cellStyle name="l_Rádio Rio de Janeiro_SECOM PR - MAIS BRASIL - 2a  ETAPA - 13-05 CONFERENCIA 10.05.08_SPA - NUCLEO APRES 3 2 3" xfId="27344" xr:uid="{1A58AA89-8F5B-4867-AE36-C0947179615A}"/>
    <cellStyle name="l_Rádio Rio de Janeiro_SECOM PR - MAIS BRASIL - 2a  ETAPA - 13-05 CONFERENCIA 10.05.08_SPA - NUCLEO APRES 3 2 4" xfId="48603" xr:uid="{71D066B9-4D47-44A5-B45F-2A0FAAE3227F}"/>
    <cellStyle name="l_Rádio Rio de Janeiro_SECOM PR - MAIS BRASIL - 2a  ETAPA - 13-05 CONFERENCIA 10.05.08_SPA - NUCLEO APRES 3 3" xfId="17966" xr:uid="{8C50BF33-73EC-4C2C-A4FA-878A53A67C7F}"/>
    <cellStyle name="l_Rádio Rio de Janeiro_SECOM PR - MAIS BRASIL - 2a  ETAPA - 13-05 CONFERENCIA 10.05.08_SPA - NUCLEO APRES 3 3 2" xfId="24125" xr:uid="{CA8CAB36-D834-41D3-A48A-8DCAEF3027B2}"/>
    <cellStyle name="l_Rádio Rio de Janeiro_SECOM PR - MAIS BRASIL - 2a  ETAPA - 13-05 CONFERENCIA 10.05.08_SPA - NUCLEO APRES 3 3 2 2" xfId="42788" xr:uid="{5E77A26F-D3DD-451E-8507-26F9C0AF6917}"/>
    <cellStyle name="l_Rádio Rio de Janeiro_SECOM PR - MAIS BRASIL - 2a  ETAPA - 13-05 CONFERENCIA 10.05.08_SPA - NUCLEO APRES 3 3 3" xfId="30562" xr:uid="{3D5F403D-9779-4AB2-BE98-2CA90C01A65D}"/>
    <cellStyle name="l_Rádio Rio de Janeiro_SECOM PR - MAIS BRASIL - 2a  ETAPA - 13-05 CONFERENCIA 10.05.08_SPA - NUCLEO APRES 3 4" xfId="33559" xr:uid="{3E9A937C-1717-4352-BDAC-B9AFFDAF847F}"/>
    <cellStyle name="l_Rádio Rio de Janeiro_SECOM PR - MAIS BRASIL - 2a  ETAPA - 13-05 CONFERENCIA 10.05.08_SPA - NUCLEO APRES 3 4 2" xfId="45278" xr:uid="{6B73BBD7-BF5B-41FB-9BF1-32827456D3AD}"/>
    <cellStyle name="l_Rádio Rio de Janeiro_SECOM PR - MAIS BRASIL - 2a  ETAPA - 13-05 CONFERENCIA 10.05.08_SPA - NUCLEO APRES 3 5" xfId="35761" xr:uid="{7B7141BA-4C8B-442B-8217-0FBE74205494}"/>
    <cellStyle name="l_Rádio Rio de Janeiro_SECOM PR - MAIS BRASIL - 2a  ETAPA - 13-05 CONFERENCIA 10.05.08_SPA - NUCLEO APRES 3 6" xfId="31585" xr:uid="{8EA16464-F89C-401B-A4E0-09A802D597E1}"/>
    <cellStyle name="l_Rádio Rio de Janeiro_SECOM PR - MAIS BRASIL - 2a  ETAPA - 13-05 CONFERENCIA 10.05.08_SPA - NUCLEO APRES 3 6 2" xfId="43798" xr:uid="{24218655-F66A-46BE-AF9E-7EB76E29A192}"/>
    <cellStyle name="l_Rádio Rio de Janeiro_SECOM PR - MAIS BRASIL - 2a  ETAPA - 13-05 CONFERENCIA 10.05.08_SPA - NUCLEO APRES 4" xfId="14526" xr:uid="{7B196CCE-067E-461B-A7E3-355F05B2ACA9}"/>
    <cellStyle name="l_Rádio Rio de Janeiro_SECOM PR - MAIS BRASIL - 2a  ETAPA - 13-05 CONFERENCIA 10.05.08_SPA - NUCLEO APRES 4 2" xfId="20685" xr:uid="{1A113ED0-89CB-443E-A8F5-D3B7055AF8FD}"/>
    <cellStyle name="l_Rádio Rio de Janeiro_SECOM PR - MAIS BRASIL - 2a  ETAPA - 13-05 CONFERENCIA 10.05.08_SPA - NUCLEO APRES 4 2 2" xfId="38095" xr:uid="{98B689ED-4810-4C39-A7F1-E5B2FD9CA1C4}"/>
    <cellStyle name="l_Rádio Rio de Janeiro_SECOM PR - MAIS BRASIL - 2a  ETAPA - 13-05 CONFERENCIA 10.05.08_SPA - NUCLEO APRES 4 3" xfId="25593" xr:uid="{195CE3C7-C0E7-4E4D-B29A-D72A03B75B2E}"/>
    <cellStyle name="l_Rádio Rio de Janeiro_SECOM PR - MAIS BRASIL - 2a  ETAPA - 13-05 CONFERENCIA 10.05.08_SPA - NUCLEO APRES 5" xfId="28804" xr:uid="{DAB80FDF-D9DC-4711-A851-08D8F8FF957A}"/>
    <cellStyle name="l_Rádio Rio de Janeiro_SECOM PR - MAIS BRASIL - 2a  ETAPA - 13-05 CONFERENCIA 10.05.08_SPA - NUCLEO APRES 5 2" xfId="41160" xr:uid="{B7C47E44-3909-47E4-8CF0-E571E9303CDE}"/>
    <cellStyle name="l_Rádio Rio de Janeiro_SECOM PR - MAIS BRASIL - 2a  ETAPA - 13-05 CONFERENCIA 10.05.08_SPA - NUCLEO APRES 6" xfId="25906" xr:uid="{A9D84C89-B592-467E-9630-EE19EFBDDC06}"/>
    <cellStyle name="l_Rádio Rio de Janeiro_SECOM PR - MAIS BRASIL - 2a  ETAPA - 13-05 CONFERENCIA 10.05.08_SPA - NUCLEO APRES_CINEMA_-_9_MERCADOS" xfId="2253" xr:uid="{7A283012-41D1-461A-8443-52A4CBAF8ED0}"/>
    <cellStyle name="l_Rádio Rio de Janeiro_SECOM PR - MAIS BRASIL - 2a  ETAPA - 13-05 CONFERENCIA 10.05.08_SPA - NUCLEO APRES_OOH - Rev 12" xfId="4388" xr:uid="{B9ABC6A6-DDA6-45B8-88EE-31EFEE3A6627}"/>
    <cellStyle name="l_Rádio Rio de Janeiro_SECOM PR - MARANHÃO -  14-05-08" xfId="2254" xr:uid="{AC17DEDA-EC5A-4182-85FE-78345B3822F2}"/>
    <cellStyle name="l_Rádio Rio de Janeiro_SECOM PR - MARANHÃO -  14-05-08 2" xfId="11684" xr:uid="{707E3EE9-E9E7-45A2-9101-57116BEACD19}"/>
    <cellStyle name="l_Rádio Rio de Janeiro_SECOM PR - MARANHÃO -  14-05-08 2 2" xfId="13440" xr:uid="{B39CF073-F8A2-426A-94CB-B20DE4FA97B5}"/>
    <cellStyle name="l_Rádio Rio de Janeiro_SECOM PR - MARANHÃO -  14-05-08 2 2 2" xfId="17070" xr:uid="{03EF1221-5457-4349-BA1F-CE91A7039879}"/>
    <cellStyle name="l_Rádio Rio de Janeiro_SECOM PR - MARANHÃO -  14-05-08 2 2 2 2" xfId="23229" xr:uid="{424099E4-87EC-49CB-8DB3-953B248F8511}"/>
    <cellStyle name="l_Rádio Rio de Janeiro_SECOM PR - MARANHÃO -  14-05-08 2 2 2 2 2" xfId="40496" xr:uid="{4DA8A744-78FD-4C4F-8109-2E30EB5B9663}"/>
    <cellStyle name="l_Rádio Rio de Janeiro_SECOM PR - MARANHÃO -  14-05-08 2 2 2 3" xfId="28137" xr:uid="{9524E5BB-4E47-4A9B-9555-27DEF385F353}"/>
    <cellStyle name="l_Rádio Rio de Janeiro_SECOM PR - MARANHÃO -  14-05-08 2 2 3" xfId="31361" xr:uid="{653F4344-89AE-4292-A292-320D46D45A0B}"/>
    <cellStyle name="l_Rádio Rio de Janeiro_SECOM PR - MARANHÃO -  14-05-08 2 2 3 2" xfId="43585" xr:uid="{0DF5BF6A-FDB6-4CAB-A9C1-3D55996BB108}"/>
    <cellStyle name="l_Rádio Rio de Janeiro_SECOM PR - MARANHÃO -  14-05-08 2 2 4" xfId="34353" xr:uid="{930836D6-6ACC-482C-8B56-1480752BEA22}"/>
    <cellStyle name="l_Rádio Rio de Janeiro_SECOM PR - MARANHÃO -  14-05-08 2 2 4 2" xfId="46072" xr:uid="{75A69526-9892-4C34-99E5-DCB417A78223}"/>
    <cellStyle name="l_Rádio Rio de Janeiro_SECOM PR - MARANHÃO -  14-05-08 2 2 5" xfId="36554" xr:uid="{7DE12C50-436D-496B-B533-350F735B5B64}"/>
    <cellStyle name="l_Rádio Rio de Janeiro_SECOM PR - MARANHÃO -  14-05-08 2 2 6" xfId="24466" xr:uid="{838C8A05-2F28-4744-A225-9F1383A16159}"/>
    <cellStyle name="l_Rádio Rio de Janeiro_SECOM PR - MARANHÃO -  14-05-08 2 3" xfId="15367" xr:uid="{0E61EE06-0629-46FA-BFFC-49EDA02ADBC5}"/>
    <cellStyle name="l_Rádio Rio de Janeiro_SECOM PR - MARANHÃO -  14-05-08 2 3 2" xfId="21526" xr:uid="{C6618B7A-BBFC-429F-8EAE-08178413FD0C}"/>
    <cellStyle name="l_Rádio Rio de Janeiro_SECOM PR - MARANHÃO -  14-05-08 2 3 2 2" xfId="38899" xr:uid="{1FF39EFD-254C-4755-A6A1-9A6270706E9D}"/>
    <cellStyle name="l_Rádio Rio de Janeiro_SECOM PR - MARANHÃO -  14-05-08 2 3 3" xfId="26488" xr:uid="{F2F304FA-5389-4150-A74D-E122E00FCCCC}"/>
    <cellStyle name="l_Rádio Rio de Janeiro_SECOM PR - MARANHÃO -  14-05-08 2 4" xfId="29679" xr:uid="{473E35A6-38A2-47BE-B22D-37A40BC05A7D}"/>
    <cellStyle name="l_Rádio Rio de Janeiro_SECOM PR - MARANHÃO -  14-05-08 2 4 2" xfId="41989" xr:uid="{FB5E8C6D-E978-4A88-BE4C-5F36F11817C5}"/>
    <cellStyle name="l_Rádio Rio de Janeiro_SECOM PR - MARANHÃO -  14-05-08 2 5" xfId="32663" xr:uid="{53A4F85E-F0A2-4821-BB90-F8308060EA2A}"/>
    <cellStyle name="l_Rádio Rio de Janeiro_SECOM PR - MARANHÃO -  14-05-08 2 5 2" xfId="44418" xr:uid="{D2ED24D8-C2A2-4439-89DD-8278044321EE}"/>
    <cellStyle name="l_Rádio Rio de Janeiro_SECOM PR - MARANHÃO -  14-05-08 2 6" xfId="34968" xr:uid="{D207FABA-9B13-4453-BF8A-1C64865CADEC}"/>
    <cellStyle name="l_Rádio Rio de Janeiro_SECOM PR - MARANHÃO -  14-05-08 2 7" xfId="18629" xr:uid="{9DA2503B-CA07-4E12-81E9-C1A6564D5804}"/>
    <cellStyle name="l_Rádio Rio de Janeiro_SECOM PR - MARANHÃO -  14-05-08 3" xfId="12637" xr:uid="{C87C40CF-FE98-4262-BC3C-E8EDA21D64CB}"/>
    <cellStyle name="l_Rádio Rio de Janeiro_SECOM PR - MARANHÃO -  14-05-08 3 2" xfId="16267" xr:uid="{DE62797A-4067-4470-AD50-0428991DEAFC}"/>
    <cellStyle name="l_Rádio Rio de Janeiro_SECOM PR - MARANHÃO -  14-05-08 3 2 2" xfId="22426" xr:uid="{79144A6D-ED6E-4E71-B2F8-FEFCF05C9982}"/>
    <cellStyle name="l_Rádio Rio de Janeiro_SECOM PR - MARANHÃO -  14-05-08 3 2 2 2" xfId="39704" xr:uid="{DE729225-1EDB-44C1-AFA1-887B295E1711}"/>
    <cellStyle name="l_Rádio Rio de Janeiro_SECOM PR - MARANHÃO -  14-05-08 3 2 3" xfId="27345" xr:uid="{A11A3F6F-26C2-4BDB-8487-36303AB7EDC3}"/>
    <cellStyle name="l_Rádio Rio de Janeiro_SECOM PR - MARANHÃO -  14-05-08 3 2 4" xfId="48604" xr:uid="{3F92BF0D-9A92-401C-86EC-5B691F3C7BEC}"/>
    <cellStyle name="l_Rádio Rio de Janeiro_SECOM PR - MARANHÃO -  14-05-08 3 3" xfId="17967" xr:uid="{D9D52F2F-4DD2-470E-9EB0-C4BE0DE4454E}"/>
    <cellStyle name="l_Rádio Rio de Janeiro_SECOM PR - MARANHÃO -  14-05-08 3 3 2" xfId="24126" xr:uid="{35CE8382-17F1-4F82-8E83-02D440FF2B20}"/>
    <cellStyle name="l_Rádio Rio de Janeiro_SECOM PR - MARANHÃO -  14-05-08 3 3 2 2" xfId="42789" xr:uid="{E5C3E15B-147B-4E3B-B1C6-75B06A32579F}"/>
    <cellStyle name="l_Rádio Rio de Janeiro_SECOM PR - MARANHÃO -  14-05-08 3 3 3" xfId="30563" xr:uid="{21B15AB7-4518-4741-9D19-0C7C70E5C608}"/>
    <cellStyle name="l_Rádio Rio de Janeiro_SECOM PR - MARANHÃO -  14-05-08 3 4" xfId="33560" xr:uid="{E4D2C6E5-AE05-4C6E-BF75-4DEEC1C92417}"/>
    <cellStyle name="l_Rádio Rio de Janeiro_SECOM PR - MARANHÃO -  14-05-08 3 4 2" xfId="45279" xr:uid="{C00DEE18-E15B-4CE5-B382-E8D9AC35AC01}"/>
    <cellStyle name="l_Rádio Rio de Janeiro_SECOM PR - MARANHÃO -  14-05-08 3 5" xfId="35762" xr:uid="{06C0B430-0172-4292-9975-B7FA9E26B056}"/>
    <cellStyle name="l_Rádio Rio de Janeiro_SECOM PR - MARANHÃO -  14-05-08 3 6" xfId="37012" xr:uid="{10ACBB35-3757-4A46-9BA5-DEE70178D05A}"/>
    <cellStyle name="l_Rádio Rio de Janeiro_SECOM PR - MARANHÃO -  14-05-08 3 6 2" xfId="46548" xr:uid="{475987E8-0FCB-46F6-98FE-7FB3832A83E1}"/>
    <cellStyle name="l_Rádio Rio de Janeiro_SECOM PR - MARANHÃO -  14-05-08 4" xfId="14527" xr:uid="{8CA5633D-FF45-4101-A52B-8012241A30D5}"/>
    <cellStyle name="l_Rádio Rio de Janeiro_SECOM PR - MARANHÃO -  14-05-08 4 2" xfId="20686" xr:uid="{6C39906B-2011-44CC-AC20-57AD925E2FF1}"/>
    <cellStyle name="l_Rádio Rio de Janeiro_SECOM PR - MARANHÃO -  14-05-08 4 2 2" xfId="38096" xr:uid="{92F54040-19FB-440E-AF58-9ACC971381B6}"/>
    <cellStyle name="l_Rádio Rio de Janeiro_SECOM PR - MARANHÃO -  14-05-08 4 3" xfId="25594" xr:uid="{81A709CB-A4E7-48B0-AA05-77DBF39605E1}"/>
    <cellStyle name="l_Rádio Rio de Janeiro_SECOM PR - MARANHÃO -  14-05-08 5" xfId="28805" xr:uid="{5C455A5C-114E-4131-878D-6165153AD771}"/>
    <cellStyle name="l_Rádio Rio de Janeiro_SECOM PR - MARANHÃO -  14-05-08 5 2" xfId="41161" xr:uid="{228833EF-53D4-405D-B56B-DFF76E58A0A3}"/>
    <cellStyle name="l_Rádio Rio de Janeiro_SECOM PR - MARANHÃO -  14-05-08 6" xfId="26755" xr:uid="{1BCEDCE2-BCBA-49AA-9CC1-C51347DCA932}"/>
    <cellStyle name="l_Rádio Rio de Janeiro_SECOM PR - MARANHÃO -  14-05-08_OOH - Rev 12" xfId="4389" xr:uid="{13F1F6AA-57E1-4EC5-A2F8-F104F0DFD144}"/>
    <cellStyle name="l_Rádio Rio de Janeiro_SECOM PR - MGE E SPE - 14-05" xfId="2255" xr:uid="{6B9B2198-859A-44F0-BA44-9B43050439A7}"/>
    <cellStyle name="l_Rádio Rio de Janeiro_SECOM PR - MGE E SPE - 14-05 2" xfId="11685" xr:uid="{89BA08D5-F3D8-4191-A4BA-FA70C86586EF}"/>
    <cellStyle name="l_Rádio Rio de Janeiro_SECOM PR - MGE E SPE - 14-05 2 2" xfId="13441" xr:uid="{19786716-FF83-4C7E-B264-9259DCF5C830}"/>
    <cellStyle name="l_Rádio Rio de Janeiro_SECOM PR - MGE E SPE - 14-05 2 2 2" xfId="17071" xr:uid="{453D0933-7EC3-4907-A656-F60F7EC65CC3}"/>
    <cellStyle name="l_Rádio Rio de Janeiro_SECOM PR - MGE E SPE - 14-05 2 2 2 2" xfId="23230" xr:uid="{AC2C00A2-77E7-4ADA-8828-AE24E5F00950}"/>
    <cellStyle name="l_Rádio Rio de Janeiro_SECOM PR - MGE E SPE - 14-05 2 2 2 2 2" xfId="40497" xr:uid="{99156299-038E-4FEB-BC56-9C42AD875B0A}"/>
    <cellStyle name="l_Rádio Rio de Janeiro_SECOM PR - MGE E SPE - 14-05 2 2 2 3" xfId="28138" xr:uid="{CE032421-4FDB-47FD-9DD7-6C32B80847BA}"/>
    <cellStyle name="l_Rádio Rio de Janeiro_SECOM PR - MGE E SPE - 14-05 2 2 3" xfId="31362" xr:uid="{04928870-F4F2-465D-89BD-C57BB7596A86}"/>
    <cellStyle name="l_Rádio Rio de Janeiro_SECOM PR - MGE E SPE - 14-05 2 2 3 2" xfId="43586" xr:uid="{1F0D0D92-A642-4401-BE4E-B139B0BED2A1}"/>
    <cellStyle name="l_Rádio Rio de Janeiro_SECOM PR - MGE E SPE - 14-05 2 2 4" xfId="34354" xr:uid="{7DB02EE6-153A-4639-AB9B-8356118BC09D}"/>
    <cellStyle name="l_Rádio Rio de Janeiro_SECOM PR - MGE E SPE - 14-05 2 2 4 2" xfId="46073" xr:uid="{84455DBB-819F-4FEC-847D-621ED1EA0A5C}"/>
    <cellStyle name="l_Rádio Rio de Janeiro_SECOM PR - MGE E SPE - 14-05 2 2 5" xfId="36555" xr:uid="{210DCF79-5783-4D54-8235-4F273C794C3C}"/>
    <cellStyle name="l_Rádio Rio de Janeiro_SECOM PR - MGE E SPE - 14-05 2 2 6" xfId="24467" xr:uid="{A6BFEAA9-4109-4A19-8A80-3CA8FED57519}"/>
    <cellStyle name="l_Rádio Rio de Janeiro_SECOM PR - MGE E SPE - 14-05 2 3" xfId="15368" xr:uid="{0ADD4076-40D0-48D1-8AEC-09D6C3AE3821}"/>
    <cellStyle name="l_Rádio Rio de Janeiro_SECOM PR - MGE E SPE - 14-05 2 3 2" xfId="21527" xr:uid="{8C2EE93C-ED87-48A4-BD41-5AD1A0902BBB}"/>
    <cellStyle name="l_Rádio Rio de Janeiro_SECOM PR - MGE E SPE - 14-05 2 3 2 2" xfId="38900" xr:uid="{E164608E-0E36-427F-AC42-2A30533E2806}"/>
    <cellStyle name="l_Rádio Rio de Janeiro_SECOM PR - MGE E SPE - 14-05 2 3 3" xfId="26489" xr:uid="{6FDEEC95-E478-49DB-B7FC-F5570B4E77A1}"/>
    <cellStyle name="l_Rádio Rio de Janeiro_SECOM PR - MGE E SPE - 14-05 2 4" xfId="29680" xr:uid="{50E4307F-3BBE-4484-A0A7-1C5B2C5E1DE0}"/>
    <cellStyle name="l_Rádio Rio de Janeiro_SECOM PR - MGE E SPE - 14-05 2 4 2" xfId="41990" xr:uid="{F6BDE482-60EC-4F65-BCDD-6F506A14A774}"/>
    <cellStyle name="l_Rádio Rio de Janeiro_SECOM PR - MGE E SPE - 14-05 2 5" xfId="32664" xr:uid="{E4A67D1E-237A-42CC-B40B-99DE5523473E}"/>
    <cellStyle name="l_Rádio Rio de Janeiro_SECOM PR - MGE E SPE - 14-05 2 5 2" xfId="44419" xr:uid="{5453E36C-C5E3-409A-B8DA-F07A62552226}"/>
    <cellStyle name="l_Rádio Rio de Janeiro_SECOM PR - MGE E SPE - 14-05 2 6" xfId="34969" xr:uid="{50A50AF3-1A13-40C4-8913-272730555A45}"/>
    <cellStyle name="l_Rádio Rio de Janeiro_SECOM PR - MGE E SPE - 14-05 2 7" xfId="19327" xr:uid="{79A649A2-E22C-4174-BD00-B6E8A11B4740}"/>
    <cellStyle name="l_Rádio Rio de Janeiro_SECOM PR - MGE E SPE - 14-05 3" xfId="12638" xr:uid="{1B20BD3B-B095-48B6-A116-6C35A5C8EED9}"/>
    <cellStyle name="l_Rádio Rio de Janeiro_SECOM PR - MGE E SPE - 14-05 3 2" xfId="16268" xr:uid="{F1333054-620A-4085-97D7-98A4E74A8C66}"/>
    <cellStyle name="l_Rádio Rio de Janeiro_SECOM PR - MGE E SPE - 14-05 3 2 2" xfId="22427" xr:uid="{2A20CA96-A8DC-4688-A8F2-1147F9543A15}"/>
    <cellStyle name="l_Rádio Rio de Janeiro_SECOM PR - MGE E SPE - 14-05 3 2 2 2" xfId="39705" xr:uid="{F6B750CF-7D0A-4BA8-A746-42915DB2DD61}"/>
    <cellStyle name="l_Rádio Rio de Janeiro_SECOM PR - MGE E SPE - 14-05 3 2 3" xfId="27346" xr:uid="{32614C54-81E6-43B6-9D00-CF86CB49ACCE}"/>
    <cellStyle name="l_Rádio Rio de Janeiro_SECOM PR - MGE E SPE - 14-05 3 2 4" xfId="48605" xr:uid="{6911C084-3F04-4BB2-92CE-23E0C4D4C55B}"/>
    <cellStyle name="l_Rádio Rio de Janeiro_SECOM PR - MGE E SPE - 14-05 3 3" xfId="17968" xr:uid="{41BCAAD3-38FD-4D7D-8D26-399A56E3DE3D}"/>
    <cellStyle name="l_Rádio Rio de Janeiro_SECOM PR - MGE E SPE - 14-05 3 3 2" xfId="24127" xr:uid="{CF41A58B-1472-4ACE-92D9-32084A31ED6E}"/>
    <cellStyle name="l_Rádio Rio de Janeiro_SECOM PR - MGE E SPE - 14-05 3 3 2 2" xfId="42790" xr:uid="{F35F6B0D-9D9C-4F04-80C3-8034470B92F2}"/>
    <cellStyle name="l_Rádio Rio de Janeiro_SECOM PR - MGE E SPE - 14-05 3 3 3" xfId="30564" xr:uid="{C4733A9C-F663-4CC1-B81D-C0C3CE92ED62}"/>
    <cellStyle name="l_Rádio Rio de Janeiro_SECOM PR - MGE E SPE - 14-05 3 4" xfId="33561" xr:uid="{106F32EB-989B-419E-9ADF-C957BCA23AC6}"/>
    <cellStyle name="l_Rádio Rio de Janeiro_SECOM PR - MGE E SPE - 14-05 3 4 2" xfId="45280" xr:uid="{6A50749D-17C4-41D5-A6BD-1D20555D137E}"/>
    <cellStyle name="l_Rádio Rio de Janeiro_SECOM PR - MGE E SPE - 14-05 3 5" xfId="35763" xr:uid="{330A5EEF-B437-4F90-AA90-BEFB505C7ABE}"/>
    <cellStyle name="l_Rádio Rio de Janeiro_SECOM PR - MGE E SPE - 14-05 3 6" xfId="37215" xr:uid="{A309AEE9-F7E7-436B-9FBD-7AE296573704}"/>
    <cellStyle name="l_Rádio Rio de Janeiro_SECOM PR - MGE E SPE - 14-05 3 6 2" xfId="46751" xr:uid="{47BDDBCB-17CE-4009-A53D-EDAB9B657A94}"/>
    <cellStyle name="l_Rádio Rio de Janeiro_SECOM PR - MGE E SPE - 14-05 4" xfId="14528" xr:uid="{41152BE9-7ED7-4A7F-B158-9B253DBC0E56}"/>
    <cellStyle name="l_Rádio Rio de Janeiro_SECOM PR - MGE E SPE - 14-05 4 2" xfId="20687" xr:uid="{E221ABA7-8CDD-4DF4-A97F-96181F089BC4}"/>
    <cellStyle name="l_Rádio Rio de Janeiro_SECOM PR - MGE E SPE - 14-05 4 2 2" xfId="38097" xr:uid="{97E06BA9-A151-406C-AF64-BC2F0C544311}"/>
    <cellStyle name="l_Rádio Rio de Janeiro_SECOM PR - MGE E SPE - 14-05 4 3" xfId="25595" xr:uid="{13DF366F-C028-4CBB-888F-5E2A7D59374B}"/>
    <cellStyle name="l_Rádio Rio de Janeiro_SECOM PR - MGE E SPE - 14-05 5" xfId="28806" xr:uid="{43F0980C-8AC2-4220-83F1-AA61E27C4D1A}"/>
    <cellStyle name="l_Rádio Rio de Janeiro_SECOM PR - MGE E SPE - 14-05 5 2" xfId="41162" xr:uid="{C4445134-0B3D-4626-A564-28358C26492E}"/>
    <cellStyle name="l_Rádio Rio de Janeiro_SECOM PR - MGE E SPE - 14-05 6" xfId="24744" xr:uid="{0FDCC5E0-A6C8-4EF4-BEF5-2B57F7599B85}"/>
    <cellStyle name="l_Rádio Rio de Janeiro_SECOM PR - MGE E SPE - 14-05_OOH - Rev 12" xfId="4390" xr:uid="{A1A310B5-67AE-464A-91CF-47E73F614E99}"/>
    <cellStyle name="l_Rádio Rio de Janeiro_SÉCULO 21" xfId="2256" xr:uid="{240CEDAF-C949-4A55-8002-4B7580064FD1}"/>
    <cellStyle name="l_Rádio Rio de Janeiro_SPA - NUCLEO APRES" xfId="2257" xr:uid="{6FF4793F-0AC6-47B7-8074-8EF1B086F860}"/>
    <cellStyle name="l_Rádio Rio de Janeiro_SPA - NUCLEO APRES 2" xfId="11686" xr:uid="{CFCD23F7-2E6D-4235-879B-919D40789111}"/>
    <cellStyle name="l_Rádio Rio de Janeiro_SPA - NUCLEO APRES 2 2" xfId="13442" xr:uid="{B2B54A84-1908-467A-990B-B6580190AFBE}"/>
    <cellStyle name="l_Rádio Rio de Janeiro_SPA - NUCLEO APRES 2 2 2" xfId="17072" xr:uid="{3C63DEF9-CF71-44D7-B314-89F33A262884}"/>
    <cellStyle name="l_Rádio Rio de Janeiro_SPA - NUCLEO APRES 2 2 2 2" xfId="23231" xr:uid="{0028FBD9-FCAC-456E-AD70-FBA478251E7D}"/>
    <cellStyle name="l_Rádio Rio de Janeiro_SPA - NUCLEO APRES 2 2 2 2 2" xfId="40498" xr:uid="{23FA153F-0E81-4B21-B597-A3D5E4AA32B2}"/>
    <cellStyle name="l_Rádio Rio de Janeiro_SPA - NUCLEO APRES 2 2 2 3" xfId="28139" xr:uid="{4BED040F-E220-4195-87E3-B48680FF7C1C}"/>
    <cellStyle name="l_Rádio Rio de Janeiro_SPA - NUCLEO APRES 2 2 3" xfId="31363" xr:uid="{C7919C85-0B12-4DCC-A5E3-B0302BE1A8EE}"/>
    <cellStyle name="l_Rádio Rio de Janeiro_SPA - NUCLEO APRES 2 2 3 2" xfId="43587" xr:uid="{2AB621D6-1673-4979-91AC-79ABED401915}"/>
    <cellStyle name="l_Rádio Rio de Janeiro_SPA - NUCLEO APRES 2 2 4" xfId="34355" xr:uid="{409F1EF8-463E-46ED-907F-A7CD016A9B67}"/>
    <cellStyle name="l_Rádio Rio de Janeiro_SPA - NUCLEO APRES 2 2 4 2" xfId="46074" xr:uid="{B4924AA3-D46B-4C02-9ADF-6AD1CBFE610B}"/>
    <cellStyle name="l_Rádio Rio de Janeiro_SPA - NUCLEO APRES 2 2 5" xfId="36556" xr:uid="{894739B8-842A-4840-AEA7-A8C8BA89B4A6}"/>
    <cellStyle name="l_Rádio Rio de Janeiro_SPA - NUCLEO APRES 2 2 6" xfId="24468" xr:uid="{296749D9-F007-4D29-9838-FE6C66B69F97}"/>
    <cellStyle name="l_Rádio Rio de Janeiro_SPA - NUCLEO APRES 2 3" xfId="15369" xr:uid="{F483929F-4418-41CC-8C36-4127A884C4F6}"/>
    <cellStyle name="l_Rádio Rio de Janeiro_SPA - NUCLEO APRES 2 3 2" xfId="21528" xr:uid="{2E4D7449-37E5-45BC-AFD2-96FBC4C9EEDE}"/>
    <cellStyle name="l_Rádio Rio de Janeiro_SPA - NUCLEO APRES 2 3 2 2" xfId="38901" xr:uid="{6A96718E-BC6F-42C5-B44D-73C21B56AB3E}"/>
    <cellStyle name="l_Rádio Rio de Janeiro_SPA - NUCLEO APRES 2 3 3" xfId="26490" xr:uid="{8023CB14-5A0A-45B6-8389-37BC412A675E}"/>
    <cellStyle name="l_Rádio Rio de Janeiro_SPA - NUCLEO APRES 2 4" xfId="29681" xr:uid="{9072010A-6B58-461F-B574-A7C4F8A41F92}"/>
    <cellStyle name="l_Rádio Rio de Janeiro_SPA - NUCLEO APRES 2 4 2" xfId="41991" xr:uid="{E906CEAE-0E54-4F92-8E4A-CA6659886E24}"/>
    <cellStyle name="l_Rádio Rio de Janeiro_SPA - NUCLEO APRES 2 5" xfId="32665" xr:uid="{D4A216B3-6A96-4E5B-82E1-AF86C118775D}"/>
    <cellStyle name="l_Rádio Rio de Janeiro_SPA - NUCLEO APRES 2 5 2" xfId="44420" xr:uid="{13D76C53-F867-4176-BE4E-AFA769B1EAC5}"/>
    <cellStyle name="l_Rádio Rio de Janeiro_SPA - NUCLEO APRES 2 6" xfId="34970" xr:uid="{10179992-1FDA-4CBC-9157-7BBE0BB49724}"/>
    <cellStyle name="l_Rádio Rio de Janeiro_SPA - NUCLEO APRES 2 7" xfId="19621" xr:uid="{8984BBBE-E80E-4932-9F0D-DBE32ABCD4F8}"/>
    <cellStyle name="l_Rádio Rio de Janeiro_SPA - NUCLEO APRES 3" xfId="12639" xr:uid="{ABEF3641-747B-41EF-AB83-96F5DD96EBD2}"/>
    <cellStyle name="l_Rádio Rio de Janeiro_SPA - NUCLEO APRES 3 2" xfId="16269" xr:uid="{F3F71743-AC2C-4AFF-9F4A-6B013EE122FC}"/>
    <cellStyle name="l_Rádio Rio de Janeiro_SPA - NUCLEO APRES 3 2 2" xfId="22428" xr:uid="{3D5A46C7-50F9-4511-8E1F-C2F9E522F284}"/>
    <cellStyle name="l_Rádio Rio de Janeiro_SPA - NUCLEO APRES 3 2 2 2" xfId="39706" xr:uid="{7713BA63-9CF4-4EBA-BF00-6AE9907E23FC}"/>
    <cellStyle name="l_Rádio Rio de Janeiro_SPA - NUCLEO APRES 3 2 3" xfId="27347" xr:uid="{406A21DC-FCCB-4858-BBF8-C50187275505}"/>
    <cellStyle name="l_Rádio Rio de Janeiro_SPA - NUCLEO APRES 3 2 4" xfId="48606" xr:uid="{043685D5-60C8-4CFD-9DAB-EB071D7C3EB9}"/>
    <cellStyle name="l_Rádio Rio de Janeiro_SPA - NUCLEO APRES 3 3" xfId="17969" xr:uid="{BAE21637-3B1E-49BB-A9B4-60728856C957}"/>
    <cellStyle name="l_Rádio Rio de Janeiro_SPA - NUCLEO APRES 3 3 2" xfId="24128" xr:uid="{D60E2304-1CDB-4555-AE60-5CD17B9BDE9F}"/>
    <cellStyle name="l_Rádio Rio de Janeiro_SPA - NUCLEO APRES 3 3 2 2" xfId="42791" xr:uid="{648107D3-D443-491C-823D-F83006C19283}"/>
    <cellStyle name="l_Rádio Rio de Janeiro_SPA - NUCLEO APRES 3 3 3" xfId="30565" xr:uid="{6422CE5E-E022-4DE4-9642-ACDA7CBF975B}"/>
    <cellStyle name="l_Rádio Rio de Janeiro_SPA - NUCLEO APRES 3 4" xfId="33562" xr:uid="{DF39B03A-D909-4525-8F73-35E8B83A696F}"/>
    <cellStyle name="l_Rádio Rio de Janeiro_SPA - NUCLEO APRES 3 4 2" xfId="45281" xr:uid="{92A47782-7EE7-4D27-ACAE-4C26F4C62D6E}"/>
    <cellStyle name="l_Rádio Rio de Janeiro_SPA - NUCLEO APRES 3 5" xfId="35764" xr:uid="{2AA28DB4-0917-424E-8530-43FAE3A9E774}"/>
    <cellStyle name="l_Rádio Rio de Janeiro_SPA - NUCLEO APRES 3 6" xfId="36815" xr:uid="{A4CE601E-F034-4873-8B9B-16310032B0D1}"/>
    <cellStyle name="l_Rádio Rio de Janeiro_SPA - NUCLEO APRES 3 6 2" xfId="46351" xr:uid="{56557BC4-36E3-429B-BB8C-AF5D4AEB8B71}"/>
    <cellStyle name="l_Rádio Rio de Janeiro_SPA - NUCLEO APRES 4" xfId="14529" xr:uid="{70BAFAF9-1D0B-44BC-88AC-6B83FA5D4221}"/>
    <cellStyle name="l_Rádio Rio de Janeiro_SPA - NUCLEO APRES 4 2" xfId="20688" xr:uid="{E4404CCD-186B-4B9A-ADD2-47AFE6862235}"/>
    <cellStyle name="l_Rádio Rio de Janeiro_SPA - NUCLEO APRES 4 2 2" xfId="38098" xr:uid="{2E8190A7-5D71-44C0-B653-46BAAE1E7DA8}"/>
    <cellStyle name="l_Rádio Rio de Janeiro_SPA - NUCLEO APRES 4 3" xfId="25596" xr:uid="{24DC8626-4FC4-47FD-BF2B-C1829F8F16B8}"/>
    <cellStyle name="l_Rádio Rio de Janeiro_SPA - NUCLEO APRES 5" xfId="28807" xr:uid="{D614A4F8-5837-4FDF-AE90-0918B8C8166A}"/>
    <cellStyle name="l_Rádio Rio de Janeiro_SPA - NUCLEO APRES 5 2" xfId="41163" xr:uid="{34939B7F-B114-40A2-AE39-6E96DA2DF35D}"/>
    <cellStyle name="l_Rádio Rio de Janeiro_SPA - NUCLEO APRES 6" xfId="26715" xr:uid="{A351EE92-2CD7-4AB3-8E59-822EB1BCDCC4}"/>
    <cellStyle name="l_Rádio Rio de Janeiro_SPA - NUCLEO APRES_OOH - Rev 12" xfId="4391" xr:uid="{CD8B9C97-05DD-41ED-928F-7B5B58B720E9}"/>
    <cellStyle name="l_Rádio Rio de Janeiro_TV MATISSE" xfId="2258" xr:uid="{98BA4231-ED72-4707-AEEC-5DFD88F9BAAF}"/>
    <cellStyle name="l_Rádio Rio de Janeiro_TV MATISSE 2" xfId="11687" xr:uid="{0E6E51BD-4067-48F9-9052-D797664BED5E}"/>
    <cellStyle name="l_Rádio Rio de Janeiro_TV MATISSE 2 2" xfId="13443" xr:uid="{706A4B5A-AD26-4808-909D-D441F836329F}"/>
    <cellStyle name="l_Rádio Rio de Janeiro_TV MATISSE 2 2 2" xfId="17073" xr:uid="{485EBE60-A614-42BD-A501-E6443E6F943E}"/>
    <cellStyle name="l_Rádio Rio de Janeiro_TV MATISSE 2 2 2 2" xfId="23232" xr:uid="{6A3DE6BD-9E8A-46DE-B92C-11EC9AF80E33}"/>
    <cellStyle name="l_Rádio Rio de Janeiro_TV MATISSE 2 2 2 2 2" xfId="40499" xr:uid="{79D43C9B-2292-403D-8EDE-D0601595AA96}"/>
    <cellStyle name="l_Rádio Rio de Janeiro_TV MATISSE 2 2 2 3" xfId="28140" xr:uid="{C16E2ED2-0B30-45E4-8BB9-723DBE7A3EE3}"/>
    <cellStyle name="l_Rádio Rio de Janeiro_TV MATISSE 2 2 3" xfId="31364" xr:uid="{30A323EF-F87E-4CCB-92E3-8ECE446F22E5}"/>
    <cellStyle name="l_Rádio Rio de Janeiro_TV MATISSE 2 2 3 2" xfId="43588" xr:uid="{D86E4765-E62B-4A86-80BC-E90AB3E5E8B2}"/>
    <cellStyle name="l_Rádio Rio de Janeiro_TV MATISSE 2 2 4" xfId="34356" xr:uid="{B3D9CA48-0B0C-408B-8AC8-575CD51AD877}"/>
    <cellStyle name="l_Rádio Rio de Janeiro_TV MATISSE 2 2 4 2" xfId="46075" xr:uid="{CE1DDA71-2CF4-4B7B-9FDF-D4D47147EE7A}"/>
    <cellStyle name="l_Rádio Rio de Janeiro_TV MATISSE 2 2 5" xfId="36557" xr:uid="{709502B2-7630-48DF-865F-F4BA3B0A03B1}"/>
    <cellStyle name="l_Rádio Rio de Janeiro_TV MATISSE 2 2 6" xfId="24469" xr:uid="{D7D4EA0D-0E03-4845-B92B-E299994BF437}"/>
    <cellStyle name="l_Rádio Rio de Janeiro_TV MATISSE 2 3" xfId="15370" xr:uid="{DEBD584F-F025-4214-AA9F-32AA76CF0A95}"/>
    <cellStyle name="l_Rádio Rio de Janeiro_TV MATISSE 2 3 2" xfId="21529" xr:uid="{ED9769AE-1BF8-4671-85FF-11C4ACEC88DF}"/>
    <cellStyle name="l_Rádio Rio de Janeiro_TV MATISSE 2 3 2 2" xfId="38902" xr:uid="{876A71E3-5670-41B7-BE55-5B1C796F1CD0}"/>
    <cellStyle name="l_Rádio Rio de Janeiro_TV MATISSE 2 3 3" xfId="26491" xr:uid="{5F3CBB8E-1ED7-4BFD-94D3-7CCF0CEF3583}"/>
    <cellStyle name="l_Rádio Rio de Janeiro_TV MATISSE 2 4" xfId="29682" xr:uid="{3A2549EB-7448-4F2A-AC30-2760DD459696}"/>
    <cellStyle name="l_Rádio Rio de Janeiro_TV MATISSE 2 4 2" xfId="41992" xr:uid="{354C7EEB-9364-4CA5-8621-38FFEB48AD73}"/>
    <cellStyle name="l_Rádio Rio de Janeiro_TV MATISSE 2 5" xfId="32666" xr:uid="{B4CE021C-8334-4E9D-A295-CA12E9CD5710}"/>
    <cellStyle name="l_Rádio Rio de Janeiro_TV MATISSE 2 5 2" xfId="44421" xr:uid="{2A349B19-BB6E-46E9-A867-F7356A346F03}"/>
    <cellStyle name="l_Rádio Rio de Janeiro_TV MATISSE 2 6" xfId="34971" xr:uid="{C37EFC31-DB31-44B3-9E38-2887B2B04320}"/>
    <cellStyle name="l_Rádio Rio de Janeiro_TV MATISSE 2 7" xfId="18944" xr:uid="{4BFB55C4-8EE3-4D7E-ABA1-92F7A699F3A8}"/>
    <cellStyle name="l_Rádio Rio de Janeiro_TV MATISSE 3" xfId="12640" xr:uid="{6A964E8C-4030-47BA-9720-7C2D22F0C8B3}"/>
    <cellStyle name="l_Rádio Rio de Janeiro_TV MATISSE 3 2" xfId="16270" xr:uid="{1C6BEE37-51EF-4B20-B0EA-9274C0FB9876}"/>
    <cellStyle name="l_Rádio Rio de Janeiro_TV MATISSE 3 2 2" xfId="22429" xr:uid="{D57C634B-C0E5-4B05-B478-CF49790830C4}"/>
    <cellStyle name="l_Rádio Rio de Janeiro_TV MATISSE 3 2 2 2" xfId="39707" xr:uid="{6B46E4E1-E476-4205-9D95-3E33372712EB}"/>
    <cellStyle name="l_Rádio Rio de Janeiro_TV MATISSE 3 2 3" xfId="27348" xr:uid="{3AB283C8-825C-43E4-AB69-03E3CF943BE5}"/>
    <cellStyle name="l_Rádio Rio de Janeiro_TV MATISSE 3 2 4" xfId="48607" xr:uid="{185D60BF-0338-426C-B554-59BFF28E486A}"/>
    <cellStyle name="l_Rádio Rio de Janeiro_TV MATISSE 3 3" xfId="17970" xr:uid="{A8428D4F-99C3-4A90-9DA7-DF8D22ED2212}"/>
    <cellStyle name="l_Rádio Rio de Janeiro_TV MATISSE 3 3 2" xfId="24129" xr:uid="{CEEF2224-6706-4BA9-8B15-54B899430E26}"/>
    <cellStyle name="l_Rádio Rio de Janeiro_TV MATISSE 3 3 2 2" xfId="42792" xr:uid="{64FCCE64-1ABD-438C-AFB3-8B30C312FCD0}"/>
    <cellStyle name="l_Rádio Rio de Janeiro_TV MATISSE 3 3 3" xfId="30566" xr:uid="{9FC1D1BF-EB76-4095-9305-2584E0BC8E2B}"/>
    <cellStyle name="l_Rádio Rio de Janeiro_TV MATISSE 3 4" xfId="33563" xr:uid="{8C046EF4-B188-4882-9F60-15312629D614}"/>
    <cellStyle name="l_Rádio Rio de Janeiro_TV MATISSE 3 4 2" xfId="45282" xr:uid="{15D26D99-7E22-42FE-89BF-E1CFA382AB15}"/>
    <cellStyle name="l_Rádio Rio de Janeiro_TV MATISSE 3 5" xfId="35765" xr:uid="{7C353815-BD97-4FDB-A658-C4177BE68A25}"/>
    <cellStyle name="l_Rádio Rio de Janeiro_TV MATISSE 3 6" xfId="32067" xr:uid="{D6CB8DC3-4250-4EA3-963D-6E9CBF4EFB81}"/>
    <cellStyle name="l_Rádio Rio de Janeiro_TV MATISSE 3 6 2" xfId="43822" xr:uid="{DA1ACEF8-4474-4184-B10C-065B274D4A11}"/>
    <cellStyle name="l_Rádio Rio de Janeiro_TV MATISSE 4" xfId="14530" xr:uid="{03854D4C-FF4F-4CD6-B354-DE8913A50ACC}"/>
    <cellStyle name="l_Rádio Rio de Janeiro_TV MATISSE 4 2" xfId="20689" xr:uid="{B9FDF06D-5796-4960-8B61-1FDE0B2831C0}"/>
    <cellStyle name="l_Rádio Rio de Janeiro_TV MATISSE 4 2 2" xfId="38099" xr:uid="{E11F6424-B831-4047-A064-16E3A3F997AE}"/>
    <cellStyle name="l_Rádio Rio de Janeiro_TV MATISSE 4 3" xfId="25597" xr:uid="{9B57C9A2-545F-4BDF-B29D-B9B65E68F8E2}"/>
    <cellStyle name="l_Rádio Rio de Janeiro_TV MATISSE 5" xfId="28808" xr:uid="{6A9E1EDD-2200-4B7E-8A4B-A174EFB03D5A}"/>
    <cellStyle name="l_Rádio Rio de Janeiro_TV MATISSE 5 2" xfId="41164" xr:uid="{3A5BA8A2-26C7-405A-8933-574EDEAE312D}"/>
    <cellStyle name="l_Rádio Rio de Janeiro_TV MATISSE 6" xfId="24747" xr:uid="{300514D6-668D-45F9-8741-DB06008956B8}"/>
    <cellStyle name="l_Rádio Rio de Janeiro_TV MATISSE_OOH - Rev 12" xfId="4392" xr:uid="{843A9B6B-8FBD-43B7-9DBD-83089F0F5A82}"/>
    <cellStyle name="l_Rádio Rio Grande do Norte" xfId="2259" xr:uid="{7CD9FD8B-1494-4338-AB33-78E3199AA2BB}"/>
    <cellStyle name="l_Rádio Sergipe" xfId="2260" xr:uid="{2FC28689-8907-46EC-AC94-8ED5714B96FB}"/>
    <cellStyle name="l_Região Sul - OK 97 1" xfId="2261" xr:uid="{A30A7BD9-8795-4FFE-A08C-BE65CBBBABD0}"/>
    <cellStyle name="l_Região Sul - OK 97 1 2" xfId="11688" xr:uid="{07FF0F8C-D84A-477F-B1D2-49A60CAC70C5}"/>
    <cellStyle name="l_Região Sul - OK 97 1 2 2" xfId="13444" xr:uid="{802778C5-BF58-47C0-B6BE-50A17FCB7768}"/>
    <cellStyle name="l_Região Sul - OK 97 1 2 2 2" xfId="17074" xr:uid="{F032593A-4109-4C62-91EE-A4125445E6F3}"/>
    <cellStyle name="l_Região Sul - OK 97 1 2 2 2 2" xfId="23233" xr:uid="{D89FA91C-62E2-4115-B341-416F3787A2EA}"/>
    <cellStyle name="l_Região Sul - OK 97 1 2 2 2 2 2" xfId="40500" xr:uid="{C9E2A90C-4A9A-44BB-AF2A-05BF6F9083FB}"/>
    <cellStyle name="l_Região Sul - OK 97 1 2 2 2 3" xfId="28141" xr:uid="{C9377E13-72A0-49AD-9159-1013D8B5FCBA}"/>
    <cellStyle name="l_Região Sul - OK 97 1 2 2 3" xfId="31365" xr:uid="{95A10D2C-5419-47E5-8FEF-A25BCC9CBE21}"/>
    <cellStyle name="l_Região Sul - OK 97 1 2 2 3 2" xfId="43589" xr:uid="{AF23F472-6CE3-4864-B0D5-492664389858}"/>
    <cellStyle name="l_Região Sul - OK 97 1 2 2 4" xfId="34357" xr:uid="{D4B90AEC-92CE-4246-9D10-24354385AC73}"/>
    <cellStyle name="l_Região Sul - OK 97 1 2 2 4 2" xfId="46076" xr:uid="{2EA0EDA6-22FC-4EE6-B257-50036D32AA17}"/>
    <cellStyle name="l_Região Sul - OK 97 1 2 2 5" xfId="36558" xr:uid="{E8C531F4-9534-4C93-AB18-C8EE770311AE}"/>
    <cellStyle name="l_Região Sul - OK 97 1 2 2 6" xfId="24470" xr:uid="{697EE85C-3686-4194-9AA8-3A44F0B302DB}"/>
    <cellStyle name="l_Região Sul - OK 97 1 2 3" xfId="15371" xr:uid="{FBD582A3-3E32-4841-B8F7-9FC02B17B0E7}"/>
    <cellStyle name="l_Região Sul - OK 97 1 2 3 2" xfId="21530" xr:uid="{7337B615-5C72-4CBA-BD18-1664C345A60F}"/>
    <cellStyle name="l_Região Sul - OK 97 1 2 3 2 2" xfId="38903" xr:uid="{5496A822-DE48-48DA-9053-21F61A07F08A}"/>
    <cellStyle name="l_Região Sul - OK 97 1 2 3 3" xfId="26492" xr:uid="{C6F6237C-0D1C-4111-A2D2-390B51B3541D}"/>
    <cellStyle name="l_Região Sul - OK 97 1 2 4" xfId="29683" xr:uid="{C50F5AB7-67BE-4A8B-A19A-5F6428B30EC5}"/>
    <cellStyle name="l_Região Sul - OK 97 1 2 4 2" xfId="41993" xr:uid="{BB6651AA-C4FD-4D0C-8EF7-E0DDD33660A0}"/>
    <cellStyle name="l_Região Sul - OK 97 1 2 5" xfId="32667" xr:uid="{D86E8385-D052-4A7B-9FA2-D1B23F60CB78}"/>
    <cellStyle name="l_Região Sul - OK 97 1 2 5 2" xfId="44422" xr:uid="{F1F74033-4E9D-48CC-AC2D-C60B96296AB8}"/>
    <cellStyle name="l_Região Sul - OK 97 1 2 6" xfId="34972" xr:uid="{85E00EEF-A86D-41AC-BDC2-51624C5D9B80}"/>
    <cellStyle name="l_Região Sul - OK 97 1 2 7" xfId="18628" xr:uid="{D925CF92-FD7B-4E1D-A164-166AD31FEA27}"/>
    <cellStyle name="l_Região Sul - OK 97 1 3" xfId="12641" xr:uid="{F7C41172-F53D-4FFA-895A-96137E2ADD58}"/>
    <cellStyle name="l_Região Sul - OK 97 1 3 2" xfId="16271" xr:uid="{92B14793-75D3-4D6C-9552-EA2707E5A163}"/>
    <cellStyle name="l_Região Sul - OK 97 1 3 2 2" xfId="22430" xr:uid="{10186B36-CE9E-4730-BED2-8D884FE824A2}"/>
    <cellStyle name="l_Região Sul - OK 97 1 3 2 2 2" xfId="39708" xr:uid="{00BCCBAF-AF26-4B32-9914-5B3950F3E079}"/>
    <cellStyle name="l_Região Sul - OK 97 1 3 2 3" xfId="27349" xr:uid="{534F6D9C-21D1-4104-A8EA-A466CA309983}"/>
    <cellStyle name="l_Região Sul - OK 97 1 3 2 4" xfId="48608" xr:uid="{68DAE79F-419D-4225-B7FC-077F285638A4}"/>
    <cellStyle name="l_Região Sul - OK 97 1 3 3" xfId="17971" xr:uid="{3AD86F01-B2E6-4A79-86E6-90F40F30E7F2}"/>
    <cellStyle name="l_Região Sul - OK 97 1 3 3 2" xfId="24130" xr:uid="{51E20458-4CD5-483A-A456-8E540AB9A013}"/>
    <cellStyle name="l_Região Sul - OK 97 1 3 3 2 2" xfId="42793" xr:uid="{3A1D7FC6-B32C-48E1-9038-238E75CA7CD7}"/>
    <cellStyle name="l_Região Sul - OK 97 1 3 3 3" xfId="30567" xr:uid="{1A1E9DF6-442B-4D05-B5A4-B939663CE88C}"/>
    <cellStyle name="l_Região Sul - OK 97 1 3 4" xfId="33564" xr:uid="{009E511C-95CB-4BDE-8E73-C17F7C04B130}"/>
    <cellStyle name="l_Região Sul - OK 97 1 3 4 2" xfId="45283" xr:uid="{F829ADFC-9DC3-4DDE-9674-739A0736E013}"/>
    <cellStyle name="l_Região Sul - OK 97 1 3 5" xfId="35766" xr:uid="{5AF53E0D-6769-40D6-8453-C9086C6F850F}"/>
    <cellStyle name="l_Região Sul - OK 97 1 3 6" xfId="37011" xr:uid="{02A050A8-1F0C-4403-ACCE-2993C7A17C20}"/>
    <cellStyle name="l_Região Sul - OK 97 1 3 6 2" xfId="46547" xr:uid="{DB3ACC04-B4A9-4ED0-9160-173C2680E620}"/>
    <cellStyle name="l_Região Sul - OK 97 1 4" xfId="14531" xr:uid="{60EDB189-5647-4553-873A-15B44107D85E}"/>
    <cellStyle name="l_Região Sul - OK 97 1 4 2" xfId="20690" xr:uid="{FA30DBFA-92FA-4CDF-A063-B0685389EC08}"/>
    <cellStyle name="l_Região Sul - OK 97 1 4 2 2" xfId="38100" xr:uid="{E80DFAB1-7971-4E61-9285-756A9BDABC76}"/>
    <cellStyle name="l_Região Sul - OK 97 1 4 3" xfId="25598" xr:uid="{21CF7F3D-8467-4D5B-9EF0-64226C969C14}"/>
    <cellStyle name="l_Região Sul - OK 97 1 5" xfId="28809" xr:uid="{774DE562-662E-4828-B0D0-E11B71B8A91F}"/>
    <cellStyle name="l_Região Sul - OK 97 1 5 2" xfId="41165" xr:uid="{0416FC45-4D50-447E-BE39-30DF561B2D33}"/>
    <cellStyle name="l_Região Sul - OK 97 1 6" xfId="24783" xr:uid="{BAF0C06E-E280-436E-BFB4-D2C35F509013}"/>
    <cellStyle name="l_Região Sul - OK 97 1_OOH - Rev 12" xfId="4393" xr:uid="{9F172A43-2D91-4BD0-B667-27BB95CE9DC1}"/>
    <cellStyle name="l_Região Sul - OK 97 1_Plano PR -" xfId="2262" xr:uid="{FC522D1F-4850-4801-8A27-DE7D651D7918}"/>
    <cellStyle name="l_Região Sul - OK 97 1_Plano RS" xfId="2263" xr:uid="{D5A4A048-99AC-40F6-89F3-5ECB1EBAD998}"/>
    <cellStyle name="l_Resumos Televisão" xfId="2264" xr:uid="{2CD4292A-BBA6-4B86-A7A0-D849867839DE}"/>
    <cellStyle name="l_Resumos Televisão 2" xfId="11689" xr:uid="{A80DF799-A28E-4016-84D3-489DA7F3A944}"/>
    <cellStyle name="l_Resumos Televisão 2 2" xfId="13445" xr:uid="{4B3F9642-CAEA-4CDB-A8C5-B3D6AC77CB58}"/>
    <cellStyle name="l_Resumos Televisão 2 2 2" xfId="17075" xr:uid="{58785227-6CD5-4DA4-B4BD-E254FFA0BAC6}"/>
    <cellStyle name="l_Resumos Televisão 2 2 2 2" xfId="23234" xr:uid="{95ABF03F-96AF-4EA4-AAFB-0DEAAF742EDF}"/>
    <cellStyle name="l_Resumos Televisão 2 2 2 2 2" xfId="40501" xr:uid="{FD8D87BB-9AC2-4F01-90A3-169612F8259E}"/>
    <cellStyle name="l_Resumos Televisão 2 2 2 3" xfId="28142" xr:uid="{239EB3FA-35C4-42DC-846B-2CD739219498}"/>
    <cellStyle name="l_Resumos Televisão 2 2 3" xfId="31366" xr:uid="{8CF77DB6-9836-480E-BC90-8D1913C3BA02}"/>
    <cellStyle name="l_Resumos Televisão 2 2 3 2" xfId="43590" xr:uid="{2DAD4F6B-45E8-4E00-A7E1-829372D2DACA}"/>
    <cellStyle name="l_Resumos Televisão 2 2 4" xfId="34358" xr:uid="{62F31D31-1884-4604-A1E9-28CD490F2C32}"/>
    <cellStyle name="l_Resumos Televisão 2 2 4 2" xfId="46077" xr:uid="{E3246FF8-2DF0-4FD5-A929-3C0E7B152E97}"/>
    <cellStyle name="l_Resumos Televisão 2 2 5" xfId="36559" xr:uid="{32938A16-93E4-43D8-94CB-6B924D023FC9}"/>
    <cellStyle name="l_Resumos Televisão 2 2 6" xfId="24471" xr:uid="{B6C76D7A-45B7-48A0-91A0-24644B772463}"/>
    <cellStyle name="l_Resumos Televisão 2 3" xfId="15372" xr:uid="{30A6FCD9-4DF2-43FB-B6FA-40D9B9607845}"/>
    <cellStyle name="l_Resumos Televisão 2 3 2" xfId="21531" xr:uid="{7A1FEB8E-33BD-4265-A0EE-FC83857CCC2E}"/>
    <cellStyle name="l_Resumos Televisão 2 3 2 2" xfId="38904" xr:uid="{275FDF73-68C3-41E0-8418-0B9792423330}"/>
    <cellStyle name="l_Resumos Televisão 2 3 3" xfId="26493" xr:uid="{25137A2D-5A0B-4C13-80C6-B1A97BEDF013}"/>
    <cellStyle name="l_Resumos Televisão 2 4" xfId="29684" xr:uid="{D9BD4924-364D-45CB-A959-01F29C47E758}"/>
    <cellStyle name="l_Resumos Televisão 2 4 2" xfId="41994" xr:uid="{158995BE-1A19-4435-92E0-805DDF07BB2C}"/>
    <cellStyle name="l_Resumos Televisão 2 5" xfId="32668" xr:uid="{9B7FF2E4-0BC5-4119-81A9-FF210DD85FBF}"/>
    <cellStyle name="l_Resumos Televisão 2 5 2" xfId="44423" xr:uid="{C7DC5BD7-9AFA-48CA-AD4E-8DADFC05931F}"/>
    <cellStyle name="l_Resumos Televisão 2 6" xfId="34973" xr:uid="{C2F4DCE6-0D33-42A2-BEE6-B03633368E3E}"/>
    <cellStyle name="l_Resumos Televisão 2 7" xfId="19326" xr:uid="{96ED2802-1C76-4AA1-80C8-F25054F8DDF4}"/>
    <cellStyle name="l_Resumos Televisão 3" xfId="12642" xr:uid="{1BF16243-338C-498D-AA51-3E74262F3C94}"/>
    <cellStyle name="l_Resumos Televisão 3 2" xfId="16272" xr:uid="{C472DE1E-140C-45C0-80AE-3CDFF3D26527}"/>
    <cellStyle name="l_Resumos Televisão 3 2 2" xfId="22431" xr:uid="{8675A0E2-CDA6-4D26-838F-94939304F223}"/>
    <cellStyle name="l_Resumos Televisão 3 2 2 2" xfId="39709" xr:uid="{352E0F59-CB7F-40EC-9295-C4A9D434E547}"/>
    <cellStyle name="l_Resumos Televisão 3 2 3" xfId="27350" xr:uid="{3F524E5A-2DC2-4C57-8312-07C3C49F7F41}"/>
    <cellStyle name="l_Resumos Televisão 3 2 4" xfId="48609" xr:uid="{BC8F98A9-1F54-4C69-9548-BF01E66079B2}"/>
    <cellStyle name="l_Resumos Televisão 3 3" xfId="17972" xr:uid="{E8B8F544-640A-4B7F-8FBE-9179CDB5F83F}"/>
    <cellStyle name="l_Resumos Televisão 3 3 2" xfId="24131" xr:uid="{4A3F967A-5B2A-403C-9211-7E2245AB7EE5}"/>
    <cellStyle name="l_Resumos Televisão 3 3 2 2" xfId="42794" xr:uid="{BC058917-1F09-43BE-B37A-7FE62888FD62}"/>
    <cellStyle name="l_Resumos Televisão 3 3 3" xfId="30568" xr:uid="{CBC151CA-A6D8-4EDC-A3CB-E81026D2C559}"/>
    <cellStyle name="l_Resumos Televisão 3 4" xfId="33565" xr:uid="{6263C26A-6FA4-44FB-83E7-F6CD71E50601}"/>
    <cellStyle name="l_Resumos Televisão 3 4 2" xfId="45284" xr:uid="{7D99B8AF-3991-4DEA-B188-042FF7E5D48A}"/>
    <cellStyle name="l_Resumos Televisão 3 5" xfId="35767" xr:uid="{C340F20B-E222-435B-A56C-5C75B97C3576}"/>
    <cellStyle name="l_Resumos Televisão 3 6" xfId="37214" xr:uid="{3631E890-E11A-4D22-BF91-931F8EE62B8A}"/>
    <cellStyle name="l_Resumos Televisão 3 6 2" xfId="46750" xr:uid="{F21DB7CD-F3FD-40DE-B3B9-5D5532D60E63}"/>
    <cellStyle name="l_Resumos Televisão 4" xfId="14532" xr:uid="{F798C805-8F3A-4543-A36A-ACFDB963D58E}"/>
    <cellStyle name="l_Resumos Televisão 4 2" xfId="20691" xr:uid="{CBC5C6E7-ABEE-4E3D-A4C3-5F2127D9B2E6}"/>
    <cellStyle name="l_Resumos Televisão 4 2 2" xfId="38101" xr:uid="{C0FC7346-D09A-43BB-BD3F-A07E36D67002}"/>
    <cellStyle name="l_Resumos Televisão 4 3" xfId="25599" xr:uid="{5530ADCD-F03D-4132-87DB-E548968743E7}"/>
    <cellStyle name="l_Resumos Televisão 5" xfId="28810" xr:uid="{F8845E76-4DE6-4960-8B17-2B8EAD953B59}"/>
    <cellStyle name="l_Resumos Televisão 5 2" xfId="41166" xr:uid="{443D8647-1C63-4858-B4E6-46924D95B266}"/>
    <cellStyle name="l_Resumos Televisão 6" xfId="25823" xr:uid="{091A26CE-9E27-491F-B7DA-C4BFD99405FC}"/>
    <cellStyle name="l_Resumos Televisão_CINEMA - 9 MERCADOS" xfId="2265" xr:uid="{80C53D6C-1B1F-4259-8A16-F7ECE312E64E}"/>
    <cellStyle name="l_Resumos Televisão_CINEMA - BRASÍLIA - 141" xfId="2266" xr:uid="{3C976C47-52B1-4526-8484-8750415EFF8C}"/>
    <cellStyle name="l_Resumos Televisão_CINEMA_-_9_MERCADOS" xfId="2267" xr:uid="{5E781304-8168-4CEB-B2AB-146001840BEF}"/>
    <cellStyle name="l_Resumos Televisão_DF PREÇOS SBT E RECORD ALTERADOS - 25.05.08" xfId="2268" xr:uid="{FFDB5F56-54CE-4A02-A62E-4A6579CA2E22}"/>
    <cellStyle name="l_Resumos Televisão_Jornais separados por Representante" xfId="4394" xr:uid="{DDDFBC3E-E171-452F-8B23-17FB88AE79FC}"/>
    <cellStyle name="l_Resumos Televisão_Jornais separados por Representante 2" xfId="11690" xr:uid="{DA66658D-C6D1-4035-BD36-3869F6C62D6A}"/>
    <cellStyle name="l_Resumos Televisão_Jornais separados por Representante 2 2" xfId="13446" xr:uid="{1F57F704-FA25-473B-AA89-02300DD0705D}"/>
    <cellStyle name="l_Resumos Televisão_Jornais separados por Representante 2 2 2" xfId="17076" xr:uid="{E3BB26C8-2D75-452E-9FB6-5C1DFBA0734B}"/>
    <cellStyle name="l_Resumos Televisão_Jornais separados por Representante 2 2 2 2" xfId="23235" xr:uid="{191AC292-704D-4C50-8A2E-275DE82969B7}"/>
    <cellStyle name="l_Resumos Televisão_Jornais separados por Representante 2 2 2 2 2" xfId="40502" xr:uid="{F1385C84-D7D8-45AE-9421-DBB2312F3828}"/>
    <cellStyle name="l_Resumos Televisão_Jornais separados por Representante 2 2 2 3" xfId="28143" xr:uid="{44B850E8-B8D6-483B-A1C2-95DB3468BC2D}"/>
    <cellStyle name="l_Resumos Televisão_Jornais separados por Representante 2 2 3" xfId="31367" xr:uid="{D7F1C044-73E9-42FF-B638-A02F2F6FB727}"/>
    <cellStyle name="l_Resumos Televisão_Jornais separados por Representante 2 2 3 2" xfId="43591" xr:uid="{76336D07-DFC6-42C6-84A8-99DB252A10E5}"/>
    <cellStyle name="l_Resumos Televisão_Jornais separados por Representante 2 2 4" xfId="34359" xr:uid="{93EAC6F0-2161-4854-BB35-3F9813EE317B}"/>
    <cellStyle name="l_Resumos Televisão_Jornais separados por Representante 2 2 4 2" xfId="46078" xr:uid="{1501CD18-332F-4433-8A51-91C6DBDC83D9}"/>
    <cellStyle name="l_Resumos Televisão_Jornais separados por Representante 2 2 5" xfId="36560" xr:uid="{9B4F1647-941E-49C8-B4C7-32F03DB85DDA}"/>
    <cellStyle name="l_Resumos Televisão_Jornais separados por Representante 2 2 6" xfId="24472" xr:uid="{5A096765-DBE0-4A72-A037-0ABC979FD0AC}"/>
    <cellStyle name="l_Resumos Televisão_Jornais separados por Representante 2 3" xfId="15373" xr:uid="{CA0C45B5-07BF-4B3D-B79C-5A1CAA303CF9}"/>
    <cellStyle name="l_Resumos Televisão_Jornais separados por Representante 2 3 2" xfId="21532" xr:uid="{0BCEC7DE-8D19-48E6-B09C-D1E4D815F59D}"/>
    <cellStyle name="l_Resumos Televisão_Jornais separados por Representante 2 3 2 2" xfId="38905" xr:uid="{880CB862-0232-48CB-80EF-8904436A2F4C}"/>
    <cellStyle name="l_Resumos Televisão_Jornais separados por Representante 2 3 3" xfId="26494" xr:uid="{0EABA542-36DA-426F-9DB1-8103754EF1AB}"/>
    <cellStyle name="l_Resumos Televisão_Jornais separados por Representante 2 4" xfId="29685" xr:uid="{5C0CA928-1C6A-4C42-8E99-B212A19696DF}"/>
    <cellStyle name="l_Resumos Televisão_Jornais separados por Representante 2 4 2" xfId="41995" xr:uid="{3D5DF447-395B-4251-8AA5-1BE276F7CA20}"/>
    <cellStyle name="l_Resumos Televisão_Jornais separados por Representante 2 5" xfId="32669" xr:uid="{1831C80D-707E-4A36-9548-7DD0ECE9A001}"/>
    <cellStyle name="l_Resumos Televisão_Jornais separados por Representante 2 5 2" xfId="44424" xr:uid="{0B7B13A2-25D8-4353-AD96-6765D7092C03}"/>
    <cellStyle name="l_Resumos Televisão_Jornais separados por Representante 2 6" xfId="34974" xr:uid="{43A78C49-6115-4A3F-81BB-1FF1C9A525E3}"/>
    <cellStyle name="l_Resumos Televisão_Jornais separados por Representante 2 7" xfId="19620" xr:uid="{54FE3F80-DE24-433A-834C-DE9AFF2A00DF}"/>
    <cellStyle name="l_Resumos Televisão_Jornais separados por Representante 3" xfId="12643" xr:uid="{6A2363FD-B913-4219-A061-ABB795149E59}"/>
    <cellStyle name="l_Resumos Televisão_Jornais separados por Representante 3 2" xfId="16273" xr:uid="{C77F5930-87AC-4355-B964-8D67353508F6}"/>
    <cellStyle name="l_Resumos Televisão_Jornais separados por Representante 3 2 2" xfId="22432" xr:uid="{CF3EF87E-024D-41F1-8B70-1ED9717E2A68}"/>
    <cellStyle name="l_Resumos Televisão_Jornais separados por Representante 3 2 2 2" xfId="39710" xr:uid="{106F2CF9-8ABB-4051-B4BF-B3E3D6B6E8E2}"/>
    <cellStyle name="l_Resumos Televisão_Jornais separados por Representante 3 2 3" xfId="27351" xr:uid="{9C0EA6B7-D4FF-4652-8E7B-76151628BA84}"/>
    <cellStyle name="l_Resumos Televisão_Jornais separados por Representante 3 2 4" xfId="48610" xr:uid="{7996FD4E-3C8F-471B-B97C-A514532B6C30}"/>
    <cellStyle name="l_Resumos Televisão_Jornais separados por Representante 3 3" xfId="17973" xr:uid="{392E690E-B467-43E0-954A-8FCF9D8AE761}"/>
    <cellStyle name="l_Resumos Televisão_Jornais separados por Representante 3 3 2" xfId="24132" xr:uid="{FA2ED242-B41F-42EA-B32B-DE9D086D623E}"/>
    <cellStyle name="l_Resumos Televisão_Jornais separados por Representante 3 3 2 2" xfId="42795" xr:uid="{0AD498CC-A051-4178-AE1C-296F28C904EC}"/>
    <cellStyle name="l_Resumos Televisão_Jornais separados por Representante 3 3 3" xfId="30569" xr:uid="{6EC6D2CD-0B50-4C2F-8506-DD5E44D8E6F0}"/>
    <cellStyle name="l_Resumos Televisão_Jornais separados por Representante 3 4" xfId="33566" xr:uid="{5C1C23D5-4885-4FD9-9BD1-9D467AA97BCF}"/>
    <cellStyle name="l_Resumos Televisão_Jornais separados por Representante 3 4 2" xfId="45285" xr:uid="{BA38178B-1485-4071-B343-5E6BCF16DDDC}"/>
    <cellStyle name="l_Resumos Televisão_Jornais separados por Representante 3 5" xfId="35768" xr:uid="{A471D008-EABC-4ED1-9034-9441C9F03E9E}"/>
    <cellStyle name="l_Resumos Televisão_Jornais separados por Representante 3 6" xfId="36814" xr:uid="{6F39A116-BC98-4942-9F5C-4394F492CDDF}"/>
    <cellStyle name="l_Resumos Televisão_Jornais separados por Representante 3 6 2" xfId="46350" xr:uid="{5B44D1F4-01A3-4D92-B399-C8434BB230F2}"/>
    <cellStyle name="l_Resumos Televisão_Jornais separados por Representante 4" xfId="14533" xr:uid="{A3E0A130-B885-426C-A4AA-C72439B7FE15}"/>
    <cellStyle name="l_Resumos Televisão_Jornais separados por Representante 4 2" xfId="20692" xr:uid="{67D94C26-1EEF-476F-91B6-D609038F6363}"/>
    <cellStyle name="l_Resumos Televisão_Jornais separados por Representante 4 2 2" xfId="38102" xr:uid="{EAC8EBEB-6F40-486A-8ACB-26F241998E6D}"/>
    <cellStyle name="l_Resumos Televisão_Jornais separados por Representante 4 3" xfId="25600" xr:uid="{CCDC9643-D7ED-4AAE-A6D8-E6935754595C}"/>
    <cellStyle name="l_Resumos Televisão_Jornais separados por Representante 5" xfId="28811" xr:uid="{09EE9717-A56F-4522-82B9-DC3DF65FC3FC}"/>
    <cellStyle name="l_Resumos Televisão_Jornais separados por Representante 5 2" xfId="41167" xr:uid="{55678CC1-9EC9-44B9-BFB1-E3700598B21F}"/>
    <cellStyle name="l_Resumos Televisão_Jornais separados por Representante 6" xfId="24776" xr:uid="{34D8A85C-CAD2-4FF3-99E1-FE9ECC16286C}"/>
    <cellStyle name="l_Resumos Televisão_Jornais separados por Representante_OOH - Rev 12" xfId="4395" xr:uid="{90218D85-4BD3-4CC4-914D-DC356DE64ACA}"/>
    <cellStyle name="l_Resumos Televisão_NEIDE II" xfId="2269" xr:uid="{A470CABA-071D-408E-BB1D-16316E383A42}"/>
    <cellStyle name="l_Resumos Televisão_NEIDE II 2" xfId="11691" xr:uid="{ECA86E6A-D461-4897-A38E-72A5BBD737C3}"/>
    <cellStyle name="l_Resumos Televisão_NEIDE II 2 2" xfId="13447" xr:uid="{DA1E34C7-A935-407E-90BB-EB872E1BE574}"/>
    <cellStyle name="l_Resumos Televisão_NEIDE II 2 2 2" xfId="17077" xr:uid="{872B29FE-6F7D-4805-B284-11A52212E755}"/>
    <cellStyle name="l_Resumos Televisão_NEIDE II 2 2 2 2" xfId="23236" xr:uid="{A17E9A6F-4BAD-4F15-B792-FE9CDB192D35}"/>
    <cellStyle name="l_Resumos Televisão_NEIDE II 2 2 2 2 2" xfId="40503" xr:uid="{B3D686D7-4347-45A5-B1E2-8DE2F45BF840}"/>
    <cellStyle name="l_Resumos Televisão_NEIDE II 2 2 2 3" xfId="28144" xr:uid="{3FCF7E4E-35CB-4C9A-965E-298F74C35198}"/>
    <cellStyle name="l_Resumos Televisão_NEIDE II 2 2 3" xfId="31368" xr:uid="{BAC7F83C-2D6F-4AFF-A761-796E6C2D6B70}"/>
    <cellStyle name="l_Resumos Televisão_NEIDE II 2 2 3 2" xfId="43592" xr:uid="{46F908E8-DBCE-4594-B074-6CA4B550E18B}"/>
    <cellStyle name="l_Resumos Televisão_NEIDE II 2 2 4" xfId="34360" xr:uid="{77E927F7-867C-44D0-8506-22421A4A3C04}"/>
    <cellStyle name="l_Resumos Televisão_NEIDE II 2 2 4 2" xfId="46079" xr:uid="{3B020250-232B-4376-9614-9CEF02338DD4}"/>
    <cellStyle name="l_Resumos Televisão_NEIDE II 2 2 5" xfId="36561" xr:uid="{DB62EA0F-30CA-4A61-9F7C-3E565DF224A7}"/>
    <cellStyle name="l_Resumos Televisão_NEIDE II 2 2 6" xfId="24473" xr:uid="{E02079FA-EAE8-4686-BC92-251717A48BAC}"/>
    <cellStyle name="l_Resumos Televisão_NEIDE II 2 3" xfId="15374" xr:uid="{4F1356C7-D173-4188-B89D-7A0238F1F571}"/>
    <cellStyle name="l_Resumos Televisão_NEIDE II 2 3 2" xfId="21533" xr:uid="{7B2CC410-24A4-4B87-95A7-8C76B9D7728C}"/>
    <cellStyle name="l_Resumos Televisão_NEIDE II 2 3 2 2" xfId="38906" xr:uid="{4E47B938-A5A6-4F80-9DBC-7B5302531F8B}"/>
    <cellStyle name="l_Resumos Televisão_NEIDE II 2 3 3" xfId="26495" xr:uid="{63D409BC-A7B0-4483-BEE8-20B300724F62}"/>
    <cellStyle name="l_Resumos Televisão_NEIDE II 2 4" xfId="29686" xr:uid="{F66D3CE1-739C-4190-8BBE-4A9D784F2E42}"/>
    <cellStyle name="l_Resumos Televisão_NEIDE II 2 4 2" xfId="41996" xr:uid="{D3C2823D-5552-47A5-9B3B-4E1517DA4AC6}"/>
    <cellStyle name="l_Resumos Televisão_NEIDE II 2 5" xfId="32670" xr:uid="{D2473E59-5BE7-4013-984F-0DDA2B9CE9EE}"/>
    <cellStyle name="l_Resumos Televisão_NEIDE II 2 5 2" xfId="44425" xr:uid="{5FF4237A-CD7F-486B-82FC-97E9E2655180}"/>
    <cellStyle name="l_Resumos Televisão_NEIDE II 2 6" xfId="34975" xr:uid="{C778346F-3453-4B9D-BE27-F0CD3E79ACDD}"/>
    <cellStyle name="l_Resumos Televisão_NEIDE II 2 7" xfId="18943" xr:uid="{1F624DFE-0B9C-40D9-AABF-E11CDE935876}"/>
    <cellStyle name="l_Resumos Televisão_NEIDE II 3" xfId="12644" xr:uid="{316AE439-AA4F-4B35-87A8-E0BBC02F4AE0}"/>
    <cellStyle name="l_Resumos Televisão_NEIDE II 3 2" xfId="16274" xr:uid="{FB74655F-B956-40B2-ADEA-5432D61C77BF}"/>
    <cellStyle name="l_Resumos Televisão_NEIDE II 3 2 2" xfId="22433" xr:uid="{D2037782-F14E-4AD3-BB11-BF1AE777A3A3}"/>
    <cellStyle name="l_Resumos Televisão_NEIDE II 3 2 2 2" xfId="39711" xr:uid="{91720ECA-40C9-4078-A0F1-C4ADA7926788}"/>
    <cellStyle name="l_Resumos Televisão_NEIDE II 3 2 3" xfId="27352" xr:uid="{9AB9C164-FE2C-4167-8237-7F1186DF6632}"/>
    <cellStyle name="l_Resumos Televisão_NEIDE II 3 2 4" xfId="48611" xr:uid="{EFFA65D3-BE8C-472E-A295-C7E13A8D1A67}"/>
    <cellStyle name="l_Resumos Televisão_NEIDE II 3 3" xfId="17974" xr:uid="{21CD95E4-76FE-4762-8EFE-9D1413898719}"/>
    <cellStyle name="l_Resumos Televisão_NEIDE II 3 3 2" xfId="24133" xr:uid="{C36294FB-8BD7-499C-BB1D-BF41BB3F8F75}"/>
    <cellStyle name="l_Resumos Televisão_NEIDE II 3 3 2 2" xfId="42796" xr:uid="{F1CF240A-2F11-43F1-B86A-C17B04A67576}"/>
    <cellStyle name="l_Resumos Televisão_NEIDE II 3 3 3" xfId="30570" xr:uid="{770E674F-E619-4D49-84E1-1B634935C4AC}"/>
    <cellStyle name="l_Resumos Televisão_NEIDE II 3 4" xfId="33567" xr:uid="{9F5B3256-0D64-4365-A5C1-1D0FD4F770AE}"/>
    <cellStyle name="l_Resumos Televisão_NEIDE II 3 4 2" xfId="45286" xr:uid="{DDA01F81-C522-4C0F-95DB-826C451DBDF4}"/>
    <cellStyle name="l_Resumos Televisão_NEIDE II 3 5" xfId="35769" xr:uid="{D8FB0443-87B6-41C7-8B6E-B5E8916BFFC4}"/>
    <cellStyle name="l_Resumos Televisão_NEIDE II 3 6" xfId="35178" xr:uid="{22E212EE-6199-4DFA-80FB-86F25720CDB0}"/>
    <cellStyle name="l_Resumos Televisão_NEIDE II 3 6 2" xfId="46292" xr:uid="{07CA1AEA-7D0D-4A95-8943-C8C294578BFD}"/>
    <cellStyle name="l_Resumos Televisão_NEIDE II 4" xfId="14534" xr:uid="{601CEC72-FC47-48BC-965F-28BBF9E0C1B6}"/>
    <cellStyle name="l_Resumos Televisão_NEIDE II 4 2" xfId="20693" xr:uid="{86C28F80-3F12-4970-BA5B-86D3A16487D2}"/>
    <cellStyle name="l_Resumos Televisão_NEIDE II 4 2 2" xfId="38103" xr:uid="{55108969-7F02-40C0-8E0C-AF1D08AD9C32}"/>
    <cellStyle name="l_Resumos Televisão_NEIDE II 4 3" xfId="25601" xr:uid="{F1B5194C-1140-4F2D-BCEB-2DC8D0CF62C1}"/>
    <cellStyle name="l_Resumos Televisão_NEIDE II 5" xfId="28812" xr:uid="{AC2385C9-070C-4F02-81C6-BFFEA22EC601}"/>
    <cellStyle name="l_Resumos Televisão_NEIDE II 5 2" xfId="41168" xr:uid="{24B078F3-8C10-495D-8F1A-247991AE433D}"/>
    <cellStyle name="l_Resumos Televisão_NEIDE II 6" xfId="24796" xr:uid="{DD758011-A7C3-4943-A031-522C6123C10C}"/>
    <cellStyle name="l_Resumos Televisão_NEIDE II_OOH - Rev 12" xfId="4396" xr:uid="{C2842FD5-6B1F-4D08-AC4A-6B5EB59A1859}"/>
    <cellStyle name="l_Resumos Televisão_OOH - Rev 12" xfId="4397" xr:uid="{1ED3A7A9-9DF2-4634-9B31-5D717BF420E3}"/>
    <cellStyle name="l_Resumos Televisão_Plano  DF - AJUSTADO" xfId="2270" xr:uid="{1ECE2DE8-9E2B-4DBA-A794-AA8E9C0E61EA}"/>
    <cellStyle name="l_Resumos Televisão_Plano  DF - AJUSTADO 2" xfId="11692" xr:uid="{FFC44225-D4FA-4E16-8ADD-560F71E18C3D}"/>
    <cellStyle name="l_Resumos Televisão_Plano  DF - AJUSTADO 2 2" xfId="13448" xr:uid="{221CCC5F-F36B-4483-8391-FF302C0D8763}"/>
    <cellStyle name="l_Resumos Televisão_Plano  DF - AJUSTADO 2 2 2" xfId="17078" xr:uid="{0D6C8B6A-44C5-46E6-B40D-5683EE4833F4}"/>
    <cellStyle name="l_Resumos Televisão_Plano  DF - AJUSTADO 2 2 2 2" xfId="23237" xr:uid="{751D3695-F5DD-4FFB-9176-8DB15DAAB4A8}"/>
    <cellStyle name="l_Resumos Televisão_Plano  DF - AJUSTADO 2 2 2 2 2" xfId="40504" xr:uid="{D47561D0-7F28-41AA-9DF6-58E45687B0B6}"/>
    <cellStyle name="l_Resumos Televisão_Plano  DF - AJUSTADO 2 2 2 3" xfId="28145" xr:uid="{7C7784E5-40EB-4B5C-A50C-0D929172C060}"/>
    <cellStyle name="l_Resumos Televisão_Plano  DF - AJUSTADO 2 2 3" xfId="31369" xr:uid="{00A9E072-27AC-4B34-9C25-523753E429EA}"/>
    <cellStyle name="l_Resumos Televisão_Plano  DF - AJUSTADO 2 2 3 2" xfId="43593" xr:uid="{5E302DD2-4F01-44E0-9552-EAE7CBDCF091}"/>
    <cellStyle name="l_Resumos Televisão_Plano  DF - AJUSTADO 2 2 4" xfId="34361" xr:uid="{D0871518-2D68-417A-84B2-0971B8BF4EAA}"/>
    <cellStyle name="l_Resumos Televisão_Plano  DF - AJUSTADO 2 2 4 2" xfId="46080" xr:uid="{206EDD67-1FC0-43AA-8856-9E95BF87E98B}"/>
    <cellStyle name="l_Resumos Televisão_Plano  DF - AJUSTADO 2 2 5" xfId="36562" xr:uid="{7B010C98-415D-4A6E-BF27-207B7935E6EC}"/>
    <cellStyle name="l_Resumos Televisão_Plano  DF - AJUSTADO 2 2 6" xfId="24474" xr:uid="{EFF81D6C-4358-4075-9EE9-BB4CC8F15114}"/>
    <cellStyle name="l_Resumos Televisão_Plano  DF - AJUSTADO 2 3" xfId="15375" xr:uid="{650AD4D1-AD58-4384-B302-C737BC97FF33}"/>
    <cellStyle name="l_Resumos Televisão_Plano  DF - AJUSTADO 2 3 2" xfId="21534" xr:uid="{840D2C24-8DC3-40D1-BDDD-EB1DBCCD6DCF}"/>
    <cellStyle name="l_Resumos Televisão_Plano  DF - AJUSTADO 2 3 2 2" xfId="38907" xr:uid="{F01AF86A-7FDC-4A93-A42C-73C08DA657D9}"/>
    <cellStyle name="l_Resumos Televisão_Plano  DF - AJUSTADO 2 3 3" xfId="26496" xr:uid="{AECE0D53-E2FC-4C45-BBA1-B031CE179E6D}"/>
    <cellStyle name="l_Resumos Televisão_Plano  DF - AJUSTADO 2 4" xfId="29687" xr:uid="{5F4BB0F6-E32C-4094-A6CE-9BAD74B1F16B}"/>
    <cellStyle name="l_Resumos Televisão_Plano  DF - AJUSTADO 2 4 2" xfId="41997" xr:uid="{B662474D-87C2-4528-9FE9-7415CAFEBD59}"/>
    <cellStyle name="l_Resumos Televisão_Plano  DF - AJUSTADO 2 5" xfId="32671" xr:uid="{E7055F29-6CF2-4B37-8626-D345832F03CC}"/>
    <cellStyle name="l_Resumos Televisão_Plano  DF - AJUSTADO 2 5 2" xfId="44426" xr:uid="{1665727F-478E-4399-BAA5-8BCF4FB1CE93}"/>
    <cellStyle name="l_Resumos Televisão_Plano  DF - AJUSTADO 2 6" xfId="34976" xr:uid="{EC3E31F8-3285-4BB7-86E7-B1D7D905DBC2}"/>
    <cellStyle name="l_Resumos Televisão_Plano  DF - AJUSTADO 2 7" xfId="18627" xr:uid="{9B1282CF-436B-4216-A169-9C62948E9D54}"/>
    <cellStyle name="l_Resumos Televisão_Plano  DF - AJUSTADO 3" xfId="12645" xr:uid="{9BDB2192-E850-4598-BB3C-6EC2DB372FE9}"/>
    <cellStyle name="l_Resumos Televisão_Plano  DF - AJUSTADO 3 2" xfId="16275" xr:uid="{AC37CFF0-4223-457E-80B0-FEB59D46CC0D}"/>
    <cellStyle name="l_Resumos Televisão_Plano  DF - AJUSTADO 3 2 2" xfId="22434" xr:uid="{E106D7D6-FC5A-4DA9-BDB1-ACC0C7240606}"/>
    <cellStyle name="l_Resumos Televisão_Plano  DF - AJUSTADO 3 2 2 2" xfId="39712" xr:uid="{26408148-4295-4BDA-A635-643EFE4B8134}"/>
    <cellStyle name="l_Resumos Televisão_Plano  DF - AJUSTADO 3 2 3" xfId="27353" xr:uid="{D525EC39-4863-4EFD-B7C5-405D9B359B3F}"/>
    <cellStyle name="l_Resumos Televisão_Plano  DF - AJUSTADO 3 2 4" xfId="48612" xr:uid="{96D49E39-FEDB-4C61-9531-3A2A7482B36D}"/>
    <cellStyle name="l_Resumos Televisão_Plano  DF - AJUSTADO 3 3" xfId="17975" xr:uid="{0EBA9204-96A7-42D5-A208-EC9F3D34A394}"/>
    <cellStyle name="l_Resumos Televisão_Plano  DF - AJUSTADO 3 3 2" xfId="24134" xr:uid="{C968D25F-D4D6-46E5-9EBD-0353F57B236B}"/>
    <cellStyle name="l_Resumos Televisão_Plano  DF - AJUSTADO 3 3 2 2" xfId="42797" xr:uid="{2963A76F-83E3-4E47-81ED-81B91B6566A9}"/>
    <cellStyle name="l_Resumos Televisão_Plano  DF - AJUSTADO 3 3 3" xfId="30571" xr:uid="{42B85FE9-1736-4F7C-9A9C-73B539B584FB}"/>
    <cellStyle name="l_Resumos Televisão_Plano  DF - AJUSTADO 3 4" xfId="33568" xr:uid="{83FB4EF1-7C85-4CBE-B6C1-28E872BDD588}"/>
    <cellStyle name="l_Resumos Televisão_Plano  DF - AJUSTADO 3 4 2" xfId="45287" xr:uid="{41696B43-6130-43EA-BEC7-74D71A58DEDC}"/>
    <cellStyle name="l_Resumos Televisão_Plano  DF - AJUSTADO 3 5" xfId="35770" xr:uid="{BA745E47-6B85-4D8A-84CC-B36297816FEF}"/>
    <cellStyle name="l_Resumos Televisão_Plano  DF - AJUSTADO 3 6" xfId="37009" xr:uid="{19C73133-0C99-40AC-8B98-00B4D8114DC1}"/>
    <cellStyle name="l_Resumos Televisão_Plano  DF - AJUSTADO 3 6 2" xfId="46545" xr:uid="{642FCB66-73F8-4B61-85AC-E783F54F56BA}"/>
    <cellStyle name="l_Resumos Televisão_Plano  DF - AJUSTADO 4" xfId="14535" xr:uid="{52F0B5B6-1F99-4E74-AB72-A4AA4AB2E130}"/>
    <cellStyle name="l_Resumos Televisão_Plano  DF - AJUSTADO 4 2" xfId="20694" xr:uid="{E9C23A03-4FA8-4945-9719-110EFA6E2C4A}"/>
    <cellStyle name="l_Resumos Televisão_Plano  DF - AJUSTADO 4 2 2" xfId="38104" xr:uid="{7307A898-847B-446D-BE42-D4F967F923A6}"/>
    <cellStyle name="l_Resumos Televisão_Plano  DF - AJUSTADO 4 3" xfId="25602" xr:uid="{2E6A411D-3928-47D3-AA70-73C09CDF177F}"/>
    <cellStyle name="l_Resumos Televisão_Plano  DF - AJUSTADO 5" xfId="28813" xr:uid="{D078C22C-C400-49BF-9B28-CC395E21C449}"/>
    <cellStyle name="l_Resumos Televisão_Plano  DF - AJUSTADO 5 2" xfId="41169" xr:uid="{61F591C1-051B-4C58-9539-E796E541D4DD}"/>
    <cellStyle name="l_Resumos Televisão_Plano  DF - AJUSTADO 6" xfId="26713" xr:uid="{C56FF7DB-7666-4344-B3A6-BD7F5B01E599}"/>
    <cellStyle name="l_Resumos Televisão_Plano  DF - AJUSTADO_OOH - Rev 12" xfId="4398" xr:uid="{81F870CF-D98E-4EBD-AAA5-1770F9DF8465}"/>
    <cellStyle name="l_Resumos Televisão_Plano  DF - CONFERÊNCIA 09(1).05.08" xfId="2271" xr:uid="{35707BA5-5D16-4AA5-B04C-33C716D70D61}"/>
    <cellStyle name="l_Resumos Televisão_Plano  DF - CONFERÊNCIA 09(1).05.08 2" xfId="11693" xr:uid="{F88BBC3C-E995-42A3-892E-D3A8D888BA0C}"/>
    <cellStyle name="l_Resumos Televisão_Plano  DF - CONFERÊNCIA 09(1).05.08 2 2" xfId="13449" xr:uid="{7AAE8041-2E54-40E1-AEE2-D043A2361AB0}"/>
    <cellStyle name="l_Resumos Televisão_Plano  DF - CONFERÊNCIA 09(1).05.08 2 2 2" xfId="17079" xr:uid="{FDD673E6-634D-4753-9D72-5DC42AEA8055}"/>
    <cellStyle name="l_Resumos Televisão_Plano  DF - CONFERÊNCIA 09(1).05.08 2 2 2 2" xfId="23238" xr:uid="{FF0C358A-D658-479A-A12C-E92D1E945E33}"/>
    <cellStyle name="l_Resumos Televisão_Plano  DF - CONFERÊNCIA 09(1).05.08 2 2 2 2 2" xfId="40505" xr:uid="{5B000C65-6BA2-48CB-8FDE-FBFB71679F88}"/>
    <cellStyle name="l_Resumos Televisão_Plano  DF - CONFERÊNCIA 09(1).05.08 2 2 2 3" xfId="28146" xr:uid="{931EBF5A-6671-47DB-AB0E-51D8AA758DEB}"/>
    <cellStyle name="l_Resumos Televisão_Plano  DF - CONFERÊNCIA 09(1).05.08 2 2 3" xfId="31370" xr:uid="{549EB325-A877-45DD-8341-D6CEC434AC4B}"/>
    <cellStyle name="l_Resumos Televisão_Plano  DF - CONFERÊNCIA 09(1).05.08 2 2 3 2" xfId="43594" xr:uid="{E043F9A3-6AB7-4994-9B9A-4085E94780F7}"/>
    <cellStyle name="l_Resumos Televisão_Plano  DF - CONFERÊNCIA 09(1).05.08 2 2 4" xfId="34362" xr:uid="{ABFAA1C5-D584-470A-8290-FD83B390FC25}"/>
    <cellStyle name="l_Resumos Televisão_Plano  DF - CONFERÊNCIA 09(1).05.08 2 2 4 2" xfId="46081" xr:uid="{8D63FB0A-97A9-4D5C-96D1-3E137B7C2B10}"/>
    <cellStyle name="l_Resumos Televisão_Plano  DF - CONFERÊNCIA 09(1).05.08 2 2 5" xfId="36563" xr:uid="{253A9798-2C2B-4F3E-87D5-A282CF4AD869}"/>
    <cellStyle name="l_Resumos Televisão_Plano  DF - CONFERÊNCIA 09(1).05.08 2 2 6" xfId="24475" xr:uid="{26F48BCF-7080-4058-939A-AF7C54005347}"/>
    <cellStyle name="l_Resumos Televisão_Plano  DF - CONFERÊNCIA 09(1).05.08 2 3" xfId="15376" xr:uid="{CA99571D-74D3-4814-A500-75707B139393}"/>
    <cellStyle name="l_Resumos Televisão_Plano  DF - CONFERÊNCIA 09(1).05.08 2 3 2" xfId="21535" xr:uid="{75AC2D44-F259-456C-B54E-7497C17E60BF}"/>
    <cellStyle name="l_Resumos Televisão_Plano  DF - CONFERÊNCIA 09(1).05.08 2 3 2 2" xfId="38908" xr:uid="{E7F0F912-F02E-4D82-BD65-BCF441FF2085}"/>
    <cellStyle name="l_Resumos Televisão_Plano  DF - CONFERÊNCIA 09(1).05.08 2 3 3" xfId="26497" xr:uid="{FA0E0E9C-D11C-4DD9-965A-585A5876A6B1}"/>
    <cellStyle name="l_Resumos Televisão_Plano  DF - CONFERÊNCIA 09(1).05.08 2 4" xfId="29688" xr:uid="{28C714B5-8653-4B99-BFEF-E790996357A9}"/>
    <cellStyle name="l_Resumos Televisão_Plano  DF - CONFERÊNCIA 09(1).05.08 2 4 2" xfId="41998" xr:uid="{F06B9C6A-81DE-4D2E-B639-94EBB413B881}"/>
    <cellStyle name="l_Resumos Televisão_Plano  DF - CONFERÊNCIA 09(1).05.08 2 5" xfId="32672" xr:uid="{DE3B36D6-14F5-4426-9F7D-83844B60367C}"/>
    <cellStyle name="l_Resumos Televisão_Plano  DF - CONFERÊNCIA 09(1).05.08 2 5 2" xfId="44427" xr:uid="{04C1DC32-CB33-44B5-ADC4-482527F531F3}"/>
    <cellStyle name="l_Resumos Televisão_Plano  DF - CONFERÊNCIA 09(1).05.08 2 6" xfId="34977" xr:uid="{67DB63A0-9D33-4267-8704-F5B00B548B40}"/>
    <cellStyle name="l_Resumos Televisão_Plano  DF - CONFERÊNCIA 09(1).05.08 2 7" xfId="19325" xr:uid="{CBDDAE65-81EE-4002-B8EF-0FB5614559B7}"/>
    <cellStyle name="l_Resumos Televisão_Plano  DF - CONFERÊNCIA 09(1).05.08 3" xfId="12646" xr:uid="{FCD83D4F-853D-4117-BE5C-739892B71627}"/>
    <cellStyle name="l_Resumos Televisão_Plano  DF - CONFERÊNCIA 09(1).05.08 3 2" xfId="16276" xr:uid="{BCD1CE66-1542-44C0-BFA9-DFD3A92D604B}"/>
    <cellStyle name="l_Resumos Televisão_Plano  DF - CONFERÊNCIA 09(1).05.08 3 2 2" xfId="22435" xr:uid="{8C829749-69A2-4898-9276-41188C80AD3A}"/>
    <cellStyle name="l_Resumos Televisão_Plano  DF - CONFERÊNCIA 09(1).05.08 3 2 2 2" xfId="39713" xr:uid="{8CDF9C44-E936-40F8-B08C-3A24752FA3E7}"/>
    <cellStyle name="l_Resumos Televisão_Plano  DF - CONFERÊNCIA 09(1).05.08 3 2 3" xfId="27354" xr:uid="{63CCCAEF-B004-4B65-B5CB-5003AE038D0D}"/>
    <cellStyle name="l_Resumos Televisão_Plano  DF - CONFERÊNCIA 09(1).05.08 3 2 4" xfId="48613" xr:uid="{9130CDFD-1625-4B0F-82A4-A1CD984AB8B0}"/>
    <cellStyle name="l_Resumos Televisão_Plano  DF - CONFERÊNCIA 09(1).05.08 3 3" xfId="17976" xr:uid="{96622C05-9C0B-481C-BE59-CE2622278CC8}"/>
    <cellStyle name="l_Resumos Televisão_Plano  DF - CONFERÊNCIA 09(1).05.08 3 3 2" xfId="24135" xr:uid="{066377B9-7BBA-4B12-ABEB-0D13F7A23AF8}"/>
    <cellStyle name="l_Resumos Televisão_Plano  DF - CONFERÊNCIA 09(1).05.08 3 3 2 2" xfId="42798" xr:uid="{4BBF7EDD-7DE5-4A53-AF22-EBE5AEDF02F2}"/>
    <cellStyle name="l_Resumos Televisão_Plano  DF - CONFERÊNCIA 09(1).05.08 3 3 3" xfId="30572" xr:uid="{518A103C-FFFA-457F-A030-B792949CE9D1}"/>
    <cellStyle name="l_Resumos Televisão_Plano  DF - CONFERÊNCIA 09(1).05.08 3 4" xfId="33569" xr:uid="{24DD8307-B467-4CFB-AD1B-804FADDD3D12}"/>
    <cellStyle name="l_Resumos Televisão_Plano  DF - CONFERÊNCIA 09(1).05.08 3 4 2" xfId="45288" xr:uid="{5ADE0A08-DE85-41B0-A83E-38FF7FC91DCA}"/>
    <cellStyle name="l_Resumos Televisão_Plano  DF - CONFERÊNCIA 09(1).05.08 3 5" xfId="35771" xr:uid="{8CCC869E-F83D-4496-82D5-6699541E8CEB}"/>
    <cellStyle name="l_Resumos Televisão_Plano  DF - CONFERÊNCIA 09(1).05.08 3 6" xfId="37212" xr:uid="{141EAC73-52D3-4D4B-92A4-5A38DC159FBF}"/>
    <cellStyle name="l_Resumos Televisão_Plano  DF - CONFERÊNCIA 09(1).05.08 3 6 2" xfId="46748" xr:uid="{55F9742F-6BCF-43DD-B3D4-6D5F509E5B52}"/>
    <cellStyle name="l_Resumos Televisão_Plano  DF - CONFERÊNCIA 09(1).05.08 4" xfId="14536" xr:uid="{6299E7B7-E4E8-460B-B67B-ECEEB0E1EAEE}"/>
    <cellStyle name="l_Resumos Televisão_Plano  DF - CONFERÊNCIA 09(1).05.08 4 2" xfId="20695" xr:uid="{47B4B304-1167-48D5-BB72-3969B4106F5E}"/>
    <cellStyle name="l_Resumos Televisão_Plano  DF - CONFERÊNCIA 09(1).05.08 4 2 2" xfId="38105" xr:uid="{6D0366AA-79EA-4610-A199-0DBB753BE4EA}"/>
    <cellStyle name="l_Resumos Televisão_Plano  DF - CONFERÊNCIA 09(1).05.08 4 3" xfId="25603" xr:uid="{8B5D35DC-B15D-4A26-AE97-9A8243324137}"/>
    <cellStyle name="l_Resumos Televisão_Plano  DF - CONFERÊNCIA 09(1).05.08 5" xfId="28814" xr:uid="{0F4B8791-03D1-4FFF-B041-C9716B870650}"/>
    <cellStyle name="l_Resumos Televisão_Plano  DF - CONFERÊNCIA 09(1).05.08 5 2" xfId="41170" xr:uid="{3D7756E4-2DAB-4331-A04B-CE1652C43CC1}"/>
    <cellStyle name="l_Resumos Televisão_Plano  DF - CONFERÊNCIA 09(1).05.08 6" xfId="25824" xr:uid="{2EB0B582-28FD-40A9-8BB6-865FEEC2E171}"/>
    <cellStyle name="l_Resumos Televisão_Plano  DF - CONFERÊNCIA 09(1).05.08_OOH - Rev 12" xfId="4399" xr:uid="{835B15E7-1D03-4758-9FA5-FD424BAD86F9}"/>
    <cellStyle name="l_Resumos Televisão_Plano  DF - Jornal Meia Pág. Tab. 17.05" xfId="2272" xr:uid="{D6C7C1A1-D7B2-43CC-9723-192483AA6A1B}"/>
    <cellStyle name="l_Resumos Televisão_Plano  DF - Jornal Meia Pág. Tab. 17.05 - JR NÃO PROG." xfId="2273" xr:uid="{31CE23EB-5656-4920-A093-7A52A6523CE0}"/>
    <cellStyle name="l_Resumos Televisão_Plano  DF - Jornal Meia Pág. Tab. 17.05 - JR NÃO PROG. 2" xfId="11694" xr:uid="{57CA8F4C-7F94-41BE-825C-90B440A8DCA0}"/>
    <cellStyle name="l_Resumos Televisão_Plano  DF - Jornal Meia Pág. Tab. 17.05 - JR NÃO PROG. 2 2" xfId="13450" xr:uid="{AB38A6D0-F873-4676-8A70-22BFCA67544B}"/>
    <cellStyle name="l_Resumos Televisão_Plano  DF - Jornal Meia Pág. Tab. 17.05 - JR NÃO PROG. 2 2 2" xfId="17080" xr:uid="{FA225946-AC47-4CA1-B4D7-BB8D019BE685}"/>
    <cellStyle name="l_Resumos Televisão_Plano  DF - Jornal Meia Pág. Tab. 17.05 - JR NÃO PROG. 2 2 2 2" xfId="23239" xr:uid="{A2FCDA9B-49F4-4890-8A9E-C2AE5F2DDC1F}"/>
    <cellStyle name="l_Resumos Televisão_Plano  DF - Jornal Meia Pág. Tab. 17.05 - JR NÃO PROG. 2 2 2 2 2" xfId="40506" xr:uid="{305E546A-897C-4B79-97DA-2F0345AA0DB0}"/>
    <cellStyle name="l_Resumos Televisão_Plano  DF - Jornal Meia Pág. Tab. 17.05 - JR NÃO PROG. 2 2 2 3" xfId="28147" xr:uid="{41E3872B-4DF8-4BCD-88CE-2A5A391456A5}"/>
    <cellStyle name="l_Resumos Televisão_Plano  DF - Jornal Meia Pág. Tab. 17.05 - JR NÃO PROG. 2 2 3" xfId="31371" xr:uid="{B3727B0F-117B-441C-8725-8197DB4B2463}"/>
    <cellStyle name="l_Resumos Televisão_Plano  DF - Jornal Meia Pág. Tab. 17.05 - JR NÃO PROG. 2 2 3 2" xfId="43595" xr:uid="{B86B2065-4510-4760-A8E4-D112E5CF3585}"/>
    <cellStyle name="l_Resumos Televisão_Plano  DF - Jornal Meia Pág. Tab. 17.05 - JR NÃO PROG. 2 2 4" xfId="34363" xr:uid="{7B245FEA-895D-4518-A48B-16A355061A20}"/>
    <cellStyle name="l_Resumos Televisão_Plano  DF - Jornal Meia Pág. Tab. 17.05 - JR NÃO PROG. 2 2 4 2" xfId="46082" xr:uid="{CE2E9F2B-12EE-471B-A002-CA4C5417787B}"/>
    <cellStyle name="l_Resumos Televisão_Plano  DF - Jornal Meia Pág. Tab. 17.05 - JR NÃO PROG. 2 2 5" xfId="36564" xr:uid="{8E0DE128-EEBB-4EB9-AB12-7BB1E769A688}"/>
    <cellStyle name="l_Resumos Televisão_Plano  DF - Jornal Meia Pág. Tab. 17.05 - JR NÃO PROG. 2 2 6" xfId="24476" xr:uid="{1B88BEB3-E7BC-4FBB-8935-E0080DC35712}"/>
    <cellStyle name="l_Resumos Televisão_Plano  DF - Jornal Meia Pág. Tab. 17.05 - JR NÃO PROG. 2 3" xfId="15377" xr:uid="{987433A5-EED1-406F-94CA-D3810EB7E004}"/>
    <cellStyle name="l_Resumos Televisão_Plano  DF - Jornal Meia Pág. Tab. 17.05 - JR NÃO PROG. 2 3 2" xfId="21536" xr:uid="{F099F7C3-8FD1-40F0-8A5A-26E4F49BA910}"/>
    <cellStyle name="l_Resumos Televisão_Plano  DF - Jornal Meia Pág. Tab. 17.05 - JR NÃO PROG. 2 3 2 2" xfId="38909" xr:uid="{E80B14EB-0523-4AAF-B18F-2F502C435F17}"/>
    <cellStyle name="l_Resumos Televisão_Plano  DF - Jornal Meia Pág. Tab. 17.05 - JR NÃO PROG. 2 3 3" xfId="26498" xr:uid="{413BD47A-22C2-4E5B-8914-768098C919BE}"/>
    <cellStyle name="l_Resumos Televisão_Plano  DF - Jornal Meia Pág. Tab. 17.05 - JR NÃO PROG. 2 4" xfId="29689" xr:uid="{EDACE2AE-9AA2-4F51-8EED-E35EBF66971F}"/>
    <cellStyle name="l_Resumos Televisão_Plano  DF - Jornal Meia Pág. Tab. 17.05 - JR NÃO PROG. 2 4 2" xfId="41999" xr:uid="{DA5691E4-23F0-4989-AA91-D0B4E1E580A9}"/>
    <cellStyle name="l_Resumos Televisão_Plano  DF - Jornal Meia Pág. Tab. 17.05 - JR NÃO PROG. 2 5" xfId="32673" xr:uid="{A22218C1-133E-4C33-AF81-09CC781F01C1}"/>
    <cellStyle name="l_Resumos Televisão_Plano  DF - Jornal Meia Pág. Tab. 17.05 - JR NÃO PROG. 2 5 2" xfId="44428" xr:uid="{D13F2003-4BDA-4F50-B00E-2037AF04CF76}"/>
    <cellStyle name="l_Resumos Televisão_Plano  DF - Jornal Meia Pág. Tab. 17.05 - JR NÃO PROG. 2 6" xfId="34978" xr:uid="{1B9F4101-4770-4457-86E2-199C176A4AE7}"/>
    <cellStyle name="l_Resumos Televisão_Plano  DF - Jornal Meia Pág. Tab. 17.05 - JR NÃO PROG. 2 7" xfId="19619" xr:uid="{CDB43988-5958-4F42-BBC7-B0CE04E9F886}"/>
    <cellStyle name="l_Resumos Televisão_Plano  DF - Jornal Meia Pág. Tab. 17.05 - JR NÃO PROG. 3" xfId="12647" xr:uid="{263DF0A5-D364-4E2B-BB4B-715EA90AC6E3}"/>
    <cellStyle name="l_Resumos Televisão_Plano  DF - Jornal Meia Pág. Tab. 17.05 - JR NÃO PROG. 3 2" xfId="16277" xr:uid="{313AB792-6531-42C4-94F9-0E3A5804A855}"/>
    <cellStyle name="l_Resumos Televisão_Plano  DF - Jornal Meia Pág. Tab. 17.05 - JR NÃO PROG. 3 2 2" xfId="22436" xr:uid="{44CF056E-3199-4563-AB06-6EEF85FAE7BE}"/>
    <cellStyle name="l_Resumos Televisão_Plano  DF - Jornal Meia Pág. Tab. 17.05 - JR NÃO PROG. 3 2 2 2" xfId="39714" xr:uid="{C4F4E952-F31B-4D1E-9DC3-F05902EC1BB0}"/>
    <cellStyle name="l_Resumos Televisão_Plano  DF - Jornal Meia Pág. Tab. 17.05 - JR NÃO PROG. 3 2 3" xfId="27355" xr:uid="{0AC25902-2B95-4624-B9EC-C1420DE8D2E1}"/>
    <cellStyle name="l_Resumos Televisão_Plano  DF - Jornal Meia Pág. Tab. 17.05 - JR NÃO PROG. 3 2 4" xfId="48614" xr:uid="{1FA2AD3A-E4D7-4DF1-9685-6F850E583FDE}"/>
    <cellStyle name="l_Resumos Televisão_Plano  DF - Jornal Meia Pág. Tab. 17.05 - JR NÃO PROG. 3 3" xfId="17977" xr:uid="{3B3F5CEF-015F-429D-91F5-9BC3C05D9334}"/>
    <cellStyle name="l_Resumos Televisão_Plano  DF - Jornal Meia Pág. Tab. 17.05 - JR NÃO PROG. 3 3 2" xfId="24136" xr:uid="{D0C04E4E-3912-41AC-8E31-0782FC65A510}"/>
    <cellStyle name="l_Resumos Televisão_Plano  DF - Jornal Meia Pág. Tab. 17.05 - JR NÃO PROG. 3 3 2 2" xfId="42799" xr:uid="{13EE057E-EA53-4EEE-A33C-052F897F6CA4}"/>
    <cellStyle name="l_Resumos Televisão_Plano  DF - Jornal Meia Pág. Tab. 17.05 - JR NÃO PROG. 3 3 3" xfId="30573" xr:uid="{ED5CBB07-C56A-4284-A2A0-C0B990E64A4D}"/>
    <cellStyle name="l_Resumos Televisão_Plano  DF - Jornal Meia Pág. Tab. 17.05 - JR NÃO PROG. 3 4" xfId="33570" xr:uid="{611AF066-A784-4672-970F-C3EA081D0009}"/>
    <cellStyle name="l_Resumos Televisão_Plano  DF - Jornal Meia Pág. Tab. 17.05 - JR NÃO PROG. 3 4 2" xfId="45289" xr:uid="{33F27D24-151A-449B-94AE-91496B0D79F1}"/>
    <cellStyle name="l_Resumos Televisão_Plano  DF - Jornal Meia Pág. Tab. 17.05 - JR NÃO PROG. 3 5" xfId="35772" xr:uid="{12A11A81-0668-4944-9928-93939066AA5E}"/>
    <cellStyle name="l_Resumos Televisão_Plano  DF - Jornal Meia Pág. Tab. 17.05 - JR NÃO PROG. 3 6" xfId="36812" xr:uid="{4FC92C1D-7D57-4FAF-8517-D15BCA6EDB31}"/>
    <cellStyle name="l_Resumos Televisão_Plano  DF - Jornal Meia Pág. Tab. 17.05 - JR NÃO PROG. 3 6 2" xfId="46348" xr:uid="{9D04D5A8-5CF1-4185-8211-FD07BC6761A3}"/>
    <cellStyle name="l_Resumos Televisão_Plano  DF - Jornal Meia Pág. Tab. 17.05 - JR NÃO PROG. 4" xfId="14537" xr:uid="{9CEED804-2503-4F98-9D89-7730D8A881F1}"/>
    <cellStyle name="l_Resumos Televisão_Plano  DF - Jornal Meia Pág. Tab. 17.05 - JR NÃO PROG. 4 2" xfId="20696" xr:uid="{202EBE62-1186-4D7B-81C8-C9E0FC765D8B}"/>
    <cellStyle name="l_Resumos Televisão_Plano  DF - Jornal Meia Pág. Tab. 17.05 - JR NÃO PROG. 4 2 2" xfId="38106" xr:uid="{9C6B4974-467D-472D-8335-0DC18D33B6A7}"/>
    <cellStyle name="l_Resumos Televisão_Plano  DF - Jornal Meia Pág. Tab. 17.05 - JR NÃO PROG. 4 3" xfId="25604" xr:uid="{166E11EE-C1FD-45CF-AAD6-D119622629D4}"/>
    <cellStyle name="l_Resumos Televisão_Plano  DF - Jornal Meia Pág. Tab. 17.05 - JR NÃO PROG. 5" xfId="28815" xr:uid="{417378F2-2DD6-4827-95CC-7B51A4B42DB3}"/>
    <cellStyle name="l_Resumos Televisão_Plano  DF - Jornal Meia Pág. Tab. 17.05 - JR NÃO PROG. 5 2" xfId="41171" xr:uid="{D03A4B20-8BD1-4C4E-82A9-7B128668F549}"/>
    <cellStyle name="l_Resumos Televisão_Plano  DF - Jornal Meia Pág. Tab. 17.05 - JR NÃO PROG. 6" xfId="25826" xr:uid="{31BE009D-C14C-448F-B3E5-93EE26FEB415}"/>
    <cellStyle name="l_Resumos Televisão_Plano  DF - Jornal Meia Pág. Tab. 17.05 - JR NÃO PROG._OOH - Rev 12" xfId="4400" xr:uid="{8C6D0548-6616-4BB2-AF7A-6FB1039442E4}"/>
    <cellStyle name="l_Resumos Televisão_Plano  DF - REConferido Jornal 15.05 16.05.08" xfId="2274" xr:uid="{AA34C374-D5A1-44C5-B42A-B1E90CA7E70B}"/>
    <cellStyle name="l_Resumos Televisão_Plano  DF - REConferido Jornal 15.05 16.05.08 2" xfId="11695" xr:uid="{933B102B-9AFD-4EFC-8F65-638C3DCB9CAB}"/>
    <cellStyle name="l_Resumos Televisão_Plano  DF - REConferido Jornal 15.05 16.05.08 2 2" xfId="13451" xr:uid="{3ADC08C5-0845-4DAB-BC4F-26AA9DC92204}"/>
    <cellStyle name="l_Resumos Televisão_Plano  DF - REConferido Jornal 15.05 16.05.08 2 2 2" xfId="17081" xr:uid="{3484D28F-85CC-4DBC-A420-15AABD6F4609}"/>
    <cellStyle name="l_Resumos Televisão_Plano  DF - REConferido Jornal 15.05 16.05.08 2 2 2 2" xfId="23240" xr:uid="{352E745F-AF11-49D6-9885-EF59D89BC43B}"/>
    <cellStyle name="l_Resumos Televisão_Plano  DF - REConferido Jornal 15.05 16.05.08 2 2 2 2 2" xfId="40507" xr:uid="{C1C04F14-E5CE-4D04-91BD-64748671ACF6}"/>
    <cellStyle name="l_Resumos Televisão_Plano  DF - REConferido Jornal 15.05 16.05.08 2 2 2 3" xfId="28148" xr:uid="{E29446B4-F6EA-4290-A881-0BC8FA1322E1}"/>
    <cellStyle name="l_Resumos Televisão_Plano  DF - REConferido Jornal 15.05 16.05.08 2 2 3" xfId="31372" xr:uid="{7BBC4D70-2697-48BE-9810-3A4D57DE0C8C}"/>
    <cellStyle name="l_Resumos Televisão_Plano  DF - REConferido Jornal 15.05 16.05.08 2 2 3 2" xfId="43596" xr:uid="{609A9C96-B78A-4740-A7B1-29F6B3CD1F40}"/>
    <cellStyle name="l_Resumos Televisão_Plano  DF - REConferido Jornal 15.05 16.05.08 2 2 4" xfId="34364" xr:uid="{D7EF4BAC-9E6F-4532-A5A0-67116D5F323A}"/>
    <cellStyle name="l_Resumos Televisão_Plano  DF - REConferido Jornal 15.05 16.05.08 2 2 4 2" xfId="46083" xr:uid="{45303D18-9781-43BE-B0EF-1767FBB99353}"/>
    <cellStyle name="l_Resumos Televisão_Plano  DF - REConferido Jornal 15.05 16.05.08 2 2 5" xfId="36565" xr:uid="{808FCCEA-6D63-4E4F-85E6-5A3C16E359A3}"/>
    <cellStyle name="l_Resumos Televisão_Plano  DF - REConferido Jornal 15.05 16.05.08 2 2 6" xfId="24477" xr:uid="{F9B3B2E1-486F-4CED-B292-6A0D12611106}"/>
    <cellStyle name="l_Resumos Televisão_Plano  DF - REConferido Jornal 15.05 16.05.08 2 3" xfId="15378" xr:uid="{928AF819-875D-4F1E-92CC-348A8B5554EF}"/>
    <cellStyle name="l_Resumos Televisão_Plano  DF - REConferido Jornal 15.05 16.05.08 2 3 2" xfId="21537" xr:uid="{E2D84B3E-2A67-413D-8872-BD26F1B285A6}"/>
    <cellStyle name="l_Resumos Televisão_Plano  DF - REConferido Jornal 15.05 16.05.08 2 3 2 2" xfId="38910" xr:uid="{1DFF5AEF-1047-4F4F-82C1-797BF6079D3F}"/>
    <cellStyle name="l_Resumos Televisão_Plano  DF - REConferido Jornal 15.05 16.05.08 2 3 3" xfId="26499" xr:uid="{B0C8691E-8927-4316-958B-F9D07C20DBA3}"/>
    <cellStyle name="l_Resumos Televisão_Plano  DF - REConferido Jornal 15.05 16.05.08 2 4" xfId="29690" xr:uid="{B2DBE238-CC7F-45AE-B6EA-6941C99EF577}"/>
    <cellStyle name="l_Resumos Televisão_Plano  DF - REConferido Jornal 15.05 16.05.08 2 4 2" xfId="42000" xr:uid="{3BA42B4B-730D-4225-9A8C-63384329FE1C}"/>
    <cellStyle name="l_Resumos Televisão_Plano  DF - REConferido Jornal 15.05 16.05.08 2 5" xfId="32674" xr:uid="{4B54629A-81EF-477E-A18A-E68949999626}"/>
    <cellStyle name="l_Resumos Televisão_Plano  DF - REConferido Jornal 15.05 16.05.08 2 5 2" xfId="44429" xr:uid="{E6142EC8-E474-4E74-96C7-09587269AA64}"/>
    <cellStyle name="l_Resumos Televisão_Plano  DF - REConferido Jornal 15.05 16.05.08 2 6" xfId="34979" xr:uid="{8AF4933A-2067-4D27-BF8B-3A4E067738E8}"/>
    <cellStyle name="l_Resumos Televisão_Plano  DF - REConferido Jornal 15.05 16.05.08 2 7" xfId="18942" xr:uid="{7E4C028D-AFD1-4BFC-AD36-E8400841974B}"/>
    <cellStyle name="l_Resumos Televisão_Plano  DF - REConferido Jornal 15.05 16.05.08 3" xfId="12648" xr:uid="{44198183-A46D-4911-AD3A-1AADD764DADF}"/>
    <cellStyle name="l_Resumos Televisão_Plano  DF - REConferido Jornal 15.05 16.05.08 3 2" xfId="16278" xr:uid="{FCDA8DCB-1CCE-4D83-A757-A891AAB3EF25}"/>
    <cellStyle name="l_Resumos Televisão_Plano  DF - REConferido Jornal 15.05 16.05.08 3 2 2" xfId="22437" xr:uid="{E06AC23E-3CB3-4F1A-BBA1-285F2CAB9CA3}"/>
    <cellStyle name="l_Resumos Televisão_Plano  DF - REConferido Jornal 15.05 16.05.08 3 2 2 2" xfId="39715" xr:uid="{91DD862E-A39B-4B22-B58E-AF5382670F3B}"/>
    <cellStyle name="l_Resumos Televisão_Plano  DF - REConferido Jornal 15.05 16.05.08 3 2 3" xfId="27356" xr:uid="{299D5437-CC50-4A9E-97D8-0D03CD79152C}"/>
    <cellStyle name="l_Resumos Televisão_Plano  DF - REConferido Jornal 15.05 16.05.08 3 2 4" xfId="48615" xr:uid="{0A6B52B7-3662-4D36-B17D-AB40067309C2}"/>
    <cellStyle name="l_Resumos Televisão_Plano  DF - REConferido Jornal 15.05 16.05.08 3 3" xfId="17978" xr:uid="{787E5B81-1454-45CD-AEDE-D900F50A89F4}"/>
    <cellStyle name="l_Resumos Televisão_Plano  DF - REConferido Jornal 15.05 16.05.08 3 3 2" xfId="24137" xr:uid="{E809F6E4-ECA7-42F5-85DB-864684EBFEF6}"/>
    <cellStyle name="l_Resumos Televisão_Plano  DF - REConferido Jornal 15.05 16.05.08 3 3 2 2" xfId="42800" xr:uid="{2AAB4C09-8430-4D7A-870D-FF3D8AF20E0E}"/>
    <cellStyle name="l_Resumos Televisão_Plano  DF - REConferido Jornal 15.05 16.05.08 3 3 3" xfId="30574" xr:uid="{CCCDE441-2DD1-4F0A-A552-E36625AE2FF9}"/>
    <cellStyle name="l_Resumos Televisão_Plano  DF - REConferido Jornal 15.05 16.05.08 3 4" xfId="33571" xr:uid="{A9DEF92B-0E85-455D-8FBE-32A02B68CD7B}"/>
    <cellStyle name="l_Resumos Televisão_Plano  DF - REConferido Jornal 15.05 16.05.08 3 4 2" xfId="45290" xr:uid="{2D175189-82C2-41EB-875B-4595D8F6468F}"/>
    <cellStyle name="l_Resumos Televisão_Plano  DF - REConferido Jornal 15.05 16.05.08 3 5" xfId="35773" xr:uid="{00BD2A4F-0969-4DBC-A465-D75494571CCC}"/>
    <cellStyle name="l_Resumos Televisão_Plano  DF - REConferido Jornal 15.05 16.05.08 3 6" xfId="37010" xr:uid="{B4A9CF37-BC76-4A59-93A0-8A7E200E500C}"/>
    <cellStyle name="l_Resumos Televisão_Plano  DF - REConferido Jornal 15.05 16.05.08 3 6 2" xfId="46546" xr:uid="{74B9B46A-2F2B-45B3-A034-D49953F0086E}"/>
    <cellStyle name="l_Resumos Televisão_Plano  DF - REConferido Jornal 15.05 16.05.08 4" xfId="14538" xr:uid="{E07BDE9E-0858-4358-B416-DC780DEFDD5D}"/>
    <cellStyle name="l_Resumos Televisão_Plano  DF - REConferido Jornal 15.05 16.05.08 4 2" xfId="20697" xr:uid="{04A9D959-31A8-4E78-B91F-F561D0C11B1B}"/>
    <cellStyle name="l_Resumos Televisão_Plano  DF - REConferido Jornal 15.05 16.05.08 4 2 2" xfId="38107" xr:uid="{F97B7494-BF1C-4508-AB40-B0017457D6E5}"/>
    <cellStyle name="l_Resumos Televisão_Plano  DF - REConferido Jornal 15.05 16.05.08 4 3" xfId="25605" xr:uid="{2A7A5AC8-38DA-45E7-BC74-81F97B183FBF}"/>
    <cellStyle name="l_Resumos Televisão_Plano  DF - REConferido Jornal 15.05 16.05.08 5" xfId="28816" xr:uid="{6817AB1C-CF16-493C-93D3-70952DFDAFE8}"/>
    <cellStyle name="l_Resumos Televisão_Plano  DF - REConferido Jornal 15.05 16.05.08 5 2" xfId="41172" xr:uid="{17B5D957-DC51-42B6-B8F9-564C9C7076E5}"/>
    <cellStyle name="l_Resumos Televisão_Plano  DF - REConferido Jornal 15.05 16.05.08 6" xfId="24753" xr:uid="{11BAE376-77CA-40B8-8D8F-84F34CF90A0D}"/>
    <cellStyle name="l_Resumos Televisão_Plano  DF - REConferido Jornal 15.05 16.05.08_OOH - Rev 12" xfId="4401" xr:uid="{E48426B9-2788-49C0-95D3-C17BC8206D3E}"/>
    <cellStyle name="l_Resumos Televisão_Plano  GO - AJUSTADO" xfId="2275" xr:uid="{B3C71FEC-DEF3-47C7-909A-7656355B15CD}"/>
    <cellStyle name="l_Resumos Televisão_Plano  GO - AJUSTADO 2" xfId="11696" xr:uid="{242093E4-08E1-490F-94F7-46B62B55F899}"/>
    <cellStyle name="l_Resumos Televisão_Plano  GO - AJUSTADO 2 2" xfId="13452" xr:uid="{C153FA25-E5ED-418D-947E-351CB7E4A5CF}"/>
    <cellStyle name="l_Resumos Televisão_Plano  GO - AJUSTADO 2 2 2" xfId="17082" xr:uid="{6D3593DB-91E1-4BDA-B1F6-8AC9DFC7C67E}"/>
    <cellStyle name="l_Resumos Televisão_Plano  GO - AJUSTADO 2 2 2 2" xfId="23241" xr:uid="{A6529722-CA26-42C6-A3AC-71CAB7E95EC7}"/>
    <cellStyle name="l_Resumos Televisão_Plano  GO - AJUSTADO 2 2 2 2 2" xfId="40508" xr:uid="{47687C63-3129-4ECE-840D-5B476F82B42E}"/>
    <cellStyle name="l_Resumos Televisão_Plano  GO - AJUSTADO 2 2 2 3" xfId="28149" xr:uid="{52DA66A3-7FEA-4213-A2FF-5AB22F7335D6}"/>
    <cellStyle name="l_Resumos Televisão_Plano  GO - AJUSTADO 2 2 3" xfId="31373" xr:uid="{2AD63878-FD5C-4431-8F92-1DDD530D82BF}"/>
    <cellStyle name="l_Resumos Televisão_Plano  GO - AJUSTADO 2 2 3 2" xfId="43597" xr:uid="{3ADC5F5B-2F7D-47EF-81E7-EED29119F0D1}"/>
    <cellStyle name="l_Resumos Televisão_Plano  GO - AJUSTADO 2 2 4" xfId="34365" xr:uid="{7B62D7B9-A910-4CD9-BE27-A0D8A625085B}"/>
    <cellStyle name="l_Resumos Televisão_Plano  GO - AJUSTADO 2 2 4 2" xfId="46084" xr:uid="{DA98A0AF-E0C8-42C4-A75C-FFF6CC325759}"/>
    <cellStyle name="l_Resumos Televisão_Plano  GO - AJUSTADO 2 2 5" xfId="36566" xr:uid="{C9B733FF-76E4-4405-8E48-7B7953157965}"/>
    <cellStyle name="l_Resumos Televisão_Plano  GO - AJUSTADO 2 2 6" xfId="24478" xr:uid="{9C8332DF-A14D-433F-93D8-E08E117BB13E}"/>
    <cellStyle name="l_Resumos Televisão_Plano  GO - AJUSTADO 2 3" xfId="15379" xr:uid="{9A6F51A8-F42A-4E05-9E86-A75F211D5A49}"/>
    <cellStyle name="l_Resumos Televisão_Plano  GO - AJUSTADO 2 3 2" xfId="21538" xr:uid="{BBAB79B6-9A32-4859-81E7-1D77DCF7244F}"/>
    <cellStyle name="l_Resumos Televisão_Plano  GO - AJUSTADO 2 3 2 2" xfId="38911" xr:uid="{B3A69620-F18B-4636-B935-3D146B632D2C}"/>
    <cellStyle name="l_Resumos Televisão_Plano  GO - AJUSTADO 2 3 3" xfId="26500" xr:uid="{BC30E101-59F8-40D2-8C33-D659CA7198B2}"/>
    <cellStyle name="l_Resumos Televisão_Plano  GO - AJUSTADO 2 4" xfId="29691" xr:uid="{7A11DD74-4CAB-4169-A9E1-F6FD894E67F6}"/>
    <cellStyle name="l_Resumos Televisão_Plano  GO - AJUSTADO 2 4 2" xfId="42001" xr:uid="{E9D7C45B-31E0-4884-802E-2D0EAA7DB110}"/>
    <cellStyle name="l_Resumos Televisão_Plano  GO - AJUSTADO 2 5" xfId="32675" xr:uid="{3A3F3D67-8209-4ADE-B557-F84618247F72}"/>
    <cellStyle name="l_Resumos Televisão_Plano  GO - AJUSTADO 2 5 2" xfId="44430" xr:uid="{8DFD6EB2-E18A-4452-AC2D-016161A452B5}"/>
    <cellStyle name="l_Resumos Televisão_Plano  GO - AJUSTADO 2 6" xfId="34980" xr:uid="{AC97B104-4279-41FF-942D-627F317499DF}"/>
    <cellStyle name="l_Resumos Televisão_Plano  GO - AJUSTADO 2 7" xfId="18626" xr:uid="{143DC1C0-066A-4846-B8E3-DF73622DDBA8}"/>
    <cellStyle name="l_Resumos Televisão_Plano  GO - AJUSTADO 3" xfId="12649" xr:uid="{EEFE205A-AA0A-44DB-990C-E149246B1FE8}"/>
    <cellStyle name="l_Resumos Televisão_Plano  GO - AJUSTADO 3 2" xfId="16279" xr:uid="{E1278233-38A3-4CDD-B845-30FA3CDD298B}"/>
    <cellStyle name="l_Resumos Televisão_Plano  GO - AJUSTADO 3 2 2" xfId="22438" xr:uid="{04E2A2B1-9D91-4624-8A6E-04E320373F3F}"/>
    <cellStyle name="l_Resumos Televisão_Plano  GO - AJUSTADO 3 2 2 2" xfId="39716" xr:uid="{EA164BB2-C72A-43F6-81DF-4505EFBFBB74}"/>
    <cellStyle name="l_Resumos Televisão_Plano  GO - AJUSTADO 3 2 3" xfId="27357" xr:uid="{1D2567A4-EF46-4E68-BCB4-1C405E10020D}"/>
    <cellStyle name="l_Resumos Televisão_Plano  GO - AJUSTADO 3 2 4" xfId="48616" xr:uid="{5EE5A076-0C0B-49EE-96D8-10082EA37F05}"/>
    <cellStyle name="l_Resumos Televisão_Plano  GO - AJUSTADO 3 3" xfId="17979" xr:uid="{4499D3F0-DCB3-46AF-B66D-C89021425446}"/>
    <cellStyle name="l_Resumos Televisão_Plano  GO - AJUSTADO 3 3 2" xfId="24138" xr:uid="{FCE0E513-3546-4AA7-90BF-019151ABB64E}"/>
    <cellStyle name="l_Resumos Televisão_Plano  GO - AJUSTADO 3 3 2 2" xfId="42801" xr:uid="{60D7FA9D-96DF-4BC4-B464-4600AB66AFBB}"/>
    <cellStyle name="l_Resumos Televisão_Plano  GO - AJUSTADO 3 3 3" xfId="30575" xr:uid="{EE92C1E2-EA84-4C5E-9BA0-4F983169A05E}"/>
    <cellStyle name="l_Resumos Televisão_Plano  GO - AJUSTADO 3 4" xfId="33572" xr:uid="{1892B9B1-FA02-477D-8478-4110B475B0F7}"/>
    <cellStyle name="l_Resumos Televisão_Plano  GO - AJUSTADO 3 4 2" xfId="45291" xr:uid="{D7C93D12-DA21-471C-B921-D33C36997D0A}"/>
    <cellStyle name="l_Resumos Televisão_Plano  GO - AJUSTADO 3 5" xfId="35774" xr:uid="{094F223F-0032-4D5A-B040-57C3CE265ECD}"/>
    <cellStyle name="l_Resumos Televisão_Plano  GO - AJUSTADO 3 6" xfId="37213" xr:uid="{C6F42D3D-425B-424E-A7D1-B0B8692D0DD1}"/>
    <cellStyle name="l_Resumos Televisão_Plano  GO - AJUSTADO 3 6 2" xfId="46749" xr:uid="{D4840B16-AAFD-48AC-8ECD-F69B21EF921D}"/>
    <cellStyle name="l_Resumos Televisão_Plano  GO - AJUSTADO 4" xfId="14539" xr:uid="{DFEB81C4-D11F-42E0-9FB6-014920DA66AA}"/>
    <cellStyle name="l_Resumos Televisão_Plano  GO - AJUSTADO 4 2" xfId="20698" xr:uid="{7E9CB57F-32EB-45A6-9D83-4E1B34542D81}"/>
    <cellStyle name="l_Resumos Televisão_Plano  GO - AJUSTADO 4 2 2" xfId="38108" xr:uid="{49850650-43F6-4D85-9156-02CCCB44B27F}"/>
    <cellStyle name="l_Resumos Televisão_Plano  GO - AJUSTADO 4 3" xfId="25606" xr:uid="{69FC1CFA-AE79-43C3-A921-FD4B548AB60B}"/>
    <cellStyle name="l_Resumos Televisão_Plano  GO - AJUSTADO 5" xfId="28817" xr:uid="{E0E68458-5EC2-4498-8297-BD3D2F6D04BF}"/>
    <cellStyle name="l_Resumos Televisão_Plano  GO - AJUSTADO 5 2" xfId="41173" xr:uid="{AC8B8A4D-654A-4E73-AA94-B6B736CE822F}"/>
    <cellStyle name="l_Resumos Televisão_Plano  GO - AJUSTADO 6" xfId="24754" xr:uid="{7F690E84-9FE2-44F9-B696-D3C4AA5058E2}"/>
    <cellStyle name="l_Resumos Televisão_Plano  GO - AJUSTADO_OOH - Rev 12" xfId="4402" xr:uid="{3584F0DA-2535-44D1-842E-259E568B0C81}"/>
    <cellStyle name="l_Resumos Televisão_Plano  PE - Conferido 14.05" xfId="2276" xr:uid="{A3BA70DE-1197-4AD9-885D-26A0C6FC5DF7}"/>
    <cellStyle name="l_Resumos Televisão_Plano  PE - Conferido 14.05 2" xfId="11697" xr:uid="{DDAA3BAE-34C5-45DD-B783-B116ADC469D5}"/>
    <cellStyle name="l_Resumos Televisão_Plano  PE - Conferido 14.05 2 2" xfId="13453" xr:uid="{1697459D-0235-401B-96C0-1015DB4EB39E}"/>
    <cellStyle name="l_Resumos Televisão_Plano  PE - Conferido 14.05 2 2 2" xfId="17083" xr:uid="{72406CDE-8F03-4F3B-A786-777F551E5C44}"/>
    <cellStyle name="l_Resumos Televisão_Plano  PE - Conferido 14.05 2 2 2 2" xfId="23242" xr:uid="{500501CE-D8F9-46D1-B21A-A82E29411566}"/>
    <cellStyle name="l_Resumos Televisão_Plano  PE - Conferido 14.05 2 2 2 2 2" xfId="40509" xr:uid="{8F951CBB-436E-45A3-8E71-BD78166CD53D}"/>
    <cellStyle name="l_Resumos Televisão_Plano  PE - Conferido 14.05 2 2 2 3" xfId="28150" xr:uid="{B4C2560A-312B-4E3A-8AF0-2D7D8F497830}"/>
    <cellStyle name="l_Resumos Televisão_Plano  PE - Conferido 14.05 2 2 3" xfId="31374" xr:uid="{D5DA08D5-CC9A-462D-9BCC-A173C7389516}"/>
    <cellStyle name="l_Resumos Televisão_Plano  PE - Conferido 14.05 2 2 3 2" xfId="43598" xr:uid="{57A5D6B3-A703-457E-9FA2-B0B244165086}"/>
    <cellStyle name="l_Resumos Televisão_Plano  PE - Conferido 14.05 2 2 4" xfId="34366" xr:uid="{3177ECE7-93EA-4CCD-9A8B-05A102690C9B}"/>
    <cellStyle name="l_Resumos Televisão_Plano  PE - Conferido 14.05 2 2 4 2" xfId="46085" xr:uid="{CE38FE0C-87E4-4895-A725-F5C5F75655E6}"/>
    <cellStyle name="l_Resumos Televisão_Plano  PE - Conferido 14.05 2 2 5" xfId="36567" xr:uid="{1AAA8210-E873-4E08-98E7-399E53719419}"/>
    <cellStyle name="l_Resumos Televisão_Plano  PE - Conferido 14.05 2 2 6" xfId="24479" xr:uid="{469792FE-2765-4FD5-A9E6-C575EBB761F1}"/>
    <cellStyle name="l_Resumos Televisão_Plano  PE - Conferido 14.05 2 3" xfId="15380" xr:uid="{BB33A957-F7E6-4A6A-89EF-A4688619EBCF}"/>
    <cellStyle name="l_Resumos Televisão_Plano  PE - Conferido 14.05 2 3 2" xfId="21539" xr:uid="{1C890527-7B75-44C2-BE70-98D76070D222}"/>
    <cellStyle name="l_Resumos Televisão_Plano  PE - Conferido 14.05 2 3 2 2" xfId="38912" xr:uid="{E83B9594-1D09-44CB-9007-B660C2016D84}"/>
    <cellStyle name="l_Resumos Televisão_Plano  PE - Conferido 14.05 2 3 3" xfId="26501" xr:uid="{892F7E6C-9808-4D39-AC42-D81BCEF3523B}"/>
    <cellStyle name="l_Resumos Televisão_Plano  PE - Conferido 14.05 2 4" xfId="29692" xr:uid="{F072EC57-C906-458F-9D26-CBCE720DA6DA}"/>
    <cellStyle name="l_Resumos Televisão_Plano  PE - Conferido 14.05 2 4 2" xfId="42002" xr:uid="{BE9D6941-6341-4AA6-8E1D-68839275DB72}"/>
    <cellStyle name="l_Resumos Televisão_Plano  PE - Conferido 14.05 2 5" xfId="32676" xr:uid="{FE38A548-0D17-49ED-8C54-239B6AFE3391}"/>
    <cellStyle name="l_Resumos Televisão_Plano  PE - Conferido 14.05 2 5 2" xfId="44431" xr:uid="{15E1021F-1973-4B39-9E89-B73CE9682BAF}"/>
    <cellStyle name="l_Resumos Televisão_Plano  PE - Conferido 14.05 2 6" xfId="34981" xr:uid="{C9C6353E-2801-495D-B6C8-E85CB5C4339D}"/>
    <cellStyle name="l_Resumos Televisão_Plano  PE - Conferido 14.05 2 7" xfId="19324" xr:uid="{34506BA3-7B01-489B-B370-053301052440}"/>
    <cellStyle name="l_Resumos Televisão_Plano  PE - Conferido 14.05 3" xfId="12650" xr:uid="{8BA925DE-27E8-4D16-A5F1-86230CF40507}"/>
    <cellStyle name="l_Resumos Televisão_Plano  PE - Conferido 14.05 3 2" xfId="16280" xr:uid="{314E53B2-575D-4737-AB6A-0360F749BB49}"/>
    <cellStyle name="l_Resumos Televisão_Plano  PE - Conferido 14.05 3 2 2" xfId="22439" xr:uid="{C00298C7-126C-496C-B6A3-28826F969527}"/>
    <cellStyle name="l_Resumos Televisão_Plano  PE - Conferido 14.05 3 2 2 2" xfId="39717" xr:uid="{41AAADEB-368A-4D6C-B601-705CEB7C4CAA}"/>
    <cellStyle name="l_Resumos Televisão_Plano  PE - Conferido 14.05 3 2 3" xfId="27358" xr:uid="{CB24081A-3E82-47F0-A7B9-5503B649F004}"/>
    <cellStyle name="l_Resumos Televisão_Plano  PE - Conferido 14.05 3 2 4" xfId="48617" xr:uid="{AB83022B-A0ED-4D85-A16B-CFA51D97273B}"/>
    <cellStyle name="l_Resumos Televisão_Plano  PE - Conferido 14.05 3 3" xfId="17980" xr:uid="{DE395464-FA2E-4DDA-8198-19D3B2B6A7FA}"/>
    <cellStyle name="l_Resumos Televisão_Plano  PE - Conferido 14.05 3 3 2" xfId="24139" xr:uid="{CE6F09E2-718B-4775-A457-67AF75277FDD}"/>
    <cellStyle name="l_Resumos Televisão_Plano  PE - Conferido 14.05 3 3 2 2" xfId="42802" xr:uid="{230AC0AB-6AD8-47CD-8D61-1950A9FBD07E}"/>
    <cellStyle name="l_Resumos Televisão_Plano  PE - Conferido 14.05 3 3 3" xfId="30576" xr:uid="{7FA73FAE-A9BE-47D3-98B4-3530A2106CBC}"/>
    <cellStyle name="l_Resumos Televisão_Plano  PE - Conferido 14.05 3 4" xfId="33573" xr:uid="{853E5FCF-B432-4D30-B696-36D67D9C571D}"/>
    <cellStyle name="l_Resumos Televisão_Plano  PE - Conferido 14.05 3 4 2" xfId="45292" xr:uid="{6DADFBD5-59E4-430E-84CC-84D4B658B2B2}"/>
    <cellStyle name="l_Resumos Televisão_Plano  PE - Conferido 14.05 3 5" xfId="35775" xr:uid="{D318F927-7247-4F9C-BE58-231289E05CED}"/>
    <cellStyle name="l_Resumos Televisão_Plano  PE - Conferido 14.05 3 6" xfId="36813" xr:uid="{C5DE24ED-C509-4AAF-A58A-7467DC3834AF}"/>
    <cellStyle name="l_Resumos Televisão_Plano  PE - Conferido 14.05 3 6 2" xfId="46349" xr:uid="{0F1E3A87-F058-46F2-B60B-A49FE8CC15C2}"/>
    <cellStyle name="l_Resumos Televisão_Plano  PE - Conferido 14.05 4" xfId="14540" xr:uid="{DEB39AEA-7E8C-47A3-ACF6-C67A2232208E}"/>
    <cellStyle name="l_Resumos Televisão_Plano  PE - Conferido 14.05 4 2" xfId="20699" xr:uid="{5C919EF9-3F96-4954-848D-C1E930F56A68}"/>
    <cellStyle name="l_Resumos Televisão_Plano  PE - Conferido 14.05 4 2 2" xfId="38109" xr:uid="{FC79C7ED-B091-4A8E-9538-30D7180456DB}"/>
    <cellStyle name="l_Resumos Televisão_Plano  PE - Conferido 14.05 4 3" xfId="25607" xr:uid="{9FA8CC98-FCCB-4FBE-9980-C25FAD5CCA63}"/>
    <cellStyle name="l_Resumos Televisão_Plano  PE - Conferido 14.05 5" xfId="28818" xr:uid="{C70307FC-DDCE-4991-A19B-BA37FA8194ED}"/>
    <cellStyle name="l_Resumos Televisão_Plano  PE - Conferido 14.05 5 2" xfId="41174" xr:uid="{240B12AD-4AFB-4A45-9DE8-728DB6FF52B8}"/>
    <cellStyle name="l_Resumos Televisão_Plano  PE - Conferido 14.05 6" xfId="26727" xr:uid="{3A67A163-BC9C-4198-96F8-C3687120DCAC}"/>
    <cellStyle name="l_Resumos Televisão_Plano  PE - Conferido 14.05_OOH - Rev 12" xfId="4403" xr:uid="{DBE15126-0F90-47DB-9E6E-F80DA319B3E2}"/>
    <cellStyle name="l_Resumos Televisão_Plano  PE - Jornal Meia Pág. Tab. 17.05" xfId="2277" xr:uid="{003F0F52-BC04-4BDF-9D67-6DD5DC4DCCE1}"/>
    <cellStyle name="l_Resumos Televisão_Plano AC - 06-05 CONFERÊNCIA 07.05.08" xfId="2278" xr:uid="{722BF2D9-1C94-4F2D-86D1-2C607D58572E}"/>
    <cellStyle name="l_Resumos Televisão_Plano AC - 06-05 CONFERÊNCIA 07.05.08 2" xfId="11698" xr:uid="{F72211B4-A9DB-4E2F-8769-8E6F7467757B}"/>
    <cellStyle name="l_Resumos Televisão_Plano AC - 06-05 CONFERÊNCIA 07.05.08 2 2" xfId="13454" xr:uid="{82B17BA5-8732-4893-A5E5-7ABFCE5DEB8F}"/>
    <cellStyle name="l_Resumos Televisão_Plano AC - 06-05 CONFERÊNCIA 07.05.08 2 2 2" xfId="17084" xr:uid="{F4B1788C-5FB5-4564-ACC4-B8A8706EEC5A}"/>
    <cellStyle name="l_Resumos Televisão_Plano AC - 06-05 CONFERÊNCIA 07.05.08 2 2 2 2" xfId="23243" xr:uid="{BA03CE9A-E0FD-4BCB-9152-F20C24B036B2}"/>
    <cellStyle name="l_Resumos Televisão_Plano AC - 06-05 CONFERÊNCIA 07.05.08 2 2 2 2 2" xfId="40510" xr:uid="{58660E8E-AD5E-4372-9BD2-889B63A6D280}"/>
    <cellStyle name="l_Resumos Televisão_Plano AC - 06-05 CONFERÊNCIA 07.05.08 2 2 2 3" xfId="28151" xr:uid="{974FF71D-2152-4372-BAFE-D65638FB680F}"/>
    <cellStyle name="l_Resumos Televisão_Plano AC - 06-05 CONFERÊNCIA 07.05.08 2 2 3" xfId="31375" xr:uid="{695D1DCD-B46B-441B-90EE-9996B9C5908A}"/>
    <cellStyle name="l_Resumos Televisão_Plano AC - 06-05 CONFERÊNCIA 07.05.08 2 2 3 2" xfId="43599" xr:uid="{930970DA-7378-42F4-A8D7-C624EA1EF620}"/>
    <cellStyle name="l_Resumos Televisão_Plano AC - 06-05 CONFERÊNCIA 07.05.08 2 2 4" xfId="34367" xr:uid="{475A9AAE-7D93-4031-B2CC-2C923862CAF8}"/>
    <cellStyle name="l_Resumos Televisão_Plano AC - 06-05 CONFERÊNCIA 07.05.08 2 2 4 2" xfId="46086" xr:uid="{6A61EAF5-4972-468F-90AA-EEC276FBE97A}"/>
    <cellStyle name="l_Resumos Televisão_Plano AC - 06-05 CONFERÊNCIA 07.05.08 2 2 5" xfId="36568" xr:uid="{A8D42E22-7964-472A-BDF0-8FEAF7D92FA0}"/>
    <cellStyle name="l_Resumos Televisão_Plano AC - 06-05 CONFERÊNCIA 07.05.08 2 2 6" xfId="24480" xr:uid="{BFC2E03C-81ED-44A1-AE56-3222F5D7BCF8}"/>
    <cellStyle name="l_Resumos Televisão_Plano AC - 06-05 CONFERÊNCIA 07.05.08 2 3" xfId="15381" xr:uid="{025D0145-2B33-47CE-89AD-401812510059}"/>
    <cellStyle name="l_Resumos Televisão_Plano AC - 06-05 CONFERÊNCIA 07.05.08 2 3 2" xfId="21540" xr:uid="{02431C3A-9F26-4368-942F-B7B428F0B9B1}"/>
    <cellStyle name="l_Resumos Televisão_Plano AC - 06-05 CONFERÊNCIA 07.05.08 2 3 2 2" xfId="38913" xr:uid="{C2063ED5-9B65-42E8-A944-F8B837AA6264}"/>
    <cellStyle name="l_Resumos Televisão_Plano AC - 06-05 CONFERÊNCIA 07.05.08 2 3 3" xfId="26502" xr:uid="{C84F35A8-951A-42C2-B9B6-FE29F783F70F}"/>
    <cellStyle name="l_Resumos Televisão_Plano AC - 06-05 CONFERÊNCIA 07.05.08 2 4" xfId="29693" xr:uid="{C427B317-777D-497D-BC10-FC34A7AC30E2}"/>
    <cellStyle name="l_Resumos Televisão_Plano AC - 06-05 CONFERÊNCIA 07.05.08 2 4 2" xfId="42003" xr:uid="{078023A0-E495-4168-AA79-3C672E373365}"/>
    <cellStyle name="l_Resumos Televisão_Plano AC - 06-05 CONFERÊNCIA 07.05.08 2 5" xfId="32677" xr:uid="{55C08A23-3CBE-457F-A38A-A6F063663124}"/>
    <cellStyle name="l_Resumos Televisão_Plano AC - 06-05 CONFERÊNCIA 07.05.08 2 5 2" xfId="44432" xr:uid="{04BC3B29-F219-4AB8-8CAC-440E3070450F}"/>
    <cellStyle name="l_Resumos Televisão_Plano AC - 06-05 CONFERÊNCIA 07.05.08 2 6" xfId="34982" xr:uid="{80EF40FB-1F7E-4FCC-94BD-57955DC3D979}"/>
    <cellStyle name="l_Resumos Televisão_Plano AC - 06-05 CONFERÊNCIA 07.05.08 2 7" xfId="19618" xr:uid="{2705ED93-6A3B-479C-A45A-03D149CD23A4}"/>
    <cellStyle name="l_Resumos Televisão_Plano AC - 06-05 CONFERÊNCIA 07.05.08 3" xfId="12651" xr:uid="{5F1AF18F-5E18-45F8-A794-8E8201954A91}"/>
    <cellStyle name="l_Resumos Televisão_Plano AC - 06-05 CONFERÊNCIA 07.05.08 3 2" xfId="16281" xr:uid="{0B7E8A96-0307-48AB-B4E1-FA68EC8C244D}"/>
    <cellStyle name="l_Resumos Televisão_Plano AC - 06-05 CONFERÊNCIA 07.05.08 3 2 2" xfId="22440" xr:uid="{5BF4F0F4-C356-466E-B003-CA94AA6A1D26}"/>
    <cellStyle name="l_Resumos Televisão_Plano AC - 06-05 CONFERÊNCIA 07.05.08 3 2 2 2" xfId="39718" xr:uid="{D653AF4D-19C8-4315-AE0F-4653D6F88AE9}"/>
    <cellStyle name="l_Resumos Televisão_Plano AC - 06-05 CONFERÊNCIA 07.05.08 3 2 3" xfId="27359" xr:uid="{C9E6D91A-DEDB-4DB4-898C-B718C4FEADBF}"/>
    <cellStyle name="l_Resumos Televisão_Plano AC - 06-05 CONFERÊNCIA 07.05.08 3 2 4" xfId="48618" xr:uid="{74F4EFFB-B467-4A4D-9041-39F409B876F0}"/>
    <cellStyle name="l_Resumos Televisão_Plano AC - 06-05 CONFERÊNCIA 07.05.08 3 3" xfId="17981" xr:uid="{26117983-BE01-4E0A-A346-0980750033F2}"/>
    <cellStyle name="l_Resumos Televisão_Plano AC - 06-05 CONFERÊNCIA 07.05.08 3 3 2" xfId="24140" xr:uid="{17144AA2-9019-4527-A054-36859494FDCB}"/>
    <cellStyle name="l_Resumos Televisão_Plano AC - 06-05 CONFERÊNCIA 07.05.08 3 3 2 2" xfId="42803" xr:uid="{1D8DEB2E-CF3E-417B-B9E8-9ED37992B9F0}"/>
    <cellStyle name="l_Resumos Televisão_Plano AC - 06-05 CONFERÊNCIA 07.05.08 3 3 3" xfId="30577" xr:uid="{013F7A81-147D-48EF-AF68-58274F34EA36}"/>
    <cellStyle name="l_Resumos Televisão_Plano AC - 06-05 CONFERÊNCIA 07.05.08 3 4" xfId="33574" xr:uid="{4517B5BE-E08A-4060-A70A-6678756B1A31}"/>
    <cellStyle name="l_Resumos Televisão_Plano AC - 06-05 CONFERÊNCIA 07.05.08 3 4 2" xfId="45293" xr:uid="{D114E59C-5DEF-4088-813D-01C63E100CB6}"/>
    <cellStyle name="l_Resumos Televisão_Plano AC - 06-05 CONFERÊNCIA 07.05.08 3 5" xfId="35776" xr:uid="{E5399FE5-DBC2-4A0D-BFDC-67E43CA73D82}"/>
    <cellStyle name="l_Resumos Televisão_Plano AC - 06-05 CONFERÊNCIA 07.05.08 3 6" xfId="36760" xr:uid="{D12D063B-F8D6-4B02-B5AE-0B70FB2E261A}"/>
    <cellStyle name="l_Resumos Televisão_Plano AC - 06-05 CONFERÊNCIA 07.05.08 3 6 2" xfId="46298" xr:uid="{4633F96F-2BA5-433A-B523-7DC691FABB8C}"/>
    <cellStyle name="l_Resumos Televisão_Plano AC - 06-05 CONFERÊNCIA 07.05.08 4" xfId="14541" xr:uid="{130808E0-2DF2-499C-92C5-AC6F8125DC4C}"/>
    <cellStyle name="l_Resumos Televisão_Plano AC - 06-05 CONFERÊNCIA 07.05.08 4 2" xfId="20700" xr:uid="{B54FA40C-3BD2-427D-98C5-F2D3553A055A}"/>
    <cellStyle name="l_Resumos Televisão_Plano AC - 06-05 CONFERÊNCIA 07.05.08 4 2 2" xfId="38110" xr:uid="{0625BAD0-A73F-4231-8E37-335C57F9790B}"/>
    <cellStyle name="l_Resumos Televisão_Plano AC - 06-05 CONFERÊNCIA 07.05.08 4 3" xfId="25608" xr:uid="{B89CD9B1-B20B-4F7E-97AE-0308EAFD240C}"/>
    <cellStyle name="l_Resumos Televisão_Plano AC - 06-05 CONFERÊNCIA 07.05.08 5" xfId="28819" xr:uid="{A343B166-505D-4CDE-B14E-5B0097E6A352}"/>
    <cellStyle name="l_Resumos Televisão_Plano AC - 06-05 CONFERÊNCIA 07.05.08 5 2" xfId="41175" xr:uid="{1F824997-78A2-454D-9190-9A2165B1C8F6}"/>
    <cellStyle name="l_Resumos Televisão_Plano AC - 06-05 CONFERÊNCIA 07.05.08 6" xfId="24750" xr:uid="{B1EC8498-8101-47C0-B123-90609D830BCC}"/>
    <cellStyle name="l_Resumos Televisão_Plano AC - 06-05 CONFERÊNCIA 07.05.08_OOH - Rev 12" xfId="4404" xr:uid="{0A01F96A-F7F1-49FC-9BBB-41A579990216}"/>
    <cellStyle name="l_Resumos Televisão_Plano AC - AJUSTADO -" xfId="2279" xr:uid="{59979C0C-1462-480B-8307-F5E5EAFC8886}"/>
    <cellStyle name="l_Resumos Televisão_Plano AC - AJUSTADO - 2" xfId="11699" xr:uid="{CD420D01-0040-4787-BEE4-B972347C1CE1}"/>
    <cellStyle name="l_Resumos Televisão_Plano AC - AJUSTADO - 2 2" xfId="13455" xr:uid="{1F69328F-4439-4CDF-8A3D-6DAEC22973FD}"/>
    <cellStyle name="l_Resumos Televisão_Plano AC - AJUSTADO - 2 2 2" xfId="17085" xr:uid="{11E95334-0EF8-48FD-A48F-F2DC7CA37ED4}"/>
    <cellStyle name="l_Resumos Televisão_Plano AC - AJUSTADO - 2 2 2 2" xfId="23244" xr:uid="{CA80367F-7ECE-4588-B68A-7CE87154C308}"/>
    <cellStyle name="l_Resumos Televisão_Plano AC - AJUSTADO - 2 2 2 2 2" xfId="40511" xr:uid="{E6EF5ACB-CBB2-484B-827C-1885F98E49D7}"/>
    <cellStyle name="l_Resumos Televisão_Plano AC - AJUSTADO - 2 2 2 3" xfId="28152" xr:uid="{19461454-C871-4137-8FA2-3E996D51D255}"/>
    <cellStyle name="l_Resumos Televisão_Plano AC - AJUSTADO - 2 2 3" xfId="31376" xr:uid="{47974E87-A2E0-4966-86FF-4689961BCE8E}"/>
    <cellStyle name="l_Resumos Televisão_Plano AC - AJUSTADO - 2 2 3 2" xfId="43600" xr:uid="{5B515244-EADD-4C42-BD63-EC5C2E9DCFFB}"/>
    <cellStyle name="l_Resumos Televisão_Plano AC - AJUSTADO - 2 2 4" xfId="34368" xr:uid="{3299807C-7AF5-43A5-A7E9-2A8F0C68ABD1}"/>
    <cellStyle name="l_Resumos Televisão_Plano AC - AJUSTADO - 2 2 4 2" xfId="46087" xr:uid="{51137185-6979-423A-9A95-CD9B94941D61}"/>
    <cellStyle name="l_Resumos Televisão_Plano AC - AJUSTADO - 2 2 5" xfId="36569" xr:uid="{A69F598A-922F-4427-A4FE-B1671A3EF028}"/>
    <cellStyle name="l_Resumos Televisão_Plano AC - AJUSTADO - 2 2 6" xfId="24481" xr:uid="{1F762902-10DB-4428-836D-A47BEF73841C}"/>
    <cellStyle name="l_Resumos Televisão_Plano AC - AJUSTADO - 2 3" xfId="15382" xr:uid="{39B2AE7E-FA6A-4332-8CBE-0CBE9B61BA12}"/>
    <cellStyle name="l_Resumos Televisão_Plano AC - AJUSTADO - 2 3 2" xfId="21541" xr:uid="{1B337996-3897-482D-AC92-9EE0EA41279A}"/>
    <cellStyle name="l_Resumos Televisão_Plano AC - AJUSTADO - 2 3 2 2" xfId="38914" xr:uid="{D88FD8C4-9022-4664-85F3-EBF8B2116FDD}"/>
    <cellStyle name="l_Resumos Televisão_Plano AC - AJUSTADO - 2 3 3" xfId="26503" xr:uid="{5F5EB642-04EE-4BF7-A62C-0E597A69EB36}"/>
    <cellStyle name="l_Resumos Televisão_Plano AC - AJUSTADO - 2 4" xfId="29694" xr:uid="{BAB16C57-029F-42ED-9942-C0DD8B6F3BF7}"/>
    <cellStyle name="l_Resumos Televisão_Plano AC - AJUSTADO - 2 4 2" xfId="42004" xr:uid="{77E24B32-0D28-41D1-A780-A97B8F1FE019}"/>
    <cellStyle name="l_Resumos Televisão_Plano AC - AJUSTADO - 2 5" xfId="32678" xr:uid="{7A9D507C-8905-4E1F-88EA-E2E53178ED06}"/>
    <cellStyle name="l_Resumos Televisão_Plano AC - AJUSTADO - 2 5 2" xfId="44433" xr:uid="{CADB8C4C-4215-4000-89B5-6D6FBA23FD85}"/>
    <cellStyle name="l_Resumos Televisão_Plano AC - AJUSTADO - 2 6" xfId="34983" xr:uid="{5A256E7D-E577-4D72-84B2-8F200730F891}"/>
    <cellStyle name="l_Resumos Televisão_Plano AC - AJUSTADO - 2 7" xfId="18941" xr:uid="{5D2FD072-9148-4978-B321-533705D464DD}"/>
    <cellStyle name="l_Resumos Televisão_Plano AC - AJUSTADO - 3" xfId="12652" xr:uid="{2DEC7CA5-886F-4BFF-B24F-9C84D1263928}"/>
    <cellStyle name="l_Resumos Televisão_Plano AC - AJUSTADO - 3 2" xfId="16282" xr:uid="{EED22BC8-7AEF-4A1F-9966-2BE7E4D41665}"/>
    <cellStyle name="l_Resumos Televisão_Plano AC - AJUSTADO - 3 2 2" xfId="22441" xr:uid="{230F18EE-0D2F-4852-A29B-0D55C8C1D957}"/>
    <cellStyle name="l_Resumos Televisão_Plano AC - AJUSTADO - 3 2 2 2" xfId="39719" xr:uid="{C7C05C4F-81A1-4D19-A0AD-09611DAFE88F}"/>
    <cellStyle name="l_Resumos Televisão_Plano AC - AJUSTADO - 3 2 3" xfId="27360" xr:uid="{5A3173C1-76BB-4EDD-BE17-19FAB6764AB0}"/>
    <cellStyle name="l_Resumos Televisão_Plano AC - AJUSTADO - 3 2 4" xfId="48619" xr:uid="{CA490C98-1EEB-4B9F-A284-DEE0B2EA36D1}"/>
    <cellStyle name="l_Resumos Televisão_Plano AC - AJUSTADO - 3 3" xfId="17982" xr:uid="{BC5A81E4-80BA-4CB0-B005-0EA8AEC22508}"/>
    <cellStyle name="l_Resumos Televisão_Plano AC - AJUSTADO - 3 3 2" xfId="24141" xr:uid="{C200DC6A-2000-47E2-86C8-C2CA066E0BBD}"/>
    <cellStyle name="l_Resumos Televisão_Plano AC - AJUSTADO - 3 3 2 2" xfId="42804" xr:uid="{39735103-FC75-4C27-A133-F9C14472140B}"/>
    <cellStyle name="l_Resumos Televisão_Plano AC - AJUSTADO - 3 3 3" xfId="30578" xr:uid="{224A2167-4304-4439-A9C5-0D91052712E7}"/>
    <cellStyle name="l_Resumos Televisão_Plano AC - AJUSTADO - 3 4" xfId="33575" xr:uid="{0937EBCB-0EE2-454D-8C01-463F9861AFF9}"/>
    <cellStyle name="l_Resumos Televisão_Plano AC - AJUSTADO - 3 4 2" xfId="45294" xr:uid="{856A6D31-E18A-4C47-B864-97F7193AC6A7}"/>
    <cellStyle name="l_Resumos Televisão_Plano AC - AJUSTADO - 3 5" xfId="35777" xr:uid="{DE9EC92D-B396-4CA0-A034-35D95D6D04CD}"/>
    <cellStyle name="l_Resumos Televisão_Plano AC - AJUSTADO - 3 6" xfId="37008" xr:uid="{91DB8B7B-8F9C-405C-87B3-2314AC79CF63}"/>
    <cellStyle name="l_Resumos Televisão_Plano AC - AJUSTADO - 3 6 2" xfId="46544" xr:uid="{234F1B1A-3E5C-444C-AE56-5EBCA6BF126B}"/>
    <cellStyle name="l_Resumos Televisão_Plano AC - AJUSTADO - 4" xfId="14542" xr:uid="{7022659A-1E24-4B4F-AF24-F18821E5E8FF}"/>
    <cellStyle name="l_Resumos Televisão_Plano AC - AJUSTADO - 4 2" xfId="20701" xr:uid="{54918953-10BA-4D4C-BF64-9EEABC307F24}"/>
    <cellStyle name="l_Resumos Televisão_Plano AC - AJUSTADO - 4 2 2" xfId="38111" xr:uid="{754E4AB1-FB83-49B8-910D-E4F52BC352D6}"/>
    <cellStyle name="l_Resumos Televisão_Plano AC - AJUSTADO - 4 3" xfId="25609" xr:uid="{065053E8-3B39-4AB1-A455-8FEB3239338A}"/>
    <cellStyle name="l_Resumos Televisão_Plano AC - AJUSTADO - 5" xfId="28820" xr:uid="{2A0D36A2-B00E-47E1-AC87-C30D982C6DD6}"/>
    <cellStyle name="l_Resumos Televisão_Plano AC - AJUSTADO - 5 2" xfId="41176" xr:uid="{68FDB66B-E6B0-4154-99DA-76D87849FA8B}"/>
    <cellStyle name="l_Resumos Televisão_Plano AC - AJUSTADO - 6" xfId="24680" xr:uid="{6F593BF3-3311-45CE-8CE3-F5E2F99D300C}"/>
    <cellStyle name="l_Resumos Televisão_Plano AC - AJUSTADO -_CINEMA - 9 MERCADOS" xfId="2280" xr:uid="{F511622E-0C3A-4620-B15B-0861BF4FE1C8}"/>
    <cellStyle name="l_Resumos Televisão_Plano AC - AJUSTADO -_CINEMA - BRASÍLIA - 141" xfId="2281" xr:uid="{4758AB5A-E80A-41F8-94D7-22B281251307}"/>
    <cellStyle name="l_Resumos Televisão_Plano AC - AJUSTADO -_OOH - Rev 12" xfId="4405" xr:uid="{28E735BE-65E9-456E-8CE7-681A41013D15}"/>
    <cellStyle name="l_Resumos Televisão_Plano AC - AJUSTADO -_Plano  DF - Jornal Meia Pág. Tab. 17.05" xfId="2282" xr:uid="{39BF98BE-EA68-45FB-9DD3-32BAC1604D1C}"/>
    <cellStyle name="l_Resumos Televisão_Plano AC - AJUSTADO -_Plano  PE - Jornal Meia Pág. Tab. 17.05" xfId="2283" xr:uid="{5B657CC8-0DDF-4382-B404-08E49A100E2A}"/>
    <cellStyle name="l_Resumos Televisão_Plano AC - AJUSTADO -_Plano BA - Jornal Meia Pág. Tab. 17.05" xfId="2284" xr:uid="{FA2AC730-CAD4-497B-A5FA-3A94EE3CF5B6}"/>
    <cellStyle name="l_Resumos Televisão_Plano AC - AJUSTADO -_Plano CE - Jornal Meia Pág. Tab. 17.05" xfId="2285" xr:uid="{B7CAD88F-5A70-43DF-987A-436A9133E4D6}"/>
    <cellStyle name="l_Resumos Televisão_Plano AC - AJUSTADO -_Plano MG - 16.05.08" xfId="2286" xr:uid="{0E31FAB6-A6F1-4CF6-9C98-64AC272DABB4}"/>
    <cellStyle name="l_Resumos Televisão_Plano AC - AJUSTADO -_Plano PR -" xfId="2287" xr:uid="{8B961276-3D49-4E89-82EE-1D159EBCAFBA}"/>
    <cellStyle name="l_Resumos Televisão_Plano AC - AJUSTADO -_Plano PR - 16-05-08" xfId="2288" xr:uid="{7AE6500C-A226-42EA-BC6C-DF850208FA19}"/>
    <cellStyle name="l_Resumos Televisão_Plano AC - AJUSTADO -_Plano RJ - AJUSTADO 06.05.08 CONFERÊNCIAS 15.05.08 - Cíntia" xfId="2289" xr:uid="{26AE1997-D040-49A4-8B55-C5F620CC9E7A}"/>
    <cellStyle name="l_Resumos Televisão_Plano AC - AJUSTADO -_Plano RJ - AJUSTADO 06.05.08 CONFERÊNCIAS 15.05.08 - Cíntia 2" xfId="11700" xr:uid="{05048360-17F6-41A9-A1D6-CE0986F7B5B0}"/>
    <cellStyle name="l_Resumos Televisão_Plano AC - AJUSTADO -_Plano RJ - AJUSTADO 06.05.08 CONFERÊNCIAS 15.05.08 - Cíntia 2 2" xfId="13456" xr:uid="{C2B7852F-8B78-4F95-B59F-356E1FF0DBA0}"/>
    <cellStyle name="l_Resumos Televisão_Plano AC - AJUSTADO -_Plano RJ - AJUSTADO 06.05.08 CONFERÊNCIAS 15.05.08 - Cíntia 2 2 2" xfId="17086" xr:uid="{491262DE-C01A-4326-82A6-3655A246F7E8}"/>
    <cellStyle name="l_Resumos Televisão_Plano AC - AJUSTADO -_Plano RJ - AJUSTADO 06.05.08 CONFERÊNCIAS 15.05.08 - Cíntia 2 2 2 2" xfId="23245" xr:uid="{083E3A97-8572-4828-965E-B27B0EED01FE}"/>
    <cellStyle name="l_Resumos Televisão_Plano AC - AJUSTADO -_Plano RJ - AJUSTADO 06.05.08 CONFERÊNCIAS 15.05.08 - Cíntia 2 2 2 2 2" xfId="40512" xr:uid="{2992A06A-D704-46D6-B04F-AC97ADFA837D}"/>
    <cellStyle name="l_Resumos Televisão_Plano AC - AJUSTADO -_Plano RJ - AJUSTADO 06.05.08 CONFERÊNCIAS 15.05.08 - Cíntia 2 2 2 3" xfId="28153" xr:uid="{00CC21CB-4CF2-4E86-8E2F-F80EDFB43880}"/>
    <cellStyle name="l_Resumos Televisão_Plano AC - AJUSTADO -_Plano RJ - AJUSTADO 06.05.08 CONFERÊNCIAS 15.05.08 - Cíntia 2 2 3" xfId="31377" xr:uid="{23731E31-1BB9-464D-B4C6-394834CC959E}"/>
    <cellStyle name="l_Resumos Televisão_Plano AC - AJUSTADO -_Plano RJ - AJUSTADO 06.05.08 CONFERÊNCIAS 15.05.08 - Cíntia 2 2 3 2" xfId="43601" xr:uid="{70A06BDA-27AA-499D-9B44-5C743A39A92A}"/>
    <cellStyle name="l_Resumos Televisão_Plano AC - AJUSTADO -_Plano RJ - AJUSTADO 06.05.08 CONFERÊNCIAS 15.05.08 - Cíntia 2 2 4" xfId="34369" xr:uid="{F9C0567E-7BA1-4CB0-AB4F-C4C84D32CBEC}"/>
    <cellStyle name="l_Resumos Televisão_Plano AC - AJUSTADO -_Plano RJ - AJUSTADO 06.05.08 CONFERÊNCIAS 15.05.08 - Cíntia 2 2 4 2" xfId="46088" xr:uid="{316A3260-0CD0-483C-A204-B021D4880A62}"/>
    <cellStyle name="l_Resumos Televisão_Plano AC - AJUSTADO -_Plano RJ - AJUSTADO 06.05.08 CONFERÊNCIAS 15.05.08 - Cíntia 2 2 5" xfId="36570" xr:uid="{12B0BEDF-0AFE-4A28-8A8F-D5F6D9463AB0}"/>
    <cellStyle name="l_Resumos Televisão_Plano AC - AJUSTADO -_Plano RJ - AJUSTADO 06.05.08 CONFERÊNCIAS 15.05.08 - Cíntia 2 2 6" xfId="24482" xr:uid="{AF01CD98-C1B7-45A4-B40E-CA18F640A2F2}"/>
    <cellStyle name="l_Resumos Televisão_Plano AC - AJUSTADO -_Plano RJ - AJUSTADO 06.05.08 CONFERÊNCIAS 15.05.08 - Cíntia 2 3" xfId="15383" xr:uid="{CA72F182-2623-47F7-AFC0-A325A06B6F67}"/>
    <cellStyle name="l_Resumos Televisão_Plano AC - AJUSTADO -_Plano RJ - AJUSTADO 06.05.08 CONFERÊNCIAS 15.05.08 - Cíntia 2 3 2" xfId="21542" xr:uid="{ADD3C4F0-FC4C-4AF3-BBEB-42DDC8DCB8A2}"/>
    <cellStyle name="l_Resumos Televisão_Plano AC - AJUSTADO -_Plano RJ - AJUSTADO 06.05.08 CONFERÊNCIAS 15.05.08 - Cíntia 2 3 2 2" xfId="38915" xr:uid="{E2AB6F39-EE04-421B-812F-C9ED2597CAC3}"/>
    <cellStyle name="l_Resumos Televisão_Plano AC - AJUSTADO -_Plano RJ - AJUSTADO 06.05.08 CONFERÊNCIAS 15.05.08 - Cíntia 2 3 3" xfId="26504" xr:uid="{89600187-787A-480B-B074-F60603859AC6}"/>
    <cellStyle name="l_Resumos Televisão_Plano AC - AJUSTADO -_Plano RJ - AJUSTADO 06.05.08 CONFERÊNCIAS 15.05.08 - Cíntia 2 4" xfId="29695" xr:uid="{C3FB5CC3-EE0A-4AF0-97A6-0E011C39EC05}"/>
    <cellStyle name="l_Resumos Televisão_Plano AC - AJUSTADO -_Plano RJ - AJUSTADO 06.05.08 CONFERÊNCIAS 15.05.08 - Cíntia 2 4 2" xfId="42005" xr:uid="{4B063D01-8230-4932-9F13-4A1C59C847F9}"/>
    <cellStyle name="l_Resumos Televisão_Plano AC - AJUSTADO -_Plano RJ - AJUSTADO 06.05.08 CONFERÊNCIAS 15.05.08 - Cíntia 2 5" xfId="32679" xr:uid="{83195EAF-18CE-41DB-A9B9-A906AF233614}"/>
    <cellStyle name="l_Resumos Televisão_Plano AC - AJUSTADO -_Plano RJ - AJUSTADO 06.05.08 CONFERÊNCIAS 15.05.08 - Cíntia 2 5 2" xfId="44434" xr:uid="{DDDBF2C1-168C-4EEB-B763-EB53109A48B8}"/>
    <cellStyle name="l_Resumos Televisão_Plano AC - AJUSTADO -_Plano RJ - AJUSTADO 06.05.08 CONFERÊNCIAS 15.05.08 - Cíntia 2 6" xfId="34984" xr:uid="{31005D90-E577-41F5-B853-C6C382F9D3E2}"/>
    <cellStyle name="l_Resumos Televisão_Plano AC - AJUSTADO -_Plano RJ - AJUSTADO 06.05.08 CONFERÊNCIAS 15.05.08 - Cíntia 2 7" xfId="18625" xr:uid="{BE47E654-51F0-480F-9464-788AF9A9ACF4}"/>
    <cellStyle name="l_Resumos Televisão_Plano AC - AJUSTADO -_Plano RJ - AJUSTADO 06.05.08 CONFERÊNCIAS 15.05.08 - Cíntia 3" xfId="12653" xr:uid="{019B1C38-D280-49FF-8592-C8906E36A1A2}"/>
    <cellStyle name="l_Resumos Televisão_Plano AC - AJUSTADO -_Plano RJ - AJUSTADO 06.05.08 CONFERÊNCIAS 15.05.08 - Cíntia 3 2" xfId="16283" xr:uid="{40257010-7BAD-405B-AC87-7F5428B7326B}"/>
    <cellStyle name="l_Resumos Televisão_Plano AC - AJUSTADO -_Plano RJ - AJUSTADO 06.05.08 CONFERÊNCIAS 15.05.08 - Cíntia 3 2 2" xfId="22442" xr:uid="{A252B08A-4F40-4911-B116-E916E65B8356}"/>
    <cellStyle name="l_Resumos Televisão_Plano AC - AJUSTADO -_Plano RJ - AJUSTADO 06.05.08 CONFERÊNCIAS 15.05.08 - Cíntia 3 2 2 2" xfId="39720" xr:uid="{2B52983A-1870-4043-B9AA-9B47626A207C}"/>
    <cellStyle name="l_Resumos Televisão_Plano AC - AJUSTADO -_Plano RJ - AJUSTADO 06.05.08 CONFERÊNCIAS 15.05.08 - Cíntia 3 2 3" xfId="27361" xr:uid="{6A2F8BCE-FE94-41DC-9AE9-AC35F9176217}"/>
    <cellStyle name="l_Resumos Televisão_Plano AC - AJUSTADO -_Plano RJ - AJUSTADO 06.05.08 CONFERÊNCIAS 15.05.08 - Cíntia 3 2 4" xfId="48620" xr:uid="{B64CB1C2-3C12-4A27-B7A6-19C4A5D1A96E}"/>
    <cellStyle name="l_Resumos Televisão_Plano AC - AJUSTADO -_Plano RJ - AJUSTADO 06.05.08 CONFERÊNCIAS 15.05.08 - Cíntia 3 3" xfId="17983" xr:uid="{7D8B7393-047B-4598-BD7A-9F26502AD27D}"/>
    <cellStyle name="l_Resumos Televisão_Plano AC - AJUSTADO -_Plano RJ - AJUSTADO 06.05.08 CONFERÊNCIAS 15.05.08 - Cíntia 3 3 2" xfId="24142" xr:uid="{258D0E8F-E288-4A22-B6DF-502291E8B112}"/>
    <cellStyle name="l_Resumos Televisão_Plano AC - AJUSTADO -_Plano RJ - AJUSTADO 06.05.08 CONFERÊNCIAS 15.05.08 - Cíntia 3 3 2 2" xfId="42805" xr:uid="{EB72B8BC-3AC0-4215-A47F-EA635C9159F1}"/>
    <cellStyle name="l_Resumos Televisão_Plano AC - AJUSTADO -_Plano RJ - AJUSTADO 06.05.08 CONFERÊNCIAS 15.05.08 - Cíntia 3 3 3" xfId="30579" xr:uid="{77503CAA-5D6C-40AF-A722-ED4E140DF95E}"/>
    <cellStyle name="l_Resumos Televisão_Plano AC - AJUSTADO -_Plano RJ - AJUSTADO 06.05.08 CONFERÊNCIAS 15.05.08 - Cíntia 3 4" xfId="33576" xr:uid="{33B8B8EA-431C-4F16-8828-1C9A67301616}"/>
    <cellStyle name="l_Resumos Televisão_Plano AC - AJUSTADO -_Plano RJ - AJUSTADO 06.05.08 CONFERÊNCIAS 15.05.08 - Cíntia 3 4 2" xfId="45295" xr:uid="{9348131C-5F06-4ECA-AC63-1C6C9F48B1A4}"/>
    <cellStyle name="l_Resumos Televisão_Plano AC - AJUSTADO -_Plano RJ - AJUSTADO 06.05.08 CONFERÊNCIAS 15.05.08 - Cíntia 3 5" xfId="35778" xr:uid="{481E92F2-3BC5-4FEE-A77E-D54F432DF5EC}"/>
    <cellStyle name="l_Resumos Televisão_Plano AC - AJUSTADO -_Plano RJ - AJUSTADO 06.05.08 CONFERÊNCIAS 15.05.08 - Cíntia 3 6" xfId="37211" xr:uid="{F32CE48A-6968-4010-93D5-1059B0C9CDBB}"/>
    <cellStyle name="l_Resumos Televisão_Plano AC - AJUSTADO -_Plano RJ - AJUSTADO 06.05.08 CONFERÊNCIAS 15.05.08 - Cíntia 3 6 2" xfId="46747" xr:uid="{F3CE1DFD-12DA-4E63-BFBD-9674E493E2CE}"/>
    <cellStyle name="l_Resumos Televisão_Plano AC - AJUSTADO -_Plano RJ - AJUSTADO 06.05.08 CONFERÊNCIAS 15.05.08 - Cíntia 4" xfId="14543" xr:uid="{77920325-60DE-4E24-A371-966CDD3A1D5F}"/>
    <cellStyle name="l_Resumos Televisão_Plano AC - AJUSTADO -_Plano RJ - AJUSTADO 06.05.08 CONFERÊNCIAS 15.05.08 - Cíntia 4 2" xfId="20702" xr:uid="{A5B43E4C-BC57-4D34-8EB3-03A11AED0570}"/>
    <cellStyle name="l_Resumos Televisão_Plano AC - AJUSTADO -_Plano RJ - AJUSTADO 06.05.08 CONFERÊNCIAS 15.05.08 - Cíntia 4 2 2" xfId="38112" xr:uid="{251C3927-DE8B-4D0D-8F34-116B057A9FCF}"/>
    <cellStyle name="l_Resumos Televisão_Plano AC - AJUSTADO -_Plano RJ - AJUSTADO 06.05.08 CONFERÊNCIAS 15.05.08 - Cíntia 4 3" xfId="25610" xr:uid="{E075C17F-CB9A-4719-AEF9-E1D9F4CF1272}"/>
    <cellStyle name="l_Resumos Televisão_Plano AC - AJUSTADO -_Plano RJ - AJUSTADO 06.05.08 CONFERÊNCIAS 15.05.08 - Cíntia 5" xfId="28821" xr:uid="{EDE476CB-42EF-45AB-AF90-4D138F751B2F}"/>
    <cellStyle name="l_Resumos Televisão_Plano AC - AJUSTADO -_Plano RJ - AJUSTADO 06.05.08 CONFERÊNCIAS 15.05.08 - Cíntia 5 2" xfId="41177" xr:uid="{DA445CB7-A571-41C5-9279-1C217EF4F7DB}"/>
    <cellStyle name="l_Resumos Televisão_Plano AC - AJUSTADO -_Plano RJ - AJUSTADO 06.05.08 CONFERÊNCIAS 15.05.08 - Cíntia 6" xfId="24691" xr:uid="{B73EEDAA-B1BC-4EF3-876B-FBDF91774601}"/>
    <cellStyle name="l_Resumos Televisão_Plano AC - AJUSTADO -_Plano RJ - AJUSTADO 06.05.08 CONFERÊNCIAS 15.05.08 - Cíntia_OOH - Rev 12" xfId="4406" xr:uid="{B59DA7EB-2680-416C-BD9E-C7370C700F3B}"/>
    <cellStyle name="l_Resumos Televisão_Plano AC - AJUSTADO -_Plano RJ -16.05.08" xfId="2290" xr:uid="{E3F444BB-4F61-43A6-A986-F05667934CB8}"/>
    <cellStyle name="l_Resumos Televisão_Plano AC - AJUSTADO -_Plano RS" xfId="2291" xr:uid="{30BE99BF-926B-449B-91C8-DF0D09E6529C}"/>
    <cellStyle name="l_Resumos Televisão_Plano AC - AJUSTADO -_Plano RS - 16-05-08" xfId="2292" xr:uid="{209A329F-AF64-44D9-8B22-A5587E3DB57F}"/>
    <cellStyle name="l_Resumos Televisão_Plano AC - AJUSTADO -_SÉCULO 21" xfId="2293" xr:uid="{7FB2222B-FE38-4DAE-AE87-77BBA05827BB}"/>
    <cellStyle name="l_Resumos Televisão_Plano AC - AJUSTADO -_TV MATISSE" xfId="2294" xr:uid="{0CC2D11F-2DD6-4FFE-9EFA-35532DC5FD19}"/>
    <cellStyle name="l_Resumos Televisão_Plano AC - AJUSTADO -_TV MATISSE 2" xfId="11701" xr:uid="{ADC465FA-5816-4726-8486-27691A0E1C34}"/>
    <cellStyle name="l_Resumos Televisão_Plano AC - AJUSTADO -_TV MATISSE 2 2" xfId="13457" xr:uid="{547DF200-B447-4E44-B761-52F8E308ED87}"/>
    <cellStyle name="l_Resumos Televisão_Plano AC - AJUSTADO -_TV MATISSE 2 2 2" xfId="17087" xr:uid="{3AD8CBAB-CC1D-4A34-9334-AD34673C623A}"/>
    <cellStyle name="l_Resumos Televisão_Plano AC - AJUSTADO -_TV MATISSE 2 2 2 2" xfId="23246" xr:uid="{257C362D-F7D7-4A47-9457-5D18909F16CC}"/>
    <cellStyle name="l_Resumos Televisão_Plano AC - AJUSTADO -_TV MATISSE 2 2 2 2 2" xfId="40513" xr:uid="{2CD585D3-AFB8-4F53-A593-842818AEFDA5}"/>
    <cellStyle name="l_Resumos Televisão_Plano AC - AJUSTADO -_TV MATISSE 2 2 2 3" xfId="28154" xr:uid="{485A1321-C93E-418C-9723-03BC679BBCF6}"/>
    <cellStyle name="l_Resumos Televisão_Plano AC - AJUSTADO -_TV MATISSE 2 2 3" xfId="31378" xr:uid="{828173BA-0B5C-485C-B49A-1707208C9A8D}"/>
    <cellStyle name="l_Resumos Televisão_Plano AC - AJUSTADO -_TV MATISSE 2 2 3 2" xfId="43602" xr:uid="{8017D21F-4FBF-452A-829D-BBEAFADE1B68}"/>
    <cellStyle name="l_Resumos Televisão_Plano AC - AJUSTADO -_TV MATISSE 2 2 4" xfId="34370" xr:uid="{05324A43-259D-4484-A8FE-469ECBDBB0B5}"/>
    <cellStyle name="l_Resumos Televisão_Plano AC - AJUSTADO -_TV MATISSE 2 2 4 2" xfId="46089" xr:uid="{EDC8F264-536F-4829-B5E1-9F707FEC0FE6}"/>
    <cellStyle name="l_Resumos Televisão_Plano AC - AJUSTADO -_TV MATISSE 2 2 5" xfId="36571" xr:uid="{8E5CF3F4-E054-41B0-91B4-F7A95D896A3D}"/>
    <cellStyle name="l_Resumos Televisão_Plano AC - AJUSTADO -_TV MATISSE 2 2 6" xfId="24483" xr:uid="{8ABA9CE2-5E9A-4BB7-8480-988A696DC664}"/>
    <cellStyle name="l_Resumos Televisão_Plano AC - AJUSTADO -_TV MATISSE 2 3" xfId="15384" xr:uid="{F3D29CDE-7B15-405D-B502-3A9E4A467048}"/>
    <cellStyle name="l_Resumos Televisão_Plano AC - AJUSTADO -_TV MATISSE 2 3 2" xfId="21543" xr:uid="{48A3B25D-0D44-4A05-9ADA-0E467F2C4E67}"/>
    <cellStyle name="l_Resumos Televisão_Plano AC - AJUSTADO -_TV MATISSE 2 3 2 2" xfId="38916" xr:uid="{A616431E-E372-4232-810B-22072293EDA5}"/>
    <cellStyle name="l_Resumos Televisão_Plano AC - AJUSTADO -_TV MATISSE 2 3 3" xfId="26505" xr:uid="{84AAEC91-6661-4C09-A3DD-A80348EA89E5}"/>
    <cellStyle name="l_Resumos Televisão_Plano AC - AJUSTADO -_TV MATISSE 2 4" xfId="29696" xr:uid="{AD278D11-C60E-4B79-B587-31358BA54EF2}"/>
    <cellStyle name="l_Resumos Televisão_Plano AC - AJUSTADO -_TV MATISSE 2 4 2" xfId="42006" xr:uid="{DCAE79B8-5844-45F4-A204-D97D538B9BBD}"/>
    <cellStyle name="l_Resumos Televisão_Plano AC - AJUSTADO -_TV MATISSE 2 5" xfId="32680" xr:uid="{3A68F0DC-5E4D-4AB6-9A26-C50B0969223B}"/>
    <cellStyle name="l_Resumos Televisão_Plano AC - AJUSTADO -_TV MATISSE 2 5 2" xfId="44435" xr:uid="{EEA34A15-B794-446F-920B-E2FB46D7315A}"/>
    <cellStyle name="l_Resumos Televisão_Plano AC - AJUSTADO -_TV MATISSE 2 6" xfId="34985" xr:uid="{6467F5E0-3039-42C8-AD45-103C15BC075A}"/>
    <cellStyle name="l_Resumos Televisão_Plano AC - AJUSTADO -_TV MATISSE 2 7" xfId="19323" xr:uid="{973A3A43-8E0F-47BF-A6CC-5A2A91C99EEC}"/>
    <cellStyle name="l_Resumos Televisão_Plano AC - AJUSTADO -_TV MATISSE 3" xfId="12654" xr:uid="{0C8A702A-CC3A-49EA-9C49-298EA3C74DFD}"/>
    <cellStyle name="l_Resumos Televisão_Plano AC - AJUSTADO -_TV MATISSE 3 2" xfId="16284" xr:uid="{BC1A58B9-B7CB-4989-9F6F-7760A7FC235D}"/>
    <cellStyle name="l_Resumos Televisão_Plano AC - AJUSTADO -_TV MATISSE 3 2 2" xfId="22443" xr:uid="{95AF0780-35D8-4547-8956-B716230D65C8}"/>
    <cellStyle name="l_Resumos Televisão_Plano AC - AJUSTADO -_TV MATISSE 3 2 2 2" xfId="39721" xr:uid="{378817B5-8059-43BE-A378-B415A6D5406B}"/>
    <cellStyle name="l_Resumos Televisão_Plano AC - AJUSTADO -_TV MATISSE 3 2 3" xfId="27362" xr:uid="{6DFA10E9-E721-4747-A069-0FBE8CF57C49}"/>
    <cellStyle name="l_Resumos Televisão_Plano AC - AJUSTADO -_TV MATISSE 3 2 4" xfId="48621" xr:uid="{ECBB6B4F-F831-4A16-9599-93514DAF5E7A}"/>
    <cellStyle name="l_Resumos Televisão_Plano AC - AJUSTADO -_TV MATISSE 3 3" xfId="17984" xr:uid="{1EDD5BB4-A947-417D-AD66-46BE78249A88}"/>
    <cellStyle name="l_Resumos Televisão_Plano AC - AJUSTADO -_TV MATISSE 3 3 2" xfId="24143" xr:uid="{4953C74C-4A0B-44A9-BB5A-FE07C72E920D}"/>
    <cellStyle name="l_Resumos Televisão_Plano AC - AJUSTADO -_TV MATISSE 3 3 2 2" xfId="42806" xr:uid="{FA8FF52B-A09B-4CDC-97A1-3EA5DE951761}"/>
    <cellStyle name="l_Resumos Televisão_Plano AC - AJUSTADO -_TV MATISSE 3 3 3" xfId="30580" xr:uid="{55B07533-C0C3-4129-85DB-B13AAB3545EA}"/>
    <cellStyle name="l_Resumos Televisão_Plano AC - AJUSTADO -_TV MATISSE 3 4" xfId="33577" xr:uid="{A8B908DE-EFF5-42BE-899C-5225468CD622}"/>
    <cellStyle name="l_Resumos Televisão_Plano AC - AJUSTADO -_TV MATISSE 3 4 2" xfId="45296" xr:uid="{3AF052CA-6450-491D-B9C8-E4877E64FC09}"/>
    <cellStyle name="l_Resumos Televisão_Plano AC - AJUSTADO -_TV MATISSE 3 5" xfId="35779" xr:uid="{FAEDA266-4F80-461A-A97D-7208BA3DB604}"/>
    <cellStyle name="l_Resumos Televisão_Plano AC - AJUSTADO -_TV MATISSE 3 6" xfId="36811" xr:uid="{4003557A-1053-4739-92F9-2FB29EA44C0C}"/>
    <cellStyle name="l_Resumos Televisão_Plano AC - AJUSTADO -_TV MATISSE 3 6 2" xfId="46347" xr:uid="{855AED9D-441D-463F-AF39-1D605987575C}"/>
    <cellStyle name="l_Resumos Televisão_Plano AC - AJUSTADO -_TV MATISSE 4" xfId="14544" xr:uid="{F088F6A5-9808-4BFE-894D-68C8A875AFD3}"/>
    <cellStyle name="l_Resumos Televisão_Plano AC - AJUSTADO -_TV MATISSE 4 2" xfId="20703" xr:uid="{E46585D6-C00E-4C3F-833B-B316E9E755CE}"/>
    <cellStyle name="l_Resumos Televisão_Plano AC - AJUSTADO -_TV MATISSE 4 2 2" xfId="38113" xr:uid="{79BFA02E-A42B-4C88-9188-3D2289C22222}"/>
    <cellStyle name="l_Resumos Televisão_Plano AC - AJUSTADO -_TV MATISSE 4 3" xfId="25611" xr:uid="{E67C19A4-D411-4F7C-B4E0-3F78FF082D70}"/>
    <cellStyle name="l_Resumos Televisão_Plano AC - AJUSTADO -_TV MATISSE 5" xfId="28822" xr:uid="{9C442050-8CA9-4065-AD75-CE9FB469A463}"/>
    <cellStyle name="l_Resumos Televisão_Plano AC - AJUSTADO -_TV MATISSE 5 2" xfId="41178" xr:uid="{57CDF94F-DE40-4E95-A546-299287832531}"/>
    <cellStyle name="l_Resumos Televisão_Plano AC - AJUSTADO -_TV MATISSE 6" xfId="25878" xr:uid="{3D45FD41-3866-4817-8B94-B5DC4DCF76A1}"/>
    <cellStyle name="l_Resumos Televisão_Plano AC - AJUSTADO -_TV MATISSE_OOH - Rev 12" xfId="4407" xr:uid="{529C7E53-91FC-44FD-9500-C747345E039D}"/>
    <cellStyle name="l_Resumos Televisão_Plano AC - REV I - 13-05" xfId="2295" xr:uid="{1FF3ADE1-7A2B-443B-869D-F55648C3E860}"/>
    <cellStyle name="l_Resumos Televisão_Plano AC - REV I - 13-05 2" xfId="11702" xr:uid="{4966ED36-CE32-4865-8CA5-39542747697F}"/>
    <cellStyle name="l_Resumos Televisão_Plano AC - REV I - 13-05 2 2" xfId="13458" xr:uid="{D7BB236A-000E-45AA-A953-5FABAA357772}"/>
    <cellStyle name="l_Resumos Televisão_Plano AC - REV I - 13-05 2 2 2" xfId="17088" xr:uid="{69BDC77D-D9B7-4091-9F11-87AFDCF0C5D4}"/>
    <cellStyle name="l_Resumos Televisão_Plano AC - REV I - 13-05 2 2 2 2" xfId="23247" xr:uid="{00B15066-4F6C-4299-A449-DB3A4B9AFF04}"/>
    <cellStyle name="l_Resumos Televisão_Plano AC - REV I - 13-05 2 2 2 2 2" xfId="40514" xr:uid="{DAE55C1A-3053-4F75-8500-3BE2C9EDFC4E}"/>
    <cellStyle name="l_Resumos Televisão_Plano AC - REV I - 13-05 2 2 2 3" xfId="28155" xr:uid="{04ABE05D-F433-414B-A555-96C8E809C31F}"/>
    <cellStyle name="l_Resumos Televisão_Plano AC - REV I - 13-05 2 2 3" xfId="31379" xr:uid="{00E93F4E-6CF0-4833-896C-81312E7DED2C}"/>
    <cellStyle name="l_Resumos Televisão_Plano AC - REV I - 13-05 2 2 3 2" xfId="43603" xr:uid="{DA4B983A-0F55-41AB-BB1F-910FF7D3E06D}"/>
    <cellStyle name="l_Resumos Televisão_Plano AC - REV I - 13-05 2 2 4" xfId="34371" xr:uid="{A0F51D79-E884-4ED5-9B0A-B831C04213CE}"/>
    <cellStyle name="l_Resumos Televisão_Plano AC - REV I - 13-05 2 2 4 2" xfId="46090" xr:uid="{CD103811-944C-48E3-9CEB-C72A1682135A}"/>
    <cellStyle name="l_Resumos Televisão_Plano AC - REV I - 13-05 2 2 5" xfId="36572" xr:uid="{F72E5896-CF91-483F-B55E-D845CC469946}"/>
    <cellStyle name="l_Resumos Televisão_Plano AC - REV I - 13-05 2 2 6" xfId="24484" xr:uid="{6724AF74-CBE1-4453-A00E-ABA79B733966}"/>
    <cellStyle name="l_Resumos Televisão_Plano AC - REV I - 13-05 2 3" xfId="15385" xr:uid="{5EBF259B-6F43-4311-88DD-F54299A58D18}"/>
    <cellStyle name="l_Resumos Televisão_Plano AC - REV I - 13-05 2 3 2" xfId="21544" xr:uid="{BCB45F6F-7CE8-4352-BDE0-0241B5B22408}"/>
    <cellStyle name="l_Resumos Televisão_Plano AC - REV I - 13-05 2 3 2 2" xfId="38917" xr:uid="{C5746365-422B-4AA6-915D-14C7B178843D}"/>
    <cellStyle name="l_Resumos Televisão_Plano AC - REV I - 13-05 2 3 3" xfId="26506" xr:uid="{17A011C6-AC90-4DCB-85CD-7A7FD7B67194}"/>
    <cellStyle name="l_Resumos Televisão_Plano AC - REV I - 13-05 2 4" xfId="29697" xr:uid="{B9D9168C-9BCA-4A01-9164-66E85B87C9EA}"/>
    <cellStyle name="l_Resumos Televisão_Plano AC - REV I - 13-05 2 4 2" xfId="42007" xr:uid="{5CB7390D-5D3F-4C18-8957-09ACFEF4E3E0}"/>
    <cellStyle name="l_Resumos Televisão_Plano AC - REV I - 13-05 2 5" xfId="32681" xr:uid="{A45F311F-528D-49C5-94D4-E02C57653172}"/>
    <cellStyle name="l_Resumos Televisão_Plano AC - REV I - 13-05 2 5 2" xfId="44436" xr:uid="{F22C35E4-A486-4083-A138-95E8CBB44D08}"/>
    <cellStyle name="l_Resumos Televisão_Plano AC - REV I - 13-05 2 6" xfId="34986" xr:uid="{5746B119-3CD0-489E-9230-1F0D24C882E4}"/>
    <cellStyle name="l_Resumos Televisão_Plano AC - REV I - 13-05 2 7" xfId="19617" xr:uid="{54AC933C-1CB3-4569-A143-3FA63AC945A8}"/>
    <cellStyle name="l_Resumos Televisão_Plano AC - REV I - 13-05 3" xfId="12655" xr:uid="{305CE250-DE14-4F9A-9287-08EECCC3E2DC}"/>
    <cellStyle name="l_Resumos Televisão_Plano AC - REV I - 13-05 3 2" xfId="16285" xr:uid="{D5C7431F-41AB-48A5-828B-58D26C162561}"/>
    <cellStyle name="l_Resumos Televisão_Plano AC - REV I - 13-05 3 2 2" xfId="22444" xr:uid="{7E6A9FEA-8E07-47E2-A77D-1BE01C240727}"/>
    <cellStyle name="l_Resumos Televisão_Plano AC - REV I - 13-05 3 2 2 2" xfId="39722" xr:uid="{2AE58BEA-2173-40C4-AA00-F61EB8339DCE}"/>
    <cellStyle name="l_Resumos Televisão_Plano AC - REV I - 13-05 3 2 3" xfId="27363" xr:uid="{C59B2523-2412-4619-929D-84224135D386}"/>
    <cellStyle name="l_Resumos Televisão_Plano AC - REV I - 13-05 3 2 4" xfId="48622" xr:uid="{9D022180-62EB-4AF6-AE98-0AE127679989}"/>
    <cellStyle name="l_Resumos Televisão_Plano AC - REV I - 13-05 3 3" xfId="17985" xr:uid="{40FD9E4A-FB38-4AF6-B592-A16BD9B957BC}"/>
    <cellStyle name="l_Resumos Televisão_Plano AC - REV I - 13-05 3 3 2" xfId="24144" xr:uid="{C680532B-F545-4C33-BE03-F4B8A3620399}"/>
    <cellStyle name="l_Resumos Televisão_Plano AC - REV I - 13-05 3 3 2 2" xfId="42807" xr:uid="{7D6EF145-EF23-43AF-B114-18E3F97A2BB6}"/>
    <cellStyle name="l_Resumos Televisão_Plano AC - REV I - 13-05 3 3 3" xfId="30581" xr:uid="{F42B47C0-A7FF-41EE-98ED-B3B9A8B1A6D4}"/>
    <cellStyle name="l_Resumos Televisão_Plano AC - REV I - 13-05 3 4" xfId="33578" xr:uid="{801789FB-FC49-4A4F-A0F8-F217AC9AE6B9}"/>
    <cellStyle name="l_Resumos Televisão_Plano AC - REV I - 13-05 3 4 2" xfId="45297" xr:uid="{175A08C8-FCC1-4601-A5E7-19717DF05116}"/>
    <cellStyle name="l_Resumos Televisão_Plano AC - REV I - 13-05 3 5" xfId="35780" xr:uid="{32B0B761-4A16-4E89-ACC5-995025DC6737}"/>
    <cellStyle name="l_Resumos Televisão_Plano AC - REV I - 13-05 3 6" xfId="35176" xr:uid="{A2CA07BB-F6F3-4D48-BC11-76D7DC6779BF}"/>
    <cellStyle name="l_Resumos Televisão_Plano AC - REV I - 13-05 3 6 2" xfId="46290" xr:uid="{414134D1-743A-4CD9-8520-4F43DACDEFBC}"/>
    <cellStyle name="l_Resumos Televisão_Plano AC - REV I - 13-05 4" xfId="14545" xr:uid="{7E237177-10EA-4E3F-B63E-7D86ED235C29}"/>
    <cellStyle name="l_Resumos Televisão_Plano AC - REV I - 13-05 4 2" xfId="20704" xr:uid="{B4F3F68F-83F1-4A14-A312-B5B18A6FBCF6}"/>
    <cellStyle name="l_Resumos Televisão_Plano AC - REV I - 13-05 4 2 2" xfId="38114" xr:uid="{8807FA0D-B5B2-4189-B95E-12A14976932B}"/>
    <cellStyle name="l_Resumos Televisão_Plano AC - REV I - 13-05 4 3" xfId="25612" xr:uid="{05A0BBB8-1368-42A7-8E69-F1E534EA98E6}"/>
    <cellStyle name="l_Resumos Televisão_Plano AC - REV I - 13-05 5" xfId="28823" xr:uid="{7DB7F8C4-D2D1-473D-A675-F154ED45C8E0}"/>
    <cellStyle name="l_Resumos Televisão_Plano AC - REV I - 13-05 5 2" xfId="41179" xr:uid="{C40934BB-AB84-4E00-8207-A69FF5BD8C5F}"/>
    <cellStyle name="l_Resumos Televisão_Plano AC - REV I - 13-05 6" xfId="25875" xr:uid="{B06698E2-7ACD-4172-8E22-03BB4B6E05E5}"/>
    <cellStyle name="l_Resumos Televisão_Plano AC - REV I - 13-05_OOH - Rev 12" xfId="4408" xr:uid="{EFD60F14-0E63-4B75-AAEE-6182DF961602}"/>
    <cellStyle name="l_Resumos Televisão_Plano AM - REV I - 13.05" xfId="2296" xr:uid="{D9591474-1A00-4848-9BB6-DF7F64E48705}"/>
    <cellStyle name="l_Resumos Televisão_Plano AM - REV I - 13.05 2" xfId="11703" xr:uid="{558AF1C2-7DE7-4A22-B0DD-5D3A89ED49FC}"/>
    <cellStyle name="l_Resumos Televisão_Plano AM - REV I - 13.05 2 2" xfId="13459" xr:uid="{E482EABC-61CC-4B95-AC91-54DAB23E6168}"/>
    <cellStyle name="l_Resumos Televisão_Plano AM - REV I - 13.05 2 2 2" xfId="17089" xr:uid="{9BD3EB9F-2885-4AB3-B60A-9A11F5733B13}"/>
    <cellStyle name="l_Resumos Televisão_Plano AM - REV I - 13.05 2 2 2 2" xfId="23248" xr:uid="{60DDF1DC-6490-4BDB-83E0-02C75F3AB903}"/>
    <cellStyle name="l_Resumos Televisão_Plano AM - REV I - 13.05 2 2 2 2 2" xfId="40515" xr:uid="{CDD349B4-BFEF-42F4-A7FA-34ABC02B5CDD}"/>
    <cellStyle name="l_Resumos Televisão_Plano AM - REV I - 13.05 2 2 2 3" xfId="28156" xr:uid="{3D8C4E73-1D04-4F52-A6C3-0412B556883E}"/>
    <cellStyle name="l_Resumos Televisão_Plano AM - REV I - 13.05 2 2 3" xfId="31380" xr:uid="{50200451-D3C4-491D-BCFE-AF6954B7F1FF}"/>
    <cellStyle name="l_Resumos Televisão_Plano AM - REV I - 13.05 2 2 3 2" xfId="43604" xr:uid="{7E6DC2AF-AC32-4B3D-827A-843E25150271}"/>
    <cellStyle name="l_Resumos Televisão_Plano AM - REV I - 13.05 2 2 4" xfId="34372" xr:uid="{ED959100-4828-4468-AEF5-CA11DAA3467F}"/>
    <cellStyle name="l_Resumos Televisão_Plano AM - REV I - 13.05 2 2 4 2" xfId="46091" xr:uid="{265C5F2F-074A-42B7-9F41-480EB400BA7D}"/>
    <cellStyle name="l_Resumos Televisão_Plano AM - REV I - 13.05 2 2 5" xfId="36573" xr:uid="{8FBDD81C-7F7A-40CF-8F28-57978BBE27D7}"/>
    <cellStyle name="l_Resumos Televisão_Plano AM - REV I - 13.05 2 2 6" xfId="24485" xr:uid="{A8E4E9B1-B6AC-4B6C-9335-68BA6B3D9C2D}"/>
    <cellStyle name="l_Resumos Televisão_Plano AM - REV I - 13.05 2 3" xfId="15386" xr:uid="{6163ABD7-825F-47D2-99AC-81276277AD08}"/>
    <cellStyle name="l_Resumos Televisão_Plano AM - REV I - 13.05 2 3 2" xfId="21545" xr:uid="{76EE136C-AB86-4A5B-AD61-C21439FD5E0F}"/>
    <cellStyle name="l_Resumos Televisão_Plano AM - REV I - 13.05 2 3 2 2" xfId="38918" xr:uid="{6EDC076B-68A3-4CE5-95EF-66F293B61194}"/>
    <cellStyle name="l_Resumos Televisão_Plano AM - REV I - 13.05 2 3 3" xfId="26507" xr:uid="{E7DF173B-E606-4882-8CDA-E01D39653922}"/>
    <cellStyle name="l_Resumos Televisão_Plano AM - REV I - 13.05 2 4" xfId="29698" xr:uid="{C1343F4B-0FCB-4FA8-83C8-ECAD98F3DB41}"/>
    <cellStyle name="l_Resumos Televisão_Plano AM - REV I - 13.05 2 4 2" xfId="42008" xr:uid="{8357DB22-AAEF-491B-8E40-8D4407927276}"/>
    <cellStyle name="l_Resumos Televisão_Plano AM - REV I - 13.05 2 5" xfId="32682" xr:uid="{541917EA-E516-467D-B515-9787431B0679}"/>
    <cellStyle name="l_Resumos Televisão_Plano AM - REV I - 13.05 2 5 2" xfId="44437" xr:uid="{46C4441F-03B0-482C-92B8-DE6374856185}"/>
    <cellStyle name="l_Resumos Televisão_Plano AM - REV I - 13.05 2 6" xfId="34987" xr:uid="{D970F8EC-625F-4E9F-84BB-67E1B3D1EFB2}"/>
    <cellStyle name="l_Resumos Televisão_Plano AM - REV I - 13.05 2 7" xfId="18940" xr:uid="{800FED08-D516-4B72-9770-1AE55EFE81B3}"/>
    <cellStyle name="l_Resumos Televisão_Plano AM - REV I - 13.05 3" xfId="12656" xr:uid="{982855AD-89A4-49C6-95E5-FD2F46B71165}"/>
    <cellStyle name="l_Resumos Televisão_Plano AM - REV I - 13.05 3 2" xfId="16286" xr:uid="{7A7D3BF3-2E8D-44F4-B8F1-8EB427BE14F7}"/>
    <cellStyle name="l_Resumos Televisão_Plano AM - REV I - 13.05 3 2 2" xfId="22445" xr:uid="{7F25D4D1-9C4D-4FB5-964C-A8A69E7BA69B}"/>
    <cellStyle name="l_Resumos Televisão_Plano AM - REV I - 13.05 3 2 2 2" xfId="39723" xr:uid="{03D10B6C-6AEA-4801-8419-DDA4C8C11654}"/>
    <cellStyle name="l_Resumos Televisão_Plano AM - REV I - 13.05 3 2 3" xfId="27364" xr:uid="{28D7DB51-7B05-44B5-A10E-04D05D396DEB}"/>
    <cellStyle name="l_Resumos Televisão_Plano AM - REV I - 13.05 3 2 4" xfId="48623" xr:uid="{F67848E4-BE2E-4194-9851-3647D3C137E8}"/>
    <cellStyle name="l_Resumos Televisão_Plano AM - REV I - 13.05 3 3" xfId="17986" xr:uid="{139DE8C5-8F91-4B09-9382-D7D3BD90B431}"/>
    <cellStyle name="l_Resumos Televisão_Plano AM - REV I - 13.05 3 3 2" xfId="24145" xr:uid="{5FBD5A1C-5EE4-4CFB-905C-602DBA4A89A4}"/>
    <cellStyle name="l_Resumos Televisão_Plano AM - REV I - 13.05 3 3 2 2" xfId="42808" xr:uid="{31ED28B0-1DB4-4290-9717-351BC959E1EE}"/>
    <cellStyle name="l_Resumos Televisão_Plano AM - REV I - 13.05 3 3 3" xfId="30582" xr:uid="{265947F2-4FE6-4F55-8AF7-04BF12E42CBE}"/>
    <cellStyle name="l_Resumos Televisão_Plano AM - REV I - 13.05 3 4" xfId="33579" xr:uid="{1178AD2E-08F5-4ADC-BF97-F36EFFC19478}"/>
    <cellStyle name="l_Resumos Televisão_Plano AM - REV I - 13.05 3 4 2" xfId="45298" xr:uid="{24EAB8A6-3E18-40B2-A655-D7ECC9B733ED}"/>
    <cellStyle name="l_Resumos Televisão_Plano AM - REV I - 13.05 3 5" xfId="35781" xr:uid="{A8C4FA2F-0F09-4E65-8FF8-DC0A84219A26}"/>
    <cellStyle name="l_Resumos Televisão_Plano AM - REV I - 13.05 3 6" xfId="37007" xr:uid="{360FBCDA-7A47-4F19-BFEC-6B1E75907CDF}"/>
    <cellStyle name="l_Resumos Televisão_Plano AM - REV I - 13.05 3 6 2" xfId="46543" xr:uid="{C4B0C33F-B953-4441-89DB-6EA38E1D0301}"/>
    <cellStyle name="l_Resumos Televisão_Plano AM - REV I - 13.05 4" xfId="14546" xr:uid="{26C7AF38-4784-4999-B3DC-3144CBC28489}"/>
    <cellStyle name="l_Resumos Televisão_Plano AM - REV I - 13.05 4 2" xfId="20705" xr:uid="{6523E11D-6937-4203-905E-B4B537631BDE}"/>
    <cellStyle name="l_Resumos Televisão_Plano AM - REV I - 13.05 4 2 2" xfId="38115" xr:uid="{B8666CDE-F4FD-4707-BCED-0F691ECFDBBC}"/>
    <cellStyle name="l_Resumos Televisão_Plano AM - REV I - 13.05 4 3" xfId="25613" xr:uid="{854D771F-93B5-40ED-A785-2734E0E83AE8}"/>
    <cellStyle name="l_Resumos Televisão_Plano AM - REV I - 13.05 5" xfId="28824" xr:uid="{73AE7095-1CC7-4A50-9477-EB99D6C3F582}"/>
    <cellStyle name="l_Resumos Televisão_Plano AM - REV I - 13.05 5 2" xfId="41180" xr:uid="{ACBFFDAE-FA0B-4BC8-9305-26728EDCF296}"/>
    <cellStyle name="l_Resumos Televisão_Plano AM - REV I - 13.05 6" xfId="25872" xr:uid="{5D91C890-3075-44FE-8ACA-F1DC09881EF9}"/>
    <cellStyle name="l_Resumos Televisão_Plano AM - REV I - 13.05_OOH - Rev 12" xfId="4409" xr:uid="{9BDB047C-EE83-4474-9919-EC75ADA2604D}"/>
    <cellStyle name="l_Resumos Televisão_Plano AP - REV I - 13.05" xfId="2297" xr:uid="{45FAC684-DB1E-4A7C-9C86-4DA4F3217118}"/>
    <cellStyle name="l_Resumos Televisão_Plano AP - REV I - 13.05 2" xfId="11704" xr:uid="{969DE26E-E999-4B11-BCD7-736A945E8DBD}"/>
    <cellStyle name="l_Resumos Televisão_Plano AP - REV I - 13.05 2 2" xfId="13460" xr:uid="{F237CB50-9C8D-4F05-ADF2-EB776016FEC9}"/>
    <cellStyle name="l_Resumos Televisão_Plano AP - REV I - 13.05 2 2 2" xfId="17090" xr:uid="{F0931E2C-ECD7-4934-A6F8-D372A43A8748}"/>
    <cellStyle name="l_Resumos Televisão_Plano AP - REV I - 13.05 2 2 2 2" xfId="23249" xr:uid="{3EE175B5-69A0-46D8-A638-7DAFA3BC7A7F}"/>
    <cellStyle name="l_Resumos Televisão_Plano AP - REV I - 13.05 2 2 2 2 2" xfId="40516" xr:uid="{8E9D258B-F9B9-4C8B-8D57-B1FF318B62F7}"/>
    <cellStyle name="l_Resumos Televisão_Plano AP - REV I - 13.05 2 2 2 3" xfId="28157" xr:uid="{0B85A85C-BC73-4B9E-A056-B37D7DB9CFDB}"/>
    <cellStyle name="l_Resumos Televisão_Plano AP - REV I - 13.05 2 2 3" xfId="31381" xr:uid="{94FD261A-E2D1-440E-9D07-1D395B6C5718}"/>
    <cellStyle name="l_Resumos Televisão_Plano AP - REV I - 13.05 2 2 3 2" xfId="43605" xr:uid="{36CB8BE4-D6EF-4F5B-A99F-444945D849C3}"/>
    <cellStyle name="l_Resumos Televisão_Plano AP - REV I - 13.05 2 2 4" xfId="34373" xr:uid="{54CDDEFC-D386-4AEF-AAEF-5B3B5CCABA6F}"/>
    <cellStyle name="l_Resumos Televisão_Plano AP - REV I - 13.05 2 2 4 2" xfId="46092" xr:uid="{BB1A7C30-43E1-4CB4-AC76-63DBB4A37795}"/>
    <cellStyle name="l_Resumos Televisão_Plano AP - REV I - 13.05 2 2 5" xfId="36574" xr:uid="{A0A48B31-E42C-46D9-A3C3-4045CF53A481}"/>
    <cellStyle name="l_Resumos Televisão_Plano AP - REV I - 13.05 2 2 6" xfId="24486" xr:uid="{CAE4142A-8893-4B9E-B726-C2C2A7ABBD98}"/>
    <cellStyle name="l_Resumos Televisão_Plano AP - REV I - 13.05 2 3" xfId="15387" xr:uid="{B8277E9B-7BFC-476A-BAD0-B027FD1DE7FF}"/>
    <cellStyle name="l_Resumos Televisão_Plano AP - REV I - 13.05 2 3 2" xfId="21546" xr:uid="{8A3D3005-77EA-4B31-A91F-0CC1F8198E75}"/>
    <cellStyle name="l_Resumos Televisão_Plano AP - REV I - 13.05 2 3 2 2" xfId="38919" xr:uid="{7B4A2E60-A80A-47C5-B67E-16002D54D8DD}"/>
    <cellStyle name="l_Resumos Televisão_Plano AP - REV I - 13.05 2 3 3" xfId="26508" xr:uid="{B701ABEA-F946-4867-93BB-377C1ACEE5DA}"/>
    <cellStyle name="l_Resumos Televisão_Plano AP - REV I - 13.05 2 4" xfId="29699" xr:uid="{42901D0E-9FAC-4292-99E0-E48244FF26DC}"/>
    <cellStyle name="l_Resumos Televisão_Plano AP - REV I - 13.05 2 4 2" xfId="42009" xr:uid="{D8FA0243-85B6-4274-94E2-74C01F620C92}"/>
    <cellStyle name="l_Resumos Televisão_Plano AP - REV I - 13.05 2 5" xfId="32683" xr:uid="{4C0B2C70-E9A1-4A3C-9D19-389EE6C7CBD9}"/>
    <cellStyle name="l_Resumos Televisão_Plano AP - REV I - 13.05 2 5 2" xfId="44438" xr:uid="{21D4FFC6-C860-476D-9B6C-8D6812A32809}"/>
    <cellStyle name="l_Resumos Televisão_Plano AP - REV I - 13.05 2 6" xfId="34988" xr:uid="{5C31AA2F-74FF-4990-AEF1-241F2AEAD071}"/>
    <cellStyle name="l_Resumos Televisão_Plano AP - REV I - 13.05 2 7" xfId="18624" xr:uid="{36237AFC-5AE8-4B58-83C3-B08711818B4D}"/>
    <cellStyle name="l_Resumos Televisão_Plano AP - REV I - 13.05 3" xfId="12657" xr:uid="{EC49129C-9172-4B20-AACA-6A033E49CBC7}"/>
    <cellStyle name="l_Resumos Televisão_Plano AP - REV I - 13.05 3 2" xfId="16287" xr:uid="{F2977BB6-67C0-473F-8517-3B2F002ABDE0}"/>
    <cellStyle name="l_Resumos Televisão_Plano AP - REV I - 13.05 3 2 2" xfId="22446" xr:uid="{AABEA752-9F33-425E-A517-8F23188A1809}"/>
    <cellStyle name="l_Resumos Televisão_Plano AP - REV I - 13.05 3 2 2 2" xfId="39724" xr:uid="{E4FB70B9-7F19-4DAF-A13E-7062705B4ED5}"/>
    <cellStyle name="l_Resumos Televisão_Plano AP - REV I - 13.05 3 2 3" xfId="27365" xr:uid="{B5268AE2-DF1B-4ECA-9348-F6627FA1970F}"/>
    <cellStyle name="l_Resumos Televisão_Plano AP - REV I - 13.05 3 2 4" xfId="48624" xr:uid="{BA5D084D-160B-46C2-9F98-F81B5D7D0C6D}"/>
    <cellStyle name="l_Resumos Televisão_Plano AP - REV I - 13.05 3 3" xfId="17987" xr:uid="{7006476E-6767-4EC8-9C58-1B7C0131E512}"/>
    <cellStyle name="l_Resumos Televisão_Plano AP - REV I - 13.05 3 3 2" xfId="24146" xr:uid="{64A72D4B-F674-46B1-A690-2C494ED50CE6}"/>
    <cellStyle name="l_Resumos Televisão_Plano AP - REV I - 13.05 3 3 2 2" xfId="42809" xr:uid="{BC9A587F-B37C-448C-AA33-4147ED332F62}"/>
    <cellStyle name="l_Resumos Televisão_Plano AP - REV I - 13.05 3 3 3" xfId="30583" xr:uid="{9500E0A8-328B-4CA3-919C-FF1CFE1EF42C}"/>
    <cellStyle name="l_Resumos Televisão_Plano AP - REV I - 13.05 3 4" xfId="33580" xr:uid="{02057BDA-0586-4AF9-99FC-7CB246A4A8A7}"/>
    <cellStyle name="l_Resumos Televisão_Plano AP - REV I - 13.05 3 4 2" xfId="45299" xr:uid="{0247C8FB-5D3E-4AC1-84BF-373E0D907AF7}"/>
    <cellStyle name="l_Resumos Televisão_Plano AP - REV I - 13.05 3 5" xfId="35782" xr:uid="{5D2C0A9E-2111-48F5-BA00-5DC3F2B6755F}"/>
    <cellStyle name="l_Resumos Televisão_Plano AP - REV I - 13.05 3 6" xfId="37210" xr:uid="{739AB569-9819-45DD-8AEB-3E10624453EB}"/>
    <cellStyle name="l_Resumos Televisão_Plano AP - REV I - 13.05 3 6 2" xfId="46746" xr:uid="{7BAF2216-18F2-4C52-935C-D8F39CB53965}"/>
    <cellStyle name="l_Resumos Televisão_Plano AP - REV I - 13.05 4" xfId="14547" xr:uid="{0EE3117E-01F3-4E48-8418-7E5086FAC3AF}"/>
    <cellStyle name="l_Resumos Televisão_Plano AP - REV I - 13.05 4 2" xfId="20706" xr:uid="{FD7C3886-C2D3-4A3A-8F27-452D8AE43C4A}"/>
    <cellStyle name="l_Resumos Televisão_Plano AP - REV I - 13.05 4 2 2" xfId="38116" xr:uid="{4637829A-B107-4230-BBD6-E42BD2350EA8}"/>
    <cellStyle name="l_Resumos Televisão_Plano AP - REV I - 13.05 4 3" xfId="25614" xr:uid="{5D0D9BF3-34EF-4571-A193-90B39CAC7A41}"/>
    <cellStyle name="l_Resumos Televisão_Plano AP - REV I - 13.05 5" xfId="28825" xr:uid="{705B0496-65D9-4B15-AA75-AA6D49DD6E1A}"/>
    <cellStyle name="l_Resumos Televisão_Plano AP - REV I - 13.05 5 2" xfId="41181" xr:uid="{8BA8E8AA-79B0-4D6D-B856-364680357799}"/>
    <cellStyle name="l_Resumos Televisão_Plano AP - REV I - 13.05 6" xfId="25869" xr:uid="{F64376C4-62F9-45F1-91BE-7B3F7EBD8A38}"/>
    <cellStyle name="l_Resumos Televisão_Plano AP - REV I - 13.05_OOH - Rev 12" xfId="4410" xr:uid="{0CF803FC-D7DA-47BB-8777-A85336BFD14C}"/>
    <cellStyle name="l_Resumos Televisão_Plano BA - Jornal Meia Pág. Tab. 17.05" xfId="2298" xr:uid="{E75C8C2D-970E-43E2-92D3-9F58C0B46BC0}"/>
    <cellStyle name="l_Resumos Televisão_Plano BA - Jornal Meia Pág. Tab. 17.05 - JR NÃO PROG. 19.05" xfId="2299" xr:uid="{9F966DB1-EBE1-4164-A7AE-55C4C1911610}"/>
    <cellStyle name="l_Resumos Televisão_Plano BA - REConferido Jornal 15.05 16.05.08" xfId="2300" xr:uid="{0652F732-F8FF-44DB-8BB3-F897F86394D4}"/>
    <cellStyle name="l_Resumos Televisão_Plano Base PI" xfId="2301" xr:uid="{3BB0A79C-8FF8-456A-9D12-11F99ACB4867}"/>
    <cellStyle name="l_Resumos Televisão_Plano Base PI 2" xfId="11705" xr:uid="{A856A2BE-444D-4742-B080-E2E78175DBF0}"/>
    <cellStyle name="l_Resumos Televisão_Plano Base PI 2 2" xfId="13461" xr:uid="{D6BA9E3C-C414-4054-9EBB-175601CD59B7}"/>
    <cellStyle name="l_Resumos Televisão_Plano Base PI 2 2 2" xfId="17091" xr:uid="{37115AAA-7106-4F1C-AC29-F38D448609F3}"/>
    <cellStyle name="l_Resumos Televisão_Plano Base PI 2 2 2 2" xfId="23250" xr:uid="{5D962A0F-F233-453D-8193-14DAF62AC078}"/>
    <cellStyle name="l_Resumos Televisão_Plano Base PI 2 2 2 2 2" xfId="40517" xr:uid="{C4317DA0-2358-45BB-A23A-9C30F6E8BF7C}"/>
    <cellStyle name="l_Resumos Televisão_Plano Base PI 2 2 2 3" xfId="28158" xr:uid="{5D3F80E3-2B73-4B2F-AF99-3EB3C3C437AD}"/>
    <cellStyle name="l_Resumos Televisão_Plano Base PI 2 2 3" xfId="31382" xr:uid="{3DD47702-B0FF-46A3-BB68-2D7E18FB70E8}"/>
    <cellStyle name="l_Resumos Televisão_Plano Base PI 2 2 3 2" xfId="43606" xr:uid="{778D7E3B-CC84-4FDC-B6FC-DE64F9CFC770}"/>
    <cellStyle name="l_Resumos Televisão_Plano Base PI 2 2 4" xfId="34374" xr:uid="{1B9D8350-C610-4AC9-8748-0B2D85031C62}"/>
    <cellStyle name="l_Resumos Televisão_Plano Base PI 2 2 4 2" xfId="46093" xr:uid="{0B07C0F3-C512-469F-827C-B0ADAC96DD9C}"/>
    <cellStyle name="l_Resumos Televisão_Plano Base PI 2 2 5" xfId="36575" xr:uid="{76AF35F1-BD5F-44B5-8615-6AAA4A876AE5}"/>
    <cellStyle name="l_Resumos Televisão_Plano Base PI 2 2 6" xfId="24487" xr:uid="{7CB3CA2A-622B-42D4-801D-709D18609B40}"/>
    <cellStyle name="l_Resumos Televisão_Plano Base PI 2 3" xfId="15388" xr:uid="{511F7E25-15BC-4AD7-BEC0-01AC6D5ADE79}"/>
    <cellStyle name="l_Resumos Televisão_Plano Base PI 2 3 2" xfId="21547" xr:uid="{5FD1E2C5-19DB-4649-ACA6-A69BDA2A5B16}"/>
    <cellStyle name="l_Resumos Televisão_Plano Base PI 2 3 2 2" xfId="38920" xr:uid="{C3197C02-AFA2-40FD-81E8-1E5A44157B22}"/>
    <cellStyle name="l_Resumos Televisão_Plano Base PI 2 3 3" xfId="26509" xr:uid="{F870FCDE-EA78-4B13-BD95-7A052BABCC35}"/>
    <cellStyle name="l_Resumos Televisão_Plano Base PI 2 4" xfId="29700" xr:uid="{3C1D6BB6-290E-488D-9140-CA6620E73F35}"/>
    <cellStyle name="l_Resumos Televisão_Plano Base PI 2 4 2" xfId="42010" xr:uid="{973703D0-24A9-43CD-AF7B-DC3C0D2A2C24}"/>
    <cellStyle name="l_Resumos Televisão_Plano Base PI 2 5" xfId="32684" xr:uid="{71520EC2-A558-4E1D-97E3-23B65649B093}"/>
    <cellStyle name="l_Resumos Televisão_Plano Base PI 2 5 2" xfId="44439" xr:uid="{DD0FCBE5-1B7C-455C-881D-A899A75E4E2B}"/>
    <cellStyle name="l_Resumos Televisão_Plano Base PI 2 6" xfId="34989" xr:uid="{8854A1E6-9674-4925-92B8-A1E4C532A7A2}"/>
    <cellStyle name="l_Resumos Televisão_Plano Base PI 2 7" xfId="19322" xr:uid="{C601DB22-665B-415E-B8CF-8EF93032BEB3}"/>
    <cellStyle name="l_Resumos Televisão_Plano Base PI 3" xfId="12658" xr:uid="{ADD4D18F-509A-4EF0-B56F-87CE0145F1E5}"/>
    <cellStyle name="l_Resumos Televisão_Plano Base PI 3 2" xfId="16288" xr:uid="{A7F5C05C-17FE-4EBD-92D5-FDB43EEEF902}"/>
    <cellStyle name="l_Resumos Televisão_Plano Base PI 3 2 2" xfId="22447" xr:uid="{9DB68362-657D-4D8A-866E-22A7C6DF62C4}"/>
    <cellStyle name="l_Resumos Televisão_Plano Base PI 3 2 2 2" xfId="39725" xr:uid="{1D60B823-E17D-40B1-87E3-00F0665FD9ED}"/>
    <cellStyle name="l_Resumos Televisão_Plano Base PI 3 2 3" xfId="27366" xr:uid="{B3601FDC-F402-4A8F-91A4-9D21FC55B0FB}"/>
    <cellStyle name="l_Resumos Televisão_Plano Base PI 3 2 4" xfId="48625" xr:uid="{3B7F606A-DB18-4752-9FFB-850FC41F344B}"/>
    <cellStyle name="l_Resumos Televisão_Plano Base PI 3 3" xfId="17988" xr:uid="{69C87100-C5E7-4CDC-951D-D90356ACACAE}"/>
    <cellStyle name="l_Resumos Televisão_Plano Base PI 3 3 2" xfId="24147" xr:uid="{2EBE98F8-6386-41F3-843D-23E571BFAE54}"/>
    <cellStyle name="l_Resumos Televisão_Plano Base PI 3 3 2 2" xfId="42810" xr:uid="{E130DC57-88F6-4A21-8A38-90AF28FA5D2F}"/>
    <cellStyle name="l_Resumos Televisão_Plano Base PI 3 3 3" xfId="30584" xr:uid="{0B3B8FDA-7764-48FB-A9BB-AD998C4AED97}"/>
    <cellStyle name="l_Resumos Televisão_Plano Base PI 3 4" xfId="33581" xr:uid="{CFFC8A9E-0FB3-45C0-A76F-14BD9844454A}"/>
    <cellStyle name="l_Resumos Televisão_Plano Base PI 3 4 2" xfId="45300" xr:uid="{CA2977BB-1269-482E-A6E2-8FDBDB50EFE3}"/>
    <cellStyle name="l_Resumos Televisão_Plano Base PI 3 5" xfId="35783" xr:uid="{B88E5AF5-4118-4D7D-842A-A4557990A6BC}"/>
    <cellStyle name="l_Resumos Televisão_Plano Base PI 3 6" xfId="36810" xr:uid="{EF9195F7-4D46-41F4-9530-6F3609F75DA5}"/>
    <cellStyle name="l_Resumos Televisão_Plano Base PI 3 6 2" xfId="46346" xr:uid="{85808104-3AE8-4F80-BF2C-E82A45A428F1}"/>
    <cellStyle name="l_Resumos Televisão_Plano Base PI 4" xfId="14548" xr:uid="{51E25CE7-9CBC-4AC2-B756-E023E96741D2}"/>
    <cellStyle name="l_Resumos Televisão_Plano Base PI 4 2" xfId="20707" xr:uid="{52496E43-8564-4E73-845F-F60EAB5C0A5F}"/>
    <cellStyle name="l_Resumos Televisão_Plano Base PI 4 2 2" xfId="38117" xr:uid="{8415AB1E-36C8-4FC1-B33C-BF8CD47BC279}"/>
    <cellStyle name="l_Resumos Televisão_Plano Base PI 4 3" xfId="25615" xr:uid="{4D1102AB-6DF5-40C6-A9EB-12F5229C8873}"/>
    <cellStyle name="l_Resumos Televisão_Plano Base PI 5" xfId="28826" xr:uid="{096FBBB2-21F5-4106-94A7-EE5BB5E8BEB5}"/>
    <cellStyle name="l_Resumos Televisão_Plano Base PI 5 2" xfId="41182" xr:uid="{37C5B10B-54C5-4EF2-BA75-A8ADD5BB1D19}"/>
    <cellStyle name="l_Resumos Televisão_Plano Base PI 6" xfId="24752" xr:uid="{93509FD9-D742-4741-B059-5E2037FCB63E}"/>
    <cellStyle name="l_Resumos Televisão_Plano Base PI_OOH - Rev 12" xfId="4411" xr:uid="{328AE458-BB63-41FB-97BD-EC8CB57EDA92}"/>
    <cellStyle name="l_Resumos Televisão_Plano Base PI_TV MATISSE" xfId="2302" xr:uid="{60C782AB-63DA-44B2-BEBD-A07B0E7171F1}"/>
    <cellStyle name="l_Resumos Televisão_Plano Base PI_TV MATISSE 2" xfId="11706" xr:uid="{7DCB7361-6614-4D2F-945E-8F567C80C1BD}"/>
    <cellStyle name="l_Resumos Televisão_Plano Base PI_TV MATISSE 2 2" xfId="13462" xr:uid="{1F0B00FC-FECB-4C7C-BD6B-C05084AEF388}"/>
    <cellStyle name="l_Resumos Televisão_Plano Base PI_TV MATISSE 2 2 2" xfId="17092" xr:uid="{02C99676-D40F-4D8C-BE95-87356B0AC9BA}"/>
    <cellStyle name="l_Resumos Televisão_Plano Base PI_TV MATISSE 2 2 2 2" xfId="23251" xr:uid="{EFFA7E31-1E16-483C-9804-F788F8A78294}"/>
    <cellStyle name="l_Resumos Televisão_Plano Base PI_TV MATISSE 2 2 2 2 2" xfId="40518" xr:uid="{A82F3942-3B87-44A3-B52C-BC925C910E59}"/>
    <cellStyle name="l_Resumos Televisão_Plano Base PI_TV MATISSE 2 2 2 3" xfId="28159" xr:uid="{8C5EA656-20C4-4833-97D0-9FE2D9C88B85}"/>
    <cellStyle name="l_Resumos Televisão_Plano Base PI_TV MATISSE 2 2 3" xfId="31383" xr:uid="{CDA22EDA-A6AB-4265-A3A5-37150F6FF1D9}"/>
    <cellStyle name="l_Resumos Televisão_Plano Base PI_TV MATISSE 2 2 3 2" xfId="43607" xr:uid="{B81E1035-FB3C-4EE3-9B4A-DE3806BC5390}"/>
    <cellStyle name="l_Resumos Televisão_Plano Base PI_TV MATISSE 2 2 4" xfId="34375" xr:uid="{474CA8D7-26C4-4DA9-BE8D-162CA167C470}"/>
    <cellStyle name="l_Resumos Televisão_Plano Base PI_TV MATISSE 2 2 4 2" xfId="46094" xr:uid="{9675A47F-924D-4C63-9C20-C4EE5994C2A6}"/>
    <cellStyle name="l_Resumos Televisão_Plano Base PI_TV MATISSE 2 2 5" xfId="36576" xr:uid="{FA03ACAA-241A-43F2-8B08-D66797D47BDF}"/>
    <cellStyle name="l_Resumos Televisão_Plano Base PI_TV MATISSE 2 2 6" xfId="24488" xr:uid="{7E8DBF2B-F22E-4A06-B946-98CA4338ED33}"/>
    <cellStyle name="l_Resumos Televisão_Plano Base PI_TV MATISSE 2 3" xfId="15389" xr:uid="{EFDFF401-9422-4492-AACC-4CB01E2299F9}"/>
    <cellStyle name="l_Resumos Televisão_Plano Base PI_TV MATISSE 2 3 2" xfId="21548" xr:uid="{E67BB828-0C78-4A34-9681-66204DDB4599}"/>
    <cellStyle name="l_Resumos Televisão_Plano Base PI_TV MATISSE 2 3 2 2" xfId="38921" xr:uid="{E96C33C1-436B-4B0D-9B08-1150D2C99595}"/>
    <cellStyle name="l_Resumos Televisão_Plano Base PI_TV MATISSE 2 3 3" xfId="26510" xr:uid="{8C8A69F7-B910-494B-99DC-D63C1DB7F4BC}"/>
    <cellStyle name="l_Resumos Televisão_Plano Base PI_TV MATISSE 2 4" xfId="29701" xr:uid="{DB991F16-C2A0-4B23-9D6E-76105F58FF3D}"/>
    <cellStyle name="l_Resumos Televisão_Plano Base PI_TV MATISSE 2 4 2" xfId="42011" xr:uid="{C54EB27E-2353-4FAA-B8EF-25E442ACC645}"/>
    <cellStyle name="l_Resumos Televisão_Plano Base PI_TV MATISSE 2 5" xfId="32685" xr:uid="{48214034-8BE2-47FB-BF80-251F0251BD85}"/>
    <cellStyle name="l_Resumos Televisão_Plano Base PI_TV MATISSE 2 5 2" xfId="44440" xr:uid="{64A20D68-9797-4B73-8E0F-204226CA5C39}"/>
    <cellStyle name="l_Resumos Televisão_Plano Base PI_TV MATISSE 2 6" xfId="34990" xr:uid="{5D06BE6C-160C-4C39-B988-E2382D95E9F5}"/>
    <cellStyle name="l_Resumos Televisão_Plano Base PI_TV MATISSE 2 7" xfId="19616" xr:uid="{D69285B9-50B8-476F-851D-E19E44FB9CCE}"/>
    <cellStyle name="l_Resumos Televisão_Plano Base PI_TV MATISSE 3" xfId="12659" xr:uid="{6334DE94-3422-46F6-A1B1-C040DC6D089B}"/>
    <cellStyle name="l_Resumos Televisão_Plano Base PI_TV MATISSE 3 2" xfId="16289" xr:uid="{AA22AF2B-5A77-4A1E-8D3B-D58CBA9E9876}"/>
    <cellStyle name="l_Resumos Televisão_Plano Base PI_TV MATISSE 3 2 2" xfId="22448" xr:uid="{15D4E4A3-056B-44F7-AD5F-35A0980B5D15}"/>
    <cellStyle name="l_Resumos Televisão_Plano Base PI_TV MATISSE 3 2 2 2" xfId="39726" xr:uid="{B9B242AB-8AD8-4636-A51E-0344AD41FBDF}"/>
    <cellStyle name="l_Resumos Televisão_Plano Base PI_TV MATISSE 3 2 3" xfId="27367" xr:uid="{AF47A32B-E3B2-4EDA-9B0C-FA44C1469EDD}"/>
    <cellStyle name="l_Resumos Televisão_Plano Base PI_TV MATISSE 3 2 4" xfId="48626" xr:uid="{2F541A0C-29BB-498C-865B-715D563931BE}"/>
    <cellStyle name="l_Resumos Televisão_Plano Base PI_TV MATISSE 3 3" xfId="17989" xr:uid="{4713BC77-D95C-4008-B24C-DBE4A0E74526}"/>
    <cellStyle name="l_Resumos Televisão_Plano Base PI_TV MATISSE 3 3 2" xfId="24148" xr:uid="{19F696BF-814E-40E9-8A3D-6605CB704A21}"/>
    <cellStyle name="l_Resumos Televisão_Plano Base PI_TV MATISSE 3 3 2 2" xfId="42811" xr:uid="{1C044E2C-2AF8-4E7F-9CD5-F76E2344383C}"/>
    <cellStyle name="l_Resumos Televisão_Plano Base PI_TV MATISSE 3 3 3" xfId="30585" xr:uid="{F6D16D43-4A29-4DCF-9830-3ECD5D4AB1A0}"/>
    <cellStyle name="l_Resumos Televisão_Plano Base PI_TV MATISSE 3 4" xfId="33582" xr:uid="{923404F8-046D-414C-9696-33168D85FF94}"/>
    <cellStyle name="l_Resumos Televisão_Plano Base PI_TV MATISSE 3 4 2" xfId="45301" xr:uid="{035A7784-B014-4C79-A45B-7D3F7978D2BD}"/>
    <cellStyle name="l_Resumos Televisão_Plano Base PI_TV MATISSE 3 5" xfId="35784" xr:uid="{B765636E-848E-4B2F-AA5A-8B5BFF8C7410}"/>
    <cellStyle name="l_Resumos Televisão_Plano Base PI_TV MATISSE 3 6" xfId="32069" xr:uid="{5353A980-B77E-4203-A447-D186A8EE63A1}"/>
    <cellStyle name="l_Resumos Televisão_Plano Base PI_TV MATISSE 3 6 2" xfId="43824" xr:uid="{0044197C-6A6A-46A4-AD1C-05EB2B32005D}"/>
    <cellStyle name="l_Resumos Televisão_Plano Base PI_TV MATISSE 4" xfId="14549" xr:uid="{BB887761-FF80-4BC4-A444-5AB32993790F}"/>
    <cellStyle name="l_Resumos Televisão_Plano Base PI_TV MATISSE 4 2" xfId="20708" xr:uid="{609FFF88-76DF-4B1D-952D-D9101D4F040E}"/>
    <cellStyle name="l_Resumos Televisão_Plano Base PI_TV MATISSE 4 2 2" xfId="38118" xr:uid="{E00AAE0F-3BA0-48FE-BDE4-1E82B66F0E40}"/>
    <cellStyle name="l_Resumos Televisão_Plano Base PI_TV MATISSE 4 3" xfId="25616" xr:uid="{20E6203F-2D55-4887-9A2A-A749B1D24BD4}"/>
    <cellStyle name="l_Resumos Televisão_Plano Base PI_TV MATISSE 5" xfId="28827" xr:uid="{ADA6A07E-3498-4C50-84A2-C1DCD73D6FA7}"/>
    <cellStyle name="l_Resumos Televisão_Plano Base PI_TV MATISSE 5 2" xfId="41183" xr:uid="{27CC839D-2669-4AF9-8A10-F5CCCB7C7CE7}"/>
    <cellStyle name="l_Resumos Televisão_Plano Base PI_TV MATISSE 6" xfId="25825" xr:uid="{7D1E3939-CE4C-4611-A2F5-8658482ABDA0}"/>
    <cellStyle name="l_Resumos Televisão_Plano Base PI_TV MATISSE_OOH - Rev 12" xfId="4412" xr:uid="{331473F0-1E26-430E-A427-7A3B02BBD680}"/>
    <cellStyle name="l_Resumos Televisão_Plano CE - Jornal Meia Pág. Tab. 17.05" xfId="2303" xr:uid="{341DE400-3FFC-4BAB-A828-752C0A8D6AE6}"/>
    <cellStyle name="l_Resumos Televisão_Plano ES - 06 05 08 CONFERÊNCIA 08-05-08 " xfId="2304" xr:uid="{2D9B0E4D-17EF-485F-B8A1-52A88997B179}"/>
    <cellStyle name="l_Resumos Televisão_Plano ES - 06 05 08 CONFERÊNCIA 08-05-08  2" xfId="11707" xr:uid="{B805C346-BB2D-4A0F-9C5B-42C3BF9DC5AF}"/>
    <cellStyle name="l_Resumos Televisão_Plano ES - 06 05 08 CONFERÊNCIA 08-05-08  2 2" xfId="13463" xr:uid="{E15BF149-BE0E-4020-B411-FE6C0DA109E2}"/>
    <cellStyle name="l_Resumos Televisão_Plano ES - 06 05 08 CONFERÊNCIA 08-05-08  2 2 2" xfId="17093" xr:uid="{66461F9F-999B-4A58-A993-2FBF3EC5B283}"/>
    <cellStyle name="l_Resumos Televisão_Plano ES - 06 05 08 CONFERÊNCIA 08-05-08  2 2 2 2" xfId="23252" xr:uid="{025F92DD-DF48-4187-972F-CE1E1784829E}"/>
    <cellStyle name="l_Resumos Televisão_Plano ES - 06 05 08 CONFERÊNCIA 08-05-08  2 2 2 2 2" xfId="40519" xr:uid="{8A4EC8B6-F0DD-48F8-8BE1-4F1D3EECEC24}"/>
    <cellStyle name="l_Resumos Televisão_Plano ES - 06 05 08 CONFERÊNCIA 08-05-08  2 2 2 3" xfId="28160" xr:uid="{5C60673E-91B1-47EC-A930-581F2898D8C2}"/>
    <cellStyle name="l_Resumos Televisão_Plano ES - 06 05 08 CONFERÊNCIA 08-05-08  2 2 3" xfId="31384" xr:uid="{75571769-F173-42BC-B5D6-1447D01A5ECA}"/>
    <cellStyle name="l_Resumos Televisão_Plano ES - 06 05 08 CONFERÊNCIA 08-05-08  2 2 3 2" xfId="43608" xr:uid="{4567F96E-BF8E-434E-981F-4FAE066B8607}"/>
    <cellStyle name="l_Resumos Televisão_Plano ES - 06 05 08 CONFERÊNCIA 08-05-08  2 2 4" xfId="34376" xr:uid="{91106258-6C1E-408D-AD94-BAFB814580AF}"/>
    <cellStyle name="l_Resumos Televisão_Plano ES - 06 05 08 CONFERÊNCIA 08-05-08  2 2 4 2" xfId="46095" xr:uid="{8BF6E30B-3F84-4EAE-A6EE-DCC099C2098F}"/>
    <cellStyle name="l_Resumos Televisão_Plano ES - 06 05 08 CONFERÊNCIA 08-05-08  2 2 5" xfId="36577" xr:uid="{606C08D2-EB7B-4197-8393-3E61932E08F4}"/>
    <cellStyle name="l_Resumos Televisão_Plano ES - 06 05 08 CONFERÊNCIA 08-05-08  2 2 6" xfId="24489" xr:uid="{EE22B78F-F8E2-4B55-9BE8-451F460EAE55}"/>
    <cellStyle name="l_Resumos Televisão_Plano ES - 06 05 08 CONFERÊNCIA 08-05-08  2 3" xfId="15390" xr:uid="{58926DCF-0162-4872-87F3-B83539464D98}"/>
    <cellStyle name="l_Resumos Televisão_Plano ES - 06 05 08 CONFERÊNCIA 08-05-08  2 3 2" xfId="21549" xr:uid="{EA00AEC0-D3DA-4879-AC60-71227EDA716E}"/>
    <cellStyle name="l_Resumos Televisão_Plano ES - 06 05 08 CONFERÊNCIA 08-05-08  2 3 2 2" xfId="38922" xr:uid="{8762FB3D-6A15-4435-A667-F454E3E9ADCA}"/>
    <cellStyle name="l_Resumos Televisão_Plano ES - 06 05 08 CONFERÊNCIA 08-05-08  2 3 3" xfId="26511" xr:uid="{ED31DBC0-3076-4317-8E5A-DE446B0E1A46}"/>
    <cellStyle name="l_Resumos Televisão_Plano ES - 06 05 08 CONFERÊNCIA 08-05-08  2 4" xfId="29702" xr:uid="{A94441C5-DD52-4D9D-A58C-877A14E3A8E2}"/>
    <cellStyle name="l_Resumos Televisão_Plano ES - 06 05 08 CONFERÊNCIA 08-05-08  2 4 2" xfId="42012" xr:uid="{06D9FBE0-0ABE-4515-A456-0127F6E3B705}"/>
    <cellStyle name="l_Resumos Televisão_Plano ES - 06 05 08 CONFERÊNCIA 08-05-08  2 5" xfId="32686" xr:uid="{00DE8D18-EB75-4535-B7EA-6B260CC369AA}"/>
    <cellStyle name="l_Resumos Televisão_Plano ES - 06 05 08 CONFERÊNCIA 08-05-08  2 5 2" xfId="44441" xr:uid="{94730B49-4F5F-4AD6-BB53-FA7D76BF1497}"/>
    <cellStyle name="l_Resumos Televisão_Plano ES - 06 05 08 CONFERÊNCIA 08-05-08  2 6" xfId="34991" xr:uid="{E6A6C85E-FC31-4A29-A595-80F16C8F214C}"/>
    <cellStyle name="l_Resumos Televisão_Plano ES - 06 05 08 CONFERÊNCIA 08-05-08  2 7" xfId="18939" xr:uid="{CC15B2F2-4960-497E-A05E-D349D3217547}"/>
    <cellStyle name="l_Resumos Televisão_Plano ES - 06 05 08 CONFERÊNCIA 08-05-08  3" xfId="12660" xr:uid="{43A2D2D1-767F-46F3-9EAF-CD1257FC372D}"/>
    <cellStyle name="l_Resumos Televisão_Plano ES - 06 05 08 CONFERÊNCIA 08-05-08  3 2" xfId="16290" xr:uid="{E2E575D8-27F9-4404-AA23-8562940709B1}"/>
    <cellStyle name="l_Resumos Televisão_Plano ES - 06 05 08 CONFERÊNCIA 08-05-08  3 2 2" xfId="22449" xr:uid="{19AF8BEA-4242-4415-9265-1C76B264A9BB}"/>
    <cellStyle name="l_Resumos Televisão_Plano ES - 06 05 08 CONFERÊNCIA 08-05-08  3 2 2 2" xfId="39727" xr:uid="{F82EAC82-CD31-45D5-85B4-26CC0DCD30DB}"/>
    <cellStyle name="l_Resumos Televisão_Plano ES - 06 05 08 CONFERÊNCIA 08-05-08  3 2 3" xfId="27368" xr:uid="{3F99DA9D-A60C-40B6-9580-214A489C09D7}"/>
    <cellStyle name="l_Resumos Televisão_Plano ES - 06 05 08 CONFERÊNCIA 08-05-08  3 2 4" xfId="48627" xr:uid="{A720E91D-FA0D-4F3F-82D3-4CE938E6BB79}"/>
    <cellStyle name="l_Resumos Televisão_Plano ES - 06 05 08 CONFERÊNCIA 08-05-08  3 3" xfId="17990" xr:uid="{5FF5A4BE-D970-42FF-A64B-91643FE26146}"/>
    <cellStyle name="l_Resumos Televisão_Plano ES - 06 05 08 CONFERÊNCIA 08-05-08  3 3 2" xfId="24149" xr:uid="{F34C69F7-DD9F-4361-8240-6273430B325B}"/>
    <cellStyle name="l_Resumos Televisão_Plano ES - 06 05 08 CONFERÊNCIA 08-05-08  3 3 2 2" xfId="42812" xr:uid="{4A3E1453-613B-406B-B424-9D305480EB25}"/>
    <cellStyle name="l_Resumos Televisão_Plano ES - 06 05 08 CONFERÊNCIA 08-05-08  3 3 3" xfId="30586" xr:uid="{27B4CE0D-A38B-4FF3-99BD-072B0E695AE3}"/>
    <cellStyle name="l_Resumos Televisão_Plano ES - 06 05 08 CONFERÊNCIA 08-05-08  3 4" xfId="33583" xr:uid="{2E507210-1269-4499-845E-C4270E2C43C5}"/>
    <cellStyle name="l_Resumos Televisão_Plano ES - 06 05 08 CONFERÊNCIA 08-05-08  3 4 2" xfId="45302" xr:uid="{8511CD96-F664-45F4-99C3-A56ACA68875D}"/>
    <cellStyle name="l_Resumos Televisão_Plano ES - 06 05 08 CONFERÊNCIA 08-05-08  3 5" xfId="35785" xr:uid="{FC429B67-C282-415A-A346-E7C0CE2E61AF}"/>
    <cellStyle name="l_Resumos Televisão_Plano ES - 06 05 08 CONFERÊNCIA 08-05-08  3 6" xfId="37006" xr:uid="{6906D9DE-F52C-4D29-8BF7-6967A8D9E7D4}"/>
    <cellStyle name="l_Resumos Televisão_Plano ES - 06 05 08 CONFERÊNCIA 08-05-08  3 6 2" xfId="46542" xr:uid="{93C76C0C-6C1F-4736-B77E-F7E8CBE04728}"/>
    <cellStyle name="l_Resumos Televisão_Plano ES - 06 05 08 CONFERÊNCIA 08-05-08  4" xfId="14550" xr:uid="{73B829AB-6929-481F-A8AA-1AC08B1B003F}"/>
    <cellStyle name="l_Resumos Televisão_Plano ES - 06 05 08 CONFERÊNCIA 08-05-08  4 2" xfId="20709" xr:uid="{D60E0841-3817-445E-95C1-5D206CF73537}"/>
    <cellStyle name="l_Resumos Televisão_Plano ES - 06 05 08 CONFERÊNCIA 08-05-08  4 2 2" xfId="38119" xr:uid="{E991931D-8A65-4592-A564-ABF20BEEAF8B}"/>
    <cellStyle name="l_Resumos Televisão_Plano ES - 06 05 08 CONFERÊNCIA 08-05-08  4 3" xfId="25617" xr:uid="{632DA01E-8697-4870-8E88-37B68EE5D60F}"/>
    <cellStyle name="l_Resumos Televisão_Plano ES - 06 05 08 CONFERÊNCIA 08-05-08  5" xfId="28828" xr:uid="{A00B21EB-A20E-4BF4-8A98-482C369A5035}"/>
    <cellStyle name="l_Resumos Televisão_Plano ES - 06 05 08 CONFERÊNCIA 08-05-08  5 2" xfId="41184" xr:uid="{8CEA54E9-2C48-4A06-89B7-419803093F79}"/>
    <cellStyle name="l_Resumos Televisão_Plano ES - 06 05 08 CONFERÊNCIA 08-05-08  6" xfId="24771" xr:uid="{97C5A80F-6D35-48FC-8573-55DC533B38ED}"/>
    <cellStyle name="l_Resumos Televisão_Plano ES - 06 05 08 CONFERÊNCIA 08-05-08 _OOH - Rev 12" xfId="4413" xr:uid="{3C25E5BA-B10C-4A91-81A1-C970F5912F20}"/>
    <cellStyle name="l_Resumos Televisão_Plano ES - 12.05.08 CONFERÊNCIA14-05-08 " xfId="2305" xr:uid="{87A575D6-7CE9-4085-AD0F-6F5111E8537F}"/>
    <cellStyle name="l_Resumos Televisão_Plano ES - 12.05.08 CONFERÊNCIA14-05-08  2" xfId="11708" xr:uid="{7D53D2EC-E73F-4C6A-90BD-F47CCE1C41CC}"/>
    <cellStyle name="l_Resumos Televisão_Plano ES - 12.05.08 CONFERÊNCIA14-05-08  2 2" xfId="13464" xr:uid="{D0C81FC2-7B81-48E3-BC4A-D7FD158FD2A5}"/>
    <cellStyle name="l_Resumos Televisão_Plano ES - 12.05.08 CONFERÊNCIA14-05-08  2 2 2" xfId="17094" xr:uid="{9BCAC74D-6352-4D3A-A9B0-D1D030B989D9}"/>
    <cellStyle name="l_Resumos Televisão_Plano ES - 12.05.08 CONFERÊNCIA14-05-08  2 2 2 2" xfId="23253" xr:uid="{1734BEA6-02D3-4511-B60D-575DBB673F41}"/>
    <cellStyle name="l_Resumos Televisão_Plano ES - 12.05.08 CONFERÊNCIA14-05-08  2 2 2 2 2" xfId="40520" xr:uid="{A680D6E9-1593-4322-AA56-490C703DC396}"/>
    <cellStyle name="l_Resumos Televisão_Plano ES - 12.05.08 CONFERÊNCIA14-05-08  2 2 2 3" xfId="28161" xr:uid="{D4B02C27-CB81-40F5-A846-5FBDD6119203}"/>
    <cellStyle name="l_Resumos Televisão_Plano ES - 12.05.08 CONFERÊNCIA14-05-08  2 2 3" xfId="31385" xr:uid="{D27D7D5C-9772-4B63-944E-30C27AB212D4}"/>
    <cellStyle name="l_Resumos Televisão_Plano ES - 12.05.08 CONFERÊNCIA14-05-08  2 2 3 2" xfId="43609" xr:uid="{B0701BC1-8F11-4ADB-A0E5-3804649E81F7}"/>
    <cellStyle name="l_Resumos Televisão_Plano ES - 12.05.08 CONFERÊNCIA14-05-08  2 2 4" xfId="34377" xr:uid="{B83E0481-6ABD-4B1B-A87B-A5589C683573}"/>
    <cellStyle name="l_Resumos Televisão_Plano ES - 12.05.08 CONFERÊNCIA14-05-08  2 2 4 2" xfId="46096" xr:uid="{C43E71FB-DD69-47FD-BD21-79676FEDFD13}"/>
    <cellStyle name="l_Resumos Televisão_Plano ES - 12.05.08 CONFERÊNCIA14-05-08  2 2 5" xfId="36578" xr:uid="{4350BBD8-AC7E-42DD-A0CB-72111D9AA22A}"/>
    <cellStyle name="l_Resumos Televisão_Plano ES - 12.05.08 CONFERÊNCIA14-05-08  2 2 6" xfId="24490" xr:uid="{F72C166D-EED9-452C-9AC5-08EE366D84FB}"/>
    <cellStyle name="l_Resumos Televisão_Plano ES - 12.05.08 CONFERÊNCIA14-05-08  2 3" xfId="15391" xr:uid="{624DCD46-ABFE-43CA-8621-5F63E992AD0F}"/>
    <cellStyle name="l_Resumos Televisão_Plano ES - 12.05.08 CONFERÊNCIA14-05-08  2 3 2" xfId="21550" xr:uid="{1E2C2D10-1269-4C90-BF60-87E969E34C4D}"/>
    <cellStyle name="l_Resumos Televisão_Plano ES - 12.05.08 CONFERÊNCIA14-05-08  2 3 2 2" xfId="38923" xr:uid="{B16D14AD-E2D8-460A-8CBD-26351D32F338}"/>
    <cellStyle name="l_Resumos Televisão_Plano ES - 12.05.08 CONFERÊNCIA14-05-08  2 3 3" xfId="26512" xr:uid="{462D0CCB-4C2B-48D9-8FC3-25AD6E65A9EF}"/>
    <cellStyle name="l_Resumos Televisão_Plano ES - 12.05.08 CONFERÊNCIA14-05-08  2 4" xfId="29703" xr:uid="{FCAFC2AF-3F86-4CFE-85F4-1B6BB21D82C8}"/>
    <cellStyle name="l_Resumos Televisão_Plano ES - 12.05.08 CONFERÊNCIA14-05-08  2 4 2" xfId="42013" xr:uid="{3266C4C0-28BB-4A9E-9527-02294E0FCB62}"/>
    <cellStyle name="l_Resumos Televisão_Plano ES - 12.05.08 CONFERÊNCIA14-05-08  2 5" xfId="32687" xr:uid="{45D2F89C-E3B6-418E-81F8-DCC0DB6D81D1}"/>
    <cellStyle name="l_Resumos Televisão_Plano ES - 12.05.08 CONFERÊNCIA14-05-08  2 5 2" xfId="44442" xr:uid="{6B32032B-D9F5-4507-963E-35AF704A92A3}"/>
    <cellStyle name="l_Resumos Televisão_Plano ES - 12.05.08 CONFERÊNCIA14-05-08  2 6" xfId="34992" xr:uid="{F62C10E1-AC85-4F6E-8A96-A195290D3620}"/>
    <cellStyle name="l_Resumos Televisão_Plano ES - 12.05.08 CONFERÊNCIA14-05-08  2 7" xfId="18623" xr:uid="{2462AB58-2A74-4810-B973-0B6CFD4070C1}"/>
    <cellStyle name="l_Resumos Televisão_Plano ES - 12.05.08 CONFERÊNCIA14-05-08  3" xfId="12661" xr:uid="{2D46E9EA-F6BE-42B8-B98B-7E0A9EF1416E}"/>
    <cellStyle name="l_Resumos Televisão_Plano ES - 12.05.08 CONFERÊNCIA14-05-08  3 2" xfId="16291" xr:uid="{D29F3B3B-0F12-4BBF-86C7-AB3E9C8FFAFA}"/>
    <cellStyle name="l_Resumos Televisão_Plano ES - 12.05.08 CONFERÊNCIA14-05-08  3 2 2" xfId="22450" xr:uid="{F546E64A-500B-4BBD-B211-85A71FA222A6}"/>
    <cellStyle name="l_Resumos Televisão_Plano ES - 12.05.08 CONFERÊNCIA14-05-08  3 2 2 2" xfId="39728" xr:uid="{612A94F3-22B5-480B-A0C9-9BD34939FC70}"/>
    <cellStyle name="l_Resumos Televisão_Plano ES - 12.05.08 CONFERÊNCIA14-05-08  3 2 3" xfId="27369" xr:uid="{DFCD1266-FA25-4001-A6B8-922105E21A4D}"/>
    <cellStyle name="l_Resumos Televisão_Plano ES - 12.05.08 CONFERÊNCIA14-05-08  3 2 4" xfId="48628" xr:uid="{8835CDC4-8AB2-4024-BC94-45CD10D0E942}"/>
    <cellStyle name="l_Resumos Televisão_Plano ES - 12.05.08 CONFERÊNCIA14-05-08  3 3" xfId="17991" xr:uid="{3A98CB65-5700-40A8-817F-D3593529F748}"/>
    <cellStyle name="l_Resumos Televisão_Plano ES - 12.05.08 CONFERÊNCIA14-05-08  3 3 2" xfId="24150" xr:uid="{BBC46EFF-DE5A-4000-BF25-E9ACAEFB0FEE}"/>
    <cellStyle name="l_Resumos Televisão_Plano ES - 12.05.08 CONFERÊNCIA14-05-08  3 3 2 2" xfId="42813" xr:uid="{AC0BC061-514A-40C0-BC2B-520815DCB00D}"/>
    <cellStyle name="l_Resumos Televisão_Plano ES - 12.05.08 CONFERÊNCIA14-05-08  3 3 3" xfId="30587" xr:uid="{FF0722AF-A5E0-4073-A634-78AAA508ED9A}"/>
    <cellStyle name="l_Resumos Televisão_Plano ES - 12.05.08 CONFERÊNCIA14-05-08  3 4" xfId="33584" xr:uid="{ADF524FD-FED2-4E44-8936-CA1336EB8787}"/>
    <cellStyle name="l_Resumos Televisão_Plano ES - 12.05.08 CONFERÊNCIA14-05-08  3 4 2" xfId="45303" xr:uid="{98046A88-CFA2-40DA-8348-A6E9DF6F1A26}"/>
    <cellStyle name="l_Resumos Televisão_Plano ES - 12.05.08 CONFERÊNCIA14-05-08  3 5" xfId="35786" xr:uid="{B5CA6D01-38B3-48C8-8538-569C7030C34A}"/>
    <cellStyle name="l_Resumos Televisão_Plano ES - 12.05.08 CONFERÊNCIA14-05-08  3 6" xfId="37209" xr:uid="{357AA3BA-44DB-47B1-A1CA-B6817888FE29}"/>
    <cellStyle name="l_Resumos Televisão_Plano ES - 12.05.08 CONFERÊNCIA14-05-08  3 6 2" xfId="46745" xr:uid="{0A6C9252-8FBF-4C24-8E83-FFA014C7856F}"/>
    <cellStyle name="l_Resumos Televisão_Plano ES - 12.05.08 CONFERÊNCIA14-05-08  4" xfId="14551" xr:uid="{2F772738-84A4-4B4A-8B0F-CAE5D481F3B0}"/>
    <cellStyle name="l_Resumos Televisão_Plano ES - 12.05.08 CONFERÊNCIA14-05-08  4 2" xfId="20710" xr:uid="{AF21D75C-09ED-48FE-867C-140299E291C9}"/>
    <cellStyle name="l_Resumos Televisão_Plano ES - 12.05.08 CONFERÊNCIA14-05-08  4 2 2" xfId="38120" xr:uid="{586C27FE-92DC-4ED7-8226-4ED662E11D80}"/>
    <cellStyle name="l_Resumos Televisão_Plano ES - 12.05.08 CONFERÊNCIA14-05-08  4 3" xfId="25618" xr:uid="{CA27A557-9789-408F-A154-F4F089A18B1E}"/>
    <cellStyle name="l_Resumos Televisão_Plano ES - 12.05.08 CONFERÊNCIA14-05-08  5" xfId="28829" xr:uid="{82D8993F-C46C-433F-B3A9-055BBDE1B3EB}"/>
    <cellStyle name="l_Resumos Televisão_Plano ES - 12.05.08 CONFERÊNCIA14-05-08  5 2" xfId="41185" xr:uid="{BFBAB3F3-C1B3-4A66-B8AC-35CA17AB779B}"/>
    <cellStyle name="l_Resumos Televisão_Plano ES - 12.05.08 CONFERÊNCIA14-05-08  6" xfId="24787" xr:uid="{B23F4DEC-7E30-401D-92C8-751EC1E7F0E3}"/>
    <cellStyle name="l_Resumos Televisão_Plano ES - 12.05.08 CONFERÊNCIA14-05-08 _OOH - Rev 12" xfId="4414" xr:uid="{B6A239E9-93E9-4988-B581-373F72BB7929}"/>
    <cellStyle name="l_Resumos Televisão_Plano ES - AJUSTADO 06.05.08 CONFERÊNCIA 08-05-08 " xfId="2306" xr:uid="{75E4338C-0735-40BA-8BD1-2E0B0B947B19}"/>
    <cellStyle name="l_Resumos Televisão_Plano ES - AJUSTADO 06.05.08 CONFERÊNCIA 08-05-08  2" xfId="11709" xr:uid="{B2B9BA60-6E13-40AA-8A82-A05F56ECAB8C}"/>
    <cellStyle name="l_Resumos Televisão_Plano ES - AJUSTADO 06.05.08 CONFERÊNCIA 08-05-08  2 2" xfId="13465" xr:uid="{34959B83-C646-42A9-B589-63398C73A4B2}"/>
    <cellStyle name="l_Resumos Televisão_Plano ES - AJUSTADO 06.05.08 CONFERÊNCIA 08-05-08  2 2 2" xfId="17095" xr:uid="{079794A6-5ED1-4D04-B7F9-C15C8A1C0B50}"/>
    <cellStyle name="l_Resumos Televisão_Plano ES - AJUSTADO 06.05.08 CONFERÊNCIA 08-05-08  2 2 2 2" xfId="23254" xr:uid="{2B040C6A-7E9E-49E4-A836-30EAA3BE0C55}"/>
    <cellStyle name="l_Resumos Televisão_Plano ES - AJUSTADO 06.05.08 CONFERÊNCIA 08-05-08  2 2 2 2 2" xfId="40521" xr:uid="{A9F4C231-0D8D-44C2-A67B-965397F1578E}"/>
    <cellStyle name="l_Resumos Televisão_Plano ES - AJUSTADO 06.05.08 CONFERÊNCIA 08-05-08  2 2 2 3" xfId="28162" xr:uid="{DD2D3B9B-C70A-45B6-9BBE-705409CB4337}"/>
    <cellStyle name="l_Resumos Televisão_Plano ES - AJUSTADO 06.05.08 CONFERÊNCIA 08-05-08  2 2 3" xfId="31386" xr:uid="{938FEC16-194C-4164-87A1-C7DC6EBDA083}"/>
    <cellStyle name="l_Resumos Televisão_Plano ES - AJUSTADO 06.05.08 CONFERÊNCIA 08-05-08  2 2 3 2" xfId="43610" xr:uid="{1B66FD54-DC01-4BF9-88C1-3DC55C942B1F}"/>
    <cellStyle name="l_Resumos Televisão_Plano ES - AJUSTADO 06.05.08 CONFERÊNCIA 08-05-08  2 2 4" xfId="34378" xr:uid="{3396AC7F-BD92-4AF6-984C-F394B62FAC29}"/>
    <cellStyle name="l_Resumos Televisão_Plano ES - AJUSTADO 06.05.08 CONFERÊNCIA 08-05-08  2 2 4 2" xfId="46097" xr:uid="{1AD1880D-30F4-4C26-BD3F-237E75F4A145}"/>
    <cellStyle name="l_Resumos Televisão_Plano ES - AJUSTADO 06.05.08 CONFERÊNCIA 08-05-08  2 2 5" xfId="36579" xr:uid="{F31BBE88-9EEB-4C18-847F-08B65E8DFD7C}"/>
    <cellStyle name="l_Resumos Televisão_Plano ES - AJUSTADO 06.05.08 CONFERÊNCIA 08-05-08  2 2 6" xfId="24491" xr:uid="{CDBC9229-CDB2-46E2-97B6-40B387BBD7C5}"/>
    <cellStyle name="l_Resumos Televisão_Plano ES - AJUSTADO 06.05.08 CONFERÊNCIA 08-05-08  2 3" xfId="15392" xr:uid="{D44CD9AF-01F2-47FB-B736-B872D172783E}"/>
    <cellStyle name="l_Resumos Televisão_Plano ES - AJUSTADO 06.05.08 CONFERÊNCIA 08-05-08  2 3 2" xfId="21551" xr:uid="{E38B487A-F518-4942-8220-91A4226E5907}"/>
    <cellStyle name="l_Resumos Televisão_Plano ES - AJUSTADO 06.05.08 CONFERÊNCIA 08-05-08  2 3 2 2" xfId="38924" xr:uid="{EDE0CA72-9F5D-4B04-99BD-4B9506266DDD}"/>
    <cellStyle name="l_Resumos Televisão_Plano ES - AJUSTADO 06.05.08 CONFERÊNCIA 08-05-08  2 3 3" xfId="26513" xr:uid="{DE269F10-67CF-44F0-ACB8-1D1D5207C14D}"/>
    <cellStyle name="l_Resumos Televisão_Plano ES - AJUSTADO 06.05.08 CONFERÊNCIA 08-05-08  2 4" xfId="29704" xr:uid="{547F9266-4968-4255-8037-C28CB6193D22}"/>
    <cellStyle name="l_Resumos Televisão_Plano ES - AJUSTADO 06.05.08 CONFERÊNCIA 08-05-08  2 4 2" xfId="42014" xr:uid="{6DD0ECCD-1C17-430C-8F72-797D400B3E97}"/>
    <cellStyle name="l_Resumos Televisão_Plano ES - AJUSTADO 06.05.08 CONFERÊNCIA 08-05-08  2 5" xfId="32688" xr:uid="{28C56659-71C1-4CC5-A6BC-926AB042E022}"/>
    <cellStyle name="l_Resumos Televisão_Plano ES - AJUSTADO 06.05.08 CONFERÊNCIA 08-05-08  2 5 2" xfId="44443" xr:uid="{8CE92803-BF36-4B89-AE8E-DB49D2B95166}"/>
    <cellStyle name="l_Resumos Televisão_Plano ES - AJUSTADO 06.05.08 CONFERÊNCIA 08-05-08  2 6" xfId="34993" xr:uid="{371FC8EC-D0C9-430C-B389-565C34EB31AB}"/>
    <cellStyle name="l_Resumos Televisão_Plano ES - AJUSTADO 06.05.08 CONFERÊNCIA 08-05-08  2 7" xfId="19321" xr:uid="{3A5FD692-8966-462D-8CEE-CFC6B18A2545}"/>
    <cellStyle name="l_Resumos Televisão_Plano ES - AJUSTADO 06.05.08 CONFERÊNCIA 08-05-08  3" xfId="12662" xr:uid="{4E53D744-5A2F-4FCC-A0A5-070A80446DFC}"/>
    <cellStyle name="l_Resumos Televisão_Plano ES - AJUSTADO 06.05.08 CONFERÊNCIA 08-05-08  3 2" xfId="16292" xr:uid="{C485AA28-C760-4F17-8B53-29AE3A2408A7}"/>
    <cellStyle name="l_Resumos Televisão_Plano ES - AJUSTADO 06.05.08 CONFERÊNCIA 08-05-08  3 2 2" xfId="22451" xr:uid="{6BFE0105-E53E-40A1-B29E-787BEE708F70}"/>
    <cellStyle name="l_Resumos Televisão_Plano ES - AJUSTADO 06.05.08 CONFERÊNCIA 08-05-08  3 2 2 2" xfId="39729" xr:uid="{D40D05D3-96B8-44A0-A210-EBDEB09D51F5}"/>
    <cellStyle name="l_Resumos Televisão_Plano ES - AJUSTADO 06.05.08 CONFERÊNCIA 08-05-08  3 2 3" xfId="27370" xr:uid="{FCED9286-81AD-485E-90BA-153BDFEFBE03}"/>
    <cellStyle name="l_Resumos Televisão_Plano ES - AJUSTADO 06.05.08 CONFERÊNCIA 08-05-08  3 2 4" xfId="48629" xr:uid="{17EB7309-A6B8-4E2C-ADAA-BADC4F5B16AE}"/>
    <cellStyle name="l_Resumos Televisão_Plano ES - AJUSTADO 06.05.08 CONFERÊNCIA 08-05-08  3 3" xfId="17992" xr:uid="{55C39F15-3F29-4747-9C53-3C1AC5415F19}"/>
    <cellStyle name="l_Resumos Televisão_Plano ES - AJUSTADO 06.05.08 CONFERÊNCIA 08-05-08  3 3 2" xfId="24151" xr:uid="{8370B440-CFB5-480F-B024-A257B8CF9885}"/>
    <cellStyle name="l_Resumos Televisão_Plano ES - AJUSTADO 06.05.08 CONFERÊNCIA 08-05-08  3 3 2 2" xfId="42814" xr:uid="{7AE28BC8-1A02-4493-AE21-18A83E702F1D}"/>
    <cellStyle name="l_Resumos Televisão_Plano ES - AJUSTADO 06.05.08 CONFERÊNCIA 08-05-08  3 3 3" xfId="30588" xr:uid="{056C9C22-E26A-436D-8E08-32B2463B5847}"/>
    <cellStyle name="l_Resumos Televisão_Plano ES - AJUSTADO 06.05.08 CONFERÊNCIA 08-05-08  3 4" xfId="33585" xr:uid="{F12C5BA2-33E2-467D-B21D-0BC0169EEFF5}"/>
    <cellStyle name="l_Resumos Televisão_Plano ES - AJUSTADO 06.05.08 CONFERÊNCIA 08-05-08  3 4 2" xfId="45304" xr:uid="{E3AED05A-792E-47A0-B4E1-57F2BED5F736}"/>
    <cellStyle name="l_Resumos Televisão_Plano ES - AJUSTADO 06.05.08 CONFERÊNCIA 08-05-08  3 5" xfId="35787" xr:uid="{D8DAD4C1-5859-4434-A4B0-588AA03DAA4A}"/>
    <cellStyle name="l_Resumos Televisão_Plano ES - AJUSTADO 06.05.08 CONFERÊNCIA 08-05-08  3 6" xfId="36809" xr:uid="{C6495E4C-BCA4-46E7-988C-0A49D51881D3}"/>
    <cellStyle name="l_Resumos Televisão_Plano ES - AJUSTADO 06.05.08 CONFERÊNCIA 08-05-08  3 6 2" xfId="46345" xr:uid="{FF342985-F532-4191-9A46-2D8FBFF842D2}"/>
    <cellStyle name="l_Resumos Televisão_Plano ES - AJUSTADO 06.05.08 CONFERÊNCIA 08-05-08  4" xfId="14552" xr:uid="{1012661E-9CDB-49C0-86CF-ECB405621510}"/>
    <cellStyle name="l_Resumos Televisão_Plano ES - AJUSTADO 06.05.08 CONFERÊNCIA 08-05-08  4 2" xfId="20711" xr:uid="{EB8BE4CF-D5E3-45BD-9E68-A3F6F05B4E6C}"/>
    <cellStyle name="l_Resumos Televisão_Plano ES - AJUSTADO 06.05.08 CONFERÊNCIA 08-05-08  4 2 2" xfId="38121" xr:uid="{9C0E0C09-7CBE-4385-A984-19D3050D27FF}"/>
    <cellStyle name="l_Resumos Televisão_Plano ES - AJUSTADO 06.05.08 CONFERÊNCIA 08-05-08  4 3" xfId="25619" xr:uid="{228A15F2-B02F-4FE1-997A-193F8C6DB27B}"/>
    <cellStyle name="l_Resumos Televisão_Plano ES - AJUSTADO 06.05.08 CONFERÊNCIA 08-05-08  5" xfId="28830" xr:uid="{A336EF8A-49BC-46C5-B701-B972B8E327E4}"/>
    <cellStyle name="l_Resumos Televisão_Plano ES - AJUSTADO 06.05.08 CONFERÊNCIA 08-05-08  5 2" xfId="41186" xr:uid="{0A1C4BF0-23C0-44E4-9546-A2302DA01BEF}"/>
    <cellStyle name="l_Resumos Televisão_Plano ES - AJUSTADO 06.05.08 CONFERÊNCIA 08-05-08  6" xfId="26725" xr:uid="{C88203D5-EE70-4768-BE81-B625214865AD}"/>
    <cellStyle name="l_Resumos Televisão_Plano ES - AJUSTADO 06.05.08 CONFERÊNCIA 08-05-08 _OOH - Rev 12" xfId="4415" xr:uid="{34ED8E23-1F96-4034-9B81-27691F0C02CE}"/>
    <cellStyle name="l_Resumos Televisão_Plano GO -  Jornal Meia Pág. Tab. 16.05 - JR NÃO PROG." xfId="2307" xr:uid="{FE11D055-63FC-42FD-B471-4633B5C6E3AE}"/>
    <cellStyle name="l_Resumos Televisão_Plano GO -  Jornal Meia Pág. Tab. 16.05 - JR NÃO PROG. 2" xfId="11710" xr:uid="{5AF0CBCD-0394-4560-9CB0-39F1778653B8}"/>
    <cellStyle name="l_Resumos Televisão_Plano GO -  Jornal Meia Pág. Tab. 16.05 - JR NÃO PROG. 2 2" xfId="13466" xr:uid="{B8BBCAB2-3047-4F0E-90C4-5077B82CAB83}"/>
    <cellStyle name="l_Resumos Televisão_Plano GO -  Jornal Meia Pág. Tab. 16.05 - JR NÃO PROG. 2 2 2" xfId="17096" xr:uid="{FF508E6D-DB86-4BEB-A86D-517D61F4BAB3}"/>
    <cellStyle name="l_Resumos Televisão_Plano GO -  Jornal Meia Pág. Tab. 16.05 - JR NÃO PROG. 2 2 2 2" xfId="23255" xr:uid="{2B1F2846-1E2A-4E4F-861E-52904EABA012}"/>
    <cellStyle name="l_Resumos Televisão_Plano GO -  Jornal Meia Pág. Tab. 16.05 - JR NÃO PROG. 2 2 2 2 2" xfId="40522" xr:uid="{7821997F-D521-46AA-9C56-81D3DF74E7FB}"/>
    <cellStyle name="l_Resumos Televisão_Plano GO -  Jornal Meia Pág. Tab. 16.05 - JR NÃO PROG. 2 2 2 3" xfId="28163" xr:uid="{2BC2D0A8-C57B-4529-9285-4152223853BF}"/>
    <cellStyle name="l_Resumos Televisão_Plano GO -  Jornal Meia Pág. Tab. 16.05 - JR NÃO PROG. 2 2 3" xfId="31387" xr:uid="{DEAB7E71-A9FD-4BBD-B829-C6646FF46E67}"/>
    <cellStyle name="l_Resumos Televisão_Plano GO -  Jornal Meia Pág. Tab. 16.05 - JR NÃO PROG. 2 2 3 2" xfId="43611" xr:uid="{BBF4D42C-E439-42FE-B1BE-347A344E5336}"/>
    <cellStyle name="l_Resumos Televisão_Plano GO -  Jornal Meia Pág. Tab. 16.05 - JR NÃO PROG. 2 2 4" xfId="34379" xr:uid="{CF7C36C0-1A7B-4766-BF40-7802A46E9D97}"/>
    <cellStyle name="l_Resumos Televisão_Plano GO -  Jornal Meia Pág. Tab. 16.05 - JR NÃO PROG. 2 2 4 2" xfId="46098" xr:uid="{E036378A-FF53-48F1-9F94-FFA9FB209B64}"/>
    <cellStyle name="l_Resumos Televisão_Plano GO -  Jornal Meia Pág. Tab. 16.05 - JR NÃO PROG. 2 2 5" xfId="36580" xr:uid="{E1BD3EC2-A309-4B93-A210-CC77FBBAE53F}"/>
    <cellStyle name="l_Resumos Televisão_Plano GO -  Jornal Meia Pág. Tab. 16.05 - JR NÃO PROG. 2 2 6" xfId="24492" xr:uid="{154EA512-A3FF-401C-80D7-11C15F12E26F}"/>
    <cellStyle name="l_Resumos Televisão_Plano GO -  Jornal Meia Pág. Tab. 16.05 - JR NÃO PROG. 2 3" xfId="15393" xr:uid="{EB8FD699-9625-4651-8007-410971F164A4}"/>
    <cellStyle name="l_Resumos Televisão_Plano GO -  Jornal Meia Pág. Tab. 16.05 - JR NÃO PROG. 2 3 2" xfId="21552" xr:uid="{7444F514-93C9-4086-A4E6-891A72BD768E}"/>
    <cellStyle name="l_Resumos Televisão_Plano GO -  Jornal Meia Pág. Tab. 16.05 - JR NÃO PROG. 2 3 2 2" xfId="38925" xr:uid="{6A945E57-D655-46ED-8025-860894D14315}"/>
    <cellStyle name="l_Resumos Televisão_Plano GO -  Jornal Meia Pág. Tab. 16.05 - JR NÃO PROG. 2 3 3" xfId="26514" xr:uid="{3EC133BB-680D-4AF9-850A-695051E3E0EC}"/>
    <cellStyle name="l_Resumos Televisão_Plano GO -  Jornal Meia Pág. Tab. 16.05 - JR NÃO PROG. 2 4" xfId="29705" xr:uid="{E6676853-1F4B-4BAC-95DB-39B32448D63F}"/>
    <cellStyle name="l_Resumos Televisão_Plano GO -  Jornal Meia Pág. Tab. 16.05 - JR NÃO PROG. 2 4 2" xfId="42015" xr:uid="{BB51C8E8-AC12-49E1-96BC-4770FD17EE52}"/>
    <cellStyle name="l_Resumos Televisão_Plano GO -  Jornal Meia Pág. Tab. 16.05 - JR NÃO PROG. 2 5" xfId="32689" xr:uid="{3F893374-A9B5-487F-A58A-9FF35AC619A9}"/>
    <cellStyle name="l_Resumos Televisão_Plano GO -  Jornal Meia Pág. Tab. 16.05 - JR NÃO PROG. 2 5 2" xfId="44444" xr:uid="{DC962E02-67F8-4675-893B-4B4AB185533C}"/>
    <cellStyle name="l_Resumos Televisão_Plano GO -  Jornal Meia Pág. Tab. 16.05 - JR NÃO PROG. 2 6" xfId="34994" xr:uid="{52F3D1FC-3B15-4360-970F-EBF103F46B6D}"/>
    <cellStyle name="l_Resumos Televisão_Plano GO -  Jornal Meia Pág. Tab. 16.05 - JR NÃO PROG. 2 7" xfId="19615" xr:uid="{D64D6D49-86C8-4F7E-AC60-B62C4C517085}"/>
    <cellStyle name="l_Resumos Televisão_Plano GO -  Jornal Meia Pág. Tab. 16.05 - JR NÃO PROG. 3" xfId="12663" xr:uid="{82AE2C85-CD64-49D1-B11A-5DE44EDD9E95}"/>
    <cellStyle name="l_Resumos Televisão_Plano GO -  Jornal Meia Pág. Tab. 16.05 - JR NÃO PROG. 3 2" xfId="16293" xr:uid="{B84B1A76-F783-4F8F-ABF0-9BBA19871541}"/>
    <cellStyle name="l_Resumos Televisão_Plano GO -  Jornal Meia Pág. Tab. 16.05 - JR NÃO PROG. 3 2 2" xfId="22452" xr:uid="{D4B225D3-6220-40DF-AE1F-8D8B1416483E}"/>
    <cellStyle name="l_Resumos Televisão_Plano GO -  Jornal Meia Pág. Tab. 16.05 - JR NÃO PROG. 3 2 2 2" xfId="39730" xr:uid="{488266D1-CCD7-4A8E-92CB-E22D6F44D952}"/>
    <cellStyle name="l_Resumos Televisão_Plano GO -  Jornal Meia Pág. Tab. 16.05 - JR NÃO PROG. 3 2 3" xfId="27371" xr:uid="{7E74AA4B-AECD-49D0-91E9-EB89FE211BD9}"/>
    <cellStyle name="l_Resumos Televisão_Plano GO -  Jornal Meia Pág. Tab. 16.05 - JR NÃO PROG. 3 2 4" xfId="48630" xr:uid="{A6814FC7-9B29-4046-82CE-754D993BBAB6}"/>
    <cellStyle name="l_Resumos Televisão_Plano GO -  Jornal Meia Pág. Tab. 16.05 - JR NÃO PROG. 3 3" xfId="17993" xr:uid="{796BC8A1-B5F9-4B31-9BA4-1FD45B78A518}"/>
    <cellStyle name="l_Resumos Televisão_Plano GO -  Jornal Meia Pág. Tab. 16.05 - JR NÃO PROG. 3 3 2" xfId="24152" xr:uid="{EB3203C4-7C16-43AA-8D47-337256BE0CF1}"/>
    <cellStyle name="l_Resumos Televisão_Plano GO -  Jornal Meia Pág. Tab. 16.05 - JR NÃO PROG. 3 3 2 2" xfId="42815" xr:uid="{29EE60E2-9668-48C8-BBFD-CF6B6AF79567}"/>
    <cellStyle name="l_Resumos Televisão_Plano GO -  Jornal Meia Pág. Tab. 16.05 - JR NÃO PROG. 3 3 3" xfId="30589" xr:uid="{2B8E9DF0-85AA-4A8A-ACBE-3113202D1609}"/>
    <cellStyle name="l_Resumos Televisão_Plano GO -  Jornal Meia Pág. Tab. 16.05 - JR NÃO PROG. 3 4" xfId="33586" xr:uid="{8930BD14-5854-4591-A957-A14240209116}"/>
    <cellStyle name="l_Resumos Televisão_Plano GO -  Jornal Meia Pág. Tab. 16.05 - JR NÃO PROG. 3 4 2" xfId="45305" xr:uid="{B3851E71-B068-43EB-BC6A-7A1A99031442}"/>
    <cellStyle name="l_Resumos Televisão_Plano GO -  Jornal Meia Pág. Tab. 16.05 - JR NÃO PROG. 3 5" xfId="35788" xr:uid="{9248841B-66BD-4100-8CD3-49398A2B3C5B}"/>
    <cellStyle name="l_Resumos Televisão_Plano GO -  Jornal Meia Pág. Tab. 16.05 - JR NÃO PROG. 3 6" xfId="35175" xr:uid="{82FED2FF-59C0-481D-B0B9-1088CC2DB3B3}"/>
    <cellStyle name="l_Resumos Televisão_Plano GO -  Jornal Meia Pág. Tab. 16.05 - JR NÃO PROG. 3 6 2" xfId="46289" xr:uid="{FD7CD843-D0E4-47B0-AACB-58D44C83858D}"/>
    <cellStyle name="l_Resumos Televisão_Plano GO -  Jornal Meia Pág. Tab. 16.05 - JR NÃO PROG. 4" xfId="14553" xr:uid="{69B479C1-D21E-4B7B-94BD-E53331E2CF8E}"/>
    <cellStyle name="l_Resumos Televisão_Plano GO -  Jornal Meia Pág. Tab. 16.05 - JR NÃO PROG. 4 2" xfId="20712" xr:uid="{9AEF9291-8872-4C4C-8359-E3D2350A67AD}"/>
    <cellStyle name="l_Resumos Televisão_Plano GO -  Jornal Meia Pág. Tab. 16.05 - JR NÃO PROG. 4 2 2" xfId="38122" xr:uid="{19240DC4-B1E2-4E3C-84AB-D8E1A353C7DF}"/>
    <cellStyle name="l_Resumos Televisão_Plano GO -  Jornal Meia Pág. Tab. 16.05 - JR NÃO PROG. 4 3" xfId="25620" xr:uid="{D151C37D-2C62-4A2E-991A-7B14E17ECD02}"/>
    <cellStyle name="l_Resumos Televisão_Plano GO -  Jornal Meia Pág. Tab. 16.05 - JR NÃO PROG. 5" xfId="28831" xr:uid="{CFC43706-AA8A-4636-AC70-F5BA364DE4BA}"/>
    <cellStyle name="l_Resumos Televisão_Plano GO -  Jornal Meia Pág. Tab. 16.05 - JR NÃO PROG. 5 2" xfId="41187" xr:uid="{9ED0D769-1016-4256-9808-E6CC64F7C282}"/>
    <cellStyle name="l_Resumos Televisão_Plano GO -  Jornal Meia Pág. Tab. 16.05 - JR NÃO PROG. 6" xfId="25809" xr:uid="{43F9E2F9-219E-4974-A5B3-7C968383A181}"/>
    <cellStyle name="l_Resumos Televisão_Plano GO -  Jornal Meia Pág. Tab. 16.05 - JR NÃO PROG._OOH - Rev 12" xfId="4416" xr:uid="{62D037A9-BD8A-4DE6-ABEC-06F07E0FFAB2}"/>
    <cellStyle name="l_Resumos Televisão_Plano MA - 06-05 CONFERÊNCIA 10-05" xfId="2308" xr:uid="{F5032975-D8F0-41E7-BDA1-D1F2CEF348A2}"/>
    <cellStyle name="l_Resumos Televisão_Plano MA - 06-05 CONFERÊNCIA 10-05 2" xfId="11711" xr:uid="{04D2BE39-4C48-4BB9-9619-BDA1500FA99A}"/>
    <cellStyle name="l_Resumos Televisão_Plano MA - 06-05 CONFERÊNCIA 10-05 2 2" xfId="13467" xr:uid="{9537D766-AE7C-4123-8850-76FBFCA83EE5}"/>
    <cellStyle name="l_Resumos Televisão_Plano MA - 06-05 CONFERÊNCIA 10-05 2 2 2" xfId="17097" xr:uid="{A18F6369-BAB4-45A5-BA49-D69D3EC46721}"/>
    <cellStyle name="l_Resumos Televisão_Plano MA - 06-05 CONFERÊNCIA 10-05 2 2 2 2" xfId="23256" xr:uid="{A696E20D-2E20-44C2-8293-63859576BEA0}"/>
    <cellStyle name="l_Resumos Televisão_Plano MA - 06-05 CONFERÊNCIA 10-05 2 2 2 2 2" xfId="40523" xr:uid="{B4CC88CE-3FD1-4EE8-9E6B-947749D4EED7}"/>
    <cellStyle name="l_Resumos Televisão_Plano MA - 06-05 CONFERÊNCIA 10-05 2 2 2 3" xfId="28164" xr:uid="{3B746590-E72C-4824-9AEC-346BAE895E51}"/>
    <cellStyle name="l_Resumos Televisão_Plano MA - 06-05 CONFERÊNCIA 10-05 2 2 3" xfId="31388" xr:uid="{A1FA078F-5CFB-4FE1-B73A-873FA3AF2122}"/>
    <cellStyle name="l_Resumos Televisão_Plano MA - 06-05 CONFERÊNCIA 10-05 2 2 3 2" xfId="43612" xr:uid="{28B981F1-2D2B-4625-B180-C65785E32BE8}"/>
    <cellStyle name="l_Resumos Televisão_Plano MA - 06-05 CONFERÊNCIA 10-05 2 2 4" xfId="34380" xr:uid="{BE23568E-108C-488E-B505-3CDBD46E1E0D}"/>
    <cellStyle name="l_Resumos Televisão_Plano MA - 06-05 CONFERÊNCIA 10-05 2 2 4 2" xfId="46099" xr:uid="{0A5F9B85-85B9-4B18-9DCA-58360331FE76}"/>
    <cellStyle name="l_Resumos Televisão_Plano MA - 06-05 CONFERÊNCIA 10-05 2 2 5" xfId="36581" xr:uid="{DF0E3220-5D9B-4F0C-9C44-E59900A8A3AF}"/>
    <cellStyle name="l_Resumos Televisão_Plano MA - 06-05 CONFERÊNCIA 10-05 2 2 6" xfId="24493" xr:uid="{F8F75E1E-97B4-4CF8-B57A-4A48C66FF21F}"/>
    <cellStyle name="l_Resumos Televisão_Plano MA - 06-05 CONFERÊNCIA 10-05 2 3" xfId="15394" xr:uid="{6040BB4F-5D0D-40BE-B2EF-A8C9EDA5F3DD}"/>
    <cellStyle name="l_Resumos Televisão_Plano MA - 06-05 CONFERÊNCIA 10-05 2 3 2" xfId="21553" xr:uid="{5C2B48C6-AC17-416C-86AE-53A31FE4065D}"/>
    <cellStyle name="l_Resumos Televisão_Plano MA - 06-05 CONFERÊNCIA 10-05 2 3 2 2" xfId="38926" xr:uid="{E936312F-2FD9-477C-BAC1-73FAAE310AE1}"/>
    <cellStyle name="l_Resumos Televisão_Plano MA - 06-05 CONFERÊNCIA 10-05 2 3 3" xfId="26515" xr:uid="{2818D26C-67B0-4820-BA5B-E55F7A1DF86B}"/>
    <cellStyle name="l_Resumos Televisão_Plano MA - 06-05 CONFERÊNCIA 10-05 2 4" xfId="29706" xr:uid="{C6B95155-C5FB-4870-91F6-5E3A8C56855A}"/>
    <cellStyle name="l_Resumos Televisão_Plano MA - 06-05 CONFERÊNCIA 10-05 2 4 2" xfId="42016" xr:uid="{0DE667E4-A6EE-4D85-A1AF-1CD0AF962AAC}"/>
    <cellStyle name="l_Resumos Televisão_Plano MA - 06-05 CONFERÊNCIA 10-05 2 5" xfId="32690" xr:uid="{BE9C635C-7B89-4721-B994-FAA0944FD8E8}"/>
    <cellStyle name="l_Resumos Televisão_Plano MA - 06-05 CONFERÊNCIA 10-05 2 5 2" xfId="44445" xr:uid="{485D071F-5888-44C4-9344-29A1181A2A89}"/>
    <cellStyle name="l_Resumos Televisão_Plano MA - 06-05 CONFERÊNCIA 10-05 2 6" xfId="34995" xr:uid="{634F187F-2794-4313-A924-FAA1C097DFAD}"/>
    <cellStyle name="l_Resumos Televisão_Plano MA - 06-05 CONFERÊNCIA 10-05 2 7" xfId="18938" xr:uid="{758B4B15-D16A-4ED0-843C-64403C5032E3}"/>
    <cellStyle name="l_Resumos Televisão_Plano MA - 06-05 CONFERÊNCIA 10-05 3" xfId="12664" xr:uid="{FFC971F6-4D52-47B2-A7AF-3063784595DD}"/>
    <cellStyle name="l_Resumos Televisão_Plano MA - 06-05 CONFERÊNCIA 10-05 3 2" xfId="16294" xr:uid="{771813FF-C6B1-425A-A020-56D6E28247BA}"/>
    <cellStyle name="l_Resumos Televisão_Plano MA - 06-05 CONFERÊNCIA 10-05 3 2 2" xfId="22453" xr:uid="{D0515E9C-A0DD-4A56-9B5A-F5584744AFA8}"/>
    <cellStyle name="l_Resumos Televisão_Plano MA - 06-05 CONFERÊNCIA 10-05 3 2 2 2" xfId="39731" xr:uid="{39CAD15C-A22A-4EB6-8D83-EA4DE7F9931F}"/>
    <cellStyle name="l_Resumos Televisão_Plano MA - 06-05 CONFERÊNCIA 10-05 3 2 3" xfId="27372" xr:uid="{19BB7108-33D9-40F8-BD8B-E0D5C2991339}"/>
    <cellStyle name="l_Resumos Televisão_Plano MA - 06-05 CONFERÊNCIA 10-05 3 2 4" xfId="48631" xr:uid="{CD87B002-F575-4804-B39C-A78E44D84C6D}"/>
    <cellStyle name="l_Resumos Televisão_Plano MA - 06-05 CONFERÊNCIA 10-05 3 3" xfId="17994" xr:uid="{42A149F2-3244-4957-9A35-04AD830FD5BA}"/>
    <cellStyle name="l_Resumos Televisão_Plano MA - 06-05 CONFERÊNCIA 10-05 3 3 2" xfId="24153" xr:uid="{3E75195B-A3AB-4FD4-84DD-AF4D572E0AB3}"/>
    <cellStyle name="l_Resumos Televisão_Plano MA - 06-05 CONFERÊNCIA 10-05 3 3 2 2" xfId="42816" xr:uid="{9855A5C6-5567-4637-82E8-83F0703D1492}"/>
    <cellStyle name="l_Resumos Televisão_Plano MA - 06-05 CONFERÊNCIA 10-05 3 3 3" xfId="30590" xr:uid="{B8ACE1F0-FE4F-4F7A-9EAF-3F399F6B8B15}"/>
    <cellStyle name="l_Resumos Televisão_Plano MA - 06-05 CONFERÊNCIA 10-05 3 4" xfId="33587" xr:uid="{9DB47E03-52B8-4023-84AA-B12C83B08FF0}"/>
    <cellStyle name="l_Resumos Televisão_Plano MA - 06-05 CONFERÊNCIA 10-05 3 4 2" xfId="45306" xr:uid="{1F2E9E94-5BD2-4D00-AE03-C162611C9DC6}"/>
    <cellStyle name="l_Resumos Televisão_Plano MA - 06-05 CONFERÊNCIA 10-05 3 5" xfId="35789" xr:uid="{7C98BEB5-B932-4A08-B0C9-ECB655162D23}"/>
    <cellStyle name="l_Resumos Televisão_Plano MA - 06-05 CONFERÊNCIA 10-05 3 6" xfId="37005" xr:uid="{99457EE9-B272-49D8-B65B-6B5DAFF8E2DC}"/>
    <cellStyle name="l_Resumos Televisão_Plano MA - 06-05 CONFERÊNCIA 10-05 3 6 2" xfId="46541" xr:uid="{B8785F62-6907-47FF-8953-4AE58E5611C3}"/>
    <cellStyle name="l_Resumos Televisão_Plano MA - 06-05 CONFERÊNCIA 10-05 4" xfId="14554" xr:uid="{DEB5B373-70B5-4F76-BBFA-61B66E7B9979}"/>
    <cellStyle name="l_Resumos Televisão_Plano MA - 06-05 CONFERÊNCIA 10-05 4 2" xfId="20713" xr:uid="{292B5051-D188-4F44-BEB4-61C2B1028EF9}"/>
    <cellStyle name="l_Resumos Televisão_Plano MA - 06-05 CONFERÊNCIA 10-05 4 2 2" xfId="38123" xr:uid="{B482CB3A-BE33-40C8-8DA7-4B1785C268EE}"/>
    <cellStyle name="l_Resumos Televisão_Plano MA - 06-05 CONFERÊNCIA 10-05 4 3" xfId="25621" xr:uid="{7650A465-7F0D-4D92-A03A-748A3F9B0FFF}"/>
    <cellStyle name="l_Resumos Televisão_Plano MA - 06-05 CONFERÊNCIA 10-05 5" xfId="28832" xr:uid="{1BA96AAC-5887-4500-8945-9C2057D1F407}"/>
    <cellStyle name="l_Resumos Televisão_Plano MA - 06-05 CONFERÊNCIA 10-05 5 2" xfId="41188" xr:uid="{D9C38037-D1C3-4FB0-A574-85002EEB5671}"/>
    <cellStyle name="l_Resumos Televisão_Plano MA - 06-05 CONFERÊNCIA 10-05 6" xfId="25808" xr:uid="{8C31B5C6-1F30-4018-AFFF-5AAEC7CA8BD2}"/>
    <cellStyle name="l_Resumos Televisão_Plano MA - 06-05 CONFERÊNCIA 10-05_OOH - Rev 12" xfId="4417" xr:uid="{9B0A97BF-D5C9-430D-8210-698B1F74AB40}"/>
    <cellStyle name="l_Resumos Televisão_Plano MG - 16.05.08" xfId="2309" xr:uid="{982D62C7-C5B8-4A69-9789-7372EA8302C4}"/>
    <cellStyle name="l_Resumos Televisão_Plano MS - AJUSTADO 12.05.08 CONFERÊNCIAS 14.05.08" xfId="2310" xr:uid="{0DD9FA0D-BB6C-4150-9B28-44C5F1B55287}"/>
    <cellStyle name="l_Resumos Televisão_Plano MS - AJUSTADO 12.05.08 CONFERÊNCIAS 14.05.08 2" xfId="11712" xr:uid="{814E216A-F933-46F1-BCEC-CB9D2D93002A}"/>
    <cellStyle name="l_Resumos Televisão_Plano MS - AJUSTADO 12.05.08 CONFERÊNCIAS 14.05.08 2 2" xfId="13468" xr:uid="{650A36CA-9244-4545-96B4-31AACB635DD8}"/>
    <cellStyle name="l_Resumos Televisão_Plano MS - AJUSTADO 12.05.08 CONFERÊNCIAS 14.05.08 2 2 2" xfId="17098" xr:uid="{CFAA60F7-EC76-43A6-A56D-F66EFE42B595}"/>
    <cellStyle name="l_Resumos Televisão_Plano MS - AJUSTADO 12.05.08 CONFERÊNCIAS 14.05.08 2 2 2 2" xfId="23257" xr:uid="{55FD6C7C-7188-49E6-9E08-969F8F10DAF2}"/>
    <cellStyle name="l_Resumos Televisão_Plano MS - AJUSTADO 12.05.08 CONFERÊNCIAS 14.05.08 2 2 2 2 2" xfId="40524" xr:uid="{5A9F5BE7-A715-47B7-9546-6455D709CBAE}"/>
    <cellStyle name="l_Resumos Televisão_Plano MS - AJUSTADO 12.05.08 CONFERÊNCIAS 14.05.08 2 2 2 3" xfId="28165" xr:uid="{136B211C-9403-442F-8F5E-3579278813CE}"/>
    <cellStyle name="l_Resumos Televisão_Plano MS - AJUSTADO 12.05.08 CONFERÊNCIAS 14.05.08 2 2 3" xfId="31389" xr:uid="{6F4629FB-369F-41FF-BC46-7989B25AC4E4}"/>
    <cellStyle name="l_Resumos Televisão_Plano MS - AJUSTADO 12.05.08 CONFERÊNCIAS 14.05.08 2 2 3 2" xfId="43613" xr:uid="{99E95FFE-DF3E-4907-B889-B3CD28E37B4B}"/>
    <cellStyle name="l_Resumos Televisão_Plano MS - AJUSTADO 12.05.08 CONFERÊNCIAS 14.05.08 2 2 4" xfId="34381" xr:uid="{07CB4B53-2541-46B8-A16E-B6528F4B0023}"/>
    <cellStyle name="l_Resumos Televisão_Plano MS - AJUSTADO 12.05.08 CONFERÊNCIAS 14.05.08 2 2 4 2" xfId="46100" xr:uid="{B0B78EF8-E91D-44F3-BBC9-C7FAA2B90823}"/>
    <cellStyle name="l_Resumos Televisão_Plano MS - AJUSTADO 12.05.08 CONFERÊNCIAS 14.05.08 2 2 5" xfId="36582" xr:uid="{EF4FA635-0D4F-4F9E-B264-4478A1D0459D}"/>
    <cellStyle name="l_Resumos Televisão_Plano MS - AJUSTADO 12.05.08 CONFERÊNCIAS 14.05.08 2 2 6" xfId="24494" xr:uid="{38C895A2-A2AC-4DC3-94D0-5A956E02949C}"/>
    <cellStyle name="l_Resumos Televisão_Plano MS - AJUSTADO 12.05.08 CONFERÊNCIAS 14.05.08 2 3" xfId="15395" xr:uid="{CAC299A6-31F9-4305-9714-623E3F77658B}"/>
    <cellStyle name="l_Resumos Televisão_Plano MS - AJUSTADO 12.05.08 CONFERÊNCIAS 14.05.08 2 3 2" xfId="21554" xr:uid="{0B6330AE-0288-4B69-AA95-2D2833A9A8B7}"/>
    <cellStyle name="l_Resumos Televisão_Plano MS - AJUSTADO 12.05.08 CONFERÊNCIAS 14.05.08 2 3 2 2" xfId="38927" xr:uid="{23704A88-568C-4EF3-A920-9E6A25AFD804}"/>
    <cellStyle name="l_Resumos Televisão_Plano MS - AJUSTADO 12.05.08 CONFERÊNCIAS 14.05.08 2 3 3" xfId="26516" xr:uid="{B76F98DE-4B99-4088-AB8B-2719CBD20590}"/>
    <cellStyle name="l_Resumos Televisão_Plano MS - AJUSTADO 12.05.08 CONFERÊNCIAS 14.05.08 2 4" xfId="29707" xr:uid="{6A09402B-35BA-483F-AECC-57445B346AC9}"/>
    <cellStyle name="l_Resumos Televisão_Plano MS - AJUSTADO 12.05.08 CONFERÊNCIAS 14.05.08 2 4 2" xfId="42017" xr:uid="{061FEB15-1000-49CF-A784-173A9FD5902E}"/>
    <cellStyle name="l_Resumos Televisão_Plano MS - AJUSTADO 12.05.08 CONFERÊNCIAS 14.05.08 2 5" xfId="32691" xr:uid="{BC5F92CC-3ADF-4203-BE54-3855B03E84A5}"/>
    <cellStyle name="l_Resumos Televisão_Plano MS - AJUSTADO 12.05.08 CONFERÊNCIAS 14.05.08 2 5 2" xfId="44446" xr:uid="{09658F8F-AC58-41DF-9E0A-8C05BC5C254B}"/>
    <cellStyle name="l_Resumos Televisão_Plano MS - AJUSTADO 12.05.08 CONFERÊNCIAS 14.05.08 2 6" xfId="34996" xr:uid="{16D9380D-1DF0-40EE-8870-59F7C7EF39C5}"/>
    <cellStyle name="l_Resumos Televisão_Plano MS - AJUSTADO 12.05.08 CONFERÊNCIAS 14.05.08 2 7" xfId="18622" xr:uid="{884CC608-B9E2-4275-9F93-315C4188BEAC}"/>
    <cellStyle name="l_Resumos Televisão_Plano MS - AJUSTADO 12.05.08 CONFERÊNCIAS 14.05.08 3" xfId="12665" xr:uid="{F8FDBAF5-BC4B-4405-B3B3-131E19519426}"/>
    <cellStyle name="l_Resumos Televisão_Plano MS - AJUSTADO 12.05.08 CONFERÊNCIAS 14.05.08 3 2" xfId="16295" xr:uid="{C8CDD04A-D2C2-474D-B6EF-03625D1BC5AF}"/>
    <cellStyle name="l_Resumos Televisão_Plano MS - AJUSTADO 12.05.08 CONFERÊNCIAS 14.05.08 3 2 2" xfId="22454" xr:uid="{6540E611-3162-40C9-8D9C-9E4AB6E68A6F}"/>
    <cellStyle name="l_Resumos Televisão_Plano MS - AJUSTADO 12.05.08 CONFERÊNCIAS 14.05.08 3 2 2 2" xfId="39732" xr:uid="{47554F9D-777F-4B9D-90E9-D3F4B7B9129E}"/>
    <cellStyle name="l_Resumos Televisão_Plano MS - AJUSTADO 12.05.08 CONFERÊNCIAS 14.05.08 3 2 3" xfId="27373" xr:uid="{0A7F0922-899D-41DD-AF8B-36E0D53B68F6}"/>
    <cellStyle name="l_Resumos Televisão_Plano MS - AJUSTADO 12.05.08 CONFERÊNCIAS 14.05.08 3 2 4" xfId="48632" xr:uid="{225C9FA3-D6D3-499E-A4DE-41BC4349F4FA}"/>
    <cellStyle name="l_Resumos Televisão_Plano MS - AJUSTADO 12.05.08 CONFERÊNCIAS 14.05.08 3 3" xfId="17995" xr:uid="{E40FF58A-8FAF-47B5-9652-46B9D776687D}"/>
    <cellStyle name="l_Resumos Televisão_Plano MS - AJUSTADO 12.05.08 CONFERÊNCIAS 14.05.08 3 3 2" xfId="24154" xr:uid="{AE06BAB6-67E2-4280-B019-448B17CFFB9A}"/>
    <cellStyle name="l_Resumos Televisão_Plano MS - AJUSTADO 12.05.08 CONFERÊNCIAS 14.05.08 3 3 2 2" xfId="42817" xr:uid="{B66BAEBD-B510-4F80-BF15-74BD4F7C3692}"/>
    <cellStyle name="l_Resumos Televisão_Plano MS - AJUSTADO 12.05.08 CONFERÊNCIAS 14.05.08 3 3 3" xfId="30591" xr:uid="{05BCF8F9-2C71-462F-AC47-E7B1E2542289}"/>
    <cellStyle name="l_Resumos Televisão_Plano MS - AJUSTADO 12.05.08 CONFERÊNCIAS 14.05.08 3 4" xfId="33588" xr:uid="{B698631B-0347-4B37-AFE0-F10E0CF66C1A}"/>
    <cellStyle name="l_Resumos Televisão_Plano MS - AJUSTADO 12.05.08 CONFERÊNCIAS 14.05.08 3 4 2" xfId="45307" xr:uid="{35BD9328-F89C-4E71-965F-01364990CE0D}"/>
    <cellStyle name="l_Resumos Televisão_Plano MS - AJUSTADO 12.05.08 CONFERÊNCIAS 14.05.08 3 5" xfId="35790" xr:uid="{54FB615C-FECA-41A4-BC3D-5CBD03BA8F9B}"/>
    <cellStyle name="l_Resumos Televisão_Plano MS - AJUSTADO 12.05.08 CONFERÊNCIAS 14.05.08 3 6" xfId="37208" xr:uid="{46ED7FF9-F286-461A-9215-10DB86044D34}"/>
    <cellStyle name="l_Resumos Televisão_Plano MS - AJUSTADO 12.05.08 CONFERÊNCIAS 14.05.08 3 6 2" xfId="46744" xr:uid="{C809EAAF-3514-464E-833C-200950956F41}"/>
    <cellStyle name="l_Resumos Televisão_Plano MS - AJUSTADO 12.05.08 CONFERÊNCIAS 14.05.08 4" xfId="14555" xr:uid="{D18853C6-1A84-4E47-B02D-618E96C6FBCF}"/>
    <cellStyle name="l_Resumos Televisão_Plano MS - AJUSTADO 12.05.08 CONFERÊNCIAS 14.05.08 4 2" xfId="20714" xr:uid="{EC3DDF3B-8107-4EBF-9F97-290D03803A6B}"/>
    <cellStyle name="l_Resumos Televisão_Plano MS - AJUSTADO 12.05.08 CONFERÊNCIAS 14.05.08 4 2 2" xfId="38124" xr:uid="{28638792-87E4-4447-A4AA-B7B74D5ACD74}"/>
    <cellStyle name="l_Resumos Televisão_Plano MS - AJUSTADO 12.05.08 CONFERÊNCIAS 14.05.08 4 3" xfId="25622" xr:uid="{2A756744-099B-4361-BB9B-C327EC91B316}"/>
    <cellStyle name="l_Resumos Televisão_Plano MS - AJUSTADO 12.05.08 CONFERÊNCIAS 14.05.08 5" xfId="28833" xr:uid="{72DE032F-F629-4104-A9FA-E8ADB5F3DBCE}"/>
    <cellStyle name="l_Resumos Televisão_Plano MS - AJUSTADO 12.05.08 CONFERÊNCIAS 14.05.08 5 2" xfId="41189" xr:uid="{3EA6AACA-C519-489A-B76B-8C4873363AB6}"/>
    <cellStyle name="l_Resumos Televisão_Plano MS - AJUSTADO 12.05.08 CONFERÊNCIAS 14.05.08 6" xfId="25807" xr:uid="{053A092B-ACB9-4B32-9E47-6CC4809EAB3E}"/>
    <cellStyle name="l_Resumos Televisão_Plano MS - AJUSTADO 12.05.08 CONFERÊNCIAS 14.05.08_OOH - Rev 12" xfId="4418" xr:uid="{8F10B516-71F7-4F78-8BB1-3FCCED46E766}"/>
    <cellStyle name="l_Resumos Televisão_Plano MS - AJUSTADO 12.05.08 CONFERÊNCIAS 14.05.08_Plano RJ -" xfId="2311" xr:uid="{26F1B3AF-DA8F-47E7-A2F1-AE9B8E559225}"/>
    <cellStyle name="l_Resumos Televisão_Plano MT - AJUSTADO 06.05.08 CONFERÊNCIA 07.05.08" xfId="2312" xr:uid="{3007493C-B772-40CA-8EDC-5051CC02C253}"/>
    <cellStyle name="l_Resumos Televisão_Plano MT - AJUSTADO 06.05.08 CONFERÊNCIA 07.05.08 2" xfId="11713" xr:uid="{6763A99C-91C9-4402-BB7F-98A87BFB695E}"/>
    <cellStyle name="l_Resumos Televisão_Plano MT - AJUSTADO 06.05.08 CONFERÊNCIA 07.05.08 2 2" xfId="13469" xr:uid="{05373050-A140-42CB-95FB-6EF6B248075E}"/>
    <cellStyle name="l_Resumos Televisão_Plano MT - AJUSTADO 06.05.08 CONFERÊNCIA 07.05.08 2 2 2" xfId="17099" xr:uid="{A5A2D6C8-84D1-436A-8438-5C551C6476E0}"/>
    <cellStyle name="l_Resumos Televisão_Plano MT - AJUSTADO 06.05.08 CONFERÊNCIA 07.05.08 2 2 2 2" xfId="23258" xr:uid="{00EECEDF-2AFB-4E29-8899-46DBB40948D2}"/>
    <cellStyle name="l_Resumos Televisão_Plano MT - AJUSTADO 06.05.08 CONFERÊNCIA 07.05.08 2 2 2 2 2" xfId="40525" xr:uid="{907E89BC-5BA5-4DDF-BD63-DB5022F5A946}"/>
    <cellStyle name="l_Resumos Televisão_Plano MT - AJUSTADO 06.05.08 CONFERÊNCIA 07.05.08 2 2 2 3" xfId="28166" xr:uid="{92719F83-56BA-41E3-BA0B-F9B3627AF406}"/>
    <cellStyle name="l_Resumos Televisão_Plano MT - AJUSTADO 06.05.08 CONFERÊNCIA 07.05.08 2 2 3" xfId="31390" xr:uid="{F04D313E-42B5-48C7-A6D8-7EA30398FF9E}"/>
    <cellStyle name="l_Resumos Televisão_Plano MT - AJUSTADO 06.05.08 CONFERÊNCIA 07.05.08 2 2 3 2" xfId="43614" xr:uid="{063E02F4-1A9D-4437-838B-CECEA05AA616}"/>
    <cellStyle name="l_Resumos Televisão_Plano MT - AJUSTADO 06.05.08 CONFERÊNCIA 07.05.08 2 2 4" xfId="34382" xr:uid="{14C8712E-FCFB-49D0-A85D-6FF0EEE887DF}"/>
    <cellStyle name="l_Resumos Televisão_Plano MT - AJUSTADO 06.05.08 CONFERÊNCIA 07.05.08 2 2 4 2" xfId="46101" xr:uid="{71A00907-C2BD-4EFD-B363-CED095A05C40}"/>
    <cellStyle name="l_Resumos Televisão_Plano MT - AJUSTADO 06.05.08 CONFERÊNCIA 07.05.08 2 2 5" xfId="36583" xr:uid="{FBAF4733-BC70-4E5C-9E5B-4AB11603C113}"/>
    <cellStyle name="l_Resumos Televisão_Plano MT - AJUSTADO 06.05.08 CONFERÊNCIA 07.05.08 2 2 6" xfId="24495" xr:uid="{08505C4D-FE46-4BF9-AA6C-F428B9AD1BEF}"/>
    <cellStyle name="l_Resumos Televisão_Plano MT - AJUSTADO 06.05.08 CONFERÊNCIA 07.05.08 2 3" xfId="15396" xr:uid="{6FE02138-2692-4140-921E-63730B150B9B}"/>
    <cellStyle name="l_Resumos Televisão_Plano MT - AJUSTADO 06.05.08 CONFERÊNCIA 07.05.08 2 3 2" xfId="21555" xr:uid="{33B0ADB1-C538-4E67-BAD2-2353607D3F81}"/>
    <cellStyle name="l_Resumos Televisão_Plano MT - AJUSTADO 06.05.08 CONFERÊNCIA 07.05.08 2 3 2 2" xfId="38928" xr:uid="{B5108C5C-3418-4FFE-9732-FB33385BF8EB}"/>
    <cellStyle name="l_Resumos Televisão_Plano MT - AJUSTADO 06.05.08 CONFERÊNCIA 07.05.08 2 3 3" xfId="26517" xr:uid="{4AE01A48-3F63-4F1A-9D44-200B9F57CD4D}"/>
    <cellStyle name="l_Resumos Televisão_Plano MT - AJUSTADO 06.05.08 CONFERÊNCIA 07.05.08 2 4" xfId="29708" xr:uid="{78258500-7147-452E-A651-6D9AF9D86CD2}"/>
    <cellStyle name="l_Resumos Televisão_Plano MT - AJUSTADO 06.05.08 CONFERÊNCIA 07.05.08 2 4 2" xfId="42018" xr:uid="{65125324-501E-4F5E-B215-0F2E02F5B6B3}"/>
    <cellStyle name="l_Resumos Televisão_Plano MT - AJUSTADO 06.05.08 CONFERÊNCIA 07.05.08 2 5" xfId="32692" xr:uid="{A4DDA0C0-AA0B-49E5-A82D-7B628ECAE15A}"/>
    <cellStyle name="l_Resumos Televisão_Plano MT - AJUSTADO 06.05.08 CONFERÊNCIA 07.05.08 2 5 2" xfId="44447" xr:uid="{9B8402E6-3FE2-41FB-AA43-D65666BF22BA}"/>
    <cellStyle name="l_Resumos Televisão_Plano MT - AJUSTADO 06.05.08 CONFERÊNCIA 07.05.08 2 6" xfId="34997" xr:uid="{BD11D09C-37B2-4D29-9740-2ED4AE8E849C}"/>
    <cellStyle name="l_Resumos Televisão_Plano MT - AJUSTADO 06.05.08 CONFERÊNCIA 07.05.08 2 7" xfId="19320" xr:uid="{4865329A-4DAE-4724-9462-64E72AEAF9C2}"/>
    <cellStyle name="l_Resumos Televisão_Plano MT - AJUSTADO 06.05.08 CONFERÊNCIA 07.05.08 3" xfId="12666" xr:uid="{14802878-353A-4DA2-9056-8D5A21C8682A}"/>
    <cellStyle name="l_Resumos Televisão_Plano MT - AJUSTADO 06.05.08 CONFERÊNCIA 07.05.08 3 2" xfId="16296" xr:uid="{893780D2-E890-401E-A323-BD1518C29290}"/>
    <cellStyle name="l_Resumos Televisão_Plano MT - AJUSTADO 06.05.08 CONFERÊNCIA 07.05.08 3 2 2" xfId="22455" xr:uid="{E2D6F29F-ABC2-4F5C-9242-2892C0380032}"/>
    <cellStyle name="l_Resumos Televisão_Plano MT - AJUSTADO 06.05.08 CONFERÊNCIA 07.05.08 3 2 2 2" xfId="39733" xr:uid="{30B3A4FF-493E-4404-BB9C-14C0D0E2FF0F}"/>
    <cellStyle name="l_Resumos Televisão_Plano MT - AJUSTADO 06.05.08 CONFERÊNCIA 07.05.08 3 2 3" xfId="27374" xr:uid="{5B8AD46A-4DBF-42C8-B363-2A12391752EE}"/>
    <cellStyle name="l_Resumos Televisão_Plano MT - AJUSTADO 06.05.08 CONFERÊNCIA 07.05.08 3 2 4" xfId="48633" xr:uid="{F0A974C2-FEB3-4375-984E-CA3CFE144FEA}"/>
    <cellStyle name="l_Resumos Televisão_Plano MT - AJUSTADO 06.05.08 CONFERÊNCIA 07.05.08 3 3" xfId="17996" xr:uid="{038DB379-7175-42D0-8933-951152919D18}"/>
    <cellStyle name="l_Resumos Televisão_Plano MT - AJUSTADO 06.05.08 CONFERÊNCIA 07.05.08 3 3 2" xfId="24155" xr:uid="{CDE5BA01-A3B5-4472-8419-409E52B0F0F2}"/>
    <cellStyle name="l_Resumos Televisão_Plano MT - AJUSTADO 06.05.08 CONFERÊNCIA 07.05.08 3 3 2 2" xfId="42818" xr:uid="{56A67B84-B406-446F-8F1E-582ADD0C9FF3}"/>
    <cellStyle name="l_Resumos Televisão_Plano MT - AJUSTADO 06.05.08 CONFERÊNCIA 07.05.08 3 3 3" xfId="30592" xr:uid="{E8909E56-EDE0-4723-B1F6-2BF3789708E0}"/>
    <cellStyle name="l_Resumos Televisão_Plano MT - AJUSTADO 06.05.08 CONFERÊNCIA 07.05.08 3 4" xfId="33589" xr:uid="{37B2F53C-A96B-45CF-A3C5-0945076D44DA}"/>
    <cellStyle name="l_Resumos Televisão_Plano MT - AJUSTADO 06.05.08 CONFERÊNCIA 07.05.08 3 4 2" xfId="45308" xr:uid="{5660EAF4-E7EE-42C4-A8FF-4C6D4AAE930E}"/>
    <cellStyle name="l_Resumos Televisão_Plano MT - AJUSTADO 06.05.08 CONFERÊNCIA 07.05.08 3 5" xfId="35791" xr:uid="{79F579D4-3452-461B-AC1B-FA675A2F9AC3}"/>
    <cellStyle name="l_Resumos Televisão_Plano MT - AJUSTADO 06.05.08 CONFERÊNCIA 07.05.08 3 6" xfId="36808" xr:uid="{21CF3BD6-1204-4984-9B2F-483B688BE95E}"/>
    <cellStyle name="l_Resumos Televisão_Plano MT - AJUSTADO 06.05.08 CONFERÊNCIA 07.05.08 3 6 2" xfId="46344" xr:uid="{FCAE3693-3518-4C6B-9119-7CEFC69A89D0}"/>
    <cellStyle name="l_Resumos Televisão_Plano MT - AJUSTADO 06.05.08 CONFERÊNCIA 07.05.08 4" xfId="14556" xr:uid="{C8460177-31E2-4A87-B491-65601B3581B5}"/>
    <cellStyle name="l_Resumos Televisão_Plano MT - AJUSTADO 06.05.08 CONFERÊNCIA 07.05.08 4 2" xfId="20715" xr:uid="{E13E27F9-690D-4DDE-BC86-E0BED21B2B68}"/>
    <cellStyle name="l_Resumos Televisão_Plano MT - AJUSTADO 06.05.08 CONFERÊNCIA 07.05.08 4 2 2" xfId="38125" xr:uid="{5B147949-E8E6-4480-B7BC-5C49780BE4A9}"/>
    <cellStyle name="l_Resumos Televisão_Plano MT - AJUSTADO 06.05.08 CONFERÊNCIA 07.05.08 4 3" xfId="25623" xr:uid="{0F32FC1C-6B73-406B-A667-D6E13BBAA2E9}"/>
    <cellStyle name="l_Resumos Televisão_Plano MT - AJUSTADO 06.05.08 CONFERÊNCIA 07.05.08 5" xfId="28834" xr:uid="{6A90FDFD-E4A9-44FA-9D81-9DDA5295A0D7}"/>
    <cellStyle name="l_Resumos Televisão_Plano MT - AJUSTADO 06.05.08 CONFERÊNCIA 07.05.08 5 2" xfId="41190" xr:uid="{3D923AD1-E005-41BE-B528-74913DCA4AF5}"/>
    <cellStyle name="l_Resumos Televisão_Plano MT - AJUSTADO 06.05.08 CONFERÊNCIA 07.05.08 6" xfId="25806" xr:uid="{6D00BDCA-2A49-46A0-8123-BB3E35E43869}"/>
    <cellStyle name="l_Resumos Televisão_Plano MT - AJUSTADO 06.05.08 CONFERÊNCIA 07.05.08_OOH - Rev 12" xfId="4419" xr:uid="{A3976F10-7D4B-431D-B3BF-F10DDCB84A5C}"/>
    <cellStyle name="l_Resumos Televisão_Plano PA - REV I - 13.05" xfId="2313" xr:uid="{D49932B9-6BD6-41EB-8A63-009A90F048DF}"/>
    <cellStyle name="l_Resumos Televisão_Plano PA - REV I - 13.05 2" xfId="11714" xr:uid="{C2689DE7-B3A0-46F4-BD32-3C455BFE3221}"/>
    <cellStyle name="l_Resumos Televisão_Plano PA - REV I - 13.05 2 2" xfId="13470" xr:uid="{40856815-978C-4B2A-80E6-AB693ABE4756}"/>
    <cellStyle name="l_Resumos Televisão_Plano PA - REV I - 13.05 2 2 2" xfId="17100" xr:uid="{2E245113-79E2-41D4-BE0E-45792699D4A8}"/>
    <cellStyle name="l_Resumos Televisão_Plano PA - REV I - 13.05 2 2 2 2" xfId="23259" xr:uid="{69461C0E-892A-4E9D-96E9-372F3F51F7EF}"/>
    <cellStyle name="l_Resumos Televisão_Plano PA - REV I - 13.05 2 2 2 2 2" xfId="40526" xr:uid="{B1E62AA5-7B28-494F-BFDE-BDBDBCE6B74E}"/>
    <cellStyle name="l_Resumos Televisão_Plano PA - REV I - 13.05 2 2 2 3" xfId="28167" xr:uid="{553F2A05-9361-4F5E-90BE-3B797CE7D21C}"/>
    <cellStyle name="l_Resumos Televisão_Plano PA - REV I - 13.05 2 2 3" xfId="31391" xr:uid="{5910690D-8F63-4DD0-BB6D-FAFB2D95CB9C}"/>
    <cellStyle name="l_Resumos Televisão_Plano PA - REV I - 13.05 2 2 3 2" xfId="43615" xr:uid="{67963F12-2C11-40A0-A509-E088B7930E35}"/>
    <cellStyle name="l_Resumos Televisão_Plano PA - REV I - 13.05 2 2 4" xfId="34383" xr:uid="{C3173665-32DD-4427-8308-140B73FC0C91}"/>
    <cellStyle name="l_Resumos Televisão_Plano PA - REV I - 13.05 2 2 4 2" xfId="46102" xr:uid="{FD528D3F-DA14-4CFB-959D-23051AA5C5D2}"/>
    <cellStyle name="l_Resumos Televisão_Plano PA - REV I - 13.05 2 2 5" xfId="36584" xr:uid="{57B46DE9-0332-49DD-BFFA-C22A5177A4D9}"/>
    <cellStyle name="l_Resumos Televisão_Plano PA - REV I - 13.05 2 2 6" xfId="24496" xr:uid="{F0F34E05-400C-4943-8178-17CC958EB371}"/>
    <cellStyle name="l_Resumos Televisão_Plano PA - REV I - 13.05 2 3" xfId="15397" xr:uid="{FABABD7C-3884-4351-BFCE-AA0E5B3F5ED1}"/>
    <cellStyle name="l_Resumos Televisão_Plano PA - REV I - 13.05 2 3 2" xfId="21556" xr:uid="{BEE0BA2C-FF61-4A67-BDD4-A30E09B5EC38}"/>
    <cellStyle name="l_Resumos Televisão_Plano PA - REV I - 13.05 2 3 2 2" xfId="38929" xr:uid="{DA4E73D1-757E-4528-ABE7-A4FDCC5B72C0}"/>
    <cellStyle name="l_Resumos Televisão_Plano PA - REV I - 13.05 2 3 3" xfId="26518" xr:uid="{28A26F86-AB9C-4CD4-BD22-F0DB24E66348}"/>
    <cellStyle name="l_Resumos Televisão_Plano PA - REV I - 13.05 2 4" xfId="29709" xr:uid="{1CE65901-A655-47A6-B186-C587A395E401}"/>
    <cellStyle name="l_Resumos Televisão_Plano PA - REV I - 13.05 2 4 2" xfId="42019" xr:uid="{2FCF476A-5EF5-4589-935B-554B4384F459}"/>
    <cellStyle name="l_Resumos Televisão_Plano PA - REV I - 13.05 2 5" xfId="32693" xr:uid="{E890FAE7-8E42-44E9-B9FF-16FBBF6DE96E}"/>
    <cellStyle name="l_Resumos Televisão_Plano PA - REV I - 13.05 2 5 2" xfId="44448" xr:uid="{CEDF5ADA-FE3D-4BEF-A248-00959666C300}"/>
    <cellStyle name="l_Resumos Televisão_Plano PA - REV I - 13.05 2 6" xfId="34998" xr:uid="{6520EFEB-B49D-454A-9353-E08E9A44D114}"/>
    <cellStyle name="l_Resumos Televisão_Plano PA - REV I - 13.05 2 7" xfId="19614" xr:uid="{BEC4652F-E815-44DE-A4EF-F7226D48D0F8}"/>
    <cellStyle name="l_Resumos Televisão_Plano PA - REV I - 13.05 3" xfId="12667" xr:uid="{ABC4F029-BF0F-41F4-9AC1-A899C2E9134F}"/>
    <cellStyle name="l_Resumos Televisão_Plano PA - REV I - 13.05 3 2" xfId="16297" xr:uid="{1695CEC1-FF3F-4189-9152-BB7903ED3C71}"/>
    <cellStyle name="l_Resumos Televisão_Plano PA - REV I - 13.05 3 2 2" xfId="22456" xr:uid="{1945E9DF-909C-4444-9072-FCECB88FD855}"/>
    <cellStyle name="l_Resumos Televisão_Plano PA - REV I - 13.05 3 2 2 2" xfId="39734" xr:uid="{DFCFBEDF-BD61-45C3-A03F-08FFC035100C}"/>
    <cellStyle name="l_Resumos Televisão_Plano PA - REV I - 13.05 3 2 3" xfId="27375" xr:uid="{B6ED8C32-3E40-4E4E-A30D-2CF10B0EAE99}"/>
    <cellStyle name="l_Resumos Televisão_Plano PA - REV I - 13.05 3 2 4" xfId="48634" xr:uid="{3F60A317-DFA3-469C-AE90-115517519251}"/>
    <cellStyle name="l_Resumos Televisão_Plano PA - REV I - 13.05 3 3" xfId="17997" xr:uid="{03ABACD9-A5A6-4E51-8F40-FC2185F2C833}"/>
    <cellStyle name="l_Resumos Televisão_Plano PA - REV I - 13.05 3 3 2" xfId="24156" xr:uid="{6A52ADBF-8E50-4853-BF3F-34B5DE7EBFD9}"/>
    <cellStyle name="l_Resumos Televisão_Plano PA - REV I - 13.05 3 3 2 2" xfId="42819" xr:uid="{E699DD8C-29EE-4894-B49C-1F32DB7D6096}"/>
    <cellStyle name="l_Resumos Televisão_Plano PA - REV I - 13.05 3 3 3" xfId="30593" xr:uid="{BEF5DBAF-4F28-4E4C-8BCF-3A38AD9FA749}"/>
    <cellStyle name="l_Resumos Televisão_Plano PA - REV I - 13.05 3 4" xfId="33590" xr:uid="{713248A8-BF1E-4439-B984-0D342C02787E}"/>
    <cellStyle name="l_Resumos Televisão_Plano PA - REV I - 13.05 3 4 2" xfId="45309" xr:uid="{40A22721-830D-44F3-8BD0-1DDEA48B7F2E}"/>
    <cellStyle name="l_Resumos Televisão_Plano PA - REV I - 13.05 3 5" xfId="35792" xr:uid="{D9738CA1-E2C8-4BAB-BB3B-EA5648D26949}"/>
    <cellStyle name="l_Resumos Televisão_Plano PA - REV I - 13.05 3 6" xfId="32068" xr:uid="{0EC2C68B-31AB-4634-B9AE-C4DF4BC373C1}"/>
    <cellStyle name="l_Resumos Televisão_Plano PA - REV I - 13.05 3 6 2" xfId="43823" xr:uid="{C75DAF5A-56DA-43BE-8907-AD0BE91F67DA}"/>
    <cellStyle name="l_Resumos Televisão_Plano PA - REV I - 13.05 4" xfId="14557" xr:uid="{56C75408-32C6-4E67-9133-B89E93B36A2B}"/>
    <cellStyle name="l_Resumos Televisão_Plano PA - REV I - 13.05 4 2" xfId="20716" xr:uid="{07A6B524-ED3E-4732-8E2D-C34C08BACD99}"/>
    <cellStyle name="l_Resumos Televisão_Plano PA - REV I - 13.05 4 2 2" xfId="38126" xr:uid="{CDC9C55E-75D4-4044-94C0-914223AB9C0F}"/>
    <cellStyle name="l_Resumos Televisão_Plano PA - REV I - 13.05 4 3" xfId="25624" xr:uid="{4BCAA4F2-A2E1-4796-BAAB-33C3E4792EDA}"/>
    <cellStyle name="l_Resumos Televisão_Plano PA - REV I - 13.05 5" xfId="28835" xr:uid="{87647FC9-4168-4B9C-81F5-EB8399D318CA}"/>
    <cellStyle name="l_Resumos Televisão_Plano PA - REV I - 13.05 5 2" xfId="41191" xr:uid="{15715926-B499-45B9-94B0-D5249B24CA7A}"/>
    <cellStyle name="l_Resumos Televisão_Plano PA - REV I - 13.05 6" xfId="25805" xr:uid="{EBA861E6-7D43-44D2-9D3A-0B6F9FA4B146}"/>
    <cellStyle name="l_Resumos Televisão_Plano PA - REV I - 13.05_OOH - Rev 12" xfId="4420" xr:uid="{72F2AFC7-7867-4893-B431-3F267450E3FB}"/>
    <cellStyle name="l_Resumos Televisão_Plano PR -" xfId="2314" xr:uid="{84185990-3A3B-4AD6-BBC6-CA39440D4AAA}"/>
    <cellStyle name="l_Resumos Televisão_Plano PR - 16-05-08" xfId="2315" xr:uid="{3B8ED5F8-B2DE-4173-AA25-5FBAC59B0554}"/>
    <cellStyle name="l_Resumos Televisão_Plano Rádio" xfId="2316" xr:uid="{075944F4-13E6-4815-B870-5A7A663C806E}"/>
    <cellStyle name="l_Resumos Televisão_Plano RJ - AJUSTADO" xfId="2317" xr:uid="{FA58F040-A4A2-46BF-8F01-9C50D6551F90}"/>
    <cellStyle name="l_Resumos Televisão_Plano RJ - AJUSTADO 06.05.08 CONFERÊNCIAS 07.05.08" xfId="2318" xr:uid="{4357AC80-3146-403C-8422-620B3BEEA9DC}"/>
    <cellStyle name="l_Resumos Televisão_Plano RJ - AJUSTADO 06.05.08 CONFERÊNCIAS 07.05.08 2" xfId="11715" xr:uid="{AA44162E-4B05-4DC2-92EC-E5EBE1B54067}"/>
    <cellStyle name="l_Resumos Televisão_Plano RJ - AJUSTADO 06.05.08 CONFERÊNCIAS 07.05.08 2 2" xfId="13471" xr:uid="{8064CC61-4133-4B5D-A254-E89A8B90EEE6}"/>
    <cellStyle name="l_Resumos Televisão_Plano RJ - AJUSTADO 06.05.08 CONFERÊNCIAS 07.05.08 2 2 2" xfId="17101" xr:uid="{C752D379-50CD-4209-9706-67781B0D7F58}"/>
    <cellStyle name="l_Resumos Televisão_Plano RJ - AJUSTADO 06.05.08 CONFERÊNCIAS 07.05.08 2 2 2 2" xfId="23260" xr:uid="{B0C2033A-7BE5-4BE6-8DCC-DC8DDEFA55C6}"/>
    <cellStyle name="l_Resumos Televisão_Plano RJ - AJUSTADO 06.05.08 CONFERÊNCIAS 07.05.08 2 2 2 2 2" xfId="40527" xr:uid="{34844E0B-E972-44F0-8FEC-527F488DCB77}"/>
    <cellStyle name="l_Resumos Televisão_Plano RJ - AJUSTADO 06.05.08 CONFERÊNCIAS 07.05.08 2 2 2 3" xfId="28168" xr:uid="{0ACFFDAA-E5D8-4391-99B5-16C345FEAEDF}"/>
    <cellStyle name="l_Resumos Televisão_Plano RJ - AJUSTADO 06.05.08 CONFERÊNCIAS 07.05.08 2 2 3" xfId="31392" xr:uid="{94033A75-4647-4412-AE56-59DBF4C1C718}"/>
    <cellStyle name="l_Resumos Televisão_Plano RJ - AJUSTADO 06.05.08 CONFERÊNCIAS 07.05.08 2 2 3 2" xfId="43616" xr:uid="{E8FFEC61-9164-4528-8BC2-0F705006FFE5}"/>
    <cellStyle name="l_Resumos Televisão_Plano RJ - AJUSTADO 06.05.08 CONFERÊNCIAS 07.05.08 2 2 4" xfId="34384" xr:uid="{9654CA6C-4A71-4264-B462-D7AEDDDD3250}"/>
    <cellStyle name="l_Resumos Televisão_Plano RJ - AJUSTADO 06.05.08 CONFERÊNCIAS 07.05.08 2 2 4 2" xfId="46103" xr:uid="{DB43B32A-198E-40E5-9CD2-D0965DDBC459}"/>
    <cellStyle name="l_Resumos Televisão_Plano RJ - AJUSTADO 06.05.08 CONFERÊNCIAS 07.05.08 2 2 5" xfId="36585" xr:uid="{5552643B-9ACB-459F-A156-022099E043DE}"/>
    <cellStyle name="l_Resumos Televisão_Plano RJ - AJUSTADO 06.05.08 CONFERÊNCIAS 07.05.08 2 2 6" xfId="24497" xr:uid="{02A96F57-63CC-4A77-ADD1-EEDA14717229}"/>
    <cellStyle name="l_Resumos Televisão_Plano RJ - AJUSTADO 06.05.08 CONFERÊNCIAS 07.05.08 2 3" xfId="15398" xr:uid="{E2C78446-2A7E-4468-81CA-CB4A31895CEF}"/>
    <cellStyle name="l_Resumos Televisão_Plano RJ - AJUSTADO 06.05.08 CONFERÊNCIAS 07.05.08 2 3 2" xfId="21557" xr:uid="{A5EF5D58-DA2F-4F02-8088-B04F0317C54B}"/>
    <cellStyle name="l_Resumos Televisão_Plano RJ - AJUSTADO 06.05.08 CONFERÊNCIAS 07.05.08 2 3 2 2" xfId="38930" xr:uid="{BCD15817-8E6E-4256-888E-858CA924D199}"/>
    <cellStyle name="l_Resumos Televisão_Plano RJ - AJUSTADO 06.05.08 CONFERÊNCIAS 07.05.08 2 3 3" xfId="26519" xr:uid="{94CEA9A2-D120-4C15-8355-4205DA971D7F}"/>
    <cellStyle name="l_Resumos Televisão_Plano RJ - AJUSTADO 06.05.08 CONFERÊNCIAS 07.05.08 2 4" xfId="29710" xr:uid="{D24B3948-EA47-40B5-9456-3911B7D163C4}"/>
    <cellStyle name="l_Resumos Televisão_Plano RJ - AJUSTADO 06.05.08 CONFERÊNCIAS 07.05.08 2 4 2" xfId="42020" xr:uid="{5BE3014C-9501-4B7B-BD37-24E562FA43A6}"/>
    <cellStyle name="l_Resumos Televisão_Plano RJ - AJUSTADO 06.05.08 CONFERÊNCIAS 07.05.08 2 5" xfId="32694" xr:uid="{2BC3DDAF-6943-4A35-944A-B89B4C3C57DF}"/>
    <cellStyle name="l_Resumos Televisão_Plano RJ - AJUSTADO 06.05.08 CONFERÊNCIAS 07.05.08 2 5 2" xfId="44449" xr:uid="{7E7FBFB4-3129-4C17-9EA2-15714A337A37}"/>
    <cellStyle name="l_Resumos Televisão_Plano RJ - AJUSTADO 06.05.08 CONFERÊNCIAS 07.05.08 2 6" xfId="34999" xr:uid="{7D452C5F-66FF-49D2-998E-1BE6993A8C52}"/>
    <cellStyle name="l_Resumos Televisão_Plano RJ - AJUSTADO 06.05.08 CONFERÊNCIAS 07.05.08 2 7" xfId="18937" xr:uid="{7B191B67-7155-4D8C-8147-484981672AC3}"/>
    <cellStyle name="l_Resumos Televisão_Plano RJ - AJUSTADO 06.05.08 CONFERÊNCIAS 07.05.08 3" xfId="12668" xr:uid="{C849A701-B821-4D53-85A9-A89D792651BD}"/>
    <cellStyle name="l_Resumos Televisão_Plano RJ - AJUSTADO 06.05.08 CONFERÊNCIAS 07.05.08 3 2" xfId="16298" xr:uid="{4E045EE1-22E0-46EC-86D7-099E24D9224A}"/>
    <cellStyle name="l_Resumos Televisão_Plano RJ - AJUSTADO 06.05.08 CONFERÊNCIAS 07.05.08 3 2 2" xfId="22457" xr:uid="{6C88727E-6238-43A5-B486-A61C50FB1FEB}"/>
    <cellStyle name="l_Resumos Televisão_Plano RJ - AJUSTADO 06.05.08 CONFERÊNCIAS 07.05.08 3 2 2 2" xfId="39735" xr:uid="{89885A37-36E4-43B8-96C2-C162EAD1B513}"/>
    <cellStyle name="l_Resumos Televisão_Plano RJ - AJUSTADO 06.05.08 CONFERÊNCIAS 07.05.08 3 2 3" xfId="27376" xr:uid="{E9DA948C-CBAF-4A59-86A9-4688558D443D}"/>
    <cellStyle name="l_Resumos Televisão_Plano RJ - AJUSTADO 06.05.08 CONFERÊNCIAS 07.05.08 3 2 4" xfId="48635" xr:uid="{E7B6455D-F288-44F4-AD22-D4D9D82AC326}"/>
    <cellStyle name="l_Resumos Televisão_Plano RJ - AJUSTADO 06.05.08 CONFERÊNCIAS 07.05.08 3 3" xfId="17998" xr:uid="{8BD407E5-113C-49EB-A208-07B96141A3F9}"/>
    <cellStyle name="l_Resumos Televisão_Plano RJ - AJUSTADO 06.05.08 CONFERÊNCIAS 07.05.08 3 3 2" xfId="24157" xr:uid="{197A606D-E4BF-432E-9205-348B969EC327}"/>
    <cellStyle name="l_Resumos Televisão_Plano RJ - AJUSTADO 06.05.08 CONFERÊNCIAS 07.05.08 3 3 2 2" xfId="42820" xr:uid="{097ED2D8-67FA-4691-9B5D-A76BB65F10BD}"/>
    <cellStyle name="l_Resumos Televisão_Plano RJ - AJUSTADO 06.05.08 CONFERÊNCIAS 07.05.08 3 3 3" xfId="30594" xr:uid="{E6A79975-19C3-4F4A-AB65-102198C20227}"/>
    <cellStyle name="l_Resumos Televisão_Plano RJ - AJUSTADO 06.05.08 CONFERÊNCIAS 07.05.08 3 4" xfId="33591" xr:uid="{D642CE46-E3C0-40AE-87A9-3BFFECA93DC8}"/>
    <cellStyle name="l_Resumos Televisão_Plano RJ - AJUSTADO 06.05.08 CONFERÊNCIAS 07.05.08 3 4 2" xfId="45310" xr:uid="{9FF62B82-3BB8-44C4-AC92-2968048D04A4}"/>
    <cellStyle name="l_Resumos Televisão_Plano RJ - AJUSTADO 06.05.08 CONFERÊNCIAS 07.05.08 3 5" xfId="35793" xr:uid="{D4A63B89-68A6-412B-9825-D3845E16F85C}"/>
    <cellStyle name="l_Resumos Televisão_Plano RJ - AJUSTADO 06.05.08 CONFERÊNCIAS 07.05.08 3 6" xfId="37004" xr:uid="{72838593-9904-4640-899E-3859B484BBA0}"/>
    <cellStyle name="l_Resumos Televisão_Plano RJ - AJUSTADO 06.05.08 CONFERÊNCIAS 07.05.08 3 6 2" xfId="46540" xr:uid="{77CCD273-52B2-403A-84A6-E3457C089467}"/>
    <cellStyle name="l_Resumos Televisão_Plano RJ - AJUSTADO 06.05.08 CONFERÊNCIAS 07.05.08 4" xfId="14558" xr:uid="{64A8A3BD-F689-4524-97B1-28A983D2BF1E}"/>
    <cellStyle name="l_Resumos Televisão_Plano RJ - AJUSTADO 06.05.08 CONFERÊNCIAS 07.05.08 4 2" xfId="20717" xr:uid="{AC4A82BD-C336-4D14-8AEA-19A449DF8920}"/>
    <cellStyle name="l_Resumos Televisão_Plano RJ - AJUSTADO 06.05.08 CONFERÊNCIAS 07.05.08 4 2 2" xfId="38127" xr:uid="{26AC6462-3CF7-458F-A8AE-BC3038CC9528}"/>
    <cellStyle name="l_Resumos Televisão_Plano RJ - AJUSTADO 06.05.08 CONFERÊNCIAS 07.05.08 4 3" xfId="25625" xr:uid="{F03D02E0-D61A-4891-8082-129386305B99}"/>
    <cellStyle name="l_Resumos Televisão_Plano RJ - AJUSTADO 06.05.08 CONFERÊNCIAS 07.05.08 5" xfId="28836" xr:uid="{46DD37BC-A150-4FCB-8989-786FC1E77477}"/>
    <cellStyle name="l_Resumos Televisão_Plano RJ - AJUSTADO 06.05.08 CONFERÊNCIAS 07.05.08 5 2" xfId="41192" xr:uid="{B5035E85-C3E7-4224-8DEE-F08DBC7F09CC}"/>
    <cellStyle name="l_Resumos Televisão_Plano RJ - AJUSTADO 06.05.08 CONFERÊNCIAS 07.05.08 6" xfId="25804" xr:uid="{CF3A9D5D-35BF-4453-B7D9-166BB06E215E}"/>
    <cellStyle name="l_Resumos Televisão_Plano RJ - AJUSTADO 06.05.08 CONFERÊNCIAS 07.05.08_OOH - Rev 12" xfId="4421" xr:uid="{1ABF88D9-442F-441E-B6AF-100D07BE8E96}"/>
    <cellStyle name="l_Resumos Televisão_Plano RJ - AJUSTADO 06.05.08 CONFERÊNCIAS 07.05.08_Plano RS" xfId="2319" xr:uid="{D635016C-7CB4-43D4-8295-CB57A44A53F3}"/>
    <cellStyle name="l_Resumos Televisão_Plano RJ - AJUSTADO 06.05.08 CONFERÊNCIAS 15.05.08 - Cíntia" xfId="2320" xr:uid="{64E96B5A-2B3B-43E4-A206-331EE874D53E}"/>
    <cellStyle name="l_Resumos Televisão_Plano RJ - AJUSTADO 06.05.08 CONFERÊNCIAS 15.05.08 - Cíntia 2" xfId="11716" xr:uid="{9F4B9B44-AF13-4B2A-AE87-7F18318A913E}"/>
    <cellStyle name="l_Resumos Televisão_Plano RJ - AJUSTADO 06.05.08 CONFERÊNCIAS 15.05.08 - Cíntia 2 2" xfId="13472" xr:uid="{E034C7AE-C257-450C-B201-592079FCC053}"/>
    <cellStyle name="l_Resumos Televisão_Plano RJ - AJUSTADO 06.05.08 CONFERÊNCIAS 15.05.08 - Cíntia 2 2 2" xfId="17102" xr:uid="{46B944B4-4E89-4DF5-8A53-9BA5D10C6E8D}"/>
    <cellStyle name="l_Resumos Televisão_Plano RJ - AJUSTADO 06.05.08 CONFERÊNCIAS 15.05.08 - Cíntia 2 2 2 2" xfId="23261" xr:uid="{11188F30-EBA0-4716-A41D-83A282227971}"/>
    <cellStyle name="l_Resumos Televisão_Plano RJ - AJUSTADO 06.05.08 CONFERÊNCIAS 15.05.08 - Cíntia 2 2 2 2 2" xfId="40528" xr:uid="{6573DB6B-A1E8-4F2E-9896-7052B5C2963F}"/>
    <cellStyle name="l_Resumos Televisão_Plano RJ - AJUSTADO 06.05.08 CONFERÊNCIAS 15.05.08 - Cíntia 2 2 2 3" xfId="28169" xr:uid="{07353512-52CB-45DB-875C-679EA7059DB6}"/>
    <cellStyle name="l_Resumos Televisão_Plano RJ - AJUSTADO 06.05.08 CONFERÊNCIAS 15.05.08 - Cíntia 2 2 3" xfId="31393" xr:uid="{F6E615BA-9EF8-40CD-AB32-3A668130D3D0}"/>
    <cellStyle name="l_Resumos Televisão_Plano RJ - AJUSTADO 06.05.08 CONFERÊNCIAS 15.05.08 - Cíntia 2 2 3 2" xfId="43617" xr:uid="{17B4EE6A-AB35-4968-B17F-A5EFBB7FE709}"/>
    <cellStyle name="l_Resumos Televisão_Plano RJ - AJUSTADO 06.05.08 CONFERÊNCIAS 15.05.08 - Cíntia 2 2 4" xfId="34385" xr:uid="{DBE8804E-CD3B-4BA8-9B4A-3A4B8CD5E47B}"/>
    <cellStyle name="l_Resumos Televisão_Plano RJ - AJUSTADO 06.05.08 CONFERÊNCIAS 15.05.08 - Cíntia 2 2 4 2" xfId="46104" xr:uid="{CF15A9A0-5566-451A-8C18-02CD89A08AE5}"/>
    <cellStyle name="l_Resumos Televisão_Plano RJ - AJUSTADO 06.05.08 CONFERÊNCIAS 15.05.08 - Cíntia 2 2 5" xfId="36586" xr:uid="{75CF7D29-F540-4466-A04C-0F277523DBF8}"/>
    <cellStyle name="l_Resumos Televisão_Plano RJ - AJUSTADO 06.05.08 CONFERÊNCIAS 15.05.08 - Cíntia 2 2 6" xfId="24498" xr:uid="{A0123626-B4E2-448D-970B-354341C5290A}"/>
    <cellStyle name="l_Resumos Televisão_Plano RJ - AJUSTADO 06.05.08 CONFERÊNCIAS 15.05.08 - Cíntia 2 3" xfId="15399" xr:uid="{16490846-6515-4E06-BD56-666C0E6931B3}"/>
    <cellStyle name="l_Resumos Televisão_Plano RJ - AJUSTADO 06.05.08 CONFERÊNCIAS 15.05.08 - Cíntia 2 3 2" xfId="21558" xr:uid="{EE978313-9E79-43C5-B2A0-865BC6B999C0}"/>
    <cellStyle name="l_Resumos Televisão_Plano RJ - AJUSTADO 06.05.08 CONFERÊNCIAS 15.05.08 - Cíntia 2 3 2 2" xfId="38931" xr:uid="{AFDF979A-E31B-420F-8FDB-500ED704008B}"/>
    <cellStyle name="l_Resumos Televisão_Plano RJ - AJUSTADO 06.05.08 CONFERÊNCIAS 15.05.08 - Cíntia 2 3 3" xfId="26520" xr:uid="{D2E7E9D3-9B91-4229-8CCF-5D5484779745}"/>
    <cellStyle name="l_Resumos Televisão_Plano RJ - AJUSTADO 06.05.08 CONFERÊNCIAS 15.05.08 - Cíntia 2 4" xfId="29711" xr:uid="{2639CC17-8870-411B-B396-655E83ED1D47}"/>
    <cellStyle name="l_Resumos Televisão_Plano RJ - AJUSTADO 06.05.08 CONFERÊNCIAS 15.05.08 - Cíntia 2 4 2" xfId="42021" xr:uid="{CF3ED67E-89B4-4113-A727-A85BFBD497CF}"/>
    <cellStyle name="l_Resumos Televisão_Plano RJ - AJUSTADO 06.05.08 CONFERÊNCIAS 15.05.08 - Cíntia 2 5" xfId="32695" xr:uid="{53CDB60F-16D2-459E-8A3A-AC8C755B0631}"/>
    <cellStyle name="l_Resumos Televisão_Plano RJ - AJUSTADO 06.05.08 CONFERÊNCIAS 15.05.08 - Cíntia 2 5 2" xfId="44450" xr:uid="{006535B4-9EA6-4871-B7A1-4C9A4C08D6D7}"/>
    <cellStyle name="l_Resumos Televisão_Plano RJ - AJUSTADO 06.05.08 CONFERÊNCIAS 15.05.08 - Cíntia 2 6" xfId="35000" xr:uid="{807A75A1-89DC-4C47-89B7-74B427B23438}"/>
    <cellStyle name="l_Resumos Televisão_Plano RJ - AJUSTADO 06.05.08 CONFERÊNCIAS 15.05.08 - Cíntia 2 7" xfId="18621" xr:uid="{7C0B2A8B-2ED9-4584-B327-D4981B226BF5}"/>
    <cellStyle name="l_Resumos Televisão_Plano RJ - AJUSTADO 06.05.08 CONFERÊNCIAS 15.05.08 - Cíntia 3" xfId="12669" xr:uid="{228F7F27-7911-4AB9-B771-9BCE95D2EEA6}"/>
    <cellStyle name="l_Resumos Televisão_Plano RJ - AJUSTADO 06.05.08 CONFERÊNCIAS 15.05.08 - Cíntia 3 2" xfId="16299" xr:uid="{5262A13B-1E65-4F8E-910D-D5F34DE0D60C}"/>
    <cellStyle name="l_Resumos Televisão_Plano RJ - AJUSTADO 06.05.08 CONFERÊNCIAS 15.05.08 - Cíntia 3 2 2" xfId="22458" xr:uid="{A45B99F2-BE6C-4EFA-8448-16D95CCB5E1E}"/>
    <cellStyle name="l_Resumos Televisão_Plano RJ - AJUSTADO 06.05.08 CONFERÊNCIAS 15.05.08 - Cíntia 3 2 2 2" xfId="39736" xr:uid="{AFBEB5EA-D214-4EFE-939E-C9F70C009B20}"/>
    <cellStyle name="l_Resumos Televisão_Plano RJ - AJUSTADO 06.05.08 CONFERÊNCIAS 15.05.08 - Cíntia 3 2 3" xfId="27377" xr:uid="{BD13EAB6-0C61-4656-B5B3-F72F362E8AB9}"/>
    <cellStyle name="l_Resumos Televisão_Plano RJ - AJUSTADO 06.05.08 CONFERÊNCIAS 15.05.08 - Cíntia 3 2 4" xfId="48636" xr:uid="{5420D9F7-08DB-4236-A07C-E5361E248366}"/>
    <cellStyle name="l_Resumos Televisão_Plano RJ - AJUSTADO 06.05.08 CONFERÊNCIAS 15.05.08 - Cíntia 3 3" xfId="17999" xr:uid="{FE8DFD2D-3F2B-4571-B8BD-F149831EE638}"/>
    <cellStyle name="l_Resumos Televisão_Plano RJ - AJUSTADO 06.05.08 CONFERÊNCIAS 15.05.08 - Cíntia 3 3 2" xfId="24158" xr:uid="{76FFE30F-3D69-4958-A532-B737008B18C5}"/>
    <cellStyle name="l_Resumos Televisão_Plano RJ - AJUSTADO 06.05.08 CONFERÊNCIAS 15.05.08 - Cíntia 3 3 2 2" xfId="42821" xr:uid="{BBD8ED3F-3E59-4489-B719-6F6B2439AA72}"/>
    <cellStyle name="l_Resumos Televisão_Plano RJ - AJUSTADO 06.05.08 CONFERÊNCIAS 15.05.08 - Cíntia 3 3 3" xfId="30595" xr:uid="{203DBE36-5E87-4CE7-9019-1F6DA22E8E77}"/>
    <cellStyle name="l_Resumos Televisão_Plano RJ - AJUSTADO 06.05.08 CONFERÊNCIAS 15.05.08 - Cíntia 3 4" xfId="33592" xr:uid="{8A6EDF85-B42F-4E5B-95BB-4DC819707533}"/>
    <cellStyle name="l_Resumos Televisão_Plano RJ - AJUSTADO 06.05.08 CONFERÊNCIAS 15.05.08 - Cíntia 3 4 2" xfId="45311" xr:uid="{5443B445-6BE4-4E62-9E64-E0F508860FF3}"/>
    <cellStyle name="l_Resumos Televisão_Plano RJ - AJUSTADO 06.05.08 CONFERÊNCIAS 15.05.08 - Cíntia 3 5" xfId="35794" xr:uid="{4999951A-717E-45EF-A710-1DAAFA0C92AA}"/>
    <cellStyle name="l_Resumos Televisão_Plano RJ - AJUSTADO 06.05.08 CONFERÊNCIAS 15.05.08 - Cíntia 3 6" xfId="37207" xr:uid="{79EC4DBD-9356-42CD-9BEF-88336A9DE5A0}"/>
    <cellStyle name="l_Resumos Televisão_Plano RJ - AJUSTADO 06.05.08 CONFERÊNCIAS 15.05.08 - Cíntia 3 6 2" xfId="46743" xr:uid="{29F07C71-9BB7-479C-A64C-6C2A6A761DFB}"/>
    <cellStyle name="l_Resumos Televisão_Plano RJ - AJUSTADO 06.05.08 CONFERÊNCIAS 15.05.08 - Cíntia 4" xfId="14559" xr:uid="{966FE110-3426-4A52-BD8A-65C0829B7D7C}"/>
    <cellStyle name="l_Resumos Televisão_Plano RJ - AJUSTADO 06.05.08 CONFERÊNCIAS 15.05.08 - Cíntia 4 2" xfId="20718" xr:uid="{C0DEB2DF-7DAF-46D1-BE32-7E32C777B61C}"/>
    <cellStyle name="l_Resumos Televisão_Plano RJ - AJUSTADO 06.05.08 CONFERÊNCIAS 15.05.08 - Cíntia 4 2 2" xfId="38128" xr:uid="{DA5A2066-79FE-49A2-8777-7DCC739CFA2D}"/>
    <cellStyle name="l_Resumos Televisão_Plano RJ - AJUSTADO 06.05.08 CONFERÊNCIAS 15.05.08 - Cíntia 4 3" xfId="25626" xr:uid="{E0124266-89CA-43F5-8646-BF69D50A6793}"/>
    <cellStyle name="l_Resumos Televisão_Plano RJ - AJUSTADO 06.05.08 CONFERÊNCIAS 15.05.08 - Cíntia 5" xfId="28837" xr:uid="{97529956-4549-4937-97C9-4277DA4722A6}"/>
    <cellStyle name="l_Resumos Televisão_Plano RJ - AJUSTADO 06.05.08 CONFERÊNCIAS 15.05.08 - Cíntia 5 2" xfId="41193" xr:uid="{36C3B6B2-FBE3-4D61-9CD8-40605FCB7110}"/>
    <cellStyle name="l_Resumos Televisão_Plano RJ - AJUSTADO 06.05.08 CONFERÊNCIAS 15.05.08 - Cíntia 6" xfId="25803" xr:uid="{DD38B852-740B-4972-B579-083CAC1F1AEB}"/>
    <cellStyle name="l_Resumos Televisão_Plano RJ - AJUSTADO 06.05.08 CONFERÊNCIAS 15.05.08 - Cíntia_OOH - Rev 12" xfId="4422" xr:uid="{7C34A062-C3EE-42B0-99D6-8A466FB754E8}"/>
    <cellStyle name="l_Resumos Televisão_Plano RJ -16.05.08" xfId="2321" xr:uid="{B6515FD1-D4E9-483F-80D4-7359523D955E}"/>
    <cellStyle name="l_Resumos Televisão_Plano RO - REV I - 13.05" xfId="2322" xr:uid="{B0E850D2-2E5C-4952-882A-51C06F514F4F}"/>
    <cellStyle name="l_Resumos Televisão_Plano RO - REV I - 13.05 2" xfId="11717" xr:uid="{95EAD3F7-C8F3-46EC-98AE-90E6C848DFD9}"/>
    <cellStyle name="l_Resumos Televisão_Plano RO - REV I - 13.05 2 2" xfId="13473" xr:uid="{BC5E83C5-4951-49C2-A33C-00FF474F83E1}"/>
    <cellStyle name="l_Resumos Televisão_Plano RO - REV I - 13.05 2 2 2" xfId="17103" xr:uid="{4BE213A5-07B7-4C3B-B75F-02B0860FCDEA}"/>
    <cellStyle name="l_Resumos Televisão_Plano RO - REV I - 13.05 2 2 2 2" xfId="23262" xr:uid="{D45AA4B2-D06B-4C46-857A-5E2000920064}"/>
    <cellStyle name="l_Resumos Televisão_Plano RO - REV I - 13.05 2 2 2 2 2" xfId="40529" xr:uid="{D5CF7311-23C7-42F6-8E16-1BCEF63F1577}"/>
    <cellStyle name="l_Resumos Televisão_Plano RO - REV I - 13.05 2 2 2 3" xfId="28170" xr:uid="{CF6E3055-232B-4554-90EF-826B4B854F36}"/>
    <cellStyle name="l_Resumos Televisão_Plano RO - REV I - 13.05 2 2 3" xfId="31394" xr:uid="{99E80F76-06A5-4D07-9E5A-84299F280AB7}"/>
    <cellStyle name="l_Resumos Televisão_Plano RO - REV I - 13.05 2 2 3 2" xfId="43618" xr:uid="{560ADA82-B60A-43E5-8C3B-7D884CE79420}"/>
    <cellStyle name="l_Resumos Televisão_Plano RO - REV I - 13.05 2 2 4" xfId="34386" xr:uid="{A3B4C89F-8C72-49E7-B468-2AB4244B273C}"/>
    <cellStyle name="l_Resumos Televisão_Plano RO - REV I - 13.05 2 2 4 2" xfId="46105" xr:uid="{ED29B429-B85E-43D6-8C5E-1262C818395A}"/>
    <cellStyle name="l_Resumos Televisão_Plano RO - REV I - 13.05 2 2 5" xfId="36587" xr:uid="{C29D9BB4-D392-4E49-934A-C50D58D6D3BF}"/>
    <cellStyle name="l_Resumos Televisão_Plano RO - REV I - 13.05 2 2 6" xfId="24499" xr:uid="{F78E0C23-E726-4D28-8D2B-8B3D86330ED7}"/>
    <cellStyle name="l_Resumos Televisão_Plano RO - REV I - 13.05 2 3" xfId="15400" xr:uid="{6979C440-F0D1-4D0B-8B2E-73648B426E45}"/>
    <cellStyle name="l_Resumos Televisão_Plano RO - REV I - 13.05 2 3 2" xfId="21559" xr:uid="{BCE940D5-693B-4D1E-9C69-5C02CE759372}"/>
    <cellStyle name="l_Resumos Televisão_Plano RO - REV I - 13.05 2 3 2 2" xfId="38932" xr:uid="{A64AA8B8-EB5B-403A-8DB1-0A6944EA5E42}"/>
    <cellStyle name="l_Resumos Televisão_Plano RO - REV I - 13.05 2 3 3" xfId="26521" xr:uid="{5EAFFC15-7273-4DE5-A2F1-6C3F51A5B010}"/>
    <cellStyle name="l_Resumos Televisão_Plano RO - REV I - 13.05 2 4" xfId="29712" xr:uid="{4346DD06-B551-4432-91A0-EF235BEC22ED}"/>
    <cellStyle name="l_Resumos Televisão_Plano RO - REV I - 13.05 2 4 2" xfId="42022" xr:uid="{9077E7B1-8F3B-4B78-BF78-073A6FF09078}"/>
    <cellStyle name="l_Resumos Televisão_Plano RO - REV I - 13.05 2 5" xfId="32696" xr:uid="{1AE91522-8137-46F4-8A66-04157D9E3239}"/>
    <cellStyle name="l_Resumos Televisão_Plano RO - REV I - 13.05 2 5 2" xfId="44451" xr:uid="{C0BAAE51-6F99-4DFE-99D1-D4F7037892AC}"/>
    <cellStyle name="l_Resumos Televisão_Plano RO - REV I - 13.05 2 6" xfId="35001" xr:uid="{2BA73EE2-4C21-412B-922F-22F6798DB526}"/>
    <cellStyle name="l_Resumos Televisão_Plano RO - REV I - 13.05 2 7" xfId="19319" xr:uid="{05C96377-A615-4BAD-88E8-E78D31DB1775}"/>
    <cellStyle name="l_Resumos Televisão_Plano RO - REV I - 13.05 3" xfId="12670" xr:uid="{FE474FC9-D3BD-4A2B-8E1A-9F17CFA9C86A}"/>
    <cellStyle name="l_Resumos Televisão_Plano RO - REV I - 13.05 3 2" xfId="16300" xr:uid="{32A37D84-9096-4190-BBE1-C235D07D728B}"/>
    <cellStyle name="l_Resumos Televisão_Plano RO - REV I - 13.05 3 2 2" xfId="22459" xr:uid="{A508FC42-8F82-4B50-9EFE-A83BD5DF75C3}"/>
    <cellStyle name="l_Resumos Televisão_Plano RO - REV I - 13.05 3 2 2 2" xfId="39737" xr:uid="{7D3C42A5-2E15-4C2A-8587-722553B10CE5}"/>
    <cellStyle name="l_Resumos Televisão_Plano RO - REV I - 13.05 3 2 3" xfId="27378" xr:uid="{6266FA63-CCDB-46C3-9FB3-2A03F57DCB17}"/>
    <cellStyle name="l_Resumos Televisão_Plano RO - REV I - 13.05 3 2 4" xfId="48637" xr:uid="{E9E4501E-8C41-4537-8622-B666D2BD3352}"/>
    <cellStyle name="l_Resumos Televisão_Plano RO - REV I - 13.05 3 3" xfId="18000" xr:uid="{8C808D30-F1A7-43D1-9114-FD3938C57ABC}"/>
    <cellStyle name="l_Resumos Televisão_Plano RO - REV I - 13.05 3 3 2" xfId="24159" xr:uid="{DD7A6C2D-9875-4620-AC86-52091A4D8A0F}"/>
    <cellStyle name="l_Resumos Televisão_Plano RO - REV I - 13.05 3 3 2 2" xfId="42822" xr:uid="{2B7BA56E-E2AC-4803-A5A4-244B80A4CA41}"/>
    <cellStyle name="l_Resumos Televisão_Plano RO - REV I - 13.05 3 3 3" xfId="30596" xr:uid="{AFBA362F-4DDA-4D21-A6B9-12ECF92CB740}"/>
    <cellStyle name="l_Resumos Televisão_Plano RO - REV I - 13.05 3 4" xfId="33593" xr:uid="{B98D250D-4915-4C0A-950D-E26B94B2D929}"/>
    <cellStyle name="l_Resumos Televisão_Plano RO - REV I - 13.05 3 4 2" xfId="45312" xr:uid="{BFCB8BEA-2559-4775-8AA3-3240A65B4C5E}"/>
    <cellStyle name="l_Resumos Televisão_Plano RO - REV I - 13.05 3 5" xfId="35795" xr:uid="{426A17F0-8F86-43A0-9A5B-030233A62518}"/>
    <cellStyle name="l_Resumos Televisão_Plano RO - REV I - 13.05 3 6" xfId="36807" xr:uid="{74A889C9-59AF-40AB-AFB4-E7C69D6A76B9}"/>
    <cellStyle name="l_Resumos Televisão_Plano RO - REV I - 13.05 3 6 2" xfId="46343" xr:uid="{38EA87D6-310E-4C5D-A2D6-A25FF82E20CE}"/>
    <cellStyle name="l_Resumos Televisão_Plano RO - REV I - 13.05 4" xfId="14560" xr:uid="{9B8AEB56-7859-4D76-8D63-D9FEBC03348B}"/>
    <cellStyle name="l_Resumos Televisão_Plano RO - REV I - 13.05 4 2" xfId="20719" xr:uid="{7E6E8CD9-1775-4F03-B639-F27798F90164}"/>
    <cellStyle name="l_Resumos Televisão_Plano RO - REV I - 13.05 4 2 2" xfId="38129" xr:uid="{5B5E3447-420C-4B35-BDE0-7CCBA60C918F}"/>
    <cellStyle name="l_Resumos Televisão_Plano RO - REV I - 13.05 4 3" xfId="25627" xr:uid="{ED7466CD-F90C-4B79-BC78-DEE96C364A11}"/>
    <cellStyle name="l_Resumos Televisão_Plano RO - REV I - 13.05 5" xfId="28838" xr:uid="{530F237C-D5B8-4026-AB78-9A4D005E26BC}"/>
    <cellStyle name="l_Resumos Televisão_Plano RO - REV I - 13.05 5 2" xfId="41194" xr:uid="{B05F5C24-4D48-4C5C-B6EF-D2CA70449388}"/>
    <cellStyle name="l_Resumos Televisão_Plano RO - REV I - 13.05 6" xfId="25802" xr:uid="{DF9F2C38-9C93-4B21-9DA9-67E441163AF5}"/>
    <cellStyle name="l_Resumos Televisão_Plano RO - REV I - 13.05_OOH - Rev 12" xfId="4423" xr:uid="{53DC7F5F-FB5D-4223-A705-F8FC97DA45A1}"/>
    <cellStyle name="l_Resumos Televisão_Plano RR - REV I - 13.05" xfId="2323" xr:uid="{C12FAA3F-5F6A-40E0-9247-F05B83EC9499}"/>
    <cellStyle name="l_Resumos Televisão_Plano RR - REV I - 13.05 2" xfId="11718" xr:uid="{DE613F24-0F48-4E01-81E5-C740FAF32970}"/>
    <cellStyle name="l_Resumos Televisão_Plano RR - REV I - 13.05 2 2" xfId="13474" xr:uid="{5AE4C151-677C-43AC-9A19-BFB477704434}"/>
    <cellStyle name="l_Resumos Televisão_Plano RR - REV I - 13.05 2 2 2" xfId="17104" xr:uid="{B076AAA3-274B-4480-A23C-8654874F7995}"/>
    <cellStyle name="l_Resumos Televisão_Plano RR - REV I - 13.05 2 2 2 2" xfId="23263" xr:uid="{EB5C0C7D-B8D9-4A60-A004-BF433C432D8B}"/>
    <cellStyle name="l_Resumos Televisão_Plano RR - REV I - 13.05 2 2 2 2 2" xfId="40530" xr:uid="{D341F2C3-2C60-4E72-A8A3-20D358B27F69}"/>
    <cellStyle name="l_Resumos Televisão_Plano RR - REV I - 13.05 2 2 2 3" xfId="28171" xr:uid="{030ADC1E-8E11-4A05-8C43-2932001487F1}"/>
    <cellStyle name="l_Resumos Televisão_Plano RR - REV I - 13.05 2 2 3" xfId="31395" xr:uid="{334EEF08-6DD1-4ADD-8E14-7CCFA10C1379}"/>
    <cellStyle name="l_Resumos Televisão_Plano RR - REV I - 13.05 2 2 3 2" xfId="43619" xr:uid="{053B7EAF-7B04-4EDC-94CE-0DBE105CD8B4}"/>
    <cellStyle name="l_Resumos Televisão_Plano RR - REV I - 13.05 2 2 4" xfId="34387" xr:uid="{A71BE7E4-0DAE-4309-A815-AB4F53539BAA}"/>
    <cellStyle name="l_Resumos Televisão_Plano RR - REV I - 13.05 2 2 4 2" xfId="46106" xr:uid="{026832A5-32B1-408A-B4B2-31F41E1FAE3C}"/>
    <cellStyle name="l_Resumos Televisão_Plano RR - REV I - 13.05 2 2 5" xfId="36588" xr:uid="{E04B1A1E-1ADD-405E-81CE-080F6F207BFD}"/>
    <cellStyle name="l_Resumos Televisão_Plano RR - REV I - 13.05 2 2 6" xfId="24500" xr:uid="{A04BA805-4910-465A-B95B-34FF308BE1D9}"/>
    <cellStyle name="l_Resumos Televisão_Plano RR - REV I - 13.05 2 3" xfId="15401" xr:uid="{A3BD9D77-6508-42B3-A637-F409E43F38A8}"/>
    <cellStyle name="l_Resumos Televisão_Plano RR - REV I - 13.05 2 3 2" xfId="21560" xr:uid="{91F6D76A-F268-4E90-9C0A-1C9AFCF863BF}"/>
    <cellStyle name="l_Resumos Televisão_Plano RR - REV I - 13.05 2 3 2 2" xfId="38933" xr:uid="{8024CC2A-3176-4AB7-84AF-0F97B6C89764}"/>
    <cellStyle name="l_Resumos Televisão_Plano RR - REV I - 13.05 2 3 3" xfId="26522" xr:uid="{B7B4A3D5-DA5C-4AA6-95AB-3A93C88A8BE6}"/>
    <cellStyle name="l_Resumos Televisão_Plano RR - REV I - 13.05 2 4" xfId="29713" xr:uid="{C8B0D4A8-C401-4429-929B-A0905BD387C5}"/>
    <cellStyle name="l_Resumos Televisão_Plano RR - REV I - 13.05 2 4 2" xfId="42023" xr:uid="{070090C7-D3C1-4C55-8985-230483C2A9A5}"/>
    <cellStyle name="l_Resumos Televisão_Plano RR - REV I - 13.05 2 5" xfId="32697" xr:uid="{98A29DBC-49E7-48C4-A16D-9EFA35DC15C1}"/>
    <cellStyle name="l_Resumos Televisão_Plano RR - REV I - 13.05 2 5 2" xfId="44452" xr:uid="{10D130EB-C63B-4B85-B18F-3D17C7730998}"/>
    <cellStyle name="l_Resumos Televisão_Plano RR - REV I - 13.05 2 6" xfId="35002" xr:uid="{E67F922A-29E1-42D5-86F5-2A9955636622}"/>
    <cellStyle name="l_Resumos Televisão_Plano RR - REV I - 13.05 2 7" xfId="19613" xr:uid="{841603B4-5B0F-41D8-A233-CAE4A6DCFC38}"/>
    <cellStyle name="l_Resumos Televisão_Plano RR - REV I - 13.05 3" xfId="12671" xr:uid="{314FEBFB-696C-45AE-A21B-20A23AC6A17E}"/>
    <cellStyle name="l_Resumos Televisão_Plano RR - REV I - 13.05 3 2" xfId="16301" xr:uid="{968AFEA8-E407-422A-800D-60D2E25444C4}"/>
    <cellStyle name="l_Resumos Televisão_Plano RR - REV I - 13.05 3 2 2" xfId="22460" xr:uid="{301E4445-C1C1-4191-9E3C-5D9D07EE1AF5}"/>
    <cellStyle name="l_Resumos Televisão_Plano RR - REV I - 13.05 3 2 2 2" xfId="39738" xr:uid="{19657C8A-AE5F-43DC-B0CD-D4C4A4B18F16}"/>
    <cellStyle name="l_Resumos Televisão_Plano RR - REV I - 13.05 3 2 3" xfId="27379" xr:uid="{090092B5-0C32-42AC-9DD9-728254253AFF}"/>
    <cellStyle name="l_Resumos Televisão_Plano RR - REV I - 13.05 3 2 4" xfId="48638" xr:uid="{B21DFDA7-1E09-4833-808E-13963494407E}"/>
    <cellStyle name="l_Resumos Televisão_Plano RR - REV I - 13.05 3 3" xfId="18001" xr:uid="{6C0EA602-969E-463E-BD1B-659C5C56326F}"/>
    <cellStyle name="l_Resumos Televisão_Plano RR - REV I - 13.05 3 3 2" xfId="24160" xr:uid="{89D90D02-C382-499D-B64E-318A6AD9EBC0}"/>
    <cellStyle name="l_Resumos Televisão_Plano RR - REV I - 13.05 3 3 2 2" xfId="42823" xr:uid="{705FA4C8-0B08-4A0B-9149-B5FBF37974DB}"/>
    <cellStyle name="l_Resumos Televisão_Plano RR - REV I - 13.05 3 3 3" xfId="30597" xr:uid="{3EF77075-2EF1-4FB0-BE8C-C2708F178710}"/>
    <cellStyle name="l_Resumos Televisão_Plano RR - REV I - 13.05 3 4" xfId="33594" xr:uid="{2804DDB1-9EAD-42B1-8A4A-0AB98CFE75DB}"/>
    <cellStyle name="l_Resumos Televisão_Plano RR - REV I - 13.05 3 4 2" xfId="45313" xr:uid="{AFCBE484-5250-4CA7-8E34-6D8AEF7C6F96}"/>
    <cellStyle name="l_Resumos Televisão_Plano RR - REV I - 13.05 3 5" xfId="35796" xr:uid="{158B4BB4-9E84-4AEF-999E-15F232D77F75}"/>
    <cellStyle name="l_Resumos Televisão_Plano RR - REV I - 13.05 3 6" xfId="32066" xr:uid="{C268CC06-3A57-4F80-A99B-5BACB2D98A99}"/>
    <cellStyle name="l_Resumos Televisão_Plano RR - REV I - 13.05 3 6 2" xfId="43821" xr:uid="{31A845ED-AF5D-4862-BA64-0A1BD3F37750}"/>
    <cellStyle name="l_Resumos Televisão_Plano RR - REV I - 13.05 4" xfId="14561" xr:uid="{0FA7E033-579B-449A-9859-CAC2D8FD1505}"/>
    <cellStyle name="l_Resumos Televisão_Plano RR - REV I - 13.05 4 2" xfId="20720" xr:uid="{1CB03646-169A-42D4-82D0-28AB33D2FDB6}"/>
    <cellStyle name="l_Resumos Televisão_Plano RR - REV I - 13.05 4 2 2" xfId="38130" xr:uid="{48439852-0F65-4431-AE8C-6576B1DC02E2}"/>
    <cellStyle name="l_Resumos Televisão_Plano RR - REV I - 13.05 4 3" xfId="25628" xr:uid="{63AB120B-EF15-4A5D-917B-9D7D07F81EBC}"/>
    <cellStyle name="l_Resumos Televisão_Plano RR - REV I - 13.05 5" xfId="28839" xr:uid="{F52EFE87-91CA-423E-B92C-8B1D77304C78}"/>
    <cellStyle name="l_Resumos Televisão_Plano RR - REV I - 13.05 5 2" xfId="41195" xr:uid="{B61F38A0-994C-4EE5-A593-EF5BCA1BD480}"/>
    <cellStyle name="l_Resumos Televisão_Plano RR - REV I - 13.05 6" xfId="25801" xr:uid="{1328E27A-9390-4ADD-9BB2-09EA2646058E}"/>
    <cellStyle name="l_Resumos Televisão_Plano RR - REV I - 13.05_OOH - Rev 12" xfId="4424" xr:uid="{B814587B-2FE5-420C-BD4A-3CF8C3F25BF0}"/>
    <cellStyle name="l_Resumos Televisão_Plano RS" xfId="2324" xr:uid="{4B8EC68A-538B-4C53-AE8D-6F551A61B3E8}"/>
    <cellStyle name="l_Resumos Televisão_Plano RS - 16-05-08" xfId="2325" xr:uid="{06252BF4-28D6-4C60-917E-2952D978400F}"/>
    <cellStyle name="l_Resumos Televisão_Plano SP - REV I - 13.05" xfId="2326" xr:uid="{CF42D024-E851-42BD-9DEB-C8E400A96B75}"/>
    <cellStyle name="l_Resumos Televisão_Plano SP - REV I - 13.05 2" xfId="11719" xr:uid="{2550CABE-B32F-4F60-B8C2-F8BDECC38741}"/>
    <cellStyle name="l_Resumos Televisão_Plano SP - REV I - 13.05 2 2" xfId="13475" xr:uid="{130D3FB8-5ACD-42BB-9233-B7BBB026A23D}"/>
    <cellStyle name="l_Resumos Televisão_Plano SP - REV I - 13.05 2 2 2" xfId="17105" xr:uid="{7514DA1E-5F32-416A-9B34-9D2891D52025}"/>
    <cellStyle name="l_Resumos Televisão_Plano SP - REV I - 13.05 2 2 2 2" xfId="23264" xr:uid="{3B5B4F64-00A9-4E4B-AC9E-3C93336497FE}"/>
    <cellStyle name="l_Resumos Televisão_Plano SP - REV I - 13.05 2 2 2 2 2" xfId="40531" xr:uid="{AF16E806-4E13-4773-8057-01790F606B65}"/>
    <cellStyle name="l_Resumos Televisão_Plano SP - REV I - 13.05 2 2 2 3" xfId="28172" xr:uid="{218F10AF-B4EB-41EF-8ACE-E7AFF7CB521A}"/>
    <cellStyle name="l_Resumos Televisão_Plano SP - REV I - 13.05 2 2 3" xfId="31396" xr:uid="{23D7B3F9-C7AA-4B13-BFC7-ECEA9AF13B3A}"/>
    <cellStyle name="l_Resumos Televisão_Plano SP - REV I - 13.05 2 2 3 2" xfId="43620" xr:uid="{50286AAC-464D-4C23-A5EE-C7C67C266F7A}"/>
    <cellStyle name="l_Resumos Televisão_Plano SP - REV I - 13.05 2 2 4" xfId="34388" xr:uid="{CB0BBE06-9AF2-4CCE-926B-0E3528C62BD2}"/>
    <cellStyle name="l_Resumos Televisão_Plano SP - REV I - 13.05 2 2 4 2" xfId="46107" xr:uid="{64DAD80E-3D00-4E38-A3D0-160954D21D83}"/>
    <cellStyle name="l_Resumos Televisão_Plano SP - REV I - 13.05 2 2 5" xfId="36589" xr:uid="{AC612C94-B2ED-446D-9EB0-CF4B25DFAC5E}"/>
    <cellStyle name="l_Resumos Televisão_Plano SP - REV I - 13.05 2 2 6" xfId="24501" xr:uid="{EF76E892-7870-4AF1-928C-CA6965CA76A6}"/>
    <cellStyle name="l_Resumos Televisão_Plano SP - REV I - 13.05 2 3" xfId="15402" xr:uid="{140D1F68-C494-4F7A-8DC7-55CC782301F9}"/>
    <cellStyle name="l_Resumos Televisão_Plano SP - REV I - 13.05 2 3 2" xfId="21561" xr:uid="{F5F57702-287B-46C5-8C49-F919909F9EC3}"/>
    <cellStyle name="l_Resumos Televisão_Plano SP - REV I - 13.05 2 3 2 2" xfId="38934" xr:uid="{CBC18E90-1DBC-4013-A545-3483E0078A25}"/>
    <cellStyle name="l_Resumos Televisão_Plano SP - REV I - 13.05 2 3 3" xfId="26523" xr:uid="{65A5732C-32B8-4AF6-88C9-9C975785A765}"/>
    <cellStyle name="l_Resumos Televisão_Plano SP - REV I - 13.05 2 4" xfId="29714" xr:uid="{D14FAF71-8506-460A-9EA1-00A0E41540C1}"/>
    <cellStyle name="l_Resumos Televisão_Plano SP - REV I - 13.05 2 4 2" xfId="42024" xr:uid="{5B65B9A3-1957-4434-8D59-934306864512}"/>
    <cellStyle name="l_Resumos Televisão_Plano SP - REV I - 13.05 2 5" xfId="32698" xr:uid="{A7B13215-1BFA-47C3-9B1B-EA73C38E0C50}"/>
    <cellStyle name="l_Resumos Televisão_Plano SP - REV I - 13.05 2 5 2" xfId="44453" xr:uid="{EE0D66EA-1747-475C-9037-C3CD5A4B5C2F}"/>
    <cellStyle name="l_Resumos Televisão_Plano SP - REV I - 13.05 2 6" xfId="35003" xr:uid="{81942DF9-0663-469E-89DF-AEE9183CEDCE}"/>
    <cellStyle name="l_Resumos Televisão_Plano SP - REV I - 13.05 2 7" xfId="18936" xr:uid="{09115FC6-2B58-42FE-AE8F-A768639DCDC8}"/>
    <cellStyle name="l_Resumos Televisão_Plano SP - REV I - 13.05 3" xfId="12672" xr:uid="{FB94875D-DC4E-447D-A6C3-B7DFD2386B75}"/>
    <cellStyle name="l_Resumos Televisão_Plano SP - REV I - 13.05 3 2" xfId="16302" xr:uid="{6AC71148-BE6B-4F53-8FD4-A7669B1D739B}"/>
    <cellStyle name="l_Resumos Televisão_Plano SP - REV I - 13.05 3 2 2" xfId="22461" xr:uid="{125A0B38-920A-407B-B1F8-43EBED97F8A9}"/>
    <cellStyle name="l_Resumos Televisão_Plano SP - REV I - 13.05 3 2 2 2" xfId="39739" xr:uid="{DBDB3AE1-206B-4039-8E92-E5B9B81C2C45}"/>
    <cellStyle name="l_Resumos Televisão_Plano SP - REV I - 13.05 3 2 3" xfId="27380" xr:uid="{A9D52120-8220-45E6-936D-AF0B0616F266}"/>
    <cellStyle name="l_Resumos Televisão_Plano SP - REV I - 13.05 3 2 4" xfId="48639" xr:uid="{B0B708E9-0278-4F45-993C-5E855BA4C049}"/>
    <cellStyle name="l_Resumos Televisão_Plano SP - REV I - 13.05 3 3" xfId="18002" xr:uid="{15F4C756-F3AA-4A5D-A271-5C87B251469A}"/>
    <cellStyle name="l_Resumos Televisão_Plano SP - REV I - 13.05 3 3 2" xfId="24161" xr:uid="{90600EC5-C6C0-42FA-9E81-82963B04CC0F}"/>
    <cellStyle name="l_Resumos Televisão_Plano SP - REV I - 13.05 3 3 2 2" xfId="42824" xr:uid="{422887DA-600E-42DA-A595-423C6F841CA8}"/>
    <cellStyle name="l_Resumos Televisão_Plano SP - REV I - 13.05 3 3 3" xfId="30598" xr:uid="{5CA497ED-CF97-474C-B1ED-A6A95CC9F063}"/>
    <cellStyle name="l_Resumos Televisão_Plano SP - REV I - 13.05 3 4" xfId="33595" xr:uid="{C9671EB3-A43A-42D7-A2C0-9DD88D87F9AE}"/>
    <cellStyle name="l_Resumos Televisão_Plano SP - REV I - 13.05 3 4 2" xfId="45314" xr:uid="{10A56221-ADA9-48D7-9D3D-1AC39AC4A373}"/>
    <cellStyle name="l_Resumos Televisão_Plano SP - REV I - 13.05 3 5" xfId="35797" xr:uid="{56EF9157-D5F5-4DFB-8DDF-9BC7436D9171}"/>
    <cellStyle name="l_Resumos Televisão_Plano SP - REV I - 13.05 3 6" xfId="37003" xr:uid="{646251ED-5C1A-4316-B7F9-ECE869A93E7C}"/>
    <cellStyle name="l_Resumos Televisão_Plano SP - REV I - 13.05 3 6 2" xfId="46539" xr:uid="{5FFE1A07-9EB7-4928-9F06-F6815CA0F059}"/>
    <cellStyle name="l_Resumos Televisão_Plano SP - REV I - 13.05 4" xfId="14562" xr:uid="{B102D450-0178-4AD0-805C-75E2EFF91782}"/>
    <cellStyle name="l_Resumos Televisão_Plano SP - REV I - 13.05 4 2" xfId="20721" xr:uid="{CF631393-A024-4448-827F-61AC89DFE94B}"/>
    <cellStyle name="l_Resumos Televisão_Plano SP - REV I - 13.05 4 2 2" xfId="38131" xr:uid="{180FF186-6DAA-4CB0-A290-C589A3F844FC}"/>
    <cellStyle name="l_Resumos Televisão_Plano SP - REV I - 13.05 4 3" xfId="25629" xr:uid="{CA25D880-9B32-4678-ADF9-B300CE2E438A}"/>
    <cellStyle name="l_Resumos Televisão_Plano SP - REV I - 13.05 5" xfId="28840" xr:uid="{231A7C71-3923-4E37-BFE0-E1ED4CD2884A}"/>
    <cellStyle name="l_Resumos Televisão_Plano SP - REV I - 13.05 5 2" xfId="41196" xr:uid="{630FD564-0B3D-43EB-8249-DE739B88F942}"/>
    <cellStyle name="l_Resumos Televisão_Plano SP - REV I - 13.05 6" xfId="25800" xr:uid="{2872A7F3-589F-4749-9035-4C41D28BBEBA}"/>
    <cellStyle name="l_Resumos Televisão_Plano SP - REV I - 13.05_OOH - Rev 12" xfId="4425" xr:uid="{A7A467D1-5CBF-4EFB-AC9F-92A727E60F60}"/>
    <cellStyle name="l_Resumos Televisão_Plano TO - AJUSTADO 06.05.08 CONFERÊNCIA 14.05.08" xfId="2327" xr:uid="{A6D3DFF7-1B11-4CC7-ABE2-CF7F09840F69}"/>
    <cellStyle name="l_Resumos Televisão_Plano TO - AJUSTADO 06.05.08 CONFERÊNCIA 14.05.08 2" xfId="11720" xr:uid="{F5B983C5-F471-4F05-A52E-9DCD6A138EFD}"/>
    <cellStyle name="l_Resumos Televisão_Plano TO - AJUSTADO 06.05.08 CONFERÊNCIA 14.05.08 2 2" xfId="13476" xr:uid="{08C0A230-7152-456A-AE67-82B5C2190D2B}"/>
    <cellStyle name="l_Resumos Televisão_Plano TO - AJUSTADO 06.05.08 CONFERÊNCIA 14.05.08 2 2 2" xfId="17106" xr:uid="{DC1523AD-E6BC-426F-937E-F4EA6322EC18}"/>
    <cellStyle name="l_Resumos Televisão_Plano TO - AJUSTADO 06.05.08 CONFERÊNCIA 14.05.08 2 2 2 2" xfId="23265" xr:uid="{1830F98C-59DF-4174-B324-4CAF8DC7C50D}"/>
    <cellStyle name="l_Resumos Televisão_Plano TO - AJUSTADO 06.05.08 CONFERÊNCIA 14.05.08 2 2 2 2 2" xfId="40532" xr:uid="{D0993B8C-EE7A-4149-A857-9A8487A1964A}"/>
    <cellStyle name="l_Resumos Televisão_Plano TO - AJUSTADO 06.05.08 CONFERÊNCIA 14.05.08 2 2 2 3" xfId="28173" xr:uid="{02EA587D-1E90-464E-A2C4-501E775AD90C}"/>
    <cellStyle name="l_Resumos Televisão_Plano TO - AJUSTADO 06.05.08 CONFERÊNCIA 14.05.08 2 2 3" xfId="31397" xr:uid="{19E23999-5208-4521-A96D-9F6BD772B446}"/>
    <cellStyle name="l_Resumos Televisão_Plano TO - AJUSTADO 06.05.08 CONFERÊNCIA 14.05.08 2 2 3 2" xfId="43621" xr:uid="{BEBDFF35-7922-4ABD-B41E-07039393E5D2}"/>
    <cellStyle name="l_Resumos Televisão_Plano TO - AJUSTADO 06.05.08 CONFERÊNCIA 14.05.08 2 2 4" xfId="34389" xr:uid="{7DB03A24-CE06-4E61-89F8-4EE628434E03}"/>
    <cellStyle name="l_Resumos Televisão_Plano TO - AJUSTADO 06.05.08 CONFERÊNCIA 14.05.08 2 2 4 2" xfId="46108" xr:uid="{D39F0400-F68B-45AB-A904-92F6E3229376}"/>
    <cellStyle name="l_Resumos Televisão_Plano TO - AJUSTADO 06.05.08 CONFERÊNCIA 14.05.08 2 2 5" xfId="36590" xr:uid="{C0561884-E8F1-4F2D-B55C-5BF7EB7210BF}"/>
    <cellStyle name="l_Resumos Televisão_Plano TO - AJUSTADO 06.05.08 CONFERÊNCIA 14.05.08 2 2 6" xfId="24502" xr:uid="{36E93EE7-7AC6-4852-98E7-9823CBD79C80}"/>
    <cellStyle name="l_Resumos Televisão_Plano TO - AJUSTADO 06.05.08 CONFERÊNCIA 14.05.08 2 3" xfId="15403" xr:uid="{4366CB5D-C971-453E-908F-7252E600D655}"/>
    <cellStyle name="l_Resumos Televisão_Plano TO - AJUSTADO 06.05.08 CONFERÊNCIA 14.05.08 2 3 2" xfId="21562" xr:uid="{AD5E6558-FACA-43F8-934E-686CC8198023}"/>
    <cellStyle name="l_Resumos Televisão_Plano TO - AJUSTADO 06.05.08 CONFERÊNCIA 14.05.08 2 3 2 2" xfId="38935" xr:uid="{3CF4DBFE-0A23-409A-9AB9-3483D2D76DDA}"/>
    <cellStyle name="l_Resumos Televisão_Plano TO - AJUSTADO 06.05.08 CONFERÊNCIA 14.05.08 2 3 3" xfId="26524" xr:uid="{512DA9B4-900B-4D7A-995E-C1D8428F9CEB}"/>
    <cellStyle name="l_Resumos Televisão_Plano TO - AJUSTADO 06.05.08 CONFERÊNCIA 14.05.08 2 4" xfId="29715" xr:uid="{62FC067C-F1BA-4F8A-964C-C5644D9EA135}"/>
    <cellStyle name="l_Resumos Televisão_Plano TO - AJUSTADO 06.05.08 CONFERÊNCIA 14.05.08 2 4 2" xfId="42025" xr:uid="{FD106059-291A-44AE-90AB-B9EDA59ECD72}"/>
    <cellStyle name="l_Resumos Televisão_Plano TO - AJUSTADO 06.05.08 CONFERÊNCIA 14.05.08 2 5" xfId="32699" xr:uid="{A19191C1-D664-4937-99F7-BB6557A57504}"/>
    <cellStyle name="l_Resumos Televisão_Plano TO - AJUSTADO 06.05.08 CONFERÊNCIA 14.05.08 2 5 2" xfId="44454" xr:uid="{AEC49358-0712-48F7-8B2A-70DB23A17FF1}"/>
    <cellStyle name="l_Resumos Televisão_Plano TO - AJUSTADO 06.05.08 CONFERÊNCIA 14.05.08 2 6" xfId="35004" xr:uid="{FB8D8C86-DAEC-432F-A012-86AFCF72E2D0}"/>
    <cellStyle name="l_Resumos Televisão_Plano TO - AJUSTADO 06.05.08 CONFERÊNCIA 14.05.08 2 7" xfId="18620" xr:uid="{C65C7D57-5665-4C42-A960-17BC9FDAB6A5}"/>
    <cellStyle name="l_Resumos Televisão_Plano TO - AJUSTADO 06.05.08 CONFERÊNCIA 14.05.08 3" xfId="12673" xr:uid="{42DD02F1-9181-492E-B5F4-3F9F8C767233}"/>
    <cellStyle name="l_Resumos Televisão_Plano TO - AJUSTADO 06.05.08 CONFERÊNCIA 14.05.08 3 2" xfId="16303" xr:uid="{025F4A39-0460-4BC7-8232-1F01973C4B27}"/>
    <cellStyle name="l_Resumos Televisão_Plano TO - AJUSTADO 06.05.08 CONFERÊNCIA 14.05.08 3 2 2" xfId="22462" xr:uid="{6335FCEE-F223-4BF4-B959-32909B425FC9}"/>
    <cellStyle name="l_Resumos Televisão_Plano TO - AJUSTADO 06.05.08 CONFERÊNCIA 14.05.08 3 2 2 2" xfId="39740" xr:uid="{8C94392F-8C47-4525-BD18-5ED9BED29FB1}"/>
    <cellStyle name="l_Resumos Televisão_Plano TO - AJUSTADO 06.05.08 CONFERÊNCIA 14.05.08 3 2 3" xfId="27381" xr:uid="{3D38026D-F689-4844-9218-A80AB53717DA}"/>
    <cellStyle name="l_Resumos Televisão_Plano TO - AJUSTADO 06.05.08 CONFERÊNCIA 14.05.08 3 2 4" xfId="48640" xr:uid="{1A2CB259-D762-4A36-AD3F-4CEAEFC2688E}"/>
    <cellStyle name="l_Resumos Televisão_Plano TO - AJUSTADO 06.05.08 CONFERÊNCIA 14.05.08 3 3" xfId="18003" xr:uid="{4FF6E2D7-F7AC-4AFC-881D-853A3463D099}"/>
    <cellStyle name="l_Resumos Televisão_Plano TO - AJUSTADO 06.05.08 CONFERÊNCIA 14.05.08 3 3 2" xfId="24162" xr:uid="{92CF0D29-5F8F-4B1B-B088-6C828CE5FE6B}"/>
    <cellStyle name="l_Resumos Televisão_Plano TO - AJUSTADO 06.05.08 CONFERÊNCIA 14.05.08 3 3 2 2" xfId="42825" xr:uid="{0F47BC18-8882-4B2A-ADD3-ADCAA7560DA5}"/>
    <cellStyle name="l_Resumos Televisão_Plano TO - AJUSTADO 06.05.08 CONFERÊNCIA 14.05.08 3 3 3" xfId="30599" xr:uid="{2EAF434C-79BB-44A9-AAAF-B0EC497FBD74}"/>
    <cellStyle name="l_Resumos Televisão_Plano TO - AJUSTADO 06.05.08 CONFERÊNCIA 14.05.08 3 4" xfId="33596" xr:uid="{31736F1F-79C5-4938-9121-433992A1EDBF}"/>
    <cellStyle name="l_Resumos Televisão_Plano TO - AJUSTADO 06.05.08 CONFERÊNCIA 14.05.08 3 4 2" xfId="45315" xr:uid="{5D1086B1-1748-4DC1-B805-98BFC0E67665}"/>
    <cellStyle name="l_Resumos Televisão_Plano TO - AJUSTADO 06.05.08 CONFERÊNCIA 14.05.08 3 5" xfId="35798" xr:uid="{57855D45-5FFE-49AC-8BF1-26C668357F6B}"/>
    <cellStyle name="l_Resumos Televisão_Plano TO - AJUSTADO 06.05.08 CONFERÊNCIA 14.05.08 3 6" xfId="37206" xr:uid="{0D6743FD-60BD-4983-A507-F5A2A50C8B03}"/>
    <cellStyle name="l_Resumos Televisão_Plano TO - AJUSTADO 06.05.08 CONFERÊNCIA 14.05.08 3 6 2" xfId="46742" xr:uid="{992AB32F-B94A-4863-B035-09C3F061BAC1}"/>
    <cellStyle name="l_Resumos Televisão_Plano TO - AJUSTADO 06.05.08 CONFERÊNCIA 14.05.08 4" xfId="14563" xr:uid="{AE1A0D7D-90E5-4D34-9162-707148EA8148}"/>
    <cellStyle name="l_Resumos Televisão_Plano TO - AJUSTADO 06.05.08 CONFERÊNCIA 14.05.08 4 2" xfId="20722" xr:uid="{8B531E92-A93F-4D87-927B-A8F11EEDB01D}"/>
    <cellStyle name="l_Resumos Televisão_Plano TO - AJUSTADO 06.05.08 CONFERÊNCIA 14.05.08 4 2 2" xfId="38132" xr:uid="{70FFBBF5-65D7-43E1-8363-65278941D535}"/>
    <cellStyle name="l_Resumos Televisão_Plano TO - AJUSTADO 06.05.08 CONFERÊNCIA 14.05.08 4 3" xfId="25630" xr:uid="{0AE5DDE2-5702-499D-8263-AB79615A8451}"/>
    <cellStyle name="l_Resumos Televisão_Plano TO - AJUSTADO 06.05.08 CONFERÊNCIA 14.05.08 5" xfId="28841" xr:uid="{0767A643-7626-4E78-B956-3D23F5CB2002}"/>
    <cellStyle name="l_Resumos Televisão_Plano TO - AJUSTADO 06.05.08 CONFERÊNCIA 14.05.08 5 2" xfId="41197" xr:uid="{4D9FAC5E-E976-4C07-B5E3-D4EC6F9B333C}"/>
    <cellStyle name="l_Resumos Televisão_Plano TO - AJUSTADO 06.05.08 CONFERÊNCIA 14.05.08 6" xfId="25799" xr:uid="{E566064E-D8D1-44D1-984F-5177D2099632}"/>
    <cellStyle name="l_Resumos Televisão_Plano TO - AJUSTADO 06.05.08 CONFERÊNCIA 14.05.08_OOH - Rev 12" xfId="4426" xr:uid="{ED65F7DF-85B5-407C-97AA-938080097AE0}"/>
    <cellStyle name="l_Resumos Televisão_Plano_BA_-_AJUSTADO2_CONFERENCIA_11.05.08" xfId="2328" xr:uid="{53193916-540F-4D7E-A9AF-6BD065BE44C5}"/>
    <cellStyle name="l_Resumos Televisão_Rádios Separadas por Representante" xfId="4427" xr:uid="{42D0E729-C8D3-44DB-94E9-D604725DE589}"/>
    <cellStyle name="l_Resumos Televisão_Rádios Separadas por Representante 2" xfId="11721" xr:uid="{1533FDDD-C97D-4ACB-994E-FD8E3A2EAA6D}"/>
    <cellStyle name="l_Resumos Televisão_Rádios Separadas por Representante 2 2" xfId="13477" xr:uid="{8D7DE1D3-0879-486E-BB4A-EB8BA0969692}"/>
    <cellStyle name="l_Resumos Televisão_Rádios Separadas por Representante 2 2 2" xfId="17107" xr:uid="{F2F649EC-E004-4293-BB2D-54DC4AFA65C8}"/>
    <cellStyle name="l_Resumos Televisão_Rádios Separadas por Representante 2 2 2 2" xfId="23266" xr:uid="{63A578B2-6BED-48E1-B5D7-15B8207D3F56}"/>
    <cellStyle name="l_Resumos Televisão_Rádios Separadas por Representante 2 2 2 2 2" xfId="40533" xr:uid="{B6C00124-84A3-411F-930E-ACB19836852D}"/>
    <cellStyle name="l_Resumos Televisão_Rádios Separadas por Representante 2 2 2 3" xfId="28174" xr:uid="{45527F31-9546-43E3-820B-D368DA5A04A8}"/>
    <cellStyle name="l_Resumos Televisão_Rádios Separadas por Representante 2 2 3" xfId="31398" xr:uid="{E108A820-FBF8-4FD1-81F6-9DD014B663E8}"/>
    <cellStyle name="l_Resumos Televisão_Rádios Separadas por Representante 2 2 3 2" xfId="43622" xr:uid="{FE95DF7A-54A2-4138-A9C8-C3948447CC9A}"/>
    <cellStyle name="l_Resumos Televisão_Rádios Separadas por Representante 2 2 4" xfId="34390" xr:uid="{1D1DC0D7-48C5-4BD6-A941-0B27495204FD}"/>
    <cellStyle name="l_Resumos Televisão_Rádios Separadas por Representante 2 2 4 2" xfId="46109" xr:uid="{EB57E205-F742-4CA6-B473-83B5C2BF51E3}"/>
    <cellStyle name="l_Resumos Televisão_Rádios Separadas por Representante 2 2 5" xfId="36591" xr:uid="{BD99F032-3F5C-42BA-B083-6C86AB25F140}"/>
    <cellStyle name="l_Resumos Televisão_Rádios Separadas por Representante 2 2 6" xfId="24503" xr:uid="{0F5C1EA9-F465-4328-93CC-2FDB62C4E6A1}"/>
    <cellStyle name="l_Resumos Televisão_Rádios Separadas por Representante 2 3" xfId="15404" xr:uid="{D36A44E9-BEFC-4B97-AEB6-269FC163A476}"/>
    <cellStyle name="l_Resumos Televisão_Rádios Separadas por Representante 2 3 2" xfId="21563" xr:uid="{F3EB327F-F6A3-4982-A935-B1C63B0F2D0A}"/>
    <cellStyle name="l_Resumos Televisão_Rádios Separadas por Representante 2 3 2 2" xfId="38936" xr:uid="{2D379B7E-D230-40D5-A164-B8CB6DE0B1ED}"/>
    <cellStyle name="l_Resumos Televisão_Rádios Separadas por Representante 2 3 3" xfId="26525" xr:uid="{84BFB3C3-5FFC-4625-B5B2-EF0D8D1620F7}"/>
    <cellStyle name="l_Resumos Televisão_Rádios Separadas por Representante 2 4" xfId="29716" xr:uid="{261D7BEB-8F1D-4ABB-B4D1-C6B84D58E481}"/>
    <cellStyle name="l_Resumos Televisão_Rádios Separadas por Representante 2 4 2" xfId="42026" xr:uid="{76C154E5-E58F-473F-B376-A344F0C1D98E}"/>
    <cellStyle name="l_Resumos Televisão_Rádios Separadas por Representante 2 5" xfId="32700" xr:uid="{A9134C1A-CE01-48C5-926C-07A69A829D56}"/>
    <cellStyle name="l_Resumos Televisão_Rádios Separadas por Representante 2 5 2" xfId="44455" xr:uid="{03EE819D-98D9-4B72-8DEF-C8A73BE220BD}"/>
    <cellStyle name="l_Resumos Televisão_Rádios Separadas por Representante 2 6" xfId="35005" xr:uid="{BB3B8CB7-F556-4AED-8924-C5A29B8CC715}"/>
    <cellStyle name="l_Resumos Televisão_Rádios Separadas por Representante 2 7" xfId="19318" xr:uid="{9DD8A225-3DCA-4FE9-B64E-DAC7A12FD3A5}"/>
    <cellStyle name="l_Resumos Televisão_Rádios Separadas por Representante 3" xfId="12674" xr:uid="{D876FA1B-81CE-4FFA-BDE9-9E3B6E35F4FE}"/>
    <cellStyle name="l_Resumos Televisão_Rádios Separadas por Representante 3 2" xfId="16304" xr:uid="{5E70D97B-B3A1-4968-8BBA-699E848FFFFD}"/>
    <cellStyle name="l_Resumos Televisão_Rádios Separadas por Representante 3 2 2" xfId="22463" xr:uid="{06DF77FE-FF26-4F44-93CF-05BF625E0C79}"/>
    <cellStyle name="l_Resumos Televisão_Rádios Separadas por Representante 3 2 2 2" xfId="39741" xr:uid="{529DE5C2-74AA-4A7D-A7BA-F9FE7627D171}"/>
    <cellStyle name="l_Resumos Televisão_Rádios Separadas por Representante 3 2 3" xfId="27382" xr:uid="{2EFA8B3C-8856-4407-8808-A5A5098FFC24}"/>
    <cellStyle name="l_Resumos Televisão_Rádios Separadas por Representante 3 2 4" xfId="48641" xr:uid="{B5498897-1841-4E50-AD6D-2F684EA23BDE}"/>
    <cellStyle name="l_Resumos Televisão_Rádios Separadas por Representante 3 3" xfId="18004" xr:uid="{BA654ADF-A062-4D9A-ABFC-D36E70CB2222}"/>
    <cellStyle name="l_Resumos Televisão_Rádios Separadas por Representante 3 3 2" xfId="24163" xr:uid="{59A03CBE-E1A8-47F4-8766-161FDA250191}"/>
    <cellStyle name="l_Resumos Televisão_Rádios Separadas por Representante 3 3 2 2" xfId="42826" xr:uid="{AABD1918-6C5D-42C1-A2EC-EDEECC9E9546}"/>
    <cellStyle name="l_Resumos Televisão_Rádios Separadas por Representante 3 3 3" xfId="30600" xr:uid="{3C180183-2FF7-40D7-9945-D0DE396B003A}"/>
    <cellStyle name="l_Resumos Televisão_Rádios Separadas por Representante 3 4" xfId="33597" xr:uid="{B0406CCE-2405-4384-99C3-EC4F8EFA96C2}"/>
    <cellStyle name="l_Resumos Televisão_Rádios Separadas por Representante 3 4 2" xfId="45316" xr:uid="{1036C3FD-376A-41A1-BD7D-BF9554AC0FCF}"/>
    <cellStyle name="l_Resumos Televisão_Rádios Separadas por Representante 3 5" xfId="35799" xr:uid="{A9682024-9473-4181-BA01-D94442B8DF1F}"/>
    <cellStyle name="l_Resumos Televisão_Rádios Separadas por Representante 3 6" xfId="36806" xr:uid="{F9B12DEC-4A14-4C77-82CC-7C7E37106365}"/>
    <cellStyle name="l_Resumos Televisão_Rádios Separadas por Representante 3 6 2" xfId="46342" xr:uid="{0720ACF5-BC16-4568-9A11-A62E8E34588F}"/>
    <cellStyle name="l_Resumos Televisão_Rádios Separadas por Representante 4" xfId="14564" xr:uid="{DF949E00-1564-4049-BB6B-08CB42336E39}"/>
    <cellStyle name="l_Resumos Televisão_Rádios Separadas por Representante 4 2" xfId="20723" xr:uid="{E063F8E5-C171-4AF8-8036-F2D09FF999DC}"/>
    <cellStyle name="l_Resumos Televisão_Rádios Separadas por Representante 4 2 2" xfId="38133" xr:uid="{50B61947-166F-4052-B661-989A52D563AA}"/>
    <cellStyle name="l_Resumos Televisão_Rádios Separadas por Representante 4 3" xfId="25631" xr:uid="{19295B4C-2D1A-4C7D-AE92-755DCC3CA5AB}"/>
    <cellStyle name="l_Resumos Televisão_Rádios Separadas por Representante 5" xfId="28842" xr:uid="{81C9833D-2CB6-4DD3-9A8F-B35E3C55479F}"/>
    <cellStyle name="l_Resumos Televisão_Rádios Separadas por Representante 5 2" xfId="41198" xr:uid="{3E06C664-7E56-46A1-AFF2-97837F1F2127}"/>
    <cellStyle name="l_Resumos Televisão_Rádios Separadas por Representante 6" xfId="25798" xr:uid="{60E426DC-86D0-48D3-90F8-681F640A36AC}"/>
    <cellStyle name="l_Resumos Televisão_Rádios Separadas por Representante_OOH - Rev 12" xfId="4428" xr:uid="{86F1C96D-EBCC-4347-87B4-76E5D5419C2B}"/>
    <cellStyle name="l_Resumos Televisão_RESUMO DE VERBA TV DF" xfId="2329" xr:uid="{3E778676-1423-4497-BB27-7C52FD74C6AE}"/>
    <cellStyle name="l_Resumos Televisão_REV I - PLANO RÁDIO CONSOLIDADO MATISSE 07.07" xfId="2330" xr:uid="{7AC02818-D7DB-422A-ACBD-880503615C69}"/>
    <cellStyle name="l_Resumos Televisão_REVISTAS FINAIS SEGMENTADAS" xfId="2331" xr:uid="{4E9702C4-52E9-4B46-B5EF-530198D645E4}"/>
    <cellStyle name="l_Resumos Televisão_REVISTAS FINAIS SEGMENTADAS 2" xfId="11722" xr:uid="{D282A61F-CAE5-438F-9C48-109D9F896028}"/>
    <cellStyle name="l_Resumos Televisão_REVISTAS FINAIS SEGMENTADAS 2 2" xfId="13478" xr:uid="{8074A2D5-93AF-4EE9-B5B0-E3412A29E2D3}"/>
    <cellStyle name="l_Resumos Televisão_REVISTAS FINAIS SEGMENTADAS 2 2 2" xfId="17108" xr:uid="{B58E4957-7F7B-4EC7-9096-0F478E08E140}"/>
    <cellStyle name="l_Resumos Televisão_REVISTAS FINAIS SEGMENTADAS 2 2 2 2" xfId="23267" xr:uid="{84B3D297-B66E-42E1-BCC3-226A16C84C3D}"/>
    <cellStyle name="l_Resumos Televisão_REVISTAS FINAIS SEGMENTADAS 2 2 2 2 2" xfId="40534" xr:uid="{62DB43A9-888A-4254-A901-91F08E2572D1}"/>
    <cellStyle name="l_Resumos Televisão_REVISTAS FINAIS SEGMENTADAS 2 2 2 3" xfId="28175" xr:uid="{7B749EC7-5B50-4B12-998B-CA5D8A6C22C2}"/>
    <cellStyle name="l_Resumos Televisão_REVISTAS FINAIS SEGMENTADAS 2 2 3" xfId="31399" xr:uid="{70A18B76-601C-4328-9FDC-2AFB4993A569}"/>
    <cellStyle name="l_Resumos Televisão_REVISTAS FINAIS SEGMENTADAS 2 2 3 2" xfId="43623" xr:uid="{48BDA0AB-A76B-4529-B5EB-8A1FFED54F53}"/>
    <cellStyle name="l_Resumos Televisão_REVISTAS FINAIS SEGMENTADAS 2 2 4" xfId="34391" xr:uid="{A54FBF9A-DA96-4A36-8214-FC69BD300A24}"/>
    <cellStyle name="l_Resumos Televisão_REVISTAS FINAIS SEGMENTADAS 2 2 4 2" xfId="46110" xr:uid="{C01C759E-2C04-4667-A949-F0A83106916B}"/>
    <cellStyle name="l_Resumos Televisão_REVISTAS FINAIS SEGMENTADAS 2 2 5" xfId="36592" xr:uid="{ADA7AF6E-0159-4CE7-A3EC-E05576D852FA}"/>
    <cellStyle name="l_Resumos Televisão_REVISTAS FINAIS SEGMENTADAS 2 2 6" xfId="24504" xr:uid="{C4456594-7E07-451F-ACFF-66C79B70794E}"/>
    <cellStyle name="l_Resumos Televisão_REVISTAS FINAIS SEGMENTADAS 2 3" xfId="15405" xr:uid="{54FBB8BF-D57F-4B1E-A48A-62D5433323E1}"/>
    <cellStyle name="l_Resumos Televisão_REVISTAS FINAIS SEGMENTADAS 2 3 2" xfId="21564" xr:uid="{C2BE184C-C3EF-412F-A629-9AB094618B77}"/>
    <cellStyle name="l_Resumos Televisão_REVISTAS FINAIS SEGMENTADAS 2 3 2 2" xfId="38937" xr:uid="{B6F90828-60C2-4D53-AE0F-AFBE1FB21381}"/>
    <cellStyle name="l_Resumos Televisão_REVISTAS FINAIS SEGMENTADAS 2 3 3" xfId="26526" xr:uid="{1582249B-245F-42B0-8280-5D4FD4BC1BCD}"/>
    <cellStyle name="l_Resumos Televisão_REVISTAS FINAIS SEGMENTADAS 2 4" xfId="29717" xr:uid="{11440E01-9F98-40AF-BCF5-5803A2909ECF}"/>
    <cellStyle name="l_Resumos Televisão_REVISTAS FINAIS SEGMENTADAS 2 4 2" xfId="42027" xr:uid="{35295B44-43AC-466B-92DB-748192645BD6}"/>
    <cellStyle name="l_Resumos Televisão_REVISTAS FINAIS SEGMENTADAS 2 5" xfId="32701" xr:uid="{3D0EA229-C73E-409D-A37E-E02ECC9A7304}"/>
    <cellStyle name="l_Resumos Televisão_REVISTAS FINAIS SEGMENTADAS 2 5 2" xfId="44456" xr:uid="{78084636-6FAA-4E9A-8915-F25D5F8ACD9A}"/>
    <cellStyle name="l_Resumos Televisão_REVISTAS FINAIS SEGMENTADAS 2 6" xfId="35006" xr:uid="{37DF2E2A-1485-4AAF-9B37-20BC877DE865}"/>
    <cellStyle name="l_Resumos Televisão_REVISTAS FINAIS SEGMENTADAS 2 7" xfId="19612" xr:uid="{ACABABE7-8A94-47DA-993D-866163D7DA65}"/>
    <cellStyle name="l_Resumos Televisão_REVISTAS FINAIS SEGMENTADAS 3" xfId="12675" xr:uid="{3DDA1479-6277-4C31-9860-759652A72A6F}"/>
    <cellStyle name="l_Resumos Televisão_REVISTAS FINAIS SEGMENTADAS 3 2" xfId="16305" xr:uid="{82863C1D-03A3-4638-A33B-BBE6D73D7B0D}"/>
    <cellStyle name="l_Resumos Televisão_REVISTAS FINAIS SEGMENTADAS 3 2 2" xfId="22464" xr:uid="{26665C4E-546A-4A92-8716-776555B538B9}"/>
    <cellStyle name="l_Resumos Televisão_REVISTAS FINAIS SEGMENTADAS 3 2 2 2" xfId="39742" xr:uid="{D5F8B6A5-04AF-463D-B2BB-86369137B034}"/>
    <cellStyle name="l_Resumos Televisão_REVISTAS FINAIS SEGMENTADAS 3 2 3" xfId="27383" xr:uid="{D9D53C20-7C93-4184-B8DB-D1E5398DEDD3}"/>
    <cellStyle name="l_Resumos Televisão_REVISTAS FINAIS SEGMENTADAS 3 2 4" xfId="48642" xr:uid="{93451DEA-7A93-4B4E-ACF6-5ADA39BF6513}"/>
    <cellStyle name="l_Resumos Televisão_REVISTAS FINAIS SEGMENTADAS 3 3" xfId="18005" xr:uid="{2D5E68D8-5F39-4419-80C9-816F2C308EA8}"/>
    <cellStyle name="l_Resumos Televisão_REVISTAS FINAIS SEGMENTADAS 3 3 2" xfId="24164" xr:uid="{C0EB3094-FFD8-4DE3-A0AC-C351A052E89E}"/>
    <cellStyle name="l_Resumos Televisão_REVISTAS FINAIS SEGMENTADAS 3 3 2 2" xfId="42827" xr:uid="{FA93C584-31DA-4611-A358-5430FB98569C}"/>
    <cellStyle name="l_Resumos Televisão_REVISTAS FINAIS SEGMENTADAS 3 3 3" xfId="30601" xr:uid="{3785E5DF-392D-4BFC-99C9-7FB44825CAED}"/>
    <cellStyle name="l_Resumos Televisão_REVISTAS FINAIS SEGMENTADAS 3 4" xfId="33598" xr:uid="{0153EEC9-97D2-462F-8962-FE16A6A4E082}"/>
    <cellStyle name="l_Resumos Televisão_REVISTAS FINAIS SEGMENTADAS 3 4 2" xfId="45317" xr:uid="{2EE86118-3B4D-47D3-9806-93A5CAB6A2B3}"/>
    <cellStyle name="l_Resumos Televisão_REVISTAS FINAIS SEGMENTADAS 3 5" xfId="35800" xr:uid="{9460805F-0452-4F53-877C-0B521DAFF881}"/>
    <cellStyle name="l_Resumos Televisão_REVISTAS FINAIS SEGMENTADAS 3 6" xfId="35179" xr:uid="{5BA7E59A-836D-430E-B345-A3B340CE09B7}"/>
    <cellStyle name="l_Resumos Televisão_REVISTAS FINAIS SEGMENTADAS 3 6 2" xfId="46293" xr:uid="{1A30D0A1-CC76-4B7A-9742-675ED13B5AC8}"/>
    <cellStyle name="l_Resumos Televisão_REVISTAS FINAIS SEGMENTADAS 4" xfId="14565" xr:uid="{3A6BF452-7965-4AD4-A369-DA5C5BB023BD}"/>
    <cellStyle name="l_Resumos Televisão_REVISTAS FINAIS SEGMENTADAS 4 2" xfId="20724" xr:uid="{51382F98-B652-4C93-B267-7C16E88D23D4}"/>
    <cellStyle name="l_Resumos Televisão_REVISTAS FINAIS SEGMENTADAS 4 2 2" xfId="38134" xr:uid="{6BD1D375-5C73-4816-B89F-F39604B38376}"/>
    <cellStyle name="l_Resumos Televisão_REVISTAS FINAIS SEGMENTADAS 4 3" xfId="25632" xr:uid="{E8380D95-2373-481E-9452-A8061ADF7CB7}"/>
    <cellStyle name="l_Resumos Televisão_REVISTAS FINAIS SEGMENTADAS 5" xfId="28843" xr:uid="{31BFE7A9-6480-4F8C-8F65-2CBAAA0ECA60}"/>
    <cellStyle name="l_Resumos Televisão_REVISTAS FINAIS SEGMENTADAS 5 2" xfId="41199" xr:uid="{43C433F2-00BF-4430-B03D-31B45DCED0C0}"/>
    <cellStyle name="l_Resumos Televisão_REVISTAS FINAIS SEGMENTADAS 6" xfId="25014" xr:uid="{CF26479C-730C-4D80-BCCF-F95FDF719FD3}"/>
    <cellStyle name="l_Resumos Televisão_REVISTAS FINAIS SEGMENTADAS_OOH - Rev 12" xfId="4429" xr:uid="{C2D4E47B-A996-4FDC-9234-6A9999AC993E}"/>
    <cellStyle name="l_Resumos Televisão_SECOM PR - BAHIA -  14-05-08(1)" xfId="2332" xr:uid="{84ECC731-B763-44C7-80B4-80BB1E99FDCD}"/>
    <cellStyle name="l_Resumos Televisão_SECOM PR - DISTRITO FEDERAL - 14-05-08(1)" xfId="2333" xr:uid="{6BD3332D-043F-4428-8F5D-877A92196CC1}"/>
    <cellStyle name="l_Resumos Televisão_SECOM PR - DISTRITO FEDERAL - 14-05-08(1) 2" xfId="11723" xr:uid="{FB3DCE72-9E3F-49EE-839E-87F9D87730BD}"/>
    <cellStyle name="l_Resumos Televisão_SECOM PR - DISTRITO FEDERAL - 14-05-08(1) 2 2" xfId="13479" xr:uid="{55579057-EE66-4EF9-A5D3-CE57BF0E48C1}"/>
    <cellStyle name="l_Resumos Televisão_SECOM PR - DISTRITO FEDERAL - 14-05-08(1) 2 2 2" xfId="17109" xr:uid="{3BF4E2C4-2BAF-4FFD-B3EE-42198C439DE6}"/>
    <cellStyle name="l_Resumos Televisão_SECOM PR - DISTRITO FEDERAL - 14-05-08(1) 2 2 2 2" xfId="23268" xr:uid="{5A8FAA84-79F2-4B46-8662-2FC921E1376D}"/>
    <cellStyle name="l_Resumos Televisão_SECOM PR - DISTRITO FEDERAL - 14-05-08(1) 2 2 2 2 2" xfId="40535" xr:uid="{AF581331-3D52-40A3-865B-179DAC76E1D5}"/>
    <cellStyle name="l_Resumos Televisão_SECOM PR - DISTRITO FEDERAL - 14-05-08(1) 2 2 2 3" xfId="28176" xr:uid="{83070FE9-E33D-4FCE-875E-E5EB43C8EE57}"/>
    <cellStyle name="l_Resumos Televisão_SECOM PR - DISTRITO FEDERAL - 14-05-08(1) 2 2 3" xfId="31400" xr:uid="{05FD1373-0C5E-4898-899F-88A8AA4C6325}"/>
    <cellStyle name="l_Resumos Televisão_SECOM PR - DISTRITO FEDERAL - 14-05-08(1) 2 2 3 2" xfId="43624" xr:uid="{12EDBEFE-B44D-496F-8A16-975EA06CFA19}"/>
    <cellStyle name="l_Resumos Televisão_SECOM PR - DISTRITO FEDERAL - 14-05-08(1) 2 2 4" xfId="34392" xr:uid="{7D240C43-F92A-4B3B-8337-6C79E9F1E560}"/>
    <cellStyle name="l_Resumos Televisão_SECOM PR - DISTRITO FEDERAL - 14-05-08(1) 2 2 4 2" xfId="46111" xr:uid="{5E3C1D46-9167-46FD-9A22-E6C3A46D5027}"/>
    <cellStyle name="l_Resumos Televisão_SECOM PR - DISTRITO FEDERAL - 14-05-08(1) 2 2 5" xfId="36593" xr:uid="{4F1F7884-AAEF-496E-A3C6-FDD3FCC63AA1}"/>
    <cellStyle name="l_Resumos Televisão_SECOM PR - DISTRITO FEDERAL - 14-05-08(1) 2 2 6" xfId="24505" xr:uid="{7C44A518-733A-4894-AAF7-E6CFC1D554B5}"/>
    <cellStyle name="l_Resumos Televisão_SECOM PR - DISTRITO FEDERAL - 14-05-08(1) 2 3" xfId="15406" xr:uid="{F0D0BECB-0B69-4BD8-A325-65D1FB96C035}"/>
    <cellStyle name="l_Resumos Televisão_SECOM PR - DISTRITO FEDERAL - 14-05-08(1) 2 3 2" xfId="21565" xr:uid="{4BB31AF0-04F3-470A-A1D8-282B0A804FB9}"/>
    <cellStyle name="l_Resumos Televisão_SECOM PR - DISTRITO FEDERAL - 14-05-08(1) 2 3 2 2" xfId="38938" xr:uid="{3B727CAF-2096-40DD-9E34-641CA7EE83A2}"/>
    <cellStyle name="l_Resumos Televisão_SECOM PR - DISTRITO FEDERAL - 14-05-08(1) 2 3 3" xfId="26527" xr:uid="{F63B05BD-1AEB-4CA7-BDEB-7F4C1FC6431C}"/>
    <cellStyle name="l_Resumos Televisão_SECOM PR - DISTRITO FEDERAL - 14-05-08(1) 2 4" xfId="29718" xr:uid="{0B36A880-3326-4201-AF20-2509B47A0CA7}"/>
    <cellStyle name="l_Resumos Televisão_SECOM PR - DISTRITO FEDERAL - 14-05-08(1) 2 4 2" xfId="42028" xr:uid="{BF6F9464-9EC0-4569-9CDB-FF97A6CD263D}"/>
    <cellStyle name="l_Resumos Televisão_SECOM PR - DISTRITO FEDERAL - 14-05-08(1) 2 5" xfId="32702" xr:uid="{DAFF0586-9537-46E9-B931-CC3E7B2B27B2}"/>
    <cellStyle name="l_Resumos Televisão_SECOM PR - DISTRITO FEDERAL - 14-05-08(1) 2 5 2" xfId="44457" xr:uid="{13A48DF7-6A52-4A98-B0A3-93B52E201565}"/>
    <cellStyle name="l_Resumos Televisão_SECOM PR - DISTRITO FEDERAL - 14-05-08(1) 2 6" xfId="35007" xr:uid="{CDD166E7-8490-45EF-9C08-594C84FD9500}"/>
    <cellStyle name="l_Resumos Televisão_SECOM PR - DISTRITO FEDERAL - 14-05-08(1) 2 7" xfId="18935" xr:uid="{736ED953-C68C-4D31-89DB-D361B5E92285}"/>
    <cellStyle name="l_Resumos Televisão_SECOM PR - DISTRITO FEDERAL - 14-05-08(1) 3" xfId="12676" xr:uid="{C65CD5F4-459A-4B56-8A04-CCFDAFC8287F}"/>
    <cellStyle name="l_Resumos Televisão_SECOM PR - DISTRITO FEDERAL - 14-05-08(1) 3 2" xfId="16306" xr:uid="{9CEF10F2-21C9-4324-A379-F53992D3B3FD}"/>
    <cellStyle name="l_Resumos Televisão_SECOM PR - DISTRITO FEDERAL - 14-05-08(1) 3 2 2" xfId="22465" xr:uid="{627EE73E-6B61-4046-8989-A380E9EE0D60}"/>
    <cellStyle name="l_Resumos Televisão_SECOM PR - DISTRITO FEDERAL - 14-05-08(1) 3 2 2 2" xfId="39743" xr:uid="{274D01CB-C452-46B4-B3D0-EB67201A9696}"/>
    <cellStyle name="l_Resumos Televisão_SECOM PR - DISTRITO FEDERAL - 14-05-08(1) 3 2 3" xfId="27384" xr:uid="{6110901C-ACD7-486C-B38E-F04AE853DAA5}"/>
    <cellStyle name="l_Resumos Televisão_SECOM PR - DISTRITO FEDERAL - 14-05-08(1) 3 2 4" xfId="48643" xr:uid="{5D19CD53-E3F0-4069-A6F9-81375594FB26}"/>
    <cellStyle name="l_Resumos Televisão_SECOM PR - DISTRITO FEDERAL - 14-05-08(1) 3 3" xfId="18006" xr:uid="{5F02C5EE-633A-49C6-AF7E-83802F7EEC6B}"/>
    <cellStyle name="l_Resumos Televisão_SECOM PR - DISTRITO FEDERAL - 14-05-08(1) 3 3 2" xfId="24165" xr:uid="{C1477C97-866C-487C-B0BB-474347B95734}"/>
    <cellStyle name="l_Resumos Televisão_SECOM PR - DISTRITO FEDERAL - 14-05-08(1) 3 3 2 2" xfId="42828" xr:uid="{69FFDC40-5CAE-4671-AB02-89B761BED38F}"/>
    <cellStyle name="l_Resumos Televisão_SECOM PR - DISTRITO FEDERAL - 14-05-08(1) 3 3 3" xfId="30602" xr:uid="{18A97DB3-FD67-47D6-9AC8-25899D52161D}"/>
    <cellStyle name="l_Resumos Televisão_SECOM PR - DISTRITO FEDERAL - 14-05-08(1) 3 4" xfId="33599" xr:uid="{601E33DF-E865-438A-A0D5-7A5423488460}"/>
    <cellStyle name="l_Resumos Televisão_SECOM PR - DISTRITO FEDERAL - 14-05-08(1) 3 4 2" xfId="45318" xr:uid="{9B58E910-774C-4FFE-B348-194A7696A050}"/>
    <cellStyle name="l_Resumos Televisão_SECOM PR - DISTRITO FEDERAL - 14-05-08(1) 3 5" xfId="35801" xr:uid="{A1D9CB30-F64D-4466-B354-A1DA8A7E4022}"/>
    <cellStyle name="l_Resumos Televisão_SECOM PR - DISTRITO FEDERAL - 14-05-08(1) 3 6" xfId="37002" xr:uid="{3B79A301-3F3E-41C0-A7FE-369A88149F77}"/>
    <cellStyle name="l_Resumos Televisão_SECOM PR - DISTRITO FEDERAL - 14-05-08(1) 3 6 2" xfId="46538" xr:uid="{2D2241C7-30FA-4B6A-A0B4-091183D0D66F}"/>
    <cellStyle name="l_Resumos Televisão_SECOM PR - DISTRITO FEDERAL - 14-05-08(1) 4" xfId="14566" xr:uid="{218E203C-7467-4CD0-A200-DD2D23C9807C}"/>
    <cellStyle name="l_Resumos Televisão_SECOM PR - DISTRITO FEDERAL - 14-05-08(1) 4 2" xfId="20725" xr:uid="{ADC6AF1C-15F8-4FF6-98B8-6807ED9B9550}"/>
    <cellStyle name="l_Resumos Televisão_SECOM PR - DISTRITO FEDERAL - 14-05-08(1) 4 2 2" xfId="38135" xr:uid="{450E1C42-AFE1-4A8F-9313-1FCDF4DEA4F9}"/>
    <cellStyle name="l_Resumos Televisão_SECOM PR - DISTRITO FEDERAL - 14-05-08(1) 4 3" xfId="25633" xr:uid="{52D963A0-18AA-48E2-ACFF-2AC3670EE9C0}"/>
    <cellStyle name="l_Resumos Televisão_SECOM PR - DISTRITO FEDERAL - 14-05-08(1) 5" xfId="28844" xr:uid="{CE7CD046-BBDD-4B5E-AA25-A9AD43A77544}"/>
    <cellStyle name="l_Resumos Televisão_SECOM PR - DISTRITO FEDERAL - 14-05-08(1) 5 2" xfId="41200" xr:uid="{984B0616-13E7-4C9D-BDFD-1A15645EEFC1}"/>
    <cellStyle name="l_Resumos Televisão_SECOM PR - DISTRITO FEDERAL - 14-05-08(1) 6" xfId="25013" xr:uid="{6CCE3690-51BA-4D92-AE44-1C3CB28C1EBF}"/>
    <cellStyle name="l_Resumos Televisão_SECOM PR - DISTRITO FEDERAL - 14-05-08(1)_OOH - Rev 12" xfId="4430" xr:uid="{29F8C779-D8C0-4287-8B72-4CE85106095A}"/>
    <cellStyle name="l_Resumos Televisão_SECOM PR - MAIS BRASIL - 2a  ETAPA - 13-05 CONFERENCIA 10.05.08" xfId="2334" xr:uid="{A77DA6C6-4BFB-4513-B86F-CDC2F2D7078F}"/>
    <cellStyle name="l_Resumos Televisão_SECOM PR - MAIS BRASIL - 2a  ETAPA - 13-05 CONFERENCIA 10.05.08 2" xfId="11724" xr:uid="{A6CBD540-8507-4DEC-8584-FD3230D97480}"/>
    <cellStyle name="l_Resumos Televisão_SECOM PR - MAIS BRASIL - 2a  ETAPA - 13-05 CONFERENCIA 10.05.08 2 2" xfId="13480" xr:uid="{8DB3CC5F-84F0-41FC-BF8B-154051EB7A87}"/>
    <cellStyle name="l_Resumos Televisão_SECOM PR - MAIS BRASIL - 2a  ETAPA - 13-05 CONFERENCIA 10.05.08 2 2 2" xfId="17110" xr:uid="{8F28D8A9-83A6-4E67-B4BF-60919251192D}"/>
    <cellStyle name="l_Resumos Televisão_SECOM PR - MAIS BRASIL - 2a  ETAPA - 13-05 CONFERENCIA 10.05.08 2 2 2 2" xfId="23269" xr:uid="{A3656C3C-D6BF-4DD1-8383-083C36900210}"/>
    <cellStyle name="l_Resumos Televisão_SECOM PR - MAIS BRASIL - 2a  ETAPA - 13-05 CONFERENCIA 10.05.08 2 2 2 2 2" xfId="40536" xr:uid="{05F2CC87-8BC8-40FD-B207-9EB89607BACE}"/>
    <cellStyle name="l_Resumos Televisão_SECOM PR - MAIS BRASIL - 2a  ETAPA - 13-05 CONFERENCIA 10.05.08 2 2 2 3" xfId="28177" xr:uid="{1FA121DB-AE91-4E93-9122-51F8D1D1A269}"/>
    <cellStyle name="l_Resumos Televisão_SECOM PR - MAIS BRASIL - 2a  ETAPA - 13-05 CONFERENCIA 10.05.08 2 2 3" xfId="31401" xr:uid="{C1F2C557-1DF3-45D3-95C1-590FCD1CBE5E}"/>
    <cellStyle name="l_Resumos Televisão_SECOM PR - MAIS BRASIL - 2a  ETAPA - 13-05 CONFERENCIA 10.05.08 2 2 3 2" xfId="43625" xr:uid="{1918E5EE-8647-4F06-B283-CB8AE074E606}"/>
    <cellStyle name="l_Resumos Televisão_SECOM PR - MAIS BRASIL - 2a  ETAPA - 13-05 CONFERENCIA 10.05.08 2 2 4" xfId="34393" xr:uid="{09303611-4728-42EB-BA83-672301316003}"/>
    <cellStyle name="l_Resumos Televisão_SECOM PR - MAIS BRASIL - 2a  ETAPA - 13-05 CONFERENCIA 10.05.08 2 2 4 2" xfId="46112" xr:uid="{E1238525-33EF-4FEE-9CA0-8B143B2D31A2}"/>
    <cellStyle name="l_Resumos Televisão_SECOM PR - MAIS BRASIL - 2a  ETAPA - 13-05 CONFERENCIA 10.05.08 2 2 5" xfId="36594" xr:uid="{B93723BB-A66D-47D3-BE33-1875CED8E197}"/>
    <cellStyle name="l_Resumos Televisão_SECOM PR - MAIS BRASIL - 2a  ETAPA - 13-05 CONFERENCIA 10.05.08 2 2 6" xfId="24506" xr:uid="{527F110F-997D-490D-885F-20CF6F33B9B6}"/>
    <cellStyle name="l_Resumos Televisão_SECOM PR - MAIS BRASIL - 2a  ETAPA - 13-05 CONFERENCIA 10.05.08 2 3" xfId="15407" xr:uid="{00E88613-A142-4113-A24D-6E4215C89275}"/>
    <cellStyle name="l_Resumos Televisão_SECOM PR - MAIS BRASIL - 2a  ETAPA - 13-05 CONFERENCIA 10.05.08 2 3 2" xfId="21566" xr:uid="{A9A7CBC7-FE7D-4519-A7BB-DC4F1688D258}"/>
    <cellStyle name="l_Resumos Televisão_SECOM PR - MAIS BRASIL - 2a  ETAPA - 13-05 CONFERENCIA 10.05.08 2 3 2 2" xfId="38939" xr:uid="{91772D52-9BB7-4BC5-A7F5-870507991A41}"/>
    <cellStyle name="l_Resumos Televisão_SECOM PR - MAIS BRASIL - 2a  ETAPA - 13-05 CONFERENCIA 10.05.08 2 3 3" xfId="26528" xr:uid="{8EE26EDE-4A7C-4736-B92B-DF42DB777AFD}"/>
    <cellStyle name="l_Resumos Televisão_SECOM PR - MAIS BRASIL - 2a  ETAPA - 13-05 CONFERENCIA 10.05.08 2 4" xfId="29719" xr:uid="{F3C8F6BA-17EB-4438-AD50-08306DB2C555}"/>
    <cellStyle name="l_Resumos Televisão_SECOM PR - MAIS BRASIL - 2a  ETAPA - 13-05 CONFERENCIA 10.05.08 2 4 2" xfId="42029" xr:uid="{6ABDBE6A-484B-4535-8B71-69DE9A4F7B35}"/>
    <cellStyle name="l_Resumos Televisão_SECOM PR - MAIS BRASIL - 2a  ETAPA - 13-05 CONFERENCIA 10.05.08 2 5" xfId="32703" xr:uid="{FA7A44AF-F87E-4D4C-916D-AB7B9E416EAE}"/>
    <cellStyle name="l_Resumos Televisão_SECOM PR - MAIS BRASIL - 2a  ETAPA - 13-05 CONFERENCIA 10.05.08 2 5 2" xfId="44458" xr:uid="{A4654BE3-C18E-493A-AE13-F45413FF8D45}"/>
    <cellStyle name="l_Resumos Televisão_SECOM PR - MAIS BRASIL - 2a  ETAPA - 13-05 CONFERENCIA 10.05.08 2 6" xfId="35008" xr:uid="{38642C06-4246-4A37-8D9F-5D1FC9710375}"/>
    <cellStyle name="l_Resumos Televisão_SECOM PR - MAIS BRASIL - 2a  ETAPA - 13-05 CONFERENCIA 10.05.08 2 7" xfId="18619" xr:uid="{F6C38FBD-22E0-4DBE-8FE7-9045F0591DDA}"/>
    <cellStyle name="l_Resumos Televisão_SECOM PR - MAIS BRASIL - 2a  ETAPA - 13-05 CONFERENCIA 10.05.08 3" xfId="12677" xr:uid="{0E7DFBDE-A0A3-41BA-913B-BCEA97D19913}"/>
    <cellStyle name="l_Resumos Televisão_SECOM PR - MAIS BRASIL - 2a  ETAPA - 13-05 CONFERENCIA 10.05.08 3 2" xfId="16307" xr:uid="{E13A381B-52DE-4080-98DC-9F70FBD3EE41}"/>
    <cellStyle name="l_Resumos Televisão_SECOM PR - MAIS BRASIL - 2a  ETAPA - 13-05 CONFERENCIA 10.05.08 3 2 2" xfId="22466" xr:uid="{F3182568-0086-4416-B8C2-930D60706B14}"/>
    <cellStyle name="l_Resumos Televisão_SECOM PR - MAIS BRASIL - 2a  ETAPA - 13-05 CONFERENCIA 10.05.08 3 2 2 2" xfId="39744" xr:uid="{EEB634AB-D5F9-4AEC-8181-A8B633069710}"/>
    <cellStyle name="l_Resumos Televisão_SECOM PR - MAIS BRASIL - 2a  ETAPA - 13-05 CONFERENCIA 10.05.08 3 2 3" xfId="27385" xr:uid="{BB1554FE-3894-4386-B331-6C9412A5313C}"/>
    <cellStyle name="l_Resumos Televisão_SECOM PR - MAIS BRASIL - 2a  ETAPA - 13-05 CONFERENCIA 10.05.08 3 2 4" xfId="48644" xr:uid="{6AB3EAC8-01E3-4D02-BF36-3300CB381018}"/>
    <cellStyle name="l_Resumos Televisão_SECOM PR - MAIS BRASIL - 2a  ETAPA - 13-05 CONFERENCIA 10.05.08 3 3" xfId="18007" xr:uid="{098739FC-E99A-443F-9619-B65BF009F30F}"/>
    <cellStyle name="l_Resumos Televisão_SECOM PR - MAIS BRASIL - 2a  ETAPA - 13-05 CONFERENCIA 10.05.08 3 3 2" xfId="24166" xr:uid="{87B6E952-E7EF-4A59-83B6-BE6F6BA16EE3}"/>
    <cellStyle name="l_Resumos Televisão_SECOM PR - MAIS BRASIL - 2a  ETAPA - 13-05 CONFERENCIA 10.05.08 3 3 2 2" xfId="42829" xr:uid="{FD17104F-2EDD-4E62-81DE-BE537429F9DA}"/>
    <cellStyle name="l_Resumos Televisão_SECOM PR - MAIS BRASIL - 2a  ETAPA - 13-05 CONFERENCIA 10.05.08 3 3 3" xfId="30603" xr:uid="{3FCC55E5-3567-4D2E-9976-25FB20D00D65}"/>
    <cellStyle name="l_Resumos Televisão_SECOM PR - MAIS BRASIL - 2a  ETAPA - 13-05 CONFERENCIA 10.05.08 3 4" xfId="33600" xr:uid="{318CEAC6-538B-45DA-9019-774B3183F0E5}"/>
    <cellStyle name="l_Resumos Televisão_SECOM PR - MAIS BRASIL - 2a  ETAPA - 13-05 CONFERENCIA 10.05.08 3 4 2" xfId="45319" xr:uid="{B5557610-EB73-4774-B80C-AC3F0A704C51}"/>
    <cellStyle name="l_Resumos Televisão_SECOM PR - MAIS BRASIL - 2a  ETAPA - 13-05 CONFERENCIA 10.05.08 3 5" xfId="35802" xr:uid="{236812A1-9CE6-48C1-A4BF-2D6F379F9CA4}"/>
    <cellStyle name="l_Resumos Televisão_SECOM PR - MAIS BRASIL - 2a  ETAPA - 13-05 CONFERENCIA 10.05.08 3 6" xfId="37205" xr:uid="{8CD797D1-079E-4678-98BE-19DCF4F29CB5}"/>
    <cellStyle name="l_Resumos Televisão_SECOM PR - MAIS BRASIL - 2a  ETAPA - 13-05 CONFERENCIA 10.05.08 3 6 2" xfId="46741" xr:uid="{01C8B68B-D605-4005-B31C-E01D1A19D449}"/>
    <cellStyle name="l_Resumos Televisão_SECOM PR - MAIS BRASIL - 2a  ETAPA - 13-05 CONFERENCIA 10.05.08 4" xfId="14567" xr:uid="{A4C55682-27AD-4D28-85F9-58658AC8FDE7}"/>
    <cellStyle name="l_Resumos Televisão_SECOM PR - MAIS BRASIL - 2a  ETAPA - 13-05 CONFERENCIA 10.05.08 4 2" xfId="20726" xr:uid="{1C6824FB-2657-46C8-91AF-390F7926A660}"/>
    <cellStyle name="l_Resumos Televisão_SECOM PR - MAIS BRASIL - 2a  ETAPA - 13-05 CONFERENCIA 10.05.08 4 2 2" xfId="38136" xr:uid="{F5B89CE2-C483-4066-90EE-F2C204EF0A27}"/>
    <cellStyle name="l_Resumos Televisão_SECOM PR - MAIS BRASIL - 2a  ETAPA - 13-05 CONFERENCIA 10.05.08 4 3" xfId="25634" xr:uid="{FED3F1E2-986A-4EDB-83D5-1E6211164C61}"/>
    <cellStyle name="l_Resumos Televisão_SECOM PR - MAIS BRASIL - 2a  ETAPA - 13-05 CONFERENCIA 10.05.08 5" xfId="28845" xr:uid="{DEE78E38-DCC3-49AE-9035-B134EFFA1BE4}"/>
    <cellStyle name="l_Resumos Televisão_SECOM PR - MAIS BRASIL - 2a  ETAPA - 13-05 CONFERENCIA 10.05.08 5 2" xfId="41201" xr:uid="{6548AFB3-8CE9-4211-BD30-510744A09553}"/>
    <cellStyle name="l_Resumos Televisão_SECOM PR - MAIS BRASIL - 2a  ETAPA - 13-05 CONFERENCIA 10.05.08 6" xfId="25012" xr:uid="{7D77215E-D3B5-4450-84B3-0C79DCA0304C}"/>
    <cellStyle name="l_Resumos Televisão_SECOM PR - MAIS BRASIL - 2a  ETAPA - 13-05 CONFERENCIA 10.05.08_OOH - Rev 12" xfId="4431" xr:uid="{446A88DA-39EE-4B8E-A88A-BACCF953F613}"/>
    <cellStyle name="l_Resumos Televisão_SECOM PR - MAIS BRASIL - 2a  ETAPA - 13-05 CONFERENCIA 10.05.08_SPA - NUCLEO APRES" xfId="2335" xr:uid="{DC506A86-9F8E-4F03-9996-874E40B26A3C}"/>
    <cellStyle name="l_Resumos Televisão_SECOM PR - MAIS BRASIL - 2a  ETAPA - 13-05 CONFERENCIA 10.05.08_SPA - NUCLEO APRES 2" xfId="11725" xr:uid="{6B588F07-9D70-4C45-8564-B94720F998C3}"/>
    <cellStyle name="l_Resumos Televisão_SECOM PR - MAIS BRASIL - 2a  ETAPA - 13-05 CONFERENCIA 10.05.08_SPA - NUCLEO APRES 2 2" xfId="13481" xr:uid="{67A4DBB2-F9E5-4D2C-899D-1B52D3A9C777}"/>
    <cellStyle name="l_Resumos Televisão_SECOM PR - MAIS BRASIL - 2a  ETAPA - 13-05 CONFERENCIA 10.05.08_SPA - NUCLEO APRES 2 2 2" xfId="17111" xr:uid="{6C017D2A-644F-437B-A9E1-7127C36DDF97}"/>
    <cellStyle name="l_Resumos Televisão_SECOM PR - MAIS BRASIL - 2a  ETAPA - 13-05 CONFERENCIA 10.05.08_SPA - NUCLEO APRES 2 2 2 2" xfId="23270" xr:uid="{86DA8245-4CBB-4348-8EC4-45C16D838414}"/>
    <cellStyle name="l_Resumos Televisão_SECOM PR - MAIS BRASIL - 2a  ETAPA - 13-05 CONFERENCIA 10.05.08_SPA - NUCLEO APRES 2 2 2 2 2" xfId="40537" xr:uid="{1794FE08-254F-4F99-AC93-7E93D556E986}"/>
    <cellStyle name="l_Resumos Televisão_SECOM PR - MAIS BRASIL - 2a  ETAPA - 13-05 CONFERENCIA 10.05.08_SPA - NUCLEO APRES 2 2 2 3" xfId="28178" xr:uid="{C20A6CD7-D07E-4242-A63E-8F7AAC148220}"/>
    <cellStyle name="l_Resumos Televisão_SECOM PR - MAIS BRASIL - 2a  ETAPA - 13-05 CONFERENCIA 10.05.08_SPA - NUCLEO APRES 2 2 3" xfId="31402" xr:uid="{F0472CF5-436A-40A9-87CF-D03809C4D87A}"/>
    <cellStyle name="l_Resumos Televisão_SECOM PR - MAIS BRASIL - 2a  ETAPA - 13-05 CONFERENCIA 10.05.08_SPA - NUCLEO APRES 2 2 3 2" xfId="43626" xr:uid="{5C87C92F-2BD8-4595-8C46-17D095E7DC14}"/>
    <cellStyle name="l_Resumos Televisão_SECOM PR - MAIS BRASIL - 2a  ETAPA - 13-05 CONFERENCIA 10.05.08_SPA - NUCLEO APRES 2 2 4" xfId="34394" xr:uid="{937DE8B1-C632-407F-AE34-570D78C99EDB}"/>
    <cellStyle name="l_Resumos Televisão_SECOM PR - MAIS BRASIL - 2a  ETAPA - 13-05 CONFERENCIA 10.05.08_SPA - NUCLEO APRES 2 2 4 2" xfId="46113" xr:uid="{A8FBAC11-53DB-421D-8E99-7ECD11C7A0A1}"/>
    <cellStyle name="l_Resumos Televisão_SECOM PR - MAIS BRASIL - 2a  ETAPA - 13-05 CONFERENCIA 10.05.08_SPA - NUCLEO APRES 2 2 5" xfId="36595" xr:uid="{F6524392-4948-48AA-9EFB-048A42D6BEF6}"/>
    <cellStyle name="l_Resumos Televisão_SECOM PR - MAIS BRASIL - 2a  ETAPA - 13-05 CONFERENCIA 10.05.08_SPA - NUCLEO APRES 2 2 6" xfId="24507" xr:uid="{F0A5B807-2EE7-4F7A-991C-A75897FB77C5}"/>
    <cellStyle name="l_Resumos Televisão_SECOM PR - MAIS BRASIL - 2a  ETAPA - 13-05 CONFERENCIA 10.05.08_SPA - NUCLEO APRES 2 3" xfId="15408" xr:uid="{47E4FCCF-2BCF-427F-A099-BA7DA8633BC0}"/>
    <cellStyle name="l_Resumos Televisão_SECOM PR - MAIS BRASIL - 2a  ETAPA - 13-05 CONFERENCIA 10.05.08_SPA - NUCLEO APRES 2 3 2" xfId="21567" xr:uid="{01F1B737-CC73-4A27-BB86-5C733D4DF2A5}"/>
    <cellStyle name="l_Resumos Televisão_SECOM PR - MAIS BRASIL - 2a  ETAPA - 13-05 CONFERENCIA 10.05.08_SPA - NUCLEO APRES 2 3 2 2" xfId="38940" xr:uid="{6D0F1A7E-145C-48CD-A03C-6BE78851BBD2}"/>
    <cellStyle name="l_Resumos Televisão_SECOM PR - MAIS BRASIL - 2a  ETAPA - 13-05 CONFERENCIA 10.05.08_SPA - NUCLEO APRES 2 3 3" xfId="26529" xr:uid="{95A7DAB4-4692-47F7-AD93-312D386FEC77}"/>
    <cellStyle name="l_Resumos Televisão_SECOM PR - MAIS BRASIL - 2a  ETAPA - 13-05 CONFERENCIA 10.05.08_SPA - NUCLEO APRES 2 4" xfId="29720" xr:uid="{07496CEA-A4E6-4BF1-8A93-9E97508C5733}"/>
    <cellStyle name="l_Resumos Televisão_SECOM PR - MAIS BRASIL - 2a  ETAPA - 13-05 CONFERENCIA 10.05.08_SPA - NUCLEO APRES 2 4 2" xfId="42030" xr:uid="{EB23F9C1-C87F-4442-ADA7-EB2B42AD217E}"/>
    <cellStyle name="l_Resumos Televisão_SECOM PR - MAIS BRASIL - 2a  ETAPA - 13-05 CONFERENCIA 10.05.08_SPA - NUCLEO APRES 2 5" xfId="32704" xr:uid="{938ED448-1558-4747-B217-46FBD2BC1F7C}"/>
    <cellStyle name="l_Resumos Televisão_SECOM PR - MAIS BRASIL - 2a  ETAPA - 13-05 CONFERENCIA 10.05.08_SPA - NUCLEO APRES 2 5 2" xfId="44459" xr:uid="{973083A5-8527-4566-9D3C-BD45C8133502}"/>
    <cellStyle name="l_Resumos Televisão_SECOM PR - MAIS BRASIL - 2a  ETAPA - 13-05 CONFERENCIA 10.05.08_SPA - NUCLEO APRES 2 6" xfId="35009" xr:uid="{B2BFED45-4D60-45EF-8B41-0A52CE9D2D36}"/>
    <cellStyle name="l_Resumos Televisão_SECOM PR - MAIS BRASIL - 2a  ETAPA - 13-05 CONFERENCIA 10.05.08_SPA - NUCLEO APRES 2 7" xfId="19317" xr:uid="{D10B261E-DE1F-411C-8B64-BA0CB96F9511}"/>
    <cellStyle name="l_Resumos Televisão_SECOM PR - MAIS BRASIL - 2a  ETAPA - 13-05 CONFERENCIA 10.05.08_SPA - NUCLEO APRES 3" xfId="12678" xr:uid="{18E39A17-A87A-47A2-9745-1FB261030204}"/>
    <cellStyle name="l_Resumos Televisão_SECOM PR - MAIS BRASIL - 2a  ETAPA - 13-05 CONFERENCIA 10.05.08_SPA - NUCLEO APRES 3 2" xfId="16308" xr:uid="{0420CCD2-8678-42BB-BB68-ED285AA02D09}"/>
    <cellStyle name="l_Resumos Televisão_SECOM PR - MAIS BRASIL - 2a  ETAPA - 13-05 CONFERENCIA 10.05.08_SPA - NUCLEO APRES 3 2 2" xfId="22467" xr:uid="{2CA78B2B-F7D8-4DC1-8395-D65BC228E86E}"/>
    <cellStyle name="l_Resumos Televisão_SECOM PR - MAIS BRASIL - 2a  ETAPA - 13-05 CONFERENCIA 10.05.08_SPA - NUCLEO APRES 3 2 2 2" xfId="39745" xr:uid="{2F493032-4A27-40E6-9403-4EE050BA6C26}"/>
    <cellStyle name="l_Resumos Televisão_SECOM PR - MAIS BRASIL - 2a  ETAPA - 13-05 CONFERENCIA 10.05.08_SPA - NUCLEO APRES 3 2 3" xfId="27386" xr:uid="{0802F37A-6B39-4CCB-8C2C-3A6BEE339403}"/>
    <cellStyle name="l_Resumos Televisão_SECOM PR - MAIS BRASIL - 2a  ETAPA - 13-05 CONFERENCIA 10.05.08_SPA - NUCLEO APRES 3 2 4" xfId="48645" xr:uid="{343D6D76-86A8-4EAB-A195-50D74F36B96A}"/>
    <cellStyle name="l_Resumos Televisão_SECOM PR - MAIS BRASIL - 2a  ETAPA - 13-05 CONFERENCIA 10.05.08_SPA - NUCLEO APRES 3 3" xfId="18008" xr:uid="{FC9B06EC-04F3-4FAC-97F1-B6BBA39C55F0}"/>
    <cellStyle name="l_Resumos Televisão_SECOM PR - MAIS BRASIL - 2a  ETAPA - 13-05 CONFERENCIA 10.05.08_SPA - NUCLEO APRES 3 3 2" xfId="24167" xr:uid="{7DA5558C-3EAA-46A9-B1D8-871C3BAFA0B2}"/>
    <cellStyle name="l_Resumos Televisão_SECOM PR - MAIS BRASIL - 2a  ETAPA - 13-05 CONFERENCIA 10.05.08_SPA - NUCLEO APRES 3 3 2 2" xfId="42830" xr:uid="{B396428A-AE92-4CA4-A6E2-991B8F437EEC}"/>
    <cellStyle name="l_Resumos Televisão_SECOM PR - MAIS BRASIL - 2a  ETAPA - 13-05 CONFERENCIA 10.05.08_SPA - NUCLEO APRES 3 3 3" xfId="30604" xr:uid="{CD3A3591-A44A-40F2-9B1E-175E1F40CDD4}"/>
    <cellStyle name="l_Resumos Televisão_SECOM PR - MAIS BRASIL - 2a  ETAPA - 13-05 CONFERENCIA 10.05.08_SPA - NUCLEO APRES 3 4" xfId="33601" xr:uid="{75F5D254-D07A-48D2-A91A-3293C3E19DA2}"/>
    <cellStyle name="l_Resumos Televisão_SECOM PR - MAIS BRASIL - 2a  ETAPA - 13-05 CONFERENCIA 10.05.08_SPA - NUCLEO APRES 3 4 2" xfId="45320" xr:uid="{48F1646C-97C7-479E-9EDA-C33500F9178D}"/>
    <cellStyle name="l_Resumos Televisão_SECOM PR - MAIS BRASIL - 2a  ETAPA - 13-05 CONFERENCIA 10.05.08_SPA - NUCLEO APRES 3 5" xfId="35803" xr:uid="{78DAEE86-78B5-479E-88D2-304FF188E993}"/>
    <cellStyle name="l_Resumos Televisão_SECOM PR - MAIS BRASIL - 2a  ETAPA - 13-05 CONFERENCIA 10.05.08_SPA - NUCLEO APRES 3 6" xfId="36805" xr:uid="{B5E427F8-86D1-4FB4-8DD7-F1EC6DCF428F}"/>
    <cellStyle name="l_Resumos Televisão_SECOM PR - MAIS BRASIL - 2a  ETAPA - 13-05 CONFERENCIA 10.05.08_SPA - NUCLEO APRES 3 6 2" xfId="46341" xr:uid="{4D1153CE-FA65-4D2E-A27A-8C40953B6525}"/>
    <cellStyle name="l_Resumos Televisão_SECOM PR - MAIS BRASIL - 2a  ETAPA - 13-05 CONFERENCIA 10.05.08_SPA - NUCLEO APRES 4" xfId="14568" xr:uid="{88FF736E-FD76-4B57-8243-4EFEC6A0055C}"/>
    <cellStyle name="l_Resumos Televisão_SECOM PR - MAIS BRASIL - 2a  ETAPA - 13-05 CONFERENCIA 10.05.08_SPA - NUCLEO APRES 4 2" xfId="20727" xr:uid="{347F5CF2-DF68-4C71-B4A3-563D15DC7C96}"/>
    <cellStyle name="l_Resumos Televisão_SECOM PR - MAIS BRASIL - 2a  ETAPA - 13-05 CONFERENCIA 10.05.08_SPA - NUCLEO APRES 4 2 2" xfId="38137" xr:uid="{AB1EC8D0-8A0D-47F3-8F1F-5479C62BF9B5}"/>
    <cellStyle name="l_Resumos Televisão_SECOM PR - MAIS BRASIL - 2a  ETAPA - 13-05 CONFERENCIA 10.05.08_SPA - NUCLEO APRES 4 3" xfId="25635" xr:uid="{DC7E925E-57CF-42CD-B092-7A7D3AEC1D9D}"/>
    <cellStyle name="l_Resumos Televisão_SECOM PR - MAIS BRASIL - 2a  ETAPA - 13-05 CONFERENCIA 10.05.08_SPA - NUCLEO APRES 5" xfId="28846" xr:uid="{46EBF2AF-0BBC-4D7F-B5A3-E2DDADC5A9EF}"/>
    <cellStyle name="l_Resumos Televisão_SECOM PR - MAIS BRASIL - 2a  ETAPA - 13-05 CONFERENCIA 10.05.08_SPA - NUCLEO APRES 5 2" xfId="41202" xr:uid="{A53F5A97-AC66-4111-B176-692DBE4ECF37}"/>
    <cellStyle name="l_Resumos Televisão_SECOM PR - MAIS BRASIL - 2a  ETAPA - 13-05 CONFERENCIA 10.05.08_SPA - NUCLEO APRES 6" xfId="25011" xr:uid="{7024DDB4-B220-4630-8065-D2091F9EEC3A}"/>
    <cellStyle name="l_Resumos Televisão_SECOM PR - MAIS BRASIL - 2a  ETAPA - 13-05 CONFERENCIA 10.05.08_SPA - NUCLEO APRES_CINEMA_-_9_MERCADOS" xfId="2336" xr:uid="{E2C7224D-D4F4-4A1F-BB19-F2FB120EF6E5}"/>
    <cellStyle name="l_Resumos Televisão_SECOM PR - MAIS BRASIL - 2a  ETAPA - 13-05 CONFERENCIA 10.05.08_SPA - NUCLEO APRES_OOH - Rev 12" xfId="4432" xr:uid="{F02FE93B-877F-4BC2-841E-E0321C12675D}"/>
    <cellStyle name="l_Resumos Televisão_SECOM PR - MARANHÃO -  14-05-08" xfId="2337" xr:uid="{DD7DA039-D822-419E-A2DD-591B09B07029}"/>
    <cellStyle name="l_Resumos Televisão_SECOM PR - MARANHÃO -  14-05-08 2" xfId="11726" xr:uid="{DB637CF4-4559-45A4-9B67-4903F5AF40E9}"/>
    <cellStyle name="l_Resumos Televisão_SECOM PR - MARANHÃO -  14-05-08 2 2" xfId="13482" xr:uid="{33896C83-89D1-450C-AD8C-50217768BDA8}"/>
    <cellStyle name="l_Resumos Televisão_SECOM PR - MARANHÃO -  14-05-08 2 2 2" xfId="17112" xr:uid="{4E8AA696-8431-4C62-B65E-B2A0D94B0F7D}"/>
    <cellStyle name="l_Resumos Televisão_SECOM PR - MARANHÃO -  14-05-08 2 2 2 2" xfId="23271" xr:uid="{AB7DFF8D-2B22-4F6E-B991-2DB3CE06DAEE}"/>
    <cellStyle name="l_Resumos Televisão_SECOM PR - MARANHÃO -  14-05-08 2 2 2 2 2" xfId="40538" xr:uid="{26F2C5BD-6A31-4133-B5AD-F38A280F5669}"/>
    <cellStyle name="l_Resumos Televisão_SECOM PR - MARANHÃO -  14-05-08 2 2 2 3" xfId="28179" xr:uid="{F19888A5-133F-4C72-AE65-974B1EC01F5C}"/>
    <cellStyle name="l_Resumos Televisão_SECOM PR - MARANHÃO -  14-05-08 2 2 3" xfId="31403" xr:uid="{F573E82B-9880-4F4F-B91E-8607E73D1A55}"/>
    <cellStyle name="l_Resumos Televisão_SECOM PR - MARANHÃO -  14-05-08 2 2 3 2" xfId="43627" xr:uid="{B2B0AAF5-17D1-440A-BC48-F4FB70B55D05}"/>
    <cellStyle name="l_Resumos Televisão_SECOM PR - MARANHÃO -  14-05-08 2 2 4" xfId="34395" xr:uid="{50DF13FC-DE0E-4888-9A43-EF210BD30096}"/>
    <cellStyle name="l_Resumos Televisão_SECOM PR - MARANHÃO -  14-05-08 2 2 4 2" xfId="46114" xr:uid="{A5EEDA07-B386-451F-BDCE-B20FF9AF6BAD}"/>
    <cellStyle name="l_Resumos Televisão_SECOM PR - MARANHÃO -  14-05-08 2 2 5" xfId="36596" xr:uid="{34723C61-A0D4-4CB3-9123-25EE1A164A53}"/>
    <cellStyle name="l_Resumos Televisão_SECOM PR - MARANHÃO -  14-05-08 2 2 6" xfId="24508" xr:uid="{24FE7F07-4105-4DBE-93CF-D0E286815D3C}"/>
    <cellStyle name="l_Resumos Televisão_SECOM PR - MARANHÃO -  14-05-08 2 3" xfId="15409" xr:uid="{DBAA261D-047F-4283-A400-ECED84DADC5A}"/>
    <cellStyle name="l_Resumos Televisão_SECOM PR - MARANHÃO -  14-05-08 2 3 2" xfId="21568" xr:uid="{189A2A78-6F0D-4B24-A220-694D740286C2}"/>
    <cellStyle name="l_Resumos Televisão_SECOM PR - MARANHÃO -  14-05-08 2 3 2 2" xfId="38941" xr:uid="{D25BFBD8-BB96-4C4C-9432-5BCDB4B2B34B}"/>
    <cellStyle name="l_Resumos Televisão_SECOM PR - MARANHÃO -  14-05-08 2 3 3" xfId="26530" xr:uid="{2F94535C-9E98-403E-9E28-6F04E34ACBE5}"/>
    <cellStyle name="l_Resumos Televisão_SECOM PR - MARANHÃO -  14-05-08 2 4" xfId="29721" xr:uid="{B5FF25B3-F775-4082-8456-20CD985372B9}"/>
    <cellStyle name="l_Resumos Televisão_SECOM PR - MARANHÃO -  14-05-08 2 4 2" xfId="42031" xr:uid="{F69C9022-A392-4E09-9B3E-3BCE83605C62}"/>
    <cellStyle name="l_Resumos Televisão_SECOM PR - MARANHÃO -  14-05-08 2 5" xfId="32705" xr:uid="{860C9391-9476-4E92-8756-0C72FE8A5972}"/>
    <cellStyle name="l_Resumos Televisão_SECOM PR - MARANHÃO -  14-05-08 2 5 2" xfId="44460" xr:uid="{86EA21CF-2961-44E3-B546-4E25263988F5}"/>
    <cellStyle name="l_Resumos Televisão_SECOM PR - MARANHÃO -  14-05-08 2 6" xfId="35010" xr:uid="{BE00BF78-B15A-46A9-BC35-18CFF2628713}"/>
    <cellStyle name="l_Resumos Televisão_SECOM PR - MARANHÃO -  14-05-08 2 7" xfId="19611" xr:uid="{46096C7A-90B4-48DD-9803-890A2F1D0E41}"/>
    <cellStyle name="l_Resumos Televisão_SECOM PR - MARANHÃO -  14-05-08 3" xfId="12679" xr:uid="{DA3AD277-F9A0-4DCC-9352-361EA1BC795E}"/>
    <cellStyle name="l_Resumos Televisão_SECOM PR - MARANHÃO -  14-05-08 3 2" xfId="16309" xr:uid="{71605146-31F2-4F9C-A7CF-575DAE99BF5D}"/>
    <cellStyle name="l_Resumos Televisão_SECOM PR - MARANHÃO -  14-05-08 3 2 2" xfId="22468" xr:uid="{D4BEA7D4-61ED-46E4-9FA7-12456B9623AF}"/>
    <cellStyle name="l_Resumos Televisão_SECOM PR - MARANHÃO -  14-05-08 3 2 2 2" xfId="39746" xr:uid="{BF17CEC4-5F37-4071-9063-EFAB4F793F42}"/>
    <cellStyle name="l_Resumos Televisão_SECOM PR - MARANHÃO -  14-05-08 3 2 3" xfId="27387" xr:uid="{12D074EC-6DC1-4843-ADF8-F2EC172F4BF6}"/>
    <cellStyle name="l_Resumos Televisão_SECOM PR - MARANHÃO -  14-05-08 3 2 4" xfId="48646" xr:uid="{539C6478-82EF-45FD-A819-7D07A2C86398}"/>
    <cellStyle name="l_Resumos Televisão_SECOM PR - MARANHÃO -  14-05-08 3 3" xfId="18009" xr:uid="{5E5A192A-8E0A-4755-90D2-9FE1172CA18E}"/>
    <cellStyle name="l_Resumos Televisão_SECOM PR - MARANHÃO -  14-05-08 3 3 2" xfId="24168" xr:uid="{C3E69DA7-C0F3-4DB4-9F98-0097A9700239}"/>
    <cellStyle name="l_Resumos Televisão_SECOM PR - MARANHÃO -  14-05-08 3 3 2 2" xfId="42831" xr:uid="{D3AE864C-F2E0-4304-A8AE-838E4A6A3706}"/>
    <cellStyle name="l_Resumos Televisão_SECOM PR - MARANHÃO -  14-05-08 3 3 3" xfId="30605" xr:uid="{B520E628-475C-4A69-BB19-257DD5A654B9}"/>
    <cellStyle name="l_Resumos Televisão_SECOM PR - MARANHÃO -  14-05-08 3 4" xfId="33602" xr:uid="{BB543E9A-AB0E-49A8-A1AD-F5589EB0C874}"/>
    <cellStyle name="l_Resumos Televisão_SECOM PR - MARANHÃO -  14-05-08 3 4 2" xfId="45321" xr:uid="{B3344362-3431-4FD2-AB3E-FF779386FB2F}"/>
    <cellStyle name="l_Resumos Televisão_SECOM PR - MARANHÃO -  14-05-08 3 5" xfId="35804" xr:uid="{4BAFD90E-DED9-4A3D-B96B-46D460EC5E0B}"/>
    <cellStyle name="l_Resumos Televisão_SECOM PR - MARANHÃO -  14-05-08 3 6" xfId="36761" xr:uid="{208862FE-68E0-48CC-8958-5DB0B3B3FF25}"/>
    <cellStyle name="l_Resumos Televisão_SECOM PR - MARANHÃO -  14-05-08 3 6 2" xfId="46299" xr:uid="{9047E103-C023-4135-AFE2-75941406DF85}"/>
    <cellStyle name="l_Resumos Televisão_SECOM PR - MARANHÃO -  14-05-08 4" xfId="14569" xr:uid="{5D06DCED-508F-4D77-9632-3FF9E2BA857D}"/>
    <cellStyle name="l_Resumos Televisão_SECOM PR - MARANHÃO -  14-05-08 4 2" xfId="20728" xr:uid="{EB9CF26D-F4C5-4A82-A25B-44E14A4686C9}"/>
    <cellStyle name="l_Resumos Televisão_SECOM PR - MARANHÃO -  14-05-08 4 2 2" xfId="38138" xr:uid="{2E9C2172-EED5-4A08-B87D-54860D62BA7E}"/>
    <cellStyle name="l_Resumos Televisão_SECOM PR - MARANHÃO -  14-05-08 4 3" xfId="25636" xr:uid="{6FC05ABA-52F4-4A1B-BC7F-40756DDE53C6}"/>
    <cellStyle name="l_Resumos Televisão_SECOM PR - MARANHÃO -  14-05-08 5" xfId="28847" xr:uid="{BE9AD1BD-144C-4747-8623-D06E96BA3F8A}"/>
    <cellStyle name="l_Resumos Televisão_SECOM PR - MARANHÃO -  14-05-08 5 2" xfId="41203" xr:uid="{63EB509E-A896-4E07-8D27-62DAF000AEC1}"/>
    <cellStyle name="l_Resumos Televisão_SECOM PR - MARANHÃO -  14-05-08 6" xfId="25010" xr:uid="{F1BFC5C0-0156-470A-B241-41EE90E5101D}"/>
    <cellStyle name="l_Resumos Televisão_SECOM PR - MARANHÃO -  14-05-08_OOH - Rev 12" xfId="4433" xr:uid="{D5B81D94-81F4-4FCE-B159-8E3B98A6EE71}"/>
    <cellStyle name="l_Resumos Televisão_SECOM PR - MGE E SPE - 14-05" xfId="2338" xr:uid="{59387EE6-D50C-438B-993F-FA717EE49C1D}"/>
    <cellStyle name="l_Resumos Televisão_SECOM PR - MGE E SPE - 14-05 2" xfId="11727" xr:uid="{B9462EC4-A954-49E7-AE84-036929B2FA6D}"/>
    <cellStyle name="l_Resumos Televisão_SECOM PR - MGE E SPE - 14-05 2 2" xfId="13483" xr:uid="{FF64ECA1-D965-4BBB-9B87-39B20B7BCD5E}"/>
    <cellStyle name="l_Resumos Televisão_SECOM PR - MGE E SPE - 14-05 2 2 2" xfId="17113" xr:uid="{B1BB0068-15BE-40AA-9CE3-AC8B96588782}"/>
    <cellStyle name="l_Resumos Televisão_SECOM PR - MGE E SPE - 14-05 2 2 2 2" xfId="23272" xr:uid="{664C6C29-D369-4F25-BB9E-067CC4883402}"/>
    <cellStyle name="l_Resumos Televisão_SECOM PR - MGE E SPE - 14-05 2 2 2 2 2" xfId="40539" xr:uid="{1CFA11C8-2364-4361-9BCA-F76F0A785ED1}"/>
    <cellStyle name="l_Resumos Televisão_SECOM PR - MGE E SPE - 14-05 2 2 2 3" xfId="28180" xr:uid="{3F1F4800-3BB5-444A-BDD1-F7CCD2D68232}"/>
    <cellStyle name="l_Resumos Televisão_SECOM PR - MGE E SPE - 14-05 2 2 3" xfId="31404" xr:uid="{09D8AE34-939B-46C8-87B7-A0EB2E822B6A}"/>
    <cellStyle name="l_Resumos Televisão_SECOM PR - MGE E SPE - 14-05 2 2 3 2" xfId="43628" xr:uid="{E40AFD0C-0019-41E9-A786-391E2D1ED5A5}"/>
    <cellStyle name="l_Resumos Televisão_SECOM PR - MGE E SPE - 14-05 2 2 4" xfId="34396" xr:uid="{5380C5C3-7041-458D-B539-E45089F866D7}"/>
    <cellStyle name="l_Resumos Televisão_SECOM PR - MGE E SPE - 14-05 2 2 4 2" xfId="46115" xr:uid="{8AC40339-558C-43E8-8951-FDA73EADF72B}"/>
    <cellStyle name="l_Resumos Televisão_SECOM PR - MGE E SPE - 14-05 2 2 5" xfId="36597" xr:uid="{04BEF897-B97E-4E9C-B0B1-FE127572A133}"/>
    <cellStyle name="l_Resumos Televisão_SECOM PR - MGE E SPE - 14-05 2 2 6" xfId="24509" xr:uid="{DD947015-B407-48E6-976F-1276E52A62EE}"/>
    <cellStyle name="l_Resumos Televisão_SECOM PR - MGE E SPE - 14-05 2 3" xfId="15410" xr:uid="{35677619-BCC6-4095-8793-425B451F0FAC}"/>
    <cellStyle name="l_Resumos Televisão_SECOM PR - MGE E SPE - 14-05 2 3 2" xfId="21569" xr:uid="{C05844C8-6D9F-4251-AD1E-B9466FFF89AD}"/>
    <cellStyle name="l_Resumos Televisão_SECOM PR - MGE E SPE - 14-05 2 3 2 2" xfId="38942" xr:uid="{90752E41-2933-410D-8E79-550F6ECBB866}"/>
    <cellStyle name="l_Resumos Televisão_SECOM PR - MGE E SPE - 14-05 2 3 3" xfId="26531" xr:uid="{EB1A1E38-E5A0-4034-A2DB-A16D4A88D89F}"/>
    <cellStyle name="l_Resumos Televisão_SECOM PR - MGE E SPE - 14-05 2 4" xfId="29722" xr:uid="{2EB7D2ED-A63C-44BD-ABFD-C4AEE3FDB97D}"/>
    <cellStyle name="l_Resumos Televisão_SECOM PR - MGE E SPE - 14-05 2 4 2" xfId="42032" xr:uid="{CBF41F3C-EF11-4C32-B211-2D1A0ECF5636}"/>
    <cellStyle name="l_Resumos Televisão_SECOM PR - MGE E SPE - 14-05 2 5" xfId="32706" xr:uid="{45C1C721-E3F7-4969-820C-55008971A8D2}"/>
    <cellStyle name="l_Resumos Televisão_SECOM PR - MGE E SPE - 14-05 2 5 2" xfId="44461" xr:uid="{EA08C85F-BFDB-4A11-9595-0D092B4551E9}"/>
    <cellStyle name="l_Resumos Televisão_SECOM PR - MGE E SPE - 14-05 2 6" xfId="35011" xr:uid="{49D7F260-51D1-45CF-BC35-9BE19021FD0B}"/>
    <cellStyle name="l_Resumos Televisão_SECOM PR - MGE E SPE - 14-05 2 7" xfId="18934" xr:uid="{55AF98B6-F031-4932-BCB7-0D3E3A665F6E}"/>
    <cellStyle name="l_Resumos Televisão_SECOM PR - MGE E SPE - 14-05 3" xfId="12680" xr:uid="{492EAD35-D2BA-4663-8614-F9B6B8FA0EAC}"/>
    <cellStyle name="l_Resumos Televisão_SECOM PR - MGE E SPE - 14-05 3 2" xfId="16310" xr:uid="{99560CA9-96CD-4DBD-93A3-2DE8EB933347}"/>
    <cellStyle name="l_Resumos Televisão_SECOM PR - MGE E SPE - 14-05 3 2 2" xfId="22469" xr:uid="{202FCA2A-E301-45F3-A914-09237451459C}"/>
    <cellStyle name="l_Resumos Televisão_SECOM PR - MGE E SPE - 14-05 3 2 2 2" xfId="39747" xr:uid="{2B666EC3-B316-423C-83AE-8A304ACE7EB7}"/>
    <cellStyle name="l_Resumos Televisão_SECOM PR - MGE E SPE - 14-05 3 2 3" xfId="27388" xr:uid="{442392F4-0FA7-4D9E-810D-9A80A55B871E}"/>
    <cellStyle name="l_Resumos Televisão_SECOM PR - MGE E SPE - 14-05 3 2 4" xfId="48647" xr:uid="{266118BB-360C-4100-957A-876F06AFDF5A}"/>
    <cellStyle name="l_Resumos Televisão_SECOM PR - MGE E SPE - 14-05 3 3" xfId="18010" xr:uid="{3F9EB05F-CD46-4765-B7F0-57F5B8F48A09}"/>
    <cellStyle name="l_Resumos Televisão_SECOM PR - MGE E SPE - 14-05 3 3 2" xfId="24169" xr:uid="{3550B7A0-A99E-4390-A25F-7B47E33C7B6D}"/>
    <cellStyle name="l_Resumos Televisão_SECOM PR - MGE E SPE - 14-05 3 3 2 2" xfId="42832" xr:uid="{9C34C8AD-4149-4E34-9B48-95893A7D547D}"/>
    <cellStyle name="l_Resumos Televisão_SECOM PR - MGE E SPE - 14-05 3 3 3" xfId="30606" xr:uid="{3461D9E8-2D4C-4F8C-BA83-AF2DB4593076}"/>
    <cellStyle name="l_Resumos Televisão_SECOM PR - MGE E SPE - 14-05 3 4" xfId="33603" xr:uid="{7A9F13CF-69F9-4878-9EE6-3C5CB566DD2B}"/>
    <cellStyle name="l_Resumos Televisão_SECOM PR - MGE E SPE - 14-05 3 4 2" xfId="45322" xr:uid="{4FEB8734-4040-41E3-8301-74FA0754F6E8}"/>
    <cellStyle name="l_Resumos Televisão_SECOM PR - MGE E SPE - 14-05 3 5" xfId="35805" xr:uid="{E4848B8D-04EB-4A34-B3A3-75193C9B36E0}"/>
    <cellStyle name="l_Resumos Televisão_SECOM PR - MGE E SPE - 14-05 3 6" xfId="37001" xr:uid="{553A55E1-1A80-4FD8-9AF8-116472BE8370}"/>
    <cellStyle name="l_Resumos Televisão_SECOM PR - MGE E SPE - 14-05 3 6 2" xfId="46537" xr:uid="{D5370247-40DE-4E7A-819E-F48BC9E137BE}"/>
    <cellStyle name="l_Resumos Televisão_SECOM PR - MGE E SPE - 14-05 4" xfId="14570" xr:uid="{403B4774-E075-4C1C-92C0-9CC8AB6858B6}"/>
    <cellStyle name="l_Resumos Televisão_SECOM PR - MGE E SPE - 14-05 4 2" xfId="20729" xr:uid="{0844557B-2EE5-4503-BD36-3790EB77DC63}"/>
    <cellStyle name="l_Resumos Televisão_SECOM PR - MGE E SPE - 14-05 4 2 2" xfId="38139" xr:uid="{FCCA6B47-7FF4-4A67-9B4A-2AA19D586B10}"/>
    <cellStyle name="l_Resumos Televisão_SECOM PR - MGE E SPE - 14-05 4 3" xfId="25637" xr:uid="{8CAA2FEC-B193-4363-9CBB-A2D5CF64027B}"/>
    <cellStyle name="l_Resumos Televisão_SECOM PR - MGE E SPE - 14-05 5" xfId="28848" xr:uid="{7ABD78CB-DE8F-41C4-877B-99488351C153}"/>
    <cellStyle name="l_Resumos Televisão_SECOM PR - MGE E SPE - 14-05 5 2" xfId="41204" xr:uid="{0AD30E45-864E-4118-BD08-D4F7E412BDC6}"/>
    <cellStyle name="l_Resumos Televisão_SECOM PR - MGE E SPE - 14-05 6" xfId="25009" xr:uid="{CE667925-E92A-4B17-8DDC-0548D9C6F65D}"/>
    <cellStyle name="l_Resumos Televisão_SECOM PR - MGE E SPE - 14-05_OOH - Rev 12" xfId="4434" xr:uid="{470A1534-4962-46A4-9B4A-D5BEEB795029}"/>
    <cellStyle name="l_Resumos Televisão_SECOM PR (1).." xfId="2339" xr:uid="{5790A01C-17E3-4F24-9E2B-12B230691568}"/>
    <cellStyle name="l_Resumos Televisão_SECOM PR (2).." xfId="2340" xr:uid="{B26E4FA6-A8E3-4329-A35A-96D3C4138D9D}"/>
    <cellStyle name="l_Resumos Televisão_SÉCULO 21" xfId="2341" xr:uid="{A8099B56-4C13-44EC-A96A-14A8A629C1DD}"/>
    <cellStyle name="l_Resumos Televisão_SPA - NUCLEO APRES" xfId="2342" xr:uid="{77A5DDEC-30E8-45EB-A830-2918F273E2E0}"/>
    <cellStyle name="l_Resumos Televisão_SPA - NUCLEO APRES 2" xfId="11728" xr:uid="{623244D6-A758-4D92-96D2-85BF5E8B6645}"/>
    <cellStyle name="l_Resumos Televisão_SPA - NUCLEO APRES 2 2" xfId="13484" xr:uid="{1AF47381-1BB2-4FF3-855C-047BC891A8DB}"/>
    <cellStyle name="l_Resumos Televisão_SPA - NUCLEO APRES 2 2 2" xfId="17114" xr:uid="{CB9F97AC-4DC6-4534-826E-489DC16CFFF4}"/>
    <cellStyle name="l_Resumos Televisão_SPA - NUCLEO APRES 2 2 2 2" xfId="23273" xr:uid="{FDD5F1CF-14FF-42FE-A155-ABEAD278E643}"/>
    <cellStyle name="l_Resumos Televisão_SPA - NUCLEO APRES 2 2 2 2 2" xfId="40540" xr:uid="{88FB8201-F3A7-4F11-90A0-D75AEE4BDA2F}"/>
    <cellStyle name="l_Resumos Televisão_SPA - NUCLEO APRES 2 2 2 3" xfId="28181" xr:uid="{7EF7027C-67A8-487B-8D6E-A738025C4604}"/>
    <cellStyle name="l_Resumos Televisão_SPA - NUCLEO APRES 2 2 3" xfId="31405" xr:uid="{A437D562-08B5-489B-85FF-628C72CEF833}"/>
    <cellStyle name="l_Resumos Televisão_SPA - NUCLEO APRES 2 2 3 2" xfId="43629" xr:uid="{E26BBB91-C31E-43F8-900F-412F7ACDBE97}"/>
    <cellStyle name="l_Resumos Televisão_SPA - NUCLEO APRES 2 2 4" xfId="34397" xr:uid="{98E9AFAD-FEC0-4E17-998F-5C0E1E0E5F39}"/>
    <cellStyle name="l_Resumos Televisão_SPA - NUCLEO APRES 2 2 4 2" xfId="46116" xr:uid="{A3F48E15-DD4C-446E-B2A8-FD21A8EEC6B4}"/>
    <cellStyle name="l_Resumos Televisão_SPA - NUCLEO APRES 2 2 5" xfId="36598" xr:uid="{61411AC3-381C-408D-9B79-72B3D88188D6}"/>
    <cellStyle name="l_Resumos Televisão_SPA - NUCLEO APRES 2 2 6" xfId="24510" xr:uid="{393CC3A4-4EC3-4D40-973D-C00AB608F0B0}"/>
    <cellStyle name="l_Resumos Televisão_SPA - NUCLEO APRES 2 3" xfId="15411" xr:uid="{755F8C52-B104-4688-8AD2-E4037E241085}"/>
    <cellStyle name="l_Resumos Televisão_SPA - NUCLEO APRES 2 3 2" xfId="21570" xr:uid="{41274E6F-4C35-47AD-B6EA-94A0387381F5}"/>
    <cellStyle name="l_Resumos Televisão_SPA - NUCLEO APRES 2 3 2 2" xfId="38943" xr:uid="{45ECB715-58A3-44D1-964B-A36F29081BAA}"/>
    <cellStyle name="l_Resumos Televisão_SPA - NUCLEO APRES 2 3 3" xfId="26532" xr:uid="{74F3BC4D-F655-4253-9811-55D331167A7D}"/>
    <cellStyle name="l_Resumos Televisão_SPA - NUCLEO APRES 2 4" xfId="29723" xr:uid="{9235B63B-AAFC-4507-B81C-7E2C4EAC4FDD}"/>
    <cellStyle name="l_Resumos Televisão_SPA - NUCLEO APRES 2 4 2" xfId="42033" xr:uid="{026A86C0-5263-401C-AF66-BA15B4134F2F}"/>
    <cellStyle name="l_Resumos Televisão_SPA - NUCLEO APRES 2 5" xfId="32707" xr:uid="{23390544-DDB1-42B1-9DA7-65EA300859F5}"/>
    <cellStyle name="l_Resumos Televisão_SPA - NUCLEO APRES 2 5 2" xfId="44462" xr:uid="{90A7D2E2-4365-4EF1-8D1F-BC3AC7CCA07B}"/>
    <cellStyle name="l_Resumos Televisão_SPA - NUCLEO APRES 2 6" xfId="35012" xr:uid="{1587C2E6-A181-4266-AA7A-96674DF46CEF}"/>
    <cellStyle name="l_Resumos Televisão_SPA - NUCLEO APRES 2 7" xfId="18618" xr:uid="{90DDD19B-49A5-439C-9899-0AAC24425B5E}"/>
    <cellStyle name="l_Resumos Televisão_SPA - NUCLEO APRES 3" xfId="12681" xr:uid="{B8C62ADE-7249-4D4F-9C6F-C7BA01F12CCC}"/>
    <cellStyle name="l_Resumos Televisão_SPA - NUCLEO APRES 3 2" xfId="16311" xr:uid="{526EA4BD-B31D-4D84-9AC3-783FE8E023D2}"/>
    <cellStyle name="l_Resumos Televisão_SPA - NUCLEO APRES 3 2 2" xfId="22470" xr:uid="{0D321A18-2491-4AF9-9B85-AB7DA6F00894}"/>
    <cellStyle name="l_Resumos Televisão_SPA - NUCLEO APRES 3 2 2 2" xfId="39748" xr:uid="{F1F97A1B-CB2D-4D19-90ED-902295654003}"/>
    <cellStyle name="l_Resumos Televisão_SPA - NUCLEO APRES 3 2 3" xfId="27389" xr:uid="{B482A811-933B-4202-BA5C-5F200035B2BB}"/>
    <cellStyle name="l_Resumos Televisão_SPA - NUCLEO APRES 3 2 4" xfId="48648" xr:uid="{3A2A6952-CB82-455B-A6B0-64418AECF6EA}"/>
    <cellStyle name="l_Resumos Televisão_SPA - NUCLEO APRES 3 3" xfId="18011" xr:uid="{7CA5E455-B8BD-476B-9C27-F14BA0F374FD}"/>
    <cellStyle name="l_Resumos Televisão_SPA - NUCLEO APRES 3 3 2" xfId="24170" xr:uid="{7366AB95-D9DA-4AE9-A3A2-270AF1328A11}"/>
    <cellStyle name="l_Resumos Televisão_SPA - NUCLEO APRES 3 3 2 2" xfId="42833" xr:uid="{5130046D-BD5E-4586-9F56-C04E191C6869}"/>
    <cellStyle name="l_Resumos Televisão_SPA - NUCLEO APRES 3 3 3" xfId="30607" xr:uid="{560D3187-7F49-42D2-BF90-3F9E60296C75}"/>
    <cellStyle name="l_Resumos Televisão_SPA - NUCLEO APRES 3 4" xfId="33604" xr:uid="{EE23C8BA-CCE6-4AC6-936F-5D320C8D8F4B}"/>
    <cellStyle name="l_Resumos Televisão_SPA - NUCLEO APRES 3 4 2" xfId="45323" xr:uid="{39A518C0-C58C-48F5-9958-D785E10A0855}"/>
    <cellStyle name="l_Resumos Televisão_SPA - NUCLEO APRES 3 5" xfId="35806" xr:uid="{BCAD9A60-AB92-4413-A9DB-F393EE2D0E0B}"/>
    <cellStyle name="l_Resumos Televisão_SPA - NUCLEO APRES 3 6" xfId="37204" xr:uid="{9E2D405D-634B-4DF8-B2D4-6A44F307BE09}"/>
    <cellStyle name="l_Resumos Televisão_SPA - NUCLEO APRES 3 6 2" xfId="46740" xr:uid="{49FDD62F-8938-4454-B616-43E63DA7CB90}"/>
    <cellStyle name="l_Resumos Televisão_SPA - NUCLEO APRES 4" xfId="14571" xr:uid="{1C4F9856-8FE3-46F3-98BA-6D102035ADEA}"/>
    <cellStyle name="l_Resumos Televisão_SPA - NUCLEO APRES 4 2" xfId="20730" xr:uid="{91834F6B-BC5D-4D76-8EFB-DD73719428BE}"/>
    <cellStyle name="l_Resumos Televisão_SPA - NUCLEO APRES 4 2 2" xfId="38140" xr:uid="{770F8E50-AFEC-4AB8-983A-DE1AC8AA7657}"/>
    <cellStyle name="l_Resumos Televisão_SPA - NUCLEO APRES 4 3" xfId="25638" xr:uid="{FD3070F4-FE2E-450E-8262-617D2D5D5C6B}"/>
    <cellStyle name="l_Resumos Televisão_SPA - NUCLEO APRES 5" xfId="28849" xr:uid="{95A53567-90FD-4AEB-8A85-5DDBA1E0301F}"/>
    <cellStyle name="l_Resumos Televisão_SPA - NUCLEO APRES 5 2" xfId="41205" xr:uid="{274F6B10-8BED-41B7-98E1-BDFD47F0C272}"/>
    <cellStyle name="l_Resumos Televisão_SPA - NUCLEO APRES 6" xfId="25008" xr:uid="{46D8EEF2-DBBB-4A30-87CD-9537A0033F82}"/>
    <cellStyle name="l_Resumos Televisão_SPA - NUCLEO APRES_OOH - Rev 12" xfId="4435" xr:uid="{28C08189-3AF9-4198-8589-EC2F14050CC8}"/>
    <cellStyle name="l_Resumos Televisão_TV MATISSE" xfId="2343" xr:uid="{9672EDE4-3DBB-4DED-9710-4C66F20F8379}"/>
    <cellStyle name="l_Resumos Televisão_TV MATISSE 2" xfId="11729" xr:uid="{9D0EF846-4A8C-4AEE-B8EB-0C41C87011AD}"/>
    <cellStyle name="l_Resumos Televisão_TV MATISSE 2 2" xfId="13485" xr:uid="{DEA7AF74-D9E9-413A-863D-A403992F4EBF}"/>
    <cellStyle name="l_Resumos Televisão_TV MATISSE 2 2 2" xfId="17115" xr:uid="{2E9A0C85-D601-4AB6-AFAB-77888DF9D1DA}"/>
    <cellStyle name="l_Resumos Televisão_TV MATISSE 2 2 2 2" xfId="23274" xr:uid="{4A123F42-28EE-4B2C-B9A9-527DF938D3B3}"/>
    <cellStyle name="l_Resumos Televisão_TV MATISSE 2 2 2 2 2" xfId="40541" xr:uid="{4875716A-7144-4712-867B-E7ECE58511E3}"/>
    <cellStyle name="l_Resumos Televisão_TV MATISSE 2 2 2 3" xfId="28182" xr:uid="{EEFEF1A1-0C4A-454F-9EC8-A69020A300BD}"/>
    <cellStyle name="l_Resumos Televisão_TV MATISSE 2 2 3" xfId="31406" xr:uid="{90908801-2DD5-4032-84DB-00FCF5331EE1}"/>
    <cellStyle name="l_Resumos Televisão_TV MATISSE 2 2 3 2" xfId="43630" xr:uid="{356EDF5C-BA82-4CA1-8D21-2983C5AE5833}"/>
    <cellStyle name="l_Resumos Televisão_TV MATISSE 2 2 4" xfId="34398" xr:uid="{10685358-0B57-40E9-955F-A300930BA56C}"/>
    <cellStyle name="l_Resumos Televisão_TV MATISSE 2 2 4 2" xfId="46117" xr:uid="{72444074-9196-46E7-A543-8245BFB4F738}"/>
    <cellStyle name="l_Resumos Televisão_TV MATISSE 2 2 5" xfId="36599" xr:uid="{3A2F7E9D-2E25-42EF-8582-314DBB8FC33A}"/>
    <cellStyle name="l_Resumos Televisão_TV MATISSE 2 2 6" xfId="24511" xr:uid="{92A6DE15-3928-4C4F-A3A1-FA696CDEA307}"/>
    <cellStyle name="l_Resumos Televisão_TV MATISSE 2 3" xfId="15412" xr:uid="{033D41F8-C727-45C7-8201-2009D54C4748}"/>
    <cellStyle name="l_Resumos Televisão_TV MATISSE 2 3 2" xfId="21571" xr:uid="{F6FFA7F5-998A-4BCE-84F2-0BE62D659F1C}"/>
    <cellStyle name="l_Resumos Televisão_TV MATISSE 2 3 2 2" xfId="38944" xr:uid="{7FC3D494-F1D8-4D80-B8E3-204C3FD071AD}"/>
    <cellStyle name="l_Resumos Televisão_TV MATISSE 2 3 3" xfId="26533" xr:uid="{7238389C-FF21-437C-9BCB-2B1BE730CF7F}"/>
    <cellStyle name="l_Resumos Televisão_TV MATISSE 2 4" xfId="29724" xr:uid="{47F1ADFC-A76C-4009-B005-79EEF6DDF828}"/>
    <cellStyle name="l_Resumos Televisão_TV MATISSE 2 4 2" xfId="42034" xr:uid="{7371F603-33C1-4679-85A6-1D12401BD17B}"/>
    <cellStyle name="l_Resumos Televisão_TV MATISSE 2 5" xfId="32708" xr:uid="{B4252B9F-913A-41AF-8FD8-3A4E72E302AB}"/>
    <cellStyle name="l_Resumos Televisão_TV MATISSE 2 5 2" xfId="44463" xr:uid="{BDBF22A4-DDFD-413E-AEB3-EA4451D54EA9}"/>
    <cellStyle name="l_Resumos Televisão_TV MATISSE 2 6" xfId="35013" xr:uid="{7C8CDF09-2D83-4E0A-ABEC-3DE1E382879A}"/>
    <cellStyle name="l_Resumos Televisão_TV MATISSE 2 7" xfId="19316" xr:uid="{CECBAE13-F3E6-43A8-989D-72D656715E7B}"/>
    <cellStyle name="l_Resumos Televisão_TV MATISSE 3" xfId="12682" xr:uid="{FEA57A27-529A-42E9-81E2-84E3B3FB2380}"/>
    <cellStyle name="l_Resumos Televisão_TV MATISSE 3 2" xfId="16312" xr:uid="{FDC37A69-C7B2-4607-A01D-F56B5A841D8E}"/>
    <cellStyle name="l_Resumos Televisão_TV MATISSE 3 2 2" xfId="22471" xr:uid="{7BB1CCD3-DA7A-4B7A-8DF9-2E499EE1EA79}"/>
    <cellStyle name="l_Resumos Televisão_TV MATISSE 3 2 2 2" xfId="39749" xr:uid="{3A9C0EBD-21C3-41A4-A9FA-71AD23883B5B}"/>
    <cellStyle name="l_Resumos Televisão_TV MATISSE 3 2 3" xfId="27390" xr:uid="{F2BD1583-55E6-4A3B-B615-7836AE449969}"/>
    <cellStyle name="l_Resumos Televisão_TV MATISSE 3 2 4" xfId="48649" xr:uid="{079E414B-EB71-471E-AE0C-03EF7133EF7F}"/>
    <cellStyle name="l_Resumos Televisão_TV MATISSE 3 3" xfId="18012" xr:uid="{E17CA3E1-DE8E-423C-AA6D-7241D0549D1D}"/>
    <cellStyle name="l_Resumos Televisão_TV MATISSE 3 3 2" xfId="24171" xr:uid="{F2FD2211-7E40-4EC7-9BFB-6BFD0F6F5B92}"/>
    <cellStyle name="l_Resumos Televisão_TV MATISSE 3 3 2 2" xfId="42834" xr:uid="{961D8E43-629E-4D5D-8E37-AC41F06A4817}"/>
    <cellStyle name="l_Resumos Televisão_TV MATISSE 3 3 3" xfId="30608" xr:uid="{422960F3-21F4-4D3D-A218-EC81099CB090}"/>
    <cellStyle name="l_Resumos Televisão_TV MATISSE 3 4" xfId="33605" xr:uid="{C1107B82-9C53-4221-86DF-FE43DE59A9B9}"/>
    <cellStyle name="l_Resumos Televisão_TV MATISSE 3 4 2" xfId="45324" xr:uid="{E825B95D-B583-441E-A8E7-004CB6029ECC}"/>
    <cellStyle name="l_Resumos Televisão_TV MATISSE 3 5" xfId="35807" xr:uid="{8C9BA12B-2C9C-4E19-B46E-8912B814787A}"/>
    <cellStyle name="l_Resumos Televisão_TV MATISSE 3 6" xfId="36804" xr:uid="{A86FE0C4-AF18-4C67-BC06-DBC817CCAA44}"/>
    <cellStyle name="l_Resumos Televisão_TV MATISSE 3 6 2" xfId="46340" xr:uid="{2D31630B-127E-4830-AB80-413AD99DF8AC}"/>
    <cellStyle name="l_Resumos Televisão_TV MATISSE 4" xfId="14572" xr:uid="{375EBADD-DFC7-4F77-9F76-31D30338E85A}"/>
    <cellStyle name="l_Resumos Televisão_TV MATISSE 4 2" xfId="20731" xr:uid="{5E5AA9E4-B076-44E5-89B7-69A8B26AE0ED}"/>
    <cellStyle name="l_Resumos Televisão_TV MATISSE 4 2 2" xfId="38141" xr:uid="{5CEBADA1-6F9C-45CF-B68A-7EF334DC86ED}"/>
    <cellStyle name="l_Resumos Televisão_TV MATISSE 4 3" xfId="25639" xr:uid="{DAD28D7F-1150-469B-A4A1-149A9B3F2D69}"/>
    <cellStyle name="l_Resumos Televisão_TV MATISSE 5" xfId="28850" xr:uid="{63FB850A-6816-4E9F-92B7-647DE7DFCC01}"/>
    <cellStyle name="l_Resumos Televisão_TV MATISSE 5 2" xfId="41206" xr:uid="{821C02E9-64D8-4CDB-9673-A84ADAF3A0A2}"/>
    <cellStyle name="l_Resumos Televisão_TV MATISSE 6" xfId="25007" xr:uid="{19963119-2787-4F2B-925B-8F5810A986E5}"/>
    <cellStyle name="l_Resumos Televisão_TV MATISSE_OOH - Rev 12" xfId="4436" xr:uid="{04502390-27E6-420F-82F5-D2A88B9369EF}"/>
    <cellStyle name="l_Revistas" xfId="2344" xr:uid="{B7414C8E-7201-446C-A2AE-8014DF4B600B}"/>
    <cellStyle name="l_Revistas 2" xfId="11730" xr:uid="{F4CF353C-F4D2-4707-9955-BEE22B8B03CB}"/>
    <cellStyle name="l_Revistas 2 2" xfId="13486" xr:uid="{16E8EBB0-06A5-4BFC-9DD8-76910B22CCEF}"/>
    <cellStyle name="l_Revistas 2 2 2" xfId="17116" xr:uid="{317A293D-983D-4FEF-84E2-5150C8DA3E84}"/>
    <cellStyle name="l_Revistas 2 2 2 2" xfId="23275" xr:uid="{E005BB3B-C21B-4E04-A5FA-421890407DAB}"/>
    <cellStyle name="l_Revistas 2 2 2 2 2" xfId="40542" xr:uid="{1A6AEBC6-65DA-4CF7-9AAB-9C74828AB982}"/>
    <cellStyle name="l_Revistas 2 2 2 3" xfId="28183" xr:uid="{A461776F-2CA6-4268-BDAB-D68432D3DABA}"/>
    <cellStyle name="l_Revistas 2 2 3" xfId="31407" xr:uid="{81D79F45-7EFF-4570-9EFB-C20E8DB4DE5E}"/>
    <cellStyle name="l_Revistas 2 2 3 2" xfId="43631" xr:uid="{75F2FF33-B881-4B53-A711-9F5323FC7142}"/>
    <cellStyle name="l_Revistas 2 2 4" xfId="34399" xr:uid="{C01A1D11-C7F3-4E85-865F-6B829DE9FE2E}"/>
    <cellStyle name="l_Revistas 2 2 4 2" xfId="46118" xr:uid="{48D09679-B2CE-46DC-B807-AF794E7A311B}"/>
    <cellStyle name="l_Revistas 2 2 5" xfId="36600" xr:uid="{26270751-CBD6-4564-B86E-4AE492FF3BDF}"/>
    <cellStyle name="l_Revistas 2 2 6" xfId="24512" xr:uid="{2EE606E9-74DE-4DED-B2B7-9F21397399AE}"/>
    <cellStyle name="l_Revistas 2 3" xfId="15413" xr:uid="{2D601FD7-532F-4DBD-BD34-06D43D37B34D}"/>
    <cellStyle name="l_Revistas 2 3 2" xfId="21572" xr:uid="{3EC67CCF-D3CB-4FE7-B04A-7BC7F7A1EE0C}"/>
    <cellStyle name="l_Revistas 2 3 2 2" xfId="38945" xr:uid="{6E529254-37E3-48CB-B189-02A4720F7788}"/>
    <cellStyle name="l_Revistas 2 3 3" xfId="26534" xr:uid="{D1C48CEE-33FB-4D16-BDC6-E25ED9A4A297}"/>
    <cellStyle name="l_Revistas 2 4" xfId="29725" xr:uid="{DBBC3246-15C8-4216-83F1-FA8263C73070}"/>
    <cellStyle name="l_Revistas 2 4 2" xfId="42035" xr:uid="{AB891E79-332E-41BF-B306-4AC7E8EFD567}"/>
    <cellStyle name="l_Revistas 2 5" xfId="32709" xr:uid="{AA2F50E3-5507-41E6-A9B9-17AA32C36405}"/>
    <cellStyle name="l_Revistas 2 5 2" xfId="44464" xr:uid="{D6B4E507-9C1F-42FF-AF42-9AFC30F64D4C}"/>
    <cellStyle name="l_Revistas 2 6" xfId="35014" xr:uid="{EE5AFF2E-FFC6-4347-8973-0AEF11329642}"/>
    <cellStyle name="l_Revistas 2 7" xfId="19610" xr:uid="{C54FA8AA-55DB-487E-A15E-DD7C1AC8825B}"/>
    <cellStyle name="l_Revistas 3" xfId="12683" xr:uid="{130CF062-4815-4BD9-98C2-998AE02A0BB5}"/>
    <cellStyle name="l_Revistas 3 2" xfId="16313" xr:uid="{E85EAD2A-DA43-4D78-908B-51988E5C0552}"/>
    <cellStyle name="l_Revistas 3 2 2" xfId="22472" xr:uid="{90AF8797-4796-44CD-850D-75F1BA6C855C}"/>
    <cellStyle name="l_Revistas 3 2 2 2" xfId="39750" xr:uid="{C0D3621E-0C38-42FB-A5A1-88D22A937EF5}"/>
    <cellStyle name="l_Revistas 3 2 3" xfId="27391" xr:uid="{BC862DFC-7A97-4ED6-9763-12528319E1E1}"/>
    <cellStyle name="l_Revistas 3 2 4" xfId="48650" xr:uid="{E8C55072-7CE1-472C-A744-118270D03BFA}"/>
    <cellStyle name="l_Revistas 3 3" xfId="18013" xr:uid="{A134881B-8560-430F-9640-7A26CA6DF77B}"/>
    <cellStyle name="l_Revistas 3 3 2" xfId="24172" xr:uid="{49D43A04-2E40-4CAC-BFB4-393293C3B9CA}"/>
    <cellStyle name="l_Revistas 3 3 2 2" xfId="42835" xr:uid="{D58AB3B7-BFFD-4CBD-B912-C9EB528DAF43}"/>
    <cellStyle name="l_Revistas 3 3 3" xfId="30609" xr:uid="{80412D08-1345-4BA6-BD69-18FCC153EEEC}"/>
    <cellStyle name="l_Revistas 3 4" xfId="33606" xr:uid="{2E1C91BB-13E5-4C8D-B19A-3314A0E0F08E}"/>
    <cellStyle name="l_Revistas 3 4 2" xfId="45325" xr:uid="{15839B2F-74BB-4EBE-949A-0A5C62307ACD}"/>
    <cellStyle name="l_Revistas 3 5" xfId="35808" xr:uid="{1C2DF11C-C2E7-46D5-A65F-B4ECDB13EA0E}"/>
    <cellStyle name="l_Revistas 3 6" xfId="26712" xr:uid="{1F268D7E-16A3-47A6-AB2E-BABFEE081453}"/>
    <cellStyle name="l_Revistas 3 6 2" xfId="39110" xr:uid="{1FF308D1-EEC7-47F7-B2B8-D66229CDEC2E}"/>
    <cellStyle name="l_Revistas 4" xfId="14573" xr:uid="{C7F812D3-AC64-41AC-8253-1B3B8FB79239}"/>
    <cellStyle name="l_Revistas 4 2" xfId="20732" xr:uid="{54617CDD-5DC6-4E95-B4B8-8846FF09E8E9}"/>
    <cellStyle name="l_Revistas 4 2 2" xfId="38142" xr:uid="{9DE73F12-510E-4AF5-9611-97399F3FF7EA}"/>
    <cellStyle name="l_Revistas 4 3" xfId="25640" xr:uid="{94235223-0BE8-403A-A310-885EAE077BFF}"/>
    <cellStyle name="l_Revistas 5" xfId="28851" xr:uid="{0C98AC29-118E-42B4-A857-DD33A7B9A282}"/>
    <cellStyle name="l_Revistas 5 2" xfId="41207" xr:uid="{5EB72F3A-EBBE-483C-BD0C-27B4D27A6561}"/>
    <cellStyle name="l_Revistas 6" xfId="26749" xr:uid="{493695CB-F1FF-47FE-B587-FCCDBE6994B3}"/>
    <cellStyle name="l_REVISTAS FINAIS SEGMENTADAS" xfId="2345" xr:uid="{3E495216-7659-4C33-A249-9E147B60C280}"/>
    <cellStyle name="l_REVISTAS FINAIS SEGMENTADAS 2" xfId="11731" xr:uid="{C7A22896-5291-4393-A045-3D20A74FCE6E}"/>
    <cellStyle name="l_REVISTAS FINAIS SEGMENTADAS 2 2" xfId="13487" xr:uid="{F1955F2C-19F1-49FE-970C-9C37DCCF9D7E}"/>
    <cellStyle name="l_REVISTAS FINAIS SEGMENTADAS 2 2 2" xfId="17117" xr:uid="{F6E1696F-C069-4B9A-B459-F2B0F75D6E6E}"/>
    <cellStyle name="l_REVISTAS FINAIS SEGMENTADAS 2 2 2 2" xfId="23276" xr:uid="{5726A607-0860-458B-9306-3A8127899761}"/>
    <cellStyle name="l_REVISTAS FINAIS SEGMENTADAS 2 2 2 2 2" xfId="40543" xr:uid="{8E4A5DD7-F623-4953-8A57-9D15693C8292}"/>
    <cellStyle name="l_REVISTAS FINAIS SEGMENTADAS 2 2 2 3" xfId="28184" xr:uid="{C1FA7452-BBD4-4843-B860-DDD3E569B00A}"/>
    <cellStyle name="l_REVISTAS FINAIS SEGMENTADAS 2 2 3" xfId="31408" xr:uid="{7FC5B8A9-9E69-4C3F-86CA-F593CC459FA0}"/>
    <cellStyle name="l_REVISTAS FINAIS SEGMENTADAS 2 2 3 2" xfId="43632" xr:uid="{3C1A7F76-3025-452C-94A1-16525C02C896}"/>
    <cellStyle name="l_REVISTAS FINAIS SEGMENTADAS 2 2 4" xfId="34400" xr:uid="{7674D572-0ED4-40F5-8D4F-0E945E6412D7}"/>
    <cellStyle name="l_REVISTAS FINAIS SEGMENTADAS 2 2 4 2" xfId="46119" xr:uid="{427131C4-1DE5-471D-A10F-359891D9FEB4}"/>
    <cellStyle name="l_REVISTAS FINAIS SEGMENTADAS 2 2 5" xfId="36601" xr:uid="{C6FCF6FB-0C4E-43A5-8D15-BB1B52975B59}"/>
    <cellStyle name="l_REVISTAS FINAIS SEGMENTADAS 2 2 6" xfId="24513" xr:uid="{C2651FC2-ABEC-4829-8687-9A1B5C8CCEEF}"/>
    <cellStyle name="l_REVISTAS FINAIS SEGMENTADAS 2 3" xfId="15414" xr:uid="{8EE53A7D-B21C-4781-B713-B0C3B57A1C4D}"/>
    <cellStyle name="l_REVISTAS FINAIS SEGMENTADAS 2 3 2" xfId="21573" xr:uid="{8CBC3AB0-D9B6-43DF-AE96-E4EDB83E2C9C}"/>
    <cellStyle name="l_REVISTAS FINAIS SEGMENTADAS 2 3 2 2" xfId="38946" xr:uid="{71EF748C-7D85-40EC-A00F-0C9739E085B5}"/>
    <cellStyle name="l_REVISTAS FINAIS SEGMENTADAS 2 3 3" xfId="26535" xr:uid="{0454F85D-6BFB-4C96-B86B-04E1F98EB668}"/>
    <cellStyle name="l_REVISTAS FINAIS SEGMENTADAS 2 4" xfId="29726" xr:uid="{2E21F7E2-92A9-471A-A6EE-3B0F5F658B17}"/>
    <cellStyle name="l_REVISTAS FINAIS SEGMENTADAS 2 4 2" xfId="42036" xr:uid="{314DA223-B7A8-47CD-836B-FD1CB333A199}"/>
    <cellStyle name="l_REVISTAS FINAIS SEGMENTADAS 2 5" xfId="32710" xr:uid="{A79233CA-1148-48EC-ACB3-5C6B96C8534E}"/>
    <cellStyle name="l_REVISTAS FINAIS SEGMENTADAS 2 5 2" xfId="44465" xr:uid="{18299CF5-2CA2-4C51-B037-95EE2B327BCB}"/>
    <cellStyle name="l_REVISTAS FINAIS SEGMENTADAS 2 6" xfId="35015" xr:uid="{0F06D680-CE11-44B0-8974-3A2E8F83F94D}"/>
    <cellStyle name="l_REVISTAS FINAIS SEGMENTADAS 2 7" xfId="18933" xr:uid="{3294BADD-CF25-4B9A-A0DC-73067FD691F6}"/>
    <cellStyle name="l_REVISTAS FINAIS SEGMENTADAS 3" xfId="12684" xr:uid="{1D86AD90-901A-4218-8A0E-9CACD53D3775}"/>
    <cellStyle name="l_REVISTAS FINAIS SEGMENTADAS 3 2" xfId="16314" xr:uid="{BFEDEEC9-9FA8-4D8F-8D5C-BFD0110CE85C}"/>
    <cellStyle name="l_REVISTAS FINAIS SEGMENTADAS 3 2 2" xfId="22473" xr:uid="{636F850F-A389-4673-B463-E7AE978554F5}"/>
    <cellStyle name="l_REVISTAS FINAIS SEGMENTADAS 3 2 2 2" xfId="39751" xr:uid="{DA50767E-0615-4E2C-B3EA-56DD865222AC}"/>
    <cellStyle name="l_REVISTAS FINAIS SEGMENTADAS 3 2 3" xfId="27392" xr:uid="{8B67AABB-8CE9-48AD-A6E2-A6EED4030147}"/>
    <cellStyle name="l_REVISTAS FINAIS SEGMENTADAS 3 2 4" xfId="48651" xr:uid="{54234104-F0F4-4728-8528-7B6EBFC904F3}"/>
    <cellStyle name="l_REVISTAS FINAIS SEGMENTADAS 3 3" xfId="18014" xr:uid="{F21D7116-23FC-4A23-AF08-9DF15287F50B}"/>
    <cellStyle name="l_REVISTAS FINAIS SEGMENTADAS 3 3 2" xfId="24173" xr:uid="{6425CED2-7C8C-4C42-B9D3-92FB71413478}"/>
    <cellStyle name="l_REVISTAS FINAIS SEGMENTADAS 3 3 2 2" xfId="42836" xr:uid="{42910CC9-C040-493C-A75F-9D1FC6EE99FF}"/>
    <cellStyle name="l_REVISTAS FINAIS SEGMENTADAS 3 3 3" xfId="30610" xr:uid="{93580E71-7D4C-4A8C-BE10-32D4196F301C}"/>
    <cellStyle name="l_REVISTAS FINAIS SEGMENTADAS 3 4" xfId="33607" xr:uid="{C36031A1-9279-444C-8D15-9C1CFBEAD2DE}"/>
    <cellStyle name="l_REVISTAS FINAIS SEGMENTADAS 3 4 2" xfId="45326" xr:uid="{B5431170-FB7D-40DC-8B04-3467105BEDE6}"/>
    <cellStyle name="l_REVISTAS FINAIS SEGMENTADAS 3 5" xfId="35809" xr:uid="{F544F119-366B-4CE4-8229-265556ECFCF8}"/>
    <cellStyle name="l_REVISTAS FINAIS SEGMENTADAS 3 6" xfId="37000" xr:uid="{4FD02DCB-1431-4125-A90C-03DC182878D8}"/>
    <cellStyle name="l_REVISTAS FINAIS SEGMENTADAS 3 6 2" xfId="46536" xr:uid="{403CFA4D-4E44-44E3-8025-9FA16A500709}"/>
    <cellStyle name="l_REVISTAS FINAIS SEGMENTADAS 4" xfId="14574" xr:uid="{307AA0E5-507A-4B36-8203-525692E16B1C}"/>
    <cellStyle name="l_REVISTAS FINAIS SEGMENTADAS 4 2" xfId="20733" xr:uid="{1258C794-EA87-4107-B9E5-41A5236DC4CF}"/>
    <cellStyle name="l_REVISTAS FINAIS SEGMENTADAS 4 2 2" xfId="38143" xr:uid="{192292E9-BF38-421B-8764-AC3AFF1F2839}"/>
    <cellStyle name="l_REVISTAS FINAIS SEGMENTADAS 4 3" xfId="25641" xr:uid="{6BD86477-86D8-4853-B41C-4C5478D1645F}"/>
    <cellStyle name="l_REVISTAS FINAIS SEGMENTADAS 5" xfId="28852" xr:uid="{80D563A5-7A35-4151-A8C0-FDD9E4BE192C}"/>
    <cellStyle name="l_REVISTAS FINAIS SEGMENTADAS 5 2" xfId="41208" xr:uid="{D76636CF-FEC4-41AC-BA74-823033F25E81}"/>
    <cellStyle name="l_REVISTAS FINAIS SEGMENTADAS 6" xfId="26751" xr:uid="{2B56D579-8DC7-4DAC-B813-476155DE3526}"/>
    <cellStyle name="l_REVISTAS FINAIS SEGMENTADAS_OOH - Rev 12" xfId="4437" xr:uid="{030AB8D7-D341-4FBC-A878-C10422676637}"/>
    <cellStyle name="l_Revistas_CINEMA - 9 MERCADOS" xfId="2346" xr:uid="{C94D6890-ED7D-4B7F-B185-9F08A08A6A13}"/>
    <cellStyle name="l_Revistas_CINEMA - BRASÍLIA - 141" xfId="2347" xr:uid="{05BFB825-26BB-4D59-A1E2-019AFF713EDA}"/>
    <cellStyle name="l_Revistas_CINEMA_-_9_MERCADOS" xfId="2348" xr:uid="{6F693214-ABBE-4D68-8739-D8ACA3313EF5}"/>
    <cellStyle name="l_Revistas_DF PREÇOS SBT E RECORD ALTERADOS - 25.05.08" xfId="2349" xr:uid="{D6C49190-CCA8-4A06-8531-407B109617EA}"/>
    <cellStyle name="l_Revistas_Jornais separados por Representante" xfId="4438" xr:uid="{249BECB1-5A3A-444C-B0AF-337A07FE746E}"/>
    <cellStyle name="l_Revistas_Jornais separados por Representante 2" xfId="11732" xr:uid="{49A5DF89-E82E-4EF6-BFBC-E320518B851A}"/>
    <cellStyle name="l_Revistas_Jornais separados por Representante 2 2" xfId="13488" xr:uid="{FC0CB92A-A83D-4F0C-A431-B5349210F1A6}"/>
    <cellStyle name="l_Revistas_Jornais separados por Representante 2 2 2" xfId="17118" xr:uid="{8BC086E0-D305-40B3-B17E-5673256F1701}"/>
    <cellStyle name="l_Revistas_Jornais separados por Representante 2 2 2 2" xfId="23277" xr:uid="{253394EB-90BE-49A7-BB67-4D10B1A38600}"/>
    <cellStyle name="l_Revistas_Jornais separados por Representante 2 2 2 2 2" xfId="40544" xr:uid="{8BFAD1EB-DCD8-4511-8935-C77D8CA4934B}"/>
    <cellStyle name="l_Revistas_Jornais separados por Representante 2 2 2 3" xfId="28185" xr:uid="{11EE4336-77DD-41A3-8F5E-C0604A7520A3}"/>
    <cellStyle name="l_Revistas_Jornais separados por Representante 2 2 3" xfId="31409" xr:uid="{97D511F9-47E3-45BD-B958-E87B2E9E7193}"/>
    <cellStyle name="l_Revistas_Jornais separados por Representante 2 2 3 2" xfId="43633" xr:uid="{91789AC4-7E7B-499D-9822-B9B504A062CC}"/>
    <cellStyle name="l_Revistas_Jornais separados por Representante 2 2 4" xfId="34401" xr:uid="{1D1BF964-4164-4A81-B033-622A2C4E5B45}"/>
    <cellStyle name="l_Revistas_Jornais separados por Representante 2 2 4 2" xfId="46120" xr:uid="{3FD50BD3-8C8C-46A9-A433-E175667CDC3C}"/>
    <cellStyle name="l_Revistas_Jornais separados por Representante 2 2 5" xfId="36602" xr:uid="{223ABDA3-24A3-4800-9109-9C170D9FAED7}"/>
    <cellStyle name="l_Revistas_Jornais separados por Representante 2 2 6" xfId="24514" xr:uid="{E1553A7C-48D9-43C1-95C3-D95B5C195A57}"/>
    <cellStyle name="l_Revistas_Jornais separados por Representante 2 3" xfId="15415" xr:uid="{C6ABBD9C-223C-4336-8611-7E4E9873A22B}"/>
    <cellStyle name="l_Revistas_Jornais separados por Representante 2 3 2" xfId="21574" xr:uid="{5064CEEE-E779-409C-8A9D-F5E951C67B8A}"/>
    <cellStyle name="l_Revistas_Jornais separados por Representante 2 3 2 2" xfId="38947" xr:uid="{32EE13B2-33AB-4131-BD20-0BD77EC164CD}"/>
    <cellStyle name="l_Revistas_Jornais separados por Representante 2 3 3" xfId="26536" xr:uid="{3C7D842D-EF00-49FD-ADAB-50EEA48A4410}"/>
    <cellStyle name="l_Revistas_Jornais separados por Representante 2 4" xfId="29727" xr:uid="{0EF55982-B59C-4A34-BCF5-C5BF7F3E55E8}"/>
    <cellStyle name="l_Revistas_Jornais separados por Representante 2 4 2" xfId="42037" xr:uid="{10D3C27D-272A-46BF-9DE4-DE77C40C41FA}"/>
    <cellStyle name="l_Revistas_Jornais separados por Representante 2 5" xfId="32711" xr:uid="{7217D9A4-0C97-455B-BEF8-DC96ADCF48DC}"/>
    <cellStyle name="l_Revistas_Jornais separados por Representante 2 5 2" xfId="44466" xr:uid="{92B8598C-45AA-4D29-AD69-8BB157492488}"/>
    <cellStyle name="l_Revistas_Jornais separados por Representante 2 6" xfId="35016" xr:uid="{746319D4-8969-4B48-83F4-E75DEC917CE6}"/>
    <cellStyle name="l_Revistas_Jornais separados por Representante 2 7" xfId="18617" xr:uid="{3F9A74E4-5A3C-4525-8980-040DCC250E1D}"/>
    <cellStyle name="l_Revistas_Jornais separados por Representante 3" xfId="12685" xr:uid="{85315B45-8145-4AA1-B18A-D1B57EE7A8D0}"/>
    <cellStyle name="l_Revistas_Jornais separados por Representante 3 2" xfId="16315" xr:uid="{A3536E57-6B5C-4E4D-96D7-F6FB01102892}"/>
    <cellStyle name="l_Revistas_Jornais separados por Representante 3 2 2" xfId="22474" xr:uid="{423C6B80-B201-4B70-B8CE-38503381259D}"/>
    <cellStyle name="l_Revistas_Jornais separados por Representante 3 2 2 2" xfId="39752" xr:uid="{CF3B09A0-F4F7-437D-AED5-E093640779D4}"/>
    <cellStyle name="l_Revistas_Jornais separados por Representante 3 2 3" xfId="27393" xr:uid="{1FD6BA1E-B9D7-4D5B-868B-FFA2E7896C90}"/>
    <cellStyle name="l_Revistas_Jornais separados por Representante 3 2 4" xfId="48652" xr:uid="{69654234-2F8F-4FD9-83C3-37078CB7E370}"/>
    <cellStyle name="l_Revistas_Jornais separados por Representante 3 3" xfId="18015" xr:uid="{8D0489AF-359B-4D39-B0BE-BFB283093D48}"/>
    <cellStyle name="l_Revistas_Jornais separados por Representante 3 3 2" xfId="24174" xr:uid="{50D159EA-304B-48AF-9837-E54A1F823256}"/>
    <cellStyle name="l_Revistas_Jornais separados por Representante 3 3 2 2" xfId="42837" xr:uid="{B791B204-B17A-4E18-97E4-19493209CBBD}"/>
    <cellStyle name="l_Revistas_Jornais separados por Representante 3 3 3" xfId="30611" xr:uid="{19A567AC-17F6-4A09-B709-6B5B62880B7A}"/>
    <cellStyle name="l_Revistas_Jornais separados por Representante 3 4" xfId="33608" xr:uid="{A066AD90-D2DE-4B38-8045-F1716854AEE7}"/>
    <cellStyle name="l_Revistas_Jornais separados por Representante 3 4 2" xfId="45327" xr:uid="{C64A9699-62DC-44DF-AB7E-793F767A3B5B}"/>
    <cellStyle name="l_Revistas_Jornais separados por Representante 3 5" xfId="35810" xr:uid="{67C7E74F-0DFC-410A-9C47-6BCA32FDA792}"/>
    <cellStyle name="l_Revistas_Jornais separados por Representante 3 6" xfId="37203" xr:uid="{C63BF235-A907-4BFB-A827-5BE5BA5D3F6D}"/>
    <cellStyle name="l_Revistas_Jornais separados por Representante 3 6 2" xfId="46739" xr:uid="{9E0FB91C-2650-4356-A41D-C0794B9CD9DB}"/>
    <cellStyle name="l_Revistas_Jornais separados por Representante 4" xfId="14575" xr:uid="{234874AD-9A49-4148-85E7-6A260317FAD3}"/>
    <cellStyle name="l_Revistas_Jornais separados por Representante 4 2" xfId="20734" xr:uid="{7C73FBE8-A2EE-4A19-9F65-B23DE5230B56}"/>
    <cellStyle name="l_Revistas_Jornais separados por Representante 4 2 2" xfId="38144" xr:uid="{C2177594-264D-476C-95BC-3DCC44901AD9}"/>
    <cellStyle name="l_Revistas_Jornais separados por Representante 4 3" xfId="25642" xr:uid="{EE815B67-57BB-45E5-954C-7193686F8AE6}"/>
    <cellStyle name="l_Revistas_Jornais separados por Representante 5" xfId="28853" xr:uid="{10434D6C-D730-41EC-BB15-2422687B7F63}"/>
    <cellStyle name="l_Revistas_Jornais separados por Representante 5 2" xfId="41209" xr:uid="{0CDC0F1F-50B5-4CDA-8A8B-053BD36BD54B}"/>
    <cellStyle name="l_Revistas_Jornais separados por Representante 6" xfId="25006" xr:uid="{784AA45D-FD8E-4600-98A7-0EC2E2FBA6BE}"/>
    <cellStyle name="l_Revistas_Jornais separados por Representante_OOH - Rev 12" xfId="4439" xr:uid="{0C173E35-1FAE-4DBB-9BE3-B0CD842E489A}"/>
    <cellStyle name="l_Revistas_NEIDE II" xfId="2350" xr:uid="{2F19535C-075C-4D18-B331-1D9D1C8DD9EA}"/>
    <cellStyle name="l_Revistas_NEIDE II 2" xfId="11733" xr:uid="{5C011C5D-2CB8-4EE8-A3D9-F7D860D0BEAD}"/>
    <cellStyle name="l_Revistas_NEIDE II 2 2" xfId="13489" xr:uid="{D5ACCFF3-EDD1-4E14-8F48-D7999CADB50C}"/>
    <cellStyle name="l_Revistas_NEIDE II 2 2 2" xfId="17119" xr:uid="{B126756B-2D06-45D6-BA0D-E566A6602ABF}"/>
    <cellStyle name="l_Revistas_NEIDE II 2 2 2 2" xfId="23278" xr:uid="{FD0622E0-44CD-4C60-AFB6-E61A7A340FB0}"/>
    <cellStyle name="l_Revistas_NEIDE II 2 2 2 2 2" xfId="40545" xr:uid="{69D6190A-0652-4707-964E-E44464EF5763}"/>
    <cellStyle name="l_Revistas_NEIDE II 2 2 2 3" xfId="28186" xr:uid="{4135C4E3-379B-4785-B2A1-4C5EE153C55C}"/>
    <cellStyle name="l_Revistas_NEIDE II 2 2 3" xfId="31410" xr:uid="{3DFE6C91-8127-42F6-B9B7-FD481145440A}"/>
    <cellStyle name="l_Revistas_NEIDE II 2 2 3 2" xfId="43634" xr:uid="{38A9C69D-8EC7-4D6F-9B57-670EC35C2668}"/>
    <cellStyle name="l_Revistas_NEIDE II 2 2 4" xfId="34402" xr:uid="{C651BAE6-5806-4335-8154-EF75CFB39C4F}"/>
    <cellStyle name="l_Revistas_NEIDE II 2 2 4 2" xfId="46121" xr:uid="{DD0B11F4-B9B3-4A86-A466-ABC5FEAC5CB4}"/>
    <cellStyle name="l_Revistas_NEIDE II 2 2 5" xfId="36603" xr:uid="{4C91C054-3DDC-4D14-A57A-04EF3B29A2F3}"/>
    <cellStyle name="l_Revistas_NEIDE II 2 2 6" xfId="24515" xr:uid="{7A9CD220-C433-44BC-B5D1-B11E7165CF7A}"/>
    <cellStyle name="l_Revistas_NEIDE II 2 3" xfId="15416" xr:uid="{EFA0FABB-5A88-45F8-AB53-D5FA1EE307CA}"/>
    <cellStyle name="l_Revistas_NEIDE II 2 3 2" xfId="21575" xr:uid="{86BFC922-73BA-4760-9F16-176F4426712A}"/>
    <cellStyle name="l_Revistas_NEIDE II 2 3 2 2" xfId="38948" xr:uid="{4149C097-76AE-47F7-B1EA-14EE949A52FA}"/>
    <cellStyle name="l_Revistas_NEIDE II 2 3 3" xfId="26537" xr:uid="{D5BA412D-D23D-48D4-9247-CFC605478022}"/>
    <cellStyle name="l_Revistas_NEIDE II 2 4" xfId="29728" xr:uid="{654D2406-D8BE-48AF-A162-E62951F906B3}"/>
    <cellStyle name="l_Revistas_NEIDE II 2 4 2" xfId="42038" xr:uid="{BF85AD41-DBA8-466E-8DAD-FC76559CCDCB}"/>
    <cellStyle name="l_Revistas_NEIDE II 2 5" xfId="32712" xr:uid="{1A4166E6-650E-45E4-88DA-251945FB3B3A}"/>
    <cellStyle name="l_Revistas_NEIDE II 2 5 2" xfId="44467" xr:uid="{ED5ED604-7A35-447A-BB29-9B9FB2478BB7}"/>
    <cellStyle name="l_Revistas_NEIDE II 2 6" xfId="35017" xr:uid="{EACA293D-5CF2-480D-AAFA-32DF83387181}"/>
    <cellStyle name="l_Revistas_NEIDE II 2 7" xfId="19315" xr:uid="{D8B001CA-BC16-4071-96A2-25C6B70AB3A5}"/>
    <cellStyle name="l_Revistas_NEIDE II 3" xfId="12686" xr:uid="{8C8D907B-143E-4D23-AF67-79DC658640DE}"/>
    <cellStyle name="l_Revistas_NEIDE II 3 2" xfId="16316" xr:uid="{B40E5167-778B-484B-8CE6-BFD0A8A26A5F}"/>
    <cellStyle name="l_Revistas_NEIDE II 3 2 2" xfId="22475" xr:uid="{044ECE43-2D03-41A2-9C6E-957D34A32252}"/>
    <cellStyle name="l_Revistas_NEIDE II 3 2 2 2" xfId="39753" xr:uid="{C37EAD0D-0338-49DE-AED7-B44FB7220D4D}"/>
    <cellStyle name="l_Revistas_NEIDE II 3 2 3" xfId="27394" xr:uid="{43818F88-E93A-43A6-9DED-BEA7212C4EE8}"/>
    <cellStyle name="l_Revistas_NEIDE II 3 2 4" xfId="48653" xr:uid="{658DA60D-7B71-432C-943F-50ED7BFB6D10}"/>
    <cellStyle name="l_Revistas_NEIDE II 3 3" xfId="18016" xr:uid="{F6E77440-9E7D-4DD4-8A21-0C9E94488A4D}"/>
    <cellStyle name="l_Revistas_NEIDE II 3 3 2" xfId="24175" xr:uid="{D9492A46-ACE1-4C6B-B9EC-8A884576D0D5}"/>
    <cellStyle name="l_Revistas_NEIDE II 3 3 2 2" xfId="42838" xr:uid="{60EBD187-877F-4514-BC7A-4EFF2C7D0CF9}"/>
    <cellStyle name="l_Revistas_NEIDE II 3 3 3" xfId="30612" xr:uid="{A48CAD7F-00DC-493B-BC38-5B9014F6625A}"/>
    <cellStyle name="l_Revistas_NEIDE II 3 4" xfId="33609" xr:uid="{55B1064E-4B27-4959-9BB6-799039F16F28}"/>
    <cellStyle name="l_Revistas_NEIDE II 3 4 2" xfId="45328" xr:uid="{18577915-625D-4299-82C1-B16C5B511A4A}"/>
    <cellStyle name="l_Revistas_NEIDE II 3 5" xfId="35811" xr:uid="{653972D8-C521-45C8-AF69-F218876422DC}"/>
    <cellStyle name="l_Revistas_NEIDE II 3 6" xfId="36803" xr:uid="{65A20E61-7886-4833-9DF9-11C9955B73C3}"/>
    <cellStyle name="l_Revistas_NEIDE II 3 6 2" xfId="46339" xr:uid="{C6AA40A1-B635-40AF-9757-C2CF26BBE62A}"/>
    <cellStyle name="l_Revistas_NEIDE II 4" xfId="14576" xr:uid="{72407E70-1966-4DDC-B4F4-72D654A7F3B9}"/>
    <cellStyle name="l_Revistas_NEIDE II 4 2" xfId="20735" xr:uid="{0C5736A6-DC38-421A-8C8B-22BE6FE3DD5C}"/>
    <cellStyle name="l_Revistas_NEIDE II 4 2 2" xfId="38145" xr:uid="{2CED1428-7BDC-4483-A889-E581A6F30FB0}"/>
    <cellStyle name="l_Revistas_NEIDE II 4 3" xfId="25643" xr:uid="{46C645ED-30CB-4AAC-9F48-649AB4A36575}"/>
    <cellStyle name="l_Revistas_NEIDE II 5" xfId="28854" xr:uid="{62A0D7FE-0CA9-4A1B-9118-DCB093A7B7B1}"/>
    <cellStyle name="l_Revistas_NEIDE II 5 2" xfId="41210" xr:uid="{C0714573-43CD-4B96-A17B-502139009DDD}"/>
    <cellStyle name="l_Revistas_NEIDE II 6" xfId="25005" xr:uid="{4562E799-D1AB-4316-A033-7380AFBDDAA8}"/>
    <cellStyle name="l_Revistas_NEIDE II_OOH - Rev 12" xfId="4440" xr:uid="{D481D6F8-DEBB-43A1-B7E4-3A94FDA1E98D}"/>
    <cellStyle name="l_Revistas_OOH - Rev 12" xfId="4441" xr:uid="{E93890F4-0A05-4564-946A-21284D76C6EF}"/>
    <cellStyle name="l_Revistas_Plano  DF - AJUSTADO" xfId="2351" xr:uid="{39E5EC0A-6288-4EB7-8E6F-991607835B6F}"/>
    <cellStyle name="l_Revistas_Plano  DF - AJUSTADO 2" xfId="11734" xr:uid="{F204E546-D030-4474-A3DE-0052F4FF6728}"/>
    <cellStyle name="l_Revistas_Plano  DF - AJUSTADO 2 2" xfId="13490" xr:uid="{9DC949D8-DEBF-47C9-9125-9C95228D74EA}"/>
    <cellStyle name="l_Revistas_Plano  DF - AJUSTADO 2 2 2" xfId="17120" xr:uid="{86D335A7-92C5-4DA9-B018-19899FC6D03E}"/>
    <cellStyle name="l_Revistas_Plano  DF - AJUSTADO 2 2 2 2" xfId="23279" xr:uid="{AD95CF63-2CDE-4BE0-B613-559F4CFD9E50}"/>
    <cellStyle name="l_Revistas_Plano  DF - AJUSTADO 2 2 2 2 2" xfId="40546" xr:uid="{F63EA410-CA48-4068-95D6-9937E03DC6EC}"/>
    <cellStyle name="l_Revistas_Plano  DF - AJUSTADO 2 2 2 3" xfId="28187" xr:uid="{424ADF0D-C5BA-473C-A015-340433F26DD7}"/>
    <cellStyle name="l_Revistas_Plano  DF - AJUSTADO 2 2 3" xfId="31411" xr:uid="{2AC3A798-D4C5-4DA1-8C5E-EC37E9A090F7}"/>
    <cellStyle name="l_Revistas_Plano  DF - AJUSTADO 2 2 3 2" xfId="43635" xr:uid="{44ECEBBB-2550-4E65-9469-D3F2D6BB0E36}"/>
    <cellStyle name="l_Revistas_Plano  DF - AJUSTADO 2 2 4" xfId="34403" xr:uid="{14505F66-FAA9-41C4-8700-3E248843DC30}"/>
    <cellStyle name="l_Revistas_Plano  DF - AJUSTADO 2 2 4 2" xfId="46122" xr:uid="{AB63C477-0594-422D-9648-A103F7CD5456}"/>
    <cellStyle name="l_Revistas_Plano  DF - AJUSTADO 2 2 5" xfId="36604" xr:uid="{590D3EBC-DBE2-4295-9476-04126BE217FE}"/>
    <cellStyle name="l_Revistas_Plano  DF - AJUSTADO 2 2 6" xfId="24516" xr:uid="{5F293428-DD17-45D3-9709-8159B754E124}"/>
    <cellStyle name="l_Revistas_Plano  DF - AJUSTADO 2 3" xfId="15417" xr:uid="{08E15D2D-03BE-4730-9423-2279FC4A80C5}"/>
    <cellStyle name="l_Revistas_Plano  DF - AJUSTADO 2 3 2" xfId="21576" xr:uid="{ACC037A9-F589-4FC8-A114-ACEB6571EE7D}"/>
    <cellStyle name="l_Revistas_Plano  DF - AJUSTADO 2 3 2 2" xfId="38949" xr:uid="{551D47C5-B1EA-49BE-99A4-E271D2F35FD7}"/>
    <cellStyle name="l_Revistas_Plano  DF - AJUSTADO 2 3 3" xfId="26538" xr:uid="{26595648-38E6-4D86-A181-0B7BB73DC08C}"/>
    <cellStyle name="l_Revistas_Plano  DF - AJUSTADO 2 4" xfId="29729" xr:uid="{27E7883C-EA39-453A-8772-DA277AB25D53}"/>
    <cellStyle name="l_Revistas_Plano  DF - AJUSTADO 2 4 2" xfId="42039" xr:uid="{6D5D813C-D871-4715-A51C-AF72DF441401}"/>
    <cellStyle name="l_Revistas_Plano  DF - AJUSTADO 2 5" xfId="32713" xr:uid="{54A8C8D9-415B-40AC-B5CB-7E60967AA0EB}"/>
    <cellStyle name="l_Revistas_Plano  DF - AJUSTADO 2 5 2" xfId="44468" xr:uid="{CD4414AE-200A-4A08-A513-FCCDE65CCD57}"/>
    <cellStyle name="l_Revistas_Plano  DF - AJUSTADO 2 6" xfId="35018" xr:uid="{CC8D31CA-0027-4D17-BC53-736DE9E98201}"/>
    <cellStyle name="l_Revistas_Plano  DF - AJUSTADO 2 7" xfId="19609" xr:uid="{4F4D717F-E8FD-479A-B8D6-448E5F6F6694}"/>
    <cellStyle name="l_Revistas_Plano  DF - AJUSTADO 3" xfId="12687" xr:uid="{EB4ABC84-0384-43CB-B024-E0DF4EE4289C}"/>
    <cellStyle name="l_Revistas_Plano  DF - AJUSTADO 3 2" xfId="16317" xr:uid="{068CCD6B-91AE-40B9-BA82-F1BD60CB766D}"/>
    <cellStyle name="l_Revistas_Plano  DF - AJUSTADO 3 2 2" xfId="22476" xr:uid="{43E4A983-8ED5-400F-B9A2-6B78F170D042}"/>
    <cellStyle name="l_Revistas_Plano  DF - AJUSTADO 3 2 2 2" xfId="39754" xr:uid="{B77DDD7A-9DB4-491B-948F-E4AA816EBA11}"/>
    <cellStyle name="l_Revistas_Plano  DF - AJUSTADO 3 2 3" xfId="27395" xr:uid="{960BD2FE-3F2C-4F82-8BCD-B4A6F6CF08BC}"/>
    <cellStyle name="l_Revistas_Plano  DF - AJUSTADO 3 2 4" xfId="48654" xr:uid="{52D6B49B-77FA-416D-AE57-682ED67A2201}"/>
    <cellStyle name="l_Revistas_Plano  DF - AJUSTADO 3 3" xfId="18017" xr:uid="{390E4FC2-8E38-4F8D-B0F9-A9C4C19A6FCE}"/>
    <cellStyle name="l_Revistas_Plano  DF - AJUSTADO 3 3 2" xfId="24176" xr:uid="{849043E0-1103-47A0-966A-403500A331DC}"/>
    <cellStyle name="l_Revistas_Plano  DF - AJUSTADO 3 3 2 2" xfId="42839" xr:uid="{3A51BC83-CA03-4101-9905-7DFD74A0A175}"/>
    <cellStyle name="l_Revistas_Plano  DF - AJUSTADO 3 3 3" xfId="30613" xr:uid="{C8BFDF23-D34D-4FB0-97F5-874A7AA450E4}"/>
    <cellStyle name="l_Revistas_Plano  DF - AJUSTADO 3 4" xfId="33610" xr:uid="{9EBB11C1-AAF9-4FD3-8086-78CF515C57B4}"/>
    <cellStyle name="l_Revistas_Plano  DF - AJUSTADO 3 4 2" xfId="45329" xr:uid="{AB249AF2-89DA-4CF8-82D5-E721E890F34A}"/>
    <cellStyle name="l_Revistas_Plano  DF - AJUSTADO 3 5" xfId="35812" xr:uid="{35E2BC15-5A4A-4E62-9C2C-1F7A0A554F27}"/>
    <cellStyle name="l_Revistas_Plano  DF - AJUSTADO 3 6" xfId="35177" xr:uid="{262B0027-4351-4097-8A40-18F0F6318FC1}"/>
    <cellStyle name="l_Revistas_Plano  DF - AJUSTADO 3 6 2" xfId="46291" xr:uid="{11C269E1-3E90-4B09-81E2-0A864A0A0FCB}"/>
    <cellStyle name="l_Revistas_Plano  DF - AJUSTADO 4" xfId="14577" xr:uid="{52C662A9-74DF-4AC6-BF26-20069C3E1CD2}"/>
    <cellStyle name="l_Revistas_Plano  DF - AJUSTADO 4 2" xfId="20736" xr:uid="{070BFA79-A20B-427D-95BF-353CAF8481FB}"/>
    <cellStyle name="l_Revistas_Plano  DF - AJUSTADO 4 2 2" xfId="38146" xr:uid="{FB4866BD-FEC2-4DE8-A5F5-1AE84E3746CE}"/>
    <cellStyle name="l_Revistas_Plano  DF - AJUSTADO 4 3" xfId="25644" xr:uid="{741EC506-3671-4E23-97A0-3EA573E9D94E}"/>
    <cellStyle name="l_Revistas_Plano  DF - AJUSTADO 5" xfId="28855" xr:uid="{1E622C62-A537-46E8-974B-FF342FD0BEA3}"/>
    <cellStyle name="l_Revistas_Plano  DF - AJUSTADO 5 2" xfId="41211" xr:uid="{EC211118-72CF-47E5-BB22-81A1EBB2AD8B}"/>
    <cellStyle name="l_Revistas_Plano  DF - AJUSTADO 6" xfId="25004" xr:uid="{07C46BAD-FD9D-4860-BF12-67EF90934E3A}"/>
    <cellStyle name="l_Revistas_Plano  DF - AJUSTADO_OOH - Rev 12" xfId="4442" xr:uid="{C66A2A4C-5353-4B22-B27E-67719AC8BFB7}"/>
    <cellStyle name="l_Revistas_Plano  DF - CONFERÊNCIA 09(1).05.08" xfId="2352" xr:uid="{5EDE894C-6BA6-4075-8457-AB2BFC348947}"/>
    <cellStyle name="l_Revistas_Plano  DF - CONFERÊNCIA 09(1).05.08 2" xfId="11735" xr:uid="{2AAF3CF2-E885-4FC5-A55A-8A50EC2CF43F}"/>
    <cellStyle name="l_Revistas_Plano  DF - CONFERÊNCIA 09(1).05.08 2 2" xfId="13491" xr:uid="{66AC3231-BE2F-42D7-A814-9D6FD7F92223}"/>
    <cellStyle name="l_Revistas_Plano  DF - CONFERÊNCIA 09(1).05.08 2 2 2" xfId="17121" xr:uid="{26CB04A6-A30B-4EB5-BFAF-5E4D8DC880CF}"/>
    <cellStyle name="l_Revistas_Plano  DF - CONFERÊNCIA 09(1).05.08 2 2 2 2" xfId="23280" xr:uid="{2D4D1AC2-70E7-4130-B816-AB701B3205E2}"/>
    <cellStyle name="l_Revistas_Plano  DF - CONFERÊNCIA 09(1).05.08 2 2 2 2 2" xfId="40547" xr:uid="{A87A3154-BA4F-408F-AD45-B02274A901FC}"/>
    <cellStyle name="l_Revistas_Plano  DF - CONFERÊNCIA 09(1).05.08 2 2 2 3" xfId="28188" xr:uid="{09E52B69-BD88-4407-81A6-ED3C6A006B28}"/>
    <cellStyle name="l_Revistas_Plano  DF - CONFERÊNCIA 09(1).05.08 2 2 3" xfId="31412" xr:uid="{E4BDFEB4-45B8-480B-ADEB-18826C41D622}"/>
    <cellStyle name="l_Revistas_Plano  DF - CONFERÊNCIA 09(1).05.08 2 2 3 2" xfId="43636" xr:uid="{7596CE8D-5FDB-4A9C-8007-9698BDC208C1}"/>
    <cellStyle name="l_Revistas_Plano  DF - CONFERÊNCIA 09(1).05.08 2 2 4" xfId="34404" xr:uid="{BE699046-3268-4827-8989-F60254ACC1C7}"/>
    <cellStyle name="l_Revistas_Plano  DF - CONFERÊNCIA 09(1).05.08 2 2 4 2" xfId="46123" xr:uid="{1366DE40-BF34-46A2-BA48-9FFFE8A2EBD6}"/>
    <cellStyle name="l_Revistas_Plano  DF - CONFERÊNCIA 09(1).05.08 2 2 5" xfId="36605" xr:uid="{D2EA72AB-A982-4CE9-A0F9-24EBA1271D0F}"/>
    <cellStyle name="l_Revistas_Plano  DF - CONFERÊNCIA 09(1).05.08 2 2 6" xfId="24517" xr:uid="{97C5D51F-F280-4F73-AA9B-DC3C2783F468}"/>
    <cellStyle name="l_Revistas_Plano  DF - CONFERÊNCIA 09(1).05.08 2 3" xfId="15418" xr:uid="{DBB061EE-EDE1-4067-B915-B1AEDC51AE42}"/>
    <cellStyle name="l_Revistas_Plano  DF - CONFERÊNCIA 09(1).05.08 2 3 2" xfId="21577" xr:uid="{10F10FCC-BB7D-42D0-95CA-8FE8B64157E6}"/>
    <cellStyle name="l_Revistas_Plano  DF - CONFERÊNCIA 09(1).05.08 2 3 2 2" xfId="38950" xr:uid="{C1B06D22-95BC-41E3-996C-ED902406846B}"/>
    <cellStyle name="l_Revistas_Plano  DF - CONFERÊNCIA 09(1).05.08 2 3 3" xfId="26539" xr:uid="{1A8B0A82-B65A-4E98-9583-1A2E294BD9D3}"/>
    <cellStyle name="l_Revistas_Plano  DF - CONFERÊNCIA 09(1).05.08 2 4" xfId="29730" xr:uid="{8168B9AD-AC38-4C96-AD53-B0C18FA02C21}"/>
    <cellStyle name="l_Revistas_Plano  DF - CONFERÊNCIA 09(1).05.08 2 4 2" xfId="42040" xr:uid="{C043381F-0845-4202-B457-1FBB428107A4}"/>
    <cellStyle name="l_Revistas_Plano  DF - CONFERÊNCIA 09(1).05.08 2 5" xfId="32714" xr:uid="{6F13CFCB-5F87-44CE-8626-E6027D6B66AD}"/>
    <cellStyle name="l_Revistas_Plano  DF - CONFERÊNCIA 09(1).05.08 2 5 2" xfId="44469" xr:uid="{100767F1-AEF8-41AF-9BC5-3D4594053351}"/>
    <cellStyle name="l_Revistas_Plano  DF - CONFERÊNCIA 09(1).05.08 2 6" xfId="35019" xr:uid="{C52D5037-32EB-4F48-B8C2-244DC27FB9F9}"/>
    <cellStyle name="l_Revistas_Plano  DF - CONFERÊNCIA 09(1).05.08 2 7" xfId="18932" xr:uid="{45988CEC-A724-4990-AC7B-9D6AFB0602E3}"/>
    <cellStyle name="l_Revistas_Plano  DF - CONFERÊNCIA 09(1).05.08 3" xfId="12688" xr:uid="{9E27BFBC-1F96-45A9-A6C1-11C2865CFCCB}"/>
    <cellStyle name="l_Revistas_Plano  DF - CONFERÊNCIA 09(1).05.08 3 2" xfId="16318" xr:uid="{F97CF997-7AFF-4C8A-974B-C2793E947913}"/>
    <cellStyle name="l_Revistas_Plano  DF - CONFERÊNCIA 09(1).05.08 3 2 2" xfId="22477" xr:uid="{F944C8F3-E8C0-4F29-9FE1-BC1ED7572F21}"/>
    <cellStyle name="l_Revistas_Plano  DF - CONFERÊNCIA 09(1).05.08 3 2 2 2" xfId="39755" xr:uid="{02E105EC-6099-4750-B9D6-39F6CCBEF5C2}"/>
    <cellStyle name="l_Revistas_Plano  DF - CONFERÊNCIA 09(1).05.08 3 2 3" xfId="27396" xr:uid="{4F72B13F-5896-465A-9C54-C387A6101470}"/>
    <cellStyle name="l_Revistas_Plano  DF - CONFERÊNCIA 09(1).05.08 3 2 4" xfId="48655" xr:uid="{015E8253-D1A5-4FAD-8973-D106AD7A08FC}"/>
    <cellStyle name="l_Revistas_Plano  DF - CONFERÊNCIA 09(1).05.08 3 3" xfId="18018" xr:uid="{ECC3BEDC-8512-4376-9B46-4FD8F391D222}"/>
    <cellStyle name="l_Revistas_Plano  DF - CONFERÊNCIA 09(1).05.08 3 3 2" xfId="24177" xr:uid="{6F8D04EC-0487-4B2C-84EC-6767174994EA}"/>
    <cellStyle name="l_Revistas_Plano  DF - CONFERÊNCIA 09(1).05.08 3 3 2 2" xfId="42840" xr:uid="{391D55D3-0CFF-41B8-A08F-8A2DC0C2432F}"/>
    <cellStyle name="l_Revistas_Plano  DF - CONFERÊNCIA 09(1).05.08 3 3 3" xfId="30614" xr:uid="{CB9C6EAB-E907-4246-B739-BED868C1A293}"/>
    <cellStyle name="l_Revistas_Plano  DF - CONFERÊNCIA 09(1).05.08 3 4" xfId="33611" xr:uid="{819AE4CC-17CA-45ED-8838-0136042814FE}"/>
    <cellStyle name="l_Revistas_Plano  DF - CONFERÊNCIA 09(1).05.08 3 4 2" xfId="45330" xr:uid="{946A67C1-9926-4303-BDD7-F914E1B45542}"/>
    <cellStyle name="l_Revistas_Plano  DF - CONFERÊNCIA 09(1).05.08 3 5" xfId="35813" xr:uid="{5CB77EF1-9811-4612-B573-054453485F72}"/>
    <cellStyle name="l_Revistas_Plano  DF - CONFERÊNCIA 09(1).05.08 3 6" xfId="36999" xr:uid="{6FF0C7C5-F0E5-44FB-8DDE-27ACBA9D374E}"/>
    <cellStyle name="l_Revistas_Plano  DF - CONFERÊNCIA 09(1).05.08 3 6 2" xfId="46535" xr:uid="{BA7FBD13-74B0-4C96-A709-DF109DBE5379}"/>
    <cellStyle name="l_Revistas_Plano  DF - CONFERÊNCIA 09(1).05.08 4" xfId="14578" xr:uid="{4F451C2F-9B13-4659-81B4-472EE9A47726}"/>
    <cellStyle name="l_Revistas_Plano  DF - CONFERÊNCIA 09(1).05.08 4 2" xfId="20737" xr:uid="{41F649FF-7809-4910-B88D-AA8A68824FFC}"/>
    <cellStyle name="l_Revistas_Plano  DF - CONFERÊNCIA 09(1).05.08 4 2 2" xfId="38147" xr:uid="{9A0045BD-A762-4FB5-9B6A-758AC0D3995A}"/>
    <cellStyle name="l_Revistas_Plano  DF - CONFERÊNCIA 09(1).05.08 4 3" xfId="25645" xr:uid="{65C35BA3-F4F8-4694-BD3E-017BDA609176}"/>
    <cellStyle name="l_Revistas_Plano  DF - CONFERÊNCIA 09(1).05.08 5" xfId="28856" xr:uid="{94CEFABF-FA0E-4A21-B819-6800485A2D18}"/>
    <cellStyle name="l_Revistas_Plano  DF - CONFERÊNCIA 09(1).05.08 5 2" xfId="41212" xr:uid="{B4439D6C-D22A-423D-A0E1-9B92608FF6F9}"/>
    <cellStyle name="l_Revistas_Plano  DF - CONFERÊNCIA 09(1).05.08 6" xfId="25003" xr:uid="{80D597F3-C4A2-42EC-B23B-0E6A876BAAF4}"/>
    <cellStyle name="l_Revistas_Plano  DF - CONFERÊNCIA 09(1).05.08_OOH - Rev 12" xfId="4443" xr:uid="{A7CC3678-7733-411E-8246-CACD16FE6C68}"/>
    <cellStyle name="l_Revistas_Plano  DF - Jornal Meia Pág. Tab. 17.05" xfId="2353" xr:uid="{B1D955CC-3B66-4655-BA56-9209891846BF}"/>
    <cellStyle name="l_Revistas_Plano  DF - Jornal Meia Pág. Tab. 17.05 - JR NÃO PROG." xfId="2354" xr:uid="{A1BD6ABF-BC82-46D6-8852-7332431A136A}"/>
    <cellStyle name="l_Revistas_Plano  DF - Jornal Meia Pág. Tab. 17.05 - JR NÃO PROG. 2" xfId="11736" xr:uid="{038C105B-2934-4EDD-BED3-CCE610AF4129}"/>
    <cellStyle name="l_Revistas_Plano  DF - Jornal Meia Pág. Tab. 17.05 - JR NÃO PROG. 2 2" xfId="13492" xr:uid="{49031DD1-D876-4D4E-A00B-E2C99B71A4A8}"/>
    <cellStyle name="l_Revistas_Plano  DF - Jornal Meia Pág. Tab. 17.05 - JR NÃO PROG. 2 2 2" xfId="17122" xr:uid="{3E37C095-A95E-4E4D-9A6A-01E926B78B2C}"/>
    <cellStyle name="l_Revistas_Plano  DF - Jornal Meia Pág. Tab. 17.05 - JR NÃO PROG. 2 2 2 2" xfId="23281" xr:uid="{840ACB8E-7DBB-4BB3-A2BB-F228107B3F68}"/>
    <cellStyle name="l_Revistas_Plano  DF - Jornal Meia Pág. Tab. 17.05 - JR NÃO PROG. 2 2 2 2 2" xfId="40548" xr:uid="{F4A697B0-81D3-4346-ABB6-AABCAE89380D}"/>
    <cellStyle name="l_Revistas_Plano  DF - Jornal Meia Pág. Tab. 17.05 - JR NÃO PROG. 2 2 2 3" xfId="28189" xr:uid="{33A350B5-F861-4DB9-A432-1A5BFD1036C1}"/>
    <cellStyle name="l_Revistas_Plano  DF - Jornal Meia Pág. Tab. 17.05 - JR NÃO PROG. 2 2 3" xfId="31413" xr:uid="{CAA25354-BDE5-496C-905B-E126EB1718EA}"/>
    <cellStyle name="l_Revistas_Plano  DF - Jornal Meia Pág. Tab. 17.05 - JR NÃO PROG. 2 2 3 2" xfId="43637" xr:uid="{8A607F26-B67E-4F6C-87C4-6AC3B2268E99}"/>
    <cellStyle name="l_Revistas_Plano  DF - Jornal Meia Pág. Tab. 17.05 - JR NÃO PROG. 2 2 4" xfId="34405" xr:uid="{2C0D5934-F30F-4339-9220-EF1C40152490}"/>
    <cellStyle name="l_Revistas_Plano  DF - Jornal Meia Pág. Tab. 17.05 - JR NÃO PROG. 2 2 4 2" xfId="46124" xr:uid="{8BEBB313-D7B2-49E6-9DF9-CEFC1F9370FD}"/>
    <cellStyle name="l_Revistas_Plano  DF - Jornal Meia Pág. Tab. 17.05 - JR NÃO PROG. 2 2 5" xfId="36606" xr:uid="{F74586BA-F981-4DDF-B081-CA5AE3ECD338}"/>
    <cellStyle name="l_Revistas_Plano  DF - Jornal Meia Pág. Tab. 17.05 - JR NÃO PROG. 2 2 6" xfId="24518" xr:uid="{831BE56B-6892-4E9E-B219-C86A55D25F5E}"/>
    <cellStyle name="l_Revistas_Plano  DF - Jornal Meia Pág. Tab. 17.05 - JR NÃO PROG. 2 3" xfId="15419" xr:uid="{4FEF7652-D4DE-4208-97C1-20DF1FD87191}"/>
    <cellStyle name="l_Revistas_Plano  DF - Jornal Meia Pág. Tab. 17.05 - JR NÃO PROG. 2 3 2" xfId="21578" xr:uid="{353CDA75-19CD-49EA-8E47-53F6592B1121}"/>
    <cellStyle name="l_Revistas_Plano  DF - Jornal Meia Pág. Tab. 17.05 - JR NÃO PROG. 2 3 2 2" xfId="38951" xr:uid="{3D1DD817-282C-43EC-B2BA-6640A445129D}"/>
    <cellStyle name="l_Revistas_Plano  DF - Jornal Meia Pág. Tab. 17.05 - JR NÃO PROG. 2 3 3" xfId="26540" xr:uid="{07E16290-EB1A-4FFE-9BC5-1F6DBD7DA4DE}"/>
    <cellStyle name="l_Revistas_Plano  DF - Jornal Meia Pág. Tab. 17.05 - JR NÃO PROG. 2 4" xfId="29731" xr:uid="{A94E4A0D-A702-443D-B865-6934A56851DE}"/>
    <cellStyle name="l_Revistas_Plano  DF - Jornal Meia Pág. Tab. 17.05 - JR NÃO PROG. 2 4 2" xfId="42041" xr:uid="{10D22967-0116-487B-A41C-4A429BB8D3B8}"/>
    <cellStyle name="l_Revistas_Plano  DF - Jornal Meia Pág. Tab. 17.05 - JR NÃO PROG. 2 5" xfId="32715" xr:uid="{8827B663-DEC3-42C1-BC3B-F687C4B2D518}"/>
    <cellStyle name="l_Revistas_Plano  DF - Jornal Meia Pág. Tab. 17.05 - JR NÃO PROG. 2 5 2" xfId="44470" xr:uid="{BB1CB65F-286C-47BB-92D1-33982DD325CD}"/>
    <cellStyle name="l_Revistas_Plano  DF - Jornal Meia Pág. Tab. 17.05 - JR NÃO PROG. 2 6" xfId="35020" xr:uid="{7CF89404-788F-42A0-BBFB-E0AA8AFE144E}"/>
    <cellStyle name="l_Revistas_Plano  DF - Jornal Meia Pág. Tab. 17.05 - JR NÃO PROG. 2 7" xfId="18616" xr:uid="{DEAA33D1-40E2-4302-9038-6715E2B68E4B}"/>
    <cellStyle name="l_Revistas_Plano  DF - Jornal Meia Pág. Tab. 17.05 - JR NÃO PROG. 3" xfId="12689" xr:uid="{A0BE9384-F636-451A-BD90-44D146B67259}"/>
    <cellStyle name="l_Revistas_Plano  DF - Jornal Meia Pág. Tab. 17.05 - JR NÃO PROG. 3 2" xfId="16319" xr:uid="{2C8F6FD9-FA70-4B2C-BBBF-0BCFA049E9CF}"/>
    <cellStyle name="l_Revistas_Plano  DF - Jornal Meia Pág. Tab. 17.05 - JR NÃO PROG. 3 2 2" xfId="22478" xr:uid="{EBA89F50-7F56-44D9-9A1A-A7D0B91A8870}"/>
    <cellStyle name="l_Revistas_Plano  DF - Jornal Meia Pág. Tab. 17.05 - JR NÃO PROG. 3 2 2 2" xfId="39756" xr:uid="{D8380213-5D46-4FB4-A79F-6AA810FAF087}"/>
    <cellStyle name="l_Revistas_Plano  DF - Jornal Meia Pág. Tab. 17.05 - JR NÃO PROG. 3 2 3" xfId="27397" xr:uid="{4712BB15-DDE7-41C1-86A1-4E08905C2CAA}"/>
    <cellStyle name="l_Revistas_Plano  DF - Jornal Meia Pág. Tab. 17.05 - JR NÃO PROG. 3 2 4" xfId="48656" xr:uid="{0D2F7280-69C7-49A0-9247-94802A11DB9F}"/>
    <cellStyle name="l_Revistas_Plano  DF - Jornal Meia Pág. Tab. 17.05 - JR NÃO PROG. 3 3" xfId="18019" xr:uid="{194A01CC-423E-4662-A96D-0A7A965EE2E6}"/>
    <cellStyle name="l_Revistas_Plano  DF - Jornal Meia Pág. Tab. 17.05 - JR NÃO PROG. 3 3 2" xfId="24178" xr:uid="{8FC33EEB-633C-49A9-A6DD-0273E1F3856B}"/>
    <cellStyle name="l_Revistas_Plano  DF - Jornal Meia Pág. Tab. 17.05 - JR NÃO PROG. 3 3 2 2" xfId="42841" xr:uid="{56AC3587-5899-4FF4-B38A-9F7969174F98}"/>
    <cellStyle name="l_Revistas_Plano  DF - Jornal Meia Pág. Tab. 17.05 - JR NÃO PROG. 3 3 3" xfId="30615" xr:uid="{5772D489-05B9-421B-AFFC-74E9A9D84EDC}"/>
    <cellStyle name="l_Revistas_Plano  DF - Jornal Meia Pág. Tab. 17.05 - JR NÃO PROG. 3 4" xfId="33612" xr:uid="{B674C03B-5B27-4BF5-B7D7-3FC4B9867ACC}"/>
    <cellStyle name="l_Revistas_Plano  DF - Jornal Meia Pág. Tab. 17.05 - JR NÃO PROG. 3 4 2" xfId="45331" xr:uid="{37188638-32B4-40C1-B992-030EB8C8705A}"/>
    <cellStyle name="l_Revistas_Plano  DF - Jornal Meia Pág. Tab. 17.05 - JR NÃO PROG. 3 5" xfId="35814" xr:uid="{EFC9627F-590C-49E4-A462-54CD47A30FB5}"/>
    <cellStyle name="l_Revistas_Plano  DF - Jornal Meia Pág. Tab. 17.05 - JR NÃO PROG. 3 6" xfId="37202" xr:uid="{89B2134E-89E5-4B4D-AB39-E127AD658031}"/>
    <cellStyle name="l_Revistas_Plano  DF - Jornal Meia Pág. Tab. 17.05 - JR NÃO PROG. 3 6 2" xfId="46738" xr:uid="{CB368D5B-BE16-4169-ADFF-0CB89D99292C}"/>
    <cellStyle name="l_Revistas_Plano  DF - Jornal Meia Pág. Tab. 17.05 - JR NÃO PROG. 4" xfId="14579" xr:uid="{BAF00A77-9797-4743-9019-7A063628D910}"/>
    <cellStyle name="l_Revistas_Plano  DF - Jornal Meia Pág. Tab. 17.05 - JR NÃO PROG. 4 2" xfId="20738" xr:uid="{826C33B6-58DC-4248-A94F-219C91E0C990}"/>
    <cellStyle name="l_Revistas_Plano  DF - Jornal Meia Pág. Tab. 17.05 - JR NÃO PROG. 4 2 2" xfId="38148" xr:uid="{8E29B901-043A-4223-B11C-178062150D38}"/>
    <cellStyle name="l_Revistas_Plano  DF - Jornal Meia Pág. Tab. 17.05 - JR NÃO PROG. 4 3" xfId="25646" xr:uid="{6151069D-36BB-44A3-8D18-E54493B355E3}"/>
    <cellStyle name="l_Revistas_Plano  DF - Jornal Meia Pág. Tab. 17.05 - JR NÃO PROG. 5" xfId="28857" xr:uid="{1BD68E96-AD48-4911-9AC3-9A33B5B367E5}"/>
    <cellStyle name="l_Revistas_Plano  DF - Jornal Meia Pág. Tab. 17.05 - JR NÃO PROG. 5 2" xfId="41213" xr:uid="{8D740628-76F2-4286-9E1B-FE81CF5E6073}"/>
    <cellStyle name="l_Revistas_Plano  DF - Jornal Meia Pág. Tab. 17.05 - JR NÃO PROG. 6" xfId="25002" xr:uid="{DF832CD5-942F-4AB8-A0E0-A20D631F4683}"/>
    <cellStyle name="l_Revistas_Plano  DF - Jornal Meia Pág. Tab. 17.05 - JR NÃO PROG._OOH - Rev 12" xfId="4444" xr:uid="{D200C440-DA28-4487-876C-8E7452FA553F}"/>
    <cellStyle name="l_Revistas_Plano  DF - REConferido Jornal 15.05 16.05.08" xfId="2355" xr:uid="{6E418C46-29C3-4C6B-92B0-99195F4693F4}"/>
    <cellStyle name="l_Revistas_Plano  DF - REConferido Jornal 15.05 16.05.08 2" xfId="11737" xr:uid="{51CB14E0-15A6-40EE-A2BD-B4ABB25A7609}"/>
    <cellStyle name="l_Revistas_Plano  DF - REConferido Jornal 15.05 16.05.08 2 2" xfId="13493" xr:uid="{039A90D2-7E1F-4277-BC42-62337865F0C2}"/>
    <cellStyle name="l_Revistas_Plano  DF - REConferido Jornal 15.05 16.05.08 2 2 2" xfId="17123" xr:uid="{778E5832-9DC3-4898-A5F0-A950C84368AF}"/>
    <cellStyle name="l_Revistas_Plano  DF - REConferido Jornal 15.05 16.05.08 2 2 2 2" xfId="23282" xr:uid="{FC336AB9-2660-4478-8A4E-01C85D3ECAB6}"/>
    <cellStyle name="l_Revistas_Plano  DF - REConferido Jornal 15.05 16.05.08 2 2 2 2 2" xfId="40549" xr:uid="{8D225F76-49E0-4E48-8F04-0090BA32BF27}"/>
    <cellStyle name="l_Revistas_Plano  DF - REConferido Jornal 15.05 16.05.08 2 2 2 3" xfId="28190" xr:uid="{9616F59F-11B5-4967-BE08-2F7D17FB8257}"/>
    <cellStyle name="l_Revistas_Plano  DF - REConferido Jornal 15.05 16.05.08 2 2 3" xfId="31414" xr:uid="{76181C81-4B9A-4C64-8F1E-B43A02A2576E}"/>
    <cellStyle name="l_Revistas_Plano  DF - REConferido Jornal 15.05 16.05.08 2 2 3 2" xfId="43638" xr:uid="{FC200A60-D146-4BAA-82BF-D49F95B3AAD2}"/>
    <cellStyle name="l_Revistas_Plano  DF - REConferido Jornal 15.05 16.05.08 2 2 4" xfId="34406" xr:uid="{77D76447-C82E-43BD-ACD4-1F56BF441D8D}"/>
    <cellStyle name="l_Revistas_Plano  DF - REConferido Jornal 15.05 16.05.08 2 2 4 2" xfId="46125" xr:uid="{6C939BEC-690F-4B23-BB95-A712C0D6F141}"/>
    <cellStyle name="l_Revistas_Plano  DF - REConferido Jornal 15.05 16.05.08 2 2 5" xfId="36607" xr:uid="{29943CB6-621F-4848-82BF-4266C8FCA311}"/>
    <cellStyle name="l_Revistas_Plano  DF - REConferido Jornal 15.05 16.05.08 2 2 6" xfId="24519" xr:uid="{95B98823-9AEC-46FD-B0FC-D4F73852EB65}"/>
    <cellStyle name="l_Revistas_Plano  DF - REConferido Jornal 15.05 16.05.08 2 3" xfId="15420" xr:uid="{A8FB0499-6978-44AF-BA66-AD43D2A537AC}"/>
    <cellStyle name="l_Revistas_Plano  DF - REConferido Jornal 15.05 16.05.08 2 3 2" xfId="21579" xr:uid="{0C4777F1-0EA9-44C3-8AEF-E3B07DA8C50A}"/>
    <cellStyle name="l_Revistas_Plano  DF - REConferido Jornal 15.05 16.05.08 2 3 2 2" xfId="38952" xr:uid="{AB05B929-6578-4656-986D-831963F04E84}"/>
    <cellStyle name="l_Revistas_Plano  DF - REConferido Jornal 15.05 16.05.08 2 3 3" xfId="26541" xr:uid="{02698295-2ED9-43EA-8734-BD3B6817AA8A}"/>
    <cellStyle name="l_Revistas_Plano  DF - REConferido Jornal 15.05 16.05.08 2 4" xfId="29732" xr:uid="{56F846E0-1E3A-4EF0-ACBC-90CB78A0C8AB}"/>
    <cellStyle name="l_Revistas_Plano  DF - REConferido Jornal 15.05 16.05.08 2 4 2" xfId="42042" xr:uid="{9C980084-37DA-4EAE-9226-BB4ECFBBCA57}"/>
    <cellStyle name="l_Revistas_Plano  DF - REConferido Jornal 15.05 16.05.08 2 5" xfId="32716" xr:uid="{A1630241-8D45-457A-95B9-72F30270A125}"/>
    <cellStyle name="l_Revistas_Plano  DF - REConferido Jornal 15.05 16.05.08 2 5 2" xfId="44471" xr:uid="{60298387-37F8-424A-A72E-A72BA6FB1495}"/>
    <cellStyle name="l_Revistas_Plano  DF - REConferido Jornal 15.05 16.05.08 2 6" xfId="35021" xr:uid="{C8A4C22E-45AB-4D4C-9952-62792FA1581B}"/>
    <cellStyle name="l_Revistas_Plano  DF - REConferido Jornal 15.05 16.05.08 2 7" xfId="19314" xr:uid="{C41D1B08-AE7F-4367-A9C4-D662FA00CB14}"/>
    <cellStyle name="l_Revistas_Plano  DF - REConferido Jornal 15.05 16.05.08 3" xfId="12690" xr:uid="{997A8B6C-EE85-467D-A106-70F14067539A}"/>
    <cellStyle name="l_Revistas_Plano  DF - REConferido Jornal 15.05 16.05.08 3 2" xfId="16320" xr:uid="{C4002581-C9E7-4381-BDE4-E7598EF4CEE4}"/>
    <cellStyle name="l_Revistas_Plano  DF - REConferido Jornal 15.05 16.05.08 3 2 2" xfId="22479" xr:uid="{E9F2E45A-D92C-420C-BE30-ADC098080973}"/>
    <cellStyle name="l_Revistas_Plano  DF - REConferido Jornal 15.05 16.05.08 3 2 2 2" xfId="39757" xr:uid="{55F0DFB6-9ED0-4F5A-8D38-C2CB95D4B400}"/>
    <cellStyle name="l_Revistas_Plano  DF - REConferido Jornal 15.05 16.05.08 3 2 3" xfId="27398" xr:uid="{E7766CBF-646B-4D49-9F01-F546DB4B0E6D}"/>
    <cellStyle name="l_Revistas_Plano  DF - REConferido Jornal 15.05 16.05.08 3 2 4" xfId="48657" xr:uid="{00A4EB4A-3775-4D52-904B-B2026ADFA05A}"/>
    <cellStyle name="l_Revistas_Plano  DF - REConferido Jornal 15.05 16.05.08 3 3" xfId="18020" xr:uid="{578D89D8-571F-460D-B78D-06FC9ADD0E00}"/>
    <cellStyle name="l_Revistas_Plano  DF - REConferido Jornal 15.05 16.05.08 3 3 2" xfId="24179" xr:uid="{265E6632-49B0-4594-8589-3239533F6DB4}"/>
    <cellStyle name="l_Revistas_Plano  DF - REConferido Jornal 15.05 16.05.08 3 3 2 2" xfId="42842" xr:uid="{2AE6EDC6-5585-445C-96C1-E5CDE730F2A3}"/>
    <cellStyle name="l_Revistas_Plano  DF - REConferido Jornal 15.05 16.05.08 3 3 3" xfId="30616" xr:uid="{6FA3B569-F2B0-4887-A6B0-9BD434D6F4B7}"/>
    <cellStyle name="l_Revistas_Plano  DF - REConferido Jornal 15.05 16.05.08 3 4" xfId="33613" xr:uid="{365C945A-E1D3-4034-B2EF-E130BC3E7839}"/>
    <cellStyle name="l_Revistas_Plano  DF - REConferido Jornal 15.05 16.05.08 3 4 2" xfId="45332" xr:uid="{5EB2CBCD-F2E8-4D2B-838B-0A671099E206}"/>
    <cellStyle name="l_Revistas_Plano  DF - REConferido Jornal 15.05 16.05.08 3 5" xfId="35815" xr:uid="{101CB1E1-2A7E-46B4-9554-210E6C2EF1A7}"/>
    <cellStyle name="l_Revistas_Plano  DF - REConferido Jornal 15.05 16.05.08 3 6" xfId="36802" xr:uid="{58545931-AC1F-4888-A90E-C33763CBD098}"/>
    <cellStyle name="l_Revistas_Plano  DF - REConferido Jornal 15.05 16.05.08 3 6 2" xfId="46338" xr:uid="{7122EBB2-D6C9-412F-A672-FA772F9E5D51}"/>
    <cellStyle name="l_Revistas_Plano  DF - REConferido Jornal 15.05 16.05.08 4" xfId="14580" xr:uid="{749ACAD4-91E9-40EC-99A9-F7EF239A8F06}"/>
    <cellStyle name="l_Revistas_Plano  DF - REConferido Jornal 15.05 16.05.08 4 2" xfId="20739" xr:uid="{A84914D7-8B68-4725-B7DC-A22C2150E79B}"/>
    <cellStyle name="l_Revistas_Plano  DF - REConferido Jornal 15.05 16.05.08 4 2 2" xfId="38149" xr:uid="{902D5E1A-236D-4770-B2DD-6589E12B25B9}"/>
    <cellStyle name="l_Revistas_Plano  DF - REConferido Jornal 15.05 16.05.08 4 3" xfId="25647" xr:uid="{913A682F-4BB0-4DBA-BDCF-64907FC59C07}"/>
    <cellStyle name="l_Revistas_Plano  DF - REConferido Jornal 15.05 16.05.08 5" xfId="28858" xr:uid="{7C5F5783-7285-43AF-A4BE-8EB7BC565C30}"/>
    <cellStyle name="l_Revistas_Plano  DF - REConferido Jornal 15.05 16.05.08 5 2" xfId="41214" xr:uid="{8DC2BD6A-0726-4C65-BE5A-FCA074813BFD}"/>
    <cellStyle name="l_Revistas_Plano  DF - REConferido Jornal 15.05 16.05.08 6" xfId="25001" xr:uid="{CC5CC328-83FB-4B2E-A545-8F416DDF328C}"/>
    <cellStyle name="l_Revistas_Plano  DF - REConferido Jornal 15.05 16.05.08_OOH - Rev 12" xfId="4445" xr:uid="{3DDA9B90-05E7-4588-8254-C5742B80412F}"/>
    <cellStyle name="l_Revistas_Plano  GO - AJUSTADO" xfId="2356" xr:uid="{B576EAAC-983B-4475-B7AD-89279AD9A1D7}"/>
    <cellStyle name="l_Revistas_Plano  GO - AJUSTADO 2" xfId="11738" xr:uid="{E6E614EE-1936-4140-AE36-396CAFA867F4}"/>
    <cellStyle name="l_Revistas_Plano  GO - AJUSTADO 2 2" xfId="13494" xr:uid="{BFA962CF-EC5B-4F2A-8CD0-F9EF38FCD3FF}"/>
    <cellStyle name="l_Revistas_Plano  GO - AJUSTADO 2 2 2" xfId="17124" xr:uid="{6554BA49-471F-41F8-B55C-7F15D5966ADD}"/>
    <cellStyle name="l_Revistas_Plano  GO - AJUSTADO 2 2 2 2" xfId="23283" xr:uid="{837E407E-EF9F-4332-934F-0198EABF2838}"/>
    <cellStyle name="l_Revistas_Plano  GO - AJUSTADO 2 2 2 2 2" xfId="40550" xr:uid="{2982C40E-CA2F-48F1-A2A0-42D8FBBAF57B}"/>
    <cellStyle name="l_Revistas_Plano  GO - AJUSTADO 2 2 2 3" xfId="28191" xr:uid="{465D33E4-3801-4793-8AAF-3263191A89D0}"/>
    <cellStyle name="l_Revistas_Plano  GO - AJUSTADO 2 2 3" xfId="31415" xr:uid="{C901545A-0794-4847-8103-1128BAF469CA}"/>
    <cellStyle name="l_Revistas_Plano  GO - AJUSTADO 2 2 3 2" xfId="43639" xr:uid="{D20501AA-8821-4DD4-B95B-8509F571A6F8}"/>
    <cellStyle name="l_Revistas_Plano  GO - AJUSTADO 2 2 4" xfId="34407" xr:uid="{A5733475-41FB-47F1-BF5E-1C5A75132077}"/>
    <cellStyle name="l_Revistas_Plano  GO - AJUSTADO 2 2 4 2" xfId="46126" xr:uid="{0E66BA54-031C-4E6D-9484-D44FEC313290}"/>
    <cellStyle name="l_Revistas_Plano  GO - AJUSTADO 2 2 5" xfId="36608" xr:uid="{DBCBD1B3-7490-41D4-82F3-B6A03F017175}"/>
    <cellStyle name="l_Revistas_Plano  GO - AJUSTADO 2 2 6" xfId="24520" xr:uid="{C232E82A-4366-4563-9B07-7492BB3DDADA}"/>
    <cellStyle name="l_Revistas_Plano  GO - AJUSTADO 2 3" xfId="15421" xr:uid="{1B0C723D-FDCF-44DA-84EA-1C5D0BDD8701}"/>
    <cellStyle name="l_Revistas_Plano  GO - AJUSTADO 2 3 2" xfId="21580" xr:uid="{772FA2FE-6967-4BA4-83A2-264156883216}"/>
    <cellStyle name="l_Revistas_Plano  GO - AJUSTADO 2 3 2 2" xfId="38953" xr:uid="{C298C9BD-EB9E-4FB4-BE87-0FA34BDA76F6}"/>
    <cellStyle name="l_Revistas_Plano  GO - AJUSTADO 2 3 3" xfId="26542" xr:uid="{6CEC38D7-5048-4E95-AEB7-970EE399F2EB}"/>
    <cellStyle name="l_Revistas_Plano  GO - AJUSTADO 2 4" xfId="29733" xr:uid="{F4C0DBDE-1B03-4F08-B3A4-CF1387C46430}"/>
    <cellStyle name="l_Revistas_Plano  GO - AJUSTADO 2 4 2" xfId="42043" xr:uid="{E686AFFA-22D5-4BB9-92F4-52AD7602A51A}"/>
    <cellStyle name="l_Revistas_Plano  GO - AJUSTADO 2 5" xfId="32717" xr:uid="{A2FFCB67-6C0E-424A-B393-822C4E4F99A7}"/>
    <cellStyle name="l_Revistas_Plano  GO - AJUSTADO 2 5 2" xfId="44472" xr:uid="{A44C311C-8535-4F90-B743-A6E7850B2DF0}"/>
    <cellStyle name="l_Revistas_Plano  GO - AJUSTADO 2 6" xfId="35022" xr:uid="{A56CB470-5CE4-4660-BAFC-4B42C3A94D24}"/>
    <cellStyle name="l_Revistas_Plano  GO - AJUSTADO 2 7" xfId="19608" xr:uid="{D72C8BC5-9BDB-4DB8-B43B-BFF5D64885B5}"/>
    <cellStyle name="l_Revistas_Plano  GO - AJUSTADO 3" xfId="12691" xr:uid="{03BB4510-41EC-4755-AF2D-62C1BABF1CD1}"/>
    <cellStyle name="l_Revistas_Plano  GO - AJUSTADO 3 2" xfId="16321" xr:uid="{B11D5C11-BCF0-4420-AB51-9DFC84B7CE9F}"/>
    <cellStyle name="l_Revistas_Plano  GO - AJUSTADO 3 2 2" xfId="22480" xr:uid="{59F6C413-4400-413A-BE09-FB80CCF20EE0}"/>
    <cellStyle name="l_Revistas_Plano  GO - AJUSTADO 3 2 2 2" xfId="39758" xr:uid="{78D982E1-E498-4485-979A-8D034C1EA2B6}"/>
    <cellStyle name="l_Revistas_Plano  GO - AJUSTADO 3 2 3" xfId="27399" xr:uid="{3C843E2E-750D-4DC2-AE6B-43CD67E36A0E}"/>
    <cellStyle name="l_Revistas_Plano  GO - AJUSTADO 3 2 4" xfId="48658" xr:uid="{7478A1BC-A15C-4F2F-B7F2-62790783B683}"/>
    <cellStyle name="l_Revistas_Plano  GO - AJUSTADO 3 3" xfId="18021" xr:uid="{5A475474-CF4F-4A95-A082-75D4CBE59832}"/>
    <cellStyle name="l_Revistas_Plano  GO - AJUSTADO 3 3 2" xfId="24180" xr:uid="{AEF8D60A-C579-41D1-9C80-6D7E3A4CA18B}"/>
    <cellStyle name="l_Revistas_Plano  GO - AJUSTADO 3 3 2 2" xfId="42843" xr:uid="{0AF0E565-0686-44BB-AE27-34C801030177}"/>
    <cellStyle name="l_Revistas_Plano  GO - AJUSTADO 3 3 3" xfId="30617" xr:uid="{E936C5F4-AFEE-47C7-AF68-96BABCAC84F0}"/>
    <cellStyle name="l_Revistas_Plano  GO - AJUSTADO 3 4" xfId="33614" xr:uid="{757749CD-04DA-454C-BB7D-03B1C83E1C0C}"/>
    <cellStyle name="l_Revistas_Plano  GO - AJUSTADO 3 4 2" xfId="45333" xr:uid="{3FA36337-538A-41BE-8C1D-FFAB92B922A8}"/>
    <cellStyle name="l_Revistas_Plano  GO - AJUSTADO 3 5" xfId="35816" xr:uid="{C6E5476A-5AC0-4B0D-93EC-240AFED6820F}"/>
    <cellStyle name="l_Revistas_Plano  GO - AJUSTADO 3 6" xfId="32071" xr:uid="{66203CCD-ED6B-486C-B496-27BAD77B150E}"/>
    <cellStyle name="l_Revistas_Plano  GO - AJUSTADO 3 6 2" xfId="43826" xr:uid="{35781EA1-3CD2-4CF6-A1B7-664227448724}"/>
    <cellStyle name="l_Revistas_Plano  GO - AJUSTADO 4" xfId="14581" xr:uid="{8FBB59B6-409A-40E7-82A6-1A3376C55E3A}"/>
    <cellStyle name="l_Revistas_Plano  GO - AJUSTADO 4 2" xfId="20740" xr:uid="{B46766E9-CF4F-4633-AA15-A1336AE1E049}"/>
    <cellStyle name="l_Revistas_Plano  GO - AJUSTADO 4 2 2" xfId="38150" xr:uid="{B789CB77-70FE-44F8-A53C-07273B673D75}"/>
    <cellStyle name="l_Revistas_Plano  GO - AJUSTADO 4 3" xfId="25648" xr:uid="{4AD12394-CF67-45CD-BF9B-B50D4093720E}"/>
    <cellStyle name="l_Revistas_Plano  GO - AJUSTADO 5" xfId="28859" xr:uid="{B8433661-DDDF-44FF-895D-D7FD5A9FB227}"/>
    <cellStyle name="l_Revistas_Plano  GO - AJUSTADO 5 2" xfId="41215" xr:uid="{35E77A3C-D07B-4E3A-81BD-3E0CE3066777}"/>
    <cellStyle name="l_Revistas_Plano  GO - AJUSTADO 6" xfId="25000" xr:uid="{F1B025AF-B7EF-48A9-99E4-288A1B2D4F72}"/>
    <cellStyle name="l_Revistas_Plano  GO - AJUSTADO_OOH - Rev 12" xfId="4446" xr:uid="{AA1F882B-C749-48F0-857E-02A06DC3605C}"/>
    <cellStyle name="l_Revistas_Plano  PE - Conferido 14.05" xfId="2357" xr:uid="{558D6F42-2E0F-4B5E-AEC3-295EB27B9A9E}"/>
    <cellStyle name="l_Revistas_Plano  PE - Conferido 14.05 2" xfId="11739" xr:uid="{F27FEB47-21CC-4050-97A0-868398C0AFB4}"/>
    <cellStyle name="l_Revistas_Plano  PE - Conferido 14.05 2 2" xfId="13495" xr:uid="{14ED07EA-F97A-478E-90CD-B40DD2B64C69}"/>
    <cellStyle name="l_Revistas_Plano  PE - Conferido 14.05 2 2 2" xfId="17125" xr:uid="{BE744467-D655-44FF-BDBE-AD16CD5BCB90}"/>
    <cellStyle name="l_Revistas_Plano  PE - Conferido 14.05 2 2 2 2" xfId="23284" xr:uid="{A608A756-C9E6-4FB3-8253-076A31605E2F}"/>
    <cellStyle name="l_Revistas_Plano  PE - Conferido 14.05 2 2 2 2 2" xfId="40551" xr:uid="{634A4899-9128-4C58-A123-42B40B649860}"/>
    <cellStyle name="l_Revistas_Plano  PE - Conferido 14.05 2 2 2 3" xfId="28192" xr:uid="{480A104B-A236-4E0C-A042-00245B05AFE3}"/>
    <cellStyle name="l_Revistas_Plano  PE - Conferido 14.05 2 2 3" xfId="31416" xr:uid="{1482E475-4E99-40AD-B90C-36C326AD8C83}"/>
    <cellStyle name="l_Revistas_Plano  PE - Conferido 14.05 2 2 3 2" xfId="43640" xr:uid="{EA649BCB-6201-4655-A31F-622D27D98101}"/>
    <cellStyle name="l_Revistas_Plano  PE - Conferido 14.05 2 2 4" xfId="34408" xr:uid="{6EAD7114-FC45-4DAC-AB61-06EBCCCBACB6}"/>
    <cellStyle name="l_Revistas_Plano  PE - Conferido 14.05 2 2 4 2" xfId="46127" xr:uid="{7F239DE8-F4F7-45CE-9CBE-49FA341BB05B}"/>
    <cellStyle name="l_Revistas_Plano  PE - Conferido 14.05 2 2 5" xfId="36609" xr:uid="{02B7FFA2-667A-4476-A3F4-FA21320EFB49}"/>
    <cellStyle name="l_Revistas_Plano  PE - Conferido 14.05 2 2 6" xfId="24521" xr:uid="{DE79B56F-4081-471D-8171-1CA0FF5F87E9}"/>
    <cellStyle name="l_Revistas_Plano  PE - Conferido 14.05 2 3" xfId="15422" xr:uid="{3D4FF148-CC05-474B-8F44-E6B8991DF41E}"/>
    <cellStyle name="l_Revistas_Plano  PE - Conferido 14.05 2 3 2" xfId="21581" xr:uid="{2C52209D-DE18-49BC-9CA8-E591C44B932C}"/>
    <cellStyle name="l_Revistas_Plano  PE - Conferido 14.05 2 3 2 2" xfId="38954" xr:uid="{DF241B4C-3C3E-404B-A6C3-70F1215D1BE2}"/>
    <cellStyle name="l_Revistas_Plano  PE - Conferido 14.05 2 3 3" xfId="26543" xr:uid="{78F63030-59DB-46A2-A57E-994DBD3A139B}"/>
    <cellStyle name="l_Revistas_Plano  PE - Conferido 14.05 2 4" xfId="29734" xr:uid="{78BB80EE-A8F6-4F04-9A34-8496D35DA83C}"/>
    <cellStyle name="l_Revistas_Plano  PE - Conferido 14.05 2 4 2" xfId="42044" xr:uid="{093C1ADB-7C1F-4993-9BF4-9B352E5121F7}"/>
    <cellStyle name="l_Revistas_Plano  PE - Conferido 14.05 2 5" xfId="32718" xr:uid="{BCB421E0-21AD-4894-A033-61FAE974CD65}"/>
    <cellStyle name="l_Revistas_Plano  PE - Conferido 14.05 2 5 2" xfId="44473" xr:uid="{380A36EA-E074-40B2-B74B-CD3A9F30C6A1}"/>
    <cellStyle name="l_Revistas_Plano  PE - Conferido 14.05 2 6" xfId="35023" xr:uid="{9356CFDB-301E-4950-8B98-5514EAAA8CBE}"/>
    <cellStyle name="l_Revistas_Plano  PE - Conferido 14.05 2 7" xfId="18931" xr:uid="{10CA29CF-19E5-43DC-868D-4CFE0ECFB4E8}"/>
    <cellStyle name="l_Revistas_Plano  PE - Conferido 14.05 3" xfId="12692" xr:uid="{6F228743-D94C-4524-9853-321AE4692FC6}"/>
    <cellStyle name="l_Revistas_Plano  PE - Conferido 14.05 3 2" xfId="16322" xr:uid="{27EDF732-81C8-4F2F-AFD5-FA304D42E108}"/>
    <cellStyle name="l_Revistas_Plano  PE - Conferido 14.05 3 2 2" xfId="22481" xr:uid="{EB9E6DE4-B451-4B0C-93B9-4F2A3236C15C}"/>
    <cellStyle name="l_Revistas_Plano  PE - Conferido 14.05 3 2 2 2" xfId="39759" xr:uid="{07123776-8C33-4AEB-9603-FC43DEEAA125}"/>
    <cellStyle name="l_Revistas_Plano  PE - Conferido 14.05 3 2 3" xfId="27400" xr:uid="{52001D54-431B-4FFE-95B2-EA4C8B924880}"/>
    <cellStyle name="l_Revistas_Plano  PE - Conferido 14.05 3 2 4" xfId="48659" xr:uid="{08D0CBE0-3E55-4F04-9111-D4A8778D7989}"/>
    <cellStyle name="l_Revistas_Plano  PE - Conferido 14.05 3 3" xfId="18022" xr:uid="{82B09F07-1501-46D7-BF1F-3B346273299B}"/>
    <cellStyle name="l_Revistas_Plano  PE - Conferido 14.05 3 3 2" xfId="24181" xr:uid="{2A32EA10-4087-4B6E-85B1-E286E20481E6}"/>
    <cellStyle name="l_Revistas_Plano  PE - Conferido 14.05 3 3 2 2" xfId="42844" xr:uid="{78165594-A071-4532-B02C-78C4168430BD}"/>
    <cellStyle name="l_Revistas_Plano  PE - Conferido 14.05 3 3 3" xfId="30618" xr:uid="{77A8C057-B662-454C-8FA2-7E5A020A2AAD}"/>
    <cellStyle name="l_Revistas_Plano  PE - Conferido 14.05 3 4" xfId="33615" xr:uid="{BFEF40A4-EE7E-4D1D-8599-DBC4B6CC2576}"/>
    <cellStyle name="l_Revistas_Plano  PE - Conferido 14.05 3 4 2" xfId="45334" xr:uid="{98F24BC9-D0A1-44CB-86F1-F2DAE27D6B08}"/>
    <cellStyle name="l_Revistas_Plano  PE - Conferido 14.05 3 5" xfId="35817" xr:uid="{88F057CE-9779-4E1D-89EE-3C5A82C478DE}"/>
    <cellStyle name="l_Revistas_Plano  PE - Conferido 14.05 3 6" xfId="36998" xr:uid="{6524D17B-4884-4CEE-84D0-7A0FF8E54D24}"/>
    <cellStyle name="l_Revistas_Plano  PE - Conferido 14.05 3 6 2" xfId="46534" xr:uid="{E0949C39-8579-4DFE-94F3-2BB4BD2BFE9F}"/>
    <cellStyle name="l_Revistas_Plano  PE - Conferido 14.05 4" xfId="14582" xr:uid="{CDBE1976-8C8E-4E62-B002-F2BF2204C7D6}"/>
    <cellStyle name="l_Revistas_Plano  PE - Conferido 14.05 4 2" xfId="20741" xr:uid="{C1230596-6423-4289-A71B-36E2E9F2CCB5}"/>
    <cellStyle name="l_Revistas_Plano  PE - Conferido 14.05 4 2 2" xfId="38151" xr:uid="{756FC9BC-9CD6-470A-870A-F5BB1ED23554}"/>
    <cellStyle name="l_Revistas_Plano  PE - Conferido 14.05 4 3" xfId="25649" xr:uid="{BA5B1854-CA31-4201-A0BF-C787C57852D7}"/>
    <cellStyle name="l_Revistas_Plano  PE - Conferido 14.05 5" xfId="28860" xr:uid="{2030AD13-2571-4B41-B914-D3D1CA0D36C9}"/>
    <cellStyle name="l_Revistas_Plano  PE - Conferido 14.05 5 2" xfId="41216" xr:uid="{0DBCF792-9071-46BB-9029-C5A8F0B5C550}"/>
    <cellStyle name="l_Revistas_Plano  PE - Conferido 14.05 6" xfId="24999" xr:uid="{81F8C4D1-A2DF-49C8-9AAC-D14DB0DA6F38}"/>
    <cellStyle name="l_Revistas_Plano  PE - Conferido 14.05_OOH - Rev 12" xfId="4447" xr:uid="{2FDA2F3A-A47E-499A-84F3-501500CB9C5D}"/>
    <cellStyle name="l_Revistas_Plano  PE - Jornal Meia Pág. Tab. 17.05" xfId="2358" xr:uid="{9640D6A7-6BB8-4D7E-9136-3869DFCE7FE9}"/>
    <cellStyle name="l_Revistas_Plano AC - 06-05 CONFERÊNCIA 07.05.08" xfId="2359" xr:uid="{B2D7B1D6-98E8-4EB8-BAF4-7331D7E57058}"/>
    <cellStyle name="l_Revistas_Plano AC - 06-05 CONFERÊNCIA 07.05.08 2" xfId="11740" xr:uid="{F1EE92E2-0A0D-4FE1-8863-BBB63907102B}"/>
    <cellStyle name="l_Revistas_Plano AC - 06-05 CONFERÊNCIA 07.05.08 2 2" xfId="13496" xr:uid="{CC164DB7-374C-47D0-9C9C-C650EFF0BBD9}"/>
    <cellStyle name="l_Revistas_Plano AC - 06-05 CONFERÊNCIA 07.05.08 2 2 2" xfId="17126" xr:uid="{10961DF4-BB02-436D-AC9F-BB9BE2CA3D0A}"/>
    <cellStyle name="l_Revistas_Plano AC - 06-05 CONFERÊNCIA 07.05.08 2 2 2 2" xfId="23285" xr:uid="{49057C2A-58B1-4346-A0DD-1EE203BC4122}"/>
    <cellStyle name="l_Revistas_Plano AC - 06-05 CONFERÊNCIA 07.05.08 2 2 2 2 2" xfId="40552" xr:uid="{68CACDE8-78EA-417E-8574-8D065A9C410D}"/>
    <cellStyle name="l_Revistas_Plano AC - 06-05 CONFERÊNCIA 07.05.08 2 2 2 3" xfId="28193" xr:uid="{3E99D4CB-2262-482A-B57D-5B316C7CEC54}"/>
    <cellStyle name="l_Revistas_Plano AC - 06-05 CONFERÊNCIA 07.05.08 2 2 3" xfId="31417" xr:uid="{6290906B-80C5-4439-A04D-357363193A34}"/>
    <cellStyle name="l_Revistas_Plano AC - 06-05 CONFERÊNCIA 07.05.08 2 2 3 2" xfId="43641" xr:uid="{2B6205C4-8FAD-45D3-A634-B28CB964CC61}"/>
    <cellStyle name="l_Revistas_Plano AC - 06-05 CONFERÊNCIA 07.05.08 2 2 4" xfId="34409" xr:uid="{25234AE8-CEE3-4469-954A-A9177234C78B}"/>
    <cellStyle name="l_Revistas_Plano AC - 06-05 CONFERÊNCIA 07.05.08 2 2 4 2" xfId="46128" xr:uid="{3650BF3D-D9D9-4857-B8BE-AD8CE93946C8}"/>
    <cellStyle name="l_Revistas_Plano AC - 06-05 CONFERÊNCIA 07.05.08 2 2 5" xfId="36610" xr:uid="{CD284528-6E30-4622-9981-BE415511008D}"/>
    <cellStyle name="l_Revistas_Plano AC - 06-05 CONFERÊNCIA 07.05.08 2 2 6" xfId="24522" xr:uid="{584D6881-BDCC-4D7B-B3D9-6C1D6D8756B9}"/>
    <cellStyle name="l_Revistas_Plano AC - 06-05 CONFERÊNCIA 07.05.08 2 3" xfId="15423" xr:uid="{E3DD22B3-D8EF-4105-B6DE-CC776A5ACF21}"/>
    <cellStyle name="l_Revistas_Plano AC - 06-05 CONFERÊNCIA 07.05.08 2 3 2" xfId="21582" xr:uid="{54E9A5A4-40BB-4E5C-91EE-D8007DF18E1B}"/>
    <cellStyle name="l_Revistas_Plano AC - 06-05 CONFERÊNCIA 07.05.08 2 3 2 2" xfId="38955" xr:uid="{D6E6F371-83C8-4FDF-AEE2-CB3A5A04727A}"/>
    <cellStyle name="l_Revistas_Plano AC - 06-05 CONFERÊNCIA 07.05.08 2 3 3" xfId="26544" xr:uid="{34601F40-3DED-4290-A092-0506B9A2B65D}"/>
    <cellStyle name="l_Revistas_Plano AC - 06-05 CONFERÊNCIA 07.05.08 2 4" xfId="29735" xr:uid="{0C2E957F-DF45-4291-A84C-CA9FFEE5B1A7}"/>
    <cellStyle name="l_Revistas_Plano AC - 06-05 CONFERÊNCIA 07.05.08 2 4 2" xfId="42045" xr:uid="{3F172D4B-5301-4BE8-A46D-A7265F479CDC}"/>
    <cellStyle name="l_Revistas_Plano AC - 06-05 CONFERÊNCIA 07.05.08 2 5" xfId="32719" xr:uid="{1E25B676-D15C-47DC-BF28-2AAA2E20B633}"/>
    <cellStyle name="l_Revistas_Plano AC - 06-05 CONFERÊNCIA 07.05.08 2 5 2" xfId="44474" xr:uid="{F2FAA35F-135F-49CA-890D-E551D93EA3B3}"/>
    <cellStyle name="l_Revistas_Plano AC - 06-05 CONFERÊNCIA 07.05.08 2 6" xfId="35024" xr:uid="{BF924CF3-4AA9-4FD0-80FF-BB399BE9516C}"/>
    <cellStyle name="l_Revistas_Plano AC - 06-05 CONFERÊNCIA 07.05.08 2 7" xfId="18615" xr:uid="{6A3EA819-3904-41D9-B3E0-C4C36A49A73E}"/>
    <cellStyle name="l_Revistas_Plano AC - 06-05 CONFERÊNCIA 07.05.08 3" xfId="12693" xr:uid="{650873D2-CBC4-4B01-AAE5-ADA86CFE153D}"/>
    <cellStyle name="l_Revistas_Plano AC - 06-05 CONFERÊNCIA 07.05.08 3 2" xfId="16323" xr:uid="{27886D7D-9B8C-48FD-8434-09246D17393C}"/>
    <cellStyle name="l_Revistas_Plano AC - 06-05 CONFERÊNCIA 07.05.08 3 2 2" xfId="22482" xr:uid="{E5273BAF-1A12-4CF6-BF49-935CE7743336}"/>
    <cellStyle name="l_Revistas_Plano AC - 06-05 CONFERÊNCIA 07.05.08 3 2 2 2" xfId="39760" xr:uid="{8C6112AA-F082-4A8E-9904-BD9DEE14379B}"/>
    <cellStyle name="l_Revistas_Plano AC - 06-05 CONFERÊNCIA 07.05.08 3 2 3" xfId="27401" xr:uid="{D9E973AB-B355-4D6D-A8D7-E59CF0EBD1BC}"/>
    <cellStyle name="l_Revistas_Plano AC - 06-05 CONFERÊNCIA 07.05.08 3 2 4" xfId="48660" xr:uid="{8744AFA1-FB75-4C39-A2BD-91C5E8AF49B6}"/>
    <cellStyle name="l_Revistas_Plano AC - 06-05 CONFERÊNCIA 07.05.08 3 3" xfId="18023" xr:uid="{82676A39-5AA9-4B3D-A531-1A2B09D76672}"/>
    <cellStyle name="l_Revistas_Plano AC - 06-05 CONFERÊNCIA 07.05.08 3 3 2" xfId="24182" xr:uid="{993537E0-CA9C-4B8A-A946-BDD15131FFBB}"/>
    <cellStyle name="l_Revistas_Plano AC - 06-05 CONFERÊNCIA 07.05.08 3 3 2 2" xfId="42845" xr:uid="{58DD9CD4-1A4C-4EFA-A74B-5E24AC66D7A8}"/>
    <cellStyle name="l_Revistas_Plano AC - 06-05 CONFERÊNCIA 07.05.08 3 3 3" xfId="30619" xr:uid="{424D9BB2-4488-4528-A04C-A999AAD99EC0}"/>
    <cellStyle name="l_Revistas_Plano AC - 06-05 CONFERÊNCIA 07.05.08 3 4" xfId="33616" xr:uid="{EA0EC5BF-F678-48EB-81EC-1EF4F4B43B7F}"/>
    <cellStyle name="l_Revistas_Plano AC - 06-05 CONFERÊNCIA 07.05.08 3 4 2" xfId="45335" xr:uid="{DEF07B0C-E2CC-4C14-A3B3-F4631E017ADF}"/>
    <cellStyle name="l_Revistas_Plano AC - 06-05 CONFERÊNCIA 07.05.08 3 5" xfId="35818" xr:uid="{EB1F6DB2-2BB1-4F61-A1F2-ED86EDD8C351}"/>
    <cellStyle name="l_Revistas_Plano AC - 06-05 CONFERÊNCIA 07.05.08 3 6" xfId="37201" xr:uid="{EE0F1421-7C9B-4B6D-A711-99321D6F05FD}"/>
    <cellStyle name="l_Revistas_Plano AC - 06-05 CONFERÊNCIA 07.05.08 3 6 2" xfId="46737" xr:uid="{2CD61E8F-190B-4CDB-A9CE-40F9BA2E73CC}"/>
    <cellStyle name="l_Revistas_Plano AC - 06-05 CONFERÊNCIA 07.05.08 4" xfId="14583" xr:uid="{27E146C9-6ACA-4E77-B63F-488159D67A72}"/>
    <cellStyle name="l_Revistas_Plano AC - 06-05 CONFERÊNCIA 07.05.08 4 2" xfId="20742" xr:uid="{62D1E6F4-2EF2-4004-B873-A99F5AEBD360}"/>
    <cellStyle name="l_Revistas_Plano AC - 06-05 CONFERÊNCIA 07.05.08 4 2 2" xfId="38152" xr:uid="{55382782-0C51-463B-8EAF-8905F8CA9CDF}"/>
    <cellStyle name="l_Revistas_Plano AC - 06-05 CONFERÊNCIA 07.05.08 4 3" xfId="25650" xr:uid="{D69F2E7F-B0E5-449E-AB9C-623EA8204AD4}"/>
    <cellStyle name="l_Revistas_Plano AC - 06-05 CONFERÊNCIA 07.05.08 5" xfId="28861" xr:uid="{D7A77387-6288-4DC2-95C6-0D78A6C2939C}"/>
    <cellStyle name="l_Revistas_Plano AC - 06-05 CONFERÊNCIA 07.05.08 5 2" xfId="41217" xr:uid="{1E2DF79E-7A48-45BA-B168-5929C654CE11}"/>
    <cellStyle name="l_Revistas_Plano AC - 06-05 CONFERÊNCIA 07.05.08 6" xfId="25852" xr:uid="{20F7D6A8-563A-4DE0-A930-135DCDCD50BE}"/>
    <cellStyle name="l_Revistas_Plano AC - 06-05 CONFERÊNCIA 07.05.08_OOH - Rev 12" xfId="4448" xr:uid="{CD68A705-8D9C-41D4-8C64-C0AA7966B1C2}"/>
    <cellStyle name="l_Revistas_Plano AC - AJUSTADO -" xfId="2360" xr:uid="{71B3E588-FE12-46BB-9AE2-C07B747E8AF9}"/>
    <cellStyle name="l_Revistas_Plano AC - AJUSTADO - 2" xfId="11741" xr:uid="{C9B8C882-5665-40C3-9AAF-1A22AE9C13BF}"/>
    <cellStyle name="l_Revistas_Plano AC - AJUSTADO - 2 2" xfId="13497" xr:uid="{52DF493B-98BE-46C0-9B84-1A9EA3C031CE}"/>
    <cellStyle name="l_Revistas_Plano AC - AJUSTADO - 2 2 2" xfId="17127" xr:uid="{29BBE1B5-5378-421A-A451-7BA5DA3B5D05}"/>
    <cellStyle name="l_Revistas_Plano AC - AJUSTADO - 2 2 2 2" xfId="23286" xr:uid="{9A5B419A-78B0-4183-8961-6DBB00C0B8E2}"/>
    <cellStyle name="l_Revistas_Plano AC - AJUSTADO - 2 2 2 2 2" xfId="40553" xr:uid="{DBF8CE44-41BF-4F2F-823B-BD60F6107D81}"/>
    <cellStyle name="l_Revistas_Plano AC - AJUSTADO - 2 2 2 3" xfId="28194" xr:uid="{5A0068E5-B249-4822-94C0-DCA25C29EDC2}"/>
    <cellStyle name="l_Revistas_Plano AC - AJUSTADO - 2 2 3" xfId="31418" xr:uid="{304408AF-688C-42B1-AD67-13C50609330C}"/>
    <cellStyle name="l_Revistas_Plano AC - AJUSTADO - 2 2 3 2" xfId="43642" xr:uid="{DFC314DA-9F31-4CA5-AC80-E9F4C0BDDA60}"/>
    <cellStyle name="l_Revistas_Plano AC - AJUSTADO - 2 2 4" xfId="34410" xr:uid="{4D7EEADF-8385-424F-9E4B-5FFCE742C516}"/>
    <cellStyle name="l_Revistas_Plano AC - AJUSTADO - 2 2 4 2" xfId="46129" xr:uid="{E46779A0-5CCA-4F4B-A817-40FCE48871A2}"/>
    <cellStyle name="l_Revistas_Plano AC - AJUSTADO - 2 2 5" xfId="36611" xr:uid="{863249B4-B41E-41C5-8609-3AB36F7DDDD5}"/>
    <cellStyle name="l_Revistas_Plano AC - AJUSTADO - 2 2 6" xfId="24523" xr:uid="{F3CD0C56-D71C-4E5C-8FEC-25CA52A932C0}"/>
    <cellStyle name="l_Revistas_Plano AC - AJUSTADO - 2 3" xfId="15424" xr:uid="{532A1EBD-05E7-45A9-BB7A-CCD61923E2F1}"/>
    <cellStyle name="l_Revistas_Plano AC - AJUSTADO - 2 3 2" xfId="21583" xr:uid="{05D77F11-883D-460A-A6C3-046334897D63}"/>
    <cellStyle name="l_Revistas_Plano AC - AJUSTADO - 2 3 2 2" xfId="38956" xr:uid="{C2CD997D-C71A-4CA4-8C1E-EF8F6F485A88}"/>
    <cellStyle name="l_Revistas_Plano AC - AJUSTADO - 2 3 3" xfId="26545" xr:uid="{8D87A879-1F3A-4A61-BA14-F1EECE6BCEE2}"/>
    <cellStyle name="l_Revistas_Plano AC - AJUSTADO - 2 4" xfId="29736" xr:uid="{77D2C269-0AC5-4B7C-B6A7-13C984E14B62}"/>
    <cellStyle name="l_Revistas_Plano AC - AJUSTADO - 2 4 2" xfId="42046" xr:uid="{D510B27C-129F-4E5B-A775-6E53429F7A64}"/>
    <cellStyle name="l_Revistas_Plano AC - AJUSTADO - 2 5" xfId="32720" xr:uid="{48BE85C9-1496-4CFE-9F5E-002A8365EF56}"/>
    <cellStyle name="l_Revistas_Plano AC - AJUSTADO - 2 5 2" xfId="44475" xr:uid="{2655C4B0-99A4-49B2-91D3-1BFACEBC5DE2}"/>
    <cellStyle name="l_Revistas_Plano AC - AJUSTADO - 2 6" xfId="35025" xr:uid="{8266FE93-9384-4148-9C48-9EA447C00B31}"/>
    <cellStyle name="l_Revistas_Plano AC - AJUSTADO - 2 7" xfId="19313" xr:uid="{B936DA5E-A66D-4AD0-AE65-06B191BDDFDE}"/>
    <cellStyle name="l_Revistas_Plano AC - AJUSTADO - 3" xfId="12694" xr:uid="{FE113F3B-3B42-48D3-A5E1-E803FB5A0233}"/>
    <cellStyle name="l_Revistas_Plano AC - AJUSTADO - 3 2" xfId="16324" xr:uid="{2172EF15-3CA8-4360-8EA5-E5AA59EC6FDA}"/>
    <cellStyle name="l_Revistas_Plano AC - AJUSTADO - 3 2 2" xfId="22483" xr:uid="{C72BBB30-D729-487D-A7D6-F7B17CE2D563}"/>
    <cellStyle name="l_Revistas_Plano AC - AJUSTADO - 3 2 2 2" xfId="39761" xr:uid="{D1C4ACDC-55BE-47CD-BCFE-C55F0B7AA961}"/>
    <cellStyle name="l_Revistas_Plano AC - AJUSTADO - 3 2 3" xfId="27402" xr:uid="{8354BF5F-B766-4659-BD58-E5D4F06286FA}"/>
    <cellStyle name="l_Revistas_Plano AC - AJUSTADO - 3 2 4" xfId="48661" xr:uid="{0A4AAF37-BC23-41AD-9308-636521AF7560}"/>
    <cellStyle name="l_Revistas_Plano AC - AJUSTADO - 3 3" xfId="18024" xr:uid="{8D831C8D-A7DF-4A87-9597-4B4A43284D21}"/>
    <cellStyle name="l_Revistas_Plano AC - AJUSTADO - 3 3 2" xfId="24183" xr:uid="{90A6E3D0-5576-4392-8B8E-9B0FDA19A9FA}"/>
    <cellStyle name="l_Revistas_Plano AC - AJUSTADO - 3 3 2 2" xfId="42846" xr:uid="{1F10A432-5183-49CC-A881-23B00C6DF260}"/>
    <cellStyle name="l_Revistas_Plano AC - AJUSTADO - 3 3 3" xfId="30620" xr:uid="{013FD25B-CB4C-4302-B2C5-4B8E93A721C0}"/>
    <cellStyle name="l_Revistas_Plano AC - AJUSTADO - 3 4" xfId="33617" xr:uid="{B0501F68-0CDE-4680-9E60-2937AC0B9247}"/>
    <cellStyle name="l_Revistas_Plano AC - AJUSTADO - 3 4 2" xfId="45336" xr:uid="{F95285F8-D6D2-4B5A-879F-4AE33089C1B0}"/>
    <cellStyle name="l_Revistas_Plano AC - AJUSTADO - 3 5" xfId="35819" xr:uid="{834EFEEB-1AC7-46B3-A78A-1CB8139ABDC5}"/>
    <cellStyle name="l_Revistas_Plano AC - AJUSTADO - 3 6" xfId="36801" xr:uid="{77AA2CE0-6638-4582-8140-736483AECDA7}"/>
    <cellStyle name="l_Revistas_Plano AC - AJUSTADO - 3 6 2" xfId="46337" xr:uid="{6620288B-5447-4605-BD21-633EE6FB87B3}"/>
    <cellStyle name="l_Revistas_Plano AC - AJUSTADO - 4" xfId="14584" xr:uid="{80EAB515-C137-48FC-8661-949976656354}"/>
    <cellStyle name="l_Revistas_Plano AC - AJUSTADO - 4 2" xfId="20743" xr:uid="{E1241F3D-E849-43DD-B36E-7B4F883200AC}"/>
    <cellStyle name="l_Revistas_Plano AC - AJUSTADO - 4 2 2" xfId="38153" xr:uid="{42F53E48-E958-48E7-92FD-5C0972A56147}"/>
    <cellStyle name="l_Revistas_Plano AC - AJUSTADO - 4 3" xfId="25651" xr:uid="{2F37A7D0-5D37-4CA6-9651-F4281F571741}"/>
    <cellStyle name="l_Revistas_Plano AC - AJUSTADO - 5" xfId="28862" xr:uid="{B5BC485C-1E17-4FCA-9BB4-1488DC388ADD}"/>
    <cellStyle name="l_Revistas_Plano AC - AJUSTADO - 5 2" xfId="41218" xr:uid="{5B4DDB86-16A2-4096-8D1C-4A0B4DC8191D}"/>
    <cellStyle name="l_Revistas_Plano AC - AJUSTADO - 6" xfId="25851" xr:uid="{75210226-356D-4027-A62B-1201DF28A281}"/>
    <cellStyle name="l_Revistas_Plano AC - AJUSTADO -_CINEMA - 9 MERCADOS" xfId="2361" xr:uid="{8B26EA57-4604-452F-AB50-3F10EBD9217F}"/>
    <cellStyle name="l_Revistas_Plano AC - AJUSTADO -_CINEMA - BRASÍLIA - 141" xfId="2362" xr:uid="{FB23F5A9-9B5C-402B-AABB-417FABB0FD15}"/>
    <cellStyle name="l_Revistas_Plano AC - AJUSTADO -_OOH - Rev 12" xfId="4449" xr:uid="{FE6FD4AB-D2C9-4C81-AC1F-A2CED7B781B9}"/>
    <cellStyle name="l_Revistas_Plano AC - AJUSTADO -_Plano  DF - Jornal Meia Pág. Tab. 17.05" xfId="2363" xr:uid="{7D80C91D-9015-465E-BA80-A1614B90A0FA}"/>
    <cellStyle name="l_Revistas_Plano AC - AJUSTADO -_Plano  PE - Jornal Meia Pág. Tab. 17.05" xfId="2364" xr:uid="{775C890A-74AC-4717-9B98-123CB68C68CA}"/>
    <cellStyle name="l_Revistas_Plano AC - AJUSTADO -_Plano BA - Jornal Meia Pág. Tab. 17.05" xfId="2365" xr:uid="{2C8A74ED-7174-46E2-AFCB-A7D7DD22AA48}"/>
    <cellStyle name="l_Revistas_Plano AC - AJUSTADO -_Plano CE - Jornal Meia Pág. Tab. 17.05" xfId="2366" xr:uid="{07CCAEBB-A176-4105-91FC-E5D542305216}"/>
    <cellStyle name="l_Revistas_Plano AC - AJUSTADO -_Plano MG - 16.05.08" xfId="2367" xr:uid="{F9142599-35B5-4319-87AA-D4E70D958EB6}"/>
    <cellStyle name="l_Revistas_Plano AC - AJUSTADO -_Plano PR -" xfId="2368" xr:uid="{40C7CEA1-5950-4D43-A44D-2BC43133FE03}"/>
    <cellStyle name="l_Revistas_Plano AC - AJUSTADO -_Plano PR - 16-05-08" xfId="2369" xr:uid="{87E02FD3-B074-4749-AB0B-42318D0C0601}"/>
    <cellStyle name="l_Revistas_Plano AC - AJUSTADO -_Plano RJ - AJUSTADO 06.05.08 CONFERÊNCIAS 15.05.08 - Cíntia" xfId="2370" xr:uid="{D9F73B26-C08C-4C49-A5A4-428BBC655EB6}"/>
    <cellStyle name="l_Revistas_Plano AC - AJUSTADO -_Plano RJ - AJUSTADO 06.05.08 CONFERÊNCIAS 15.05.08 - Cíntia 2" xfId="11742" xr:uid="{A203A041-4859-4B8B-B690-18DC8ECE050C}"/>
    <cellStyle name="l_Revistas_Plano AC - AJUSTADO -_Plano RJ - AJUSTADO 06.05.08 CONFERÊNCIAS 15.05.08 - Cíntia 2 2" xfId="13498" xr:uid="{483B2FC3-5D11-4EE1-96F8-5183FE6B1F0F}"/>
    <cellStyle name="l_Revistas_Plano AC - AJUSTADO -_Plano RJ - AJUSTADO 06.05.08 CONFERÊNCIAS 15.05.08 - Cíntia 2 2 2" xfId="17128" xr:uid="{73F6D320-0735-494E-B0D6-68D400C83CC2}"/>
    <cellStyle name="l_Revistas_Plano AC - AJUSTADO -_Plano RJ - AJUSTADO 06.05.08 CONFERÊNCIAS 15.05.08 - Cíntia 2 2 2 2" xfId="23287" xr:uid="{B8CC7D6B-D9DC-4DF3-9A2D-2A62D88C0BB7}"/>
    <cellStyle name="l_Revistas_Plano AC - AJUSTADO -_Plano RJ - AJUSTADO 06.05.08 CONFERÊNCIAS 15.05.08 - Cíntia 2 2 2 2 2" xfId="40554" xr:uid="{466DFBA0-EB38-46CD-B859-B0C3C17967B0}"/>
    <cellStyle name="l_Revistas_Plano AC - AJUSTADO -_Plano RJ - AJUSTADO 06.05.08 CONFERÊNCIAS 15.05.08 - Cíntia 2 2 2 3" xfId="28195" xr:uid="{0755FC24-C40C-45A8-8348-97F20E71A466}"/>
    <cellStyle name="l_Revistas_Plano AC - AJUSTADO -_Plano RJ - AJUSTADO 06.05.08 CONFERÊNCIAS 15.05.08 - Cíntia 2 2 3" xfId="31419" xr:uid="{F424ECBA-0992-48CA-92D1-D1DE6AA16AC9}"/>
    <cellStyle name="l_Revistas_Plano AC - AJUSTADO -_Plano RJ - AJUSTADO 06.05.08 CONFERÊNCIAS 15.05.08 - Cíntia 2 2 3 2" xfId="43643" xr:uid="{34C347F2-C04F-495F-950F-C21225CC0C77}"/>
    <cellStyle name="l_Revistas_Plano AC - AJUSTADO -_Plano RJ - AJUSTADO 06.05.08 CONFERÊNCIAS 15.05.08 - Cíntia 2 2 4" xfId="34411" xr:uid="{A753B166-2493-4002-B0F7-639EDE01443C}"/>
    <cellStyle name="l_Revistas_Plano AC - AJUSTADO -_Plano RJ - AJUSTADO 06.05.08 CONFERÊNCIAS 15.05.08 - Cíntia 2 2 4 2" xfId="46130" xr:uid="{ACA1D9B3-C338-40E9-8EDC-A5A83EA86817}"/>
    <cellStyle name="l_Revistas_Plano AC - AJUSTADO -_Plano RJ - AJUSTADO 06.05.08 CONFERÊNCIAS 15.05.08 - Cíntia 2 2 5" xfId="36612" xr:uid="{AF025E08-C32B-4D4F-9F56-13EBE22C86F9}"/>
    <cellStyle name="l_Revistas_Plano AC - AJUSTADO -_Plano RJ - AJUSTADO 06.05.08 CONFERÊNCIAS 15.05.08 - Cíntia 2 2 6" xfId="24524" xr:uid="{AD590210-A3B4-4EC7-B0C7-11DD2D99B4E3}"/>
    <cellStyle name="l_Revistas_Plano AC - AJUSTADO -_Plano RJ - AJUSTADO 06.05.08 CONFERÊNCIAS 15.05.08 - Cíntia 2 3" xfId="15425" xr:uid="{A4C9AF68-84B7-41B0-8A36-0BA7EFC4864D}"/>
    <cellStyle name="l_Revistas_Plano AC - AJUSTADO -_Plano RJ - AJUSTADO 06.05.08 CONFERÊNCIAS 15.05.08 - Cíntia 2 3 2" xfId="21584" xr:uid="{CE37BF71-E308-4AF3-AAA7-E55B604F4CED}"/>
    <cellStyle name="l_Revistas_Plano AC - AJUSTADO -_Plano RJ - AJUSTADO 06.05.08 CONFERÊNCIAS 15.05.08 - Cíntia 2 3 2 2" xfId="38957" xr:uid="{C2A03B29-2BE0-46FF-99CD-CBA039D0BE52}"/>
    <cellStyle name="l_Revistas_Plano AC - AJUSTADO -_Plano RJ - AJUSTADO 06.05.08 CONFERÊNCIAS 15.05.08 - Cíntia 2 3 3" xfId="26546" xr:uid="{A55F0686-84E5-490E-8B51-98B447E70602}"/>
    <cellStyle name="l_Revistas_Plano AC - AJUSTADO -_Plano RJ - AJUSTADO 06.05.08 CONFERÊNCIAS 15.05.08 - Cíntia 2 4" xfId="29737" xr:uid="{B3FDE8FE-B011-483E-ACA0-7DF4968FA32E}"/>
    <cellStyle name="l_Revistas_Plano AC - AJUSTADO -_Plano RJ - AJUSTADO 06.05.08 CONFERÊNCIAS 15.05.08 - Cíntia 2 4 2" xfId="42047" xr:uid="{00D830AF-A8D9-408F-82E4-72B8B6466144}"/>
    <cellStyle name="l_Revistas_Plano AC - AJUSTADO -_Plano RJ - AJUSTADO 06.05.08 CONFERÊNCIAS 15.05.08 - Cíntia 2 5" xfId="32721" xr:uid="{6D79170A-A7E1-4599-829B-4485A647C2A9}"/>
    <cellStyle name="l_Revistas_Plano AC - AJUSTADO -_Plano RJ - AJUSTADO 06.05.08 CONFERÊNCIAS 15.05.08 - Cíntia 2 5 2" xfId="44476" xr:uid="{25B88C6B-E313-4A48-9DB5-4F58249AB39A}"/>
    <cellStyle name="l_Revistas_Plano AC - AJUSTADO -_Plano RJ - AJUSTADO 06.05.08 CONFERÊNCIAS 15.05.08 - Cíntia 2 6" xfId="35026" xr:uid="{9BAAB1A4-BC10-4D76-834B-F5D358B6388C}"/>
    <cellStyle name="l_Revistas_Plano AC - AJUSTADO -_Plano RJ - AJUSTADO 06.05.08 CONFERÊNCIAS 15.05.08 - Cíntia 2 7" xfId="19607" xr:uid="{7C757BFA-D83D-4D04-89B9-4D1DCBDDAA6D}"/>
    <cellStyle name="l_Revistas_Plano AC - AJUSTADO -_Plano RJ - AJUSTADO 06.05.08 CONFERÊNCIAS 15.05.08 - Cíntia 3" xfId="12695" xr:uid="{B1BC7F4B-2FB3-45E2-B26B-52971F49927F}"/>
    <cellStyle name="l_Revistas_Plano AC - AJUSTADO -_Plano RJ - AJUSTADO 06.05.08 CONFERÊNCIAS 15.05.08 - Cíntia 3 2" xfId="16325" xr:uid="{471D1C2B-AAC7-4E99-9B5A-271B82040C3B}"/>
    <cellStyle name="l_Revistas_Plano AC - AJUSTADO -_Plano RJ - AJUSTADO 06.05.08 CONFERÊNCIAS 15.05.08 - Cíntia 3 2 2" xfId="22484" xr:uid="{CA7FC82E-5D89-4F50-BBAD-E33A78C1BC91}"/>
    <cellStyle name="l_Revistas_Plano AC - AJUSTADO -_Plano RJ - AJUSTADO 06.05.08 CONFERÊNCIAS 15.05.08 - Cíntia 3 2 2 2" xfId="39762" xr:uid="{58184EBD-6A5C-4CEE-8662-82416A66B30A}"/>
    <cellStyle name="l_Revistas_Plano AC - AJUSTADO -_Plano RJ - AJUSTADO 06.05.08 CONFERÊNCIAS 15.05.08 - Cíntia 3 2 3" xfId="27403" xr:uid="{B6AD6DC0-DF9B-4B4B-969D-62AD19FD522D}"/>
    <cellStyle name="l_Revistas_Plano AC - AJUSTADO -_Plano RJ - AJUSTADO 06.05.08 CONFERÊNCIAS 15.05.08 - Cíntia 3 2 4" xfId="48662" xr:uid="{29A230BA-9E9D-4F19-9B10-5990F8BF6C56}"/>
    <cellStyle name="l_Revistas_Plano AC - AJUSTADO -_Plano RJ - AJUSTADO 06.05.08 CONFERÊNCIAS 15.05.08 - Cíntia 3 3" xfId="18025" xr:uid="{21F96641-C8B0-4CA7-AA53-E5DDFB577493}"/>
    <cellStyle name="l_Revistas_Plano AC - AJUSTADO -_Plano RJ - AJUSTADO 06.05.08 CONFERÊNCIAS 15.05.08 - Cíntia 3 3 2" xfId="24184" xr:uid="{67A6DC40-8598-410F-8DC0-037F3EDA797C}"/>
    <cellStyle name="l_Revistas_Plano AC - AJUSTADO -_Plano RJ - AJUSTADO 06.05.08 CONFERÊNCIAS 15.05.08 - Cíntia 3 3 2 2" xfId="42847" xr:uid="{2D51DC27-BA78-4F34-A1FC-972B748730C7}"/>
    <cellStyle name="l_Revistas_Plano AC - AJUSTADO -_Plano RJ - AJUSTADO 06.05.08 CONFERÊNCIAS 15.05.08 - Cíntia 3 3 3" xfId="30621" xr:uid="{10F6D392-411F-4331-91E0-2996F5E6722F}"/>
    <cellStyle name="l_Revistas_Plano AC - AJUSTADO -_Plano RJ - AJUSTADO 06.05.08 CONFERÊNCIAS 15.05.08 - Cíntia 3 4" xfId="33618" xr:uid="{818D10A3-8306-47D8-AA60-936492108CD1}"/>
    <cellStyle name="l_Revistas_Plano AC - AJUSTADO -_Plano RJ - AJUSTADO 06.05.08 CONFERÊNCIAS 15.05.08 - Cíntia 3 4 2" xfId="45337" xr:uid="{6E3F9C65-35AC-4F96-93DB-1257127971E0}"/>
    <cellStyle name="l_Revistas_Plano AC - AJUSTADO -_Plano RJ - AJUSTADO 06.05.08 CONFERÊNCIAS 15.05.08 - Cíntia 3 5" xfId="35820" xr:uid="{2CCC6166-D739-4232-AD4C-DD4725AAD110}"/>
    <cellStyle name="l_Revistas_Plano AC - AJUSTADO -_Plano RJ - AJUSTADO 06.05.08 CONFERÊNCIAS 15.05.08 - Cíntia 3 6" xfId="32911" xr:uid="{A6246CB7-4E06-441B-81D7-06A592845743}"/>
    <cellStyle name="l_Revistas_Plano AC - AJUSTADO -_Plano RJ - AJUSTADO 06.05.08 CONFERÊNCIAS 15.05.08 - Cíntia 3 6 2" xfId="44660" xr:uid="{000E2226-E4B7-4580-AA1E-B239C69EC20C}"/>
    <cellStyle name="l_Revistas_Plano AC - AJUSTADO -_Plano RJ - AJUSTADO 06.05.08 CONFERÊNCIAS 15.05.08 - Cíntia 4" xfId="14585" xr:uid="{A387BDAB-4D97-441A-BB0B-E23868D5F576}"/>
    <cellStyle name="l_Revistas_Plano AC - AJUSTADO -_Plano RJ - AJUSTADO 06.05.08 CONFERÊNCIAS 15.05.08 - Cíntia 4 2" xfId="20744" xr:uid="{35FC5519-34A1-4512-A555-74775345752D}"/>
    <cellStyle name="l_Revistas_Plano AC - AJUSTADO -_Plano RJ - AJUSTADO 06.05.08 CONFERÊNCIAS 15.05.08 - Cíntia 4 2 2" xfId="38154" xr:uid="{EA941EA8-BF82-45BD-BE53-4DB77D8EEEE2}"/>
    <cellStyle name="l_Revistas_Plano AC - AJUSTADO -_Plano RJ - AJUSTADO 06.05.08 CONFERÊNCIAS 15.05.08 - Cíntia 4 3" xfId="25652" xr:uid="{75BBFFAD-17B4-40B9-9C0F-78DCA8C05429}"/>
    <cellStyle name="l_Revistas_Plano AC - AJUSTADO -_Plano RJ - AJUSTADO 06.05.08 CONFERÊNCIAS 15.05.08 - Cíntia 5" xfId="28863" xr:uid="{434848AF-1828-480E-AE55-23A6BE1242E1}"/>
    <cellStyle name="l_Revistas_Plano AC - AJUSTADO -_Plano RJ - AJUSTADO 06.05.08 CONFERÊNCIAS 15.05.08 - Cíntia 5 2" xfId="41219" xr:uid="{3B5FAF75-0A6C-465A-B109-6F38739FC528}"/>
    <cellStyle name="l_Revistas_Plano AC - AJUSTADO -_Plano RJ - AJUSTADO 06.05.08 CONFERÊNCIAS 15.05.08 - Cíntia 6" xfId="25850" xr:uid="{D13D7D1F-DE81-4FE5-B095-DE495B684FF9}"/>
    <cellStyle name="l_Revistas_Plano AC - AJUSTADO -_Plano RJ - AJUSTADO 06.05.08 CONFERÊNCIAS 15.05.08 - Cíntia_OOH - Rev 12" xfId="4450" xr:uid="{9B403878-28BC-4481-821C-26CA02CDD535}"/>
    <cellStyle name="l_Revistas_Plano AC - AJUSTADO -_Plano RJ -16.05.08" xfId="2371" xr:uid="{B4D822C5-FF4E-4817-97CB-CC2112897A98}"/>
    <cellStyle name="l_Revistas_Plano AC - AJUSTADO -_Plano RS" xfId="2372" xr:uid="{49AC1205-4C07-43E2-89A1-40759FA57916}"/>
    <cellStyle name="l_Revistas_Plano AC - AJUSTADO -_Plano RS - 16-05-08" xfId="2373" xr:uid="{007A2D8D-E01C-4F0B-945E-BF4C8D589FF2}"/>
    <cellStyle name="l_Revistas_Plano AC - AJUSTADO -_SÉCULO 21" xfId="2374" xr:uid="{EA2341DB-666F-46AE-9A69-BEB430044344}"/>
    <cellStyle name="l_Revistas_Plano AC - AJUSTADO -_TV MATISSE" xfId="2375" xr:uid="{0C72DFFE-513A-4AE9-B317-6B65A08AB345}"/>
    <cellStyle name="l_Revistas_Plano AC - AJUSTADO -_TV MATISSE 2" xfId="11743" xr:uid="{362DE397-EC11-4FF8-9ACB-86379181DA91}"/>
    <cellStyle name="l_Revistas_Plano AC - AJUSTADO -_TV MATISSE 2 2" xfId="13499" xr:uid="{76356EB0-9742-415A-BBCD-048A37863BAE}"/>
    <cellStyle name="l_Revistas_Plano AC - AJUSTADO -_TV MATISSE 2 2 2" xfId="17129" xr:uid="{CF8D622F-CACC-4AD6-ACC1-B57085E7A055}"/>
    <cellStyle name="l_Revistas_Plano AC - AJUSTADO -_TV MATISSE 2 2 2 2" xfId="23288" xr:uid="{6C87B538-3D16-4F03-9DE7-0E33060709FA}"/>
    <cellStyle name="l_Revistas_Plano AC - AJUSTADO -_TV MATISSE 2 2 2 2 2" xfId="40555" xr:uid="{E3E9C419-37F1-495E-A85D-ADC8CE1F05E6}"/>
    <cellStyle name="l_Revistas_Plano AC - AJUSTADO -_TV MATISSE 2 2 2 3" xfId="28196" xr:uid="{B35426CB-6939-4F38-9EC6-BF0B27BB34D9}"/>
    <cellStyle name="l_Revistas_Plano AC - AJUSTADO -_TV MATISSE 2 2 3" xfId="31420" xr:uid="{C984D082-AC4A-42A7-B1AE-3C7BA4899D0C}"/>
    <cellStyle name="l_Revistas_Plano AC - AJUSTADO -_TV MATISSE 2 2 3 2" xfId="43644" xr:uid="{17B65490-D532-4ECA-8076-8D50F618FC9D}"/>
    <cellStyle name="l_Revistas_Plano AC - AJUSTADO -_TV MATISSE 2 2 4" xfId="34412" xr:uid="{C6033A4C-3D99-4BFB-BE80-266359763545}"/>
    <cellStyle name="l_Revistas_Plano AC - AJUSTADO -_TV MATISSE 2 2 4 2" xfId="46131" xr:uid="{5B0FBE4D-69A9-4186-BC67-0565F54DF632}"/>
    <cellStyle name="l_Revistas_Plano AC - AJUSTADO -_TV MATISSE 2 2 5" xfId="36613" xr:uid="{8B7F38B3-8B27-4DE4-BE6A-AA75B018AE20}"/>
    <cellStyle name="l_Revistas_Plano AC - AJUSTADO -_TV MATISSE 2 2 6" xfId="24525" xr:uid="{337D8097-ACA6-48C8-8F3C-D9FA2234CD65}"/>
    <cellStyle name="l_Revistas_Plano AC - AJUSTADO -_TV MATISSE 2 3" xfId="15426" xr:uid="{2B481625-63F6-43F1-8E1D-89B1E5E1AD4A}"/>
    <cellStyle name="l_Revistas_Plano AC - AJUSTADO -_TV MATISSE 2 3 2" xfId="21585" xr:uid="{482F6AF4-0978-48E7-BC80-667836A8050A}"/>
    <cellStyle name="l_Revistas_Plano AC - AJUSTADO -_TV MATISSE 2 3 2 2" xfId="38958" xr:uid="{F690CE17-FDB7-4B6B-8A44-AE36F0309A6C}"/>
    <cellStyle name="l_Revistas_Plano AC - AJUSTADO -_TV MATISSE 2 3 3" xfId="26547" xr:uid="{98012601-91F4-49A2-AEC1-06A4EB0DED57}"/>
    <cellStyle name="l_Revistas_Plano AC - AJUSTADO -_TV MATISSE 2 4" xfId="29738" xr:uid="{91E17A92-1C12-4652-977D-059E7550F231}"/>
    <cellStyle name="l_Revistas_Plano AC - AJUSTADO -_TV MATISSE 2 4 2" xfId="42048" xr:uid="{D40D86A1-BE6C-4131-A14D-35B4E0C19174}"/>
    <cellStyle name="l_Revistas_Plano AC - AJUSTADO -_TV MATISSE 2 5" xfId="32722" xr:uid="{F1B92F5B-8A94-423F-8CC7-D1E7CB87E3F8}"/>
    <cellStyle name="l_Revistas_Plano AC - AJUSTADO -_TV MATISSE 2 5 2" xfId="44477" xr:uid="{D713EF9F-6E6B-4F95-9663-9938B7C30FC9}"/>
    <cellStyle name="l_Revistas_Plano AC - AJUSTADO -_TV MATISSE 2 6" xfId="35027" xr:uid="{B2266A04-1C7E-44C2-ADE4-250A8D46AA15}"/>
    <cellStyle name="l_Revistas_Plano AC - AJUSTADO -_TV MATISSE 2 7" xfId="18930" xr:uid="{2BE26F2B-FB19-485C-A4BE-868931C8E12B}"/>
    <cellStyle name="l_Revistas_Plano AC - AJUSTADO -_TV MATISSE 3" xfId="12696" xr:uid="{2F16C73B-F1E6-4691-8F91-79BB1D48DD76}"/>
    <cellStyle name="l_Revistas_Plano AC - AJUSTADO -_TV MATISSE 3 2" xfId="16326" xr:uid="{4613BF95-608B-4189-BEC3-9ADC4DD215D9}"/>
    <cellStyle name="l_Revistas_Plano AC - AJUSTADO -_TV MATISSE 3 2 2" xfId="22485" xr:uid="{18FC240D-8482-450F-8636-F364FC063F54}"/>
    <cellStyle name="l_Revistas_Plano AC - AJUSTADO -_TV MATISSE 3 2 2 2" xfId="39763" xr:uid="{D2079FC4-39C3-4D15-B4CC-1DD207148A64}"/>
    <cellStyle name="l_Revistas_Plano AC - AJUSTADO -_TV MATISSE 3 2 3" xfId="27404" xr:uid="{AA713B1F-D558-4AD0-A001-5C9293EE3A8C}"/>
    <cellStyle name="l_Revistas_Plano AC - AJUSTADO -_TV MATISSE 3 2 4" xfId="48663" xr:uid="{0B6023A7-8028-40E0-BD32-A92F781FB239}"/>
    <cellStyle name="l_Revistas_Plano AC - AJUSTADO -_TV MATISSE 3 3" xfId="18026" xr:uid="{77DC169E-F457-48B8-8FB7-9599E9EEBED3}"/>
    <cellStyle name="l_Revistas_Plano AC - AJUSTADO -_TV MATISSE 3 3 2" xfId="24185" xr:uid="{C46DC5B0-EABF-40FC-8B1E-478F9AD5C1C9}"/>
    <cellStyle name="l_Revistas_Plano AC - AJUSTADO -_TV MATISSE 3 3 2 2" xfId="42848" xr:uid="{0667F65F-7162-4136-9127-9B99EDF3E497}"/>
    <cellStyle name="l_Revistas_Plano AC - AJUSTADO -_TV MATISSE 3 3 3" xfId="30622" xr:uid="{3E9ACD98-51A9-472A-9681-15908AC27956}"/>
    <cellStyle name="l_Revistas_Plano AC - AJUSTADO -_TV MATISSE 3 4" xfId="33619" xr:uid="{5AA8FCFC-6421-4592-9FBD-D45ACDD8A867}"/>
    <cellStyle name="l_Revistas_Plano AC - AJUSTADO -_TV MATISSE 3 4 2" xfId="45338" xr:uid="{1FF17FE0-80AA-421F-A9F0-8E92EFC6C01E}"/>
    <cellStyle name="l_Revistas_Plano AC - AJUSTADO -_TV MATISSE 3 5" xfId="35821" xr:uid="{9B89F9D3-3E2F-4BAD-877A-CA07F5128CAD}"/>
    <cellStyle name="l_Revistas_Plano AC - AJUSTADO -_TV MATISSE 3 6" xfId="36997" xr:uid="{00BF4DD7-8FEF-4E3F-AF53-7071924D72D1}"/>
    <cellStyle name="l_Revistas_Plano AC - AJUSTADO -_TV MATISSE 3 6 2" xfId="46533" xr:uid="{1587360C-42D6-4906-80D6-65700F331CFA}"/>
    <cellStyle name="l_Revistas_Plano AC - AJUSTADO -_TV MATISSE 4" xfId="14586" xr:uid="{93195B4C-46EC-4131-9D9A-6D9CE616D634}"/>
    <cellStyle name="l_Revistas_Plano AC - AJUSTADO -_TV MATISSE 4 2" xfId="20745" xr:uid="{70CC5139-1E17-4CB1-9901-B7A7D0B868AC}"/>
    <cellStyle name="l_Revistas_Plano AC - AJUSTADO -_TV MATISSE 4 2 2" xfId="38155" xr:uid="{D0FE3C2F-295E-407A-A814-D0280ABD9554}"/>
    <cellStyle name="l_Revistas_Plano AC - AJUSTADO -_TV MATISSE 4 3" xfId="25653" xr:uid="{98745FB3-F0E4-4581-BFDF-6C80C6E41065}"/>
    <cellStyle name="l_Revistas_Plano AC - AJUSTADO -_TV MATISSE 5" xfId="28864" xr:uid="{0DA6D487-503A-47C3-ACE6-48BAE423D294}"/>
    <cellStyle name="l_Revistas_Plano AC - AJUSTADO -_TV MATISSE 5 2" xfId="41220" xr:uid="{B7C69EC6-3ED9-4862-90C2-B538C870E8C3}"/>
    <cellStyle name="l_Revistas_Plano AC - AJUSTADO -_TV MATISSE 6" xfId="25849" xr:uid="{D6B53864-31CC-4800-AE78-9D77CAAF5FEA}"/>
    <cellStyle name="l_Revistas_Plano AC - AJUSTADO -_TV MATISSE_OOH - Rev 12" xfId="4451" xr:uid="{3B93C943-5E09-4E30-8035-D8A439D85C10}"/>
    <cellStyle name="l_Revistas_Plano AC - REV I - 13-05" xfId="2376" xr:uid="{311A8DD2-DE85-4A28-B388-2849EC75669C}"/>
    <cellStyle name="l_Revistas_Plano AC - REV I - 13-05 2" xfId="11744" xr:uid="{1F9961DD-B33C-46B9-9CEC-D1999E106BCF}"/>
    <cellStyle name="l_Revistas_Plano AC - REV I - 13-05 2 2" xfId="13500" xr:uid="{BC6E03CB-4B2E-445C-80FA-750022E10A64}"/>
    <cellStyle name="l_Revistas_Plano AC - REV I - 13-05 2 2 2" xfId="17130" xr:uid="{CA85E5EC-E299-4B51-A1E9-EE16D39F657B}"/>
    <cellStyle name="l_Revistas_Plano AC - REV I - 13-05 2 2 2 2" xfId="23289" xr:uid="{F73D132A-00C3-4652-B413-C13C891A7EF7}"/>
    <cellStyle name="l_Revistas_Plano AC - REV I - 13-05 2 2 2 2 2" xfId="40556" xr:uid="{8C07FBB2-EA4C-4902-BBD6-6DBB5840124B}"/>
    <cellStyle name="l_Revistas_Plano AC - REV I - 13-05 2 2 2 3" xfId="28197" xr:uid="{49DA03F0-4A74-4316-9352-104AEB35F8A4}"/>
    <cellStyle name="l_Revistas_Plano AC - REV I - 13-05 2 2 3" xfId="31421" xr:uid="{616490C9-D681-4E75-BA76-DF3B418E750B}"/>
    <cellStyle name="l_Revistas_Plano AC - REV I - 13-05 2 2 3 2" xfId="43645" xr:uid="{28A21399-6FD5-44DF-90DD-09FE9F4DE5F4}"/>
    <cellStyle name="l_Revistas_Plano AC - REV I - 13-05 2 2 4" xfId="34413" xr:uid="{62EC180E-5FB2-4E0E-8898-65178DD106AB}"/>
    <cellStyle name="l_Revistas_Plano AC - REV I - 13-05 2 2 4 2" xfId="46132" xr:uid="{0B497843-4E00-4BA7-95F5-7CD4759BA470}"/>
    <cellStyle name="l_Revistas_Plano AC - REV I - 13-05 2 2 5" xfId="36614" xr:uid="{D738C648-E01F-47F5-921D-E355F5E8D4B7}"/>
    <cellStyle name="l_Revistas_Plano AC - REV I - 13-05 2 2 6" xfId="24526" xr:uid="{E8AE3ED2-4A87-43F3-AA29-7B45347CDC3D}"/>
    <cellStyle name="l_Revistas_Plano AC - REV I - 13-05 2 3" xfId="15427" xr:uid="{D62DAD8E-9CCA-445A-9557-41C6FE5C001F}"/>
    <cellStyle name="l_Revistas_Plano AC - REV I - 13-05 2 3 2" xfId="21586" xr:uid="{85565817-DAEA-41BE-ADE0-2E3EDE299F8A}"/>
    <cellStyle name="l_Revistas_Plano AC - REV I - 13-05 2 3 2 2" xfId="38959" xr:uid="{E015DDBB-E767-420C-9672-B442A511A800}"/>
    <cellStyle name="l_Revistas_Plano AC - REV I - 13-05 2 3 3" xfId="26548" xr:uid="{169902EA-97A0-420C-A367-EEE3AAA656D8}"/>
    <cellStyle name="l_Revistas_Plano AC - REV I - 13-05 2 4" xfId="29739" xr:uid="{A9E42691-3D90-4058-BDC5-9696608AF440}"/>
    <cellStyle name="l_Revistas_Plano AC - REV I - 13-05 2 4 2" xfId="42049" xr:uid="{E51F1062-2307-43D7-B521-A385F44BC659}"/>
    <cellStyle name="l_Revistas_Plano AC - REV I - 13-05 2 5" xfId="32723" xr:uid="{69622D0B-FFF5-4860-85D2-4C14199531DF}"/>
    <cellStyle name="l_Revistas_Plano AC - REV I - 13-05 2 5 2" xfId="44478" xr:uid="{ADCF6779-AC95-4CCA-9A98-EB2F684C755F}"/>
    <cellStyle name="l_Revistas_Plano AC - REV I - 13-05 2 6" xfId="35028" xr:uid="{27FFAB4B-E7E2-49B4-9C69-B19F1FB3D901}"/>
    <cellStyle name="l_Revistas_Plano AC - REV I - 13-05 2 7" xfId="18614" xr:uid="{060A92D0-A057-4978-89A3-968FEFA27D41}"/>
    <cellStyle name="l_Revistas_Plano AC - REV I - 13-05 3" xfId="12697" xr:uid="{4CD1CEC3-3B2B-4BAF-A05E-D45F0B652264}"/>
    <cellStyle name="l_Revistas_Plano AC - REV I - 13-05 3 2" xfId="16327" xr:uid="{E230AD70-BDE1-4E18-845A-CF66CA952EEB}"/>
    <cellStyle name="l_Revistas_Plano AC - REV I - 13-05 3 2 2" xfId="22486" xr:uid="{27F4BC35-12C6-418B-960B-1A207BB58E9D}"/>
    <cellStyle name="l_Revistas_Plano AC - REV I - 13-05 3 2 2 2" xfId="39764" xr:uid="{BD790D8F-39F4-41C3-B05F-D9181E09E9CF}"/>
    <cellStyle name="l_Revistas_Plano AC - REV I - 13-05 3 2 3" xfId="27405" xr:uid="{190C2F91-F362-4456-96A8-EA119981D29A}"/>
    <cellStyle name="l_Revistas_Plano AC - REV I - 13-05 3 2 4" xfId="48664" xr:uid="{7CA0BAC6-A58B-4C27-862F-56B055298B47}"/>
    <cellStyle name="l_Revistas_Plano AC - REV I - 13-05 3 3" xfId="18027" xr:uid="{E7A5EC5A-9AA6-44BC-86F8-87A889C5CE1E}"/>
    <cellStyle name="l_Revistas_Plano AC - REV I - 13-05 3 3 2" xfId="24186" xr:uid="{987FF2EF-3295-4832-AD2C-A1EB0A83A517}"/>
    <cellStyle name="l_Revistas_Plano AC - REV I - 13-05 3 3 2 2" xfId="42849" xr:uid="{8BBD5833-8C76-4BC9-9577-E79841C3F7BF}"/>
    <cellStyle name="l_Revistas_Plano AC - REV I - 13-05 3 3 3" xfId="30623" xr:uid="{BAA5FB19-885B-4D96-A964-99F87965F30B}"/>
    <cellStyle name="l_Revistas_Plano AC - REV I - 13-05 3 4" xfId="33620" xr:uid="{F11242D3-A2CF-4BA6-9405-B3088A61D553}"/>
    <cellStyle name="l_Revistas_Plano AC - REV I - 13-05 3 4 2" xfId="45339" xr:uid="{AA851F94-E653-421A-B6E8-89A5886A1D11}"/>
    <cellStyle name="l_Revistas_Plano AC - REV I - 13-05 3 5" xfId="35822" xr:uid="{3C79E479-4DA4-4AC9-919A-442EC281670C}"/>
    <cellStyle name="l_Revistas_Plano AC - REV I - 13-05 3 6" xfId="37200" xr:uid="{9E9FA536-017A-4FBA-9D08-7F0A9C9DBD1B}"/>
    <cellStyle name="l_Revistas_Plano AC - REV I - 13-05 3 6 2" xfId="46736" xr:uid="{E101D3AF-B1A3-43EE-81AF-B15A7F878131}"/>
    <cellStyle name="l_Revistas_Plano AC - REV I - 13-05 4" xfId="14587" xr:uid="{56718891-EE4E-4F3B-B344-FEA358E7E714}"/>
    <cellStyle name="l_Revistas_Plano AC - REV I - 13-05 4 2" xfId="20746" xr:uid="{243624D0-792B-40A9-8815-8E65CF2174BA}"/>
    <cellStyle name="l_Revistas_Plano AC - REV I - 13-05 4 2 2" xfId="38156" xr:uid="{15DE6BB5-0ADD-4B18-92A6-6CFA0A506B2D}"/>
    <cellStyle name="l_Revistas_Plano AC - REV I - 13-05 4 3" xfId="25654" xr:uid="{1B9DF4B8-B708-40D1-B773-1D9917E2C903}"/>
    <cellStyle name="l_Revistas_Plano AC - REV I - 13-05 5" xfId="28865" xr:uid="{C668509B-53E2-42B6-939F-118FF161B3FA}"/>
    <cellStyle name="l_Revistas_Plano AC - REV I - 13-05 5 2" xfId="41221" xr:uid="{94C81BCF-94E6-49E5-9E8C-20290700DFEC}"/>
    <cellStyle name="l_Revistas_Plano AC - REV I - 13-05 6" xfId="25848" xr:uid="{025074D0-6433-4D04-A8B2-CE0235A33A0B}"/>
    <cellStyle name="l_Revistas_Plano AC - REV I - 13-05_OOH - Rev 12" xfId="4452" xr:uid="{991293CF-B887-40E9-9D73-3FE14AE6E9F3}"/>
    <cellStyle name="l_Revistas_Plano AM - REV I - 13.05" xfId="2377" xr:uid="{FA40D65E-45EF-4423-8BBF-B11B18411B02}"/>
    <cellStyle name="l_Revistas_Plano AM - REV I - 13.05 2" xfId="11745" xr:uid="{E23EEFC1-747B-4517-BFFE-6C9FF064E7B9}"/>
    <cellStyle name="l_Revistas_Plano AM - REV I - 13.05 2 2" xfId="13501" xr:uid="{E023C18A-B781-4479-A287-F3DD1337EA3D}"/>
    <cellStyle name="l_Revistas_Plano AM - REV I - 13.05 2 2 2" xfId="17131" xr:uid="{09CA0EAC-E41C-4B31-A095-E170BD23AAB4}"/>
    <cellStyle name="l_Revistas_Plano AM - REV I - 13.05 2 2 2 2" xfId="23290" xr:uid="{183AAB96-89F7-49F1-94A2-CA89BB4F051D}"/>
    <cellStyle name="l_Revistas_Plano AM - REV I - 13.05 2 2 2 2 2" xfId="40557" xr:uid="{4704F52E-F0B9-46EB-8EAE-9C0A30E76BD9}"/>
    <cellStyle name="l_Revistas_Plano AM - REV I - 13.05 2 2 2 3" xfId="28198" xr:uid="{5CAD16BD-6F4B-4AC0-AA6F-2B8F827327D1}"/>
    <cellStyle name="l_Revistas_Plano AM - REV I - 13.05 2 2 3" xfId="31422" xr:uid="{245831B5-BA3F-43B8-9301-42CF49827C39}"/>
    <cellStyle name="l_Revistas_Plano AM - REV I - 13.05 2 2 3 2" xfId="43646" xr:uid="{0A2B5CDF-A95B-4FEE-9D74-F056A0983355}"/>
    <cellStyle name="l_Revistas_Plano AM - REV I - 13.05 2 2 4" xfId="34414" xr:uid="{7F7168A3-3DB0-4879-8388-CC6098CAE986}"/>
    <cellStyle name="l_Revistas_Plano AM - REV I - 13.05 2 2 4 2" xfId="46133" xr:uid="{CFC63FF5-1363-4ADD-AA2E-9DCE021B19F2}"/>
    <cellStyle name="l_Revistas_Plano AM - REV I - 13.05 2 2 5" xfId="36615" xr:uid="{720F5232-2E44-4264-8A59-E666E3667F0D}"/>
    <cellStyle name="l_Revistas_Plano AM - REV I - 13.05 2 2 6" xfId="24527" xr:uid="{18377344-93C7-4DD8-921F-0AAF12AECD26}"/>
    <cellStyle name="l_Revistas_Plano AM - REV I - 13.05 2 3" xfId="15428" xr:uid="{7A408413-04F2-4700-838E-051368689FCC}"/>
    <cellStyle name="l_Revistas_Plano AM - REV I - 13.05 2 3 2" xfId="21587" xr:uid="{8688EF2C-CCD1-4FFA-9150-2D4D3584A8E7}"/>
    <cellStyle name="l_Revistas_Plano AM - REV I - 13.05 2 3 2 2" xfId="38960" xr:uid="{FC2D2C2D-B637-4D22-8E56-2D0A48462F76}"/>
    <cellStyle name="l_Revistas_Plano AM - REV I - 13.05 2 3 3" xfId="26549" xr:uid="{4899B603-4E1E-4528-B9D0-94CAF0B2E62A}"/>
    <cellStyle name="l_Revistas_Plano AM - REV I - 13.05 2 4" xfId="29740" xr:uid="{B37509B7-71D5-44D9-BCBF-F6492E6FAE3F}"/>
    <cellStyle name="l_Revistas_Plano AM - REV I - 13.05 2 4 2" xfId="42050" xr:uid="{4D30F333-F991-43CA-8333-3A02395DE74F}"/>
    <cellStyle name="l_Revistas_Plano AM - REV I - 13.05 2 5" xfId="32724" xr:uid="{11945FFC-70D9-419B-88D1-77DA4D7A6793}"/>
    <cellStyle name="l_Revistas_Plano AM - REV I - 13.05 2 5 2" xfId="44479" xr:uid="{21396BE4-6594-47A1-8FB3-5E92FC55FC85}"/>
    <cellStyle name="l_Revistas_Plano AM - REV I - 13.05 2 6" xfId="35029" xr:uid="{BE2C3FD6-80B2-440F-9F52-9EC992D6D818}"/>
    <cellStyle name="l_Revistas_Plano AM - REV I - 13.05 2 7" xfId="19312" xr:uid="{B583B0F9-50E2-4461-8361-11CD00C8CBAA}"/>
    <cellStyle name="l_Revistas_Plano AM - REV I - 13.05 3" xfId="12698" xr:uid="{B7BE4A6C-57CC-4138-AD83-4E615CD56E8B}"/>
    <cellStyle name="l_Revistas_Plano AM - REV I - 13.05 3 2" xfId="16328" xr:uid="{CE7202FF-68EB-401E-8AFE-5341F5167122}"/>
    <cellStyle name="l_Revistas_Plano AM - REV I - 13.05 3 2 2" xfId="22487" xr:uid="{0DF50498-9C5D-4332-B87F-D0697EE2BF25}"/>
    <cellStyle name="l_Revistas_Plano AM - REV I - 13.05 3 2 2 2" xfId="39765" xr:uid="{8A9030BA-8027-4B58-AD85-62B5EEF289BD}"/>
    <cellStyle name="l_Revistas_Plano AM - REV I - 13.05 3 2 3" xfId="27406" xr:uid="{EF70B448-E914-41E9-8B69-7B0A752E1F2E}"/>
    <cellStyle name="l_Revistas_Plano AM - REV I - 13.05 3 2 4" xfId="48665" xr:uid="{18EA06C7-6689-415B-ADB8-755C1797EA6F}"/>
    <cellStyle name="l_Revistas_Plano AM - REV I - 13.05 3 3" xfId="18028" xr:uid="{4F3C73EA-C9F5-4818-A975-62577F5A9C37}"/>
    <cellStyle name="l_Revistas_Plano AM - REV I - 13.05 3 3 2" xfId="24187" xr:uid="{384A2F57-C990-4150-A8A0-E44AFDF5DF98}"/>
    <cellStyle name="l_Revistas_Plano AM - REV I - 13.05 3 3 2 2" xfId="42850" xr:uid="{6594ACD9-AA3F-4E38-82B3-2DB6E17EE7A4}"/>
    <cellStyle name="l_Revistas_Plano AM - REV I - 13.05 3 3 3" xfId="30624" xr:uid="{036CBAE9-02B2-4F35-97AB-A04E5CC25D0D}"/>
    <cellStyle name="l_Revistas_Plano AM - REV I - 13.05 3 4" xfId="33621" xr:uid="{72743B86-E363-4BC2-AA06-6418BFCB4F26}"/>
    <cellStyle name="l_Revistas_Plano AM - REV I - 13.05 3 4 2" xfId="45340" xr:uid="{9070768F-A862-49DC-9421-8CB5CF38F8F6}"/>
    <cellStyle name="l_Revistas_Plano AM - REV I - 13.05 3 5" xfId="35823" xr:uid="{9ECB840B-B8B4-4CD2-BCBC-AF0BE9C5BF05}"/>
    <cellStyle name="l_Revistas_Plano AM - REV I - 13.05 3 6" xfId="36800" xr:uid="{80AE6421-448D-4681-ADCB-81DFBD3D2EEB}"/>
    <cellStyle name="l_Revistas_Plano AM - REV I - 13.05 3 6 2" xfId="46336" xr:uid="{3BBEE79B-8888-4B22-82BB-8757EC25944B}"/>
    <cellStyle name="l_Revistas_Plano AM - REV I - 13.05 4" xfId="14588" xr:uid="{4423E190-70F4-42AE-8FD1-B959B8CD7D4D}"/>
    <cellStyle name="l_Revistas_Plano AM - REV I - 13.05 4 2" xfId="20747" xr:uid="{C780024E-A056-4E9D-A321-14CCC0B31214}"/>
    <cellStyle name="l_Revistas_Plano AM - REV I - 13.05 4 2 2" xfId="38157" xr:uid="{95869B8C-AC78-4C35-9055-03CDE21FBE2A}"/>
    <cellStyle name="l_Revistas_Plano AM - REV I - 13.05 4 3" xfId="25655" xr:uid="{7FB4FC76-BD35-45BA-BE8B-A48FCCAFE680}"/>
    <cellStyle name="l_Revistas_Plano AM - REV I - 13.05 5" xfId="28866" xr:uid="{1C98CBEF-DEE5-4A77-B769-63587EEC6DE4}"/>
    <cellStyle name="l_Revistas_Plano AM - REV I - 13.05 5 2" xfId="41222" xr:uid="{003777BE-E34E-4E12-9580-AF204C2F2DEB}"/>
    <cellStyle name="l_Revistas_Plano AM - REV I - 13.05 6" xfId="26730" xr:uid="{2D931704-8DDE-4D57-B94D-95271C5ED528}"/>
    <cellStyle name="l_Revistas_Plano AM - REV I - 13.05_OOH - Rev 12" xfId="4453" xr:uid="{D63DED29-534C-4881-B898-00BD5684BBFB}"/>
    <cellStyle name="l_Revistas_Plano AP - REV I - 13.05" xfId="2378" xr:uid="{094A1ED0-6A73-4D74-A64D-DFD13AABB20A}"/>
    <cellStyle name="l_Revistas_Plano AP - REV I - 13.05 2" xfId="11746" xr:uid="{56610DD6-713D-4832-9BAE-4E66945069E6}"/>
    <cellStyle name="l_Revistas_Plano AP - REV I - 13.05 2 2" xfId="13502" xr:uid="{D6F7EAC1-C964-4590-9FE9-7CE9311AD15A}"/>
    <cellStyle name="l_Revistas_Plano AP - REV I - 13.05 2 2 2" xfId="17132" xr:uid="{02A9A07E-8E5E-45A5-B02A-EE2BA8E10659}"/>
    <cellStyle name="l_Revistas_Plano AP - REV I - 13.05 2 2 2 2" xfId="23291" xr:uid="{4C495BE9-2C07-4FB2-9676-CFF057700FDD}"/>
    <cellStyle name="l_Revistas_Plano AP - REV I - 13.05 2 2 2 2 2" xfId="40558" xr:uid="{810E78FB-10B0-44E7-87CA-0A86C1F3F95A}"/>
    <cellStyle name="l_Revistas_Plano AP - REV I - 13.05 2 2 2 3" xfId="28199" xr:uid="{77426F48-38E9-48AE-A551-E782385874CE}"/>
    <cellStyle name="l_Revistas_Plano AP - REV I - 13.05 2 2 3" xfId="31423" xr:uid="{F951ECF1-A630-421F-834A-29ED876A0092}"/>
    <cellStyle name="l_Revistas_Plano AP - REV I - 13.05 2 2 3 2" xfId="43647" xr:uid="{C6E84DD1-7B94-4F66-AD78-9BD442F0EC87}"/>
    <cellStyle name="l_Revistas_Plano AP - REV I - 13.05 2 2 4" xfId="34415" xr:uid="{2819A0CB-47FD-4514-A00E-DA117BD3C83F}"/>
    <cellStyle name="l_Revistas_Plano AP - REV I - 13.05 2 2 4 2" xfId="46134" xr:uid="{DCFCCE1D-8CE9-42CF-95AB-3BE40BA6C663}"/>
    <cellStyle name="l_Revistas_Plano AP - REV I - 13.05 2 2 5" xfId="36616" xr:uid="{B374F6AC-8305-41EA-B17C-F0D2F63A2DBD}"/>
    <cellStyle name="l_Revistas_Plano AP - REV I - 13.05 2 2 6" xfId="24528" xr:uid="{8069F646-9454-4135-B9BE-6AA148EAEB46}"/>
    <cellStyle name="l_Revistas_Plano AP - REV I - 13.05 2 3" xfId="15429" xr:uid="{78BA3296-E6DE-471F-9EF3-8903AA9F6323}"/>
    <cellStyle name="l_Revistas_Plano AP - REV I - 13.05 2 3 2" xfId="21588" xr:uid="{961F0728-D532-46DA-BAAD-1112B90A484B}"/>
    <cellStyle name="l_Revistas_Plano AP - REV I - 13.05 2 3 2 2" xfId="38961" xr:uid="{E989B6E3-6A93-41B6-82A1-E243E51EBCF6}"/>
    <cellStyle name="l_Revistas_Plano AP - REV I - 13.05 2 3 3" xfId="26550" xr:uid="{A16CCE40-0B86-4F31-B227-419093BE8EF0}"/>
    <cellStyle name="l_Revistas_Plano AP - REV I - 13.05 2 4" xfId="29741" xr:uid="{0DAD8FEA-463F-4A00-8E42-74997CF5FF4D}"/>
    <cellStyle name="l_Revistas_Plano AP - REV I - 13.05 2 4 2" xfId="42051" xr:uid="{393531B8-B8FC-4E5E-8E0C-FDDF0F4C236C}"/>
    <cellStyle name="l_Revistas_Plano AP - REV I - 13.05 2 5" xfId="32725" xr:uid="{006AC0F8-9840-4E66-9C0A-BA1EE0FCED29}"/>
    <cellStyle name="l_Revistas_Plano AP - REV I - 13.05 2 5 2" xfId="44480" xr:uid="{2D355D90-51A4-400E-B9CA-4DD122EE7701}"/>
    <cellStyle name="l_Revistas_Plano AP - REV I - 13.05 2 6" xfId="35030" xr:uid="{564849A2-E54D-4B82-A0A6-70EBA71BE669}"/>
    <cellStyle name="l_Revistas_Plano AP - REV I - 13.05 2 7" xfId="19606" xr:uid="{30EA4077-6124-4A5F-A775-2D70575906A1}"/>
    <cellStyle name="l_Revistas_Plano AP - REV I - 13.05 3" xfId="12699" xr:uid="{E508BB5D-CD38-4ADF-AC05-8F86CF4952E3}"/>
    <cellStyle name="l_Revistas_Plano AP - REV I - 13.05 3 2" xfId="16329" xr:uid="{D2721748-3F1E-4D48-BB4F-CB1D73CA54FE}"/>
    <cellStyle name="l_Revistas_Plano AP - REV I - 13.05 3 2 2" xfId="22488" xr:uid="{2B7F360C-1C75-4908-B4DA-48F0BDF23D4A}"/>
    <cellStyle name="l_Revistas_Plano AP - REV I - 13.05 3 2 2 2" xfId="39766" xr:uid="{B65FD4AB-C287-4306-93D2-6918185B61EB}"/>
    <cellStyle name="l_Revistas_Plano AP - REV I - 13.05 3 2 3" xfId="27407" xr:uid="{91AC8B06-3B19-4F4C-A6E2-968E1C275B25}"/>
    <cellStyle name="l_Revistas_Plano AP - REV I - 13.05 3 2 4" xfId="48666" xr:uid="{D9F5AEFF-0CE9-4344-8169-C02BA9C175A7}"/>
    <cellStyle name="l_Revistas_Plano AP - REV I - 13.05 3 3" xfId="18029" xr:uid="{D1D42BA0-407E-442F-A470-13F1119C0BF1}"/>
    <cellStyle name="l_Revistas_Plano AP - REV I - 13.05 3 3 2" xfId="24188" xr:uid="{E8178406-49FD-4E65-B7E9-87801CBEC44D}"/>
    <cellStyle name="l_Revistas_Plano AP - REV I - 13.05 3 3 2 2" xfId="42851" xr:uid="{1E436433-DA03-410C-AE1C-A50483358787}"/>
    <cellStyle name="l_Revistas_Plano AP - REV I - 13.05 3 3 3" xfId="30625" xr:uid="{72688C6E-E091-447A-A79C-E9FE9941DF6B}"/>
    <cellStyle name="l_Revistas_Plano AP - REV I - 13.05 3 4" xfId="33622" xr:uid="{F68ED986-E7B3-49F8-84FA-DB96A3103A30}"/>
    <cellStyle name="l_Revistas_Plano AP - REV I - 13.05 3 4 2" xfId="45341" xr:uid="{4B2629DA-4D79-444B-A0D4-B86502875764}"/>
    <cellStyle name="l_Revistas_Plano AP - REV I - 13.05 3 5" xfId="35824" xr:uid="{F6314901-B119-486C-AAA7-0E739FAE69A5}"/>
    <cellStyle name="l_Revistas_Plano AP - REV I - 13.05 3 6" xfId="32937" xr:uid="{E937C3DB-E61B-4133-9693-896BE60430E6}"/>
    <cellStyle name="l_Revistas_Plano AP - REV I - 13.05 3 6 2" xfId="44675" xr:uid="{91E9E0D5-C0AE-4F5B-9871-191CEC27B32F}"/>
    <cellStyle name="l_Revistas_Plano AP - REV I - 13.05 4" xfId="14589" xr:uid="{39E15CD3-7F8B-4A2E-BA70-921DC836B789}"/>
    <cellStyle name="l_Revistas_Plano AP - REV I - 13.05 4 2" xfId="20748" xr:uid="{48D9F951-B742-4F03-8E80-79B4487C8086}"/>
    <cellStyle name="l_Revistas_Plano AP - REV I - 13.05 4 2 2" xfId="38158" xr:uid="{5549B402-086A-40F0-9C63-2CD6D57FA0FE}"/>
    <cellStyle name="l_Revistas_Plano AP - REV I - 13.05 4 3" xfId="25656" xr:uid="{94770D9A-82BA-4360-802A-34B5871A3331}"/>
    <cellStyle name="l_Revistas_Plano AP - REV I - 13.05 5" xfId="28867" xr:uid="{8F76248F-B84A-41CD-929C-35B9FED760C7}"/>
    <cellStyle name="l_Revistas_Plano AP - REV I - 13.05 5 2" xfId="41223" xr:uid="{619C8E70-CE63-4305-B20D-1018A4E1D343}"/>
    <cellStyle name="l_Revistas_Plano AP - REV I - 13.05 6" xfId="24686" xr:uid="{F05CE983-3BB6-418D-BC96-2316A79D3029}"/>
    <cellStyle name="l_Revistas_Plano AP - REV I - 13.05_OOH - Rev 12" xfId="4454" xr:uid="{E83CB085-6052-4533-8752-D8D9535C8729}"/>
    <cellStyle name="l_Revistas_Plano BA - Jornal Meia Pág. Tab. 17.05" xfId="2379" xr:uid="{F3E85B86-EB36-4CC5-A021-66252AB401F6}"/>
    <cellStyle name="l_Revistas_Plano BA - Jornal Meia Pág. Tab. 17.05 - JR NÃO PROG. 19.05" xfId="2380" xr:uid="{F4E852DE-A563-489B-9C6A-03667D5EB8D6}"/>
    <cellStyle name="l_Revistas_Plano BA - REConferido Jornal 15.05 16.05.08" xfId="2381" xr:uid="{CB669E6B-B269-4AA9-8D57-F0BAE767549C}"/>
    <cellStyle name="l_Revistas_Plano Base PI" xfId="2382" xr:uid="{72013E21-0DE9-4224-AB44-C9B60967C93B}"/>
    <cellStyle name="l_Revistas_Plano Base PI 2" xfId="11747" xr:uid="{6A8CC573-95F8-4249-9CED-A2C5FE222A5A}"/>
    <cellStyle name="l_Revistas_Plano Base PI 2 2" xfId="13503" xr:uid="{F7C4FBC9-A0EC-49D8-94AE-AA2880209FC8}"/>
    <cellStyle name="l_Revistas_Plano Base PI 2 2 2" xfId="17133" xr:uid="{6E6760B7-7BD1-4489-A54B-D2F0E6CB53C3}"/>
    <cellStyle name="l_Revistas_Plano Base PI 2 2 2 2" xfId="23292" xr:uid="{63B766E0-27C6-438B-A3C3-E955BDA9EFAD}"/>
    <cellStyle name="l_Revistas_Plano Base PI 2 2 2 2 2" xfId="40559" xr:uid="{271329A8-8FDC-439E-A525-D4F3A280CD05}"/>
    <cellStyle name="l_Revistas_Plano Base PI 2 2 2 3" xfId="28200" xr:uid="{3035BC15-2621-4086-AE82-57B358CC46CC}"/>
    <cellStyle name="l_Revistas_Plano Base PI 2 2 3" xfId="31424" xr:uid="{1816E2D1-279B-4BD4-97C1-8E395DA8A6E9}"/>
    <cellStyle name="l_Revistas_Plano Base PI 2 2 3 2" xfId="43648" xr:uid="{09EB8823-F55E-4446-BA0B-49F0F3A1F52F}"/>
    <cellStyle name="l_Revistas_Plano Base PI 2 2 4" xfId="34416" xr:uid="{0E134B44-7677-4DB5-B8AA-54C2507DD2FB}"/>
    <cellStyle name="l_Revistas_Plano Base PI 2 2 4 2" xfId="46135" xr:uid="{17CD03BD-C0D4-4E5A-A12D-918A09C30F4B}"/>
    <cellStyle name="l_Revistas_Plano Base PI 2 2 5" xfId="36617" xr:uid="{68A184F3-CC68-40E6-B1B5-35080257E31A}"/>
    <cellStyle name="l_Revistas_Plano Base PI 2 2 6" xfId="24529" xr:uid="{E2396C07-24D7-4FC7-91FF-D69366C1083D}"/>
    <cellStyle name="l_Revistas_Plano Base PI 2 3" xfId="15430" xr:uid="{7E2C492B-0D9E-46A0-91AD-306C406F6614}"/>
    <cellStyle name="l_Revistas_Plano Base PI 2 3 2" xfId="21589" xr:uid="{D5AFB5EB-FBEE-4B15-884F-3AF1F67CEEB3}"/>
    <cellStyle name="l_Revistas_Plano Base PI 2 3 2 2" xfId="38962" xr:uid="{2DDB6F96-C929-42E1-B56C-F65C9BB31D48}"/>
    <cellStyle name="l_Revistas_Plano Base PI 2 3 3" xfId="26551" xr:uid="{E0AC7A3E-6F0E-4C35-8871-7B6BD4F2E6A6}"/>
    <cellStyle name="l_Revistas_Plano Base PI 2 4" xfId="29742" xr:uid="{123097F9-6259-4B05-BD83-1E70576EAEA3}"/>
    <cellStyle name="l_Revistas_Plano Base PI 2 4 2" xfId="42052" xr:uid="{93F442A8-38BE-4D3F-B6AF-B38C0BCC4AE4}"/>
    <cellStyle name="l_Revistas_Plano Base PI 2 5" xfId="32726" xr:uid="{58D23693-DC9F-4AEA-8382-10B98978661A}"/>
    <cellStyle name="l_Revistas_Plano Base PI 2 5 2" xfId="44481" xr:uid="{A94A8B19-2BD5-4618-9338-4BEF6907594D}"/>
    <cellStyle name="l_Revistas_Plano Base PI 2 6" xfId="35031" xr:uid="{007FF263-4599-4DDA-804A-4FD995E117C7}"/>
    <cellStyle name="l_Revistas_Plano Base PI 2 7" xfId="18929" xr:uid="{BE7E0FCF-718E-41AC-8390-13E680C380CE}"/>
    <cellStyle name="l_Revistas_Plano Base PI 3" xfId="12700" xr:uid="{811CDF0A-11A5-473F-8A3B-E6DAE1ACE914}"/>
    <cellStyle name="l_Revistas_Plano Base PI 3 2" xfId="16330" xr:uid="{2E57AEA9-CF2A-4D1A-991B-D3E2A0B1F81A}"/>
    <cellStyle name="l_Revistas_Plano Base PI 3 2 2" xfId="22489" xr:uid="{1E557E8B-30B4-49FE-82F7-F2B69F9599A4}"/>
    <cellStyle name="l_Revistas_Plano Base PI 3 2 2 2" xfId="39767" xr:uid="{19DCCC26-BC4B-47FE-BAAC-0E207E4C94DE}"/>
    <cellStyle name="l_Revistas_Plano Base PI 3 2 3" xfId="27408" xr:uid="{64F37DE0-AE37-4DEA-B558-B3C2BD5AA390}"/>
    <cellStyle name="l_Revistas_Plano Base PI 3 2 4" xfId="48667" xr:uid="{4E9C3259-BBBC-4808-B719-BA89130D84AD}"/>
    <cellStyle name="l_Revistas_Plano Base PI 3 3" xfId="18030" xr:uid="{C4A0BB9F-5336-4B59-AB04-A53B36C15C00}"/>
    <cellStyle name="l_Revistas_Plano Base PI 3 3 2" xfId="24189" xr:uid="{0519B0F3-4255-4D33-94B4-3FCC49AF4DCB}"/>
    <cellStyle name="l_Revistas_Plano Base PI 3 3 2 2" xfId="42852" xr:uid="{AA51E82A-4A4B-4C7A-8569-0B9E7EDBC0B9}"/>
    <cellStyle name="l_Revistas_Plano Base PI 3 3 3" xfId="30626" xr:uid="{C0715FCF-E0DF-473D-B03C-04CFCB3FBB1B}"/>
    <cellStyle name="l_Revistas_Plano Base PI 3 4" xfId="33623" xr:uid="{B2C1CC7F-3F46-4B96-A553-86CEF10CF3F1}"/>
    <cellStyle name="l_Revistas_Plano Base PI 3 4 2" xfId="45342" xr:uid="{3C3D1AAC-9237-4D23-98D8-9B94CE308281}"/>
    <cellStyle name="l_Revistas_Plano Base PI 3 5" xfId="35825" xr:uid="{A4B928F1-3A16-4BEA-A2DE-D7E20E5A47AE}"/>
    <cellStyle name="l_Revistas_Plano Base PI 3 6" xfId="36996" xr:uid="{F596A46D-ED67-4064-ADCD-81E2F451191E}"/>
    <cellStyle name="l_Revistas_Plano Base PI 3 6 2" xfId="46532" xr:uid="{57350450-35D4-47A6-BBFC-BBCF1991BCA4}"/>
    <cellStyle name="l_Revistas_Plano Base PI 4" xfId="14590" xr:uid="{B8954FEE-50D3-4CBD-BEB4-D050650D25A6}"/>
    <cellStyle name="l_Revistas_Plano Base PI 4 2" xfId="20749" xr:uid="{30C6CCE2-A117-423B-B402-252CFC97E0B9}"/>
    <cellStyle name="l_Revistas_Plano Base PI 4 2 2" xfId="38159" xr:uid="{10A80E05-6E1A-4191-B0A2-316BE29ADFB5}"/>
    <cellStyle name="l_Revistas_Plano Base PI 4 3" xfId="25657" xr:uid="{52AAE58E-A372-4C1C-BBE0-9037C76FFC07}"/>
    <cellStyle name="l_Revistas_Plano Base PI 5" xfId="28868" xr:uid="{942115C2-B144-44B0-B119-5DF1CCB9C50E}"/>
    <cellStyle name="l_Revistas_Plano Base PI 5 2" xfId="41224" xr:uid="{5EAD4D3B-1399-4498-A4A9-BEC0E3A6361C}"/>
    <cellStyle name="l_Revistas_Plano Base PI 6" xfId="24998" xr:uid="{50879EB7-ED17-4175-B7E1-3F3867DDB7AA}"/>
    <cellStyle name="l_Revistas_Plano Base PI_OOH - Rev 12" xfId="4455" xr:uid="{09834EDC-960B-4F40-8685-6B9998CC57B1}"/>
    <cellStyle name="l_Revistas_Plano Base PI_TV MATISSE" xfId="2383" xr:uid="{F3A30A44-0B6B-4CAB-8787-9A11A60A3134}"/>
    <cellStyle name="l_Revistas_Plano Base PI_TV MATISSE 2" xfId="11748" xr:uid="{B0FD9D14-F94D-4DFE-8AB8-FEA6CB68B908}"/>
    <cellStyle name="l_Revistas_Plano Base PI_TV MATISSE 2 2" xfId="13504" xr:uid="{4ED2CF40-1756-4748-9684-DB19587EFB2B}"/>
    <cellStyle name="l_Revistas_Plano Base PI_TV MATISSE 2 2 2" xfId="17134" xr:uid="{93227675-34BC-4DD3-9475-AB2333D50548}"/>
    <cellStyle name="l_Revistas_Plano Base PI_TV MATISSE 2 2 2 2" xfId="23293" xr:uid="{462BFDEE-5A26-4C2E-8FB2-6D5420A8305B}"/>
    <cellStyle name="l_Revistas_Plano Base PI_TV MATISSE 2 2 2 2 2" xfId="40560" xr:uid="{B8CF3124-3909-4116-8C15-0D5CF5917E93}"/>
    <cellStyle name="l_Revistas_Plano Base PI_TV MATISSE 2 2 2 3" xfId="28201" xr:uid="{4D99C3AC-BC57-4D31-AF1C-A6FF4717018F}"/>
    <cellStyle name="l_Revistas_Plano Base PI_TV MATISSE 2 2 3" xfId="31425" xr:uid="{340E188E-BFA2-4339-907B-E9F56DF238C0}"/>
    <cellStyle name="l_Revistas_Plano Base PI_TV MATISSE 2 2 3 2" xfId="43649" xr:uid="{DEE29A1A-AEC2-49F5-B89C-BAFA188B8418}"/>
    <cellStyle name="l_Revistas_Plano Base PI_TV MATISSE 2 2 4" xfId="34417" xr:uid="{8997DB5D-D9BA-4BF3-911E-3AEFE13872E5}"/>
    <cellStyle name="l_Revistas_Plano Base PI_TV MATISSE 2 2 4 2" xfId="46136" xr:uid="{6F5CE2BF-9AA2-4C3F-9938-31EF0ACA5019}"/>
    <cellStyle name="l_Revistas_Plano Base PI_TV MATISSE 2 2 5" xfId="36618" xr:uid="{D3537A7F-CBDF-478F-ADF5-D2E2DBE0299C}"/>
    <cellStyle name="l_Revistas_Plano Base PI_TV MATISSE 2 2 6" xfId="24530" xr:uid="{911656FB-EA4D-4921-9B30-E7593F2A10E2}"/>
    <cellStyle name="l_Revistas_Plano Base PI_TV MATISSE 2 3" xfId="15431" xr:uid="{ACB0B731-D0D1-4B1C-A005-A48AF089AA7D}"/>
    <cellStyle name="l_Revistas_Plano Base PI_TV MATISSE 2 3 2" xfId="21590" xr:uid="{2B18DE36-8779-4618-9F73-BDFD1AA9327C}"/>
    <cellStyle name="l_Revistas_Plano Base PI_TV MATISSE 2 3 2 2" xfId="38963" xr:uid="{9332B1C9-3D36-46E0-B44E-292B015C16CF}"/>
    <cellStyle name="l_Revistas_Plano Base PI_TV MATISSE 2 3 3" xfId="26552" xr:uid="{4B3AC5D9-47B5-41E9-A537-8E7BADA5F79E}"/>
    <cellStyle name="l_Revistas_Plano Base PI_TV MATISSE 2 4" xfId="29743" xr:uid="{1583889A-DFCB-4F8B-B235-B605E4D518B6}"/>
    <cellStyle name="l_Revistas_Plano Base PI_TV MATISSE 2 4 2" xfId="42053" xr:uid="{0FB34EAC-47E8-43E0-9464-B169EA80B36C}"/>
    <cellStyle name="l_Revistas_Plano Base PI_TV MATISSE 2 5" xfId="32727" xr:uid="{342FE410-A96D-467A-B81D-1D4A5E389F5A}"/>
    <cellStyle name="l_Revistas_Plano Base PI_TV MATISSE 2 5 2" xfId="44482" xr:uid="{ED2D8531-EF40-4B25-9FAB-01A6932CC0AB}"/>
    <cellStyle name="l_Revistas_Plano Base PI_TV MATISSE 2 6" xfId="35032" xr:uid="{6D18C41E-BDB9-4488-B270-011166E1F7B2}"/>
    <cellStyle name="l_Revistas_Plano Base PI_TV MATISSE 2 7" xfId="18613" xr:uid="{A477D8EA-0749-41B0-88AF-0193F29B515A}"/>
    <cellStyle name="l_Revistas_Plano Base PI_TV MATISSE 3" xfId="12701" xr:uid="{801C6A59-19AF-4180-9B1E-9D3274F77D72}"/>
    <cellStyle name="l_Revistas_Plano Base PI_TV MATISSE 3 2" xfId="16331" xr:uid="{EE5261F0-7E3C-47CF-936C-02FB062E7018}"/>
    <cellStyle name="l_Revistas_Plano Base PI_TV MATISSE 3 2 2" xfId="22490" xr:uid="{C0E314B2-765C-49CF-82C1-47A3657E0434}"/>
    <cellStyle name="l_Revistas_Plano Base PI_TV MATISSE 3 2 2 2" xfId="39768" xr:uid="{D944D27C-F815-48FB-813F-5F96146D6552}"/>
    <cellStyle name="l_Revistas_Plano Base PI_TV MATISSE 3 2 3" xfId="27409" xr:uid="{22582BED-3188-48F5-954F-2E5B669E8355}"/>
    <cellStyle name="l_Revistas_Plano Base PI_TV MATISSE 3 2 4" xfId="48668" xr:uid="{E0911BC2-4B11-4F69-9566-E2A0786B16D9}"/>
    <cellStyle name="l_Revistas_Plano Base PI_TV MATISSE 3 3" xfId="18031" xr:uid="{EA9BAAF1-49BA-47AD-9533-A0EAEDAA002F}"/>
    <cellStyle name="l_Revistas_Plano Base PI_TV MATISSE 3 3 2" xfId="24190" xr:uid="{C83E40A4-5A83-4D94-AAC7-DF76540C8A3E}"/>
    <cellStyle name="l_Revistas_Plano Base PI_TV MATISSE 3 3 2 2" xfId="42853" xr:uid="{098C8C67-D00E-4640-83E1-64C06A03A1CC}"/>
    <cellStyle name="l_Revistas_Plano Base PI_TV MATISSE 3 3 3" xfId="30627" xr:uid="{910508C6-46CF-4E8B-BE10-6FBF45FB8A83}"/>
    <cellStyle name="l_Revistas_Plano Base PI_TV MATISSE 3 4" xfId="33624" xr:uid="{223642BF-6556-4117-9B04-5CFEEE52AE41}"/>
    <cellStyle name="l_Revistas_Plano Base PI_TV MATISSE 3 4 2" xfId="45343" xr:uid="{0E47D27A-C59B-4DB6-BFF3-AA7E03661919}"/>
    <cellStyle name="l_Revistas_Plano Base PI_TV MATISSE 3 5" xfId="35826" xr:uid="{FFE6727B-BBEC-43B4-A982-49774111F7E8}"/>
    <cellStyle name="l_Revistas_Plano Base PI_TV MATISSE 3 6" xfId="37199" xr:uid="{6A2ADE9E-707D-401B-AC1C-AF39ECA798A8}"/>
    <cellStyle name="l_Revistas_Plano Base PI_TV MATISSE 3 6 2" xfId="46735" xr:uid="{6C0DC815-0C72-4A7A-9D16-9D747964D7AC}"/>
    <cellStyle name="l_Revistas_Plano Base PI_TV MATISSE 4" xfId="14591" xr:uid="{895C06F1-E23C-48EB-9F34-7121EDC57EEF}"/>
    <cellStyle name="l_Revistas_Plano Base PI_TV MATISSE 4 2" xfId="20750" xr:uid="{C5693724-3EB5-4A21-9501-3AFE8E1A4701}"/>
    <cellStyle name="l_Revistas_Plano Base PI_TV MATISSE 4 2 2" xfId="38160" xr:uid="{1ED9B53F-32DB-48C7-BB08-A21DD756612C}"/>
    <cellStyle name="l_Revistas_Plano Base PI_TV MATISSE 4 3" xfId="25658" xr:uid="{D4797AC0-C04E-4BC9-8356-AAB2A74726EB}"/>
    <cellStyle name="l_Revistas_Plano Base PI_TV MATISSE 5" xfId="28869" xr:uid="{51F4A6F3-530B-44EE-A49F-ED48A297DDDE}"/>
    <cellStyle name="l_Revistas_Plano Base PI_TV MATISSE 5 2" xfId="41225" xr:uid="{67D50C71-1838-4319-A9D3-2D6B4AC416BD}"/>
    <cellStyle name="l_Revistas_Plano Base PI_TV MATISSE 6" xfId="24997" xr:uid="{99ACF002-FF33-413D-A535-5225E20BEB23}"/>
    <cellStyle name="l_Revistas_Plano Base PI_TV MATISSE_OOH - Rev 12" xfId="4456" xr:uid="{C4887463-D8D7-4406-B8A3-C76EFA4B53D4}"/>
    <cellStyle name="l_Revistas_Plano CE - Jornal Meia Pág. Tab. 17.05" xfId="2384" xr:uid="{1F8F0673-8704-4286-975F-D3548FF47C2C}"/>
    <cellStyle name="l_Revistas_Plano ES - 06 05 08 CONFERÊNCIA 08-05-08 " xfId="2385" xr:uid="{8E2507BD-8813-4A67-8412-7D2A967B2DE3}"/>
    <cellStyle name="l_Revistas_Plano ES - 06 05 08 CONFERÊNCIA 08-05-08  2" xfId="11749" xr:uid="{E7B2C5D6-B919-470E-8E3E-071F7BCD5C28}"/>
    <cellStyle name="l_Revistas_Plano ES - 06 05 08 CONFERÊNCIA 08-05-08  2 2" xfId="13505" xr:uid="{2D14075A-0094-44CF-8099-9A3D162FE3E3}"/>
    <cellStyle name="l_Revistas_Plano ES - 06 05 08 CONFERÊNCIA 08-05-08  2 2 2" xfId="17135" xr:uid="{007A5416-A429-450A-851D-007EEF543DE6}"/>
    <cellStyle name="l_Revistas_Plano ES - 06 05 08 CONFERÊNCIA 08-05-08  2 2 2 2" xfId="23294" xr:uid="{1C9AE31F-9174-46EB-A955-A90D485567E7}"/>
    <cellStyle name="l_Revistas_Plano ES - 06 05 08 CONFERÊNCIA 08-05-08  2 2 2 2 2" xfId="40561" xr:uid="{6DB47AFF-D6BB-47B3-89F9-AE554D4E2B40}"/>
    <cellStyle name="l_Revistas_Plano ES - 06 05 08 CONFERÊNCIA 08-05-08  2 2 2 3" xfId="28202" xr:uid="{2FCA5874-A41B-4E45-B554-82DD4E4833FD}"/>
    <cellStyle name="l_Revistas_Plano ES - 06 05 08 CONFERÊNCIA 08-05-08  2 2 3" xfId="31426" xr:uid="{EA10CE29-5A40-40F5-801B-CE6D1F8845D0}"/>
    <cellStyle name="l_Revistas_Plano ES - 06 05 08 CONFERÊNCIA 08-05-08  2 2 3 2" xfId="43650" xr:uid="{0E595CB6-86CA-412B-B7AF-A41912432969}"/>
    <cellStyle name="l_Revistas_Plano ES - 06 05 08 CONFERÊNCIA 08-05-08  2 2 4" xfId="34418" xr:uid="{0112F088-4E0D-4B9B-9D35-14F46C8653D8}"/>
    <cellStyle name="l_Revistas_Plano ES - 06 05 08 CONFERÊNCIA 08-05-08  2 2 4 2" xfId="46137" xr:uid="{B321B75A-94B9-403A-AF5F-D860B5167112}"/>
    <cellStyle name="l_Revistas_Plano ES - 06 05 08 CONFERÊNCIA 08-05-08  2 2 5" xfId="36619" xr:uid="{38A5FFA2-6951-49D6-8F70-F24500820652}"/>
    <cellStyle name="l_Revistas_Plano ES - 06 05 08 CONFERÊNCIA 08-05-08  2 2 6" xfId="24531" xr:uid="{36527645-3FA2-49E7-86C0-E292F703A0EB}"/>
    <cellStyle name="l_Revistas_Plano ES - 06 05 08 CONFERÊNCIA 08-05-08  2 3" xfId="15432" xr:uid="{F1156043-279F-4952-968C-02320DCB060A}"/>
    <cellStyle name="l_Revistas_Plano ES - 06 05 08 CONFERÊNCIA 08-05-08  2 3 2" xfId="21591" xr:uid="{823F1CB9-E8D2-4D40-8020-41E0324D876B}"/>
    <cellStyle name="l_Revistas_Plano ES - 06 05 08 CONFERÊNCIA 08-05-08  2 3 2 2" xfId="38964" xr:uid="{B45A6839-B8A1-477A-8D18-3BA955AD3E14}"/>
    <cellStyle name="l_Revistas_Plano ES - 06 05 08 CONFERÊNCIA 08-05-08  2 3 3" xfId="26553" xr:uid="{53FF1900-CB5E-4835-914A-277387559476}"/>
    <cellStyle name="l_Revistas_Plano ES - 06 05 08 CONFERÊNCIA 08-05-08  2 4" xfId="29744" xr:uid="{2DE51E13-2BFE-4982-96C7-B0C2B7F3D96B}"/>
    <cellStyle name="l_Revistas_Plano ES - 06 05 08 CONFERÊNCIA 08-05-08  2 4 2" xfId="42054" xr:uid="{18EA3466-5025-4335-AA19-FF8AD47435A1}"/>
    <cellStyle name="l_Revistas_Plano ES - 06 05 08 CONFERÊNCIA 08-05-08  2 5" xfId="32728" xr:uid="{B1A11547-54DA-497F-A0F2-7DA0C34F4019}"/>
    <cellStyle name="l_Revistas_Plano ES - 06 05 08 CONFERÊNCIA 08-05-08  2 5 2" xfId="44483" xr:uid="{0564DFDE-9A2B-47DC-ABA6-88B8CC4B1170}"/>
    <cellStyle name="l_Revistas_Plano ES - 06 05 08 CONFERÊNCIA 08-05-08  2 6" xfId="35033" xr:uid="{FD9505D4-1E23-4028-BC28-C7FD27F8E5C0}"/>
    <cellStyle name="l_Revistas_Plano ES - 06 05 08 CONFERÊNCIA 08-05-08  2 7" xfId="19311" xr:uid="{522620CC-0C3A-43DE-82D0-15AA140E803E}"/>
    <cellStyle name="l_Revistas_Plano ES - 06 05 08 CONFERÊNCIA 08-05-08  3" xfId="12702" xr:uid="{2DE9F218-9E23-465E-B0A0-B3ABB517D2DC}"/>
    <cellStyle name="l_Revistas_Plano ES - 06 05 08 CONFERÊNCIA 08-05-08  3 2" xfId="16332" xr:uid="{C350BFB2-45DB-4AC0-BCBC-85A68019E780}"/>
    <cellStyle name="l_Revistas_Plano ES - 06 05 08 CONFERÊNCIA 08-05-08  3 2 2" xfId="22491" xr:uid="{669617F0-06AE-4A71-8F82-2B01653C297E}"/>
    <cellStyle name="l_Revistas_Plano ES - 06 05 08 CONFERÊNCIA 08-05-08  3 2 2 2" xfId="39769" xr:uid="{798FC16A-951E-4749-A11A-4DD3BD38A56D}"/>
    <cellStyle name="l_Revistas_Plano ES - 06 05 08 CONFERÊNCIA 08-05-08  3 2 3" xfId="27410" xr:uid="{691C2FB1-DCF6-4FE7-A097-E903EAA861F6}"/>
    <cellStyle name="l_Revistas_Plano ES - 06 05 08 CONFERÊNCIA 08-05-08  3 2 4" xfId="48669" xr:uid="{D901D883-33E5-401D-91CE-E3FA08EA9606}"/>
    <cellStyle name="l_Revistas_Plano ES - 06 05 08 CONFERÊNCIA 08-05-08  3 3" xfId="18032" xr:uid="{A2C87766-24B2-4C28-BCA8-61AC84B11D0E}"/>
    <cellStyle name="l_Revistas_Plano ES - 06 05 08 CONFERÊNCIA 08-05-08  3 3 2" xfId="24191" xr:uid="{FED6EE31-8DB9-48B3-80D4-0CC87AF19B3D}"/>
    <cellStyle name="l_Revistas_Plano ES - 06 05 08 CONFERÊNCIA 08-05-08  3 3 2 2" xfId="42854" xr:uid="{15C8F061-4940-4D97-8E9C-9EFFBA27BF45}"/>
    <cellStyle name="l_Revistas_Plano ES - 06 05 08 CONFERÊNCIA 08-05-08  3 3 3" xfId="30628" xr:uid="{185E259C-34CF-43D7-AE75-1EB3EF0F3BF4}"/>
    <cellStyle name="l_Revistas_Plano ES - 06 05 08 CONFERÊNCIA 08-05-08  3 4" xfId="33625" xr:uid="{FF3BEAB4-5BD9-47E5-9F01-F59864581317}"/>
    <cellStyle name="l_Revistas_Plano ES - 06 05 08 CONFERÊNCIA 08-05-08  3 4 2" xfId="45344" xr:uid="{EFC4C038-000A-46B3-8521-AE52FA755A3D}"/>
    <cellStyle name="l_Revistas_Plano ES - 06 05 08 CONFERÊNCIA 08-05-08  3 5" xfId="35827" xr:uid="{CCA8685D-5EF6-463B-BBC0-CCE17B98F99B}"/>
    <cellStyle name="l_Revistas_Plano ES - 06 05 08 CONFERÊNCIA 08-05-08  3 6" xfId="36799" xr:uid="{32EFF903-909C-467B-8F0B-6867708803CD}"/>
    <cellStyle name="l_Revistas_Plano ES - 06 05 08 CONFERÊNCIA 08-05-08  3 6 2" xfId="46335" xr:uid="{9129B3FF-F495-4CFA-BA4A-EDC4EBCA62C8}"/>
    <cellStyle name="l_Revistas_Plano ES - 06 05 08 CONFERÊNCIA 08-05-08  4" xfId="14592" xr:uid="{DDF20763-EAE7-4A40-9CF1-314BA098B1CB}"/>
    <cellStyle name="l_Revistas_Plano ES - 06 05 08 CONFERÊNCIA 08-05-08  4 2" xfId="20751" xr:uid="{092561F7-8DF8-41AF-B561-4C70CF88469F}"/>
    <cellStyle name="l_Revistas_Plano ES - 06 05 08 CONFERÊNCIA 08-05-08  4 2 2" xfId="38161" xr:uid="{C3EF3430-2DB9-4FD0-B6B9-93BEBF155724}"/>
    <cellStyle name="l_Revistas_Plano ES - 06 05 08 CONFERÊNCIA 08-05-08  4 3" xfId="25659" xr:uid="{E5FF0BF3-B65A-4C5D-8893-D070A913D5F4}"/>
    <cellStyle name="l_Revistas_Plano ES - 06 05 08 CONFERÊNCIA 08-05-08  5" xfId="28870" xr:uid="{686CD137-80AF-49F5-BC44-01256764AAF6}"/>
    <cellStyle name="l_Revistas_Plano ES - 06 05 08 CONFERÊNCIA 08-05-08  5 2" xfId="41226" xr:uid="{231546AA-31A9-423E-9024-8E21CCC75E0C}"/>
    <cellStyle name="l_Revistas_Plano ES - 06 05 08 CONFERÊNCIA 08-05-08  6" xfId="24996" xr:uid="{8B8EA728-4D21-44BA-914C-99B35EEA6FAC}"/>
    <cellStyle name="l_Revistas_Plano ES - 06 05 08 CONFERÊNCIA 08-05-08 _OOH - Rev 12" xfId="4457" xr:uid="{8F1B1D08-8D5A-42EE-B025-05BFA93CFCF7}"/>
    <cellStyle name="l_Revistas_Plano ES - 12.05.08 CONFERÊNCIA14-05-08 " xfId="2386" xr:uid="{1E281598-6FBC-4E5E-A59A-FB8FFE3D797B}"/>
    <cellStyle name="l_Revistas_Plano ES - 12.05.08 CONFERÊNCIA14-05-08  2" xfId="11750" xr:uid="{E56B5928-014F-4E16-91CA-80D3B4DB8788}"/>
    <cellStyle name="l_Revistas_Plano ES - 12.05.08 CONFERÊNCIA14-05-08  2 2" xfId="13506" xr:uid="{E50A5EC1-78F3-457C-89A7-EC8F9237F787}"/>
    <cellStyle name="l_Revistas_Plano ES - 12.05.08 CONFERÊNCIA14-05-08  2 2 2" xfId="17136" xr:uid="{AF74675B-E83E-44D6-A883-00551F3AFEC3}"/>
    <cellStyle name="l_Revistas_Plano ES - 12.05.08 CONFERÊNCIA14-05-08  2 2 2 2" xfId="23295" xr:uid="{82A9AE06-7247-425F-BE3B-0F786E83376C}"/>
    <cellStyle name="l_Revistas_Plano ES - 12.05.08 CONFERÊNCIA14-05-08  2 2 2 2 2" xfId="40562" xr:uid="{F8089C13-94F5-4C9C-BBC4-B7E9637710E5}"/>
    <cellStyle name="l_Revistas_Plano ES - 12.05.08 CONFERÊNCIA14-05-08  2 2 2 3" xfId="28203" xr:uid="{C490F860-901B-4A86-B4A9-1CAE8F38A291}"/>
    <cellStyle name="l_Revistas_Plano ES - 12.05.08 CONFERÊNCIA14-05-08  2 2 3" xfId="31427" xr:uid="{2517F8D8-92FA-4F0D-A61A-4B399177AE16}"/>
    <cellStyle name="l_Revistas_Plano ES - 12.05.08 CONFERÊNCIA14-05-08  2 2 3 2" xfId="43651" xr:uid="{87C46099-18B9-423D-AEF2-1EE8BF2E58E5}"/>
    <cellStyle name="l_Revistas_Plano ES - 12.05.08 CONFERÊNCIA14-05-08  2 2 4" xfId="34419" xr:uid="{DDAB966C-CD64-4930-99B2-CB14B33D14E2}"/>
    <cellStyle name="l_Revistas_Plano ES - 12.05.08 CONFERÊNCIA14-05-08  2 2 4 2" xfId="46138" xr:uid="{2C98ED51-DBDF-4A25-84AB-88C959F4428C}"/>
    <cellStyle name="l_Revistas_Plano ES - 12.05.08 CONFERÊNCIA14-05-08  2 2 5" xfId="36620" xr:uid="{6AFF2801-703E-4F37-9991-EB2B64D462E2}"/>
    <cellStyle name="l_Revistas_Plano ES - 12.05.08 CONFERÊNCIA14-05-08  2 2 6" xfId="24532" xr:uid="{5C56EE73-1710-49A2-AED5-1CB061D29A1D}"/>
    <cellStyle name="l_Revistas_Plano ES - 12.05.08 CONFERÊNCIA14-05-08  2 3" xfId="15433" xr:uid="{888A6EA4-C4D9-46B8-9869-D2F148CA7BE1}"/>
    <cellStyle name="l_Revistas_Plano ES - 12.05.08 CONFERÊNCIA14-05-08  2 3 2" xfId="21592" xr:uid="{633ACAC2-B904-4C2E-83B8-6B07D02C5936}"/>
    <cellStyle name="l_Revistas_Plano ES - 12.05.08 CONFERÊNCIA14-05-08  2 3 2 2" xfId="38965" xr:uid="{35766A49-1845-44B4-AC81-5ECD27F7BC0F}"/>
    <cellStyle name="l_Revistas_Plano ES - 12.05.08 CONFERÊNCIA14-05-08  2 3 3" xfId="26554" xr:uid="{F4C8E950-4817-4749-827B-D08C8195523B}"/>
    <cellStyle name="l_Revistas_Plano ES - 12.05.08 CONFERÊNCIA14-05-08  2 4" xfId="29745" xr:uid="{79DC3276-67A1-461F-A802-263244CC6F7C}"/>
    <cellStyle name="l_Revistas_Plano ES - 12.05.08 CONFERÊNCIA14-05-08  2 4 2" xfId="42055" xr:uid="{BA6223DB-C9E7-4CAD-A070-651EF06B8A6C}"/>
    <cellStyle name="l_Revistas_Plano ES - 12.05.08 CONFERÊNCIA14-05-08  2 5" xfId="32729" xr:uid="{2605960A-B02F-4814-801F-68B7C86FC61B}"/>
    <cellStyle name="l_Revistas_Plano ES - 12.05.08 CONFERÊNCIA14-05-08  2 5 2" xfId="44484" xr:uid="{AC02D617-6F6E-403C-8845-A94A32891398}"/>
    <cellStyle name="l_Revistas_Plano ES - 12.05.08 CONFERÊNCIA14-05-08  2 6" xfId="35034" xr:uid="{C9CE8F22-7134-4BDC-8DF5-03725BC3F5C9}"/>
    <cellStyle name="l_Revistas_Plano ES - 12.05.08 CONFERÊNCIA14-05-08  2 7" xfId="19605" xr:uid="{1D292B0B-CB93-4C49-BC5D-EE4E7EE2FE5B}"/>
    <cellStyle name="l_Revistas_Plano ES - 12.05.08 CONFERÊNCIA14-05-08  3" xfId="12703" xr:uid="{1289ECB2-8330-4D42-B947-72342754E88C}"/>
    <cellStyle name="l_Revistas_Plano ES - 12.05.08 CONFERÊNCIA14-05-08  3 2" xfId="16333" xr:uid="{2B6EB13E-EFE3-49AD-9018-BA75A8CB10FB}"/>
    <cellStyle name="l_Revistas_Plano ES - 12.05.08 CONFERÊNCIA14-05-08  3 2 2" xfId="22492" xr:uid="{E50AD189-B414-473D-BDAC-46BB93657522}"/>
    <cellStyle name="l_Revistas_Plano ES - 12.05.08 CONFERÊNCIA14-05-08  3 2 2 2" xfId="39770" xr:uid="{1EE7818F-C7B5-48B3-8FD8-AA6EC7ADC1E9}"/>
    <cellStyle name="l_Revistas_Plano ES - 12.05.08 CONFERÊNCIA14-05-08  3 2 3" xfId="27411" xr:uid="{8EB500E4-5A1E-4555-95C0-EED9E388011A}"/>
    <cellStyle name="l_Revistas_Plano ES - 12.05.08 CONFERÊNCIA14-05-08  3 2 4" xfId="48670" xr:uid="{47054611-18D7-4DA2-90D1-204C7C6A0612}"/>
    <cellStyle name="l_Revistas_Plano ES - 12.05.08 CONFERÊNCIA14-05-08  3 3" xfId="18033" xr:uid="{1A0165A1-A8D3-4B18-B097-B1EFE01B96CC}"/>
    <cellStyle name="l_Revistas_Plano ES - 12.05.08 CONFERÊNCIA14-05-08  3 3 2" xfId="24192" xr:uid="{873AB301-FC32-4CD1-97CE-7DABB1E313A9}"/>
    <cellStyle name="l_Revistas_Plano ES - 12.05.08 CONFERÊNCIA14-05-08  3 3 2 2" xfId="42855" xr:uid="{D19F39FD-3F9A-4B79-9C89-485A18E75E9C}"/>
    <cellStyle name="l_Revistas_Plano ES - 12.05.08 CONFERÊNCIA14-05-08  3 3 3" xfId="30629" xr:uid="{06A4B205-CB01-49A6-952B-E59A8A8D35D0}"/>
    <cellStyle name="l_Revistas_Plano ES - 12.05.08 CONFERÊNCIA14-05-08  3 4" xfId="33626" xr:uid="{0804EB4A-6DF3-4C2D-8230-C1697E6F5A00}"/>
    <cellStyle name="l_Revistas_Plano ES - 12.05.08 CONFERÊNCIA14-05-08  3 4 2" xfId="45345" xr:uid="{5F589E2F-9A33-4CE4-9463-ABCC49DDACF1}"/>
    <cellStyle name="l_Revistas_Plano ES - 12.05.08 CONFERÊNCIA14-05-08  3 5" xfId="35828" xr:uid="{06923075-8FAA-4581-A833-273F0CF4CAD5}"/>
    <cellStyle name="l_Revistas_Plano ES - 12.05.08 CONFERÊNCIA14-05-08  3 6" xfId="29073" xr:uid="{449A22C3-EF39-4304-9C4C-CA1B5AF4D741}"/>
    <cellStyle name="l_Revistas_Plano ES - 12.05.08 CONFERÊNCIA14-05-08  3 6 2" xfId="41392" xr:uid="{74C16196-A4C3-4EBA-8DE1-5EBEE253418F}"/>
    <cellStyle name="l_Revistas_Plano ES - 12.05.08 CONFERÊNCIA14-05-08  4" xfId="14593" xr:uid="{1BA49622-688A-4899-8FEB-4FA4830D510D}"/>
    <cellStyle name="l_Revistas_Plano ES - 12.05.08 CONFERÊNCIA14-05-08  4 2" xfId="20752" xr:uid="{7ED28D1B-A7C0-4635-A3C1-22A933311F9B}"/>
    <cellStyle name="l_Revistas_Plano ES - 12.05.08 CONFERÊNCIA14-05-08  4 2 2" xfId="38162" xr:uid="{881744E9-63EC-43B1-AA28-107F5A078AF7}"/>
    <cellStyle name="l_Revistas_Plano ES - 12.05.08 CONFERÊNCIA14-05-08  4 3" xfId="25660" xr:uid="{E48C490D-79EE-4CC7-B661-BD146623811E}"/>
    <cellStyle name="l_Revistas_Plano ES - 12.05.08 CONFERÊNCIA14-05-08  5" xfId="28871" xr:uid="{07F1F7D4-8076-48EA-9CEA-D47C60607C95}"/>
    <cellStyle name="l_Revistas_Plano ES - 12.05.08 CONFERÊNCIA14-05-08  5 2" xfId="41227" xr:uid="{C6B64CDA-E0EC-42BC-B950-A2168DF513E4}"/>
    <cellStyle name="l_Revistas_Plano ES - 12.05.08 CONFERÊNCIA14-05-08  6" xfId="24995" xr:uid="{F0214A12-26B6-4E9A-9A4E-050C739C3180}"/>
    <cellStyle name="l_Revistas_Plano ES - 12.05.08 CONFERÊNCIA14-05-08 _OOH - Rev 12" xfId="4458" xr:uid="{8E309E58-70E6-48C7-BEC1-1760D9511021}"/>
    <cellStyle name="l_Revistas_Plano ES - AJUSTADO 06.05.08 CONFERÊNCIA 08-05-08 " xfId="2387" xr:uid="{536E7D68-3DB4-47EC-8DC6-D33BA9F5C8AB}"/>
    <cellStyle name="l_Revistas_Plano ES - AJUSTADO 06.05.08 CONFERÊNCIA 08-05-08  2" xfId="11751" xr:uid="{FDEBAC23-78CF-4166-A019-6D262C40DA2D}"/>
    <cellStyle name="l_Revistas_Plano ES - AJUSTADO 06.05.08 CONFERÊNCIA 08-05-08  2 2" xfId="13507" xr:uid="{CBFB5782-A190-49D1-B870-6565AF4199D8}"/>
    <cellStyle name="l_Revistas_Plano ES - AJUSTADO 06.05.08 CONFERÊNCIA 08-05-08  2 2 2" xfId="17137" xr:uid="{8F6B9155-1F17-49FB-9E2B-2BC546F672D4}"/>
    <cellStyle name="l_Revistas_Plano ES - AJUSTADO 06.05.08 CONFERÊNCIA 08-05-08  2 2 2 2" xfId="23296" xr:uid="{891B35D9-7A7F-4786-90C0-D944911DBED2}"/>
    <cellStyle name="l_Revistas_Plano ES - AJUSTADO 06.05.08 CONFERÊNCIA 08-05-08  2 2 2 2 2" xfId="40563" xr:uid="{3D6B10E7-5D37-4DFF-B912-84D48CBBF9C0}"/>
    <cellStyle name="l_Revistas_Plano ES - AJUSTADO 06.05.08 CONFERÊNCIA 08-05-08  2 2 2 3" xfId="28204" xr:uid="{C48B7794-A319-4CA5-8041-B877277D873C}"/>
    <cellStyle name="l_Revistas_Plano ES - AJUSTADO 06.05.08 CONFERÊNCIA 08-05-08  2 2 3" xfId="31428" xr:uid="{3B9AC0A7-8D57-4A2B-A6EC-B2FDB1461821}"/>
    <cellStyle name="l_Revistas_Plano ES - AJUSTADO 06.05.08 CONFERÊNCIA 08-05-08  2 2 3 2" xfId="43652" xr:uid="{DB3FD52E-A8FA-4C03-97AB-25987115E085}"/>
    <cellStyle name="l_Revistas_Plano ES - AJUSTADO 06.05.08 CONFERÊNCIA 08-05-08  2 2 4" xfId="34420" xr:uid="{E65A2D78-69B1-4E49-AAE9-56AD1BD97E22}"/>
    <cellStyle name="l_Revistas_Plano ES - AJUSTADO 06.05.08 CONFERÊNCIA 08-05-08  2 2 4 2" xfId="46139" xr:uid="{DE5BA5E7-1B73-4453-8323-68B21658E76D}"/>
    <cellStyle name="l_Revistas_Plano ES - AJUSTADO 06.05.08 CONFERÊNCIA 08-05-08  2 2 5" xfId="36621" xr:uid="{F46FC077-3B59-4AB5-BBA8-2CBCD5F65042}"/>
    <cellStyle name="l_Revistas_Plano ES - AJUSTADO 06.05.08 CONFERÊNCIA 08-05-08  2 2 6" xfId="24533" xr:uid="{CFBAEB6C-BB8C-48BA-A5B1-E0D212266CA7}"/>
    <cellStyle name="l_Revistas_Plano ES - AJUSTADO 06.05.08 CONFERÊNCIA 08-05-08  2 3" xfId="15434" xr:uid="{7163D1E2-441E-4272-A8B7-FE7313945245}"/>
    <cellStyle name="l_Revistas_Plano ES - AJUSTADO 06.05.08 CONFERÊNCIA 08-05-08  2 3 2" xfId="21593" xr:uid="{43CB7E4A-09EC-4FF0-AD7D-277BC2551AC2}"/>
    <cellStyle name="l_Revistas_Plano ES - AJUSTADO 06.05.08 CONFERÊNCIA 08-05-08  2 3 2 2" xfId="38966" xr:uid="{D149BA94-6284-4778-B8F0-A9792D7747E3}"/>
    <cellStyle name="l_Revistas_Plano ES - AJUSTADO 06.05.08 CONFERÊNCIA 08-05-08  2 3 3" xfId="26555" xr:uid="{3A909B60-9192-419D-A0C6-F3BF909D48E7}"/>
    <cellStyle name="l_Revistas_Plano ES - AJUSTADO 06.05.08 CONFERÊNCIA 08-05-08  2 4" xfId="29746" xr:uid="{CF039005-7586-4C6C-B0A2-AA20DC5A367F}"/>
    <cellStyle name="l_Revistas_Plano ES - AJUSTADO 06.05.08 CONFERÊNCIA 08-05-08  2 4 2" xfId="42056" xr:uid="{6D2B1FC2-9833-4002-BE6B-5B11BA21C10F}"/>
    <cellStyle name="l_Revistas_Plano ES - AJUSTADO 06.05.08 CONFERÊNCIA 08-05-08  2 5" xfId="32730" xr:uid="{8A18370E-35BD-4226-8091-36C132BA8577}"/>
    <cellStyle name="l_Revistas_Plano ES - AJUSTADO 06.05.08 CONFERÊNCIA 08-05-08  2 5 2" xfId="44485" xr:uid="{95193CE7-FD8F-4F3C-AC62-873F15C9FA52}"/>
    <cellStyle name="l_Revistas_Plano ES - AJUSTADO 06.05.08 CONFERÊNCIA 08-05-08  2 6" xfId="35035" xr:uid="{66050D88-D5AD-4AD5-9C87-ED1DB2163173}"/>
    <cellStyle name="l_Revistas_Plano ES - AJUSTADO 06.05.08 CONFERÊNCIA 08-05-08  2 7" xfId="18928" xr:uid="{0D357F72-C0B6-4914-9B63-019CF4EFFF92}"/>
    <cellStyle name="l_Revistas_Plano ES - AJUSTADO 06.05.08 CONFERÊNCIA 08-05-08  3" xfId="12704" xr:uid="{100A450C-C77C-4451-BE84-FC93AE1307FE}"/>
    <cellStyle name="l_Revistas_Plano ES - AJUSTADO 06.05.08 CONFERÊNCIA 08-05-08  3 2" xfId="16334" xr:uid="{9F5AA022-E88D-4F58-A23D-D8B77E4AA903}"/>
    <cellStyle name="l_Revistas_Plano ES - AJUSTADO 06.05.08 CONFERÊNCIA 08-05-08  3 2 2" xfId="22493" xr:uid="{724A8229-8E72-44FD-862B-6F42794A3F83}"/>
    <cellStyle name="l_Revistas_Plano ES - AJUSTADO 06.05.08 CONFERÊNCIA 08-05-08  3 2 2 2" xfId="39771" xr:uid="{7DF3BF94-9BA2-4636-AB2A-9A3388180B1F}"/>
    <cellStyle name="l_Revistas_Plano ES - AJUSTADO 06.05.08 CONFERÊNCIA 08-05-08  3 2 3" xfId="27412" xr:uid="{7769297A-E350-48D7-BDA4-3DD8012F24A1}"/>
    <cellStyle name="l_Revistas_Plano ES - AJUSTADO 06.05.08 CONFERÊNCIA 08-05-08  3 2 4" xfId="48671" xr:uid="{FBC2C56C-5BE2-4C76-BA62-31584CF3FA32}"/>
    <cellStyle name="l_Revistas_Plano ES - AJUSTADO 06.05.08 CONFERÊNCIA 08-05-08  3 3" xfId="18034" xr:uid="{65968085-404F-48B0-A42F-7349DDF7CABC}"/>
    <cellStyle name="l_Revistas_Plano ES - AJUSTADO 06.05.08 CONFERÊNCIA 08-05-08  3 3 2" xfId="24193" xr:uid="{34ABEFA0-8B73-4040-AEE3-DCFD0AA27834}"/>
    <cellStyle name="l_Revistas_Plano ES - AJUSTADO 06.05.08 CONFERÊNCIA 08-05-08  3 3 2 2" xfId="42856" xr:uid="{AA7F0D18-3DDA-4A20-B806-DCBD75E99416}"/>
    <cellStyle name="l_Revistas_Plano ES - AJUSTADO 06.05.08 CONFERÊNCIA 08-05-08  3 3 3" xfId="30630" xr:uid="{D63ACC59-61A0-460C-B4E4-6EECEAE34057}"/>
    <cellStyle name="l_Revistas_Plano ES - AJUSTADO 06.05.08 CONFERÊNCIA 08-05-08  3 4" xfId="33627" xr:uid="{6033B23D-E495-45A0-83C2-3491CCD58D78}"/>
    <cellStyle name="l_Revistas_Plano ES - AJUSTADO 06.05.08 CONFERÊNCIA 08-05-08  3 4 2" xfId="45346" xr:uid="{9E584504-34E1-4C69-BFFD-17CBC9A315DA}"/>
    <cellStyle name="l_Revistas_Plano ES - AJUSTADO 06.05.08 CONFERÊNCIA 08-05-08  3 5" xfId="35829" xr:uid="{F0543B5A-D827-457D-B76B-047D516B690C}"/>
    <cellStyle name="l_Revistas_Plano ES - AJUSTADO 06.05.08 CONFERÊNCIA 08-05-08  3 6" xfId="36995" xr:uid="{D756A707-1901-49A7-A4B9-629BD3DD06EF}"/>
    <cellStyle name="l_Revistas_Plano ES - AJUSTADO 06.05.08 CONFERÊNCIA 08-05-08  3 6 2" xfId="46531" xr:uid="{008338BC-EFC8-49D4-A1CB-9DBAB641FD12}"/>
    <cellStyle name="l_Revistas_Plano ES - AJUSTADO 06.05.08 CONFERÊNCIA 08-05-08  4" xfId="14594" xr:uid="{CFD4110A-2BD9-4050-8E99-DC4381F6AD5C}"/>
    <cellStyle name="l_Revistas_Plano ES - AJUSTADO 06.05.08 CONFERÊNCIA 08-05-08  4 2" xfId="20753" xr:uid="{EC454DF8-93A3-4200-A5EC-D8A1DC5A22CF}"/>
    <cellStyle name="l_Revistas_Plano ES - AJUSTADO 06.05.08 CONFERÊNCIA 08-05-08  4 2 2" xfId="38163" xr:uid="{192F1D2C-B2ED-43AB-93F9-4326F5A0F407}"/>
    <cellStyle name="l_Revistas_Plano ES - AJUSTADO 06.05.08 CONFERÊNCIA 08-05-08  4 3" xfId="25661" xr:uid="{CA4C10B9-9510-4C0F-924B-AE925FCBFCA3}"/>
    <cellStyle name="l_Revistas_Plano ES - AJUSTADO 06.05.08 CONFERÊNCIA 08-05-08  5" xfId="28872" xr:uid="{A68655A8-589E-428D-B95F-D73FFE731E62}"/>
    <cellStyle name="l_Revistas_Plano ES - AJUSTADO 06.05.08 CONFERÊNCIA 08-05-08  5 2" xfId="41228" xr:uid="{AF472DB4-6E11-49A8-BFBC-3154FF55B29B}"/>
    <cellStyle name="l_Revistas_Plano ES - AJUSTADO 06.05.08 CONFERÊNCIA 08-05-08  6" xfId="24994" xr:uid="{1C5287E9-49AE-47A8-8CB2-525462F477B2}"/>
    <cellStyle name="l_Revistas_Plano ES - AJUSTADO 06.05.08 CONFERÊNCIA 08-05-08 _OOH - Rev 12" xfId="4459" xr:uid="{58B1A563-04E5-4C5D-ABC7-28535BBCD799}"/>
    <cellStyle name="l_Revistas_Plano GO -  Jornal Meia Pág. Tab. 16.05 - JR NÃO PROG." xfId="2388" xr:uid="{F2FAE382-337A-4349-9ABD-D353000DCFFE}"/>
    <cellStyle name="l_Revistas_Plano GO -  Jornal Meia Pág. Tab. 16.05 - JR NÃO PROG. 2" xfId="11752" xr:uid="{620ECF73-944D-4AC6-8136-CB48871EB829}"/>
    <cellStyle name="l_Revistas_Plano GO -  Jornal Meia Pág. Tab. 16.05 - JR NÃO PROG. 2 2" xfId="13508" xr:uid="{BABD0A6B-82CE-489C-A1A7-F0EBC081E995}"/>
    <cellStyle name="l_Revistas_Plano GO -  Jornal Meia Pág. Tab. 16.05 - JR NÃO PROG. 2 2 2" xfId="17138" xr:uid="{F005C8CB-65A6-437D-9A4B-3B13F876ED05}"/>
    <cellStyle name="l_Revistas_Plano GO -  Jornal Meia Pág. Tab. 16.05 - JR NÃO PROG. 2 2 2 2" xfId="23297" xr:uid="{0F92FEFC-C53F-4F17-9C04-E29F910E9E10}"/>
    <cellStyle name="l_Revistas_Plano GO -  Jornal Meia Pág. Tab. 16.05 - JR NÃO PROG. 2 2 2 2 2" xfId="40564" xr:uid="{F831C1B6-33C9-45EA-95DC-D76CC94A01D9}"/>
    <cellStyle name="l_Revistas_Plano GO -  Jornal Meia Pág. Tab. 16.05 - JR NÃO PROG. 2 2 2 3" xfId="28205" xr:uid="{002C2AF4-E7E8-4AF1-B568-8BCC0275A8E6}"/>
    <cellStyle name="l_Revistas_Plano GO -  Jornal Meia Pág. Tab. 16.05 - JR NÃO PROG. 2 2 3" xfId="31429" xr:uid="{9A195520-13D1-4D44-ABF5-96AC08F12597}"/>
    <cellStyle name="l_Revistas_Plano GO -  Jornal Meia Pág. Tab. 16.05 - JR NÃO PROG. 2 2 3 2" xfId="43653" xr:uid="{2585FDB1-B038-4CE4-8573-1860E3B3EF78}"/>
    <cellStyle name="l_Revistas_Plano GO -  Jornal Meia Pág. Tab. 16.05 - JR NÃO PROG. 2 2 4" xfId="34421" xr:uid="{BD035281-D6F3-45B8-9C88-325520ED6AAA}"/>
    <cellStyle name="l_Revistas_Plano GO -  Jornal Meia Pág. Tab. 16.05 - JR NÃO PROG. 2 2 4 2" xfId="46140" xr:uid="{D619E262-B0B0-47EB-B88D-0A8E5279B226}"/>
    <cellStyle name="l_Revistas_Plano GO -  Jornal Meia Pág. Tab. 16.05 - JR NÃO PROG. 2 2 5" xfId="36622" xr:uid="{8280FB30-604A-459C-92B7-0C0931090945}"/>
    <cellStyle name="l_Revistas_Plano GO -  Jornal Meia Pág. Tab. 16.05 - JR NÃO PROG. 2 2 6" xfId="24534" xr:uid="{6A344EE0-7B81-4DCA-B50E-F99B236B5D7B}"/>
    <cellStyle name="l_Revistas_Plano GO -  Jornal Meia Pág. Tab. 16.05 - JR NÃO PROG. 2 3" xfId="15435" xr:uid="{E4F88DCE-6263-4204-9BF8-C608BD2A1244}"/>
    <cellStyle name="l_Revistas_Plano GO -  Jornal Meia Pág. Tab. 16.05 - JR NÃO PROG. 2 3 2" xfId="21594" xr:uid="{7EC6D6B9-6132-4857-AF03-905F4F6C7F20}"/>
    <cellStyle name="l_Revistas_Plano GO -  Jornal Meia Pág. Tab. 16.05 - JR NÃO PROG. 2 3 2 2" xfId="38967" xr:uid="{02B5F59A-DF60-4BFB-A6DF-48122CAC4A8A}"/>
    <cellStyle name="l_Revistas_Plano GO -  Jornal Meia Pág. Tab. 16.05 - JR NÃO PROG. 2 3 3" xfId="26556" xr:uid="{EAE20D67-2ABC-433A-A8F2-B0252C67E2F7}"/>
    <cellStyle name="l_Revistas_Plano GO -  Jornal Meia Pág. Tab. 16.05 - JR NÃO PROG. 2 4" xfId="29747" xr:uid="{A68F87A1-43FC-4424-AE00-199AB6B798A8}"/>
    <cellStyle name="l_Revistas_Plano GO -  Jornal Meia Pág. Tab. 16.05 - JR NÃO PROG. 2 4 2" xfId="42057" xr:uid="{53719EF1-B47C-4AA6-8AD0-73F432F55C9D}"/>
    <cellStyle name="l_Revistas_Plano GO -  Jornal Meia Pág. Tab. 16.05 - JR NÃO PROG. 2 5" xfId="32731" xr:uid="{5BCB3AF1-E4AD-47E4-8C8B-428092246956}"/>
    <cellStyle name="l_Revistas_Plano GO -  Jornal Meia Pág. Tab. 16.05 - JR NÃO PROG. 2 5 2" xfId="44486" xr:uid="{846208E2-6DDE-4215-934D-EAB6FB7ECAB1}"/>
    <cellStyle name="l_Revistas_Plano GO -  Jornal Meia Pág. Tab. 16.05 - JR NÃO PROG. 2 6" xfId="35036" xr:uid="{2F1885B6-0DBC-4F9E-BE57-96DFA9468735}"/>
    <cellStyle name="l_Revistas_Plano GO -  Jornal Meia Pág. Tab. 16.05 - JR NÃO PROG. 2 7" xfId="18612" xr:uid="{819AD6BE-8EB2-44AA-8EAE-BC8FDF11625B}"/>
    <cellStyle name="l_Revistas_Plano GO -  Jornal Meia Pág. Tab. 16.05 - JR NÃO PROG. 3" xfId="12705" xr:uid="{59C55D22-5C1B-4F89-8BAC-D59701657B05}"/>
    <cellStyle name="l_Revistas_Plano GO -  Jornal Meia Pág. Tab. 16.05 - JR NÃO PROG. 3 2" xfId="16335" xr:uid="{EE3BE1AA-4B1B-41D6-A19C-97DAB11AF616}"/>
    <cellStyle name="l_Revistas_Plano GO -  Jornal Meia Pág. Tab. 16.05 - JR NÃO PROG. 3 2 2" xfId="22494" xr:uid="{4F399D81-01B0-43F1-9D72-12D77775AB0A}"/>
    <cellStyle name="l_Revistas_Plano GO -  Jornal Meia Pág. Tab. 16.05 - JR NÃO PROG. 3 2 2 2" xfId="39772" xr:uid="{148BB5D2-AFFB-4B85-AC59-AC4D36DE1189}"/>
    <cellStyle name="l_Revistas_Plano GO -  Jornal Meia Pág. Tab. 16.05 - JR NÃO PROG. 3 2 3" xfId="27413" xr:uid="{F9187AE6-C191-4B26-8752-55EF17380153}"/>
    <cellStyle name="l_Revistas_Plano GO -  Jornal Meia Pág. Tab. 16.05 - JR NÃO PROG. 3 2 4" xfId="48672" xr:uid="{BB09B54E-4061-412F-990C-5B23C444118F}"/>
    <cellStyle name="l_Revistas_Plano GO -  Jornal Meia Pág. Tab. 16.05 - JR NÃO PROG. 3 3" xfId="18035" xr:uid="{FF563121-8BEE-45ED-9E27-5809A8C25586}"/>
    <cellStyle name="l_Revistas_Plano GO -  Jornal Meia Pág. Tab. 16.05 - JR NÃO PROG. 3 3 2" xfId="24194" xr:uid="{57847F79-5558-4EB3-A494-8F5A8DAB6B0B}"/>
    <cellStyle name="l_Revistas_Plano GO -  Jornal Meia Pág. Tab. 16.05 - JR NÃO PROG. 3 3 2 2" xfId="42857" xr:uid="{9AB327D8-582A-4DFE-A4E5-66E18AD8AEAA}"/>
    <cellStyle name="l_Revistas_Plano GO -  Jornal Meia Pág. Tab. 16.05 - JR NÃO PROG. 3 3 3" xfId="30631" xr:uid="{903645D4-244C-4D12-BDDE-C1503C7B48C1}"/>
    <cellStyle name="l_Revistas_Plano GO -  Jornal Meia Pág. Tab. 16.05 - JR NÃO PROG. 3 4" xfId="33628" xr:uid="{0EAB9739-2F3A-4E5F-9EB9-A283E91EA06E}"/>
    <cellStyle name="l_Revistas_Plano GO -  Jornal Meia Pág. Tab. 16.05 - JR NÃO PROG. 3 4 2" xfId="45347" xr:uid="{7D8293F2-9439-4558-899B-04116BDC5B8B}"/>
    <cellStyle name="l_Revistas_Plano GO -  Jornal Meia Pág. Tab. 16.05 - JR NÃO PROG. 3 5" xfId="35830" xr:uid="{1FE89BF1-B545-4F0A-842C-A13D77E8CD7F}"/>
    <cellStyle name="l_Revistas_Plano GO -  Jornal Meia Pág. Tab. 16.05 - JR NÃO PROG. 3 6" xfId="37198" xr:uid="{2E32BC4A-D1F0-4DA1-9D75-CE675F3D0506}"/>
    <cellStyle name="l_Revistas_Plano GO -  Jornal Meia Pág. Tab. 16.05 - JR NÃO PROG. 3 6 2" xfId="46734" xr:uid="{2D510071-4A35-4646-80F3-4547F98F19BA}"/>
    <cellStyle name="l_Revistas_Plano GO -  Jornal Meia Pág. Tab. 16.05 - JR NÃO PROG. 4" xfId="14595" xr:uid="{831C5E32-88E0-4737-9494-9A84928CD4BF}"/>
    <cellStyle name="l_Revistas_Plano GO -  Jornal Meia Pág. Tab. 16.05 - JR NÃO PROG. 4 2" xfId="20754" xr:uid="{1E3A585B-839E-4C07-A879-F95DE7715BE8}"/>
    <cellStyle name="l_Revistas_Plano GO -  Jornal Meia Pág. Tab. 16.05 - JR NÃO PROG. 4 2 2" xfId="38164" xr:uid="{185C7F71-9EC0-4991-B189-F3DE87083336}"/>
    <cellStyle name="l_Revistas_Plano GO -  Jornal Meia Pág. Tab. 16.05 - JR NÃO PROG. 4 3" xfId="25662" xr:uid="{138FDCC1-90E5-4F91-A3B8-7A7D26A6AAB5}"/>
    <cellStyle name="l_Revistas_Plano GO -  Jornal Meia Pág. Tab. 16.05 - JR NÃO PROG. 5" xfId="28873" xr:uid="{94808042-B663-4AFA-8E61-33E5CA92F597}"/>
    <cellStyle name="l_Revistas_Plano GO -  Jornal Meia Pág. Tab. 16.05 - JR NÃO PROG. 5 2" xfId="41229" xr:uid="{115B4341-935E-4FA7-BEA1-05E5F5CA6698}"/>
    <cellStyle name="l_Revistas_Plano GO -  Jornal Meia Pág. Tab. 16.05 - JR NÃO PROG. 6" xfId="24993" xr:uid="{BE6B7BB7-58A6-4A6A-BEC3-D195F61F1B4E}"/>
    <cellStyle name="l_Revistas_Plano GO -  Jornal Meia Pág. Tab. 16.05 - JR NÃO PROG._OOH - Rev 12" xfId="4460" xr:uid="{CBE21C49-7B1B-4129-B8CC-4E678A84F0EE}"/>
    <cellStyle name="l_Revistas_Plano MA - 06-05 CONFERÊNCIA 10-05" xfId="2389" xr:uid="{A04099BA-7154-4F05-92F7-70BC22CD0DB8}"/>
    <cellStyle name="l_Revistas_Plano MA - 06-05 CONFERÊNCIA 10-05 2" xfId="11753" xr:uid="{868A7616-5F38-42DC-A292-FFD4156C7CD1}"/>
    <cellStyle name="l_Revistas_Plano MA - 06-05 CONFERÊNCIA 10-05 2 2" xfId="13509" xr:uid="{F2348587-4D4B-462B-A7F2-D73E691C3C74}"/>
    <cellStyle name="l_Revistas_Plano MA - 06-05 CONFERÊNCIA 10-05 2 2 2" xfId="17139" xr:uid="{2A0C8829-9DE7-4A47-8AA3-BEA703E4C36D}"/>
    <cellStyle name="l_Revistas_Plano MA - 06-05 CONFERÊNCIA 10-05 2 2 2 2" xfId="23298" xr:uid="{89CD0D2C-41D3-4066-B765-51C8C728F835}"/>
    <cellStyle name="l_Revistas_Plano MA - 06-05 CONFERÊNCIA 10-05 2 2 2 2 2" xfId="40565" xr:uid="{06F2356F-37E5-4D44-8417-82C74EFAB98F}"/>
    <cellStyle name="l_Revistas_Plano MA - 06-05 CONFERÊNCIA 10-05 2 2 2 3" xfId="28206" xr:uid="{F4713138-11B8-4F63-9A2D-E39F495EAE19}"/>
    <cellStyle name="l_Revistas_Plano MA - 06-05 CONFERÊNCIA 10-05 2 2 3" xfId="31430" xr:uid="{D1A8BE54-0718-4E02-A679-2200ECC3B52F}"/>
    <cellStyle name="l_Revistas_Plano MA - 06-05 CONFERÊNCIA 10-05 2 2 3 2" xfId="43654" xr:uid="{23232C34-7035-4DA2-AC92-193B17133B8F}"/>
    <cellStyle name="l_Revistas_Plano MA - 06-05 CONFERÊNCIA 10-05 2 2 4" xfId="34422" xr:uid="{30FB3A54-2F3C-46A9-A0C2-C79E54855594}"/>
    <cellStyle name="l_Revistas_Plano MA - 06-05 CONFERÊNCIA 10-05 2 2 4 2" xfId="46141" xr:uid="{A28E3ED5-DFA3-4D21-832F-1CDBB794FB39}"/>
    <cellStyle name="l_Revistas_Plano MA - 06-05 CONFERÊNCIA 10-05 2 2 5" xfId="36623" xr:uid="{40C7E6EA-43A8-443A-8177-F0F4E9D948C6}"/>
    <cellStyle name="l_Revistas_Plano MA - 06-05 CONFERÊNCIA 10-05 2 2 6" xfId="24535" xr:uid="{CDEDED18-A06E-40CC-94AB-436C4EEA64C5}"/>
    <cellStyle name="l_Revistas_Plano MA - 06-05 CONFERÊNCIA 10-05 2 3" xfId="15436" xr:uid="{1644A51E-501D-4623-9262-B3DC854E0F0E}"/>
    <cellStyle name="l_Revistas_Plano MA - 06-05 CONFERÊNCIA 10-05 2 3 2" xfId="21595" xr:uid="{AA7DAC29-8A2C-47CE-B88B-D4CDC45D1BE2}"/>
    <cellStyle name="l_Revistas_Plano MA - 06-05 CONFERÊNCIA 10-05 2 3 2 2" xfId="38968" xr:uid="{138EF8D4-F463-4049-A741-7CE00DA01F98}"/>
    <cellStyle name="l_Revistas_Plano MA - 06-05 CONFERÊNCIA 10-05 2 3 3" xfId="26557" xr:uid="{A3DAF252-9EB9-4C0F-B57F-071E836919A2}"/>
    <cellStyle name="l_Revistas_Plano MA - 06-05 CONFERÊNCIA 10-05 2 4" xfId="29748" xr:uid="{705CC48A-F6D8-42B4-9E9E-0BA41603C0B6}"/>
    <cellStyle name="l_Revistas_Plano MA - 06-05 CONFERÊNCIA 10-05 2 4 2" xfId="42058" xr:uid="{1127C997-03CC-4DA6-8D73-094B7B0D6B30}"/>
    <cellStyle name="l_Revistas_Plano MA - 06-05 CONFERÊNCIA 10-05 2 5" xfId="32732" xr:uid="{3602C7BC-5C4E-4B92-BAFF-004DB763F316}"/>
    <cellStyle name="l_Revistas_Plano MA - 06-05 CONFERÊNCIA 10-05 2 5 2" xfId="44487" xr:uid="{2674852E-D30D-489B-9E26-9BF640F935AA}"/>
    <cellStyle name="l_Revistas_Plano MA - 06-05 CONFERÊNCIA 10-05 2 6" xfId="35037" xr:uid="{E2A3283E-C102-48DE-9215-DFAE6B1F3D2C}"/>
    <cellStyle name="l_Revistas_Plano MA - 06-05 CONFERÊNCIA 10-05 2 7" xfId="19310" xr:uid="{03F720DA-B822-4286-81CA-74276DBDB82E}"/>
    <cellStyle name="l_Revistas_Plano MA - 06-05 CONFERÊNCIA 10-05 3" xfId="12706" xr:uid="{3AA55AF8-5843-4709-A0FF-802ED37E4B69}"/>
    <cellStyle name="l_Revistas_Plano MA - 06-05 CONFERÊNCIA 10-05 3 2" xfId="16336" xr:uid="{F2876345-1F1B-4DB8-8455-D9942EC890AF}"/>
    <cellStyle name="l_Revistas_Plano MA - 06-05 CONFERÊNCIA 10-05 3 2 2" xfId="22495" xr:uid="{07BA2889-B7A9-4250-AE50-9FC233061B28}"/>
    <cellStyle name="l_Revistas_Plano MA - 06-05 CONFERÊNCIA 10-05 3 2 2 2" xfId="39773" xr:uid="{E4783DF7-6271-46E8-8C1D-44B4D793300D}"/>
    <cellStyle name="l_Revistas_Plano MA - 06-05 CONFERÊNCIA 10-05 3 2 3" xfId="27414" xr:uid="{BF8FE2D9-BC05-4033-9968-4A7E63654270}"/>
    <cellStyle name="l_Revistas_Plano MA - 06-05 CONFERÊNCIA 10-05 3 2 4" xfId="48673" xr:uid="{FB5547CD-5E38-44F3-A2CA-CE21A9D07D40}"/>
    <cellStyle name="l_Revistas_Plano MA - 06-05 CONFERÊNCIA 10-05 3 3" xfId="18036" xr:uid="{EE1DE6F6-2A2C-4B09-89A6-2AEB7F75315E}"/>
    <cellStyle name="l_Revistas_Plano MA - 06-05 CONFERÊNCIA 10-05 3 3 2" xfId="24195" xr:uid="{93110F05-0002-4156-8307-5B52F985295F}"/>
    <cellStyle name="l_Revistas_Plano MA - 06-05 CONFERÊNCIA 10-05 3 3 2 2" xfId="42858" xr:uid="{C98B0635-ADFC-465E-97C6-F8911CA4FCB5}"/>
    <cellStyle name="l_Revistas_Plano MA - 06-05 CONFERÊNCIA 10-05 3 3 3" xfId="30632" xr:uid="{475E72AC-DAD5-4275-99D0-34B69ADA0B76}"/>
    <cellStyle name="l_Revistas_Plano MA - 06-05 CONFERÊNCIA 10-05 3 4" xfId="33629" xr:uid="{903B1F34-46E3-4636-B26B-D6BE80BC13EC}"/>
    <cellStyle name="l_Revistas_Plano MA - 06-05 CONFERÊNCIA 10-05 3 4 2" xfId="45348" xr:uid="{C143C7A6-1766-4D7A-86F5-47751DA08055}"/>
    <cellStyle name="l_Revistas_Plano MA - 06-05 CONFERÊNCIA 10-05 3 5" xfId="35831" xr:uid="{21EFE6A7-2E75-44D2-94BA-26E32E5997AC}"/>
    <cellStyle name="l_Revistas_Plano MA - 06-05 CONFERÊNCIA 10-05 3 6" xfId="36798" xr:uid="{EE03BEDB-7D9D-409C-94A1-71D64075CE5D}"/>
    <cellStyle name="l_Revistas_Plano MA - 06-05 CONFERÊNCIA 10-05 3 6 2" xfId="46334" xr:uid="{5F1B6075-D08E-40BE-84FE-386F856783A8}"/>
    <cellStyle name="l_Revistas_Plano MA - 06-05 CONFERÊNCIA 10-05 4" xfId="14596" xr:uid="{D7FD742F-6949-4E9A-8994-B3C8AA620714}"/>
    <cellStyle name="l_Revistas_Plano MA - 06-05 CONFERÊNCIA 10-05 4 2" xfId="20755" xr:uid="{BB0E307C-1069-4BAF-A64B-FAD1FD9F17FB}"/>
    <cellStyle name="l_Revistas_Plano MA - 06-05 CONFERÊNCIA 10-05 4 2 2" xfId="38165" xr:uid="{3A27CCC5-7592-4945-8ECE-2E21A87059FB}"/>
    <cellStyle name="l_Revistas_Plano MA - 06-05 CONFERÊNCIA 10-05 4 3" xfId="25663" xr:uid="{786F76B5-C704-4B61-855B-3CA9873CEBF3}"/>
    <cellStyle name="l_Revistas_Plano MA - 06-05 CONFERÊNCIA 10-05 5" xfId="28874" xr:uid="{20888065-48B3-4E89-90B5-B883F513AD83}"/>
    <cellStyle name="l_Revistas_Plano MA - 06-05 CONFERÊNCIA 10-05 5 2" xfId="41230" xr:uid="{53A2853A-C499-4761-A179-EAEE5683C894}"/>
    <cellStyle name="l_Revistas_Plano MA - 06-05 CONFERÊNCIA 10-05 6" xfId="24710" xr:uid="{E8004906-2D5F-4031-AE7F-AE8D47D03304}"/>
    <cellStyle name="l_Revistas_Plano MA - 06-05 CONFERÊNCIA 10-05_OOH - Rev 12" xfId="4461" xr:uid="{E86E51BD-F4A4-49AC-B028-7A75D8E47BE5}"/>
    <cellStyle name="l_Revistas_Plano MG - 16.05.08" xfId="2390" xr:uid="{84AF500D-E170-4086-94C9-CEC6DE5E2664}"/>
    <cellStyle name="l_Revistas_Plano MS - AJUSTADO 12.05.08 CONFERÊNCIAS 14.05.08" xfId="2391" xr:uid="{0287FEB1-6849-4362-8A42-5B485EDFBAA8}"/>
    <cellStyle name="l_Revistas_Plano MS - AJUSTADO 12.05.08 CONFERÊNCIAS 14.05.08 2" xfId="11754" xr:uid="{C911FB88-D875-40DA-85B2-C7D1D27D98DC}"/>
    <cellStyle name="l_Revistas_Plano MS - AJUSTADO 12.05.08 CONFERÊNCIAS 14.05.08 2 2" xfId="13510" xr:uid="{8208A089-7561-4820-8ED6-49C867620B53}"/>
    <cellStyle name="l_Revistas_Plano MS - AJUSTADO 12.05.08 CONFERÊNCIAS 14.05.08 2 2 2" xfId="17140" xr:uid="{DE7A59B9-0173-4BE5-9E34-4C807FA6D2D2}"/>
    <cellStyle name="l_Revistas_Plano MS - AJUSTADO 12.05.08 CONFERÊNCIAS 14.05.08 2 2 2 2" xfId="23299" xr:uid="{9A695A70-EBA1-44D4-8545-439201F8B305}"/>
    <cellStyle name="l_Revistas_Plano MS - AJUSTADO 12.05.08 CONFERÊNCIAS 14.05.08 2 2 2 2 2" xfId="40566" xr:uid="{CF485373-D3ED-451B-8CC9-0930479802DE}"/>
    <cellStyle name="l_Revistas_Plano MS - AJUSTADO 12.05.08 CONFERÊNCIAS 14.05.08 2 2 2 3" xfId="28207" xr:uid="{FE9887D3-B405-49C3-AF20-A5BCDAE87235}"/>
    <cellStyle name="l_Revistas_Plano MS - AJUSTADO 12.05.08 CONFERÊNCIAS 14.05.08 2 2 3" xfId="31431" xr:uid="{81526F97-7719-4F37-BF5C-43F2AA5E7343}"/>
    <cellStyle name="l_Revistas_Plano MS - AJUSTADO 12.05.08 CONFERÊNCIAS 14.05.08 2 2 3 2" xfId="43655" xr:uid="{011030F6-3DF4-4407-BB3D-803B7CED3C31}"/>
    <cellStyle name="l_Revistas_Plano MS - AJUSTADO 12.05.08 CONFERÊNCIAS 14.05.08 2 2 4" xfId="34423" xr:uid="{3A0A3AF8-B09E-4C74-8BC2-02DD70A931A0}"/>
    <cellStyle name="l_Revistas_Plano MS - AJUSTADO 12.05.08 CONFERÊNCIAS 14.05.08 2 2 4 2" xfId="46142" xr:uid="{F92DD61B-11AE-4032-A6CE-FA15656EFB2A}"/>
    <cellStyle name="l_Revistas_Plano MS - AJUSTADO 12.05.08 CONFERÊNCIAS 14.05.08 2 2 5" xfId="36624" xr:uid="{6510A2FD-1B25-453E-A737-8F99DA964C1A}"/>
    <cellStyle name="l_Revistas_Plano MS - AJUSTADO 12.05.08 CONFERÊNCIAS 14.05.08 2 2 6" xfId="24536" xr:uid="{26A33A18-762D-4576-B017-C3B162A2D02E}"/>
    <cellStyle name="l_Revistas_Plano MS - AJUSTADO 12.05.08 CONFERÊNCIAS 14.05.08 2 3" xfId="15437" xr:uid="{E36DDE96-5005-4126-8252-1F6660171AD5}"/>
    <cellStyle name="l_Revistas_Plano MS - AJUSTADO 12.05.08 CONFERÊNCIAS 14.05.08 2 3 2" xfId="21596" xr:uid="{36A3CA1C-867B-46BF-AA4A-C788D87CE3AD}"/>
    <cellStyle name="l_Revistas_Plano MS - AJUSTADO 12.05.08 CONFERÊNCIAS 14.05.08 2 3 2 2" xfId="38969" xr:uid="{40D0E136-6B6C-4CE7-B642-41291E8ECB11}"/>
    <cellStyle name="l_Revistas_Plano MS - AJUSTADO 12.05.08 CONFERÊNCIAS 14.05.08 2 3 3" xfId="26558" xr:uid="{136C7050-4F1D-4577-A468-8347F962C5B0}"/>
    <cellStyle name="l_Revistas_Plano MS - AJUSTADO 12.05.08 CONFERÊNCIAS 14.05.08 2 4" xfId="29749" xr:uid="{BA930420-58C5-4103-9FC2-D6815E8EDD84}"/>
    <cellStyle name="l_Revistas_Plano MS - AJUSTADO 12.05.08 CONFERÊNCIAS 14.05.08 2 4 2" xfId="42059" xr:uid="{5A401E3E-28EC-4D3C-8120-56DF1910AFD1}"/>
    <cellStyle name="l_Revistas_Plano MS - AJUSTADO 12.05.08 CONFERÊNCIAS 14.05.08 2 5" xfId="32733" xr:uid="{2F3A2568-F0D8-4848-B20D-0F61D5460392}"/>
    <cellStyle name="l_Revistas_Plano MS - AJUSTADO 12.05.08 CONFERÊNCIAS 14.05.08 2 5 2" xfId="44488" xr:uid="{8C314091-0D6A-493B-86B8-1C3C7790B544}"/>
    <cellStyle name="l_Revistas_Plano MS - AJUSTADO 12.05.08 CONFERÊNCIAS 14.05.08 2 6" xfId="35038" xr:uid="{6F6AF6AD-BB20-488C-8F18-3B0603749B15}"/>
    <cellStyle name="l_Revistas_Plano MS - AJUSTADO 12.05.08 CONFERÊNCIAS 14.05.08 2 7" xfId="19604" xr:uid="{BB706746-A694-41A5-8180-422CA9220947}"/>
    <cellStyle name="l_Revistas_Plano MS - AJUSTADO 12.05.08 CONFERÊNCIAS 14.05.08 3" xfId="12707" xr:uid="{A77F1CFB-34EE-42BC-8ADE-041B50C4481B}"/>
    <cellStyle name="l_Revistas_Plano MS - AJUSTADO 12.05.08 CONFERÊNCIAS 14.05.08 3 2" xfId="16337" xr:uid="{E93BD731-1C87-4A65-9B89-2BA93CE74009}"/>
    <cellStyle name="l_Revistas_Plano MS - AJUSTADO 12.05.08 CONFERÊNCIAS 14.05.08 3 2 2" xfId="22496" xr:uid="{8EC91F7A-25C2-4651-8F0A-203F4C664008}"/>
    <cellStyle name="l_Revistas_Plano MS - AJUSTADO 12.05.08 CONFERÊNCIAS 14.05.08 3 2 2 2" xfId="39774" xr:uid="{EB5418F1-E414-4824-BEFF-9CA6A67115D4}"/>
    <cellStyle name="l_Revistas_Plano MS - AJUSTADO 12.05.08 CONFERÊNCIAS 14.05.08 3 2 3" xfId="27415" xr:uid="{01B056CF-B789-4CD4-AC2F-06BA862A867B}"/>
    <cellStyle name="l_Revistas_Plano MS - AJUSTADO 12.05.08 CONFERÊNCIAS 14.05.08 3 2 4" xfId="48674" xr:uid="{6A889C0B-C269-44F4-AC8D-DA85D52FEB69}"/>
    <cellStyle name="l_Revistas_Plano MS - AJUSTADO 12.05.08 CONFERÊNCIAS 14.05.08 3 3" xfId="18037" xr:uid="{429E76F8-BC1E-462D-8779-4CAAB9F9CDBB}"/>
    <cellStyle name="l_Revistas_Plano MS - AJUSTADO 12.05.08 CONFERÊNCIAS 14.05.08 3 3 2" xfId="24196" xr:uid="{CD2D277C-5DED-4341-A455-76DEF3183D9E}"/>
    <cellStyle name="l_Revistas_Plano MS - AJUSTADO 12.05.08 CONFERÊNCIAS 14.05.08 3 3 2 2" xfId="42859" xr:uid="{66AB8A24-03FD-4D92-8BDD-CA21E3523030}"/>
    <cellStyle name="l_Revistas_Plano MS - AJUSTADO 12.05.08 CONFERÊNCIAS 14.05.08 3 3 3" xfId="30633" xr:uid="{F0D60EA1-0257-4929-A185-7778FB63EAAA}"/>
    <cellStyle name="l_Revistas_Plano MS - AJUSTADO 12.05.08 CONFERÊNCIAS 14.05.08 3 4" xfId="33630" xr:uid="{750CC60F-D2D0-450B-A12D-D1868C68B6F7}"/>
    <cellStyle name="l_Revistas_Plano MS - AJUSTADO 12.05.08 CONFERÊNCIAS 14.05.08 3 4 2" xfId="45349" xr:uid="{3FECB377-301B-4E9B-9E72-06BA83085033}"/>
    <cellStyle name="l_Revistas_Plano MS - AJUSTADO 12.05.08 CONFERÊNCIAS 14.05.08 3 5" xfId="35832" xr:uid="{C4E8E0AE-3FEA-4F6D-8DBB-B0B3D4FB8E6A}"/>
    <cellStyle name="l_Revistas_Plano MS - AJUSTADO 12.05.08 CONFERÊNCIAS 14.05.08 3 6" xfId="32936" xr:uid="{793D0868-D2CE-455F-85DA-F460187A6B8E}"/>
    <cellStyle name="l_Revistas_Plano MS - AJUSTADO 12.05.08 CONFERÊNCIAS 14.05.08 3 6 2" xfId="44674" xr:uid="{A747A320-1FDC-45D8-9EB5-78EE46FEC3FD}"/>
    <cellStyle name="l_Revistas_Plano MS - AJUSTADO 12.05.08 CONFERÊNCIAS 14.05.08 4" xfId="14597" xr:uid="{3BC684D2-A174-40C8-BD2A-8B9B75A45383}"/>
    <cellStyle name="l_Revistas_Plano MS - AJUSTADO 12.05.08 CONFERÊNCIAS 14.05.08 4 2" xfId="20756" xr:uid="{63D5DE6C-E66C-4B4F-BB2A-A133B9E6B6DD}"/>
    <cellStyle name="l_Revistas_Plano MS - AJUSTADO 12.05.08 CONFERÊNCIAS 14.05.08 4 2 2" xfId="38166" xr:uid="{597212CE-6564-468B-A1D0-791492030A61}"/>
    <cellStyle name="l_Revistas_Plano MS - AJUSTADO 12.05.08 CONFERÊNCIAS 14.05.08 4 3" xfId="25664" xr:uid="{F55CB38D-B251-4688-8E83-8B62588AD30B}"/>
    <cellStyle name="l_Revistas_Plano MS - AJUSTADO 12.05.08 CONFERÊNCIAS 14.05.08 5" xfId="28875" xr:uid="{1961F434-875B-4338-88F6-2B5CA04B15D3}"/>
    <cellStyle name="l_Revistas_Plano MS - AJUSTADO 12.05.08 CONFERÊNCIAS 14.05.08 5 2" xfId="41231" xr:uid="{EFA1F5A2-252F-4F9E-88C6-D1D0BE802285}"/>
    <cellStyle name="l_Revistas_Plano MS - AJUSTADO 12.05.08 CONFERÊNCIAS 14.05.08 6" xfId="24707" xr:uid="{4BA34075-4318-42A9-AB55-8A3130BB900D}"/>
    <cellStyle name="l_Revistas_Plano MS - AJUSTADO 12.05.08 CONFERÊNCIAS 14.05.08_OOH - Rev 12" xfId="4462" xr:uid="{AC4BB659-112A-4595-90FA-80A08B45902A}"/>
    <cellStyle name="l_Revistas_Plano MS - AJUSTADO 12.05.08 CONFERÊNCIAS 14.05.08_Plano RJ -" xfId="2392" xr:uid="{CBA8B53A-B4D8-4F0F-B4FA-A439FC5DD8ED}"/>
    <cellStyle name="l_Revistas_Plano MT - AJUSTADO 06.05.08 CONFERÊNCIA 07.05.08" xfId="2393" xr:uid="{9117EC3F-19DC-43F8-AA9A-FEA3C53EA6AB}"/>
    <cellStyle name="l_Revistas_Plano MT - AJUSTADO 06.05.08 CONFERÊNCIA 07.05.08 2" xfId="11755" xr:uid="{40B28DE1-342D-40F6-A4CD-B0B47AE29D0C}"/>
    <cellStyle name="l_Revistas_Plano MT - AJUSTADO 06.05.08 CONFERÊNCIA 07.05.08 2 2" xfId="13511" xr:uid="{4FDEACAA-9CE4-473A-BD3E-71393C26DF9F}"/>
    <cellStyle name="l_Revistas_Plano MT - AJUSTADO 06.05.08 CONFERÊNCIA 07.05.08 2 2 2" xfId="17141" xr:uid="{575C5179-6ED4-4420-9DF4-DE31D7AAFD6E}"/>
    <cellStyle name="l_Revistas_Plano MT - AJUSTADO 06.05.08 CONFERÊNCIA 07.05.08 2 2 2 2" xfId="23300" xr:uid="{242B1F58-6AD7-4456-8A5C-15B30AFE428D}"/>
    <cellStyle name="l_Revistas_Plano MT - AJUSTADO 06.05.08 CONFERÊNCIA 07.05.08 2 2 2 2 2" xfId="40567" xr:uid="{E3063F22-FA01-40D3-86DE-6392A2629899}"/>
    <cellStyle name="l_Revistas_Plano MT - AJUSTADO 06.05.08 CONFERÊNCIA 07.05.08 2 2 2 3" xfId="28208" xr:uid="{8C23E661-34C8-4876-BBEF-B4CEF50D6022}"/>
    <cellStyle name="l_Revistas_Plano MT - AJUSTADO 06.05.08 CONFERÊNCIA 07.05.08 2 2 3" xfId="31432" xr:uid="{B3819422-A9C9-40DB-9CF9-8D1FC0017D04}"/>
    <cellStyle name="l_Revistas_Plano MT - AJUSTADO 06.05.08 CONFERÊNCIA 07.05.08 2 2 3 2" xfId="43656" xr:uid="{3AE62EC3-4EEE-4E0F-B830-43B4DA3B4230}"/>
    <cellStyle name="l_Revistas_Plano MT - AJUSTADO 06.05.08 CONFERÊNCIA 07.05.08 2 2 4" xfId="34424" xr:uid="{32C44883-7083-4CA5-80F4-43F14BDB2565}"/>
    <cellStyle name="l_Revistas_Plano MT - AJUSTADO 06.05.08 CONFERÊNCIA 07.05.08 2 2 4 2" xfId="46143" xr:uid="{0F792E1F-1346-4F0E-8AB1-C27BBA49AAEB}"/>
    <cellStyle name="l_Revistas_Plano MT - AJUSTADO 06.05.08 CONFERÊNCIA 07.05.08 2 2 5" xfId="36625" xr:uid="{1C266FA2-4FB9-4FE9-9C6F-49BF667F54CD}"/>
    <cellStyle name="l_Revistas_Plano MT - AJUSTADO 06.05.08 CONFERÊNCIA 07.05.08 2 2 6" xfId="24537" xr:uid="{24A1F725-807A-4A13-A992-6D7C6A4BC033}"/>
    <cellStyle name="l_Revistas_Plano MT - AJUSTADO 06.05.08 CONFERÊNCIA 07.05.08 2 3" xfId="15438" xr:uid="{25891071-2A3C-4BE8-9853-DC46E535F00A}"/>
    <cellStyle name="l_Revistas_Plano MT - AJUSTADO 06.05.08 CONFERÊNCIA 07.05.08 2 3 2" xfId="21597" xr:uid="{F5C9399F-1F55-46DD-BD03-E566332F9B08}"/>
    <cellStyle name="l_Revistas_Plano MT - AJUSTADO 06.05.08 CONFERÊNCIA 07.05.08 2 3 2 2" xfId="38970" xr:uid="{A9FB5EA0-7F04-4618-87A5-439A367411BF}"/>
    <cellStyle name="l_Revistas_Plano MT - AJUSTADO 06.05.08 CONFERÊNCIA 07.05.08 2 3 3" xfId="26559" xr:uid="{6DC4286D-27D1-49F5-9E56-6BD0C99A51F9}"/>
    <cellStyle name="l_Revistas_Plano MT - AJUSTADO 06.05.08 CONFERÊNCIA 07.05.08 2 4" xfId="29750" xr:uid="{95375392-6391-406D-BAEA-13223593C40C}"/>
    <cellStyle name="l_Revistas_Plano MT - AJUSTADO 06.05.08 CONFERÊNCIA 07.05.08 2 4 2" xfId="42060" xr:uid="{A33F9CD1-513F-4703-878B-DE71FDC2E6B8}"/>
    <cellStyle name="l_Revistas_Plano MT - AJUSTADO 06.05.08 CONFERÊNCIA 07.05.08 2 5" xfId="32734" xr:uid="{25E1B9C7-DF77-42E3-B440-CA507FCC7079}"/>
    <cellStyle name="l_Revistas_Plano MT - AJUSTADO 06.05.08 CONFERÊNCIA 07.05.08 2 5 2" xfId="44489" xr:uid="{F75CC987-3CD3-47BE-892C-89227AD82C07}"/>
    <cellStyle name="l_Revistas_Plano MT - AJUSTADO 06.05.08 CONFERÊNCIA 07.05.08 2 6" xfId="35039" xr:uid="{5010291D-6EE9-4C2F-B44E-CED5510AB8C3}"/>
    <cellStyle name="l_Revistas_Plano MT - AJUSTADO 06.05.08 CONFERÊNCIA 07.05.08 2 7" xfId="18927" xr:uid="{99F1E504-A541-4AA6-80DC-97A56A0ACCBD}"/>
    <cellStyle name="l_Revistas_Plano MT - AJUSTADO 06.05.08 CONFERÊNCIA 07.05.08 3" xfId="12708" xr:uid="{B403D086-B8B7-46A4-892C-0A261104E566}"/>
    <cellStyle name="l_Revistas_Plano MT - AJUSTADO 06.05.08 CONFERÊNCIA 07.05.08 3 2" xfId="16338" xr:uid="{A197E90F-DD83-458C-8761-E430542915C1}"/>
    <cellStyle name="l_Revistas_Plano MT - AJUSTADO 06.05.08 CONFERÊNCIA 07.05.08 3 2 2" xfId="22497" xr:uid="{26B2D057-AED6-4798-A6F7-8D651789FED4}"/>
    <cellStyle name="l_Revistas_Plano MT - AJUSTADO 06.05.08 CONFERÊNCIA 07.05.08 3 2 2 2" xfId="39775" xr:uid="{95CB0635-9A0D-461B-939F-6AD66DC00EFC}"/>
    <cellStyle name="l_Revistas_Plano MT - AJUSTADO 06.05.08 CONFERÊNCIA 07.05.08 3 2 3" xfId="27416" xr:uid="{F0AA0B6F-372D-4C0B-8A00-C3B5470C59F4}"/>
    <cellStyle name="l_Revistas_Plano MT - AJUSTADO 06.05.08 CONFERÊNCIA 07.05.08 3 2 4" xfId="48675" xr:uid="{5198BE98-C11E-494C-9C48-07247469FC41}"/>
    <cellStyle name="l_Revistas_Plano MT - AJUSTADO 06.05.08 CONFERÊNCIA 07.05.08 3 3" xfId="18038" xr:uid="{80CDB039-1F46-43AD-A153-B4803D4DEB9F}"/>
    <cellStyle name="l_Revistas_Plano MT - AJUSTADO 06.05.08 CONFERÊNCIA 07.05.08 3 3 2" xfId="24197" xr:uid="{CF036E71-7653-4C4F-B9D1-4C9C75D53AFC}"/>
    <cellStyle name="l_Revistas_Plano MT - AJUSTADO 06.05.08 CONFERÊNCIA 07.05.08 3 3 2 2" xfId="42860" xr:uid="{8A6E810D-6ECB-4916-B91E-DE2D2DA04F79}"/>
    <cellStyle name="l_Revistas_Plano MT - AJUSTADO 06.05.08 CONFERÊNCIA 07.05.08 3 3 3" xfId="30634" xr:uid="{88A85FFD-BDC0-4404-A950-16E0243D8A82}"/>
    <cellStyle name="l_Revistas_Plano MT - AJUSTADO 06.05.08 CONFERÊNCIA 07.05.08 3 4" xfId="33631" xr:uid="{0A5E368F-534C-478D-A873-B8D1D27FEAA2}"/>
    <cellStyle name="l_Revistas_Plano MT - AJUSTADO 06.05.08 CONFERÊNCIA 07.05.08 3 4 2" xfId="45350" xr:uid="{B0E4EE87-9719-432E-A95B-3C16A721D81E}"/>
    <cellStyle name="l_Revistas_Plano MT - AJUSTADO 06.05.08 CONFERÊNCIA 07.05.08 3 5" xfId="35833" xr:uid="{9446A520-051E-4088-BACF-8CC3C754BA7C}"/>
    <cellStyle name="l_Revistas_Plano MT - AJUSTADO 06.05.08 CONFERÊNCIA 07.05.08 3 6" xfId="36994" xr:uid="{344B28D2-A714-47BF-8196-F16F0EF09DBC}"/>
    <cellStyle name="l_Revistas_Plano MT - AJUSTADO 06.05.08 CONFERÊNCIA 07.05.08 3 6 2" xfId="46530" xr:uid="{500CC627-4509-4E7C-93C2-0F30267DE844}"/>
    <cellStyle name="l_Revistas_Plano MT - AJUSTADO 06.05.08 CONFERÊNCIA 07.05.08 4" xfId="14598" xr:uid="{DEF45F12-E9F6-4C97-B2DD-927AA436C428}"/>
    <cellStyle name="l_Revistas_Plano MT - AJUSTADO 06.05.08 CONFERÊNCIA 07.05.08 4 2" xfId="20757" xr:uid="{960C0F0B-6F96-443D-ADEA-C25FF8773A52}"/>
    <cellStyle name="l_Revistas_Plano MT - AJUSTADO 06.05.08 CONFERÊNCIA 07.05.08 4 2 2" xfId="38167" xr:uid="{FA78EF45-92DB-4746-9B24-CE05945BB151}"/>
    <cellStyle name="l_Revistas_Plano MT - AJUSTADO 06.05.08 CONFERÊNCIA 07.05.08 4 3" xfId="25665" xr:uid="{F9102976-443B-48DC-8E77-F4E407572381}"/>
    <cellStyle name="l_Revistas_Plano MT - AJUSTADO 06.05.08 CONFERÊNCIA 07.05.08 5" xfId="28876" xr:uid="{A8401FE2-13AC-4816-ABC7-AB07C2913659}"/>
    <cellStyle name="l_Revistas_Plano MT - AJUSTADO 06.05.08 CONFERÊNCIA 07.05.08 5 2" xfId="41232" xr:uid="{A9C24356-461D-4D98-9309-C29985D8BBC1}"/>
    <cellStyle name="l_Revistas_Plano MT - AJUSTADO 06.05.08 CONFERÊNCIA 07.05.08 6" xfId="24704" xr:uid="{CE8C554B-4B93-467E-B7BC-03AA5BF64CC4}"/>
    <cellStyle name="l_Revistas_Plano MT - AJUSTADO 06.05.08 CONFERÊNCIA 07.05.08_OOH - Rev 12" xfId="4463" xr:uid="{5D54BC01-2F5C-413A-900D-B3B6EA4EEB41}"/>
    <cellStyle name="l_Revistas_Plano PA - REV I - 13.05" xfId="2394" xr:uid="{CC3DB50B-028B-4546-95F2-D045B747F71E}"/>
    <cellStyle name="l_Revistas_Plano PA - REV I - 13.05 2" xfId="11756" xr:uid="{A52CC8A4-AA7A-42ED-A108-1D5BB81614E6}"/>
    <cellStyle name="l_Revistas_Plano PA - REV I - 13.05 2 2" xfId="13512" xr:uid="{EA1D7509-8F3F-448E-B6FA-24FD19DCE39B}"/>
    <cellStyle name="l_Revistas_Plano PA - REV I - 13.05 2 2 2" xfId="17142" xr:uid="{E9C8C266-5E2F-4DAA-9742-4452F680D2DE}"/>
    <cellStyle name="l_Revistas_Plano PA - REV I - 13.05 2 2 2 2" xfId="23301" xr:uid="{C0EC6221-F15D-4C62-95BA-629D17EB02A0}"/>
    <cellStyle name="l_Revistas_Plano PA - REV I - 13.05 2 2 2 2 2" xfId="40568" xr:uid="{1DD86988-B05E-4569-8A44-19827EA28AD8}"/>
    <cellStyle name="l_Revistas_Plano PA - REV I - 13.05 2 2 2 3" xfId="28209" xr:uid="{E312F375-CB0F-417B-8602-98764247A4FB}"/>
    <cellStyle name="l_Revistas_Plano PA - REV I - 13.05 2 2 3" xfId="31433" xr:uid="{3C6ECCA3-C109-41FA-92B9-1E61822F5AF3}"/>
    <cellStyle name="l_Revistas_Plano PA - REV I - 13.05 2 2 3 2" xfId="43657" xr:uid="{6F228B73-7B77-4DF1-9570-2D078B6699FB}"/>
    <cellStyle name="l_Revistas_Plano PA - REV I - 13.05 2 2 4" xfId="34425" xr:uid="{797FBF33-F629-4681-843D-8F2F21036844}"/>
    <cellStyle name="l_Revistas_Plano PA - REV I - 13.05 2 2 4 2" xfId="46144" xr:uid="{8FA435ED-2DF2-412C-AF72-D99118BC0D4F}"/>
    <cellStyle name="l_Revistas_Plano PA - REV I - 13.05 2 2 5" xfId="36626" xr:uid="{0C1734FB-4EA0-4826-BDCB-7798219D8B13}"/>
    <cellStyle name="l_Revistas_Plano PA - REV I - 13.05 2 2 6" xfId="24538" xr:uid="{B6ECA4EB-87C2-4AF4-B2D8-65DCCCD58AB5}"/>
    <cellStyle name="l_Revistas_Plano PA - REV I - 13.05 2 3" xfId="15439" xr:uid="{8CB1011F-A18D-47FF-8BCC-46DF40B2488C}"/>
    <cellStyle name="l_Revistas_Plano PA - REV I - 13.05 2 3 2" xfId="21598" xr:uid="{9CB910D5-07A7-4E02-B159-2A8FDB396BAD}"/>
    <cellStyle name="l_Revistas_Plano PA - REV I - 13.05 2 3 2 2" xfId="38971" xr:uid="{8A72918B-64C1-4C01-B195-4F1C740D2880}"/>
    <cellStyle name="l_Revistas_Plano PA - REV I - 13.05 2 3 3" xfId="26560" xr:uid="{76D0637E-A213-4C0C-9C0E-87257C831008}"/>
    <cellStyle name="l_Revistas_Plano PA - REV I - 13.05 2 4" xfId="29751" xr:uid="{CD93E313-8EE2-4DAB-BEAC-16611AD5847D}"/>
    <cellStyle name="l_Revistas_Plano PA - REV I - 13.05 2 4 2" xfId="42061" xr:uid="{06FCE4B9-C71E-48C2-86CD-C6E996A550C6}"/>
    <cellStyle name="l_Revistas_Plano PA - REV I - 13.05 2 5" xfId="32735" xr:uid="{9BB98602-019B-466E-B03D-DEA310F32309}"/>
    <cellStyle name="l_Revistas_Plano PA - REV I - 13.05 2 5 2" xfId="44490" xr:uid="{89608014-A08A-4316-A9D4-EC78A2E680E2}"/>
    <cellStyle name="l_Revistas_Plano PA - REV I - 13.05 2 6" xfId="35040" xr:uid="{DB43ACEE-04E0-47FB-A8CA-866BD49E0147}"/>
    <cellStyle name="l_Revistas_Plano PA - REV I - 13.05 2 7" xfId="18611" xr:uid="{3D59581E-0520-4D1D-80D1-D92AA48B1494}"/>
    <cellStyle name="l_Revistas_Plano PA - REV I - 13.05 3" xfId="12709" xr:uid="{5DC133D0-8D87-43FF-8220-DA1BADFF2839}"/>
    <cellStyle name="l_Revistas_Plano PA - REV I - 13.05 3 2" xfId="16339" xr:uid="{29D26142-7E3E-4B0D-936C-BCA82D54DF03}"/>
    <cellStyle name="l_Revistas_Plano PA - REV I - 13.05 3 2 2" xfId="22498" xr:uid="{863ABE28-6D29-4D89-8CBE-B0FF61F200BC}"/>
    <cellStyle name="l_Revistas_Plano PA - REV I - 13.05 3 2 2 2" xfId="39776" xr:uid="{86D8F951-9DC8-4A57-B597-521A3FDFA5CB}"/>
    <cellStyle name="l_Revistas_Plano PA - REV I - 13.05 3 2 3" xfId="27417" xr:uid="{6F4E977A-748F-40A1-8CEE-1B1010913004}"/>
    <cellStyle name="l_Revistas_Plano PA - REV I - 13.05 3 2 4" xfId="48676" xr:uid="{3157774D-5EA9-49F7-B13A-D8840A5F9145}"/>
    <cellStyle name="l_Revistas_Plano PA - REV I - 13.05 3 3" xfId="18039" xr:uid="{051B7AEF-ED36-41FC-950A-F2EE1418B0D3}"/>
    <cellStyle name="l_Revistas_Plano PA - REV I - 13.05 3 3 2" xfId="24198" xr:uid="{418124F9-2580-472E-825D-CD4F1B3CF5D8}"/>
    <cellStyle name="l_Revistas_Plano PA - REV I - 13.05 3 3 2 2" xfId="42861" xr:uid="{08DEEE00-8C57-4131-AC64-DC46711925E2}"/>
    <cellStyle name="l_Revistas_Plano PA - REV I - 13.05 3 3 3" xfId="30635" xr:uid="{84C0D76A-D05E-4A3D-A051-D50CE5A822B7}"/>
    <cellStyle name="l_Revistas_Plano PA - REV I - 13.05 3 4" xfId="33632" xr:uid="{80DBC69A-53CD-4A78-B864-2BEFAC243813}"/>
    <cellStyle name="l_Revistas_Plano PA - REV I - 13.05 3 4 2" xfId="45351" xr:uid="{9C331B33-D9E7-4BE1-B561-E9B2378183D1}"/>
    <cellStyle name="l_Revistas_Plano PA - REV I - 13.05 3 5" xfId="35834" xr:uid="{BD536BC1-1C1F-4E24-9CA1-64C36D4B32E0}"/>
    <cellStyle name="l_Revistas_Plano PA - REV I - 13.05 3 6" xfId="37197" xr:uid="{A3943538-AA51-43AF-AD46-6CDA1EBCACCC}"/>
    <cellStyle name="l_Revistas_Plano PA - REV I - 13.05 3 6 2" xfId="46733" xr:uid="{0F61B34E-5CB5-4C7B-A930-74F915E2B676}"/>
    <cellStyle name="l_Revistas_Plano PA - REV I - 13.05 4" xfId="14599" xr:uid="{502009F2-8CE5-4A9E-AC8D-1D154B587B5B}"/>
    <cellStyle name="l_Revistas_Plano PA - REV I - 13.05 4 2" xfId="20758" xr:uid="{4228B608-9CAA-44CE-87EC-20E7BC265200}"/>
    <cellStyle name="l_Revistas_Plano PA - REV I - 13.05 4 2 2" xfId="38168" xr:uid="{309D4DE0-A1FB-4A9D-8039-BC5B9A83CD04}"/>
    <cellStyle name="l_Revistas_Plano PA - REV I - 13.05 4 3" xfId="25666" xr:uid="{338C4464-95B8-43EF-B128-43B5A3B7226B}"/>
    <cellStyle name="l_Revistas_Plano PA - REV I - 13.05 5" xfId="28877" xr:uid="{6C879D43-7D56-4182-9126-7BD4B3F09E7D}"/>
    <cellStyle name="l_Revistas_Plano PA - REV I - 13.05 5 2" xfId="41233" xr:uid="{BC193EEC-B7E4-4C3D-B786-7FD81AF13A06}"/>
    <cellStyle name="l_Revistas_Plano PA - REV I - 13.05 6" xfId="24701" xr:uid="{AF9A05DC-B638-49C9-967C-824C3B6C6297}"/>
    <cellStyle name="l_Revistas_Plano PA - REV I - 13.05_OOH - Rev 12" xfId="4464" xr:uid="{ED1D4C43-FD6D-475D-847B-546AC4DA4478}"/>
    <cellStyle name="l_Revistas_Plano PR -" xfId="2395" xr:uid="{2CFB87B4-3801-4FF4-81CA-C05BCA9EAECD}"/>
    <cellStyle name="l_Revistas_Plano PR - 16-05-08" xfId="2396" xr:uid="{C48A957E-E66B-458A-AA5D-A261833714D9}"/>
    <cellStyle name="l_Revistas_Plano Rádio" xfId="2397" xr:uid="{948A0311-C113-47B7-B231-1171D7101C35}"/>
    <cellStyle name="l_Revistas_Plano RJ - AJUSTADO" xfId="2398" xr:uid="{7355004A-5E6B-49DC-8E90-47FCD127BDCF}"/>
    <cellStyle name="l_Revistas_Plano RJ - AJUSTADO 06.05.08 CONFERÊNCIAS 07.05.08" xfId="2399" xr:uid="{4C13BB23-3A9B-4B65-B2B5-E7C5645CC6B3}"/>
    <cellStyle name="l_Revistas_Plano RJ - AJUSTADO 06.05.08 CONFERÊNCIAS 07.05.08 2" xfId="11757" xr:uid="{FE1B6B64-4A0A-4FA0-8DE1-21756AF8236A}"/>
    <cellStyle name="l_Revistas_Plano RJ - AJUSTADO 06.05.08 CONFERÊNCIAS 07.05.08 2 2" xfId="13513" xr:uid="{71759ACD-88FD-456E-B352-0FE47B6AF3E6}"/>
    <cellStyle name="l_Revistas_Plano RJ - AJUSTADO 06.05.08 CONFERÊNCIAS 07.05.08 2 2 2" xfId="17143" xr:uid="{F729C541-866C-42FA-82C9-3EA01615FC94}"/>
    <cellStyle name="l_Revistas_Plano RJ - AJUSTADO 06.05.08 CONFERÊNCIAS 07.05.08 2 2 2 2" xfId="23302" xr:uid="{308D084E-1729-43AF-AEF3-57C0F95B03BA}"/>
    <cellStyle name="l_Revistas_Plano RJ - AJUSTADO 06.05.08 CONFERÊNCIAS 07.05.08 2 2 2 2 2" xfId="40569" xr:uid="{72783D5D-C104-4B82-B13F-3BB2F120D1B9}"/>
    <cellStyle name="l_Revistas_Plano RJ - AJUSTADO 06.05.08 CONFERÊNCIAS 07.05.08 2 2 2 3" xfId="28210" xr:uid="{AB88C860-1E36-4C47-8B33-13E16C54B897}"/>
    <cellStyle name="l_Revistas_Plano RJ - AJUSTADO 06.05.08 CONFERÊNCIAS 07.05.08 2 2 3" xfId="31434" xr:uid="{788F6151-5327-44FE-8DC9-AF209597A753}"/>
    <cellStyle name="l_Revistas_Plano RJ - AJUSTADO 06.05.08 CONFERÊNCIAS 07.05.08 2 2 3 2" xfId="43658" xr:uid="{95BAE624-53DF-4EAC-8284-608BF7AC7055}"/>
    <cellStyle name="l_Revistas_Plano RJ - AJUSTADO 06.05.08 CONFERÊNCIAS 07.05.08 2 2 4" xfId="34426" xr:uid="{CB178FDD-F2D6-48F4-81CD-B376A330F09B}"/>
    <cellStyle name="l_Revistas_Plano RJ - AJUSTADO 06.05.08 CONFERÊNCIAS 07.05.08 2 2 4 2" xfId="46145" xr:uid="{4ABE5F3C-9BFE-4882-B013-F43B7DA5251D}"/>
    <cellStyle name="l_Revistas_Plano RJ - AJUSTADO 06.05.08 CONFERÊNCIAS 07.05.08 2 2 5" xfId="36627" xr:uid="{170C59CF-7265-466C-919A-D4F0266D793F}"/>
    <cellStyle name="l_Revistas_Plano RJ - AJUSTADO 06.05.08 CONFERÊNCIAS 07.05.08 2 2 6" xfId="24539" xr:uid="{977053E9-918B-4D1A-B2C7-F39B63F30216}"/>
    <cellStyle name="l_Revistas_Plano RJ - AJUSTADO 06.05.08 CONFERÊNCIAS 07.05.08 2 3" xfId="15440" xr:uid="{D028C781-9A44-4D88-BB7F-E72FA26D00B3}"/>
    <cellStyle name="l_Revistas_Plano RJ - AJUSTADO 06.05.08 CONFERÊNCIAS 07.05.08 2 3 2" xfId="21599" xr:uid="{F8736D13-2FBF-43B7-8098-ED011C9EC29A}"/>
    <cellStyle name="l_Revistas_Plano RJ - AJUSTADO 06.05.08 CONFERÊNCIAS 07.05.08 2 3 2 2" xfId="38972" xr:uid="{EF4788E7-D00A-495C-8CF0-B9348A6655FA}"/>
    <cellStyle name="l_Revistas_Plano RJ - AJUSTADO 06.05.08 CONFERÊNCIAS 07.05.08 2 3 3" xfId="26561" xr:uid="{4D19E2DA-193A-484E-AEE0-326A69B8A6C2}"/>
    <cellStyle name="l_Revistas_Plano RJ - AJUSTADO 06.05.08 CONFERÊNCIAS 07.05.08 2 4" xfId="29752" xr:uid="{B5E9CC5A-D1C2-4B7A-BB4E-29E829C4A182}"/>
    <cellStyle name="l_Revistas_Plano RJ - AJUSTADO 06.05.08 CONFERÊNCIAS 07.05.08 2 4 2" xfId="42062" xr:uid="{AB1E5B14-40C8-4815-B76A-B59A2F60058E}"/>
    <cellStyle name="l_Revistas_Plano RJ - AJUSTADO 06.05.08 CONFERÊNCIAS 07.05.08 2 5" xfId="32736" xr:uid="{D6EC5931-E432-4080-840B-E3431E80772D}"/>
    <cellStyle name="l_Revistas_Plano RJ - AJUSTADO 06.05.08 CONFERÊNCIAS 07.05.08 2 5 2" xfId="44491" xr:uid="{E8B53F4F-6BFD-428B-BFB8-60A85553E70F}"/>
    <cellStyle name="l_Revistas_Plano RJ - AJUSTADO 06.05.08 CONFERÊNCIAS 07.05.08 2 6" xfId="35041" xr:uid="{C5F810E4-7C77-4B1A-B91B-698B50A5F6DE}"/>
    <cellStyle name="l_Revistas_Plano RJ - AJUSTADO 06.05.08 CONFERÊNCIAS 07.05.08 2 7" xfId="19309" xr:uid="{E229579A-7717-4186-B5CD-B56C0BB3FEA9}"/>
    <cellStyle name="l_Revistas_Plano RJ - AJUSTADO 06.05.08 CONFERÊNCIAS 07.05.08 3" xfId="12710" xr:uid="{AFC789E3-B9C2-4378-BA09-177F813ADD1B}"/>
    <cellStyle name="l_Revistas_Plano RJ - AJUSTADO 06.05.08 CONFERÊNCIAS 07.05.08 3 2" xfId="16340" xr:uid="{E71D677B-4E21-48C2-8968-4B2F215C4FD5}"/>
    <cellStyle name="l_Revistas_Plano RJ - AJUSTADO 06.05.08 CONFERÊNCIAS 07.05.08 3 2 2" xfId="22499" xr:uid="{6CE7FF25-CB4E-48C9-9C19-FB7436A235F6}"/>
    <cellStyle name="l_Revistas_Plano RJ - AJUSTADO 06.05.08 CONFERÊNCIAS 07.05.08 3 2 2 2" xfId="39777" xr:uid="{CECA852B-BFC7-4CE6-AB43-7AE21421D292}"/>
    <cellStyle name="l_Revistas_Plano RJ - AJUSTADO 06.05.08 CONFERÊNCIAS 07.05.08 3 2 3" xfId="27418" xr:uid="{4EC0490D-75E6-463C-AEA9-19ECCE845CE1}"/>
    <cellStyle name="l_Revistas_Plano RJ - AJUSTADO 06.05.08 CONFERÊNCIAS 07.05.08 3 2 4" xfId="48677" xr:uid="{D3788C0D-CC6B-4DCA-B61F-5D9EB0ED17C5}"/>
    <cellStyle name="l_Revistas_Plano RJ - AJUSTADO 06.05.08 CONFERÊNCIAS 07.05.08 3 3" xfId="18040" xr:uid="{9133CE9F-AF4D-4071-993B-1BF62EE411C3}"/>
    <cellStyle name="l_Revistas_Plano RJ - AJUSTADO 06.05.08 CONFERÊNCIAS 07.05.08 3 3 2" xfId="24199" xr:uid="{B0146E28-0794-476A-8F80-2858B9C595D0}"/>
    <cellStyle name="l_Revistas_Plano RJ - AJUSTADO 06.05.08 CONFERÊNCIAS 07.05.08 3 3 2 2" xfId="42862" xr:uid="{5157E848-19DB-455B-8F60-17BAB651A0F8}"/>
    <cellStyle name="l_Revistas_Plano RJ - AJUSTADO 06.05.08 CONFERÊNCIAS 07.05.08 3 3 3" xfId="30636" xr:uid="{626D10C1-18BB-4E7E-86AC-1AF25D1D673F}"/>
    <cellStyle name="l_Revistas_Plano RJ - AJUSTADO 06.05.08 CONFERÊNCIAS 07.05.08 3 4" xfId="33633" xr:uid="{A8469FA9-139E-496C-B091-FFE7E62989FE}"/>
    <cellStyle name="l_Revistas_Plano RJ - AJUSTADO 06.05.08 CONFERÊNCIAS 07.05.08 3 4 2" xfId="45352" xr:uid="{0153290E-C9FD-4C79-A0F4-E83E1AB15080}"/>
    <cellStyle name="l_Revistas_Plano RJ - AJUSTADO 06.05.08 CONFERÊNCIAS 07.05.08 3 5" xfId="35835" xr:uid="{70EC2719-49BC-497C-9AEA-07E250E4ED51}"/>
    <cellStyle name="l_Revistas_Plano RJ - AJUSTADO 06.05.08 CONFERÊNCIAS 07.05.08 3 6" xfId="36797" xr:uid="{46F5FFBF-99F3-47EB-A95B-0940ED2D3669}"/>
    <cellStyle name="l_Revistas_Plano RJ - AJUSTADO 06.05.08 CONFERÊNCIAS 07.05.08 3 6 2" xfId="46333" xr:uid="{7D856D6D-91A5-488B-98F3-0416BAED4441}"/>
    <cellStyle name="l_Revistas_Plano RJ - AJUSTADO 06.05.08 CONFERÊNCIAS 07.05.08 4" xfId="14600" xr:uid="{25716BF2-DE2D-41E7-8098-BFC755811C88}"/>
    <cellStyle name="l_Revistas_Plano RJ - AJUSTADO 06.05.08 CONFERÊNCIAS 07.05.08 4 2" xfId="20759" xr:uid="{02CDC01C-CDA6-402F-842F-3B304E33A886}"/>
    <cellStyle name="l_Revistas_Plano RJ - AJUSTADO 06.05.08 CONFERÊNCIAS 07.05.08 4 2 2" xfId="38169" xr:uid="{04742220-D59B-4C2E-8525-39559CAC68C7}"/>
    <cellStyle name="l_Revistas_Plano RJ - AJUSTADO 06.05.08 CONFERÊNCIAS 07.05.08 4 3" xfId="25667" xr:uid="{5137EDD8-3953-44E6-9274-540CA95E3EE6}"/>
    <cellStyle name="l_Revistas_Plano RJ - AJUSTADO 06.05.08 CONFERÊNCIAS 07.05.08 5" xfId="28878" xr:uid="{30F44A0B-D6F0-4898-8ADD-6D20AD3E959C}"/>
    <cellStyle name="l_Revistas_Plano RJ - AJUSTADO 06.05.08 CONFERÊNCIAS 07.05.08 5 2" xfId="41234" xr:uid="{FC523FF4-C83B-4EC0-8852-D6B59571DA24}"/>
    <cellStyle name="l_Revistas_Plano RJ - AJUSTADO 06.05.08 CONFERÊNCIAS 07.05.08 6" xfId="24698" xr:uid="{2EE36B57-0954-4C1A-8F10-F7F1BF464B3D}"/>
    <cellStyle name="l_Revistas_Plano RJ - AJUSTADO 06.05.08 CONFERÊNCIAS 07.05.08_OOH - Rev 12" xfId="4465" xr:uid="{6FB3D704-451E-4481-8C51-5A0C6080D80C}"/>
    <cellStyle name="l_Revistas_Plano RJ - AJUSTADO 06.05.08 CONFERÊNCIAS 07.05.08_Plano RS" xfId="2400" xr:uid="{D33713AA-A8E9-4B65-86C1-DEF3EA8EA89B}"/>
    <cellStyle name="l_Revistas_Plano RJ - AJUSTADO 06.05.08 CONFERÊNCIAS 15.05.08 - Cíntia" xfId="2401" xr:uid="{CB1EE020-6BF3-459A-B625-0738FDD18F33}"/>
    <cellStyle name="l_Revistas_Plano RJ - AJUSTADO 06.05.08 CONFERÊNCIAS 15.05.08 - Cíntia 2" xfId="11758" xr:uid="{32FAC848-3846-4BCC-8CC0-EF22DB8174E5}"/>
    <cellStyle name="l_Revistas_Plano RJ - AJUSTADO 06.05.08 CONFERÊNCIAS 15.05.08 - Cíntia 2 2" xfId="13514" xr:uid="{06659E6A-23E6-4D9D-A449-7A01845288BB}"/>
    <cellStyle name="l_Revistas_Plano RJ - AJUSTADO 06.05.08 CONFERÊNCIAS 15.05.08 - Cíntia 2 2 2" xfId="17144" xr:uid="{385D8FE7-56B4-4B59-8E01-D70E9EFF3295}"/>
    <cellStyle name="l_Revistas_Plano RJ - AJUSTADO 06.05.08 CONFERÊNCIAS 15.05.08 - Cíntia 2 2 2 2" xfId="23303" xr:uid="{9232179B-6835-4375-8FC0-D9653A59A8AF}"/>
    <cellStyle name="l_Revistas_Plano RJ - AJUSTADO 06.05.08 CONFERÊNCIAS 15.05.08 - Cíntia 2 2 2 2 2" xfId="40570" xr:uid="{5AA3A481-6FBB-4240-B1BB-67B16C29669F}"/>
    <cellStyle name="l_Revistas_Plano RJ - AJUSTADO 06.05.08 CONFERÊNCIAS 15.05.08 - Cíntia 2 2 2 3" xfId="28211" xr:uid="{C18BDB8A-AECB-48CB-B75D-CC727FF16697}"/>
    <cellStyle name="l_Revistas_Plano RJ - AJUSTADO 06.05.08 CONFERÊNCIAS 15.05.08 - Cíntia 2 2 3" xfId="31435" xr:uid="{8731B590-7F1A-4903-9755-62F9ECA28E32}"/>
    <cellStyle name="l_Revistas_Plano RJ - AJUSTADO 06.05.08 CONFERÊNCIAS 15.05.08 - Cíntia 2 2 3 2" xfId="43659" xr:uid="{91BB3AED-4F8E-4008-B846-93349634A9F6}"/>
    <cellStyle name="l_Revistas_Plano RJ - AJUSTADO 06.05.08 CONFERÊNCIAS 15.05.08 - Cíntia 2 2 4" xfId="34427" xr:uid="{7D6ADE46-111B-4DE2-9D28-B36B9AB80914}"/>
    <cellStyle name="l_Revistas_Plano RJ - AJUSTADO 06.05.08 CONFERÊNCIAS 15.05.08 - Cíntia 2 2 4 2" xfId="46146" xr:uid="{A02B5B96-AAF5-4082-84ED-3E2269F0795A}"/>
    <cellStyle name="l_Revistas_Plano RJ - AJUSTADO 06.05.08 CONFERÊNCIAS 15.05.08 - Cíntia 2 2 5" xfId="36628" xr:uid="{953C3B18-B1BA-4408-BDBA-05FF2411E3D1}"/>
    <cellStyle name="l_Revistas_Plano RJ - AJUSTADO 06.05.08 CONFERÊNCIAS 15.05.08 - Cíntia 2 2 6" xfId="24540" xr:uid="{275F4366-3A32-4D00-961E-E6EE0BC0E3C0}"/>
    <cellStyle name="l_Revistas_Plano RJ - AJUSTADO 06.05.08 CONFERÊNCIAS 15.05.08 - Cíntia 2 3" xfId="15441" xr:uid="{81693F0E-9D3E-473C-A73B-FD3530ED4BED}"/>
    <cellStyle name="l_Revistas_Plano RJ - AJUSTADO 06.05.08 CONFERÊNCIAS 15.05.08 - Cíntia 2 3 2" xfId="21600" xr:uid="{397289EE-D839-4C03-9CBA-A8499B193F27}"/>
    <cellStyle name="l_Revistas_Plano RJ - AJUSTADO 06.05.08 CONFERÊNCIAS 15.05.08 - Cíntia 2 3 2 2" xfId="38973" xr:uid="{772571F8-7E22-4714-9CDF-724D4575C56B}"/>
    <cellStyle name="l_Revistas_Plano RJ - AJUSTADO 06.05.08 CONFERÊNCIAS 15.05.08 - Cíntia 2 3 3" xfId="26562" xr:uid="{90411E26-71F5-4E3E-A963-3F60C50DA5C0}"/>
    <cellStyle name="l_Revistas_Plano RJ - AJUSTADO 06.05.08 CONFERÊNCIAS 15.05.08 - Cíntia 2 4" xfId="29753" xr:uid="{1A67F047-4A9F-4AB5-867D-8229D711B1EA}"/>
    <cellStyle name="l_Revistas_Plano RJ - AJUSTADO 06.05.08 CONFERÊNCIAS 15.05.08 - Cíntia 2 4 2" xfId="42063" xr:uid="{66F113B9-D098-414D-B8C1-4464EAEC8011}"/>
    <cellStyle name="l_Revistas_Plano RJ - AJUSTADO 06.05.08 CONFERÊNCIAS 15.05.08 - Cíntia 2 5" xfId="32737" xr:uid="{62B46BBE-6195-4815-B819-17671125F511}"/>
    <cellStyle name="l_Revistas_Plano RJ - AJUSTADO 06.05.08 CONFERÊNCIAS 15.05.08 - Cíntia 2 5 2" xfId="44492" xr:uid="{1BBE77F4-212A-45AE-9E5F-7E2BEF4CE831}"/>
    <cellStyle name="l_Revistas_Plano RJ - AJUSTADO 06.05.08 CONFERÊNCIAS 15.05.08 - Cíntia 2 6" xfId="35042" xr:uid="{55B4FA01-B4C3-448F-8185-25AC58DD3269}"/>
    <cellStyle name="l_Revistas_Plano RJ - AJUSTADO 06.05.08 CONFERÊNCIAS 15.05.08 - Cíntia 2 7" xfId="19603" xr:uid="{1B798777-AFCD-44E0-B8BB-9D24E35867EC}"/>
    <cellStyle name="l_Revistas_Plano RJ - AJUSTADO 06.05.08 CONFERÊNCIAS 15.05.08 - Cíntia 3" xfId="12711" xr:uid="{4A00717C-4A90-4523-9415-1E4893EEB20D}"/>
    <cellStyle name="l_Revistas_Plano RJ - AJUSTADO 06.05.08 CONFERÊNCIAS 15.05.08 - Cíntia 3 2" xfId="16341" xr:uid="{AE5FE8E5-36C8-4227-9B74-CEC05FC63362}"/>
    <cellStyle name="l_Revistas_Plano RJ - AJUSTADO 06.05.08 CONFERÊNCIAS 15.05.08 - Cíntia 3 2 2" xfId="22500" xr:uid="{9D83537D-AE93-4AA1-95C1-6B544B2D8138}"/>
    <cellStyle name="l_Revistas_Plano RJ - AJUSTADO 06.05.08 CONFERÊNCIAS 15.05.08 - Cíntia 3 2 2 2" xfId="39778" xr:uid="{52DA8783-7BA6-4F66-B58D-6BCED3836B9E}"/>
    <cellStyle name="l_Revistas_Plano RJ - AJUSTADO 06.05.08 CONFERÊNCIAS 15.05.08 - Cíntia 3 2 3" xfId="27419" xr:uid="{AC81FF3C-1205-4C35-BD98-048E1C68CE35}"/>
    <cellStyle name="l_Revistas_Plano RJ - AJUSTADO 06.05.08 CONFERÊNCIAS 15.05.08 - Cíntia 3 2 4" xfId="48678" xr:uid="{C57AC4CA-BC1D-4752-AE78-CD85D9D4706F}"/>
    <cellStyle name="l_Revistas_Plano RJ - AJUSTADO 06.05.08 CONFERÊNCIAS 15.05.08 - Cíntia 3 3" xfId="18041" xr:uid="{9585EC1E-CAA1-45AE-BAE1-5707349AA665}"/>
    <cellStyle name="l_Revistas_Plano RJ - AJUSTADO 06.05.08 CONFERÊNCIAS 15.05.08 - Cíntia 3 3 2" xfId="24200" xr:uid="{1CB99E9F-E395-4068-A138-9865DB352F9A}"/>
    <cellStyle name="l_Revistas_Plano RJ - AJUSTADO 06.05.08 CONFERÊNCIAS 15.05.08 - Cíntia 3 3 2 2" xfId="42863" xr:uid="{474D20BE-BC6E-407F-B818-1E60716879A3}"/>
    <cellStyle name="l_Revistas_Plano RJ - AJUSTADO 06.05.08 CONFERÊNCIAS 15.05.08 - Cíntia 3 3 3" xfId="30637" xr:uid="{D4B0F70F-BCF9-4DE5-A87C-974BFC35B613}"/>
    <cellStyle name="l_Revistas_Plano RJ - AJUSTADO 06.05.08 CONFERÊNCIAS 15.05.08 - Cíntia 3 4" xfId="33634" xr:uid="{1F0387E8-A9C2-4C51-A74E-B3415DAF6A37}"/>
    <cellStyle name="l_Revistas_Plano RJ - AJUSTADO 06.05.08 CONFERÊNCIAS 15.05.08 - Cíntia 3 4 2" xfId="45353" xr:uid="{FC19D937-A66D-494F-9326-0365B49ECF2C}"/>
    <cellStyle name="l_Revistas_Plano RJ - AJUSTADO 06.05.08 CONFERÊNCIAS 15.05.08 - Cíntia 3 5" xfId="35836" xr:uid="{2F429779-FFB3-42BA-9B41-B4E2F0A038C4}"/>
    <cellStyle name="l_Revistas_Plano RJ - AJUSTADO 06.05.08 CONFERÊNCIAS 15.05.08 - Cíntia 3 6" xfId="34570" xr:uid="{3E466D3E-550D-43C6-8E99-A366EA178768}"/>
    <cellStyle name="l_Revistas_Plano RJ - AJUSTADO 06.05.08 CONFERÊNCIAS 15.05.08 - Cíntia 3 6 2" xfId="46279" xr:uid="{F4F16152-27D9-4A3C-A794-4D3A41FCB68C}"/>
    <cellStyle name="l_Revistas_Plano RJ - AJUSTADO 06.05.08 CONFERÊNCIAS 15.05.08 - Cíntia 4" xfId="14601" xr:uid="{D285A9FE-CD2A-4A40-AEDE-8A50ABF44BA7}"/>
    <cellStyle name="l_Revistas_Plano RJ - AJUSTADO 06.05.08 CONFERÊNCIAS 15.05.08 - Cíntia 4 2" xfId="20760" xr:uid="{15322001-77CB-4D14-8290-42610D8138DC}"/>
    <cellStyle name="l_Revistas_Plano RJ - AJUSTADO 06.05.08 CONFERÊNCIAS 15.05.08 - Cíntia 4 2 2" xfId="38170" xr:uid="{F7AB5977-4896-4395-A09D-061721899D2E}"/>
    <cellStyle name="l_Revistas_Plano RJ - AJUSTADO 06.05.08 CONFERÊNCIAS 15.05.08 - Cíntia 4 3" xfId="25668" xr:uid="{4D85B959-BDBA-4060-B4B7-92C4D20FE343}"/>
    <cellStyle name="l_Revistas_Plano RJ - AJUSTADO 06.05.08 CONFERÊNCIAS 15.05.08 - Cíntia 5" xfId="28879" xr:uid="{2260CC65-266E-4FAB-A17C-72745EC9F948}"/>
    <cellStyle name="l_Revistas_Plano RJ - AJUSTADO 06.05.08 CONFERÊNCIAS 15.05.08 - Cíntia 5 2" xfId="41235" xr:uid="{16736903-E09A-4E49-A30B-27DF1FD8C08E}"/>
    <cellStyle name="l_Revistas_Plano RJ - AJUSTADO 06.05.08 CONFERÊNCIAS 15.05.08 - Cíntia 6" xfId="24992" xr:uid="{3C676575-F9B5-4730-BC0F-8CC3844D209F}"/>
    <cellStyle name="l_Revistas_Plano RJ - AJUSTADO 06.05.08 CONFERÊNCIAS 15.05.08 - Cíntia_OOH - Rev 12" xfId="4466" xr:uid="{C960A890-3AD3-4DC3-B200-BEDEDFE49ECF}"/>
    <cellStyle name="l_Revistas_Plano RJ -16.05.08" xfId="2402" xr:uid="{D57010AD-B9A7-4BB1-81D3-089597258B72}"/>
    <cellStyle name="l_Revistas_Plano RO - REV I - 13.05" xfId="2403" xr:uid="{0B841AD8-CE0F-4913-B638-39C08AE35889}"/>
    <cellStyle name="l_Revistas_Plano RO - REV I - 13.05 2" xfId="11759" xr:uid="{07E8A123-446B-4400-B8AD-EAB683AFB3CB}"/>
    <cellStyle name="l_Revistas_Plano RO - REV I - 13.05 2 2" xfId="13515" xr:uid="{AA850561-3898-4FAB-A72D-DB974DF52294}"/>
    <cellStyle name="l_Revistas_Plano RO - REV I - 13.05 2 2 2" xfId="17145" xr:uid="{8E98B4B1-E93F-4050-A4AD-D45E5CFBF540}"/>
    <cellStyle name="l_Revistas_Plano RO - REV I - 13.05 2 2 2 2" xfId="23304" xr:uid="{7BBD7DDC-85A7-4F12-B177-819B36B65F98}"/>
    <cellStyle name="l_Revistas_Plano RO - REV I - 13.05 2 2 2 2 2" xfId="40571" xr:uid="{1E25FCF8-5B2C-43DE-86F4-88C921CAABE0}"/>
    <cellStyle name="l_Revistas_Plano RO - REV I - 13.05 2 2 2 3" xfId="28212" xr:uid="{7E48755D-042E-44C0-8771-49C0DBDD6B56}"/>
    <cellStyle name="l_Revistas_Plano RO - REV I - 13.05 2 2 3" xfId="31436" xr:uid="{9D706179-1A4D-4903-BE85-8CED0B50A028}"/>
    <cellStyle name="l_Revistas_Plano RO - REV I - 13.05 2 2 3 2" xfId="43660" xr:uid="{9FFD012D-7BC6-4EC0-952C-ADB5A25400C2}"/>
    <cellStyle name="l_Revistas_Plano RO - REV I - 13.05 2 2 4" xfId="34428" xr:uid="{E3A8F5B6-887F-4EEC-84C5-06257CBDDA4F}"/>
    <cellStyle name="l_Revistas_Plano RO - REV I - 13.05 2 2 4 2" xfId="46147" xr:uid="{0A7E86D8-D3B9-4EFF-8E0E-5D62D50F6672}"/>
    <cellStyle name="l_Revistas_Plano RO - REV I - 13.05 2 2 5" xfId="36629" xr:uid="{02D1A310-BC15-486A-A23E-88E8BE74105B}"/>
    <cellStyle name="l_Revistas_Plano RO - REV I - 13.05 2 2 6" xfId="24541" xr:uid="{FCE83BB1-0B44-41E3-BBC2-DE83E8B481C1}"/>
    <cellStyle name="l_Revistas_Plano RO - REV I - 13.05 2 3" xfId="15442" xr:uid="{5AB7DCAC-5E40-420D-B3E4-9F89B076698E}"/>
    <cellStyle name="l_Revistas_Plano RO - REV I - 13.05 2 3 2" xfId="21601" xr:uid="{F3AF1832-CB43-4D8C-8912-6557566014A7}"/>
    <cellStyle name="l_Revistas_Plano RO - REV I - 13.05 2 3 2 2" xfId="38974" xr:uid="{4CA8FF1F-4C46-4BAA-9D42-08B9DC5BB88A}"/>
    <cellStyle name="l_Revistas_Plano RO - REV I - 13.05 2 3 3" xfId="26563" xr:uid="{EF541AC6-665C-47D7-B3A3-2886515380E2}"/>
    <cellStyle name="l_Revistas_Plano RO - REV I - 13.05 2 4" xfId="29754" xr:uid="{A8B01730-507E-4C40-A7C8-45BE4003DC55}"/>
    <cellStyle name="l_Revistas_Plano RO - REV I - 13.05 2 4 2" xfId="42064" xr:uid="{811A38C0-6E8A-4770-8938-A968F3CBA3C6}"/>
    <cellStyle name="l_Revistas_Plano RO - REV I - 13.05 2 5" xfId="32738" xr:uid="{333AA1DF-5804-45D0-B45D-A2454CD8B384}"/>
    <cellStyle name="l_Revistas_Plano RO - REV I - 13.05 2 5 2" xfId="44493" xr:uid="{EC1222CD-1C70-4EEA-9460-C6FA5D3A9BBD}"/>
    <cellStyle name="l_Revistas_Plano RO - REV I - 13.05 2 6" xfId="35043" xr:uid="{BECAF2C6-F04C-446F-B209-7F1E36A39404}"/>
    <cellStyle name="l_Revistas_Plano RO - REV I - 13.05 2 7" xfId="18926" xr:uid="{22E363A4-1F33-427E-838E-D260412F8709}"/>
    <cellStyle name="l_Revistas_Plano RO - REV I - 13.05 3" xfId="12712" xr:uid="{709F5864-4222-4046-969B-067E33E2CAC2}"/>
    <cellStyle name="l_Revistas_Plano RO - REV I - 13.05 3 2" xfId="16342" xr:uid="{F97E05BE-4A8A-4D0F-8485-72122EFC18BA}"/>
    <cellStyle name="l_Revistas_Plano RO - REV I - 13.05 3 2 2" xfId="22501" xr:uid="{921B1B00-9683-451D-819D-D3A9B205AB31}"/>
    <cellStyle name="l_Revistas_Plano RO - REV I - 13.05 3 2 2 2" xfId="39779" xr:uid="{4478DEE5-DD0F-4D5F-AF4B-712C95B18D69}"/>
    <cellStyle name="l_Revistas_Plano RO - REV I - 13.05 3 2 3" xfId="27420" xr:uid="{9C97DA71-6455-4423-929C-5C474C7D4B48}"/>
    <cellStyle name="l_Revistas_Plano RO - REV I - 13.05 3 2 4" xfId="48679" xr:uid="{A067D73B-F6DC-412A-95BD-D97EEB855334}"/>
    <cellStyle name="l_Revistas_Plano RO - REV I - 13.05 3 3" xfId="18042" xr:uid="{1A0FC617-6F46-43F3-96FE-009B99E35FBF}"/>
    <cellStyle name="l_Revistas_Plano RO - REV I - 13.05 3 3 2" xfId="24201" xr:uid="{108F3157-ECF1-4256-A014-D1B9702C7557}"/>
    <cellStyle name="l_Revistas_Plano RO - REV I - 13.05 3 3 2 2" xfId="42864" xr:uid="{6B0D82F1-BE15-4218-AB12-038D7837FD06}"/>
    <cellStyle name="l_Revistas_Plano RO - REV I - 13.05 3 3 3" xfId="30638" xr:uid="{1A62B0A8-03DF-460D-9C3A-A482B23E4E82}"/>
    <cellStyle name="l_Revistas_Plano RO - REV I - 13.05 3 4" xfId="33635" xr:uid="{49A10ECF-2DE8-4CB5-AE67-E447D7EF9CD7}"/>
    <cellStyle name="l_Revistas_Plano RO - REV I - 13.05 3 4 2" xfId="45354" xr:uid="{F7D0271C-CC0A-4B3F-B441-B8A8D6D152EA}"/>
    <cellStyle name="l_Revistas_Plano RO - REV I - 13.05 3 5" xfId="35837" xr:uid="{942F602E-A57A-44C9-8271-E41F4F213849}"/>
    <cellStyle name="l_Revistas_Plano RO - REV I - 13.05 3 6" xfId="36993" xr:uid="{F0755415-6437-438A-9E1B-FD6C8129BAA8}"/>
    <cellStyle name="l_Revistas_Plano RO - REV I - 13.05 3 6 2" xfId="46529" xr:uid="{2B700E4D-DA96-42FE-BD39-A03C25747A7C}"/>
    <cellStyle name="l_Revistas_Plano RO - REV I - 13.05 4" xfId="14602" xr:uid="{3CBB8C43-BD0C-4465-893A-F7AE697AC0C6}"/>
    <cellStyle name="l_Revistas_Plano RO - REV I - 13.05 4 2" xfId="20761" xr:uid="{5946CE7A-CC97-4240-960D-60411161C58A}"/>
    <cellStyle name="l_Revistas_Plano RO - REV I - 13.05 4 2 2" xfId="38171" xr:uid="{BE92D2B5-C6AB-4BA3-8EDF-F0793A308A26}"/>
    <cellStyle name="l_Revistas_Plano RO - REV I - 13.05 4 3" xfId="25669" xr:uid="{06C93E5A-5539-4DD1-AC73-D387AD2E4E7F}"/>
    <cellStyle name="l_Revistas_Plano RO - REV I - 13.05 5" xfId="28880" xr:uid="{3587B2A6-E367-4E39-B2BC-50875E73F705}"/>
    <cellStyle name="l_Revistas_Plano RO - REV I - 13.05 5 2" xfId="41236" xr:uid="{05E666F2-9C21-401C-AEB3-F7297ABDF076}"/>
    <cellStyle name="l_Revistas_Plano RO - REV I - 13.05 6" xfId="24695" xr:uid="{DDD22AEC-700E-4229-8B23-FF476D039B8F}"/>
    <cellStyle name="l_Revistas_Plano RO - REV I - 13.05_OOH - Rev 12" xfId="4467" xr:uid="{88A0C03F-AC47-41C3-BAD0-B0909BEA44EC}"/>
    <cellStyle name="l_Revistas_Plano RR - REV I - 13.05" xfId="2404" xr:uid="{9C6ED918-6E6B-446B-B0A4-FC49E71D0A85}"/>
    <cellStyle name="l_Revistas_Plano RR - REV I - 13.05 2" xfId="11760" xr:uid="{FA2B200C-00A4-4018-8086-CE35F19F94EA}"/>
    <cellStyle name="l_Revistas_Plano RR - REV I - 13.05 2 2" xfId="13516" xr:uid="{08868937-823D-4AE8-86AC-43E565B81F8C}"/>
    <cellStyle name="l_Revistas_Plano RR - REV I - 13.05 2 2 2" xfId="17146" xr:uid="{80ED96A2-3893-493D-8094-76A41EE8B14B}"/>
    <cellStyle name="l_Revistas_Plano RR - REV I - 13.05 2 2 2 2" xfId="23305" xr:uid="{BFB381AA-034C-4070-AD88-9E6B1B7DC59B}"/>
    <cellStyle name="l_Revistas_Plano RR - REV I - 13.05 2 2 2 2 2" xfId="40572" xr:uid="{307046A9-9A73-48C9-93D8-5941135134E1}"/>
    <cellStyle name="l_Revistas_Plano RR - REV I - 13.05 2 2 2 3" xfId="28213" xr:uid="{0519D95A-DA8C-403B-99BC-24131EC3A0B7}"/>
    <cellStyle name="l_Revistas_Plano RR - REV I - 13.05 2 2 3" xfId="31437" xr:uid="{6721E775-F3C5-491E-990E-64F797FB9ACE}"/>
    <cellStyle name="l_Revistas_Plano RR - REV I - 13.05 2 2 3 2" xfId="43661" xr:uid="{3C31F60E-CFEE-41CE-82C1-3FA0E7CA00AB}"/>
    <cellStyle name="l_Revistas_Plano RR - REV I - 13.05 2 2 4" xfId="34429" xr:uid="{81EE7E5E-85DC-4FC4-A847-D8C80E85A47E}"/>
    <cellStyle name="l_Revistas_Plano RR - REV I - 13.05 2 2 4 2" xfId="46148" xr:uid="{95011EA4-97F6-49FA-B78B-49007FD37502}"/>
    <cellStyle name="l_Revistas_Plano RR - REV I - 13.05 2 2 5" xfId="36630" xr:uid="{A0B4404A-189F-4EFD-A070-B6093743718A}"/>
    <cellStyle name="l_Revistas_Plano RR - REV I - 13.05 2 2 6" xfId="24542" xr:uid="{807883EF-7097-4F73-98F8-0D780788A66A}"/>
    <cellStyle name="l_Revistas_Plano RR - REV I - 13.05 2 3" xfId="15443" xr:uid="{202A6D23-2138-4880-9F6C-8B31A02F65A1}"/>
    <cellStyle name="l_Revistas_Plano RR - REV I - 13.05 2 3 2" xfId="21602" xr:uid="{810EA9D1-5FDC-4E9B-903D-458A3473EBD3}"/>
    <cellStyle name="l_Revistas_Plano RR - REV I - 13.05 2 3 2 2" xfId="38975" xr:uid="{3D02C1DB-7F1B-4F04-853A-B7A21F94C27B}"/>
    <cellStyle name="l_Revistas_Plano RR - REV I - 13.05 2 3 3" xfId="26564" xr:uid="{D7F269CB-CD0A-43CE-9A53-6CCA9C7769A6}"/>
    <cellStyle name="l_Revistas_Plano RR - REV I - 13.05 2 4" xfId="29755" xr:uid="{1223EE71-7FF3-4269-AEDD-17342C4A5678}"/>
    <cellStyle name="l_Revistas_Plano RR - REV I - 13.05 2 4 2" xfId="42065" xr:uid="{0BA0389E-D5FC-4FC3-9450-4B4A49133815}"/>
    <cellStyle name="l_Revistas_Plano RR - REV I - 13.05 2 5" xfId="32739" xr:uid="{762CC9E4-396D-4C68-89B0-DB321F1B22C4}"/>
    <cellStyle name="l_Revistas_Plano RR - REV I - 13.05 2 5 2" xfId="44494" xr:uid="{864F41E7-0CAC-4210-AAB9-6FEC229EEFE6}"/>
    <cellStyle name="l_Revistas_Plano RR - REV I - 13.05 2 6" xfId="35044" xr:uid="{B010FBE7-4DFC-4ED0-B4EB-64C35700C81D}"/>
    <cellStyle name="l_Revistas_Plano RR - REV I - 13.05 2 7" xfId="18610" xr:uid="{74D0903F-9D64-45F6-8534-B2CBBF91E0D0}"/>
    <cellStyle name="l_Revistas_Plano RR - REV I - 13.05 3" xfId="12713" xr:uid="{82F2FA8C-FFEB-46E2-98D6-8C416EEC2FCD}"/>
    <cellStyle name="l_Revistas_Plano RR - REV I - 13.05 3 2" xfId="16343" xr:uid="{1CF2150F-228E-4819-85C6-30324D4B4775}"/>
    <cellStyle name="l_Revistas_Plano RR - REV I - 13.05 3 2 2" xfId="22502" xr:uid="{4C7E1981-6FC1-4C9E-8F62-DD2E21A8D4E6}"/>
    <cellStyle name="l_Revistas_Plano RR - REV I - 13.05 3 2 2 2" xfId="39780" xr:uid="{3DC1CB47-7A3E-4F3E-836E-56039A8A4EFF}"/>
    <cellStyle name="l_Revistas_Plano RR - REV I - 13.05 3 2 3" xfId="27421" xr:uid="{A05F88CD-7C35-43C9-93AA-B00100DD62F9}"/>
    <cellStyle name="l_Revistas_Plano RR - REV I - 13.05 3 2 4" xfId="48680" xr:uid="{39129A75-BBD2-4C9B-80E6-6CB87E5AC734}"/>
    <cellStyle name="l_Revistas_Plano RR - REV I - 13.05 3 3" xfId="18043" xr:uid="{55FBDE2E-B8D5-4FEB-8FDF-7657E32A02A8}"/>
    <cellStyle name="l_Revistas_Plano RR - REV I - 13.05 3 3 2" xfId="24202" xr:uid="{F2C4BC9A-FEB0-4173-A594-1DB3A3FD2D0E}"/>
    <cellStyle name="l_Revistas_Plano RR - REV I - 13.05 3 3 2 2" xfId="42865" xr:uid="{BC690EDE-6356-4A30-BDD0-E9CB31F3738D}"/>
    <cellStyle name="l_Revistas_Plano RR - REV I - 13.05 3 3 3" xfId="30639" xr:uid="{3F8E8938-6E85-4F35-983E-AC9613F1722E}"/>
    <cellStyle name="l_Revistas_Plano RR - REV I - 13.05 3 4" xfId="33636" xr:uid="{ABD05AFF-E382-4FAC-A14B-64D16D49707C}"/>
    <cellStyle name="l_Revistas_Plano RR - REV I - 13.05 3 4 2" xfId="45355" xr:uid="{34408962-DFB5-405A-8568-9E600BBE8766}"/>
    <cellStyle name="l_Revistas_Plano RR - REV I - 13.05 3 5" xfId="35838" xr:uid="{55F45715-B677-4EDF-8047-2F331E0AC5AF}"/>
    <cellStyle name="l_Revistas_Plano RR - REV I - 13.05 3 6" xfId="37196" xr:uid="{BE089328-E480-425E-8087-1E7ED874D3DF}"/>
    <cellStyle name="l_Revistas_Plano RR - REV I - 13.05 3 6 2" xfId="46732" xr:uid="{82A83D9A-EEAE-48F4-AE53-AF4D22CEB0CA}"/>
    <cellStyle name="l_Revistas_Plano RR - REV I - 13.05 4" xfId="14603" xr:uid="{B274D169-C40D-4350-BDB7-004A417CA8F3}"/>
    <cellStyle name="l_Revistas_Plano RR - REV I - 13.05 4 2" xfId="20762" xr:uid="{4E4431C4-49D0-4B04-A33D-B85C000FF640}"/>
    <cellStyle name="l_Revistas_Plano RR - REV I - 13.05 4 2 2" xfId="38172" xr:uid="{1EA1A107-74AA-471E-9845-36E293E31266}"/>
    <cellStyle name="l_Revistas_Plano RR - REV I - 13.05 4 3" xfId="25670" xr:uid="{E1BBB6B7-EFB8-4DCE-8112-4FDE737C00D5}"/>
    <cellStyle name="l_Revistas_Plano RR - REV I - 13.05 5" xfId="28881" xr:uid="{ECB3A299-E7C9-4C53-8C29-E26B9930413B}"/>
    <cellStyle name="l_Revistas_Plano RR - REV I - 13.05 5 2" xfId="41237" xr:uid="{A38F12F5-C1A6-4F1C-A2D7-7CE1CD7F2603}"/>
    <cellStyle name="l_Revistas_Plano RR - REV I - 13.05 6" xfId="24991" xr:uid="{E8A7965D-0CFC-4B96-85A1-C4DDE925055A}"/>
    <cellStyle name="l_Revistas_Plano RR - REV I - 13.05_OOH - Rev 12" xfId="4468" xr:uid="{D224FCE4-70AA-41CC-BA24-2193156F3899}"/>
    <cellStyle name="l_Revistas_Plano RS" xfId="2405" xr:uid="{CCB4F957-C806-4D3B-8B6D-6B24D56FAAAE}"/>
    <cellStyle name="l_Revistas_Plano RS - 16-05-08" xfId="2406" xr:uid="{8B25EF03-3FD0-4741-B843-7421003CD97E}"/>
    <cellStyle name="l_Revistas_Plano SP - REV I - 13.05" xfId="2407" xr:uid="{379EDC6F-40A4-411E-936D-9F25DC55A2D8}"/>
    <cellStyle name="l_Revistas_Plano SP - REV I - 13.05 2" xfId="11761" xr:uid="{40B94E40-2851-4FBF-93EE-291DED1445C8}"/>
    <cellStyle name="l_Revistas_Plano SP - REV I - 13.05 2 2" xfId="13517" xr:uid="{419B8C64-7750-4C2E-88E9-55F9CE2FDE54}"/>
    <cellStyle name="l_Revistas_Plano SP - REV I - 13.05 2 2 2" xfId="17147" xr:uid="{B13986E4-893F-4D49-9004-63E7CECFE927}"/>
    <cellStyle name="l_Revistas_Plano SP - REV I - 13.05 2 2 2 2" xfId="23306" xr:uid="{B573F92B-EC0F-4377-A5E4-22A688721AC2}"/>
    <cellStyle name="l_Revistas_Plano SP - REV I - 13.05 2 2 2 2 2" xfId="40573" xr:uid="{ABFE7E70-3F16-4289-935C-B44DF5B67E3A}"/>
    <cellStyle name="l_Revistas_Plano SP - REV I - 13.05 2 2 2 3" xfId="28214" xr:uid="{E196E846-FEEC-4E09-91AC-F518102354E4}"/>
    <cellStyle name="l_Revistas_Plano SP - REV I - 13.05 2 2 3" xfId="31438" xr:uid="{6FBE76F0-3246-4640-BC47-21B5C1E54845}"/>
    <cellStyle name="l_Revistas_Plano SP - REV I - 13.05 2 2 3 2" xfId="43662" xr:uid="{BD620453-9D60-4669-81AE-F359F7231937}"/>
    <cellStyle name="l_Revistas_Plano SP - REV I - 13.05 2 2 4" xfId="34430" xr:uid="{396BA0A6-0C60-4EB6-8628-CF413C63DB29}"/>
    <cellStyle name="l_Revistas_Plano SP - REV I - 13.05 2 2 4 2" xfId="46149" xr:uid="{C5BAC02D-0454-4FBC-AAD4-7B7D27B01974}"/>
    <cellStyle name="l_Revistas_Plano SP - REV I - 13.05 2 2 5" xfId="36631" xr:uid="{A5E7A142-289C-44E8-8160-DF45324F313B}"/>
    <cellStyle name="l_Revistas_Plano SP - REV I - 13.05 2 2 6" xfId="24543" xr:uid="{86E26267-069F-4660-A808-86A263609538}"/>
    <cellStyle name="l_Revistas_Plano SP - REV I - 13.05 2 3" xfId="15444" xr:uid="{CE861D79-3F74-425D-8659-9FB7352999A7}"/>
    <cellStyle name="l_Revistas_Plano SP - REV I - 13.05 2 3 2" xfId="21603" xr:uid="{7939F2A5-4E59-49C4-8241-FD682716A74B}"/>
    <cellStyle name="l_Revistas_Plano SP - REV I - 13.05 2 3 2 2" xfId="38976" xr:uid="{4411778F-26E2-4D6D-A9D2-01D8DA10FAFA}"/>
    <cellStyle name="l_Revistas_Plano SP - REV I - 13.05 2 3 3" xfId="26565" xr:uid="{09C18956-1E0B-4C97-8275-D133BB7BAD58}"/>
    <cellStyle name="l_Revistas_Plano SP - REV I - 13.05 2 4" xfId="29756" xr:uid="{8D4F50A5-1246-401D-8005-8A5A6C03D6A8}"/>
    <cellStyle name="l_Revistas_Plano SP - REV I - 13.05 2 4 2" xfId="42066" xr:uid="{A17C0F66-2C1D-45C1-835C-57FF812428AD}"/>
    <cellStyle name="l_Revistas_Plano SP - REV I - 13.05 2 5" xfId="32740" xr:uid="{486B452F-36B9-4DC7-BF49-370C1487CE78}"/>
    <cellStyle name="l_Revistas_Plano SP - REV I - 13.05 2 5 2" xfId="44495" xr:uid="{94893FE6-E3D6-435C-9321-5E329D91FC18}"/>
    <cellStyle name="l_Revistas_Plano SP - REV I - 13.05 2 6" xfId="35045" xr:uid="{97581A56-270F-48F6-9ED1-3F14CA039CF3}"/>
    <cellStyle name="l_Revistas_Plano SP - REV I - 13.05 2 7" xfId="19308" xr:uid="{0777B63D-2000-4508-A087-DA3ED8B16827}"/>
    <cellStyle name="l_Revistas_Plano SP - REV I - 13.05 3" xfId="12714" xr:uid="{9CBAAB00-FA96-4F69-A184-5548B7418915}"/>
    <cellStyle name="l_Revistas_Plano SP - REV I - 13.05 3 2" xfId="16344" xr:uid="{3EBC6E5F-D40D-4628-84F7-DE6F9D23008E}"/>
    <cellStyle name="l_Revistas_Plano SP - REV I - 13.05 3 2 2" xfId="22503" xr:uid="{40EDC22D-46DB-4381-BAB9-457E03CA5238}"/>
    <cellStyle name="l_Revistas_Plano SP - REV I - 13.05 3 2 2 2" xfId="39781" xr:uid="{E4736BDE-17B2-43AA-97C7-23DEAF518945}"/>
    <cellStyle name="l_Revistas_Plano SP - REV I - 13.05 3 2 3" xfId="27422" xr:uid="{0B370F50-FBC8-4911-8965-D21F10303DB5}"/>
    <cellStyle name="l_Revistas_Plano SP - REV I - 13.05 3 2 4" xfId="48681" xr:uid="{F6882BBA-ECCB-4356-AB87-0B8488154852}"/>
    <cellStyle name="l_Revistas_Plano SP - REV I - 13.05 3 3" xfId="18044" xr:uid="{A365EEC5-ECCA-463C-9CCA-EFF993DA4452}"/>
    <cellStyle name="l_Revistas_Plano SP - REV I - 13.05 3 3 2" xfId="24203" xr:uid="{92680531-9CDB-49D4-9C19-5D3C27E05264}"/>
    <cellStyle name="l_Revistas_Plano SP - REV I - 13.05 3 3 2 2" xfId="42866" xr:uid="{77BAD8B7-B567-4586-BA10-A888E7287D30}"/>
    <cellStyle name="l_Revistas_Plano SP - REV I - 13.05 3 3 3" xfId="30640" xr:uid="{84B2C7FA-8F4D-4AFE-AA6A-4EA7CA2C7DDB}"/>
    <cellStyle name="l_Revistas_Plano SP - REV I - 13.05 3 4" xfId="33637" xr:uid="{9E1F7E48-893C-4EE5-8BBC-B838C22EC44C}"/>
    <cellStyle name="l_Revistas_Plano SP - REV I - 13.05 3 4 2" xfId="45356" xr:uid="{93A07CC3-F617-4BDC-941D-C73EED9050DC}"/>
    <cellStyle name="l_Revistas_Plano SP - REV I - 13.05 3 5" xfId="35839" xr:uid="{E099D812-814F-49DF-B1D8-35E953BB9191}"/>
    <cellStyle name="l_Revistas_Plano SP - REV I - 13.05 3 6" xfId="36796" xr:uid="{842575F3-E036-4C63-99EA-EF7F4C4AB1FB}"/>
    <cellStyle name="l_Revistas_Plano SP - REV I - 13.05 3 6 2" xfId="46332" xr:uid="{5A0BCF74-3F0A-4357-B44D-B72133727DC4}"/>
    <cellStyle name="l_Revistas_Plano SP - REV I - 13.05 4" xfId="14604" xr:uid="{E65DA2BE-16BB-4402-B853-65280443E623}"/>
    <cellStyle name="l_Revistas_Plano SP - REV I - 13.05 4 2" xfId="20763" xr:uid="{B50D57AF-0526-4FA0-BFA3-DC999250A6F4}"/>
    <cellStyle name="l_Revistas_Plano SP - REV I - 13.05 4 2 2" xfId="38173" xr:uid="{07659704-2F4A-4D66-B426-825D67B2E2F8}"/>
    <cellStyle name="l_Revistas_Plano SP - REV I - 13.05 4 3" xfId="25671" xr:uid="{7CCF5F65-5FFE-47F9-8AF5-E5FE3E9132C1}"/>
    <cellStyle name="l_Revistas_Plano SP - REV I - 13.05 5" xfId="28882" xr:uid="{FC24E626-CF41-46A6-ABF0-94FEF168BFB6}"/>
    <cellStyle name="l_Revistas_Plano SP - REV I - 13.05 5 2" xfId="41238" xr:uid="{FE1FA1A4-C436-48D1-93EC-0F51A381D4C6}"/>
    <cellStyle name="l_Revistas_Plano SP - REV I - 13.05 6" xfId="24990" xr:uid="{81A4A2BD-82A7-4CA8-98F7-03711DC8BF3C}"/>
    <cellStyle name="l_Revistas_Plano SP - REV I - 13.05_OOH - Rev 12" xfId="4469" xr:uid="{DCC242A3-DE76-46ED-931E-601541F873E3}"/>
    <cellStyle name="l_Revistas_Plano TO - AJUSTADO 06.05.08 CONFERÊNCIA 14.05.08" xfId="2408" xr:uid="{49DF0D8C-6DB8-4264-97C7-945EBAF94644}"/>
    <cellStyle name="l_Revistas_Plano TO - AJUSTADO 06.05.08 CONFERÊNCIA 14.05.08 2" xfId="11762" xr:uid="{803B5E57-C559-42FE-9DDE-9FC4296BFA8F}"/>
    <cellStyle name="l_Revistas_Plano TO - AJUSTADO 06.05.08 CONFERÊNCIA 14.05.08 2 2" xfId="13518" xr:uid="{E158C731-CEDD-4143-BDA2-D712BBAED502}"/>
    <cellStyle name="l_Revistas_Plano TO - AJUSTADO 06.05.08 CONFERÊNCIA 14.05.08 2 2 2" xfId="17148" xr:uid="{561A09A1-4478-404B-A616-6E892F48C0EA}"/>
    <cellStyle name="l_Revistas_Plano TO - AJUSTADO 06.05.08 CONFERÊNCIA 14.05.08 2 2 2 2" xfId="23307" xr:uid="{1991B116-9F04-4FE4-8C50-D09B5B81143B}"/>
    <cellStyle name="l_Revistas_Plano TO - AJUSTADO 06.05.08 CONFERÊNCIA 14.05.08 2 2 2 2 2" xfId="40574" xr:uid="{E1F93BBC-9F7D-4799-860D-1A6925D1D0F9}"/>
    <cellStyle name="l_Revistas_Plano TO - AJUSTADO 06.05.08 CONFERÊNCIA 14.05.08 2 2 2 3" xfId="28215" xr:uid="{F354051F-D265-4DCE-B87A-B43E72993070}"/>
    <cellStyle name="l_Revistas_Plano TO - AJUSTADO 06.05.08 CONFERÊNCIA 14.05.08 2 2 3" xfId="31439" xr:uid="{29961732-2CDA-47A5-B0AD-674E3887D34D}"/>
    <cellStyle name="l_Revistas_Plano TO - AJUSTADO 06.05.08 CONFERÊNCIA 14.05.08 2 2 3 2" xfId="43663" xr:uid="{CDE6507D-8AC5-40C5-98DF-72263873C608}"/>
    <cellStyle name="l_Revistas_Plano TO - AJUSTADO 06.05.08 CONFERÊNCIA 14.05.08 2 2 4" xfId="34431" xr:uid="{C086B575-5D50-41E4-8FED-5C0BCCD9A9A1}"/>
    <cellStyle name="l_Revistas_Plano TO - AJUSTADO 06.05.08 CONFERÊNCIA 14.05.08 2 2 4 2" xfId="46150" xr:uid="{EE8C7910-6978-439C-BAAE-C976F17B6F70}"/>
    <cellStyle name="l_Revistas_Plano TO - AJUSTADO 06.05.08 CONFERÊNCIA 14.05.08 2 2 5" xfId="36632" xr:uid="{4B70736A-63B1-4515-8A0F-0F35F63EA5B8}"/>
    <cellStyle name="l_Revistas_Plano TO - AJUSTADO 06.05.08 CONFERÊNCIA 14.05.08 2 2 6" xfId="24544" xr:uid="{4D2D9227-EAB3-429F-8D07-C047B5D42C45}"/>
    <cellStyle name="l_Revistas_Plano TO - AJUSTADO 06.05.08 CONFERÊNCIA 14.05.08 2 3" xfId="15445" xr:uid="{92508184-6624-477B-A92A-0124853B728E}"/>
    <cellStyle name="l_Revistas_Plano TO - AJUSTADO 06.05.08 CONFERÊNCIA 14.05.08 2 3 2" xfId="21604" xr:uid="{E7FDDFBD-CC70-4AF5-BC54-25B10B3E4BEA}"/>
    <cellStyle name="l_Revistas_Plano TO - AJUSTADO 06.05.08 CONFERÊNCIA 14.05.08 2 3 2 2" xfId="38977" xr:uid="{96679D39-374C-444E-8026-7C26EA4D364B}"/>
    <cellStyle name="l_Revistas_Plano TO - AJUSTADO 06.05.08 CONFERÊNCIA 14.05.08 2 3 3" xfId="26566" xr:uid="{808920AE-B178-4174-B230-21443B4A5828}"/>
    <cellStyle name="l_Revistas_Plano TO - AJUSTADO 06.05.08 CONFERÊNCIA 14.05.08 2 4" xfId="29757" xr:uid="{60CD048E-FAA7-4A17-984D-A1CEA51233BF}"/>
    <cellStyle name="l_Revistas_Plano TO - AJUSTADO 06.05.08 CONFERÊNCIA 14.05.08 2 4 2" xfId="42067" xr:uid="{9707C148-568B-4110-9CF6-D0EE474FB522}"/>
    <cellStyle name="l_Revistas_Plano TO - AJUSTADO 06.05.08 CONFERÊNCIA 14.05.08 2 5" xfId="32741" xr:uid="{CEE5C7D0-2285-4B0B-B420-78D579F6847D}"/>
    <cellStyle name="l_Revistas_Plano TO - AJUSTADO 06.05.08 CONFERÊNCIA 14.05.08 2 5 2" xfId="44496" xr:uid="{3AEB76CE-DA51-48AD-B44F-D272B6E6B07A}"/>
    <cellStyle name="l_Revistas_Plano TO - AJUSTADO 06.05.08 CONFERÊNCIA 14.05.08 2 6" xfId="35046" xr:uid="{A613A0ED-BF81-4C75-8611-55D9593FEB0B}"/>
    <cellStyle name="l_Revistas_Plano TO - AJUSTADO 06.05.08 CONFERÊNCIA 14.05.08 2 7" xfId="19602" xr:uid="{871CE97A-0D41-442A-A444-E98556339203}"/>
    <cellStyle name="l_Revistas_Plano TO - AJUSTADO 06.05.08 CONFERÊNCIA 14.05.08 3" xfId="12715" xr:uid="{8A4BE4BB-0AB3-4638-A3D5-900D89B7F9F7}"/>
    <cellStyle name="l_Revistas_Plano TO - AJUSTADO 06.05.08 CONFERÊNCIA 14.05.08 3 2" xfId="16345" xr:uid="{1BEDB132-B90C-4451-A0BF-352068DF76C9}"/>
    <cellStyle name="l_Revistas_Plano TO - AJUSTADO 06.05.08 CONFERÊNCIA 14.05.08 3 2 2" xfId="22504" xr:uid="{8DFE7132-E58C-45D1-A66E-A5B077AAC4FA}"/>
    <cellStyle name="l_Revistas_Plano TO - AJUSTADO 06.05.08 CONFERÊNCIA 14.05.08 3 2 2 2" xfId="39782" xr:uid="{2C94D86B-3ED9-4E36-8492-9C50EB2B58A5}"/>
    <cellStyle name="l_Revistas_Plano TO - AJUSTADO 06.05.08 CONFERÊNCIA 14.05.08 3 2 3" xfId="27423" xr:uid="{0A0470D8-FABF-49DF-BDBB-BB035D25AC80}"/>
    <cellStyle name="l_Revistas_Plano TO - AJUSTADO 06.05.08 CONFERÊNCIA 14.05.08 3 2 4" xfId="48682" xr:uid="{C7E03F7F-E6B3-402D-8C74-E79EC8107D00}"/>
    <cellStyle name="l_Revistas_Plano TO - AJUSTADO 06.05.08 CONFERÊNCIA 14.05.08 3 3" xfId="18045" xr:uid="{221AAF77-C1DC-40AC-A16A-342A556A66D0}"/>
    <cellStyle name="l_Revistas_Plano TO - AJUSTADO 06.05.08 CONFERÊNCIA 14.05.08 3 3 2" xfId="24204" xr:uid="{53E58BCD-6B2C-48BC-9C49-8F1C1A76DA94}"/>
    <cellStyle name="l_Revistas_Plano TO - AJUSTADO 06.05.08 CONFERÊNCIA 14.05.08 3 3 2 2" xfId="42867" xr:uid="{FD875FD5-CCCA-4102-B0B5-AA3A0090EA15}"/>
    <cellStyle name="l_Revistas_Plano TO - AJUSTADO 06.05.08 CONFERÊNCIA 14.05.08 3 3 3" xfId="30641" xr:uid="{23A76F06-93C4-49E3-9DA2-D40024661176}"/>
    <cellStyle name="l_Revistas_Plano TO - AJUSTADO 06.05.08 CONFERÊNCIA 14.05.08 3 4" xfId="33638" xr:uid="{506719DD-3375-4E56-BC31-3C6479774B13}"/>
    <cellStyle name="l_Revistas_Plano TO - AJUSTADO 06.05.08 CONFERÊNCIA 14.05.08 3 4 2" xfId="45357" xr:uid="{4E1F82A3-BB66-492A-B6D9-8D35EF7A960D}"/>
    <cellStyle name="l_Revistas_Plano TO - AJUSTADO 06.05.08 CONFERÊNCIA 14.05.08 3 5" xfId="35840" xr:uid="{3CBEABB0-2A73-4FCB-8726-DBFC701C0A8D}"/>
    <cellStyle name="l_Revistas_Plano TO - AJUSTADO 06.05.08 CONFERÊNCIA 14.05.08 3 6" xfId="32906" xr:uid="{6B655373-7939-48DE-BE2A-5B00419C8FFB}"/>
    <cellStyle name="l_Revistas_Plano TO - AJUSTADO 06.05.08 CONFERÊNCIA 14.05.08 3 6 2" xfId="44655" xr:uid="{28CE544B-336A-4291-9E16-817490A7E2E6}"/>
    <cellStyle name="l_Revistas_Plano TO - AJUSTADO 06.05.08 CONFERÊNCIA 14.05.08 4" xfId="14605" xr:uid="{AED9AF56-8657-453D-90B3-66A937B6C646}"/>
    <cellStyle name="l_Revistas_Plano TO - AJUSTADO 06.05.08 CONFERÊNCIA 14.05.08 4 2" xfId="20764" xr:uid="{7E3DAE73-0F3C-4E22-8D69-9F045BBEDDD7}"/>
    <cellStyle name="l_Revistas_Plano TO - AJUSTADO 06.05.08 CONFERÊNCIA 14.05.08 4 2 2" xfId="38174" xr:uid="{878E907E-A000-4EF9-818A-F2B846C9986B}"/>
    <cellStyle name="l_Revistas_Plano TO - AJUSTADO 06.05.08 CONFERÊNCIA 14.05.08 4 3" xfId="25672" xr:uid="{72F066D2-B9C2-4175-8C7B-0D89F16CAC61}"/>
    <cellStyle name="l_Revistas_Plano TO - AJUSTADO 06.05.08 CONFERÊNCIA 14.05.08 5" xfId="28883" xr:uid="{824A5ACC-B66E-4496-A76E-807A4D2D3064}"/>
    <cellStyle name="l_Revistas_Plano TO - AJUSTADO 06.05.08 CONFERÊNCIA 14.05.08 5 2" xfId="41239" xr:uid="{65EA32F8-458E-45D0-BEC1-F067BF8FB06D}"/>
    <cellStyle name="l_Revistas_Plano TO - AJUSTADO 06.05.08 CONFERÊNCIA 14.05.08 6" xfId="24989" xr:uid="{858AF6D3-0D8F-4F36-BC6E-23D8EEDA123E}"/>
    <cellStyle name="l_Revistas_Plano TO - AJUSTADO 06.05.08 CONFERÊNCIA 14.05.08_OOH - Rev 12" xfId="4470" xr:uid="{54F3BB56-75EB-4A00-BAC2-9D1FD899EC6E}"/>
    <cellStyle name="l_Revistas_Plano_BA_-_AJUSTADO2_CONFERENCIA_11.05.08" xfId="2409" xr:uid="{99456FB5-B990-4CB5-807D-391B3C328582}"/>
    <cellStyle name="l_Revistas_Rádios Separadas por Representante" xfId="4471" xr:uid="{936CE9F1-4575-4A71-B528-49F97A69DF3D}"/>
    <cellStyle name="l_Revistas_Rádios Separadas por Representante 2" xfId="11763" xr:uid="{842107C8-A471-4C40-97F6-0A5B54B22F0E}"/>
    <cellStyle name="l_Revistas_Rádios Separadas por Representante 2 2" xfId="13519" xr:uid="{78FD3E94-08E9-4416-8271-A5D9F1377EC3}"/>
    <cellStyle name="l_Revistas_Rádios Separadas por Representante 2 2 2" xfId="17149" xr:uid="{AC7A6AA7-0C2A-44AE-9829-1F1FD33CB0F8}"/>
    <cellStyle name="l_Revistas_Rádios Separadas por Representante 2 2 2 2" xfId="23308" xr:uid="{46FBCB91-72F9-4295-8488-38FDB90603A9}"/>
    <cellStyle name="l_Revistas_Rádios Separadas por Representante 2 2 2 2 2" xfId="40575" xr:uid="{4B34EF58-7941-4A7F-8DA0-B72080AB868F}"/>
    <cellStyle name="l_Revistas_Rádios Separadas por Representante 2 2 2 3" xfId="28216" xr:uid="{5577C4A7-D02A-4B44-A157-A972A4BD1BFC}"/>
    <cellStyle name="l_Revistas_Rádios Separadas por Representante 2 2 3" xfId="31440" xr:uid="{9FE9B4A9-96C2-4FED-AC94-70672DC2A926}"/>
    <cellStyle name="l_Revistas_Rádios Separadas por Representante 2 2 3 2" xfId="43664" xr:uid="{B7D4B04F-DAB4-45F7-8BB2-2359F2A711CA}"/>
    <cellStyle name="l_Revistas_Rádios Separadas por Representante 2 2 4" xfId="34432" xr:uid="{E90F820D-41E9-4941-AE94-D47401007E7F}"/>
    <cellStyle name="l_Revistas_Rádios Separadas por Representante 2 2 4 2" xfId="46151" xr:uid="{52D2DD66-2E6C-4955-B786-CF93CF2493F8}"/>
    <cellStyle name="l_Revistas_Rádios Separadas por Representante 2 2 5" xfId="36633" xr:uid="{06D81117-66E7-4BD5-9E02-CB71F340F95B}"/>
    <cellStyle name="l_Revistas_Rádios Separadas por Representante 2 2 6" xfId="24545" xr:uid="{02465823-A189-431A-98FD-4DCD47DFAA06}"/>
    <cellStyle name="l_Revistas_Rádios Separadas por Representante 2 3" xfId="15446" xr:uid="{50BF5136-B3EC-4DD5-B16E-54585CF6D4D3}"/>
    <cellStyle name="l_Revistas_Rádios Separadas por Representante 2 3 2" xfId="21605" xr:uid="{F8702D80-BC64-400E-9CC2-EC3E7AF70F20}"/>
    <cellStyle name="l_Revistas_Rádios Separadas por Representante 2 3 2 2" xfId="38978" xr:uid="{BE4B8811-56B9-4FC9-BBDE-8C5BD9C212F7}"/>
    <cellStyle name="l_Revistas_Rádios Separadas por Representante 2 3 3" xfId="26567" xr:uid="{499B13D5-DD88-4383-9A51-6820D96F9D12}"/>
    <cellStyle name="l_Revistas_Rádios Separadas por Representante 2 4" xfId="29758" xr:uid="{12610665-E892-425E-8426-4E077D058EDF}"/>
    <cellStyle name="l_Revistas_Rádios Separadas por Representante 2 4 2" xfId="42068" xr:uid="{AE7911D2-DADF-409A-BFDB-8B1C2B462C8B}"/>
    <cellStyle name="l_Revistas_Rádios Separadas por Representante 2 5" xfId="32742" xr:uid="{D9CF1727-D07A-482D-936C-F76D3C9CDB68}"/>
    <cellStyle name="l_Revistas_Rádios Separadas por Representante 2 5 2" xfId="44497" xr:uid="{91554453-DD9C-4F59-92FC-AF85A7112459}"/>
    <cellStyle name="l_Revistas_Rádios Separadas por Representante 2 6" xfId="35047" xr:uid="{917BA815-2162-4E86-A3B8-288BE3956279}"/>
    <cellStyle name="l_Revistas_Rádios Separadas por Representante 2 7" xfId="18925" xr:uid="{DC7C9C33-703E-48BF-8449-68B248963D9F}"/>
    <cellStyle name="l_Revistas_Rádios Separadas por Representante 3" xfId="12716" xr:uid="{669EC74F-84E2-4A65-B36C-EE2F80F5063B}"/>
    <cellStyle name="l_Revistas_Rádios Separadas por Representante 3 2" xfId="16346" xr:uid="{AFE2665D-E495-407F-AFEE-74CC790FA0A7}"/>
    <cellStyle name="l_Revistas_Rádios Separadas por Representante 3 2 2" xfId="22505" xr:uid="{1A0AC8E8-07A9-412E-8872-CD6C61DD63C5}"/>
    <cellStyle name="l_Revistas_Rádios Separadas por Representante 3 2 2 2" xfId="39783" xr:uid="{E1CD0F7F-CE8E-47D8-B1BC-B494B7B768E7}"/>
    <cellStyle name="l_Revistas_Rádios Separadas por Representante 3 2 3" xfId="27424" xr:uid="{058DA6A2-B504-4C2A-B919-0D6465662FB0}"/>
    <cellStyle name="l_Revistas_Rádios Separadas por Representante 3 2 4" xfId="48683" xr:uid="{B0545284-FCBE-40C7-AF64-C7BAB0E7F651}"/>
    <cellStyle name="l_Revistas_Rádios Separadas por Representante 3 3" xfId="18046" xr:uid="{8D6881EF-BFA3-4282-9594-0534D370F8DC}"/>
    <cellStyle name="l_Revistas_Rádios Separadas por Representante 3 3 2" xfId="24205" xr:uid="{D09FA13D-FD9A-46C6-8FFA-F35072D184F1}"/>
    <cellStyle name="l_Revistas_Rádios Separadas por Representante 3 3 2 2" xfId="42868" xr:uid="{C1F33EF1-8CE3-412D-8291-74449E643044}"/>
    <cellStyle name="l_Revistas_Rádios Separadas por Representante 3 3 3" xfId="30642" xr:uid="{B4EE8BEC-FD0C-4689-890A-FF2E04489D11}"/>
    <cellStyle name="l_Revistas_Rádios Separadas por Representante 3 4" xfId="33639" xr:uid="{561C8EDC-D703-4A9B-9A3F-76375350628E}"/>
    <cellStyle name="l_Revistas_Rádios Separadas por Representante 3 4 2" xfId="45358" xr:uid="{9F19660D-8C14-41C5-B579-4FCB5D9C64FA}"/>
    <cellStyle name="l_Revistas_Rádios Separadas por Representante 3 5" xfId="35841" xr:uid="{1EC7CA82-FA23-41AE-B883-FEA1D943CCAB}"/>
    <cellStyle name="l_Revistas_Rádios Separadas por Representante 3 6" xfId="36992" xr:uid="{A668DA5D-A3F4-4FD1-ABE2-9827B3FC33DA}"/>
    <cellStyle name="l_Revistas_Rádios Separadas por Representante 3 6 2" xfId="46528" xr:uid="{55092306-C454-4C3A-990E-B8D48C928F1B}"/>
    <cellStyle name="l_Revistas_Rádios Separadas por Representante 4" xfId="14606" xr:uid="{D176FBF2-4DBD-4CB5-96EC-08D4EE1D0D8B}"/>
    <cellStyle name="l_Revistas_Rádios Separadas por Representante 4 2" xfId="20765" xr:uid="{443A1FDF-D955-425A-B599-FB7232FE89DC}"/>
    <cellStyle name="l_Revistas_Rádios Separadas por Representante 4 2 2" xfId="38175" xr:uid="{87C644BE-A449-4BF8-B50C-487429580C4D}"/>
    <cellStyle name="l_Revistas_Rádios Separadas por Representante 4 3" xfId="25673" xr:uid="{7E593091-CF2E-46CE-9D66-3B02D95B8ABC}"/>
    <cellStyle name="l_Revistas_Rádios Separadas por Representante 5" xfId="28884" xr:uid="{F11D3375-17C3-4479-8E9F-92B071193F9D}"/>
    <cellStyle name="l_Revistas_Rádios Separadas por Representante 5 2" xfId="41240" xr:uid="{B45D93E9-6B83-42DB-87CB-B04CAB26742F}"/>
    <cellStyle name="l_Revistas_Rádios Separadas por Representante 6" xfId="24988" xr:uid="{54EC240B-1129-477B-A040-3838A54A72ED}"/>
    <cellStyle name="l_Revistas_Rádios Separadas por Representante_OOH - Rev 12" xfId="4472" xr:uid="{AE02EAED-B6D0-49AC-ACE9-BF5DA77B822D}"/>
    <cellStyle name="l_Revistas_RESUMO DE VERBA TV DF" xfId="2410" xr:uid="{226823F8-D0FB-42BB-BA23-C702FFE95384}"/>
    <cellStyle name="l_Revistas_REV I - PLANO RÁDIO CONSOLIDADO MATISSE 07.07" xfId="2411" xr:uid="{E4C73F26-B0D2-49F3-9DBB-D2643D3F7624}"/>
    <cellStyle name="l_Revistas_REVISTAS FINAIS SEGMENTADAS" xfId="2412" xr:uid="{6B66F6A9-1CDB-42CD-8C14-854AB682A585}"/>
    <cellStyle name="l_Revistas_REVISTAS FINAIS SEGMENTADAS 2" xfId="11764" xr:uid="{ED765B7B-FA19-4F9B-9246-C202E0CB9036}"/>
    <cellStyle name="l_Revistas_REVISTAS FINAIS SEGMENTADAS 2 2" xfId="13520" xr:uid="{F669BB7F-CF9C-4EF6-9A3C-3946483B6362}"/>
    <cellStyle name="l_Revistas_REVISTAS FINAIS SEGMENTADAS 2 2 2" xfId="17150" xr:uid="{EC1FA8BF-232E-49B6-B6BA-4D63DA56A8B3}"/>
    <cellStyle name="l_Revistas_REVISTAS FINAIS SEGMENTADAS 2 2 2 2" xfId="23309" xr:uid="{2C9E9C15-4D94-4AB6-901E-5C1B3CE188F7}"/>
    <cellStyle name="l_Revistas_REVISTAS FINAIS SEGMENTADAS 2 2 2 2 2" xfId="40576" xr:uid="{D250C476-AB8D-4828-AE97-C5B8686AFE43}"/>
    <cellStyle name="l_Revistas_REVISTAS FINAIS SEGMENTADAS 2 2 2 3" xfId="28217" xr:uid="{6C0E6EDA-4B7E-4117-BC18-17EFF58AE437}"/>
    <cellStyle name="l_Revistas_REVISTAS FINAIS SEGMENTADAS 2 2 3" xfId="31441" xr:uid="{C9057576-D7DF-49B7-8BC5-4CCA691C9322}"/>
    <cellStyle name="l_Revistas_REVISTAS FINAIS SEGMENTADAS 2 2 3 2" xfId="43665" xr:uid="{79B8D22D-CD5C-4A63-B12F-6FD638D806BC}"/>
    <cellStyle name="l_Revistas_REVISTAS FINAIS SEGMENTADAS 2 2 4" xfId="34433" xr:uid="{FFBB1B82-8B31-48D3-BA66-0F07BC5324BF}"/>
    <cellStyle name="l_Revistas_REVISTAS FINAIS SEGMENTADAS 2 2 4 2" xfId="46152" xr:uid="{C0E81B05-18D1-4602-B0DE-8B822FD56E4C}"/>
    <cellStyle name="l_Revistas_REVISTAS FINAIS SEGMENTADAS 2 2 5" xfId="36634" xr:uid="{35FBF6D4-C26D-4707-AF0B-C4D3A0969585}"/>
    <cellStyle name="l_Revistas_REVISTAS FINAIS SEGMENTADAS 2 2 6" xfId="24546" xr:uid="{7CD76C3B-1478-45BB-B976-20D77B8603D8}"/>
    <cellStyle name="l_Revistas_REVISTAS FINAIS SEGMENTADAS 2 3" xfId="15447" xr:uid="{2BD7E5D8-676A-45AA-8261-F9C4E547B7AC}"/>
    <cellStyle name="l_Revistas_REVISTAS FINAIS SEGMENTADAS 2 3 2" xfId="21606" xr:uid="{A89D0A1E-B134-4ABB-8181-394C42D84A91}"/>
    <cellStyle name="l_Revistas_REVISTAS FINAIS SEGMENTADAS 2 3 2 2" xfId="38979" xr:uid="{BE23077B-7466-4A98-842E-1A19486AEC12}"/>
    <cellStyle name="l_Revistas_REVISTAS FINAIS SEGMENTADAS 2 3 3" xfId="26568" xr:uid="{BF06CF54-F2C4-4D08-BB29-FE63BFCACE5B}"/>
    <cellStyle name="l_Revistas_REVISTAS FINAIS SEGMENTADAS 2 4" xfId="29759" xr:uid="{411EB214-2FDF-4082-A8D7-D15AF4160264}"/>
    <cellStyle name="l_Revistas_REVISTAS FINAIS SEGMENTADAS 2 4 2" xfId="42069" xr:uid="{263F61E1-9F89-4C2F-8AC8-EFF35C502C9A}"/>
    <cellStyle name="l_Revistas_REVISTAS FINAIS SEGMENTADAS 2 5" xfId="32743" xr:uid="{62A01ED1-6DBE-4B80-ABC7-7B9FCD5E8F46}"/>
    <cellStyle name="l_Revistas_REVISTAS FINAIS SEGMENTADAS 2 5 2" xfId="44498" xr:uid="{B4B667C8-1FC2-40E1-8806-AA82AFDF6029}"/>
    <cellStyle name="l_Revistas_REVISTAS FINAIS SEGMENTADAS 2 6" xfId="35048" xr:uid="{3FA183FE-B732-4C37-A43A-D4E05DA1ABD1}"/>
    <cellStyle name="l_Revistas_REVISTAS FINAIS SEGMENTADAS 2 7" xfId="18609" xr:uid="{A7A61B54-B8C2-4B67-8846-0D90B755B863}"/>
    <cellStyle name="l_Revistas_REVISTAS FINAIS SEGMENTADAS 3" xfId="12717" xr:uid="{78ED2D2A-688C-4B40-BDCD-56B349E3B02E}"/>
    <cellStyle name="l_Revistas_REVISTAS FINAIS SEGMENTADAS 3 2" xfId="16347" xr:uid="{D4D9A4E2-B767-4202-A203-582C6B2FC4EA}"/>
    <cellStyle name="l_Revistas_REVISTAS FINAIS SEGMENTADAS 3 2 2" xfId="22506" xr:uid="{68984DF2-916C-4D3B-9964-5914B20AB03C}"/>
    <cellStyle name="l_Revistas_REVISTAS FINAIS SEGMENTADAS 3 2 2 2" xfId="39784" xr:uid="{A85D3357-3BA7-4AB2-9A58-E0DBEB74300F}"/>
    <cellStyle name="l_Revistas_REVISTAS FINAIS SEGMENTADAS 3 2 3" xfId="27425" xr:uid="{6273D014-CF9F-4A44-B4A4-9C85D5133134}"/>
    <cellStyle name="l_Revistas_REVISTAS FINAIS SEGMENTADAS 3 2 4" xfId="48684" xr:uid="{CA09D230-B2C3-4C92-9011-540968045A84}"/>
    <cellStyle name="l_Revistas_REVISTAS FINAIS SEGMENTADAS 3 3" xfId="18047" xr:uid="{1206B779-CB4F-41D5-A783-2B233CDA50AB}"/>
    <cellStyle name="l_Revistas_REVISTAS FINAIS SEGMENTADAS 3 3 2" xfId="24206" xr:uid="{70858380-23F5-4A36-8A9A-EA1DCF7F6465}"/>
    <cellStyle name="l_Revistas_REVISTAS FINAIS SEGMENTADAS 3 3 2 2" xfId="42869" xr:uid="{CDD00075-753E-4469-BC43-83892C9F7501}"/>
    <cellStyle name="l_Revistas_REVISTAS FINAIS SEGMENTADAS 3 3 3" xfId="30643" xr:uid="{3223F574-7EBC-4BBC-9A5D-0733025872E9}"/>
    <cellStyle name="l_Revistas_REVISTAS FINAIS SEGMENTADAS 3 4" xfId="33640" xr:uid="{9C6722AD-35AE-4553-91E9-CA14A0D3DB64}"/>
    <cellStyle name="l_Revistas_REVISTAS FINAIS SEGMENTADAS 3 4 2" xfId="45359" xr:uid="{3B95EA1A-8776-46E2-AAAD-7C741B6EACA9}"/>
    <cellStyle name="l_Revistas_REVISTAS FINAIS SEGMENTADAS 3 5" xfId="35842" xr:uid="{D9CB2D5D-A064-4180-81FD-5BA7F30BCA3F}"/>
    <cellStyle name="l_Revistas_REVISTAS FINAIS SEGMENTADAS 3 6" xfId="37195" xr:uid="{641026CA-69F2-42C2-9D7D-776A60E76F8B}"/>
    <cellStyle name="l_Revistas_REVISTAS FINAIS SEGMENTADAS 3 6 2" xfId="46731" xr:uid="{1FE1671A-A57D-48C0-B5C7-3D804510FE63}"/>
    <cellStyle name="l_Revistas_REVISTAS FINAIS SEGMENTADAS 4" xfId="14607" xr:uid="{5425BC9C-23E0-4F1B-A55D-E9A1C26D5615}"/>
    <cellStyle name="l_Revistas_REVISTAS FINAIS SEGMENTADAS 4 2" xfId="20766" xr:uid="{E846A226-162E-4EAC-A7F2-9E0A1C729AE3}"/>
    <cellStyle name="l_Revistas_REVISTAS FINAIS SEGMENTADAS 4 2 2" xfId="38176" xr:uid="{2FBB8338-62C5-49B5-876B-78EF8C5D4CB2}"/>
    <cellStyle name="l_Revistas_REVISTAS FINAIS SEGMENTADAS 4 3" xfId="25674" xr:uid="{DB89958A-5F29-43BC-B931-E1AB4480EE7C}"/>
    <cellStyle name="l_Revistas_REVISTAS FINAIS SEGMENTADAS 5" xfId="28885" xr:uid="{8319D36F-27D6-4D76-A581-E478BB7C3994}"/>
    <cellStyle name="l_Revistas_REVISTAS FINAIS SEGMENTADAS 5 2" xfId="41241" xr:uid="{EC50FC82-CC63-4058-B073-31858BECE390}"/>
    <cellStyle name="l_Revistas_REVISTAS FINAIS SEGMENTADAS 6" xfId="24987" xr:uid="{CBBD7DC9-077A-43D8-88DE-19DCA2E2D506}"/>
    <cellStyle name="l_Revistas_REVISTAS FINAIS SEGMENTADAS_OOH - Rev 12" xfId="4473" xr:uid="{64A339F7-786D-4FDB-9122-98E8011C1482}"/>
    <cellStyle name="l_Revistas_SECOM PR - BAHIA -  14-05-08(1)" xfId="2413" xr:uid="{D66EFC89-BDE3-406E-ACC8-5725A44F0D78}"/>
    <cellStyle name="l_Revistas_SECOM PR - DISTRITO FEDERAL - 14-05-08(1)" xfId="2414" xr:uid="{23C6FF0D-FB02-415F-8AC0-5466A87FB3A3}"/>
    <cellStyle name="l_Revistas_SECOM PR - DISTRITO FEDERAL - 14-05-08(1) 2" xfId="11765" xr:uid="{FC7585E7-448B-4B84-B9AC-2585400609B6}"/>
    <cellStyle name="l_Revistas_SECOM PR - DISTRITO FEDERAL - 14-05-08(1) 2 2" xfId="13521" xr:uid="{ECCADCE2-09D6-4374-B104-A4CA6769871B}"/>
    <cellStyle name="l_Revistas_SECOM PR - DISTRITO FEDERAL - 14-05-08(1) 2 2 2" xfId="17151" xr:uid="{43C90710-0C3E-48A6-B2A5-E6AA59DABA3E}"/>
    <cellStyle name="l_Revistas_SECOM PR - DISTRITO FEDERAL - 14-05-08(1) 2 2 2 2" xfId="23310" xr:uid="{82D17F8B-D9FF-48D1-8770-9F16BF7E6FED}"/>
    <cellStyle name="l_Revistas_SECOM PR - DISTRITO FEDERAL - 14-05-08(1) 2 2 2 2 2" xfId="40577" xr:uid="{A6A3D0FB-421C-450F-ADB4-1FC583ABDBD1}"/>
    <cellStyle name="l_Revistas_SECOM PR - DISTRITO FEDERAL - 14-05-08(1) 2 2 2 3" xfId="28218" xr:uid="{1CAB49D5-717F-4093-8CD0-EF90CF342817}"/>
    <cellStyle name="l_Revistas_SECOM PR - DISTRITO FEDERAL - 14-05-08(1) 2 2 3" xfId="31442" xr:uid="{75EBE358-D25A-45E6-BFF0-D7244D532888}"/>
    <cellStyle name="l_Revistas_SECOM PR - DISTRITO FEDERAL - 14-05-08(1) 2 2 3 2" xfId="43666" xr:uid="{23E7DDEF-01CD-4408-84B0-58B954EC2445}"/>
    <cellStyle name="l_Revistas_SECOM PR - DISTRITO FEDERAL - 14-05-08(1) 2 2 4" xfId="34434" xr:uid="{529F16B3-2EDB-42E7-A45C-4AAEAFEB9B03}"/>
    <cellStyle name="l_Revistas_SECOM PR - DISTRITO FEDERAL - 14-05-08(1) 2 2 4 2" xfId="46153" xr:uid="{B585E034-78D4-405E-8F22-E4FF7092DDE4}"/>
    <cellStyle name="l_Revistas_SECOM PR - DISTRITO FEDERAL - 14-05-08(1) 2 2 5" xfId="36635" xr:uid="{4393BB57-D250-4FD1-BBE2-0CBD13988F26}"/>
    <cellStyle name="l_Revistas_SECOM PR - DISTRITO FEDERAL - 14-05-08(1) 2 2 6" xfId="24547" xr:uid="{0B0397FE-9F31-44D0-B0FB-876623A861AF}"/>
    <cellStyle name="l_Revistas_SECOM PR - DISTRITO FEDERAL - 14-05-08(1) 2 3" xfId="15448" xr:uid="{AE44E1F7-D788-42A5-B2C1-93366434EA74}"/>
    <cellStyle name="l_Revistas_SECOM PR - DISTRITO FEDERAL - 14-05-08(1) 2 3 2" xfId="21607" xr:uid="{27A56CF0-EC5E-4358-A2AA-EE00C85A67B5}"/>
    <cellStyle name="l_Revistas_SECOM PR - DISTRITO FEDERAL - 14-05-08(1) 2 3 2 2" xfId="38980" xr:uid="{61D81C2C-E617-43DE-9BC9-7C2E26005307}"/>
    <cellStyle name="l_Revistas_SECOM PR - DISTRITO FEDERAL - 14-05-08(1) 2 3 3" xfId="26569" xr:uid="{E4DDCC34-4CF2-476A-BCEA-305FBAF08263}"/>
    <cellStyle name="l_Revistas_SECOM PR - DISTRITO FEDERAL - 14-05-08(1) 2 4" xfId="29760" xr:uid="{656F0B2F-AD8C-473F-94C4-3DEFEC6B4E87}"/>
    <cellStyle name="l_Revistas_SECOM PR - DISTRITO FEDERAL - 14-05-08(1) 2 4 2" xfId="42070" xr:uid="{134F773C-9D02-4AA1-AE59-250E1BAFB444}"/>
    <cellStyle name="l_Revistas_SECOM PR - DISTRITO FEDERAL - 14-05-08(1) 2 5" xfId="32744" xr:uid="{B709ED5A-97B7-4C39-B3C8-F8ECDE744126}"/>
    <cellStyle name="l_Revistas_SECOM PR - DISTRITO FEDERAL - 14-05-08(1) 2 5 2" xfId="44499" xr:uid="{B247F1DD-D43D-469A-B8FE-7E78C36DC383}"/>
    <cellStyle name="l_Revistas_SECOM PR - DISTRITO FEDERAL - 14-05-08(1) 2 6" xfId="35049" xr:uid="{222689C5-B0A3-4E5C-8C25-34372343E540}"/>
    <cellStyle name="l_Revistas_SECOM PR - DISTRITO FEDERAL - 14-05-08(1) 2 7" xfId="19307" xr:uid="{F3CBA994-C015-499C-8847-2FF161F0FC6D}"/>
    <cellStyle name="l_Revistas_SECOM PR - DISTRITO FEDERAL - 14-05-08(1) 3" xfId="12718" xr:uid="{97D92AFC-23CB-4AD4-8FD3-99B57A086C51}"/>
    <cellStyle name="l_Revistas_SECOM PR - DISTRITO FEDERAL - 14-05-08(1) 3 2" xfId="16348" xr:uid="{940B26A8-A290-4528-BB0A-2062BDB213BE}"/>
    <cellStyle name="l_Revistas_SECOM PR - DISTRITO FEDERAL - 14-05-08(1) 3 2 2" xfId="22507" xr:uid="{1CBC7FB3-1F4C-47E2-B964-15F0C293C9B8}"/>
    <cellStyle name="l_Revistas_SECOM PR - DISTRITO FEDERAL - 14-05-08(1) 3 2 2 2" xfId="39785" xr:uid="{2B1FC65B-AFEE-4EDC-A1FF-86DBFC2C5823}"/>
    <cellStyle name="l_Revistas_SECOM PR - DISTRITO FEDERAL - 14-05-08(1) 3 2 3" xfId="27426" xr:uid="{E2CFC2D4-6F59-41C7-A332-F8D22A6A0C6F}"/>
    <cellStyle name="l_Revistas_SECOM PR - DISTRITO FEDERAL - 14-05-08(1) 3 2 4" xfId="48685" xr:uid="{91C56752-FAD1-4ED4-9B46-183A403F9B67}"/>
    <cellStyle name="l_Revistas_SECOM PR - DISTRITO FEDERAL - 14-05-08(1) 3 3" xfId="18048" xr:uid="{2B1BD818-DE3E-48C6-8353-BCC4E750C4DA}"/>
    <cellStyle name="l_Revistas_SECOM PR - DISTRITO FEDERAL - 14-05-08(1) 3 3 2" xfId="24207" xr:uid="{AC93F722-A520-4599-80B4-A8F985DE8C9F}"/>
    <cellStyle name="l_Revistas_SECOM PR - DISTRITO FEDERAL - 14-05-08(1) 3 3 2 2" xfId="42870" xr:uid="{72B34C7B-FD81-4920-9B84-6B19ECF9F4B8}"/>
    <cellStyle name="l_Revistas_SECOM PR - DISTRITO FEDERAL - 14-05-08(1) 3 3 3" xfId="30644" xr:uid="{92C4F966-10D8-4971-B871-6FA54B48839A}"/>
    <cellStyle name="l_Revistas_SECOM PR - DISTRITO FEDERAL - 14-05-08(1) 3 4" xfId="33641" xr:uid="{DC783978-2AE5-4ADD-81A7-4B24043AA468}"/>
    <cellStyle name="l_Revistas_SECOM PR - DISTRITO FEDERAL - 14-05-08(1) 3 4 2" xfId="45360" xr:uid="{9B26F2B4-4242-4B58-A19B-315AF72C8C03}"/>
    <cellStyle name="l_Revistas_SECOM PR - DISTRITO FEDERAL - 14-05-08(1) 3 5" xfId="35843" xr:uid="{6672B211-0564-427E-8131-0B60602E7AEE}"/>
    <cellStyle name="l_Revistas_SECOM PR - DISTRITO FEDERAL - 14-05-08(1) 3 6" xfId="36795" xr:uid="{F4A922E3-8D5B-4673-BDD2-F83FEC467C1F}"/>
    <cellStyle name="l_Revistas_SECOM PR - DISTRITO FEDERAL - 14-05-08(1) 3 6 2" xfId="46331" xr:uid="{03AC786F-4A0E-452D-9790-C457CB2A5578}"/>
    <cellStyle name="l_Revistas_SECOM PR - DISTRITO FEDERAL - 14-05-08(1) 4" xfId="14608" xr:uid="{9B7A1AE2-E32B-4083-846C-B5D828A2BEBB}"/>
    <cellStyle name="l_Revistas_SECOM PR - DISTRITO FEDERAL - 14-05-08(1) 4 2" xfId="20767" xr:uid="{78E78844-EF00-41DF-B5A3-1590A5FAF971}"/>
    <cellStyle name="l_Revistas_SECOM PR - DISTRITO FEDERAL - 14-05-08(1) 4 2 2" xfId="38177" xr:uid="{7FA5CC3E-27C2-412C-96F6-4ABA113956DE}"/>
    <cellStyle name="l_Revistas_SECOM PR - DISTRITO FEDERAL - 14-05-08(1) 4 3" xfId="25675" xr:uid="{8113804F-89CF-4DBA-9DD3-E7998781920A}"/>
    <cellStyle name="l_Revistas_SECOM PR - DISTRITO FEDERAL - 14-05-08(1) 5" xfId="28886" xr:uid="{76E9ADAD-67DD-4887-9FEB-6A8874B14006}"/>
    <cellStyle name="l_Revistas_SECOM PR - DISTRITO FEDERAL - 14-05-08(1) 5 2" xfId="41242" xr:uid="{86758150-2EA5-455B-928E-FEBB4E4BD381}"/>
    <cellStyle name="l_Revistas_SECOM PR - DISTRITO FEDERAL - 14-05-08(1) 6" xfId="24986" xr:uid="{B29FE5E7-FD9E-4DFF-8B3D-F8D6BCCB55A0}"/>
    <cellStyle name="l_Revistas_SECOM PR - DISTRITO FEDERAL - 14-05-08(1)_OOH - Rev 12" xfId="4474" xr:uid="{FABCF004-C5F8-402A-9318-82A19576D1A4}"/>
    <cellStyle name="l_Revistas_SECOM PR - MAIS BRASIL - 2a  ETAPA - 13-05 CONFERENCIA 10.05.08" xfId="2415" xr:uid="{9ECC7DAE-25F2-4380-A854-232C2AB5B031}"/>
    <cellStyle name="l_Revistas_SECOM PR - MAIS BRASIL - 2a  ETAPA - 13-05 CONFERENCIA 10.05.08 2" xfId="11766" xr:uid="{73E6B21E-2903-4B11-8E11-C6C3D49A5726}"/>
    <cellStyle name="l_Revistas_SECOM PR - MAIS BRASIL - 2a  ETAPA - 13-05 CONFERENCIA 10.05.08 2 2" xfId="13522" xr:uid="{6A03DA4C-F77D-414E-B473-95C2D4D7763C}"/>
    <cellStyle name="l_Revistas_SECOM PR - MAIS BRASIL - 2a  ETAPA - 13-05 CONFERENCIA 10.05.08 2 2 2" xfId="17152" xr:uid="{E623AC72-6E7A-410F-956A-3565C69F4389}"/>
    <cellStyle name="l_Revistas_SECOM PR - MAIS BRASIL - 2a  ETAPA - 13-05 CONFERENCIA 10.05.08 2 2 2 2" xfId="23311" xr:uid="{915A7C77-3B67-4C23-9CE2-66E657FD777B}"/>
    <cellStyle name="l_Revistas_SECOM PR - MAIS BRASIL - 2a  ETAPA - 13-05 CONFERENCIA 10.05.08 2 2 2 2 2" xfId="40578" xr:uid="{E7071A21-B50D-40E5-88FA-64600E968530}"/>
    <cellStyle name="l_Revistas_SECOM PR - MAIS BRASIL - 2a  ETAPA - 13-05 CONFERENCIA 10.05.08 2 2 2 3" xfId="28219" xr:uid="{BCF04E1C-A957-44B6-8636-A517A590DFD8}"/>
    <cellStyle name="l_Revistas_SECOM PR - MAIS BRASIL - 2a  ETAPA - 13-05 CONFERENCIA 10.05.08 2 2 3" xfId="31443" xr:uid="{1955FB2F-0438-45C7-BCE8-F2B97ED90699}"/>
    <cellStyle name="l_Revistas_SECOM PR - MAIS BRASIL - 2a  ETAPA - 13-05 CONFERENCIA 10.05.08 2 2 3 2" xfId="43667" xr:uid="{A516B2E3-63D6-41EA-BC0C-0C22D3FB462D}"/>
    <cellStyle name="l_Revistas_SECOM PR - MAIS BRASIL - 2a  ETAPA - 13-05 CONFERENCIA 10.05.08 2 2 4" xfId="34435" xr:uid="{0703535E-DDAB-4D34-9BCA-CB64C06597E7}"/>
    <cellStyle name="l_Revistas_SECOM PR - MAIS BRASIL - 2a  ETAPA - 13-05 CONFERENCIA 10.05.08 2 2 4 2" xfId="46154" xr:uid="{CDD964C2-05E9-4B60-B7FD-848ACC7573AC}"/>
    <cellStyle name="l_Revistas_SECOM PR - MAIS BRASIL - 2a  ETAPA - 13-05 CONFERENCIA 10.05.08 2 2 5" xfId="36636" xr:uid="{B3C1481B-5D5F-439E-87A0-ACC363D5F078}"/>
    <cellStyle name="l_Revistas_SECOM PR - MAIS BRASIL - 2a  ETAPA - 13-05 CONFERENCIA 10.05.08 2 2 6" xfId="24548" xr:uid="{7FC79475-E166-4A73-AAB5-E9E16C8765AF}"/>
    <cellStyle name="l_Revistas_SECOM PR - MAIS BRASIL - 2a  ETAPA - 13-05 CONFERENCIA 10.05.08 2 3" xfId="15449" xr:uid="{B01522FD-F94D-405F-9949-C10A970C68F8}"/>
    <cellStyle name="l_Revistas_SECOM PR - MAIS BRASIL - 2a  ETAPA - 13-05 CONFERENCIA 10.05.08 2 3 2" xfId="21608" xr:uid="{EE1F411C-1CFF-4200-9387-C103C59D0EAA}"/>
    <cellStyle name="l_Revistas_SECOM PR - MAIS BRASIL - 2a  ETAPA - 13-05 CONFERENCIA 10.05.08 2 3 2 2" xfId="38981" xr:uid="{430892FE-027F-4B1B-9BE4-DD33B7F73097}"/>
    <cellStyle name="l_Revistas_SECOM PR - MAIS BRASIL - 2a  ETAPA - 13-05 CONFERENCIA 10.05.08 2 3 3" xfId="26570" xr:uid="{79B07402-7970-470B-BD3F-0C001D86B6DF}"/>
    <cellStyle name="l_Revistas_SECOM PR - MAIS BRASIL - 2a  ETAPA - 13-05 CONFERENCIA 10.05.08 2 4" xfId="29761" xr:uid="{929378E6-6B0C-46CA-840C-97C2F4BC8155}"/>
    <cellStyle name="l_Revistas_SECOM PR - MAIS BRASIL - 2a  ETAPA - 13-05 CONFERENCIA 10.05.08 2 4 2" xfId="42071" xr:uid="{EF20BC3F-91C9-4E0A-82CF-1D327CA91AA4}"/>
    <cellStyle name="l_Revistas_SECOM PR - MAIS BRASIL - 2a  ETAPA - 13-05 CONFERENCIA 10.05.08 2 5" xfId="32745" xr:uid="{70BA29E8-62F2-42A1-889D-44FBE63E4808}"/>
    <cellStyle name="l_Revistas_SECOM PR - MAIS BRASIL - 2a  ETAPA - 13-05 CONFERENCIA 10.05.08 2 5 2" xfId="44500" xr:uid="{A332E5BA-D7F6-499F-920D-EFD694150ECF}"/>
    <cellStyle name="l_Revistas_SECOM PR - MAIS BRASIL - 2a  ETAPA - 13-05 CONFERENCIA 10.05.08 2 6" xfId="35050" xr:uid="{9F315FEB-0A34-4435-9118-270287CAAFC2}"/>
    <cellStyle name="l_Revistas_SECOM PR - MAIS BRASIL - 2a  ETAPA - 13-05 CONFERENCIA 10.05.08 2 7" xfId="19601" xr:uid="{A871C8F8-E5CB-4660-AC17-578576B6DC4E}"/>
    <cellStyle name="l_Revistas_SECOM PR - MAIS BRASIL - 2a  ETAPA - 13-05 CONFERENCIA 10.05.08 3" xfId="12719" xr:uid="{578F60A7-127E-4FFF-9B3E-658360F78C8F}"/>
    <cellStyle name="l_Revistas_SECOM PR - MAIS BRASIL - 2a  ETAPA - 13-05 CONFERENCIA 10.05.08 3 2" xfId="16349" xr:uid="{84049120-A7B0-4A43-AEA3-65DD5F97526E}"/>
    <cellStyle name="l_Revistas_SECOM PR - MAIS BRASIL - 2a  ETAPA - 13-05 CONFERENCIA 10.05.08 3 2 2" xfId="22508" xr:uid="{919BDEA2-8A07-47DE-8549-AB245C2F8F0A}"/>
    <cellStyle name="l_Revistas_SECOM PR - MAIS BRASIL - 2a  ETAPA - 13-05 CONFERENCIA 10.05.08 3 2 2 2" xfId="39786" xr:uid="{615CC72A-5ADB-4A29-8505-78729BCD8251}"/>
    <cellStyle name="l_Revistas_SECOM PR - MAIS BRASIL - 2a  ETAPA - 13-05 CONFERENCIA 10.05.08 3 2 3" xfId="27427" xr:uid="{96B61052-0178-4AA9-AF33-2DFCCAB2B843}"/>
    <cellStyle name="l_Revistas_SECOM PR - MAIS BRASIL - 2a  ETAPA - 13-05 CONFERENCIA 10.05.08 3 2 4" xfId="48686" xr:uid="{568C70D7-A853-41F5-9F1B-2016FDF9BE96}"/>
    <cellStyle name="l_Revistas_SECOM PR - MAIS BRASIL - 2a  ETAPA - 13-05 CONFERENCIA 10.05.08 3 3" xfId="18049" xr:uid="{ABCD13C0-D52B-46E2-AC3D-04AE151E7E38}"/>
    <cellStyle name="l_Revistas_SECOM PR - MAIS BRASIL - 2a  ETAPA - 13-05 CONFERENCIA 10.05.08 3 3 2" xfId="24208" xr:uid="{EE056940-1887-422C-9641-514634953C09}"/>
    <cellStyle name="l_Revistas_SECOM PR - MAIS BRASIL - 2a  ETAPA - 13-05 CONFERENCIA 10.05.08 3 3 2 2" xfId="42871" xr:uid="{BD07C4E4-AA57-4EB4-BCD7-B6A17C3163C9}"/>
    <cellStyle name="l_Revistas_SECOM PR - MAIS BRASIL - 2a  ETAPA - 13-05 CONFERENCIA 10.05.08 3 3 3" xfId="30645" xr:uid="{DAC0255F-375F-4C8A-AAA9-88A0513D9B94}"/>
    <cellStyle name="l_Revistas_SECOM PR - MAIS BRASIL - 2a  ETAPA - 13-05 CONFERENCIA 10.05.08 3 4" xfId="33642" xr:uid="{2EDE6D59-D7D8-4616-B87A-9D46A6116B8E}"/>
    <cellStyle name="l_Revistas_SECOM PR - MAIS BRASIL - 2a  ETAPA - 13-05 CONFERENCIA 10.05.08 3 4 2" xfId="45361" xr:uid="{4593D62D-833C-4E66-BBC3-4C4FFCB87B38}"/>
    <cellStyle name="l_Revistas_SECOM PR - MAIS BRASIL - 2a  ETAPA - 13-05 CONFERENCIA 10.05.08 3 5" xfId="35844" xr:uid="{5DA658B8-69A9-49B0-B714-1456D1FF821F}"/>
    <cellStyle name="l_Revistas_SECOM PR - MAIS BRASIL - 2a  ETAPA - 13-05 CONFERENCIA 10.05.08 3 6" xfId="32047" xr:uid="{ED718339-19BC-4DD4-BD05-9E72E1FE0615}"/>
    <cellStyle name="l_Revistas_SECOM PR - MAIS BRASIL - 2a  ETAPA - 13-05 CONFERENCIA 10.05.08 3 6 2" xfId="43802" xr:uid="{CDD7D392-C40F-44E8-901A-B3E34E046982}"/>
    <cellStyle name="l_Revistas_SECOM PR - MAIS BRASIL - 2a  ETAPA - 13-05 CONFERENCIA 10.05.08 4" xfId="14609" xr:uid="{B8C446E2-1632-4199-AA44-17C64E20F6AB}"/>
    <cellStyle name="l_Revistas_SECOM PR - MAIS BRASIL - 2a  ETAPA - 13-05 CONFERENCIA 10.05.08 4 2" xfId="20768" xr:uid="{52B2A727-7B69-48B1-8AAF-2ED8C13BA7D9}"/>
    <cellStyle name="l_Revistas_SECOM PR - MAIS BRASIL - 2a  ETAPA - 13-05 CONFERENCIA 10.05.08 4 2 2" xfId="38178" xr:uid="{9551292D-B35C-4C43-B3A9-C539F34E9A34}"/>
    <cellStyle name="l_Revistas_SECOM PR - MAIS BRASIL - 2a  ETAPA - 13-05 CONFERENCIA 10.05.08 4 3" xfId="25676" xr:uid="{31A908C8-7C57-4E21-BA76-C45B782B8256}"/>
    <cellStyle name="l_Revistas_SECOM PR - MAIS BRASIL - 2a  ETAPA - 13-05 CONFERENCIA 10.05.08 5" xfId="28887" xr:uid="{A8BB3CC0-16C4-498A-A5D3-93AB478F69A6}"/>
    <cellStyle name="l_Revistas_SECOM PR - MAIS BRASIL - 2a  ETAPA - 13-05 CONFERENCIA 10.05.08 5 2" xfId="41243" xr:uid="{D30AC788-2B2F-4AEC-A207-BFE6108BAAD2}"/>
    <cellStyle name="l_Revistas_SECOM PR - MAIS BRASIL - 2a  ETAPA - 13-05 CONFERENCIA 10.05.08 6" xfId="24985" xr:uid="{115AA9AD-BF32-47BE-A9B7-0902E7C3F20E}"/>
    <cellStyle name="l_Revistas_SECOM PR - MAIS BRASIL - 2a  ETAPA - 13-05 CONFERENCIA 10.05.08_OOH - Rev 12" xfId="4475" xr:uid="{D0F65BD9-58C7-4A1C-B78D-57C5B009EDF7}"/>
    <cellStyle name="l_Revistas_SECOM PR - MAIS BRASIL - 2a  ETAPA - 13-05 CONFERENCIA 10.05.08_SPA - NUCLEO APRES" xfId="2416" xr:uid="{04E11DAE-98DB-4332-B65F-0E0CEF92F19E}"/>
    <cellStyle name="l_Revistas_SECOM PR - MAIS BRASIL - 2a  ETAPA - 13-05 CONFERENCIA 10.05.08_SPA - NUCLEO APRES 2" xfId="11767" xr:uid="{4C0E75F9-AD73-4CC6-95FD-56D19EB6A75F}"/>
    <cellStyle name="l_Revistas_SECOM PR - MAIS BRASIL - 2a  ETAPA - 13-05 CONFERENCIA 10.05.08_SPA - NUCLEO APRES 2 2" xfId="13523" xr:uid="{B368C1D9-7AA1-49CB-B585-E5C173996843}"/>
    <cellStyle name="l_Revistas_SECOM PR - MAIS BRASIL - 2a  ETAPA - 13-05 CONFERENCIA 10.05.08_SPA - NUCLEO APRES 2 2 2" xfId="17153" xr:uid="{8D4AE6B0-FCAE-4413-A247-40D9455EC05B}"/>
    <cellStyle name="l_Revistas_SECOM PR - MAIS BRASIL - 2a  ETAPA - 13-05 CONFERENCIA 10.05.08_SPA - NUCLEO APRES 2 2 2 2" xfId="23312" xr:uid="{0CDD5ABA-4CB3-48D2-9335-A2D95C169E6F}"/>
    <cellStyle name="l_Revistas_SECOM PR - MAIS BRASIL - 2a  ETAPA - 13-05 CONFERENCIA 10.05.08_SPA - NUCLEO APRES 2 2 2 2 2" xfId="40579" xr:uid="{320E828E-38F7-47F3-9BC8-542946844ADE}"/>
    <cellStyle name="l_Revistas_SECOM PR - MAIS BRASIL - 2a  ETAPA - 13-05 CONFERENCIA 10.05.08_SPA - NUCLEO APRES 2 2 2 3" xfId="28220" xr:uid="{2E8D7F04-8F0D-4EB9-8CD2-95C298A57086}"/>
    <cellStyle name="l_Revistas_SECOM PR - MAIS BRASIL - 2a  ETAPA - 13-05 CONFERENCIA 10.05.08_SPA - NUCLEO APRES 2 2 3" xfId="31444" xr:uid="{EDF49F6B-6EEA-44EB-A61B-DD2FBC2A7484}"/>
    <cellStyle name="l_Revistas_SECOM PR - MAIS BRASIL - 2a  ETAPA - 13-05 CONFERENCIA 10.05.08_SPA - NUCLEO APRES 2 2 3 2" xfId="43668" xr:uid="{349A45A3-8FD2-477F-AB6A-E4041A2DF185}"/>
    <cellStyle name="l_Revistas_SECOM PR - MAIS BRASIL - 2a  ETAPA - 13-05 CONFERENCIA 10.05.08_SPA - NUCLEO APRES 2 2 4" xfId="34436" xr:uid="{0AC568B8-6F6F-4AA5-8403-AC9CF1D20F3E}"/>
    <cellStyle name="l_Revistas_SECOM PR - MAIS BRASIL - 2a  ETAPA - 13-05 CONFERENCIA 10.05.08_SPA - NUCLEO APRES 2 2 4 2" xfId="46155" xr:uid="{41D49F83-FB2E-4F79-9A9B-3E53E36A15F3}"/>
    <cellStyle name="l_Revistas_SECOM PR - MAIS BRASIL - 2a  ETAPA - 13-05 CONFERENCIA 10.05.08_SPA - NUCLEO APRES 2 2 5" xfId="36637" xr:uid="{312AB168-7574-417F-97D3-5E263692072A}"/>
    <cellStyle name="l_Revistas_SECOM PR - MAIS BRASIL - 2a  ETAPA - 13-05 CONFERENCIA 10.05.08_SPA - NUCLEO APRES 2 2 6" xfId="24549" xr:uid="{99ADD3BA-5461-41D3-A3FF-F870AB749B70}"/>
    <cellStyle name="l_Revistas_SECOM PR - MAIS BRASIL - 2a  ETAPA - 13-05 CONFERENCIA 10.05.08_SPA - NUCLEO APRES 2 3" xfId="15450" xr:uid="{E85FCCDE-9854-4B84-BF05-FFB3D40F4ED5}"/>
    <cellStyle name="l_Revistas_SECOM PR - MAIS BRASIL - 2a  ETAPA - 13-05 CONFERENCIA 10.05.08_SPA - NUCLEO APRES 2 3 2" xfId="21609" xr:uid="{680B31CF-F3A5-4599-B22D-960EB7AC33DB}"/>
    <cellStyle name="l_Revistas_SECOM PR - MAIS BRASIL - 2a  ETAPA - 13-05 CONFERENCIA 10.05.08_SPA - NUCLEO APRES 2 3 2 2" xfId="38982" xr:uid="{7B4A537D-5318-4B16-B9F3-95E4DF94B5D5}"/>
    <cellStyle name="l_Revistas_SECOM PR - MAIS BRASIL - 2a  ETAPA - 13-05 CONFERENCIA 10.05.08_SPA - NUCLEO APRES 2 3 3" xfId="26571" xr:uid="{DE1076E9-7777-49FA-B003-29DE74C9051B}"/>
    <cellStyle name="l_Revistas_SECOM PR - MAIS BRASIL - 2a  ETAPA - 13-05 CONFERENCIA 10.05.08_SPA - NUCLEO APRES 2 4" xfId="29762" xr:uid="{AE0049A6-F6F8-43BA-B3BF-7F9E30378F55}"/>
    <cellStyle name="l_Revistas_SECOM PR - MAIS BRASIL - 2a  ETAPA - 13-05 CONFERENCIA 10.05.08_SPA - NUCLEO APRES 2 4 2" xfId="42072" xr:uid="{C693B839-653F-4BAA-832C-74951D4A3BFA}"/>
    <cellStyle name="l_Revistas_SECOM PR - MAIS BRASIL - 2a  ETAPA - 13-05 CONFERENCIA 10.05.08_SPA - NUCLEO APRES 2 5" xfId="32746" xr:uid="{2190CEB5-95E4-479A-BD4E-50EF0FF48DBA}"/>
    <cellStyle name="l_Revistas_SECOM PR - MAIS BRASIL - 2a  ETAPA - 13-05 CONFERENCIA 10.05.08_SPA - NUCLEO APRES 2 5 2" xfId="44501" xr:uid="{9CA9747B-2A9E-4F68-B23D-89F72790F0B6}"/>
    <cellStyle name="l_Revistas_SECOM PR - MAIS BRASIL - 2a  ETAPA - 13-05 CONFERENCIA 10.05.08_SPA - NUCLEO APRES 2 6" xfId="35051" xr:uid="{E229CE6B-02C6-41E1-BE97-EA90D89EE4C6}"/>
    <cellStyle name="l_Revistas_SECOM PR - MAIS BRASIL - 2a  ETAPA - 13-05 CONFERENCIA 10.05.08_SPA - NUCLEO APRES 2 7" xfId="18924" xr:uid="{C34C3595-A054-427B-9D0E-0A5DAA05E33F}"/>
    <cellStyle name="l_Revistas_SECOM PR - MAIS BRASIL - 2a  ETAPA - 13-05 CONFERENCIA 10.05.08_SPA - NUCLEO APRES 3" xfId="12720" xr:uid="{EA4A8952-8790-4B04-AD5C-5C112FEC94DF}"/>
    <cellStyle name="l_Revistas_SECOM PR - MAIS BRASIL - 2a  ETAPA - 13-05 CONFERENCIA 10.05.08_SPA - NUCLEO APRES 3 2" xfId="16350" xr:uid="{5195C770-F53B-44A4-AADB-7F8D6CA64EAC}"/>
    <cellStyle name="l_Revistas_SECOM PR - MAIS BRASIL - 2a  ETAPA - 13-05 CONFERENCIA 10.05.08_SPA - NUCLEO APRES 3 2 2" xfId="22509" xr:uid="{8FB7DCD9-1A5A-4904-81D9-2E5C7A42FA0E}"/>
    <cellStyle name="l_Revistas_SECOM PR - MAIS BRASIL - 2a  ETAPA - 13-05 CONFERENCIA 10.05.08_SPA - NUCLEO APRES 3 2 2 2" xfId="39787" xr:uid="{C3890A2C-82A3-4960-A75B-BCACEFEAE000}"/>
    <cellStyle name="l_Revistas_SECOM PR - MAIS BRASIL - 2a  ETAPA - 13-05 CONFERENCIA 10.05.08_SPA - NUCLEO APRES 3 2 3" xfId="27428" xr:uid="{6537C1E5-9F41-488E-998E-4CA6445C3C13}"/>
    <cellStyle name="l_Revistas_SECOM PR - MAIS BRASIL - 2a  ETAPA - 13-05 CONFERENCIA 10.05.08_SPA - NUCLEO APRES 3 2 4" xfId="48687" xr:uid="{89F0E502-9F15-48AB-9818-BB93F2784763}"/>
    <cellStyle name="l_Revistas_SECOM PR - MAIS BRASIL - 2a  ETAPA - 13-05 CONFERENCIA 10.05.08_SPA - NUCLEO APRES 3 3" xfId="18050" xr:uid="{9C9B6468-BA1F-4EB7-B771-895B59F32A73}"/>
    <cellStyle name="l_Revistas_SECOM PR - MAIS BRASIL - 2a  ETAPA - 13-05 CONFERENCIA 10.05.08_SPA - NUCLEO APRES 3 3 2" xfId="24209" xr:uid="{D19C7BB0-6964-49D7-93E4-D322F6B3661B}"/>
    <cellStyle name="l_Revistas_SECOM PR - MAIS BRASIL - 2a  ETAPA - 13-05 CONFERENCIA 10.05.08_SPA - NUCLEO APRES 3 3 2 2" xfId="42872" xr:uid="{621BF773-85A9-4CF6-B89E-30363016BE1E}"/>
    <cellStyle name="l_Revistas_SECOM PR - MAIS BRASIL - 2a  ETAPA - 13-05 CONFERENCIA 10.05.08_SPA - NUCLEO APRES 3 3 3" xfId="30646" xr:uid="{D89FCAA1-41B7-492A-A98D-F86A34A6FE20}"/>
    <cellStyle name="l_Revistas_SECOM PR - MAIS BRASIL - 2a  ETAPA - 13-05 CONFERENCIA 10.05.08_SPA - NUCLEO APRES 3 4" xfId="33643" xr:uid="{B1897C93-8615-4CEF-AE56-B1317B18507C}"/>
    <cellStyle name="l_Revistas_SECOM PR - MAIS BRASIL - 2a  ETAPA - 13-05 CONFERENCIA 10.05.08_SPA - NUCLEO APRES 3 4 2" xfId="45362" xr:uid="{33E5816D-1FD7-4951-A138-EC4C8015E867}"/>
    <cellStyle name="l_Revistas_SECOM PR - MAIS BRASIL - 2a  ETAPA - 13-05 CONFERENCIA 10.05.08_SPA - NUCLEO APRES 3 5" xfId="35845" xr:uid="{6ECA6720-8A6A-4395-982E-0E6A7A37A6A8}"/>
    <cellStyle name="l_Revistas_SECOM PR - MAIS BRASIL - 2a  ETAPA - 13-05 CONFERENCIA 10.05.08_SPA - NUCLEO APRES 3 6" xfId="36991" xr:uid="{BAF06B3E-A32D-4877-A8CE-AFF0D9A7DFB6}"/>
    <cellStyle name="l_Revistas_SECOM PR - MAIS BRASIL - 2a  ETAPA - 13-05 CONFERENCIA 10.05.08_SPA - NUCLEO APRES 3 6 2" xfId="46527" xr:uid="{A4A34696-4615-4E3B-A886-9A988A52EE35}"/>
    <cellStyle name="l_Revistas_SECOM PR - MAIS BRASIL - 2a  ETAPA - 13-05 CONFERENCIA 10.05.08_SPA - NUCLEO APRES 4" xfId="14610" xr:uid="{04E8B940-912B-4C37-BBB7-912F02AF93E6}"/>
    <cellStyle name="l_Revistas_SECOM PR - MAIS BRASIL - 2a  ETAPA - 13-05 CONFERENCIA 10.05.08_SPA - NUCLEO APRES 4 2" xfId="20769" xr:uid="{5FC645C7-6CB9-4533-8AD7-D4AA1BD8774A}"/>
    <cellStyle name="l_Revistas_SECOM PR - MAIS BRASIL - 2a  ETAPA - 13-05 CONFERENCIA 10.05.08_SPA - NUCLEO APRES 4 2 2" xfId="38179" xr:uid="{14BDCE90-B2B9-478D-A56E-5349B5B32881}"/>
    <cellStyle name="l_Revistas_SECOM PR - MAIS BRASIL - 2a  ETAPA - 13-05 CONFERENCIA 10.05.08_SPA - NUCLEO APRES 4 3" xfId="25677" xr:uid="{8EB1B1F6-6E58-4F47-BFCB-4A0755C54803}"/>
    <cellStyle name="l_Revistas_SECOM PR - MAIS BRASIL - 2a  ETAPA - 13-05 CONFERENCIA 10.05.08_SPA - NUCLEO APRES 5" xfId="28888" xr:uid="{D05142E2-CFCD-4BCD-A33C-5E7D87878521}"/>
    <cellStyle name="l_Revistas_SECOM PR - MAIS BRASIL - 2a  ETAPA - 13-05 CONFERENCIA 10.05.08_SPA - NUCLEO APRES 5 2" xfId="41244" xr:uid="{FD72782C-AD9F-464A-8F0C-AE6BACF170ED}"/>
    <cellStyle name="l_Revistas_SECOM PR - MAIS BRASIL - 2a  ETAPA - 13-05 CONFERENCIA 10.05.08_SPA - NUCLEO APRES 6" xfId="24984" xr:uid="{02A11271-E47E-4B8F-9901-A10BBBB0B5AE}"/>
    <cellStyle name="l_Revistas_SECOM PR - MAIS BRASIL - 2a  ETAPA - 13-05 CONFERENCIA 10.05.08_SPA - NUCLEO APRES_CINEMA_-_9_MERCADOS" xfId="2417" xr:uid="{CC07CB61-3D71-4C42-BCAA-4B9AD36ED889}"/>
    <cellStyle name="l_Revistas_SECOM PR - MAIS BRASIL - 2a  ETAPA - 13-05 CONFERENCIA 10.05.08_SPA - NUCLEO APRES_OOH - Rev 12" xfId="4476" xr:uid="{58FB6084-2AED-42C1-9E1C-41F9CD8FD48C}"/>
    <cellStyle name="l_Revistas_SECOM PR - MARANHÃO -  14-05-08" xfId="2418" xr:uid="{6BF89698-5A05-42EE-A4BB-DCB9475CBCB5}"/>
    <cellStyle name="l_Revistas_SECOM PR - MARANHÃO -  14-05-08 2" xfId="11768" xr:uid="{ED4E28FB-4041-4ACC-8BC8-E5B2EACAEC66}"/>
    <cellStyle name="l_Revistas_SECOM PR - MARANHÃO -  14-05-08 2 2" xfId="13524" xr:uid="{D123D4D8-F1A3-453A-94C7-06077E096DDB}"/>
    <cellStyle name="l_Revistas_SECOM PR - MARANHÃO -  14-05-08 2 2 2" xfId="17154" xr:uid="{CF00C6CC-2679-4D54-80DD-36D2A39B0B1F}"/>
    <cellStyle name="l_Revistas_SECOM PR - MARANHÃO -  14-05-08 2 2 2 2" xfId="23313" xr:uid="{F770E9EC-553D-4D3E-B59D-73C4F0F66445}"/>
    <cellStyle name="l_Revistas_SECOM PR - MARANHÃO -  14-05-08 2 2 2 2 2" xfId="40580" xr:uid="{B578FC75-CD2E-4CE1-9A09-347811E53B16}"/>
    <cellStyle name="l_Revistas_SECOM PR - MARANHÃO -  14-05-08 2 2 2 3" xfId="28221" xr:uid="{3B24ED75-2B34-4033-8649-D456A280C362}"/>
    <cellStyle name="l_Revistas_SECOM PR - MARANHÃO -  14-05-08 2 2 3" xfId="31445" xr:uid="{275FF834-3BAB-4E8F-99D4-0E4D671F4F4E}"/>
    <cellStyle name="l_Revistas_SECOM PR - MARANHÃO -  14-05-08 2 2 3 2" xfId="43669" xr:uid="{48564294-1F4B-4F5A-A848-F386B1D7D89E}"/>
    <cellStyle name="l_Revistas_SECOM PR - MARANHÃO -  14-05-08 2 2 4" xfId="34437" xr:uid="{070367BE-F752-4DDC-AAB6-9339D235F3F9}"/>
    <cellStyle name="l_Revistas_SECOM PR - MARANHÃO -  14-05-08 2 2 4 2" xfId="46156" xr:uid="{580203D4-94C9-413E-BC88-F12703D8CD95}"/>
    <cellStyle name="l_Revistas_SECOM PR - MARANHÃO -  14-05-08 2 2 5" xfId="36638" xr:uid="{F3BFF91B-30C6-4F2B-B3D9-CFD874ADBABB}"/>
    <cellStyle name="l_Revistas_SECOM PR - MARANHÃO -  14-05-08 2 2 6" xfId="24550" xr:uid="{24C10E10-F2FE-427C-9F5B-88F629CC6A0E}"/>
    <cellStyle name="l_Revistas_SECOM PR - MARANHÃO -  14-05-08 2 3" xfId="15451" xr:uid="{CBB462A6-1B48-448A-A32D-A6CE4201E1FD}"/>
    <cellStyle name="l_Revistas_SECOM PR - MARANHÃO -  14-05-08 2 3 2" xfId="21610" xr:uid="{0207318C-966E-4C4F-B71F-74751ACA6A31}"/>
    <cellStyle name="l_Revistas_SECOM PR - MARANHÃO -  14-05-08 2 3 2 2" xfId="38983" xr:uid="{659B205A-D446-4BF6-900E-1D72CC94F485}"/>
    <cellStyle name="l_Revistas_SECOM PR - MARANHÃO -  14-05-08 2 3 3" xfId="26572" xr:uid="{E97FED20-CFC6-4AE1-92C8-EAC77504897B}"/>
    <cellStyle name="l_Revistas_SECOM PR - MARANHÃO -  14-05-08 2 4" xfId="29763" xr:uid="{BE19B65F-A485-4490-A2B1-16158505861A}"/>
    <cellStyle name="l_Revistas_SECOM PR - MARANHÃO -  14-05-08 2 4 2" xfId="42073" xr:uid="{E7C27A4F-3A33-4080-AF97-C1B808F17D55}"/>
    <cellStyle name="l_Revistas_SECOM PR - MARANHÃO -  14-05-08 2 5" xfId="32747" xr:uid="{8F8F3F6A-D1BF-4418-8BD0-F78B8CFE10EE}"/>
    <cellStyle name="l_Revistas_SECOM PR - MARANHÃO -  14-05-08 2 5 2" xfId="44502" xr:uid="{5F416041-CE30-4866-B5B7-5326B2004282}"/>
    <cellStyle name="l_Revistas_SECOM PR - MARANHÃO -  14-05-08 2 6" xfId="35052" xr:uid="{E1D13DF8-ACF3-40E7-A415-3D5A4B259DE0}"/>
    <cellStyle name="l_Revistas_SECOM PR - MARANHÃO -  14-05-08 2 7" xfId="18608" xr:uid="{DF1C313B-5C75-4C20-A696-EB33463E0AD3}"/>
    <cellStyle name="l_Revistas_SECOM PR - MARANHÃO -  14-05-08 3" xfId="12721" xr:uid="{013DCE21-B56A-4D13-9370-B3D9BB608409}"/>
    <cellStyle name="l_Revistas_SECOM PR - MARANHÃO -  14-05-08 3 2" xfId="16351" xr:uid="{7EE39F8E-16CB-495A-8F05-E753DF3B398A}"/>
    <cellStyle name="l_Revistas_SECOM PR - MARANHÃO -  14-05-08 3 2 2" xfId="22510" xr:uid="{08BF1ABA-6CED-4593-B2CA-A62DDA852465}"/>
    <cellStyle name="l_Revistas_SECOM PR - MARANHÃO -  14-05-08 3 2 2 2" xfId="39788" xr:uid="{FACB75E7-36A5-4A92-B208-32690A583827}"/>
    <cellStyle name="l_Revistas_SECOM PR - MARANHÃO -  14-05-08 3 2 3" xfId="27429" xr:uid="{AF24E60A-247D-4F55-A10A-D267C600F624}"/>
    <cellStyle name="l_Revistas_SECOM PR - MARANHÃO -  14-05-08 3 2 4" xfId="48688" xr:uid="{B9A91E5B-1796-45BE-934A-1847D287A72E}"/>
    <cellStyle name="l_Revistas_SECOM PR - MARANHÃO -  14-05-08 3 3" xfId="18051" xr:uid="{C0F2BEE1-F880-4FAD-870E-2BF503201A35}"/>
    <cellStyle name="l_Revistas_SECOM PR - MARANHÃO -  14-05-08 3 3 2" xfId="24210" xr:uid="{301FD145-4074-4E53-8E37-0AECC9D307D9}"/>
    <cellStyle name="l_Revistas_SECOM PR - MARANHÃO -  14-05-08 3 3 2 2" xfId="42873" xr:uid="{C94C0F57-2E0A-429E-9ACD-BAB8A7E256AF}"/>
    <cellStyle name="l_Revistas_SECOM PR - MARANHÃO -  14-05-08 3 3 3" xfId="30647" xr:uid="{EE211BA7-A2B8-43BA-99B4-A682DC7226FA}"/>
    <cellStyle name="l_Revistas_SECOM PR - MARANHÃO -  14-05-08 3 4" xfId="33644" xr:uid="{D882D7C7-52D6-4ABF-A33C-6B9F73CDAB1B}"/>
    <cellStyle name="l_Revistas_SECOM PR - MARANHÃO -  14-05-08 3 4 2" xfId="45363" xr:uid="{41904D89-306E-47F0-B727-308B431B0DCD}"/>
    <cellStyle name="l_Revistas_SECOM PR - MARANHÃO -  14-05-08 3 5" xfId="35846" xr:uid="{01A174B9-4675-48B8-A150-481402746F95}"/>
    <cellStyle name="l_Revistas_SECOM PR - MARANHÃO -  14-05-08 3 6" xfId="37194" xr:uid="{8412EF85-8315-43F6-AEA5-B658DF02735E}"/>
    <cellStyle name="l_Revistas_SECOM PR - MARANHÃO -  14-05-08 3 6 2" xfId="46730" xr:uid="{4AFD839C-33EE-4096-BE65-1BB5C4D16554}"/>
    <cellStyle name="l_Revistas_SECOM PR - MARANHÃO -  14-05-08 4" xfId="14611" xr:uid="{70451D2B-4096-4EC0-AFA9-912CA79C8069}"/>
    <cellStyle name="l_Revistas_SECOM PR - MARANHÃO -  14-05-08 4 2" xfId="20770" xr:uid="{5450A2EE-3A05-4F64-BB1C-C3753D6D5BAC}"/>
    <cellStyle name="l_Revistas_SECOM PR - MARANHÃO -  14-05-08 4 2 2" xfId="38180" xr:uid="{5E263136-6199-4FB8-8D6F-01A7347DC00C}"/>
    <cellStyle name="l_Revistas_SECOM PR - MARANHÃO -  14-05-08 4 3" xfId="25678" xr:uid="{30AB8EC6-CFC1-4B19-904B-1C359117F368}"/>
    <cellStyle name="l_Revistas_SECOM PR - MARANHÃO -  14-05-08 5" xfId="28889" xr:uid="{78575B48-3FD4-4DE4-8ACA-41762D556509}"/>
    <cellStyle name="l_Revistas_SECOM PR - MARANHÃO -  14-05-08 5 2" xfId="41245" xr:uid="{078ACB7C-BA3A-4E4B-9B25-0228C8BA453B}"/>
    <cellStyle name="l_Revistas_SECOM PR - MARANHÃO -  14-05-08 6" xfId="24983" xr:uid="{17596A3E-D4E1-4C95-AC8F-AC94DED6D216}"/>
    <cellStyle name="l_Revistas_SECOM PR - MARANHÃO -  14-05-08_OOH - Rev 12" xfId="4477" xr:uid="{F900EB1E-07D6-4F45-B839-2384F39CF57A}"/>
    <cellStyle name="l_Revistas_SECOM PR - MGE E SPE - 14-05" xfId="2419" xr:uid="{7B354702-45C2-4658-AEF0-A2D39C6B13A0}"/>
    <cellStyle name="l_Revistas_SECOM PR - MGE E SPE - 14-05 2" xfId="11769" xr:uid="{0AA300D4-9FC5-433E-9E87-550C0E7F407D}"/>
    <cellStyle name="l_Revistas_SECOM PR - MGE E SPE - 14-05 2 2" xfId="13525" xr:uid="{92FC408E-D346-4D9C-BD60-04CA13A02629}"/>
    <cellStyle name="l_Revistas_SECOM PR - MGE E SPE - 14-05 2 2 2" xfId="17155" xr:uid="{23F22446-B4AF-4033-9E62-275662B93DD6}"/>
    <cellStyle name="l_Revistas_SECOM PR - MGE E SPE - 14-05 2 2 2 2" xfId="23314" xr:uid="{DAA2A0C4-DB14-4DA3-8E27-76DD57E70D9C}"/>
    <cellStyle name="l_Revistas_SECOM PR - MGE E SPE - 14-05 2 2 2 2 2" xfId="40581" xr:uid="{A0A73F80-821A-4314-BCBC-2CE00654F7DE}"/>
    <cellStyle name="l_Revistas_SECOM PR - MGE E SPE - 14-05 2 2 2 3" xfId="28222" xr:uid="{38F2DE4D-26D7-4F13-BF39-6AC9AE2EB78D}"/>
    <cellStyle name="l_Revistas_SECOM PR - MGE E SPE - 14-05 2 2 3" xfId="31446" xr:uid="{FEE66D9C-7011-4CD7-A827-D9590FA0B514}"/>
    <cellStyle name="l_Revistas_SECOM PR - MGE E SPE - 14-05 2 2 3 2" xfId="43670" xr:uid="{D970A398-C9A3-40BE-8C6D-218F2FD8570B}"/>
    <cellStyle name="l_Revistas_SECOM PR - MGE E SPE - 14-05 2 2 4" xfId="34438" xr:uid="{AECAE21B-D396-4D19-BFBB-920069F5685A}"/>
    <cellStyle name="l_Revistas_SECOM PR - MGE E SPE - 14-05 2 2 4 2" xfId="46157" xr:uid="{27537643-73DE-4937-82ED-E4E3FE9EF6C0}"/>
    <cellStyle name="l_Revistas_SECOM PR - MGE E SPE - 14-05 2 2 5" xfId="36639" xr:uid="{BE56CE95-E879-480E-BDCB-F27DE42B3B87}"/>
    <cellStyle name="l_Revistas_SECOM PR - MGE E SPE - 14-05 2 2 6" xfId="24551" xr:uid="{BBD19D8F-DACB-4F02-ACDD-637D3C4F6333}"/>
    <cellStyle name="l_Revistas_SECOM PR - MGE E SPE - 14-05 2 3" xfId="15452" xr:uid="{FAE387CE-2906-4CA9-AF57-4BF770DA0031}"/>
    <cellStyle name="l_Revistas_SECOM PR - MGE E SPE - 14-05 2 3 2" xfId="21611" xr:uid="{33D53A89-0E1D-46D4-9DAE-AD739B8DF5C4}"/>
    <cellStyle name="l_Revistas_SECOM PR - MGE E SPE - 14-05 2 3 2 2" xfId="38984" xr:uid="{91F25D10-BDB6-4863-A99E-97C551675FE9}"/>
    <cellStyle name="l_Revistas_SECOM PR - MGE E SPE - 14-05 2 3 3" xfId="26573" xr:uid="{B663FFE0-6E89-4667-82CF-05CC6EDCF9F6}"/>
    <cellStyle name="l_Revistas_SECOM PR - MGE E SPE - 14-05 2 4" xfId="29764" xr:uid="{6E9AFDDD-2115-4807-9B02-B680CD778505}"/>
    <cellStyle name="l_Revistas_SECOM PR - MGE E SPE - 14-05 2 4 2" xfId="42074" xr:uid="{98426115-0682-4756-A890-69F54BFE8D81}"/>
    <cellStyle name="l_Revistas_SECOM PR - MGE E SPE - 14-05 2 5" xfId="32748" xr:uid="{994E3F47-23DC-4893-9A18-DE8040A419FD}"/>
    <cellStyle name="l_Revistas_SECOM PR - MGE E SPE - 14-05 2 5 2" xfId="44503" xr:uid="{614A3E17-061B-4F67-A25E-AD0BD201A7EC}"/>
    <cellStyle name="l_Revistas_SECOM PR - MGE E SPE - 14-05 2 6" xfId="35053" xr:uid="{361BD37D-379B-45A5-BEA7-8819EAD9EC10}"/>
    <cellStyle name="l_Revistas_SECOM PR - MGE E SPE - 14-05 2 7" xfId="19306" xr:uid="{4CFEE142-D34F-4074-9623-7222DDBA1201}"/>
    <cellStyle name="l_Revistas_SECOM PR - MGE E SPE - 14-05 3" xfId="12722" xr:uid="{E06F0F6C-9266-498E-B567-95F3F799AF2C}"/>
    <cellStyle name="l_Revistas_SECOM PR - MGE E SPE - 14-05 3 2" xfId="16352" xr:uid="{46A4D475-7B5C-4968-908A-C4341466FE0A}"/>
    <cellStyle name="l_Revistas_SECOM PR - MGE E SPE - 14-05 3 2 2" xfId="22511" xr:uid="{1AB58593-1FD0-43F2-AA70-A374BBEA029D}"/>
    <cellStyle name="l_Revistas_SECOM PR - MGE E SPE - 14-05 3 2 2 2" xfId="39789" xr:uid="{4D4A8944-A29B-4A66-9697-F18995382E40}"/>
    <cellStyle name="l_Revistas_SECOM PR - MGE E SPE - 14-05 3 2 3" xfId="27430" xr:uid="{8060132E-95C3-4FA8-9C13-45DD129D643C}"/>
    <cellStyle name="l_Revistas_SECOM PR - MGE E SPE - 14-05 3 2 4" xfId="48689" xr:uid="{A7EA9475-C71D-4CE2-AF88-488BC67B1361}"/>
    <cellStyle name="l_Revistas_SECOM PR - MGE E SPE - 14-05 3 3" xfId="18052" xr:uid="{BD22FCDE-7523-4870-8D9A-9E640483B292}"/>
    <cellStyle name="l_Revistas_SECOM PR - MGE E SPE - 14-05 3 3 2" xfId="24211" xr:uid="{DC482C2E-A0F1-4787-A29A-D3CA28738A9A}"/>
    <cellStyle name="l_Revistas_SECOM PR - MGE E SPE - 14-05 3 3 2 2" xfId="42874" xr:uid="{1D522F81-5989-4E3A-B2D6-472794E4CA94}"/>
    <cellStyle name="l_Revistas_SECOM PR - MGE E SPE - 14-05 3 3 3" xfId="30648" xr:uid="{F4A8E3C1-6148-469B-BBA0-80EEB188BEDE}"/>
    <cellStyle name="l_Revistas_SECOM PR - MGE E SPE - 14-05 3 4" xfId="33645" xr:uid="{8CEC31FF-48A1-4A30-AEFC-13FAD73EBED0}"/>
    <cellStyle name="l_Revistas_SECOM PR - MGE E SPE - 14-05 3 4 2" xfId="45364" xr:uid="{515CA69E-111A-40AE-A9EC-4963DEFD6FE9}"/>
    <cellStyle name="l_Revistas_SECOM PR - MGE E SPE - 14-05 3 5" xfId="35847" xr:uid="{4F2CDA83-A709-4B5B-A4F5-4456CC796E92}"/>
    <cellStyle name="l_Revistas_SECOM PR - MGE E SPE - 14-05 3 6" xfId="36794" xr:uid="{6A61485B-ACA5-450B-AF46-D376F374F40A}"/>
    <cellStyle name="l_Revistas_SECOM PR - MGE E SPE - 14-05 3 6 2" xfId="46330" xr:uid="{5664C962-38D0-4236-8A24-D9902DB34055}"/>
    <cellStyle name="l_Revistas_SECOM PR - MGE E SPE - 14-05 4" xfId="14612" xr:uid="{08DD3A0E-0390-46BE-A7FA-CE3C77436EB2}"/>
    <cellStyle name="l_Revistas_SECOM PR - MGE E SPE - 14-05 4 2" xfId="20771" xr:uid="{4965E0CC-7D39-4A02-832F-C35E1955B162}"/>
    <cellStyle name="l_Revistas_SECOM PR - MGE E SPE - 14-05 4 2 2" xfId="38181" xr:uid="{7334B9E4-C33A-450B-BEE3-1A736FE87A92}"/>
    <cellStyle name="l_Revistas_SECOM PR - MGE E SPE - 14-05 4 3" xfId="25679" xr:uid="{7D5E30CC-80E3-4CC2-8585-EB4A2D1F005C}"/>
    <cellStyle name="l_Revistas_SECOM PR - MGE E SPE - 14-05 5" xfId="28890" xr:uid="{7ABCC920-F554-443D-8A6F-60456FA852E2}"/>
    <cellStyle name="l_Revistas_SECOM PR - MGE E SPE - 14-05 5 2" xfId="41246" xr:uid="{5ED8E81A-36C9-4EEB-9F7D-8FFD9CFE7FBD}"/>
    <cellStyle name="l_Revistas_SECOM PR - MGE E SPE - 14-05 6" xfId="24982" xr:uid="{9A6BC766-D990-4544-AAEA-06A6F05F5E1C}"/>
    <cellStyle name="l_Revistas_SECOM PR - MGE E SPE - 14-05_OOH - Rev 12" xfId="4478" xr:uid="{92256778-9DCB-47E7-9DF2-E24C3EE87F34}"/>
    <cellStyle name="l_Revistas_SECOM PR (1).." xfId="2420" xr:uid="{9843DEBD-58C5-47D3-992E-33F0385D88E0}"/>
    <cellStyle name="l_Revistas_SECOM PR (2).." xfId="2421" xr:uid="{3B03944B-6C6D-4A2C-8C2B-B7ECEA4799D6}"/>
    <cellStyle name="l_Revistas_SÉCULO 21" xfId="2422" xr:uid="{4A8C06CA-DCAC-4BF1-BB51-40E5A1D46027}"/>
    <cellStyle name="l_Revistas_SPA - NUCLEO APRES" xfId="2423" xr:uid="{2380DC6D-F02C-42A1-BE94-2118C499152B}"/>
    <cellStyle name="l_Revistas_SPA - NUCLEO APRES 2" xfId="11770" xr:uid="{026CD539-F295-43AF-8171-D356BAB40D6F}"/>
    <cellStyle name="l_Revistas_SPA - NUCLEO APRES 2 2" xfId="13526" xr:uid="{980FB1AA-84B1-40CB-AFF8-667137705855}"/>
    <cellStyle name="l_Revistas_SPA - NUCLEO APRES 2 2 2" xfId="17156" xr:uid="{3D6C81A1-93FA-4170-80A7-D2584B140692}"/>
    <cellStyle name="l_Revistas_SPA - NUCLEO APRES 2 2 2 2" xfId="23315" xr:uid="{00106A72-9DEC-4F35-B21A-36D31DC241A8}"/>
    <cellStyle name="l_Revistas_SPA - NUCLEO APRES 2 2 2 2 2" xfId="40582" xr:uid="{DAF89B35-5D52-4BB0-BB0F-7C4CBA41E72E}"/>
    <cellStyle name="l_Revistas_SPA - NUCLEO APRES 2 2 2 3" xfId="28223" xr:uid="{F29F0804-EE98-46D8-B6A0-B7AF99D66455}"/>
    <cellStyle name="l_Revistas_SPA - NUCLEO APRES 2 2 3" xfId="31447" xr:uid="{ABC09C59-D47F-4C40-8605-CF7065362B5E}"/>
    <cellStyle name="l_Revistas_SPA - NUCLEO APRES 2 2 3 2" xfId="43671" xr:uid="{5156DD1E-0B25-4EB7-9613-BE907C88FB96}"/>
    <cellStyle name="l_Revistas_SPA - NUCLEO APRES 2 2 4" xfId="34439" xr:uid="{5582CF08-E67F-4AC3-8C0B-74087DD76EC4}"/>
    <cellStyle name="l_Revistas_SPA - NUCLEO APRES 2 2 4 2" xfId="46158" xr:uid="{F13A0A28-008B-4F6E-8CD7-8FC0056472E3}"/>
    <cellStyle name="l_Revistas_SPA - NUCLEO APRES 2 2 5" xfId="36640" xr:uid="{4C40B6E6-80A2-4BFA-AAA0-ABF20734E662}"/>
    <cellStyle name="l_Revistas_SPA - NUCLEO APRES 2 2 6" xfId="24552" xr:uid="{363CF7F4-557A-46F7-B7F2-36B4D1F9FD96}"/>
    <cellStyle name="l_Revistas_SPA - NUCLEO APRES 2 3" xfId="15453" xr:uid="{6D5E5260-429E-4618-90DB-A16FBB84F1DB}"/>
    <cellStyle name="l_Revistas_SPA - NUCLEO APRES 2 3 2" xfId="21612" xr:uid="{677F744F-FD37-41E9-8C3D-3D4AA6EAB422}"/>
    <cellStyle name="l_Revistas_SPA - NUCLEO APRES 2 3 2 2" xfId="38985" xr:uid="{78991129-0746-4047-97E0-86BE97F2182A}"/>
    <cellStyle name="l_Revistas_SPA - NUCLEO APRES 2 3 3" xfId="26574" xr:uid="{6E971028-DA84-4924-AF88-793D2721E8C7}"/>
    <cellStyle name="l_Revistas_SPA - NUCLEO APRES 2 4" xfId="29765" xr:uid="{22A8E082-93A0-46D6-92E7-A135E744DB8E}"/>
    <cellStyle name="l_Revistas_SPA - NUCLEO APRES 2 4 2" xfId="42075" xr:uid="{4C09D0A9-2CD8-447E-A616-E8169F52EFDE}"/>
    <cellStyle name="l_Revistas_SPA - NUCLEO APRES 2 5" xfId="32749" xr:uid="{E0387293-D86B-421D-9CBE-5426096FC44C}"/>
    <cellStyle name="l_Revistas_SPA - NUCLEO APRES 2 5 2" xfId="44504" xr:uid="{BEB69ADC-45EC-438C-9307-9E3766E0F5D7}"/>
    <cellStyle name="l_Revistas_SPA - NUCLEO APRES 2 6" xfId="35054" xr:uid="{00CD71E6-9CB8-4FA5-B2DE-DEBB28EDC86C}"/>
    <cellStyle name="l_Revistas_SPA - NUCLEO APRES 2 7" xfId="19600" xr:uid="{9EC0D8F5-70D3-4379-9AC7-9E553F3F09EC}"/>
    <cellStyle name="l_Revistas_SPA - NUCLEO APRES 3" xfId="12723" xr:uid="{8ADF5CBC-CF62-4736-A066-F7FD643E4B46}"/>
    <cellStyle name="l_Revistas_SPA - NUCLEO APRES 3 2" xfId="16353" xr:uid="{25A7E2DB-F03C-40D1-99DD-69984B0B8CDD}"/>
    <cellStyle name="l_Revistas_SPA - NUCLEO APRES 3 2 2" xfId="22512" xr:uid="{72D91500-543E-42C7-9A33-84730441FD18}"/>
    <cellStyle name="l_Revistas_SPA - NUCLEO APRES 3 2 2 2" xfId="39790" xr:uid="{9A9B6503-772C-4C42-9E55-C094C5B66FA3}"/>
    <cellStyle name="l_Revistas_SPA - NUCLEO APRES 3 2 3" xfId="27431" xr:uid="{B66EEE07-B5C6-4B1F-8081-9B371D0E429C}"/>
    <cellStyle name="l_Revistas_SPA - NUCLEO APRES 3 2 4" xfId="48690" xr:uid="{CE1C54A9-D794-436E-BB8D-18A0ED48C7FD}"/>
    <cellStyle name="l_Revistas_SPA - NUCLEO APRES 3 3" xfId="18053" xr:uid="{A5815F24-D496-478B-9C31-21D30C9656B9}"/>
    <cellStyle name="l_Revistas_SPA - NUCLEO APRES 3 3 2" xfId="24212" xr:uid="{5B0213D9-B553-4301-B47E-9A0C8F264C90}"/>
    <cellStyle name="l_Revistas_SPA - NUCLEO APRES 3 3 2 2" xfId="42875" xr:uid="{C03F1C1D-CF79-4723-A687-22F6602853AE}"/>
    <cellStyle name="l_Revistas_SPA - NUCLEO APRES 3 3 3" xfId="30649" xr:uid="{B824FA75-F75E-4B5C-A551-E2A55E98A161}"/>
    <cellStyle name="l_Revistas_SPA - NUCLEO APRES 3 4" xfId="33646" xr:uid="{25B83D5E-BC68-44F2-9B0E-D357A48F9EC6}"/>
    <cellStyle name="l_Revistas_SPA - NUCLEO APRES 3 4 2" xfId="45365" xr:uid="{AB625259-627D-46AA-9C6D-7E0212926FA7}"/>
    <cellStyle name="l_Revistas_SPA - NUCLEO APRES 3 5" xfId="35848" xr:uid="{1CF5A0EC-6BD2-4D90-9EA0-B5A8A23C152D}"/>
    <cellStyle name="l_Revistas_SPA - NUCLEO APRES 3 6" xfId="29075" xr:uid="{A8D91DC1-157A-46AB-8BD9-487A905FD5C5}"/>
    <cellStyle name="l_Revistas_SPA - NUCLEO APRES 3 6 2" xfId="41393" xr:uid="{1C39FFDF-148A-445C-ABD2-E60F46E17431}"/>
    <cellStyle name="l_Revistas_SPA - NUCLEO APRES 4" xfId="14613" xr:uid="{48CF7DF1-C024-4B1D-89FF-F711386C49A8}"/>
    <cellStyle name="l_Revistas_SPA - NUCLEO APRES 4 2" xfId="20772" xr:uid="{20BC702C-2525-416F-A339-E3555FD4B53D}"/>
    <cellStyle name="l_Revistas_SPA - NUCLEO APRES 4 2 2" xfId="38182" xr:uid="{6E491E05-A43B-48EC-9BA7-27268536F170}"/>
    <cellStyle name="l_Revistas_SPA - NUCLEO APRES 4 3" xfId="25680" xr:uid="{BC22E818-284A-4707-B7CD-404192DDE9BE}"/>
    <cellStyle name="l_Revistas_SPA - NUCLEO APRES 5" xfId="28891" xr:uid="{4D6CEA2A-4F6E-4301-A459-4A8C12389A17}"/>
    <cellStyle name="l_Revistas_SPA - NUCLEO APRES 5 2" xfId="41247" xr:uid="{E39F3FD9-C1AA-4D3A-B7A2-C22606A5D4B5}"/>
    <cellStyle name="l_Revistas_SPA - NUCLEO APRES 6" xfId="24981" xr:uid="{38E1EAA1-35D0-4534-B290-99E0A1833927}"/>
    <cellStyle name="l_Revistas_SPA - NUCLEO APRES_OOH - Rev 12" xfId="4479" xr:uid="{ECA906D5-1598-4312-B755-92FED49A82BF}"/>
    <cellStyle name="l_Revistas_TV MATISSE" xfId="2424" xr:uid="{9C8BF443-B2F3-44AF-A971-C3DB3ACF9637}"/>
    <cellStyle name="l_Revistas_TV MATISSE 2" xfId="11771" xr:uid="{6B37C10A-A802-45E4-A387-B155C2E66439}"/>
    <cellStyle name="l_Revistas_TV MATISSE 2 2" xfId="13527" xr:uid="{E55E0108-993B-44D1-95C9-54337625E902}"/>
    <cellStyle name="l_Revistas_TV MATISSE 2 2 2" xfId="17157" xr:uid="{ABB7F3FA-8A7F-4B0C-AAF0-F1A52C413199}"/>
    <cellStyle name="l_Revistas_TV MATISSE 2 2 2 2" xfId="23316" xr:uid="{54EA958D-B078-4850-9417-A0553C869484}"/>
    <cellStyle name="l_Revistas_TV MATISSE 2 2 2 2 2" xfId="40583" xr:uid="{17F0540D-9FE2-44C8-B730-A128644BD0F7}"/>
    <cellStyle name="l_Revistas_TV MATISSE 2 2 2 3" xfId="28224" xr:uid="{C06DF0D8-DFD3-442A-BC47-D985FCB1F9CE}"/>
    <cellStyle name="l_Revistas_TV MATISSE 2 2 3" xfId="31448" xr:uid="{34D2E2B6-4621-450C-B9B6-BFCABD5FF030}"/>
    <cellStyle name="l_Revistas_TV MATISSE 2 2 3 2" xfId="43672" xr:uid="{EF306158-54C1-4C30-9CEC-A42D57389B11}"/>
    <cellStyle name="l_Revistas_TV MATISSE 2 2 4" xfId="34440" xr:uid="{04922A68-60A0-4B0B-9639-55E6F910408A}"/>
    <cellStyle name="l_Revistas_TV MATISSE 2 2 4 2" xfId="46159" xr:uid="{BCD6F636-2052-4783-B2B7-CCFDFF844E79}"/>
    <cellStyle name="l_Revistas_TV MATISSE 2 2 5" xfId="36641" xr:uid="{3AF9B171-3400-4397-B06F-A3F740000FCB}"/>
    <cellStyle name="l_Revistas_TV MATISSE 2 2 6" xfId="24553" xr:uid="{E9DB20A4-A72C-44BD-B79F-42CB76505EE9}"/>
    <cellStyle name="l_Revistas_TV MATISSE 2 3" xfId="15454" xr:uid="{BC366E0C-C40B-4DB0-B469-8C98FF05A6BB}"/>
    <cellStyle name="l_Revistas_TV MATISSE 2 3 2" xfId="21613" xr:uid="{C2390D93-6C0C-449D-8691-2668062FC30D}"/>
    <cellStyle name="l_Revistas_TV MATISSE 2 3 2 2" xfId="38986" xr:uid="{77D24062-6360-4CD5-9080-480623BDDB42}"/>
    <cellStyle name="l_Revistas_TV MATISSE 2 3 3" xfId="26575" xr:uid="{58A1DF17-369E-448A-A721-3905C89FE1D4}"/>
    <cellStyle name="l_Revistas_TV MATISSE 2 4" xfId="29766" xr:uid="{33E134BC-8FC8-4F13-B79F-7ACDB07E139C}"/>
    <cellStyle name="l_Revistas_TV MATISSE 2 4 2" xfId="42076" xr:uid="{75F73979-09EB-4261-879E-689EA71BB078}"/>
    <cellStyle name="l_Revistas_TV MATISSE 2 5" xfId="32750" xr:uid="{DA04B784-F2B9-4DFC-B58C-CDA4E37FFEFA}"/>
    <cellStyle name="l_Revistas_TV MATISSE 2 5 2" xfId="44505" xr:uid="{9D451655-F1A5-462E-9CF0-CB8DD94B26B1}"/>
    <cellStyle name="l_Revistas_TV MATISSE 2 6" xfId="35055" xr:uid="{70A2847C-256C-4E41-A248-83722F6E6C68}"/>
    <cellStyle name="l_Revistas_TV MATISSE 2 7" xfId="18923" xr:uid="{940CAEA0-247D-43D3-8118-4C884041C7B6}"/>
    <cellStyle name="l_Revistas_TV MATISSE 3" xfId="12724" xr:uid="{1E85F55F-1326-42E4-94C8-4F5EC2B42B39}"/>
    <cellStyle name="l_Revistas_TV MATISSE 3 2" xfId="16354" xr:uid="{7ED96A8A-24BA-4783-B63F-D42FB5050BC1}"/>
    <cellStyle name="l_Revistas_TV MATISSE 3 2 2" xfId="22513" xr:uid="{026CDB82-1C64-494E-8B95-13CFA605ED0A}"/>
    <cellStyle name="l_Revistas_TV MATISSE 3 2 2 2" xfId="39791" xr:uid="{D2E89F55-4C04-4459-AB06-F7144C3AE8D3}"/>
    <cellStyle name="l_Revistas_TV MATISSE 3 2 3" xfId="27432" xr:uid="{33649402-9F12-4955-9CBC-F4AF9BFEE393}"/>
    <cellStyle name="l_Revistas_TV MATISSE 3 2 4" xfId="48691" xr:uid="{74404599-B0AB-42C2-8E0E-F04CA114DE26}"/>
    <cellStyle name="l_Revistas_TV MATISSE 3 3" xfId="18054" xr:uid="{DDFB9D6C-C029-4904-92DA-8711D9A729BD}"/>
    <cellStyle name="l_Revistas_TV MATISSE 3 3 2" xfId="24213" xr:uid="{4541B695-981F-4D8A-BEB8-2D5F2C031604}"/>
    <cellStyle name="l_Revistas_TV MATISSE 3 3 2 2" xfId="42876" xr:uid="{BDB3EF9D-8320-4142-AB25-CF040F01536B}"/>
    <cellStyle name="l_Revistas_TV MATISSE 3 3 3" xfId="30650" xr:uid="{CF607A0D-4C33-4DD3-B281-26E32E2979D8}"/>
    <cellStyle name="l_Revistas_TV MATISSE 3 4" xfId="33647" xr:uid="{0DD699B2-803C-4A1C-9BC6-C505A2AECAD5}"/>
    <cellStyle name="l_Revistas_TV MATISSE 3 4 2" xfId="45366" xr:uid="{E12F34B5-2CBA-4153-BC9E-4BF36328F0C0}"/>
    <cellStyle name="l_Revistas_TV MATISSE 3 5" xfId="35849" xr:uid="{590BF2DE-E7CF-438D-9356-B4A680799E8B}"/>
    <cellStyle name="l_Revistas_TV MATISSE 3 6" xfId="36989" xr:uid="{FA518BE9-4753-4868-A0AE-6757FD071EA2}"/>
    <cellStyle name="l_Revistas_TV MATISSE 3 6 2" xfId="46525" xr:uid="{BCB69884-2785-478E-9217-A36340114300}"/>
    <cellStyle name="l_Revistas_TV MATISSE 4" xfId="14614" xr:uid="{D2768E35-891F-4245-861E-3B87B3AA411F}"/>
    <cellStyle name="l_Revistas_TV MATISSE 4 2" xfId="20773" xr:uid="{0A34D211-AE63-4F43-9569-B19037F5E182}"/>
    <cellStyle name="l_Revistas_TV MATISSE 4 2 2" xfId="38183" xr:uid="{9AE90908-23E8-4571-A9D7-603FBED01953}"/>
    <cellStyle name="l_Revistas_TV MATISSE 4 3" xfId="25681" xr:uid="{3A776B5C-A2FC-48CA-B6C0-8C7B7CD7D018}"/>
    <cellStyle name="l_Revistas_TV MATISSE 5" xfId="28892" xr:uid="{0C9A02DB-3A3A-4E7B-AA8E-1760D5A67053}"/>
    <cellStyle name="l_Revistas_TV MATISSE 5 2" xfId="41248" xr:uid="{05197D41-A6B4-4DAE-A146-415915FEBDDC}"/>
    <cellStyle name="l_Revistas_TV MATISSE 6" xfId="24980" xr:uid="{79C4D156-C403-438D-9ED1-58E16F80A758}"/>
    <cellStyle name="l_Revistas_TV MATISSE_OOH - Rev 12" xfId="4480" xr:uid="{423FC0E4-0A34-40DF-A7BE-4A26018CF46A}"/>
    <cellStyle name="l_RJ" xfId="2425" xr:uid="{C88C8D6D-74CF-4710-A7F6-72E0EB626389}"/>
    <cellStyle name="l_RJ 2" xfId="11772" xr:uid="{CB18BE0E-3224-49E9-AECC-827AF3C936C1}"/>
    <cellStyle name="l_RJ 2 2" xfId="13528" xr:uid="{43A6744A-6070-4B37-9B62-E36939E4862E}"/>
    <cellStyle name="l_RJ 2 2 2" xfId="17158" xr:uid="{A1856CDF-E984-4510-B855-9BDC7C7AE6D8}"/>
    <cellStyle name="l_RJ 2 2 2 2" xfId="23317" xr:uid="{AC54A302-1086-46FF-8303-DB24CBC55C9A}"/>
    <cellStyle name="l_RJ 2 2 2 2 2" xfId="40584" xr:uid="{082103E1-3922-4D94-AB5A-3AC8D5C162EC}"/>
    <cellStyle name="l_RJ 2 2 2 3" xfId="28225" xr:uid="{5EC91448-BB7F-4AEC-A7E4-0D89E2F21B26}"/>
    <cellStyle name="l_RJ 2 2 3" xfId="31449" xr:uid="{A7B13126-6FB7-4673-895D-BCB51F3CAC80}"/>
    <cellStyle name="l_RJ 2 2 3 2" xfId="43673" xr:uid="{6E0CE26A-3FE5-4EA1-A013-F292528D2119}"/>
    <cellStyle name="l_RJ 2 2 4" xfId="34441" xr:uid="{15BC35B0-C003-45DA-B935-8A99F28ED72A}"/>
    <cellStyle name="l_RJ 2 2 4 2" xfId="46160" xr:uid="{0AA4C8D7-2332-4E29-9158-D6B98DBB1989}"/>
    <cellStyle name="l_RJ 2 2 5" xfId="36642" xr:uid="{CD58DF93-AE67-4717-92AC-CA669C3F194F}"/>
    <cellStyle name="l_RJ 2 2 6" xfId="24554" xr:uid="{756347A8-8700-4B0E-B82E-448A644F84A4}"/>
    <cellStyle name="l_RJ 2 3" xfId="15455" xr:uid="{DDB03794-CD0E-4D97-BBA2-08E8D03EF4B5}"/>
    <cellStyle name="l_RJ 2 3 2" xfId="21614" xr:uid="{9F43CBA9-A2A3-49A5-A679-18336039F4E1}"/>
    <cellStyle name="l_RJ 2 3 2 2" xfId="38987" xr:uid="{62B00F3D-CD41-4098-AC82-975F6106B9A4}"/>
    <cellStyle name="l_RJ 2 3 3" xfId="26576" xr:uid="{20EB3E74-F140-49CE-AB49-92C7B82185F4}"/>
    <cellStyle name="l_RJ 2 4" xfId="29767" xr:uid="{AA700204-9143-4185-A98C-743646688E40}"/>
    <cellStyle name="l_RJ 2 4 2" xfId="42077" xr:uid="{AA36BDD5-0D8F-40B1-AC5E-C5511DE26935}"/>
    <cellStyle name="l_RJ 2 5" xfId="32751" xr:uid="{DBDC8684-241C-43E6-9EB8-FD9298FC7714}"/>
    <cellStyle name="l_RJ 2 5 2" xfId="44506" xr:uid="{5E9798B3-352C-4A3A-BD1E-3E928EF20AE6}"/>
    <cellStyle name="l_RJ 2 6" xfId="35056" xr:uid="{8FB6682D-F6E7-47FA-BBA5-EE80BC77947F}"/>
    <cellStyle name="l_RJ 2 7" xfId="18607" xr:uid="{075B0701-823E-40F8-8CD1-5E5C60AFB6DA}"/>
    <cellStyle name="l_RJ 3" xfId="12725" xr:uid="{7C76A8B0-2DC3-463B-9313-557F98C6218A}"/>
    <cellStyle name="l_RJ 3 2" xfId="16355" xr:uid="{DDE0687D-6DCA-42C0-B866-1BAD8E94A0C9}"/>
    <cellStyle name="l_RJ 3 2 2" xfId="22514" xr:uid="{24CBA22A-607B-4AAC-BEF6-F30DA366D5A2}"/>
    <cellStyle name="l_RJ 3 2 2 2" xfId="39792" xr:uid="{7A0C18AE-EC39-4F4F-A922-E6B8E794D3BC}"/>
    <cellStyle name="l_RJ 3 2 3" xfId="27433" xr:uid="{4B600262-99CB-414E-A721-214302A585A3}"/>
    <cellStyle name="l_RJ 3 2 4" xfId="48692" xr:uid="{8AEDF61C-C005-4008-AC5D-68B56426C4C2}"/>
    <cellStyle name="l_RJ 3 3" xfId="18055" xr:uid="{CB3349B9-11B7-4F1C-96EB-0AF424008D7F}"/>
    <cellStyle name="l_RJ 3 3 2" xfId="24214" xr:uid="{23229C71-7446-4E3E-9BBC-D33702B1BEA7}"/>
    <cellStyle name="l_RJ 3 3 2 2" xfId="42877" xr:uid="{8564DB11-D058-4420-A76C-FF9BB61D85F6}"/>
    <cellStyle name="l_RJ 3 3 3" xfId="30651" xr:uid="{5E349D6A-8FC1-4DE9-9205-4AAEAC0B8047}"/>
    <cellStyle name="l_RJ 3 4" xfId="33648" xr:uid="{5724A92D-ECA8-4393-91EA-61451C485837}"/>
    <cellStyle name="l_RJ 3 4 2" xfId="45367" xr:uid="{B5BDC1EC-45A8-4687-B3E0-CF319160FC8C}"/>
    <cellStyle name="l_RJ 3 5" xfId="35850" xr:uid="{16074F1A-6917-4734-98FE-FFD82CC7EA60}"/>
    <cellStyle name="l_RJ 3 6" xfId="37192" xr:uid="{CA20329C-D115-47C3-A0F7-07AD467E65C7}"/>
    <cellStyle name="l_RJ 3 6 2" xfId="46728" xr:uid="{AF6ECC62-2CD4-4ADB-A91D-FE9999A1C937}"/>
    <cellStyle name="l_RJ 4" xfId="14615" xr:uid="{9709F65A-646C-47C3-834B-A721A9CA5CB2}"/>
    <cellStyle name="l_RJ 4 2" xfId="20774" xr:uid="{466FBD29-478F-4AAE-8679-F757F8752C19}"/>
    <cellStyle name="l_RJ 4 2 2" xfId="38184" xr:uid="{C5418C6B-CF64-475E-B898-3A29C06709C0}"/>
    <cellStyle name="l_RJ 4 3" xfId="25682" xr:uid="{936BBA69-2C19-480C-9BB9-3E71FE3D93A8}"/>
    <cellStyle name="l_RJ 5" xfId="28893" xr:uid="{98DFACAE-49F6-4ECF-A985-E46E9D585077}"/>
    <cellStyle name="l_RJ 5 2" xfId="41249" xr:uid="{E28747A4-1F8B-4F13-822F-8ACD38F334AE}"/>
    <cellStyle name="l_RJ 6" xfId="24979" xr:uid="{4CF2FE83-1907-4FD3-81C1-7A2140CF286E}"/>
    <cellStyle name="l_RJ_CINEMA - 9 MERCADOS" xfId="2426" xr:uid="{A4D4B28C-E23B-4CDA-9B42-D7861035D233}"/>
    <cellStyle name="l_RJ_CINEMA - BRASÍLIA - 141" xfId="2427" xr:uid="{D575AA06-7A6E-4F51-A679-04140DD9C9A4}"/>
    <cellStyle name="l_RJ_OOH - Rev 12" xfId="4481" xr:uid="{E7BEFEBE-6BD1-4B45-9DC3-22E0D38BF0F7}"/>
    <cellStyle name="l_RJ_Plano  DF - Jornal Meia Pág. Tab. 17.05" xfId="2428" xr:uid="{AAB5A51A-F448-4EF4-900D-B8EA4564364B}"/>
    <cellStyle name="l_RJ_Plano  PE - Jornal Meia Pág. Tab. 17.05" xfId="2429" xr:uid="{3A850299-78E7-4C0A-AE1F-EE0D4D8072AB}"/>
    <cellStyle name="l_RJ_Plano AM - REV I - 13.05" xfId="2430" xr:uid="{F2A28605-E8CF-4215-AB3F-309C6DF8C199}"/>
    <cellStyle name="l_RJ_Plano AM - REV I - 13.05 2" xfId="11773" xr:uid="{5D72B45E-9B36-49D5-B7D7-6DD38C39AF27}"/>
    <cellStyle name="l_RJ_Plano AM - REV I - 13.05 2 2" xfId="13529" xr:uid="{91F2AE79-1DB1-4329-A8BA-14D32209EF56}"/>
    <cellStyle name="l_RJ_Plano AM - REV I - 13.05 2 2 2" xfId="17159" xr:uid="{D8D07C54-B5DD-4BDF-8F4A-B7369DE5974B}"/>
    <cellStyle name="l_RJ_Plano AM - REV I - 13.05 2 2 2 2" xfId="23318" xr:uid="{24525BC4-070D-4B2B-9861-24A6DBDE56EE}"/>
    <cellStyle name="l_RJ_Plano AM - REV I - 13.05 2 2 2 2 2" xfId="40585" xr:uid="{90F514A2-C802-4D78-9139-058F98399106}"/>
    <cellStyle name="l_RJ_Plano AM - REV I - 13.05 2 2 2 3" xfId="28226" xr:uid="{ED0B4F10-7988-4329-8441-FA3E0C2D66F6}"/>
    <cellStyle name="l_RJ_Plano AM - REV I - 13.05 2 2 3" xfId="31450" xr:uid="{7262C70C-B67B-463D-B74B-81CD386A8AF0}"/>
    <cellStyle name="l_RJ_Plano AM - REV I - 13.05 2 2 3 2" xfId="43674" xr:uid="{D910F4CF-FA43-45A2-8A59-AE9488B5316A}"/>
    <cellStyle name="l_RJ_Plano AM - REV I - 13.05 2 2 4" xfId="34442" xr:uid="{1F58B6B9-CB0B-4101-8A13-CF876F8428B3}"/>
    <cellStyle name="l_RJ_Plano AM - REV I - 13.05 2 2 4 2" xfId="46161" xr:uid="{1CAD8528-F993-44CF-8FCC-0A1D49DC9FCF}"/>
    <cellStyle name="l_RJ_Plano AM - REV I - 13.05 2 2 5" xfId="36643" xr:uid="{D921DCBF-3006-459B-A4BC-EFEB3D02B409}"/>
    <cellStyle name="l_RJ_Plano AM - REV I - 13.05 2 2 6" xfId="24555" xr:uid="{A3D3B1DD-D46A-4C3E-8B42-B13EF6B16F41}"/>
    <cellStyle name="l_RJ_Plano AM - REV I - 13.05 2 3" xfId="15456" xr:uid="{308CB439-70ED-4C0B-98A8-2AECDBBEE99F}"/>
    <cellStyle name="l_RJ_Plano AM - REV I - 13.05 2 3 2" xfId="21615" xr:uid="{A41F1511-F489-43D6-A981-EBDEC821B5D3}"/>
    <cellStyle name="l_RJ_Plano AM - REV I - 13.05 2 3 2 2" xfId="38988" xr:uid="{999E4031-D52C-4E7F-96D3-4EB85339A5A0}"/>
    <cellStyle name="l_RJ_Plano AM - REV I - 13.05 2 3 3" xfId="26577" xr:uid="{347BBB0F-6065-4F1A-A511-42A70F07DBA7}"/>
    <cellStyle name="l_RJ_Plano AM - REV I - 13.05 2 4" xfId="29768" xr:uid="{16DF9461-09CE-431A-AA40-5FAB75BF2BB3}"/>
    <cellStyle name="l_RJ_Plano AM - REV I - 13.05 2 4 2" xfId="42078" xr:uid="{5595D749-F46A-4321-9FBE-9995A1D4B7E6}"/>
    <cellStyle name="l_RJ_Plano AM - REV I - 13.05 2 5" xfId="32752" xr:uid="{81516357-DBE9-495B-8CDF-3F1DA54BC81D}"/>
    <cellStyle name="l_RJ_Plano AM - REV I - 13.05 2 5 2" xfId="44507" xr:uid="{B896A252-5974-4BB1-882C-63DB31C582DA}"/>
    <cellStyle name="l_RJ_Plano AM - REV I - 13.05 2 6" xfId="35057" xr:uid="{E9B838C0-B906-44FB-A35F-4EA4C558349D}"/>
    <cellStyle name="l_RJ_Plano AM - REV I - 13.05 2 7" xfId="19305" xr:uid="{C106F313-18DC-4899-9A48-A8633A72CB14}"/>
    <cellStyle name="l_RJ_Plano AM - REV I - 13.05 3" xfId="12726" xr:uid="{EA459E8D-D1AB-4E8A-A088-60170BBFAD04}"/>
    <cellStyle name="l_RJ_Plano AM - REV I - 13.05 3 2" xfId="16356" xr:uid="{D4C2E1F8-B83B-4645-BAC8-13CB28A95D93}"/>
    <cellStyle name="l_RJ_Plano AM - REV I - 13.05 3 2 2" xfId="22515" xr:uid="{B7D9F087-509D-4985-A32F-D2AA86B7F74E}"/>
    <cellStyle name="l_RJ_Plano AM - REV I - 13.05 3 2 2 2" xfId="39793" xr:uid="{14733CF9-E2CA-48EF-BFF3-E02BA0B93494}"/>
    <cellStyle name="l_RJ_Plano AM - REV I - 13.05 3 2 3" xfId="27434" xr:uid="{F9522DA5-D0B5-4943-B104-AF446586E94B}"/>
    <cellStyle name="l_RJ_Plano AM - REV I - 13.05 3 2 4" xfId="48693" xr:uid="{4C689A0E-9C2F-4C9D-850B-F7B290F1FD1F}"/>
    <cellStyle name="l_RJ_Plano AM - REV I - 13.05 3 3" xfId="18056" xr:uid="{DA947228-B497-408F-B450-18825D79493F}"/>
    <cellStyle name="l_RJ_Plano AM - REV I - 13.05 3 3 2" xfId="24215" xr:uid="{15D65F97-E67D-4090-B6C0-BE7C9CDEB947}"/>
    <cellStyle name="l_RJ_Plano AM - REV I - 13.05 3 3 2 2" xfId="42878" xr:uid="{DF838772-40D5-4326-8FC4-4724E110E8E5}"/>
    <cellStyle name="l_RJ_Plano AM - REV I - 13.05 3 3 3" xfId="30652" xr:uid="{693EDD58-AD61-4F29-B078-F86CB45ADD3B}"/>
    <cellStyle name="l_RJ_Plano AM - REV I - 13.05 3 4" xfId="33649" xr:uid="{8508BF9E-C4BB-40E3-879B-FE16F5C45D17}"/>
    <cellStyle name="l_RJ_Plano AM - REV I - 13.05 3 4 2" xfId="45368" xr:uid="{CCA6F08A-F4D7-4C31-BEAE-B790A127F8F6}"/>
    <cellStyle name="l_RJ_Plano AM - REV I - 13.05 3 5" xfId="35851" xr:uid="{1E03E08C-D236-4E63-BBF4-2FC3B400C90A}"/>
    <cellStyle name="l_RJ_Plano AM - REV I - 13.05 3 6" xfId="36792" xr:uid="{25111E8D-FDF7-4CEC-8487-E2D2B058B885}"/>
    <cellStyle name="l_RJ_Plano AM - REV I - 13.05 3 6 2" xfId="46328" xr:uid="{4A9786A3-56E4-422E-938C-52CD35CFD18B}"/>
    <cellStyle name="l_RJ_Plano AM - REV I - 13.05 4" xfId="14616" xr:uid="{3891FCD8-1608-4705-BF7E-6328E2C741BD}"/>
    <cellStyle name="l_RJ_Plano AM - REV I - 13.05 4 2" xfId="20775" xr:uid="{573AEED9-9CA3-426D-9FD2-CF8405780637}"/>
    <cellStyle name="l_RJ_Plano AM - REV I - 13.05 4 2 2" xfId="38185" xr:uid="{B942F7D9-F660-4ADC-B62A-0E39E72A8293}"/>
    <cellStyle name="l_RJ_Plano AM - REV I - 13.05 4 3" xfId="25683" xr:uid="{BDB07738-A3E1-417A-8116-66BE01BAC2C3}"/>
    <cellStyle name="l_RJ_Plano AM - REV I - 13.05 5" xfId="28894" xr:uid="{9B8F8530-DA8A-411B-84F8-8654885067C9}"/>
    <cellStyle name="l_RJ_Plano AM - REV I - 13.05 5 2" xfId="41250" xr:uid="{E787E644-CBFC-4B48-A771-8F50BB686198}"/>
    <cellStyle name="l_RJ_Plano AM - REV I - 13.05 6" xfId="24978" xr:uid="{6D4AE28A-31FE-4F6F-A81B-55488E2197AD}"/>
    <cellStyle name="l_RJ_Plano AM - REV I - 13.05_OOH - Rev 12" xfId="4482" xr:uid="{94E9C68E-2495-4D38-8F28-8B23A5BD34D4}"/>
    <cellStyle name="l_RJ_Plano BA - Jornal Meia Pág. Tab. 17.05" xfId="2431" xr:uid="{BB095F71-BD0E-4E0B-8387-B874C6DB2249}"/>
    <cellStyle name="l_RJ_Plano CE - Jornal Meia Pág. Tab. 17.05" xfId="2432" xr:uid="{BBC03D14-A18E-4E8B-96A1-6884DB30A117}"/>
    <cellStyle name="l_RJ_Plano ES - 06 05 08 CONFERÊNCIA 08-05-08 " xfId="2433" xr:uid="{4ABDBA15-0C18-47F1-9DC5-E7C9E6E0B528}"/>
    <cellStyle name="l_RJ_Plano ES - 06 05 08 CONFERÊNCIA 08-05-08  2" xfId="11774" xr:uid="{ABDEA387-F5C4-4A4F-ACE2-1F91034AD17E}"/>
    <cellStyle name="l_RJ_Plano ES - 06 05 08 CONFERÊNCIA 08-05-08  2 2" xfId="13530" xr:uid="{E8B56D9F-1568-4DD4-A93B-9C4E4CC05A84}"/>
    <cellStyle name="l_RJ_Plano ES - 06 05 08 CONFERÊNCIA 08-05-08  2 2 2" xfId="17160" xr:uid="{D25F9A26-D2C0-4763-AF4D-84409522AAE0}"/>
    <cellStyle name="l_RJ_Plano ES - 06 05 08 CONFERÊNCIA 08-05-08  2 2 2 2" xfId="23319" xr:uid="{14E82D02-5C46-4FC1-AED5-3EF41BA1939E}"/>
    <cellStyle name="l_RJ_Plano ES - 06 05 08 CONFERÊNCIA 08-05-08  2 2 2 2 2" xfId="40586" xr:uid="{4649BDBF-1B7B-4CE2-BE9E-26427E66E852}"/>
    <cellStyle name="l_RJ_Plano ES - 06 05 08 CONFERÊNCIA 08-05-08  2 2 2 3" xfId="28227" xr:uid="{63B4C00F-C8B1-4F21-B061-C4BCBEBD89AD}"/>
    <cellStyle name="l_RJ_Plano ES - 06 05 08 CONFERÊNCIA 08-05-08  2 2 3" xfId="31451" xr:uid="{A5B2620A-6910-4BAD-A6F3-1A0DBF71EEB8}"/>
    <cellStyle name="l_RJ_Plano ES - 06 05 08 CONFERÊNCIA 08-05-08  2 2 3 2" xfId="43675" xr:uid="{0B266969-9AF2-4BC7-95C1-E2DA64790434}"/>
    <cellStyle name="l_RJ_Plano ES - 06 05 08 CONFERÊNCIA 08-05-08  2 2 4" xfId="34443" xr:uid="{8731AAFE-CE43-427F-8242-80384D9611E2}"/>
    <cellStyle name="l_RJ_Plano ES - 06 05 08 CONFERÊNCIA 08-05-08  2 2 4 2" xfId="46162" xr:uid="{6F63B9F8-B9C7-4A97-B24A-AEBE3A6D52B6}"/>
    <cellStyle name="l_RJ_Plano ES - 06 05 08 CONFERÊNCIA 08-05-08  2 2 5" xfId="36644" xr:uid="{67FF72EC-AAF5-4D5D-A83E-EAF280976A4C}"/>
    <cellStyle name="l_RJ_Plano ES - 06 05 08 CONFERÊNCIA 08-05-08  2 2 6" xfId="24556" xr:uid="{0D50B1DF-B8BC-4BBC-B3C9-3AF5E20EA3E9}"/>
    <cellStyle name="l_RJ_Plano ES - 06 05 08 CONFERÊNCIA 08-05-08  2 3" xfId="15457" xr:uid="{D8EB3E21-43BE-4288-A5AB-A6295C0E5025}"/>
    <cellStyle name="l_RJ_Plano ES - 06 05 08 CONFERÊNCIA 08-05-08  2 3 2" xfId="21616" xr:uid="{129D843C-F727-40FA-9EC5-B2797D603543}"/>
    <cellStyle name="l_RJ_Plano ES - 06 05 08 CONFERÊNCIA 08-05-08  2 3 2 2" xfId="38989" xr:uid="{645F7E08-2A32-4B7B-B7F7-59B5E3D65F03}"/>
    <cellStyle name="l_RJ_Plano ES - 06 05 08 CONFERÊNCIA 08-05-08  2 3 3" xfId="26578" xr:uid="{D2529EEA-8C81-4019-8401-DD18B964F685}"/>
    <cellStyle name="l_RJ_Plano ES - 06 05 08 CONFERÊNCIA 08-05-08  2 4" xfId="29769" xr:uid="{457924B6-E8C3-4588-A882-94D06E010E4C}"/>
    <cellStyle name="l_RJ_Plano ES - 06 05 08 CONFERÊNCIA 08-05-08  2 4 2" xfId="42079" xr:uid="{562EC128-00AE-4EA7-9F8E-E2C7225F83AF}"/>
    <cellStyle name="l_RJ_Plano ES - 06 05 08 CONFERÊNCIA 08-05-08  2 5" xfId="32753" xr:uid="{42C23A99-7886-47A7-8D64-CB435AFDA752}"/>
    <cellStyle name="l_RJ_Plano ES - 06 05 08 CONFERÊNCIA 08-05-08  2 5 2" xfId="44508" xr:uid="{CAAF29A4-F9F7-4350-8C24-48AE0118A389}"/>
    <cellStyle name="l_RJ_Plano ES - 06 05 08 CONFERÊNCIA 08-05-08  2 6" xfId="35058" xr:uid="{49110D12-1740-4D02-89C5-5FD47805E9B1}"/>
    <cellStyle name="l_RJ_Plano ES - 06 05 08 CONFERÊNCIA 08-05-08  2 7" xfId="19599" xr:uid="{A8B34CC7-F101-45D9-B8AB-0924E6205B9D}"/>
    <cellStyle name="l_RJ_Plano ES - 06 05 08 CONFERÊNCIA 08-05-08  3" xfId="12727" xr:uid="{313F9172-B1DE-4FF1-A850-D99003A1BB8D}"/>
    <cellStyle name="l_RJ_Plano ES - 06 05 08 CONFERÊNCIA 08-05-08  3 2" xfId="16357" xr:uid="{DAE620D5-39FC-4539-A8CD-6EA4A45A48D2}"/>
    <cellStyle name="l_RJ_Plano ES - 06 05 08 CONFERÊNCIA 08-05-08  3 2 2" xfId="22516" xr:uid="{B2FCCB90-A775-4ED8-B1D5-E89491D60DB3}"/>
    <cellStyle name="l_RJ_Plano ES - 06 05 08 CONFERÊNCIA 08-05-08  3 2 2 2" xfId="39794" xr:uid="{7D2C568A-7D6B-4EB5-B9A7-0743CD6D8269}"/>
    <cellStyle name="l_RJ_Plano ES - 06 05 08 CONFERÊNCIA 08-05-08  3 2 3" xfId="27435" xr:uid="{21AD5404-769A-49AB-A18B-3AD302F03DC3}"/>
    <cellStyle name="l_RJ_Plano ES - 06 05 08 CONFERÊNCIA 08-05-08  3 2 4" xfId="48694" xr:uid="{289EA034-9CB6-48F3-B326-24BCC5FB2406}"/>
    <cellStyle name="l_RJ_Plano ES - 06 05 08 CONFERÊNCIA 08-05-08  3 3" xfId="18057" xr:uid="{6D0C7D0C-5E7C-47F4-B0B2-FE0CB153B95A}"/>
    <cellStyle name="l_RJ_Plano ES - 06 05 08 CONFERÊNCIA 08-05-08  3 3 2" xfId="24216" xr:uid="{9A0A7BA6-3CB1-408B-8B0E-C3CFB23EFB42}"/>
    <cellStyle name="l_RJ_Plano ES - 06 05 08 CONFERÊNCIA 08-05-08  3 3 2 2" xfId="42879" xr:uid="{8DCA13AF-989F-486A-9044-E1FE4A63F3BF}"/>
    <cellStyle name="l_RJ_Plano ES - 06 05 08 CONFERÊNCIA 08-05-08  3 3 3" xfId="30653" xr:uid="{BDEC5FD0-733F-4934-8E38-E900D9524B30}"/>
    <cellStyle name="l_RJ_Plano ES - 06 05 08 CONFERÊNCIA 08-05-08  3 4" xfId="33650" xr:uid="{3568ED8D-96C6-47F8-B7D8-A3FBC44A7C56}"/>
    <cellStyle name="l_RJ_Plano ES - 06 05 08 CONFERÊNCIA 08-05-08  3 4 2" xfId="45369" xr:uid="{3790143F-0771-4F6F-9A19-A74030F22D1C}"/>
    <cellStyle name="l_RJ_Plano ES - 06 05 08 CONFERÊNCIA 08-05-08  3 5" xfId="35852" xr:uid="{1E451C04-8730-4BB2-B754-189CB7099E8F}"/>
    <cellStyle name="l_RJ_Plano ES - 06 05 08 CONFERÊNCIA 08-05-08  3 6" xfId="34579" xr:uid="{0F571096-13E6-40E5-ADD2-670F6EF5A6BF}"/>
    <cellStyle name="l_RJ_Plano ES - 06 05 08 CONFERÊNCIA 08-05-08  3 6 2" xfId="46283" xr:uid="{F6842B8B-2363-42D9-B182-65F59B1AE9E0}"/>
    <cellStyle name="l_RJ_Plano ES - 06 05 08 CONFERÊNCIA 08-05-08  4" xfId="14617" xr:uid="{55074251-2D17-42FF-8A5E-7D7B5C19AED0}"/>
    <cellStyle name="l_RJ_Plano ES - 06 05 08 CONFERÊNCIA 08-05-08  4 2" xfId="20776" xr:uid="{D0AAAB25-05B5-46A1-A74F-A9110E9FA98F}"/>
    <cellStyle name="l_RJ_Plano ES - 06 05 08 CONFERÊNCIA 08-05-08  4 2 2" xfId="38186" xr:uid="{CE16CAE0-261C-4C23-98AB-5A8062191497}"/>
    <cellStyle name="l_RJ_Plano ES - 06 05 08 CONFERÊNCIA 08-05-08  4 3" xfId="25684" xr:uid="{AF225650-36EB-4F4E-B79C-B94EDB3D7EA8}"/>
    <cellStyle name="l_RJ_Plano ES - 06 05 08 CONFERÊNCIA 08-05-08  5" xfId="28895" xr:uid="{7C344836-EE6B-47F9-8FBC-C8D479AF9025}"/>
    <cellStyle name="l_RJ_Plano ES - 06 05 08 CONFERÊNCIA 08-05-08  5 2" xfId="41251" xr:uid="{B988A6F8-EE8F-42EA-9843-D14C7AAA8FB5}"/>
    <cellStyle name="l_RJ_Plano ES - 06 05 08 CONFERÊNCIA 08-05-08  6" xfId="24977" xr:uid="{638928A5-E931-423C-AB0D-787F1F64E70C}"/>
    <cellStyle name="l_RJ_Plano ES - 06 05 08 CONFERÊNCIA 08-05-08 _OOH - Rev 12" xfId="4483" xr:uid="{A9FF2F3F-8996-45E4-9784-4ACD54F4687E}"/>
    <cellStyle name="l_RJ_Plano MG - 16.05.08" xfId="2434" xr:uid="{13A45144-AE00-4D96-87BB-4DE2191D6C63}"/>
    <cellStyle name="l_RJ_Plano PA - REV I - 13.05" xfId="2435" xr:uid="{FC781518-E66B-49EB-AA69-7630C0D3E6B2}"/>
    <cellStyle name="l_RJ_Plano PA - REV I - 13.05 2" xfId="11775" xr:uid="{07328863-4CF8-473E-BEEC-BAB32A00849C}"/>
    <cellStyle name="l_RJ_Plano PA - REV I - 13.05 2 2" xfId="13531" xr:uid="{BCF02E74-8197-4EB3-8935-26B75301427C}"/>
    <cellStyle name="l_RJ_Plano PA - REV I - 13.05 2 2 2" xfId="17161" xr:uid="{965F0B3F-07BB-4438-9774-F33D5F0DAE6B}"/>
    <cellStyle name="l_RJ_Plano PA - REV I - 13.05 2 2 2 2" xfId="23320" xr:uid="{75BC94F8-7B47-405A-945A-E92C18A796D5}"/>
    <cellStyle name="l_RJ_Plano PA - REV I - 13.05 2 2 2 2 2" xfId="40587" xr:uid="{643F98B9-BB0E-4C50-8682-76C880BBDD8C}"/>
    <cellStyle name="l_RJ_Plano PA - REV I - 13.05 2 2 2 3" xfId="28228" xr:uid="{2DCBB621-E495-434A-AAF7-AF20A06E18ED}"/>
    <cellStyle name="l_RJ_Plano PA - REV I - 13.05 2 2 3" xfId="31452" xr:uid="{DF7DE5C4-EE46-4659-88F7-65B6199699CF}"/>
    <cellStyle name="l_RJ_Plano PA - REV I - 13.05 2 2 3 2" xfId="43676" xr:uid="{8C36FD34-D9C4-4D03-9E96-722101FD69E6}"/>
    <cellStyle name="l_RJ_Plano PA - REV I - 13.05 2 2 4" xfId="34444" xr:uid="{534C16F8-FCB7-4021-9413-AB26C8A27E2D}"/>
    <cellStyle name="l_RJ_Plano PA - REV I - 13.05 2 2 4 2" xfId="46163" xr:uid="{F5CEF3D4-137C-48BE-8FEB-40050401FADE}"/>
    <cellStyle name="l_RJ_Plano PA - REV I - 13.05 2 2 5" xfId="36645" xr:uid="{43D6C015-EB4E-4CB8-9AAA-012AC80821EA}"/>
    <cellStyle name="l_RJ_Plano PA - REV I - 13.05 2 2 6" xfId="24557" xr:uid="{965483FE-2623-4027-8C74-1717EB8A8E8C}"/>
    <cellStyle name="l_RJ_Plano PA - REV I - 13.05 2 3" xfId="15458" xr:uid="{34E154F9-DA01-4E14-B639-295C901130B3}"/>
    <cellStyle name="l_RJ_Plano PA - REV I - 13.05 2 3 2" xfId="21617" xr:uid="{29952BDF-5F50-4A88-B2ED-196A63B527B0}"/>
    <cellStyle name="l_RJ_Plano PA - REV I - 13.05 2 3 2 2" xfId="38990" xr:uid="{5928BA03-4D82-40FB-AFB8-587D22F5A932}"/>
    <cellStyle name="l_RJ_Plano PA - REV I - 13.05 2 3 3" xfId="26579" xr:uid="{D375F6A7-8DA0-4F50-8B9C-DD3558299B86}"/>
    <cellStyle name="l_RJ_Plano PA - REV I - 13.05 2 4" xfId="29770" xr:uid="{5DDE2164-5160-4355-B9CE-4CD9635DBD9E}"/>
    <cellStyle name="l_RJ_Plano PA - REV I - 13.05 2 4 2" xfId="42080" xr:uid="{A299110B-6F24-428D-B211-7564BC8780A6}"/>
    <cellStyle name="l_RJ_Plano PA - REV I - 13.05 2 5" xfId="32754" xr:uid="{69F3EE83-24A0-427A-9A28-2DD339AAE382}"/>
    <cellStyle name="l_RJ_Plano PA - REV I - 13.05 2 5 2" xfId="44509" xr:uid="{A5AE591C-E17C-4398-B161-FEFD28FC6B1C}"/>
    <cellStyle name="l_RJ_Plano PA - REV I - 13.05 2 6" xfId="35059" xr:uid="{FC92DA0D-1CD0-46FD-96F6-8F2AA223D169}"/>
    <cellStyle name="l_RJ_Plano PA - REV I - 13.05 2 7" xfId="18922" xr:uid="{6F49BD62-2937-41D1-97A0-A4DFB2D7BB9E}"/>
    <cellStyle name="l_RJ_Plano PA - REV I - 13.05 3" xfId="12728" xr:uid="{7E10D3AA-E023-4028-B729-B74D3C967D48}"/>
    <cellStyle name="l_RJ_Plano PA - REV I - 13.05 3 2" xfId="16358" xr:uid="{FA42C345-2906-4C9A-995D-BDCE7C9D44F4}"/>
    <cellStyle name="l_RJ_Plano PA - REV I - 13.05 3 2 2" xfId="22517" xr:uid="{DE4FAA98-B2D7-433F-B667-493984AF4E86}"/>
    <cellStyle name="l_RJ_Plano PA - REV I - 13.05 3 2 2 2" xfId="39795" xr:uid="{687624DC-86BF-4D0D-8E29-76253BB6D71D}"/>
    <cellStyle name="l_RJ_Plano PA - REV I - 13.05 3 2 3" xfId="27436" xr:uid="{D92AD3E4-FD34-479F-8115-C554F6280FEF}"/>
    <cellStyle name="l_RJ_Plano PA - REV I - 13.05 3 2 4" xfId="48695" xr:uid="{4E0BF882-18F2-4796-BBB6-4EDEF0928980}"/>
    <cellStyle name="l_RJ_Plano PA - REV I - 13.05 3 3" xfId="18058" xr:uid="{3317C445-4549-44D5-BCDA-14FDA4AA18C0}"/>
    <cellStyle name="l_RJ_Plano PA - REV I - 13.05 3 3 2" xfId="24217" xr:uid="{C20F843D-B2CA-475E-8E07-D47C42718F7D}"/>
    <cellStyle name="l_RJ_Plano PA - REV I - 13.05 3 3 2 2" xfId="42880" xr:uid="{59FB2227-48FA-4D9A-93D9-2031A144046F}"/>
    <cellStyle name="l_RJ_Plano PA - REV I - 13.05 3 3 3" xfId="30654" xr:uid="{B0742073-8B58-4500-B139-B197B0A0F914}"/>
    <cellStyle name="l_RJ_Plano PA - REV I - 13.05 3 4" xfId="33651" xr:uid="{3D230FA2-8D79-44F5-B669-D69DBDE4FBE8}"/>
    <cellStyle name="l_RJ_Plano PA - REV I - 13.05 3 4 2" xfId="45370" xr:uid="{AA7C8DD5-B9A4-4CA5-89EA-B50F277B3B29}"/>
    <cellStyle name="l_RJ_Plano PA - REV I - 13.05 3 5" xfId="35853" xr:uid="{FC415BB3-7BE5-4C3A-8D26-542082E4502A}"/>
    <cellStyle name="l_RJ_Plano PA - REV I - 13.05 3 6" xfId="36988" xr:uid="{6654DF25-CDDD-471E-9A0F-788E703871F0}"/>
    <cellStyle name="l_RJ_Plano PA - REV I - 13.05 3 6 2" xfId="46524" xr:uid="{0F4FC00A-F21B-4E82-A0FF-9CBE6D8B7DEC}"/>
    <cellStyle name="l_RJ_Plano PA - REV I - 13.05 4" xfId="14618" xr:uid="{BD449916-E576-4F3B-9073-075CCB432692}"/>
    <cellStyle name="l_RJ_Plano PA - REV I - 13.05 4 2" xfId="20777" xr:uid="{6CBECEF5-8406-4970-B2B8-119580019250}"/>
    <cellStyle name="l_RJ_Plano PA - REV I - 13.05 4 2 2" xfId="38187" xr:uid="{112AEB69-2160-43B8-9F93-6AF96F8FD36D}"/>
    <cellStyle name="l_RJ_Plano PA - REV I - 13.05 4 3" xfId="25685" xr:uid="{56BCE5D8-A2D3-4BBE-A297-2CA5AFCBE3A7}"/>
    <cellStyle name="l_RJ_Plano PA - REV I - 13.05 5" xfId="28896" xr:uid="{29D25A37-0F5B-4930-8A88-A83B6D447988}"/>
    <cellStyle name="l_RJ_Plano PA - REV I - 13.05 5 2" xfId="41252" xr:uid="{1DEA6CF8-6666-4AE8-8D94-2C9C9C69104A}"/>
    <cellStyle name="l_RJ_Plano PA - REV I - 13.05 6" xfId="24976" xr:uid="{FA6C437A-FB70-45AF-8ABB-0033F295AB6A}"/>
    <cellStyle name="l_RJ_Plano PA - REV I - 13.05_OOH - Rev 12" xfId="4484" xr:uid="{6E185378-8D98-4428-9967-72E81B9252DA}"/>
    <cellStyle name="l_RJ_Plano RJ - AJUSTADO 06.05.08 CONFERÊNCIAS 07.05.08" xfId="2436" xr:uid="{107F4E55-D45B-4BB5-9CF9-ACD5A203C8E9}"/>
    <cellStyle name="l_RJ_Plano RJ - AJUSTADO 06.05.08 CONFERÊNCIAS 07.05.08 2" xfId="11776" xr:uid="{84B63C6D-6F02-43A8-BBE1-FFE8CECA9BFE}"/>
    <cellStyle name="l_RJ_Plano RJ - AJUSTADO 06.05.08 CONFERÊNCIAS 07.05.08 2 2" xfId="13532" xr:uid="{538D32C2-F03C-4264-A399-A3D9DA7BAA83}"/>
    <cellStyle name="l_RJ_Plano RJ - AJUSTADO 06.05.08 CONFERÊNCIAS 07.05.08 2 2 2" xfId="17162" xr:uid="{1F406CE5-CF92-460A-896A-DE599A102F51}"/>
    <cellStyle name="l_RJ_Plano RJ - AJUSTADO 06.05.08 CONFERÊNCIAS 07.05.08 2 2 2 2" xfId="23321" xr:uid="{2CDB0FE9-7108-46D1-B682-0437E3F482EA}"/>
    <cellStyle name="l_RJ_Plano RJ - AJUSTADO 06.05.08 CONFERÊNCIAS 07.05.08 2 2 2 2 2" xfId="40588" xr:uid="{E6C556B2-D874-4A14-97AB-58561563D615}"/>
    <cellStyle name="l_RJ_Plano RJ - AJUSTADO 06.05.08 CONFERÊNCIAS 07.05.08 2 2 2 3" xfId="28229" xr:uid="{2B008479-68B6-4A3F-A441-19C22655CAF2}"/>
    <cellStyle name="l_RJ_Plano RJ - AJUSTADO 06.05.08 CONFERÊNCIAS 07.05.08 2 2 3" xfId="31453" xr:uid="{371912EF-3477-4447-B0E8-C17260873243}"/>
    <cellStyle name="l_RJ_Plano RJ - AJUSTADO 06.05.08 CONFERÊNCIAS 07.05.08 2 2 3 2" xfId="43677" xr:uid="{3D77BB71-3654-4878-875C-8D73BE4240FC}"/>
    <cellStyle name="l_RJ_Plano RJ - AJUSTADO 06.05.08 CONFERÊNCIAS 07.05.08 2 2 4" xfId="34445" xr:uid="{DB3FE14F-8960-4853-A9E5-5E5AC59EA729}"/>
    <cellStyle name="l_RJ_Plano RJ - AJUSTADO 06.05.08 CONFERÊNCIAS 07.05.08 2 2 4 2" xfId="46164" xr:uid="{43485C5E-6B53-4F31-A312-BF50FBBF93F6}"/>
    <cellStyle name="l_RJ_Plano RJ - AJUSTADO 06.05.08 CONFERÊNCIAS 07.05.08 2 2 5" xfId="36646" xr:uid="{5C47C434-C302-45DF-9440-BC872C2667D5}"/>
    <cellStyle name="l_RJ_Plano RJ - AJUSTADO 06.05.08 CONFERÊNCIAS 07.05.08 2 2 6" xfId="24558" xr:uid="{35561B8C-1DA0-43B5-882A-0975E0CE159E}"/>
    <cellStyle name="l_RJ_Plano RJ - AJUSTADO 06.05.08 CONFERÊNCIAS 07.05.08 2 3" xfId="15459" xr:uid="{780A7518-00CC-4A92-9D1F-9FF3513A5C94}"/>
    <cellStyle name="l_RJ_Plano RJ - AJUSTADO 06.05.08 CONFERÊNCIAS 07.05.08 2 3 2" xfId="21618" xr:uid="{5D2FBFA3-93D3-486D-9221-A7A93EDE2046}"/>
    <cellStyle name="l_RJ_Plano RJ - AJUSTADO 06.05.08 CONFERÊNCIAS 07.05.08 2 3 2 2" xfId="38991" xr:uid="{0E760F19-3B40-49CF-9A27-5AB9C55E8003}"/>
    <cellStyle name="l_RJ_Plano RJ - AJUSTADO 06.05.08 CONFERÊNCIAS 07.05.08 2 3 3" xfId="26580" xr:uid="{9C12D11C-92EB-4E8C-B8F9-603C161922FE}"/>
    <cellStyle name="l_RJ_Plano RJ - AJUSTADO 06.05.08 CONFERÊNCIAS 07.05.08 2 4" xfId="29771" xr:uid="{D540EE68-E8D7-41DB-871D-99C6817EB16A}"/>
    <cellStyle name="l_RJ_Plano RJ - AJUSTADO 06.05.08 CONFERÊNCIAS 07.05.08 2 4 2" xfId="42081" xr:uid="{028E90EF-40AD-44A9-A35D-9089717D61CA}"/>
    <cellStyle name="l_RJ_Plano RJ - AJUSTADO 06.05.08 CONFERÊNCIAS 07.05.08 2 5" xfId="32755" xr:uid="{0ACA4CDD-587D-481A-A7F5-6F9335E56987}"/>
    <cellStyle name="l_RJ_Plano RJ - AJUSTADO 06.05.08 CONFERÊNCIAS 07.05.08 2 5 2" xfId="44510" xr:uid="{5E4C8D29-23C6-4D44-8EAC-F7835598703C}"/>
    <cellStyle name="l_RJ_Plano RJ - AJUSTADO 06.05.08 CONFERÊNCIAS 07.05.08 2 6" xfId="35060" xr:uid="{E4679C3D-7F55-47F6-91C9-2FB2BC678BD5}"/>
    <cellStyle name="l_RJ_Plano RJ - AJUSTADO 06.05.08 CONFERÊNCIAS 07.05.08 2 7" xfId="18606" xr:uid="{611C345C-FFD0-49F7-BBB3-32DFD388A31B}"/>
    <cellStyle name="l_RJ_Plano RJ - AJUSTADO 06.05.08 CONFERÊNCIAS 07.05.08 3" xfId="12729" xr:uid="{7109B5E5-FBF7-4590-9F1A-2BFB93176CBB}"/>
    <cellStyle name="l_RJ_Plano RJ - AJUSTADO 06.05.08 CONFERÊNCIAS 07.05.08 3 2" xfId="16359" xr:uid="{1CC2EA75-4834-41B0-B326-64FC5EACE055}"/>
    <cellStyle name="l_RJ_Plano RJ - AJUSTADO 06.05.08 CONFERÊNCIAS 07.05.08 3 2 2" xfId="22518" xr:uid="{39D4FFA4-291C-4077-AF7C-E6DC837428A5}"/>
    <cellStyle name="l_RJ_Plano RJ - AJUSTADO 06.05.08 CONFERÊNCIAS 07.05.08 3 2 2 2" xfId="39796" xr:uid="{8B27E3B6-D058-40AD-8866-AE480CF872DD}"/>
    <cellStyle name="l_RJ_Plano RJ - AJUSTADO 06.05.08 CONFERÊNCIAS 07.05.08 3 2 3" xfId="27437" xr:uid="{87D427D2-45D4-4B00-832C-3B898CE61433}"/>
    <cellStyle name="l_RJ_Plano RJ - AJUSTADO 06.05.08 CONFERÊNCIAS 07.05.08 3 2 4" xfId="48696" xr:uid="{15754397-6868-443E-9673-81E3E037F9CD}"/>
    <cellStyle name="l_RJ_Plano RJ - AJUSTADO 06.05.08 CONFERÊNCIAS 07.05.08 3 3" xfId="18059" xr:uid="{CCEBC72C-FC70-48F8-A221-66247ABB0AE7}"/>
    <cellStyle name="l_RJ_Plano RJ - AJUSTADO 06.05.08 CONFERÊNCIAS 07.05.08 3 3 2" xfId="24218" xr:uid="{A1D9197E-0AE4-4577-A52C-33019B2E0AC3}"/>
    <cellStyle name="l_RJ_Plano RJ - AJUSTADO 06.05.08 CONFERÊNCIAS 07.05.08 3 3 2 2" xfId="42881" xr:uid="{243FAF2A-AF12-444A-959F-53ED742986B5}"/>
    <cellStyle name="l_RJ_Plano RJ - AJUSTADO 06.05.08 CONFERÊNCIAS 07.05.08 3 3 3" xfId="30655" xr:uid="{4F821B2D-6F94-4EFC-805D-0DD2F212541F}"/>
    <cellStyle name="l_RJ_Plano RJ - AJUSTADO 06.05.08 CONFERÊNCIAS 07.05.08 3 4" xfId="33652" xr:uid="{81E05644-0C8F-42BE-9464-DC44CEF229D9}"/>
    <cellStyle name="l_RJ_Plano RJ - AJUSTADO 06.05.08 CONFERÊNCIAS 07.05.08 3 4 2" xfId="45371" xr:uid="{9683A737-B459-48BA-BECB-DAEB111A47A8}"/>
    <cellStyle name="l_RJ_Plano RJ - AJUSTADO 06.05.08 CONFERÊNCIAS 07.05.08 3 5" xfId="35854" xr:uid="{9488B2F6-879E-4EA1-8110-647B1A907634}"/>
    <cellStyle name="l_RJ_Plano RJ - AJUSTADO 06.05.08 CONFERÊNCIAS 07.05.08 3 6" xfId="37191" xr:uid="{7B142871-0E20-4CD3-8B4A-91BEFEFB64D3}"/>
    <cellStyle name="l_RJ_Plano RJ - AJUSTADO 06.05.08 CONFERÊNCIAS 07.05.08 3 6 2" xfId="46727" xr:uid="{770EDA9F-EC98-4184-BAC4-3FC1752A41B3}"/>
    <cellStyle name="l_RJ_Plano RJ - AJUSTADO 06.05.08 CONFERÊNCIAS 07.05.08 4" xfId="14619" xr:uid="{ABDD6530-3AED-43B0-B88C-15F932B4A63B}"/>
    <cellStyle name="l_RJ_Plano RJ - AJUSTADO 06.05.08 CONFERÊNCIAS 07.05.08 4 2" xfId="20778" xr:uid="{7ED732DB-4E9F-402B-AC30-B4A2CD0E1FA7}"/>
    <cellStyle name="l_RJ_Plano RJ - AJUSTADO 06.05.08 CONFERÊNCIAS 07.05.08 4 2 2" xfId="38188" xr:uid="{FB4E1251-4CE7-4A09-9F58-58E0B36E86E9}"/>
    <cellStyle name="l_RJ_Plano RJ - AJUSTADO 06.05.08 CONFERÊNCIAS 07.05.08 4 3" xfId="25686" xr:uid="{CC84D78A-B190-4538-8E18-B54658D0A8B1}"/>
    <cellStyle name="l_RJ_Plano RJ - AJUSTADO 06.05.08 CONFERÊNCIAS 07.05.08 5" xfId="28897" xr:uid="{0477ABBB-728F-4990-B851-E3C48B98D443}"/>
    <cellStyle name="l_RJ_Plano RJ - AJUSTADO 06.05.08 CONFERÊNCIAS 07.05.08 5 2" xfId="41253" xr:uid="{754B2EE2-C970-442E-AB02-82CDA43861DC}"/>
    <cellStyle name="l_RJ_Plano RJ - AJUSTADO 06.05.08 CONFERÊNCIAS 07.05.08 6" xfId="24975" xr:uid="{E2BAB9C0-170E-4251-86D8-960CFB67DB4B}"/>
    <cellStyle name="l_RJ_Plano RJ - AJUSTADO 06.05.08 CONFERÊNCIAS 07.05.08_OOH - Rev 12" xfId="4485" xr:uid="{6C025435-7529-4F07-B1D6-F094286ED519}"/>
    <cellStyle name="l_RJ_Plano RJ - AJUSTADO 06.05.08 CONFERÊNCIAS 15.05.08 - Cíntia" xfId="2437" xr:uid="{8DA1DC0C-D877-4CA5-8BBE-6A486E5271B8}"/>
    <cellStyle name="l_RJ_Plano RJ - AJUSTADO 06.05.08 CONFERÊNCIAS 15.05.08 - Cíntia 2" xfId="11777" xr:uid="{56C1A941-D429-4CF7-939F-6F82E4A9B6B7}"/>
    <cellStyle name="l_RJ_Plano RJ - AJUSTADO 06.05.08 CONFERÊNCIAS 15.05.08 - Cíntia 2 2" xfId="13533" xr:uid="{2F9D95C3-43F1-4514-B0DD-81305B3BE561}"/>
    <cellStyle name="l_RJ_Plano RJ - AJUSTADO 06.05.08 CONFERÊNCIAS 15.05.08 - Cíntia 2 2 2" xfId="17163" xr:uid="{437930A3-49A0-4FFD-8D67-26B13D733F8A}"/>
    <cellStyle name="l_RJ_Plano RJ - AJUSTADO 06.05.08 CONFERÊNCIAS 15.05.08 - Cíntia 2 2 2 2" xfId="23322" xr:uid="{BA4315DC-7915-422A-9AE0-1B652DEC6BC0}"/>
    <cellStyle name="l_RJ_Plano RJ - AJUSTADO 06.05.08 CONFERÊNCIAS 15.05.08 - Cíntia 2 2 2 2 2" xfId="40589" xr:uid="{C26EA84B-973C-4C5A-BF43-DDA85749B1B3}"/>
    <cellStyle name="l_RJ_Plano RJ - AJUSTADO 06.05.08 CONFERÊNCIAS 15.05.08 - Cíntia 2 2 2 3" xfId="28230" xr:uid="{35C7B33A-66BB-49CE-9A57-6367351158BD}"/>
    <cellStyle name="l_RJ_Plano RJ - AJUSTADO 06.05.08 CONFERÊNCIAS 15.05.08 - Cíntia 2 2 3" xfId="31454" xr:uid="{BD36A71A-65D0-4A60-82BE-986EA721D581}"/>
    <cellStyle name="l_RJ_Plano RJ - AJUSTADO 06.05.08 CONFERÊNCIAS 15.05.08 - Cíntia 2 2 3 2" xfId="43678" xr:uid="{265556A6-FD11-4CD3-BD23-776ED9D687DF}"/>
    <cellStyle name="l_RJ_Plano RJ - AJUSTADO 06.05.08 CONFERÊNCIAS 15.05.08 - Cíntia 2 2 4" xfId="34446" xr:uid="{A9FDC186-BDE5-4E92-9C7D-B9A9C8D37E78}"/>
    <cellStyle name="l_RJ_Plano RJ - AJUSTADO 06.05.08 CONFERÊNCIAS 15.05.08 - Cíntia 2 2 4 2" xfId="46165" xr:uid="{515E9A88-22F2-4982-8982-3107551E87E5}"/>
    <cellStyle name="l_RJ_Plano RJ - AJUSTADO 06.05.08 CONFERÊNCIAS 15.05.08 - Cíntia 2 2 5" xfId="36647" xr:uid="{8AB1E7E5-032A-4ABD-83C4-40943E48CAD0}"/>
    <cellStyle name="l_RJ_Plano RJ - AJUSTADO 06.05.08 CONFERÊNCIAS 15.05.08 - Cíntia 2 2 6" xfId="24559" xr:uid="{329450CB-2E80-49FA-B0A5-DF6EA970F1A8}"/>
    <cellStyle name="l_RJ_Plano RJ - AJUSTADO 06.05.08 CONFERÊNCIAS 15.05.08 - Cíntia 2 3" xfId="15460" xr:uid="{E795C9DD-4306-43C4-9569-091D5F8918FC}"/>
    <cellStyle name="l_RJ_Plano RJ - AJUSTADO 06.05.08 CONFERÊNCIAS 15.05.08 - Cíntia 2 3 2" xfId="21619" xr:uid="{DBB95B73-186E-4AFF-8BC8-DFD2CCEF0AC2}"/>
    <cellStyle name="l_RJ_Plano RJ - AJUSTADO 06.05.08 CONFERÊNCIAS 15.05.08 - Cíntia 2 3 2 2" xfId="38992" xr:uid="{ADFDC4D2-5BDB-4E39-BAD5-647F423AB676}"/>
    <cellStyle name="l_RJ_Plano RJ - AJUSTADO 06.05.08 CONFERÊNCIAS 15.05.08 - Cíntia 2 3 3" xfId="26581" xr:uid="{2CB0F599-7B4F-4AEE-A339-9C7956AF63C2}"/>
    <cellStyle name="l_RJ_Plano RJ - AJUSTADO 06.05.08 CONFERÊNCIAS 15.05.08 - Cíntia 2 4" xfId="29772" xr:uid="{3740AC5D-2CF1-440E-A343-DFD8765D5655}"/>
    <cellStyle name="l_RJ_Plano RJ - AJUSTADO 06.05.08 CONFERÊNCIAS 15.05.08 - Cíntia 2 4 2" xfId="42082" xr:uid="{073EA21F-2A86-4D44-B24C-E0FB460DE236}"/>
    <cellStyle name="l_RJ_Plano RJ - AJUSTADO 06.05.08 CONFERÊNCIAS 15.05.08 - Cíntia 2 5" xfId="32756" xr:uid="{AFE18BE9-0BE5-4CB9-BC89-33436F16A115}"/>
    <cellStyle name="l_RJ_Plano RJ - AJUSTADO 06.05.08 CONFERÊNCIAS 15.05.08 - Cíntia 2 5 2" xfId="44511" xr:uid="{C00F2D80-3169-4001-99C5-1309FF376365}"/>
    <cellStyle name="l_RJ_Plano RJ - AJUSTADO 06.05.08 CONFERÊNCIAS 15.05.08 - Cíntia 2 6" xfId="35061" xr:uid="{637F740E-CE02-4B87-B368-3EE702C329DE}"/>
    <cellStyle name="l_RJ_Plano RJ - AJUSTADO 06.05.08 CONFERÊNCIAS 15.05.08 - Cíntia 2 7" xfId="19304" xr:uid="{D12603EC-B491-4F54-AF1E-DB268B440B88}"/>
    <cellStyle name="l_RJ_Plano RJ - AJUSTADO 06.05.08 CONFERÊNCIAS 15.05.08 - Cíntia 3" xfId="12730" xr:uid="{0D3049DA-21FC-4ED5-A0FF-87CBB386B4BF}"/>
    <cellStyle name="l_RJ_Plano RJ - AJUSTADO 06.05.08 CONFERÊNCIAS 15.05.08 - Cíntia 3 2" xfId="16360" xr:uid="{3B0B4BE4-06BE-4574-A3B6-445848C08626}"/>
    <cellStyle name="l_RJ_Plano RJ - AJUSTADO 06.05.08 CONFERÊNCIAS 15.05.08 - Cíntia 3 2 2" xfId="22519" xr:uid="{64B29A06-5ADB-4032-8F86-DEA8A86977BC}"/>
    <cellStyle name="l_RJ_Plano RJ - AJUSTADO 06.05.08 CONFERÊNCIAS 15.05.08 - Cíntia 3 2 2 2" xfId="39797" xr:uid="{84F8247B-3932-478D-9BE9-F71AA0B54CF3}"/>
    <cellStyle name="l_RJ_Plano RJ - AJUSTADO 06.05.08 CONFERÊNCIAS 15.05.08 - Cíntia 3 2 3" xfId="27438" xr:uid="{A6D5E88E-F3DD-457E-855B-3B322D3FDE4B}"/>
    <cellStyle name="l_RJ_Plano RJ - AJUSTADO 06.05.08 CONFERÊNCIAS 15.05.08 - Cíntia 3 2 4" xfId="48697" xr:uid="{7DA115B8-69A1-4EBB-98CA-DE1A86DA92B0}"/>
    <cellStyle name="l_RJ_Plano RJ - AJUSTADO 06.05.08 CONFERÊNCIAS 15.05.08 - Cíntia 3 3" xfId="18060" xr:uid="{975B29E9-5D12-431F-9848-C99E988A4C6D}"/>
    <cellStyle name="l_RJ_Plano RJ - AJUSTADO 06.05.08 CONFERÊNCIAS 15.05.08 - Cíntia 3 3 2" xfId="24219" xr:uid="{4AD62BAF-50C8-4714-97C8-7D54228483D0}"/>
    <cellStyle name="l_RJ_Plano RJ - AJUSTADO 06.05.08 CONFERÊNCIAS 15.05.08 - Cíntia 3 3 2 2" xfId="42882" xr:uid="{32C1148B-12E1-4A27-A890-2551CC48C86F}"/>
    <cellStyle name="l_RJ_Plano RJ - AJUSTADO 06.05.08 CONFERÊNCIAS 15.05.08 - Cíntia 3 3 3" xfId="30656" xr:uid="{ABD7D501-B4EB-45CF-8CB9-412136708788}"/>
    <cellStyle name="l_RJ_Plano RJ - AJUSTADO 06.05.08 CONFERÊNCIAS 15.05.08 - Cíntia 3 4" xfId="33653" xr:uid="{900F1115-2B1F-44AD-9D02-337A50FE7B20}"/>
    <cellStyle name="l_RJ_Plano RJ - AJUSTADO 06.05.08 CONFERÊNCIAS 15.05.08 - Cíntia 3 4 2" xfId="45372" xr:uid="{FC484FBB-A431-42C6-9358-8DC03920CA3C}"/>
    <cellStyle name="l_RJ_Plano RJ - AJUSTADO 06.05.08 CONFERÊNCIAS 15.05.08 - Cíntia 3 5" xfId="35855" xr:uid="{10EB40E3-5457-4E2D-BCD2-5DA8E42922A2}"/>
    <cellStyle name="l_RJ_Plano RJ - AJUSTADO 06.05.08 CONFERÊNCIAS 15.05.08 - Cíntia 3 6" xfId="36791" xr:uid="{B98C5046-8393-4440-B2CD-AF201CC137BC}"/>
    <cellStyle name="l_RJ_Plano RJ - AJUSTADO 06.05.08 CONFERÊNCIAS 15.05.08 - Cíntia 3 6 2" xfId="46327" xr:uid="{9DE66017-3B38-424E-B401-F4D4FDBBCE0E}"/>
    <cellStyle name="l_RJ_Plano RJ - AJUSTADO 06.05.08 CONFERÊNCIAS 15.05.08 - Cíntia 4" xfId="14620" xr:uid="{FDFEA185-12EC-4FCE-A808-3687858DACD8}"/>
    <cellStyle name="l_RJ_Plano RJ - AJUSTADO 06.05.08 CONFERÊNCIAS 15.05.08 - Cíntia 4 2" xfId="20779" xr:uid="{D4D91862-CF09-4043-B567-D53C6F40959B}"/>
    <cellStyle name="l_RJ_Plano RJ - AJUSTADO 06.05.08 CONFERÊNCIAS 15.05.08 - Cíntia 4 2 2" xfId="38189" xr:uid="{E8C4ECC8-23B4-4EBE-A43D-FE00E6459001}"/>
    <cellStyle name="l_RJ_Plano RJ - AJUSTADO 06.05.08 CONFERÊNCIAS 15.05.08 - Cíntia 4 3" xfId="25687" xr:uid="{D077C046-A09B-40AE-A044-C82E78572E5C}"/>
    <cellStyle name="l_RJ_Plano RJ - AJUSTADO 06.05.08 CONFERÊNCIAS 15.05.08 - Cíntia 5" xfId="28898" xr:uid="{E56E3C07-3F20-4E09-AD4F-29C9B355C4AA}"/>
    <cellStyle name="l_RJ_Plano RJ - AJUSTADO 06.05.08 CONFERÊNCIAS 15.05.08 - Cíntia 5 2" xfId="41254" xr:uid="{804F966A-F437-4D3B-89C2-438111398F97}"/>
    <cellStyle name="l_RJ_Plano RJ - AJUSTADO 06.05.08 CONFERÊNCIAS 15.05.08 - Cíntia 6" xfId="24974" xr:uid="{26F365F9-D02D-4EAA-95BC-C251C43E39A5}"/>
    <cellStyle name="l_RJ_Plano RJ - AJUSTADO 06.05.08 CONFERÊNCIAS 15.05.08 - Cíntia_OOH - Rev 12" xfId="4486" xr:uid="{3BB87AD7-A8FD-4705-8C69-245D67998883}"/>
    <cellStyle name="l_RJ_Plano RJ -16.05.08" xfId="2438" xr:uid="{AD34E6F5-2E2F-4D13-8FEF-4E2789275319}"/>
    <cellStyle name="l_RJ_Plano RR - REV I - 13.05" xfId="2439" xr:uid="{096B8985-1880-4AE6-8FC9-D827575F6714}"/>
    <cellStyle name="l_RJ_Plano RR - REV I - 13.05 2" xfId="11778" xr:uid="{313DFF08-1A7C-43CD-9209-E2F8B1629201}"/>
    <cellStyle name="l_RJ_Plano RR - REV I - 13.05 2 2" xfId="13534" xr:uid="{D1998DA8-8753-4AB1-9BB8-4E0C05ECB5C5}"/>
    <cellStyle name="l_RJ_Plano RR - REV I - 13.05 2 2 2" xfId="17164" xr:uid="{BF94DAFE-6A7B-4DAE-A8C7-281F19E40B7F}"/>
    <cellStyle name="l_RJ_Plano RR - REV I - 13.05 2 2 2 2" xfId="23323" xr:uid="{328445EB-F28C-4362-BB5A-4A1E365088D0}"/>
    <cellStyle name="l_RJ_Plano RR - REV I - 13.05 2 2 2 2 2" xfId="40590" xr:uid="{992AE2B4-85EE-42EA-A16C-04C4C459242B}"/>
    <cellStyle name="l_RJ_Plano RR - REV I - 13.05 2 2 2 3" xfId="28231" xr:uid="{20143533-9AF4-437E-B0BD-B6D8730BBF65}"/>
    <cellStyle name="l_RJ_Plano RR - REV I - 13.05 2 2 3" xfId="31455" xr:uid="{8EFEAD97-7ED1-4949-9F39-22E1F38E7DC1}"/>
    <cellStyle name="l_RJ_Plano RR - REV I - 13.05 2 2 3 2" xfId="43679" xr:uid="{26907885-CDD2-4586-BA80-D71A5FFC215F}"/>
    <cellStyle name="l_RJ_Plano RR - REV I - 13.05 2 2 4" xfId="34447" xr:uid="{F061635C-887E-43BD-9174-D1704303572E}"/>
    <cellStyle name="l_RJ_Plano RR - REV I - 13.05 2 2 4 2" xfId="46166" xr:uid="{7E142DAF-0556-4F9E-A231-885DA1FA94AE}"/>
    <cellStyle name="l_RJ_Plano RR - REV I - 13.05 2 2 5" xfId="36648" xr:uid="{FEF12E10-3962-4726-921C-3EAB39379E1D}"/>
    <cellStyle name="l_RJ_Plano RR - REV I - 13.05 2 2 6" xfId="24560" xr:uid="{F40432FD-5F2F-4A42-A819-2A3282F97BE9}"/>
    <cellStyle name="l_RJ_Plano RR - REV I - 13.05 2 3" xfId="15461" xr:uid="{73563A25-2D0C-4867-977B-17F1DF5D835F}"/>
    <cellStyle name="l_RJ_Plano RR - REV I - 13.05 2 3 2" xfId="21620" xr:uid="{50CF95CE-DE12-40FE-A220-9C919C23D5C0}"/>
    <cellStyle name="l_RJ_Plano RR - REV I - 13.05 2 3 2 2" xfId="38993" xr:uid="{36F345EA-F51E-4C4F-8008-D146354EE0A7}"/>
    <cellStyle name="l_RJ_Plano RR - REV I - 13.05 2 3 3" xfId="26582" xr:uid="{0ABD3B91-36F4-4803-AD30-88BA7717BE26}"/>
    <cellStyle name="l_RJ_Plano RR - REV I - 13.05 2 4" xfId="29773" xr:uid="{70D10654-C97B-47AC-9BAD-A78717072F99}"/>
    <cellStyle name="l_RJ_Plano RR - REV I - 13.05 2 4 2" xfId="42083" xr:uid="{5684C7CB-AAE2-42B6-8C3C-C9E0A5F52C96}"/>
    <cellStyle name="l_RJ_Plano RR - REV I - 13.05 2 5" xfId="32757" xr:uid="{273FB895-3FDF-45EC-AB91-B2BE4514066E}"/>
    <cellStyle name="l_RJ_Plano RR - REV I - 13.05 2 5 2" xfId="44512" xr:uid="{F55AEFAF-5FD9-455C-A1BF-53E9E2565600}"/>
    <cellStyle name="l_RJ_Plano RR - REV I - 13.05 2 6" xfId="35062" xr:uid="{7CCF2B66-2063-450D-8B2A-55308653FB38}"/>
    <cellStyle name="l_RJ_Plano RR - REV I - 13.05 2 7" xfId="19598" xr:uid="{CA47CBE4-850A-49F7-B806-2BCB6BEAB543}"/>
    <cellStyle name="l_RJ_Plano RR - REV I - 13.05 3" xfId="12731" xr:uid="{D185E9FC-75D5-423F-9783-829A8FFFD4C9}"/>
    <cellStyle name="l_RJ_Plano RR - REV I - 13.05 3 2" xfId="16361" xr:uid="{D68D3813-C6AC-493A-9DFF-75A466C5F82D}"/>
    <cellStyle name="l_RJ_Plano RR - REV I - 13.05 3 2 2" xfId="22520" xr:uid="{0E991EE2-AC96-4B1B-AE7F-1659B9A35D3A}"/>
    <cellStyle name="l_RJ_Plano RR - REV I - 13.05 3 2 2 2" xfId="39798" xr:uid="{6E303FC7-E29C-4384-A30E-397634593CA2}"/>
    <cellStyle name="l_RJ_Plano RR - REV I - 13.05 3 2 3" xfId="27439" xr:uid="{08549C75-AC3D-49F6-A331-180F5E48C67C}"/>
    <cellStyle name="l_RJ_Plano RR - REV I - 13.05 3 2 4" xfId="48698" xr:uid="{EED0FC64-A849-4FC2-AC61-5086173BD767}"/>
    <cellStyle name="l_RJ_Plano RR - REV I - 13.05 3 3" xfId="18061" xr:uid="{9FCA3AF3-3BF6-4866-9CB9-2E85C788EFF0}"/>
    <cellStyle name="l_RJ_Plano RR - REV I - 13.05 3 3 2" xfId="24220" xr:uid="{93D53660-26A8-4C5A-A02A-8227AE38F2C3}"/>
    <cellStyle name="l_RJ_Plano RR - REV I - 13.05 3 3 2 2" xfId="42883" xr:uid="{D45FFC9B-05D9-4E8C-AC1A-B0D86C701922}"/>
    <cellStyle name="l_RJ_Plano RR - REV I - 13.05 3 3 3" xfId="30657" xr:uid="{B6D41B9D-788A-4904-82DE-8482637EBB0F}"/>
    <cellStyle name="l_RJ_Plano RR - REV I - 13.05 3 4" xfId="33654" xr:uid="{04ED8EB1-04B3-4B1D-98DB-5C1DF3A3BED8}"/>
    <cellStyle name="l_RJ_Plano RR - REV I - 13.05 3 4 2" xfId="45373" xr:uid="{B024BF24-AB9C-4AA8-806B-6E9A903F2422}"/>
    <cellStyle name="l_RJ_Plano RR - REV I - 13.05 3 5" xfId="35856" xr:uid="{4DDB924D-E97F-450A-A0F5-1452FFE25E1F}"/>
    <cellStyle name="l_RJ_Plano RR - REV I - 13.05 3 6" xfId="29072" xr:uid="{DE4D6FBE-F05F-4287-AD36-4B27AAE5F14B}"/>
    <cellStyle name="l_RJ_Plano RR - REV I - 13.05 3 6 2" xfId="41391" xr:uid="{986FCBC0-EEF9-48CF-8CD0-D55E7A880E96}"/>
    <cellStyle name="l_RJ_Plano RR - REV I - 13.05 4" xfId="14621" xr:uid="{0BC18CB6-1973-404D-9F61-7738CEA64F08}"/>
    <cellStyle name="l_RJ_Plano RR - REV I - 13.05 4 2" xfId="20780" xr:uid="{7DACC1D3-70B0-44C4-9A0A-F8B8A398C55D}"/>
    <cellStyle name="l_RJ_Plano RR - REV I - 13.05 4 2 2" xfId="38190" xr:uid="{AD680E68-29D3-4588-B6AB-693BC54EE3A3}"/>
    <cellStyle name="l_RJ_Plano RR - REV I - 13.05 4 3" xfId="25688" xr:uid="{73295B45-E65A-4857-A170-891E299A6D98}"/>
    <cellStyle name="l_RJ_Plano RR - REV I - 13.05 5" xfId="28899" xr:uid="{6951FA46-E669-4852-B292-989CE7C5A2B1}"/>
    <cellStyle name="l_RJ_Plano RR - REV I - 13.05 5 2" xfId="41255" xr:uid="{6970804B-A920-4493-83F5-42A654DCFC58}"/>
    <cellStyle name="l_RJ_Plano RR - REV I - 13.05 6" xfId="24973" xr:uid="{8B349711-E01B-4FAE-8740-7D3BD9C83D65}"/>
    <cellStyle name="l_RJ_Plano RR - REV I - 13.05_OOH - Rev 12" xfId="4487" xr:uid="{8A9FD314-04BD-42CF-877D-761EBE4BF862}"/>
    <cellStyle name="l_RJ_Plano RS" xfId="2440" xr:uid="{81E7E404-3B5D-44DA-B38B-5D582A4239DB}"/>
    <cellStyle name="l_RJ_Plano RS - 16-05-08" xfId="2441" xr:uid="{3BC10F5A-A55F-4A71-B29B-A41AD8B26166}"/>
    <cellStyle name="l_RJ_SECOM PR - MARANHÃO -  14-05-08" xfId="2442" xr:uid="{906945BE-750D-4818-850C-76E93674294C}"/>
    <cellStyle name="l_RJ_SECOM PR - MARANHÃO -  14-05-08 2" xfId="11779" xr:uid="{E7ACAF8C-99C4-4210-9A09-948CF1FD55DB}"/>
    <cellStyle name="l_RJ_SECOM PR - MARANHÃO -  14-05-08 2 2" xfId="13535" xr:uid="{9BC3808E-56E6-4E2F-87B9-86B460637E00}"/>
    <cellStyle name="l_RJ_SECOM PR - MARANHÃO -  14-05-08 2 2 2" xfId="17165" xr:uid="{575C736B-34DB-443A-B18D-76816777A89C}"/>
    <cellStyle name="l_RJ_SECOM PR - MARANHÃO -  14-05-08 2 2 2 2" xfId="23324" xr:uid="{3070030D-6483-478E-9436-D2E6A93475A7}"/>
    <cellStyle name="l_RJ_SECOM PR - MARANHÃO -  14-05-08 2 2 2 2 2" xfId="40591" xr:uid="{47A755AE-ECB7-4A9B-A4BE-5C53EA3052B8}"/>
    <cellStyle name="l_RJ_SECOM PR - MARANHÃO -  14-05-08 2 2 2 3" xfId="28232" xr:uid="{6729F0A3-C34B-47DD-996B-B311425E9EF6}"/>
    <cellStyle name="l_RJ_SECOM PR - MARANHÃO -  14-05-08 2 2 3" xfId="31456" xr:uid="{C0FB9A79-2805-4EAD-84ED-E3DCD9FC510B}"/>
    <cellStyle name="l_RJ_SECOM PR - MARANHÃO -  14-05-08 2 2 3 2" xfId="43680" xr:uid="{814A6D68-FD63-474D-8920-B2387F3604C0}"/>
    <cellStyle name="l_RJ_SECOM PR - MARANHÃO -  14-05-08 2 2 4" xfId="34448" xr:uid="{1A0C7839-28E2-4D86-9AED-B01B11158ADD}"/>
    <cellStyle name="l_RJ_SECOM PR - MARANHÃO -  14-05-08 2 2 4 2" xfId="46167" xr:uid="{EB042C12-D516-484A-ACD9-EAF976AD8B8F}"/>
    <cellStyle name="l_RJ_SECOM PR - MARANHÃO -  14-05-08 2 2 5" xfId="36649" xr:uid="{E88DFB4B-2EAC-4C0B-A646-10EC4B86730E}"/>
    <cellStyle name="l_RJ_SECOM PR - MARANHÃO -  14-05-08 2 2 6" xfId="24561" xr:uid="{3A058ACF-E7AD-4BF9-8B4A-4E720E4DE1B2}"/>
    <cellStyle name="l_RJ_SECOM PR - MARANHÃO -  14-05-08 2 3" xfId="15462" xr:uid="{CB8F11F9-9FF1-4447-8EA9-14CC8C246D52}"/>
    <cellStyle name="l_RJ_SECOM PR - MARANHÃO -  14-05-08 2 3 2" xfId="21621" xr:uid="{B33C49A9-4256-499A-AA77-592748FB3CA3}"/>
    <cellStyle name="l_RJ_SECOM PR - MARANHÃO -  14-05-08 2 3 2 2" xfId="38994" xr:uid="{4D362506-9070-4424-8F8B-E12632661762}"/>
    <cellStyle name="l_RJ_SECOM PR - MARANHÃO -  14-05-08 2 3 3" xfId="26583" xr:uid="{E7853CD9-2F0A-4B9A-8060-6F4D09B42339}"/>
    <cellStyle name="l_RJ_SECOM PR - MARANHÃO -  14-05-08 2 4" xfId="29774" xr:uid="{477C61DA-4D2F-4448-9675-DCB708D213EF}"/>
    <cellStyle name="l_RJ_SECOM PR - MARANHÃO -  14-05-08 2 4 2" xfId="42084" xr:uid="{60842B35-A837-4E51-A735-5C759BB9F99F}"/>
    <cellStyle name="l_RJ_SECOM PR - MARANHÃO -  14-05-08 2 5" xfId="32758" xr:uid="{E4BCD90E-2A68-41EB-8858-C34C84EB08A1}"/>
    <cellStyle name="l_RJ_SECOM PR - MARANHÃO -  14-05-08 2 5 2" xfId="44513" xr:uid="{95AA2B76-631A-46C1-9B0B-B46FF9E54E17}"/>
    <cellStyle name="l_RJ_SECOM PR - MARANHÃO -  14-05-08 2 6" xfId="35063" xr:uid="{5A02EB9B-27EC-4683-AD01-7743EB5F82DA}"/>
    <cellStyle name="l_RJ_SECOM PR - MARANHÃO -  14-05-08 2 7" xfId="18921" xr:uid="{56B56C5B-2009-478F-930E-38EB2BC56605}"/>
    <cellStyle name="l_RJ_SECOM PR - MARANHÃO -  14-05-08 3" xfId="12732" xr:uid="{FB27A2BF-BDA1-4E6A-8CD3-B55B3C603889}"/>
    <cellStyle name="l_RJ_SECOM PR - MARANHÃO -  14-05-08 3 2" xfId="16362" xr:uid="{A6FCA153-D963-42E5-BA92-864DAC41F83E}"/>
    <cellStyle name="l_RJ_SECOM PR - MARANHÃO -  14-05-08 3 2 2" xfId="22521" xr:uid="{D0E9BE02-1F2A-42F1-BFB0-E13E89DA767C}"/>
    <cellStyle name="l_RJ_SECOM PR - MARANHÃO -  14-05-08 3 2 2 2" xfId="39799" xr:uid="{4912D0C2-1C30-4676-97E9-B349489C346F}"/>
    <cellStyle name="l_RJ_SECOM PR - MARANHÃO -  14-05-08 3 2 3" xfId="27440" xr:uid="{6B3C5A6E-591A-4962-99FD-10DAD7AD3FBA}"/>
    <cellStyle name="l_RJ_SECOM PR - MARANHÃO -  14-05-08 3 2 4" xfId="48699" xr:uid="{E2312AC4-8536-4725-8BCC-25B4AF4D9C9D}"/>
    <cellStyle name="l_RJ_SECOM PR - MARANHÃO -  14-05-08 3 3" xfId="18062" xr:uid="{30F5DD85-4B47-4AB9-B2FF-0DB7A2E2B925}"/>
    <cellStyle name="l_RJ_SECOM PR - MARANHÃO -  14-05-08 3 3 2" xfId="24221" xr:uid="{89F311D8-CCAE-47EA-8DA6-F6F69B7062B5}"/>
    <cellStyle name="l_RJ_SECOM PR - MARANHÃO -  14-05-08 3 3 2 2" xfId="42884" xr:uid="{B68E04D8-B108-4F63-BAE1-E3A097337AB3}"/>
    <cellStyle name="l_RJ_SECOM PR - MARANHÃO -  14-05-08 3 3 3" xfId="30658" xr:uid="{58033DF7-F24D-4B90-B020-D863F2EB4504}"/>
    <cellStyle name="l_RJ_SECOM PR - MARANHÃO -  14-05-08 3 4" xfId="33655" xr:uid="{4E9A0779-2F12-493B-B75E-05A0988CB1D3}"/>
    <cellStyle name="l_RJ_SECOM PR - MARANHÃO -  14-05-08 3 4 2" xfId="45374" xr:uid="{0BC0D1BB-1B78-44C5-983A-D45EA038EB1A}"/>
    <cellStyle name="l_RJ_SECOM PR - MARANHÃO -  14-05-08 3 5" xfId="35857" xr:uid="{D531AE2A-41A6-4944-AF12-F2D54DE99AF9}"/>
    <cellStyle name="l_RJ_SECOM PR - MARANHÃO -  14-05-08 3 6" xfId="36987" xr:uid="{7C66368B-03C2-4A1B-9E75-D6984AC2D353}"/>
    <cellStyle name="l_RJ_SECOM PR - MARANHÃO -  14-05-08 3 6 2" xfId="46523" xr:uid="{4460BF46-0787-4FF3-BB0A-40044AF25F09}"/>
    <cellStyle name="l_RJ_SECOM PR - MARANHÃO -  14-05-08 4" xfId="14622" xr:uid="{84195F4F-ED78-438D-8581-371D1F94EDA6}"/>
    <cellStyle name="l_RJ_SECOM PR - MARANHÃO -  14-05-08 4 2" xfId="20781" xr:uid="{FDF86AAE-A353-4E63-A72C-A68AE0BC3156}"/>
    <cellStyle name="l_RJ_SECOM PR - MARANHÃO -  14-05-08 4 2 2" xfId="38191" xr:uid="{D73BF697-C6AA-4826-B688-8DCC187DAC9A}"/>
    <cellStyle name="l_RJ_SECOM PR - MARANHÃO -  14-05-08 4 3" xfId="25689" xr:uid="{50382AD6-1F16-4AF5-A12A-4A4DDDF59402}"/>
    <cellStyle name="l_RJ_SECOM PR - MARANHÃO -  14-05-08 5" xfId="28900" xr:uid="{0700871B-4DB0-47C7-B094-7519D5CAD444}"/>
    <cellStyle name="l_RJ_SECOM PR - MARANHÃO -  14-05-08 5 2" xfId="41256" xr:uid="{F722A965-D7B7-46E4-975E-01C35EB574AA}"/>
    <cellStyle name="l_RJ_SECOM PR - MARANHÃO -  14-05-08 6" xfId="24972" xr:uid="{9A35E36D-5998-47F1-AB7C-AA81CCB492BA}"/>
    <cellStyle name="l_RJ_SECOM PR - MARANHÃO -  14-05-08_OOH - Rev 12" xfId="4488" xr:uid="{64773223-F6B0-4800-ADFF-7FFF6948B6E3}"/>
    <cellStyle name="l_RJ_SECOM PR - MGE E SPE - 14-05" xfId="2443" xr:uid="{E5067F7C-0119-4BE4-89D9-CB7CB743ADCE}"/>
    <cellStyle name="l_RJ_SECOM PR - MGE E SPE - 14-05 2" xfId="11780" xr:uid="{826A3C16-A106-4ECC-AC03-D5E40735364B}"/>
    <cellStyle name="l_RJ_SECOM PR - MGE E SPE - 14-05 2 2" xfId="13536" xr:uid="{4D166ACE-FCA2-421B-A513-008E2D3A279C}"/>
    <cellStyle name="l_RJ_SECOM PR - MGE E SPE - 14-05 2 2 2" xfId="17166" xr:uid="{BB206B0B-8AE0-47F1-887D-F5D26780D367}"/>
    <cellStyle name="l_RJ_SECOM PR - MGE E SPE - 14-05 2 2 2 2" xfId="23325" xr:uid="{1021EE94-FD8A-48A0-A51E-27D4041A0D24}"/>
    <cellStyle name="l_RJ_SECOM PR - MGE E SPE - 14-05 2 2 2 2 2" xfId="40592" xr:uid="{49503089-427C-42BF-9DC7-6263AAD12229}"/>
    <cellStyle name="l_RJ_SECOM PR - MGE E SPE - 14-05 2 2 2 3" xfId="28233" xr:uid="{E07B2660-020B-454B-A7A0-36CECE9C2B79}"/>
    <cellStyle name="l_RJ_SECOM PR - MGE E SPE - 14-05 2 2 3" xfId="31457" xr:uid="{5361697C-832D-45AB-A3FD-4C5FD8320479}"/>
    <cellStyle name="l_RJ_SECOM PR - MGE E SPE - 14-05 2 2 3 2" xfId="43681" xr:uid="{6273F736-8DB5-44B1-96AF-2D33FFF37BF8}"/>
    <cellStyle name="l_RJ_SECOM PR - MGE E SPE - 14-05 2 2 4" xfId="34449" xr:uid="{08CB034B-1D5B-4659-A37B-4D2363E23820}"/>
    <cellStyle name="l_RJ_SECOM PR - MGE E SPE - 14-05 2 2 4 2" xfId="46168" xr:uid="{7ED646A9-F1C4-4694-A255-CF55DE8D85EE}"/>
    <cellStyle name="l_RJ_SECOM PR - MGE E SPE - 14-05 2 2 5" xfId="36650" xr:uid="{9F1633D0-E83E-4EC8-9225-0B722234D917}"/>
    <cellStyle name="l_RJ_SECOM PR - MGE E SPE - 14-05 2 2 6" xfId="24562" xr:uid="{13A5A080-DE19-49AA-84AE-E62D1B23B401}"/>
    <cellStyle name="l_RJ_SECOM PR - MGE E SPE - 14-05 2 3" xfId="15463" xr:uid="{E3F18223-8DB9-4A8C-B5EA-1446D973E1C3}"/>
    <cellStyle name="l_RJ_SECOM PR - MGE E SPE - 14-05 2 3 2" xfId="21622" xr:uid="{DB3BA182-75E2-4A21-9296-36158BD061BF}"/>
    <cellStyle name="l_RJ_SECOM PR - MGE E SPE - 14-05 2 3 2 2" xfId="38995" xr:uid="{EB672E5B-6C18-4262-A669-5BC63C40DC7F}"/>
    <cellStyle name="l_RJ_SECOM PR - MGE E SPE - 14-05 2 3 3" xfId="26584" xr:uid="{D9CBBBE5-E480-4D58-9531-503B0505A9DD}"/>
    <cellStyle name="l_RJ_SECOM PR - MGE E SPE - 14-05 2 4" xfId="29775" xr:uid="{5B2778BC-CD53-46A7-B430-671541F54758}"/>
    <cellStyle name="l_RJ_SECOM PR - MGE E SPE - 14-05 2 4 2" xfId="42085" xr:uid="{C51A2505-F648-401F-B4E1-A7E30DCF7562}"/>
    <cellStyle name="l_RJ_SECOM PR - MGE E SPE - 14-05 2 5" xfId="32759" xr:uid="{5E02948F-F2B4-4BB3-98B6-BB08D34B4CEC}"/>
    <cellStyle name="l_RJ_SECOM PR - MGE E SPE - 14-05 2 5 2" xfId="44514" xr:uid="{688AEF53-8666-4885-AC31-F2EEE3200B79}"/>
    <cellStyle name="l_RJ_SECOM PR - MGE E SPE - 14-05 2 6" xfId="35064" xr:uid="{FC7314E3-EE69-4B6F-9186-25A7622965B0}"/>
    <cellStyle name="l_RJ_SECOM PR - MGE E SPE - 14-05 2 7" xfId="18605" xr:uid="{152D5F71-C840-4E03-935F-4A3328FC30C8}"/>
    <cellStyle name="l_RJ_SECOM PR - MGE E SPE - 14-05 3" xfId="12733" xr:uid="{4E7541A8-4892-4FD3-8516-66858B364359}"/>
    <cellStyle name="l_RJ_SECOM PR - MGE E SPE - 14-05 3 2" xfId="16363" xr:uid="{8BA49B25-344B-4C24-9974-444BAA97CE9B}"/>
    <cellStyle name="l_RJ_SECOM PR - MGE E SPE - 14-05 3 2 2" xfId="22522" xr:uid="{43BFD503-4257-40ED-BB46-E167880E5619}"/>
    <cellStyle name="l_RJ_SECOM PR - MGE E SPE - 14-05 3 2 2 2" xfId="39800" xr:uid="{6A8358B0-56E3-4917-B8BB-DC31CA748DE7}"/>
    <cellStyle name="l_RJ_SECOM PR - MGE E SPE - 14-05 3 2 3" xfId="27441" xr:uid="{5C9AB79A-22D4-4645-B90E-0492906CD0EA}"/>
    <cellStyle name="l_RJ_SECOM PR - MGE E SPE - 14-05 3 2 4" xfId="48700" xr:uid="{BE0907AC-CF95-4985-94F5-C6CCCFD5F5A6}"/>
    <cellStyle name="l_RJ_SECOM PR - MGE E SPE - 14-05 3 3" xfId="18063" xr:uid="{F17F9577-F698-4E0C-9040-D89CBDFEAA55}"/>
    <cellStyle name="l_RJ_SECOM PR - MGE E SPE - 14-05 3 3 2" xfId="24222" xr:uid="{798E9C14-412E-4B78-876E-A15D099296B2}"/>
    <cellStyle name="l_RJ_SECOM PR - MGE E SPE - 14-05 3 3 2 2" xfId="42885" xr:uid="{29B7BA4E-B95E-4AAE-8F8D-918C1F18D3E0}"/>
    <cellStyle name="l_RJ_SECOM PR - MGE E SPE - 14-05 3 3 3" xfId="30659" xr:uid="{24AE2AB0-6565-4BAC-9F88-0097F8FF48B0}"/>
    <cellStyle name="l_RJ_SECOM PR - MGE E SPE - 14-05 3 4" xfId="33656" xr:uid="{E7B5CB2D-9500-44C2-994B-19E0BAD65974}"/>
    <cellStyle name="l_RJ_SECOM PR - MGE E SPE - 14-05 3 4 2" xfId="45375" xr:uid="{C5A2C01C-CC73-4121-9584-7CFAB637207B}"/>
    <cellStyle name="l_RJ_SECOM PR - MGE E SPE - 14-05 3 5" xfId="35858" xr:uid="{6B30BB86-F105-4AE1-BEB4-A3A192475A2B}"/>
    <cellStyle name="l_RJ_SECOM PR - MGE E SPE - 14-05 3 6" xfId="37190" xr:uid="{70A0954E-21DE-47A9-ABE9-FB21F82D057F}"/>
    <cellStyle name="l_RJ_SECOM PR - MGE E SPE - 14-05 3 6 2" xfId="46726" xr:uid="{AAC9E564-AA21-4EB1-BF34-10FAA3ABA515}"/>
    <cellStyle name="l_RJ_SECOM PR - MGE E SPE - 14-05 4" xfId="14623" xr:uid="{32A7DDA8-680E-4124-9A2B-4397669EA940}"/>
    <cellStyle name="l_RJ_SECOM PR - MGE E SPE - 14-05 4 2" xfId="20782" xr:uid="{3BBBDF37-65B0-416A-A079-874D952BBA6C}"/>
    <cellStyle name="l_RJ_SECOM PR - MGE E SPE - 14-05 4 2 2" xfId="38192" xr:uid="{84C0E53D-6E5D-4CC5-9609-BAE1DD375BDF}"/>
    <cellStyle name="l_RJ_SECOM PR - MGE E SPE - 14-05 4 3" xfId="25690" xr:uid="{9EB880B0-6886-4AB0-A10A-C6A7C23BD48F}"/>
    <cellStyle name="l_RJ_SECOM PR - MGE E SPE - 14-05 5" xfId="28901" xr:uid="{BCE9E6CE-0823-475E-83DB-166EFF975933}"/>
    <cellStyle name="l_RJ_SECOM PR - MGE E SPE - 14-05 5 2" xfId="41257" xr:uid="{D9666183-20EE-4967-AD03-8E4A2D7779BA}"/>
    <cellStyle name="l_RJ_SECOM PR - MGE E SPE - 14-05 6" xfId="24971" xr:uid="{0AE22039-F373-4F1D-B9F6-BB4DD6DF9BD2}"/>
    <cellStyle name="l_RJ_SECOM PR - MGE E SPE - 14-05_OOH - Rev 12" xfId="4489" xr:uid="{10D5BB02-9DAA-491B-9BDC-BAD01692A634}"/>
    <cellStyle name="l_RJ_SÉCULO 21" xfId="2444" xr:uid="{CE3A9335-26D1-44E1-AE5C-3D319F4507ED}"/>
    <cellStyle name="l_RJ_TV MATISSE" xfId="2445" xr:uid="{191256F0-85C4-4EA2-A8AD-E5D5D61B3277}"/>
    <cellStyle name="l_RJ_TV MATISSE 2" xfId="11781" xr:uid="{96145F15-CDC3-43C4-992C-8DCF009E52D0}"/>
    <cellStyle name="l_RJ_TV MATISSE 2 2" xfId="13537" xr:uid="{69C0FE17-15EA-435E-9A43-EA95B3DC5EEF}"/>
    <cellStyle name="l_RJ_TV MATISSE 2 2 2" xfId="17167" xr:uid="{988ACFC0-EBA1-4ADE-BD8A-DC13346B1BE6}"/>
    <cellStyle name="l_RJ_TV MATISSE 2 2 2 2" xfId="23326" xr:uid="{16DA9420-D08F-45C7-BB24-D2E8A095542A}"/>
    <cellStyle name="l_RJ_TV MATISSE 2 2 2 2 2" xfId="40593" xr:uid="{D4DFAF58-8D6E-4683-8268-820497F487D0}"/>
    <cellStyle name="l_RJ_TV MATISSE 2 2 2 3" xfId="28234" xr:uid="{77BD6C97-D559-470D-A990-3F4636983361}"/>
    <cellStyle name="l_RJ_TV MATISSE 2 2 3" xfId="31458" xr:uid="{A341E9BA-FE9F-4D8D-9566-13362CFD7849}"/>
    <cellStyle name="l_RJ_TV MATISSE 2 2 3 2" xfId="43682" xr:uid="{2923EB78-EAE2-4935-B437-5AC045D76B24}"/>
    <cellStyle name="l_RJ_TV MATISSE 2 2 4" xfId="34450" xr:uid="{9773873E-EC18-4C5E-AA1E-5A5FF7EEC566}"/>
    <cellStyle name="l_RJ_TV MATISSE 2 2 4 2" xfId="46169" xr:uid="{EA21FCD0-AE1F-4B0B-85A0-53466086D22A}"/>
    <cellStyle name="l_RJ_TV MATISSE 2 2 5" xfId="36651" xr:uid="{29DE9D3C-DDFA-4C1A-B66B-E188E5370F35}"/>
    <cellStyle name="l_RJ_TV MATISSE 2 2 6" xfId="24563" xr:uid="{3D1A821A-80A1-41B7-9B18-AFDFE1219729}"/>
    <cellStyle name="l_RJ_TV MATISSE 2 3" xfId="15464" xr:uid="{F7A0D186-9A59-44D0-8552-B0F768E65649}"/>
    <cellStyle name="l_RJ_TV MATISSE 2 3 2" xfId="21623" xr:uid="{88CB783C-5100-4BB4-861A-71FEE6205CF2}"/>
    <cellStyle name="l_RJ_TV MATISSE 2 3 2 2" xfId="38996" xr:uid="{0CBA20F3-3A31-473F-B708-7E91AA3AFB5B}"/>
    <cellStyle name="l_RJ_TV MATISSE 2 3 3" xfId="26585" xr:uid="{E05F09B4-70D2-44E2-911C-E5CD7B9F03AE}"/>
    <cellStyle name="l_RJ_TV MATISSE 2 4" xfId="29776" xr:uid="{184ECE57-D57F-4E4B-B3C7-269E1D8CAA6E}"/>
    <cellStyle name="l_RJ_TV MATISSE 2 4 2" xfId="42086" xr:uid="{9AFA156B-F1A1-4790-B3EE-7965C0C927A5}"/>
    <cellStyle name="l_RJ_TV MATISSE 2 5" xfId="32760" xr:uid="{2504E9F7-DB65-4B02-8EA1-7DC73F3E4095}"/>
    <cellStyle name="l_RJ_TV MATISSE 2 5 2" xfId="44515" xr:uid="{3A2B2520-AF4C-45A0-BBA4-4103430F3FCC}"/>
    <cellStyle name="l_RJ_TV MATISSE 2 6" xfId="35065" xr:uid="{57C22009-D660-498A-84A6-CDC1A7123CEB}"/>
    <cellStyle name="l_RJ_TV MATISSE 2 7" xfId="19303" xr:uid="{8C0AE8D9-B022-4ACA-B466-83702B7B61B5}"/>
    <cellStyle name="l_RJ_TV MATISSE 3" xfId="12734" xr:uid="{D704B59D-1A80-4F70-B75F-BB318F5554BA}"/>
    <cellStyle name="l_RJ_TV MATISSE 3 2" xfId="16364" xr:uid="{693A1DCE-058F-4782-A6AC-5C46EA477C56}"/>
    <cellStyle name="l_RJ_TV MATISSE 3 2 2" xfId="22523" xr:uid="{D5C4E214-8D0D-48AE-8448-580EB33421CE}"/>
    <cellStyle name="l_RJ_TV MATISSE 3 2 2 2" xfId="39801" xr:uid="{42A15B93-D8C2-45B3-B169-9969F7DEE9BC}"/>
    <cellStyle name="l_RJ_TV MATISSE 3 2 3" xfId="27442" xr:uid="{4633EC00-D127-4583-BAB4-524EE6A92843}"/>
    <cellStyle name="l_RJ_TV MATISSE 3 2 4" xfId="48701" xr:uid="{7058629D-1C56-4FAF-B0DD-7F27E92293F1}"/>
    <cellStyle name="l_RJ_TV MATISSE 3 3" xfId="18064" xr:uid="{A121CC7B-2121-416C-B9B2-AEC3D419B4DF}"/>
    <cellStyle name="l_RJ_TV MATISSE 3 3 2" xfId="24223" xr:uid="{33675C17-CC60-49B6-A979-56EE0B688EDD}"/>
    <cellStyle name="l_RJ_TV MATISSE 3 3 2 2" xfId="42886" xr:uid="{E298D223-8678-47EF-ABEB-B447FEE2E0F7}"/>
    <cellStyle name="l_RJ_TV MATISSE 3 3 3" xfId="30660" xr:uid="{6F19FC4C-61DE-4DD0-A918-A6A74B4F76E3}"/>
    <cellStyle name="l_RJ_TV MATISSE 3 4" xfId="33657" xr:uid="{47E7DBF4-095B-4019-A8BA-9CC65DB363EC}"/>
    <cellStyle name="l_RJ_TV MATISSE 3 4 2" xfId="45376" xr:uid="{02BB9498-5403-4B96-B2DC-CAB5B086963B}"/>
    <cellStyle name="l_RJ_TV MATISSE 3 5" xfId="35859" xr:uid="{3EF98A90-4531-4A88-99FB-A1EA50E2D686}"/>
    <cellStyle name="l_RJ_TV MATISSE 3 6" xfId="36790" xr:uid="{B902A8DF-69FE-4F01-A0D8-AE3254F1432D}"/>
    <cellStyle name="l_RJ_TV MATISSE 3 6 2" xfId="46326" xr:uid="{1E7A5F4D-9B36-4E20-9779-974F7607C09C}"/>
    <cellStyle name="l_RJ_TV MATISSE 4" xfId="14624" xr:uid="{F74B5CD1-359F-403D-BFED-25EF4F097E2A}"/>
    <cellStyle name="l_RJ_TV MATISSE 4 2" xfId="20783" xr:uid="{DBB7BBE6-3E90-48C9-B06E-3FD0C5A838D7}"/>
    <cellStyle name="l_RJ_TV MATISSE 4 2 2" xfId="38193" xr:uid="{BC61B68A-0E2E-4C64-BBB4-EC10E15776DD}"/>
    <cellStyle name="l_RJ_TV MATISSE 4 3" xfId="25691" xr:uid="{09A69DB8-D4CD-4B07-BF3B-61503BEAF8EC}"/>
    <cellStyle name="l_RJ_TV MATISSE 5" xfId="28902" xr:uid="{CBE9797A-D729-4887-9857-BF5DDAF93B55}"/>
    <cellStyle name="l_RJ_TV MATISSE 5 2" xfId="41258" xr:uid="{43DABF00-A79F-4B70-BA69-24DBCBAA5118}"/>
    <cellStyle name="l_RJ_TV MATISSE 6" xfId="24970" xr:uid="{9C6A1EE2-2EEE-4ACC-BEBC-9D25B54DD900}"/>
    <cellStyle name="l_RJ_TV MATISSE_OOH - Rev 12" xfId="4490" xr:uid="{6F2B5ABB-BB5F-4836-B868-3B0E33910D9C}"/>
    <cellStyle name="l_RS" xfId="2446" xr:uid="{E20A0A4A-B859-4A01-8A15-CDFE2C9502C9}"/>
    <cellStyle name="l_RS 2" xfId="11782" xr:uid="{E33AB4A1-CF98-4E85-B45C-CCA79879D883}"/>
    <cellStyle name="l_RS 2 2" xfId="13538" xr:uid="{E4BB0C67-AEFF-48EA-B73E-81CF030A5743}"/>
    <cellStyle name="l_RS 2 2 2" xfId="17168" xr:uid="{9731A03D-C3C1-4D0C-B5E0-DF4A5ACCF3DC}"/>
    <cellStyle name="l_RS 2 2 2 2" xfId="23327" xr:uid="{EFD937B6-6A34-46A9-8C7E-358D349E20A2}"/>
    <cellStyle name="l_RS 2 2 2 2 2" xfId="40594" xr:uid="{83AC1861-8D56-42EB-B762-D92F2A0BC9A2}"/>
    <cellStyle name="l_RS 2 2 2 3" xfId="28235" xr:uid="{370081A4-6FE6-44AD-B372-53A7D735D060}"/>
    <cellStyle name="l_RS 2 2 3" xfId="31459" xr:uid="{3981DE17-D78A-4C36-9951-6D1E69531C90}"/>
    <cellStyle name="l_RS 2 2 3 2" xfId="43683" xr:uid="{2D962C0B-85F5-4227-BA0D-4CABFB0C93E5}"/>
    <cellStyle name="l_RS 2 2 4" xfId="34451" xr:uid="{9FD190C1-7A95-46DB-A162-9C829FC336A5}"/>
    <cellStyle name="l_RS 2 2 4 2" xfId="46170" xr:uid="{E413FCFD-48C2-4E5F-9206-4AB69BD6D2B4}"/>
    <cellStyle name="l_RS 2 2 5" xfId="36652" xr:uid="{16F02D7B-0DAF-4C40-B391-6A344DAFCC46}"/>
    <cellStyle name="l_RS 2 2 6" xfId="24564" xr:uid="{943D2A94-EDBB-4DF0-AC8A-4BF5E77E1B7D}"/>
    <cellStyle name="l_RS 2 3" xfId="15465" xr:uid="{0022EB78-B3E2-4FF5-9F70-4E74C233E221}"/>
    <cellStyle name="l_RS 2 3 2" xfId="21624" xr:uid="{BF0DA993-C7C8-4DED-AAD2-4B712215AF7F}"/>
    <cellStyle name="l_RS 2 3 2 2" xfId="38997" xr:uid="{7B8C56ED-560F-480F-8225-3145FA7F2AE3}"/>
    <cellStyle name="l_RS 2 3 3" xfId="26586" xr:uid="{6E01F08E-CF8C-4C1E-B97B-AA5B31F39412}"/>
    <cellStyle name="l_RS 2 4" xfId="29777" xr:uid="{22673337-EE6F-4295-A029-8F262ED4D9CB}"/>
    <cellStyle name="l_RS 2 4 2" xfId="42087" xr:uid="{77B51EF5-2DB7-4A1C-9934-2888AB0D5E26}"/>
    <cellStyle name="l_RS 2 5" xfId="32761" xr:uid="{401C9734-B8C6-4787-8082-CBDCC0F4134E}"/>
    <cellStyle name="l_RS 2 5 2" xfId="44516" xr:uid="{1F2508BF-929C-424C-82B2-208B8389E4BC}"/>
    <cellStyle name="l_RS 2 6" xfId="35066" xr:uid="{EF4D6989-CF99-413B-B6EA-959331356713}"/>
    <cellStyle name="l_RS 2 7" xfId="19597" xr:uid="{C7B72D7C-58FD-4084-833D-89F878141A38}"/>
    <cellStyle name="l_RS 3" xfId="12735" xr:uid="{CF4CE334-5E33-419A-8BE7-E34564196B07}"/>
    <cellStyle name="l_RS 3 2" xfId="16365" xr:uid="{7E16B0EA-A604-41DA-ABF0-E83C9D75ADA1}"/>
    <cellStyle name="l_RS 3 2 2" xfId="22524" xr:uid="{F513C7EB-A497-4773-9220-21F8E4169D36}"/>
    <cellStyle name="l_RS 3 2 2 2" xfId="39802" xr:uid="{9596C143-C00B-498B-8BC8-6E2F14FD7A89}"/>
    <cellStyle name="l_RS 3 2 3" xfId="27443" xr:uid="{412BA567-FFA7-4A78-8358-00E0FD7B3170}"/>
    <cellStyle name="l_RS 3 2 4" xfId="48702" xr:uid="{8C07CD8D-3184-442E-9564-C4FD9E547D2F}"/>
    <cellStyle name="l_RS 3 3" xfId="18065" xr:uid="{243480EE-4958-4828-963B-4331B329DDCE}"/>
    <cellStyle name="l_RS 3 3 2" xfId="24224" xr:uid="{D0C780A9-CA1D-4688-9846-C59170D5AAFD}"/>
    <cellStyle name="l_RS 3 3 2 2" xfId="42887" xr:uid="{6B1417E4-660C-4F8D-B338-71C81C0B087C}"/>
    <cellStyle name="l_RS 3 3 3" xfId="30661" xr:uid="{18E0F96C-68FC-4663-8C97-3AEA16FB0782}"/>
    <cellStyle name="l_RS 3 4" xfId="33658" xr:uid="{68985CE4-D24C-422C-868A-F18F6B4BEBA4}"/>
    <cellStyle name="l_RS 3 4 2" xfId="45377" xr:uid="{DDAAFCE3-2968-49D9-9A52-1E11DFA9E5A6}"/>
    <cellStyle name="l_RS 3 5" xfId="35860" xr:uid="{3F521C4F-3E12-434B-A7D5-039B93895E36}"/>
    <cellStyle name="l_RS 3 6" xfId="32938" xr:uid="{906B7C70-0BA3-4D29-9E47-FEFDDB8EEDCC}"/>
    <cellStyle name="l_RS 3 6 2" xfId="44676" xr:uid="{00ED6643-15FC-4622-8EB8-0AC7304E4A0D}"/>
    <cellStyle name="l_RS 4" xfId="14625" xr:uid="{CF6F9EF1-35C6-4363-8FD7-BDC26B48A93F}"/>
    <cellStyle name="l_RS 4 2" xfId="20784" xr:uid="{26EC7F82-D107-450A-A127-423880F2F533}"/>
    <cellStyle name="l_RS 4 2 2" xfId="38194" xr:uid="{CB35F0A1-27C4-4E0D-9402-7BA1EE1641E8}"/>
    <cellStyle name="l_RS 4 3" xfId="25692" xr:uid="{D217EF15-4F96-418A-B00C-5AD8BDBADECE}"/>
    <cellStyle name="l_RS 5" xfId="28903" xr:uid="{FF3188D7-F9F8-4B50-A894-67750E2D5341}"/>
    <cellStyle name="l_RS 5 2" xfId="41259" xr:uid="{8D5E1DF4-C367-48B2-8B58-2C480E04B892}"/>
    <cellStyle name="l_RS 6" xfId="24969" xr:uid="{446A6221-1AEB-443E-AD2C-CBE3761EA857}"/>
    <cellStyle name="l_RS_OOH - Rev 12" xfId="4491" xr:uid="{0664FD39-51F7-48AA-9651-BEEA7D099472}"/>
    <cellStyle name="l_RS_Plano PR -" xfId="2447" xr:uid="{5CE4E4D5-8944-4503-AE5A-15B47EB58572}"/>
    <cellStyle name="l_RS_Plano RS" xfId="2448" xr:uid="{71B514E2-238F-43F8-AE32-4854662CAA46}"/>
    <cellStyle name="l_SECOM PR - 7 DE SETEMBRO - REV I" xfId="2449" xr:uid="{89C4F958-F14F-4240-8A5B-71F3C4A10C2E}"/>
    <cellStyle name="l_SECOM PR - 7 DE SETEMBRO - REV I 2" xfId="11783" xr:uid="{4DD2BE9E-DBEE-4E97-AFEE-7FB0713D6B1E}"/>
    <cellStyle name="l_SECOM PR - 7 DE SETEMBRO - REV I 2 2" xfId="13539" xr:uid="{9B636C27-4DD9-4DC1-84C0-83CD87D8098F}"/>
    <cellStyle name="l_SECOM PR - 7 DE SETEMBRO - REV I 2 2 2" xfId="17169" xr:uid="{A9E0F9F7-56F2-4C62-9B1B-890F816A7488}"/>
    <cellStyle name="l_SECOM PR - 7 DE SETEMBRO - REV I 2 2 2 2" xfId="23328" xr:uid="{897C4CA9-A241-42D1-997D-7C7FFCB92F77}"/>
    <cellStyle name="l_SECOM PR - 7 DE SETEMBRO - REV I 2 2 2 2 2" xfId="40595" xr:uid="{7C296512-1497-42F3-AB44-DBD8F419082D}"/>
    <cellStyle name="l_SECOM PR - 7 DE SETEMBRO - REV I 2 2 2 3" xfId="28236" xr:uid="{1516A967-2052-4C45-B8E3-AC9D38638ACC}"/>
    <cellStyle name="l_SECOM PR - 7 DE SETEMBRO - REV I 2 2 3" xfId="31460" xr:uid="{7C2941A8-FB2A-4573-83CF-1E119B6CC46A}"/>
    <cellStyle name="l_SECOM PR - 7 DE SETEMBRO - REV I 2 2 3 2" xfId="43684" xr:uid="{6044819D-0CFB-40C1-8A87-DD6F68704819}"/>
    <cellStyle name="l_SECOM PR - 7 DE SETEMBRO - REV I 2 2 4" xfId="34452" xr:uid="{5A08161E-3BF5-478D-8FAC-379B12B12BA1}"/>
    <cellStyle name="l_SECOM PR - 7 DE SETEMBRO - REV I 2 2 4 2" xfId="46171" xr:uid="{CDD9D877-EFBF-4EC2-9EAC-C0ACD87AD3EB}"/>
    <cellStyle name="l_SECOM PR - 7 DE SETEMBRO - REV I 2 2 5" xfId="36653" xr:uid="{B40BB4D2-DF09-4395-AAFA-33FDF490D287}"/>
    <cellStyle name="l_SECOM PR - 7 DE SETEMBRO - REV I 2 2 6" xfId="24565" xr:uid="{C4F8D8FE-F5CC-4437-B45F-F9A326080413}"/>
    <cellStyle name="l_SECOM PR - 7 DE SETEMBRO - REV I 2 3" xfId="15466" xr:uid="{53B0EB43-1D4E-4766-BBF9-60EF24C226DD}"/>
    <cellStyle name="l_SECOM PR - 7 DE SETEMBRO - REV I 2 3 2" xfId="21625" xr:uid="{10397036-74DA-4148-9387-AC7DBAE6107B}"/>
    <cellStyle name="l_SECOM PR - 7 DE SETEMBRO - REV I 2 3 2 2" xfId="38998" xr:uid="{6460AC55-80DA-4DB2-B360-9FD054F8D733}"/>
    <cellStyle name="l_SECOM PR - 7 DE SETEMBRO - REV I 2 3 3" xfId="26587" xr:uid="{1BC5E0DA-C1A1-4856-B364-F46F5452E752}"/>
    <cellStyle name="l_SECOM PR - 7 DE SETEMBRO - REV I 2 4" xfId="29778" xr:uid="{F253585E-122A-404C-8205-02917CBB86FF}"/>
    <cellStyle name="l_SECOM PR - 7 DE SETEMBRO - REV I 2 4 2" xfId="42088" xr:uid="{40CFA547-27FF-4174-A1D1-43630627B3B6}"/>
    <cellStyle name="l_SECOM PR - 7 DE SETEMBRO - REV I 2 5" xfId="32762" xr:uid="{77E0DB4B-8998-4FB6-B8E9-15714BB421C9}"/>
    <cellStyle name="l_SECOM PR - 7 DE SETEMBRO - REV I 2 5 2" xfId="44517" xr:uid="{1C86D90B-6F6D-4A88-B70C-6F5200BEC900}"/>
    <cellStyle name="l_SECOM PR - 7 DE SETEMBRO - REV I 2 6" xfId="35067" xr:uid="{D3D8BFC1-A07A-4891-A476-34526B234A4E}"/>
    <cellStyle name="l_SECOM PR - 7 DE SETEMBRO - REV I 2 7" xfId="18920" xr:uid="{833D338D-9B14-4063-BB15-D164487F5FEC}"/>
    <cellStyle name="l_SECOM PR - 7 DE SETEMBRO - REV I 3" xfId="12736" xr:uid="{9B8C3C0C-90B1-4B02-A436-0E9F77E624FA}"/>
    <cellStyle name="l_SECOM PR - 7 DE SETEMBRO - REV I 3 2" xfId="16366" xr:uid="{4C7BB244-F671-4C68-A52C-0DB6711EE332}"/>
    <cellStyle name="l_SECOM PR - 7 DE SETEMBRO - REV I 3 2 2" xfId="22525" xr:uid="{6247B4ED-9465-4924-A7D0-F4A0ADCD3F86}"/>
    <cellStyle name="l_SECOM PR - 7 DE SETEMBRO - REV I 3 2 2 2" xfId="39803" xr:uid="{D8235557-1750-4576-9BCC-EBD59BBA3CC4}"/>
    <cellStyle name="l_SECOM PR - 7 DE SETEMBRO - REV I 3 2 3" xfId="27444" xr:uid="{0528EB8D-E8EE-4EE2-A8BC-3412FC21CE9D}"/>
    <cellStyle name="l_SECOM PR - 7 DE SETEMBRO - REV I 3 2 4" xfId="48703" xr:uid="{DC3289BD-CBF9-4D04-B86B-F88724DF5379}"/>
    <cellStyle name="l_SECOM PR - 7 DE SETEMBRO - REV I 3 3" xfId="18066" xr:uid="{B8BA9FBE-29C7-494D-9F17-704B3666CBCB}"/>
    <cellStyle name="l_SECOM PR - 7 DE SETEMBRO - REV I 3 3 2" xfId="24225" xr:uid="{8F183595-C55C-4C97-B687-70B866DF46D0}"/>
    <cellStyle name="l_SECOM PR - 7 DE SETEMBRO - REV I 3 3 2 2" xfId="42888" xr:uid="{0E32E7EB-2D0F-487A-9FEE-E246CDE02600}"/>
    <cellStyle name="l_SECOM PR - 7 DE SETEMBRO - REV I 3 3 3" xfId="30662" xr:uid="{B1A6CF21-711C-4AB6-BCB8-298A6AE7010C}"/>
    <cellStyle name="l_SECOM PR - 7 DE SETEMBRO - REV I 3 4" xfId="33659" xr:uid="{9AAAB2B4-CCF6-40E4-B8A4-68DB61F83752}"/>
    <cellStyle name="l_SECOM PR - 7 DE SETEMBRO - REV I 3 4 2" xfId="45378" xr:uid="{1974F313-BF78-4B3E-B46F-45FC98A2C2C2}"/>
    <cellStyle name="l_SECOM PR - 7 DE SETEMBRO - REV I 3 5" xfId="35861" xr:uid="{A6167CAE-5487-4D70-87EF-22C615DFA764}"/>
    <cellStyle name="l_SECOM PR - 7 DE SETEMBRO - REV I 3 6" xfId="36986" xr:uid="{9121D417-2E8C-47A5-BFD6-F100A5304439}"/>
    <cellStyle name="l_SECOM PR - 7 DE SETEMBRO - REV I 3 6 2" xfId="46522" xr:uid="{53F59C4C-F30F-44E2-9B58-0A1A89E16012}"/>
    <cellStyle name="l_SECOM PR - 7 DE SETEMBRO - REV I 4" xfId="14626" xr:uid="{68A29DF7-F760-4A9A-9125-E60494E326D7}"/>
    <cellStyle name="l_SECOM PR - 7 DE SETEMBRO - REV I 4 2" xfId="20785" xr:uid="{8C124F58-06B8-4228-B8FC-BE3BE97299C2}"/>
    <cellStyle name="l_SECOM PR - 7 DE SETEMBRO - REV I 4 2 2" xfId="38195" xr:uid="{8E105269-8605-42F4-899C-B84C031A5BD1}"/>
    <cellStyle name="l_SECOM PR - 7 DE SETEMBRO - REV I 4 3" xfId="25693" xr:uid="{CE99FB46-9542-435F-A470-7487BB32F6D6}"/>
    <cellStyle name="l_SECOM PR - 7 DE SETEMBRO - REV I 5" xfId="28904" xr:uid="{A38A516E-32C1-4A6E-ACDC-50E2AF15A18F}"/>
    <cellStyle name="l_SECOM PR - 7 DE SETEMBRO - REV I 5 2" xfId="41260" xr:uid="{AFB47291-FAB0-4BD7-B13E-F74D4D58B668}"/>
    <cellStyle name="l_SECOM PR - 7 DE SETEMBRO - REV I 6" xfId="25861" xr:uid="{F1BD560D-4C08-4EE6-8C68-1E3983B9740E}"/>
    <cellStyle name="l_SECOM PR - 7 DE SETEMBRO - REV I_CINEMA - BRASÍLIA - 141" xfId="2450" xr:uid="{4B23F83D-F715-4289-9798-15154A7084DC}"/>
    <cellStyle name="l_SECOM PR - 7 DE SETEMBRO - REV I_CINEMA_-_9_MERCADOS" xfId="2451" xr:uid="{F058F44C-E51B-4B0E-AC26-F4AC20136EDB}"/>
    <cellStyle name="l_SECOM PR - 7 DE SETEMBRO - REV I_OOH - Rev 12" xfId="4492" xr:uid="{AAA7F575-AE39-4D0E-94AD-7A0FC19F020E}"/>
    <cellStyle name="l_SECOM PR - 7 DE SETEMBRO - REV I_Plano  DF - Jornal Meia Pág. Tab. 17.05" xfId="2452" xr:uid="{0540E11D-5267-4327-ACF6-6AACFED9EE4B}"/>
    <cellStyle name="l_SECOM PR - 7 DE SETEMBRO - REV I_Plano  PE - Jornal Meia Pág. Tab. 17.05" xfId="2453" xr:uid="{E6A02E88-F3B9-4692-98CD-8225D6A187B8}"/>
    <cellStyle name="l_SECOM PR - 7 DE SETEMBRO - REV I_Plano BA - Jornal Meia Pág. Tab. 17.05" xfId="2454" xr:uid="{446B852E-5871-4526-8978-1DAAA96C6014}"/>
    <cellStyle name="l_SECOM PR - 7 DE SETEMBRO - REV I_Plano CE - Jornal Meia Pág. Tab. 17.05" xfId="2455" xr:uid="{CD37244C-2119-498F-9787-95CBB31700F2}"/>
    <cellStyle name="l_SECOM PR - 7 DE SETEMBRO - REV I_REV I - PLANO RÁDIO CONSOLIDADO MATISSE 07.07" xfId="2456" xr:uid="{A7C85E34-D072-4B2A-81B6-62C866B638B7}"/>
    <cellStyle name="l_SECOM PR - 7 DE SETEMBRO - REV I_SÉCULO 21" xfId="2457" xr:uid="{A86F0F93-8CA8-457B-91E8-DD66578E7DB0}"/>
    <cellStyle name="l_SECOM PR - MAIS BRASIL - 2a  ETAPA - 13-05 CONFERENCIA 10.05.08" xfId="2458" xr:uid="{F423D491-2E0A-4EE6-A9AA-C73DD293582D}"/>
    <cellStyle name="l_SECOM PR - MAIS BRASIL - 2a  ETAPA - 13-05 CONFERENCIA 10.05.08 2" xfId="11784" xr:uid="{581718AC-99EC-46D3-8D6A-129A3255A775}"/>
    <cellStyle name="l_SECOM PR - MAIS BRASIL - 2a  ETAPA - 13-05 CONFERENCIA 10.05.08 2 2" xfId="13540" xr:uid="{0F2EC2E6-21AF-4A0F-AD04-E15ECBA9599B}"/>
    <cellStyle name="l_SECOM PR - MAIS BRASIL - 2a  ETAPA - 13-05 CONFERENCIA 10.05.08 2 2 2" xfId="17170" xr:uid="{48B1CD3C-DD82-49FF-BF8A-0B656D73561F}"/>
    <cellStyle name="l_SECOM PR - MAIS BRASIL - 2a  ETAPA - 13-05 CONFERENCIA 10.05.08 2 2 2 2" xfId="23329" xr:uid="{BE9910EC-062D-440E-94FA-234CC109623E}"/>
    <cellStyle name="l_SECOM PR - MAIS BRASIL - 2a  ETAPA - 13-05 CONFERENCIA 10.05.08 2 2 2 2 2" xfId="40596" xr:uid="{46C00CD2-8578-4B4E-9343-5F30CECA319D}"/>
    <cellStyle name="l_SECOM PR - MAIS BRASIL - 2a  ETAPA - 13-05 CONFERENCIA 10.05.08 2 2 2 3" xfId="28237" xr:uid="{E38FFED1-CEB5-4893-A2CD-59E49DAE09A1}"/>
    <cellStyle name="l_SECOM PR - MAIS BRASIL - 2a  ETAPA - 13-05 CONFERENCIA 10.05.08 2 2 3" xfId="31461" xr:uid="{83184A17-A639-4624-93BD-B0505E88B5DE}"/>
    <cellStyle name="l_SECOM PR - MAIS BRASIL - 2a  ETAPA - 13-05 CONFERENCIA 10.05.08 2 2 3 2" xfId="43685" xr:uid="{ADC4CC3B-31B7-41E2-8C41-CD702761DB8F}"/>
    <cellStyle name="l_SECOM PR - MAIS BRASIL - 2a  ETAPA - 13-05 CONFERENCIA 10.05.08 2 2 4" xfId="34453" xr:uid="{424ADBB6-44FE-40A2-A866-F546650D61A1}"/>
    <cellStyle name="l_SECOM PR - MAIS BRASIL - 2a  ETAPA - 13-05 CONFERENCIA 10.05.08 2 2 4 2" xfId="46172" xr:uid="{1049CEDB-E8FC-464C-9B67-A997F59D420A}"/>
    <cellStyle name="l_SECOM PR - MAIS BRASIL - 2a  ETAPA - 13-05 CONFERENCIA 10.05.08 2 2 5" xfId="36654" xr:uid="{75453F98-33E8-423A-BE0A-BE0CEFD5EFFF}"/>
    <cellStyle name="l_SECOM PR - MAIS BRASIL - 2a  ETAPA - 13-05 CONFERENCIA 10.05.08 2 2 6" xfId="24566" xr:uid="{2D9FA49D-66A5-436D-8F0B-ABE167C5448E}"/>
    <cellStyle name="l_SECOM PR - MAIS BRASIL - 2a  ETAPA - 13-05 CONFERENCIA 10.05.08 2 3" xfId="15467" xr:uid="{C6018FF3-1C21-4F72-A9D0-61531AD4C666}"/>
    <cellStyle name="l_SECOM PR - MAIS BRASIL - 2a  ETAPA - 13-05 CONFERENCIA 10.05.08 2 3 2" xfId="21626" xr:uid="{D1AD84CE-4492-49BF-BB35-B0631DA7C9CA}"/>
    <cellStyle name="l_SECOM PR - MAIS BRASIL - 2a  ETAPA - 13-05 CONFERENCIA 10.05.08 2 3 2 2" xfId="38999" xr:uid="{CC849B1C-6618-43B4-9406-4EBA5F12E575}"/>
    <cellStyle name="l_SECOM PR - MAIS BRASIL - 2a  ETAPA - 13-05 CONFERENCIA 10.05.08 2 3 3" xfId="26588" xr:uid="{9F3EB619-F5F6-4364-92DE-391321E014DF}"/>
    <cellStyle name="l_SECOM PR - MAIS BRASIL - 2a  ETAPA - 13-05 CONFERENCIA 10.05.08 2 4" xfId="29779" xr:uid="{A0E168B0-3A2A-4272-B1A7-6F6D1279CC86}"/>
    <cellStyle name="l_SECOM PR - MAIS BRASIL - 2a  ETAPA - 13-05 CONFERENCIA 10.05.08 2 4 2" xfId="42089" xr:uid="{6AC20235-A78A-4C52-AD00-409D2D659DE6}"/>
    <cellStyle name="l_SECOM PR - MAIS BRASIL - 2a  ETAPA - 13-05 CONFERENCIA 10.05.08 2 5" xfId="32763" xr:uid="{37635E61-01CA-400F-8CE6-F532A7E1635A}"/>
    <cellStyle name="l_SECOM PR - MAIS BRASIL - 2a  ETAPA - 13-05 CONFERENCIA 10.05.08 2 5 2" xfId="44518" xr:uid="{CF565D15-902C-4C36-B5C3-E9A5806F1E2F}"/>
    <cellStyle name="l_SECOM PR - MAIS BRASIL - 2a  ETAPA - 13-05 CONFERENCIA 10.05.08 2 6" xfId="35068" xr:uid="{959F77FD-28B8-4217-9F58-AC52A038ACB8}"/>
    <cellStyle name="l_SECOM PR - MAIS BRASIL - 2a  ETAPA - 13-05 CONFERENCIA 10.05.08 2 7" xfId="18604" xr:uid="{0FE82FE9-8278-4D05-86E1-67CF9967ADA5}"/>
    <cellStyle name="l_SECOM PR - MAIS BRASIL - 2a  ETAPA - 13-05 CONFERENCIA 10.05.08 3" xfId="12737" xr:uid="{23A64FB1-B734-4091-AABD-ED845657EFF8}"/>
    <cellStyle name="l_SECOM PR - MAIS BRASIL - 2a  ETAPA - 13-05 CONFERENCIA 10.05.08 3 2" xfId="16367" xr:uid="{FC4403DC-1273-42B0-9934-D3FF394CB9D9}"/>
    <cellStyle name="l_SECOM PR - MAIS BRASIL - 2a  ETAPA - 13-05 CONFERENCIA 10.05.08 3 2 2" xfId="22526" xr:uid="{FF1286DD-007B-4B6C-9DDA-4F3801EDAD7E}"/>
    <cellStyle name="l_SECOM PR - MAIS BRASIL - 2a  ETAPA - 13-05 CONFERENCIA 10.05.08 3 2 2 2" xfId="39804" xr:uid="{58EA97C7-6B0D-4456-800C-9360F3D1E193}"/>
    <cellStyle name="l_SECOM PR - MAIS BRASIL - 2a  ETAPA - 13-05 CONFERENCIA 10.05.08 3 2 3" xfId="27445" xr:uid="{E4C7F0A7-C70D-4EC8-9CE0-99DE9C725D03}"/>
    <cellStyle name="l_SECOM PR - MAIS BRASIL - 2a  ETAPA - 13-05 CONFERENCIA 10.05.08 3 2 4" xfId="48704" xr:uid="{88523C8A-3DAD-4DD8-9A6A-484C6D07BC67}"/>
    <cellStyle name="l_SECOM PR - MAIS BRASIL - 2a  ETAPA - 13-05 CONFERENCIA 10.05.08 3 3" xfId="18067" xr:uid="{89D1B489-0116-4232-A85C-320B38B53188}"/>
    <cellStyle name="l_SECOM PR - MAIS BRASIL - 2a  ETAPA - 13-05 CONFERENCIA 10.05.08 3 3 2" xfId="24226" xr:uid="{12E3C0FB-CA6D-40A3-80AE-4ACBA4DA9DE3}"/>
    <cellStyle name="l_SECOM PR - MAIS BRASIL - 2a  ETAPA - 13-05 CONFERENCIA 10.05.08 3 3 2 2" xfId="42889" xr:uid="{1DB70C95-358F-4FE4-B5A1-D26B11EE9FE2}"/>
    <cellStyle name="l_SECOM PR - MAIS BRASIL - 2a  ETAPA - 13-05 CONFERENCIA 10.05.08 3 3 3" xfId="30663" xr:uid="{FA2B4F79-3598-4616-8F35-2616D222655C}"/>
    <cellStyle name="l_SECOM PR - MAIS BRASIL - 2a  ETAPA - 13-05 CONFERENCIA 10.05.08 3 4" xfId="33660" xr:uid="{56192097-8F51-4EBF-9FB9-6787CA1B3788}"/>
    <cellStyle name="l_SECOM PR - MAIS BRASIL - 2a  ETAPA - 13-05 CONFERENCIA 10.05.08 3 4 2" xfId="45379" xr:uid="{B447254A-5D1C-4A82-91E7-7EDEFA311564}"/>
    <cellStyle name="l_SECOM PR - MAIS BRASIL - 2a  ETAPA - 13-05 CONFERENCIA 10.05.08 3 5" xfId="35862" xr:uid="{05E72D0A-89BE-4840-BB84-D8E3E02B014C}"/>
    <cellStyle name="l_SECOM PR - MAIS BRASIL - 2a  ETAPA - 13-05 CONFERENCIA 10.05.08 3 6" xfId="37189" xr:uid="{D2A46A54-CDDC-4ADD-82F3-6E41FAE4DAA5}"/>
    <cellStyle name="l_SECOM PR - MAIS BRASIL - 2a  ETAPA - 13-05 CONFERENCIA 10.05.08 3 6 2" xfId="46725" xr:uid="{B8946001-2B07-4161-BD30-7DE0A486C84D}"/>
    <cellStyle name="l_SECOM PR - MAIS BRASIL - 2a  ETAPA - 13-05 CONFERENCIA 10.05.08 4" xfId="14627" xr:uid="{763C5232-3901-40F9-82DF-88B52BDABC80}"/>
    <cellStyle name="l_SECOM PR - MAIS BRASIL - 2a  ETAPA - 13-05 CONFERENCIA 10.05.08 4 2" xfId="20786" xr:uid="{D0EE1599-6338-4DB2-9FC2-3DDB99289A71}"/>
    <cellStyle name="l_SECOM PR - MAIS BRASIL - 2a  ETAPA - 13-05 CONFERENCIA 10.05.08 4 2 2" xfId="38196" xr:uid="{C0EB1E42-E00F-4216-8ABE-E9FFF8327832}"/>
    <cellStyle name="l_SECOM PR - MAIS BRASIL - 2a  ETAPA - 13-05 CONFERENCIA 10.05.08 4 3" xfId="25694" xr:uid="{ECA57138-EC6A-47E3-9C73-CACF4CC369B8}"/>
    <cellStyle name="l_SECOM PR - MAIS BRASIL - 2a  ETAPA - 13-05 CONFERENCIA 10.05.08 5" xfId="28905" xr:uid="{5CA2C090-5A5D-44A7-BBE1-C711A50F313B}"/>
    <cellStyle name="l_SECOM PR - MAIS BRASIL - 2a  ETAPA - 13-05 CONFERENCIA 10.05.08 5 2" xfId="41261" xr:uid="{1609CC5E-CBD3-4CD6-9A97-C9BCF7D19C5A}"/>
    <cellStyle name="l_SECOM PR - MAIS BRASIL - 2a  ETAPA - 13-05 CONFERENCIA 10.05.08 6" xfId="25859" xr:uid="{226199AC-D907-4CE8-B80A-B8A0C6D427C2}"/>
    <cellStyle name="l_SECOM PR - MAIS BRASIL - 2a  ETAPA - 13-05 CONFERENCIA 10.05.08_OOH - Rev 12" xfId="4493" xr:uid="{26A86B06-D25E-4E81-B57F-91F98F48B02B}"/>
    <cellStyle name="l_SECOM PR - MAIS BRASIL - 2a  ETAPA - 13-05 CONFERENCIA 10.05.08_SECOM PR - BAHIA -  14-05-08" xfId="2459" xr:uid="{165A1402-7171-45C5-BD0D-B958E3A35A80}"/>
    <cellStyle name="l_SECOM PR - MAIS BRASIL - 2a  ETAPA - 13-05 CONFERENCIA 10.05.08_SECOM PR - DISTRITO FEDERAL - 14-05-08" xfId="2460" xr:uid="{8A7F5B6E-A81F-49D7-8373-9BCB7DB6E9FE}"/>
    <cellStyle name="l_SECOM PR - MAIS BRASIL - 2a  ETAPA - 13-05 CONFERENCIA 10.05.08_SECOM PR - DISTRITO FEDERAL - 14-05-08 2" xfId="11785" xr:uid="{303102A6-FFE4-4BFE-8509-1C6DA241B7DB}"/>
    <cellStyle name="l_SECOM PR - MAIS BRASIL - 2a  ETAPA - 13-05 CONFERENCIA 10.05.08_SECOM PR - DISTRITO FEDERAL - 14-05-08 2 2" xfId="13541" xr:uid="{CF56C607-5527-4B3A-9A84-405616BB8D67}"/>
    <cellStyle name="l_SECOM PR - MAIS BRASIL - 2a  ETAPA - 13-05 CONFERENCIA 10.05.08_SECOM PR - DISTRITO FEDERAL - 14-05-08 2 2 2" xfId="17171" xr:uid="{7E91B94F-0474-4D1B-AAB6-02B25A5FDDA4}"/>
    <cellStyle name="l_SECOM PR - MAIS BRASIL - 2a  ETAPA - 13-05 CONFERENCIA 10.05.08_SECOM PR - DISTRITO FEDERAL - 14-05-08 2 2 2 2" xfId="23330" xr:uid="{483F0573-9138-43EC-BDE4-9F4AF3337F9B}"/>
    <cellStyle name="l_SECOM PR - MAIS BRASIL - 2a  ETAPA - 13-05 CONFERENCIA 10.05.08_SECOM PR - DISTRITO FEDERAL - 14-05-08 2 2 2 2 2" xfId="40597" xr:uid="{0A109CED-9DBE-4FA9-A60D-DC06A94C01F9}"/>
    <cellStyle name="l_SECOM PR - MAIS BRASIL - 2a  ETAPA - 13-05 CONFERENCIA 10.05.08_SECOM PR - DISTRITO FEDERAL - 14-05-08 2 2 2 3" xfId="28238" xr:uid="{09C6D480-B0F8-48B6-9784-50E35CC4756F}"/>
    <cellStyle name="l_SECOM PR - MAIS BRASIL - 2a  ETAPA - 13-05 CONFERENCIA 10.05.08_SECOM PR - DISTRITO FEDERAL - 14-05-08 2 2 3" xfId="31462" xr:uid="{7BDFC158-F4DD-4D9F-8F9A-4A4F07408F1B}"/>
    <cellStyle name="l_SECOM PR - MAIS BRASIL - 2a  ETAPA - 13-05 CONFERENCIA 10.05.08_SECOM PR - DISTRITO FEDERAL - 14-05-08 2 2 3 2" xfId="43686" xr:uid="{84888AFE-BA81-4FE4-9C6D-4BF1E01ED2F2}"/>
    <cellStyle name="l_SECOM PR - MAIS BRASIL - 2a  ETAPA - 13-05 CONFERENCIA 10.05.08_SECOM PR - DISTRITO FEDERAL - 14-05-08 2 2 4" xfId="34454" xr:uid="{63206EA5-1691-4A86-B63E-63E02D36361C}"/>
    <cellStyle name="l_SECOM PR - MAIS BRASIL - 2a  ETAPA - 13-05 CONFERENCIA 10.05.08_SECOM PR - DISTRITO FEDERAL - 14-05-08 2 2 4 2" xfId="46173" xr:uid="{89B96A57-C0AB-4C2C-ADD0-8EA6FBBB4570}"/>
    <cellStyle name="l_SECOM PR - MAIS BRASIL - 2a  ETAPA - 13-05 CONFERENCIA 10.05.08_SECOM PR - DISTRITO FEDERAL - 14-05-08 2 2 5" xfId="36655" xr:uid="{3E455977-69EA-44F4-A4A6-81BC2C89EF29}"/>
    <cellStyle name="l_SECOM PR - MAIS BRASIL - 2a  ETAPA - 13-05 CONFERENCIA 10.05.08_SECOM PR - DISTRITO FEDERAL - 14-05-08 2 2 6" xfId="24567" xr:uid="{4558B185-7516-4CBF-90E1-9F27F8C22FB0}"/>
    <cellStyle name="l_SECOM PR - MAIS BRASIL - 2a  ETAPA - 13-05 CONFERENCIA 10.05.08_SECOM PR - DISTRITO FEDERAL - 14-05-08 2 3" xfId="15468" xr:uid="{E38F4B4C-3E38-4327-A72A-34D37BBCE65F}"/>
    <cellStyle name="l_SECOM PR - MAIS BRASIL - 2a  ETAPA - 13-05 CONFERENCIA 10.05.08_SECOM PR - DISTRITO FEDERAL - 14-05-08 2 3 2" xfId="21627" xr:uid="{E58ABFB1-34A1-4FE8-B2D9-2E5220D5D8D9}"/>
    <cellStyle name="l_SECOM PR - MAIS BRASIL - 2a  ETAPA - 13-05 CONFERENCIA 10.05.08_SECOM PR - DISTRITO FEDERAL - 14-05-08 2 3 2 2" xfId="39000" xr:uid="{F23295C3-6108-40A2-BEF0-2E8007E6ADA4}"/>
    <cellStyle name="l_SECOM PR - MAIS BRASIL - 2a  ETAPA - 13-05 CONFERENCIA 10.05.08_SECOM PR - DISTRITO FEDERAL - 14-05-08 2 3 3" xfId="26589" xr:uid="{00C7514F-F706-41E8-A19D-8D76A048DA39}"/>
    <cellStyle name="l_SECOM PR - MAIS BRASIL - 2a  ETAPA - 13-05 CONFERENCIA 10.05.08_SECOM PR - DISTRITO FEDERAL - 14-05-08 2 4" xfId="29780" xr:uid="{94675232-0B91-4A71-87D3-59BF39440E7A}"/>
    <cellStyle name="l_SECOM PR - MAIS BRASIL - 2a  ETAPA - 13-05 CONFERENCIA 10.05.08_SECOM PR - DISTRITO FEDERAL - 14-05-08 2 4 2" xfId="42090" xr:uid="{637C713D-6AD8-4810-84F6-BE15C6D7CB2C}"/>
    <cellStyle name="l_SECOM PR - MAIS BRASIL - 2a  ETAPA - 13-05 CONFERENCIA 10.05.08_SECOM PR - DISTRITO FEDERAL - 14-05-08 2 5" xfId="32764" xr:uid="{E59D2EE9-3443-4649-B574-C6EC55028DE9}"/>
    <cellStyle name="l_SECOM PR - MAIS BRASIL - 2a  ETAPA - 13-05 CONFERENCIA 10.05.08_SECOM PR - DISTRITO FEDERAL - 14-05-08 2 5 2" xfId="44519" xr:uid="{77EB4537-E22C-4108-BAD6-F76B13FDD24B}"/>
    <cellStyle name="l_SECOM PR - MAIS BRASIL - 2a  ETAPA - 13-05 CONFERENCIA 10.05.08_SECOM PR - DISTRITO FEDERAL - 14-05-08 2 6" xfId="35069" xr:uid="{5EA89979-4014-4102-81DB-1D9524F74D70}"/>
    <cellStyle name="l_SECOM PR - MAIS BRASIL - 2a  ETAPA - 13-05 CONFERENCIA 10.05.08_SECOM PR - DISTRITO FEDERAL - 14-05-08 2 7" xfId="19302" xr:uid="{60D589F9-040E-4305-AA6C-61817A6DDA5C}"/>
    <cellStyle name="l_SECOM PR - MAIS BRASIL - 2a  ETAPA - 13-05 CONFERENCIA 10.05.08_SECOM PR - DISTRITO FEDERAL - 14-05-08 3" xfId="12738" xr:uid="{5E3CA92E-545D-4FD4-ACB2-86109CC7AD01}"/>
    <cellStyle name="l_SECOM PR - MAIS BRASIL - 2a  ETAPA - 13-05 CONFERENCIA 10.05.08_SECOM PR - DISTRITO FEDERAL - 14-05-08 3 2" xfId="16368" xr:uid="{F45CF626-A73B-45FB-B2B5-C010EEFCA8B6}"/>
    <cellStyle name="l_SECOM PR - MAIS BRASIL - 2a  ETAPA - 13-05 CONFERENCIA 10.05.08_SECOM PR - DISTRITO FEDERAL - 14-05-08 3 2 2" xfId="22527" xr:uid="{6DA65B2C-99FD-4C47-8C1F-67551E9E7F33}"/>
    <cellStyle name="l_SECOM PR - MAIS BRASIL - 2a  ETAPA - 13-05 CONFERENCIA 10.05.08_SECOM PR - DISTRITO FEDERAL - 14-05-08 3 2 2 2" xfId="39805" xr:uid="{963B1068-2096-4F34-A303-0D7B08191B03}"/>
    <cellStyle name="l_SECOM PR - MAIS BRASIL - 2a  ETAPA - 13-05 CONFERENCIA 10.05.08_SECOM PR - DISTRITO FEDERAL - 14-05-08 3 2 3" xfId="27446" xr:uid="{17690B08-0E98-49E1-B5E8-668A1FE77E94}"/>
    <cellStyle name="l_SECOM PR - MAIS BRASIL - 2a  ETAPA - 13-05 CONFERENCIA 10.05.08_SECOM PR - DISTRITO FEDERAL - 14-05-08 3 2 4" xfId="48705" xr:uid="{D9BEA9F2-EB34-4BE4-9DBE-1A41C79BDB96}"/>
    <cellStyle name="l_SECOM PR - MAIS BRASIL - 2a  ETAPA - 13-05 CONFERENCIA 10.05.08_SECOM PR - DISTRITO FEDERAL - 14-05-08 3 3" xfId="18068" xr:uid="{9AFE5E15-F009-4022-93BB-A86E8F68AC10}"/>
    <cellStyle name="l_SECOM PR - MAIS BRASIL - 2a  ETAPA - 13-05 CONFERENCIA 10.05.08_SECOM PR - DISTRITO FEDERAL - 14-05-08 3 3 2" xfId="24227" xr:uid="{5C66E459-0F4B-40D1-8156-3F2E499D275A}"/>
    <cellStyle name="l_SECOM PR - MAIS BRASIL - 2a  ETAPA - 13-05 CONFERENCIA 10.05.08_SECOM PR - DISTRITO FEDERAL - 14-05-08 3 3 2 2" xfId="42890" xr:uid="{1AD82D09-91FD-4702-97D5-72C5B5C4B61A}"/>
    <cellStyle name="l_SECOM PR - MAIS BRASIL - 2a  ETAPA - 13-05 CONFERENCIA 10.05.08_SECOM PR - DISTRITO FEDERAL - 14-05-08 3 3 3" xfId="30664" xr:uid="{B9532CA3-A8AF-4E74-87BE-2808F478F2A4}"/>
    <cellStyle name="l_SECOM PR - MAIS BRASIL - 2a  ETAPA - 13-05 CONFERENCIA 10.05.08_SECOM PR - DISTRITO FEDERAL - 14-05-08 3 4" xfId="33661" xr:uid="{ADE40338-5213-47E3-8195-4254EF600AC0}"/>
    <cellStyle name="l_SECOM PR - MAIS BRASIL - 2a  ETAPA - 13-05 CONFERENCIA 10.05.08_SECOM PR - DISTRITO FEDERAL - 14-05-08 3 4 2" xfId="45380" xr:uid="{FEEC31E5-F62A-46BB-A1C3-D85D3F48423A}"/>
    <cellStyle name="l_SECOM PR - MAIS BRASIL - 2a  ETAPA - 13-05 CONFERENCIA 10.05.08_SECOM PR - DISTRITO FEDERAL - 14-05-08 3 5" xfId="35863" xr:uid="{A3E69685-8AAF-402F-869E-20DEF783BE95}"/>
    <cellStyle name="l_SECOM PR - MAIS BRASIL - 2a  ETAPA - 13-05 CONFERENCIA 10.05.08_SECOM PR - DISTRITO FEDERAL - 14-05-08 3 6" xfId="36789" xr:uid="{A3205523-5ABE-43B2-9EFF-6B3F2F7EF93E}"/>
    <cellStyle name="l_SECOM PR - MAIS BRASIL - 2a  ETAPA - 13-05 CONFERENCIA 10.05.08_SECOM PR - DISTRITO FEDERAL - 14-05-08 3 6 2" xfId="46325" xr:uid="{376E038C-5F32-4929-B87E-316535488240}"/>
    <cellStyle name="l_SECOM PR - MAIS BRASIL - 2a  ETAPA - 13-05 CONFERENCIA 10.05.08_SECOM PR - DISTRITO FEDERAL - 14-05-08 4" xfId="14628" xr:uid="{627D30AA-A023-4C0B-BF2B-5BA679404660}"/>
    <cellStyle name="l_SECOM PR - MAIS BRASIL - 2a  ETAPA - 13-05 CONFERENCIA 10.05.08_SECOM PR - DISTRITO FEDERAL - 14-05-08 4 2" xfId="20787" xr:uid="{6A487970-BFF7-43FC-9DCB-C2354A9A271F}"/>
    <cellStyle name="l_SECOM PR - MAIS BRASIL - 2a  ETAPA - 13-05 CONFERENCIA 10.05.08_SECOM PR - DISTRITO FEDERAL - 14-05-08 4 2 2" xfId="38197" xr:uid="{B52DC09B-7FB6-4169-A740-AEEDC53719C0}"/>
    <cellStyle name="l_SECOM PR - MAIS BRASIL - 2a  ETAPA - 13-05 CONFERENCIA 10.05.08_SECOM PR - DISTRITO FEDERAL - 14-05-08 4 3" xfId="25695" xr:uid="{316890F6-32C7-4566-B195-504A884A1BD1}"/>
    <cellStyle name="l_SECOM PR - MAIS BRASIL - 2a  ETAPA - 13-05 CONFERENCIA 10.05.08_SECOM PR - DISTRITO FEDERAL - 14-05-08 5" xfId="28906" xr:uid="{3849979E-D096-459E-9EA6-8F994843BB58}"/>
    <cellStyle name="l_SECOM PR - MAIS BRASIL - 2a  ETAPA - 13-05 CONFERENCIA 10.05.08_SECOM PR - DISTRITO FEDERAL - 14-05-08 5 2" xfId="41262" xr:uid="{1608DA64-7D61-4373-B1EA-E167BB1C331A}"/>
    <cellStyle name="l_SECOM PR - MAIS BRASIL - 2a  ETAPA - 13-05 CONFERENCIA 10.05.08_SECOM PR - DISTRITO FEDERAL - 14-05-08 6" xfId="25858" xr:uid="{FDA2519B-1D8A-48B2-AB68-A007637368B3}"/>
    <cellStyle name="l_SECOM PR - MAIS BRASIL - 2a  ETAPA - 13-05 CONFERENCIA 10.05.08_SECOM PR - DISTRITO FEDERAL - 14-05-08_OOH - Rev 12" xfId="4494" xr:uid="{4ABAC499-9BA4-444E-9B9F-C023B89B1C25}"/>
    <cellStyle name="l_SECOM PR - MAIS BRASIL - 2a  ETAPA - 13-05 CONFERENCIA 10.05.08_SECOM PR - MGE E SPE - 13-05" xfId="2461" xr:uid="{4680053A-3EE4-4BF4-8EF0-0ECB38D56971}"/>
    <cellStyle name="l_SECOM PR - MAIS BRASIL - 2a  ETAPA - 13-05 CONFERENCIA 10.05.08_SECOM PR - MGE E SPE - 13-05 2" xfId="11786" xr:uid="{736B7C51-31B8-4525-A2D7-A9F940FEFD63}"/>
    <cellStyle name="l_SECOM PR - MAIS BRASIL - 2a  ETAPA - 13-05 CONFERENCIA 10.05.08_SECOM PR - MGE E SPE - 13-05 2 2" xfId="13542" xr:uid="{7D32554A-DA58-4A30-AF5F-309188AC370F}"/>
    <cellStyle name="l_SECOM PR - MAIS BRASIL - 2a  ETAPA - 13-05 CONFERENCIA 10.05.08_SECOM PR - MGE E SPE - 13-05 2 2 2" xfId="17172" xr:uid="{B2EE01F0-2943-405A-BBC7-6C591FE7CF45}"/>
    <cellStyle name="l_SECOM PR - MAIS BRASIL - 2a  ETAPA - 13-05 CONFERENCIA 10.05.08_SECOM PR - MGE E SPE - 13-05 2 2 2 2" xfId="23331" xr:uid="{2A1705CA-AD1A-4093-8293-7F203F42D9B8}"/>
    <cellStyle name="l_SECOM PR - MAIS BRASIL - 2a  ETAPA - 13-05 CONFERENCIA 10.05.08_SECOM PR - MGE E SPE - 13-05 2 2 2 2 2" xfId="40598" xr:uid="{1AA3AEA3-2461-4F11-AFF9-9E8B2012AABE}"/>
    <cellStyle name="l_SECOM PR - MAIS BRASIL - 2a  ETAPA - 13-05 CONFERENCIA 10.05.08_SECOM PR - MGE E SPE - 13-05 2 2 2 3" xfId="28239" xr:uid="{439F692A-5174-4451-9B41-ACECE9D0AA74}"/>
    <cellStyle name="l_SECOM PR - MAIS BRASIL - 2a  ETAPA - 13-05 CONFERENCIA 10.05.08_SECOM PR - MGE E SPE - 13-05 2 2 3" xfId="31463" xr:uid="{BCF706BE-CBFC-47AD-8F41-55608B6EA92C}"/>
    <cellStyle name="l_SECOM PR - MAIS BRASIL - 2a  ETAPA - 13-05 CONFERENCIA 10.05.08_SECOM PR - MGE E SPE - 13-05 2 2 3 2" xfId="43687" xr:uid="{2E677999-21B2-4891-AC24-246B6F8035A1}"/>
    <cellStyle name="l_SECOM PR - MAIS BRASIL - 2a  ETAPA - 13-05 CONFERENCIA 10.05.08_SECOM PR - MGE E SPE - 13-05 2 2 4" xfId="34455" xr:uid="{450882A2-33C1-4228-A88D-1A9B4C179394}"/>
    <cellStyle name="l_SECOM PR - MAIS BRASIL - 2a  ETAPA - 13-05 CONFERENCIA 10.05.08_SECOM PR - MGE E SPE - 13-05 2 2 4 2" xfId="46174" xr:uid="{AA4981A9-6329-4929-95D7-4191A47168EC}"/>
    <cellStyle name="l_SECOM PR - MAIS BRASIL - 2a  ETAPA - 13-05 CONFERENCIA 10.05.08_SECOM PR - MGE E SPE - 13-05 2 2 5" xfId="36656" xr:uid="{CFEA6F54-29A7-4052-BF69-7B51CDE2AF00}"/>
    <cellStyle name="l_SECOM PR - MAIS BRASIL - 2a  ETAPA - 13-05 CONFERENCIA 10.05.08_SECOM PR - MGE E SPE - 13-05 2 2 6" xfId="24568" xr:uid="{E5D86F29-CD0E-40FC-8672-CB839AEF9E42}"/>
    <cellStyle name="l_SECOM PR - MAIS BRASIL - 2a  ETAPA - 13-05 CONFERENCIA 10.05.08_SECOM PR - MGE E SPE - 13-05 2 3" xfId="15469" xr:uid="{3FD1C344-5CA4-4FC6-9B25-60483FD1F75C}"/>
    <cellStyle name="l_SECOM PR - MAIS BRASIL - 2a  ETAPA - 13-05 CONFERENCIA 10.05.08_SECOM PR - MGE E SPE - 13-05 2 3 2" xfId="21628" xr:uid="{CD48D685-9C9F-464C-AD09-CF5155931EB7}"/>
    <cellStyle name="l_SECOM PR - MAIS BRASIL - 2a  ETAPA - 13-05 CONFERENCIA 10.05.08_SECOM PR - MGE E SPE - 13-05 2 3 2 2" xfId="39001" xr:uid="{4B688B15-43F9-4251-B440-476552D794BA}"/>
    <cellStyle name="l_SECOM PR - MAIS BRASIL - 2a  ETAPA - 13-05 CONFERENCIA 10.05.08_SECOM PR - MGE E SPE - 13-05 2 3 3" xfId="26590" xr:uid="{09AA853D-019D-4E06-A25A-D014E33C10AA}"/>
    <cellStyle name="l_SECOM PR - MAIS BRASIL - 2a  ETAPA - 13-05 CONFERENCIA 10.05.08_SECOM PR - MGE E SPE - 13-05 2 4" xfId="29781" xr:uid="{015F922D-882A-4D6D-B889-84FE06211A6D}"/>
    <cellStyle name="l_SECOM PR - MAIS BRASIL - 2a  ETAPA - 13-05 CONFERENCIA 10.05.08_SECOM PR - MGE E SPE - 13-05 2 4 2" xfId="42091" xr:uid="{1D0AA5CB-937A-46A6-A270-090970223AD8}"/>
    <cellStyle name="l_SECOM PR - MAIS BRASIL - 2a  ETAPA - 13-05 CONFERENCIA 10.05.08_SECOM PR - MGE E SPE - 13-05 2 5" xfId="32765" xr:uid="{794419D6-4261-46B0-8826-75481472DA92}"/>
    <cellStyle name="l_SECOM PR - MAIS BRASIL - 2a  ETAPA - 13-05 CONFERENCIA 10.05.08_SECOM PR - MGE E SPE - 13-05 2 5 2" xfId="44520" xr:uid="{6F19A5E8-0DB0-4DA4-9A65-BE6D6354FDC6}"/>
    <cellStyle name="l_SECOM PR - MAIS BRASIL - 2a  ETAPA - 13-05 CONFERENCIA 10.05.08_SECOM PR - MGE E SPE - 13-05 2 6" xfId="35070" xr:uid="{B8A47A71-3539-4087-9C47-130CA1D4A84B}"/>
    <cellStyle name="l_SECOM PR - MAIS BRASIL - 2a  ETAPA - 13-05 CONFERENCIA 10.05.08_SECOM PR - MGE E SPE - 13-05 2 7" xfId="19596" xr:uid="{EE84D311-1856-40EE-A845-222859C934E8}"/>
    <cellStyle name="l_SECOM PR - MAIS BRASIL - 2a  ETAPA - 13-05 CONFERENCIA 10.05.08_SECOM PR - MGE E SPE - 13-05 3" xfId="12739" xr:uid="{A4CA42AB-F150-414C-9D6E-68E4BADD4CCC}"/>
    <cellStyle name="l_SECOM PR - MAIS BRASIL - 2a  ETAPA - 13-05 CONFERENCIA 10.05.08_SECOM PR - MGE E SPE - 13-05 3 2" xfId="16369" xr:uid="{96CE4A2F-3FAD-4AD2-969F-FDD8FA27F1E7}"/>
    <cellStyle name="l_SECOM PR - MAIS BRASIL - 2a  ETAPA - 13-05 CONFERENCIA 10.05.08_SECOM PR - MGE E SPE - 13-05 3 2 2" xfId="22528" xr:uid="{33BB286C-F9EE-4770-85AA-15418F6970CA}"/>
    <cellStyle name="l_SECOM PR - MAIS BRASIL - 2a  ETAPA - 13-05 CONFERENCIA 10.05.08_SECOM PR - MGE E SPE - 13-05 3 2 2 2" xfId="39806" xr:uid="{BBB8E1B0-8D70-4274-8557-FF177B374DC8}"/>
    <cellStyle name="l_SECOM PR - MAIS BRASIL - 2a  ETAPA - 13-05 CONFERENCIA 10.05.08_SECOM PR - MGE E SPE - 13-05 3 2 3" xfId="27447" xr:uid="{941554AA-2687-4091-AA90-6B417322F9F7}"/>
    <cellStyle name="l_SECOM PR - MAIS BRASIL - 2a  ETAPA - 13-05 CONFERENCIA 10.05.08_SECOM PR - MGE E SPE - 13-05 3 2 4" xfId="48706" xr:uid="{20F1A8C1-6F5B-4DA1-A79E-74E7C15FDB18}"/>
    <cellStyle name="l_SECOM PR - MAIS BRASIL - 2a  ETAPA - 13-05 CONFERENCIA 10.05.08_SECOM PR - MGE E SPE - 13-05 3 3" xfId="18069" xr:uid="{E6F4CD63-B886-415C-891F-E86FBA359163}"/>
    <cellStyle name="l_SECOM PR - MAIS BRASIL - 2a  ETAPA - 13-05 CONFERENCIA 10.05.08_SECOM PR - MGE E SPE - 13-05 3 3 2" xfId="24228" xr:uid="{F762AC5C-899F-4537-9E34-7FA323E8C0B6}"/>
    <cellStyle name="l_SECOM PR - MAIS BRASIL - 2a  ETAPA - 13-05 CONFERENCIA 10.05.08_SECOM PR - MGE E SPE - 13-05 3 3 2 2" xfId="42891" xr:uid="{12E66C6F-1B48-4D14-BBEC-2ACBEE256A7F}"/>
    <cellStyle name="l_SECOM PR - MAIS BRASIL - 2a  ETAPA - 13-05 CONFERENCIA 10.05.08_SECOM PR - MGE E SPE - 13-05 3 3 3" xfId="30665" xr:uid="{54B02CD2-0039-4A2D-BED1-8FEC9F7A98D9}"/>
    <cellStyle name="l_SECOM PR - MAIS BRASIL - 2a  ETAPA - 13-05 CONFERENCIA 10.05.08_SECOM PR - MGE E SPE - 13-05 3 4" xfId="33662" xr:uid="{40FA657F-8376-4811-B3F1-96CCD7309370}"/>
    <cellStyle name="l_SECOM PR - MAIS BRASIL - 2a  ETAPA - 13-05 CONFERENCIA 10.05.08_SECOM PR - MGE E SPE - 13-05 3 4 2" xfId="45381" xr:uid="{2EEC6A99-8525-425C-BE1D-028C5B47B6AD}"/>
    <cellStyle name="l_SECOM PR - MAIS BRASIL - 2a  ETAPA - 13-05 CONFERENCIA 10.05.08_SECOM PR - MGE E SPE - 13-05 3 5" xfId="35864" xr:uid="{62F2D747-81F3-4F15-8B33-CB0C6343F91D}"/>
    <cellStyle name="l_SECOM PR - MAIS BRASIL - 2a  ETAPA - 13-05 CONFERENCIA 10.05.08_SECOM PR - MGE E SPE - 13-05 3 6" xfId="32935" xr:uid="{490E4E10-3397-46A0-8291-547DC3FF1E80}"/>
    <cellStyle name="l_SECOM PR - MAIS BRASIL - 2a  ETAPA - 13-05 CONFERENCIA 10.05.08_SECOM PR - MGE E SPE - 13-05 3 6 2" xfId="44673" xr:uid="{F2E22BDB-55B3-4442-ABF7-02E640248388}"/>
    <cellStyle name="l_SECOM PR - MAIS BRASIL - 2a  ETAPA - 13-05 CONFERENCIA 10.05.08_SECOM PR - MGE E SPE - 13-05 4" xfId="14629" xr:uid="{30589B52-512E-4554-820D-2BB4E2F503BB}"/>
    <cellStyle name="l_SECOM PR - MAIS BRASIL - 2a  ETAPA - 13-05 CONFERENCIA 10.05.08_SECOM PR - MGE E SPE - 13-05 4 2" xfId="20788" xr:uid="{24FC2567-3706-4279-879C-5059DA40E989}"/>
    <cellStyle name="l_SECOM PR - MAIS BRASIL - 2a  ETAPA - 13-05 CONFERENCIA 10.05.08_SECOM PR - MGE E SPE - 13-05 4 2 2" xfId="38198" xr:uid="{74BB3EBA-B17A-413A-95FA-8F85EC3786C4}"/>
    <cellStyle name="l_SECOM PR - MAIS BRASIL - 2a  ETAPA - 13-05 CONFERENCIA 10.05.08_SECOM PR - MGE E SPE - 13-05 4 3" xfId="25696" xr:uid="{ADE916B8-EECC-47EC-A968-EA6309378BD1}"/>
    <cellStyle name="l_SECOM PR - MAIS BRASIL - 2a  ETAPA - 13-05 CONFERENCIA 10.05.08_SECOM PR - MGE E SPE - 13-05 5" xfId="28907" xr:uid="{633AC05D-1910-415A-BF86-7274599C8880}"/>
    <cellStyle name="l_SECOM PR - MAIS BRASIL - 2a  ETAPA - 13-05 CONFERENCIA 10.05.08_SECOM PR - MGE E SPE - 13-05 5 2" xfId="41263" xr:uid="{D97C87B5-C07C-4CC9-B630-362EAEBEB323}"/>
    <cellStyle name="l_SECOM PR - MAIS BRASIL - 2a  ETAPA - 13-05 CONFERENCIA 10.05.08_SECOM PR - MGE E SPE - 13-05 6" xfId="24968" xr:uid="{A207C2B2-4642-4450-AB53-0052BD7318AD}"/>
    <cellStyle name="l_SECOM PR - MAIS BRASIL - 2a  ETAPA - 13-05 CONFERENCIA 10.05.08_SECOM PR - MGE E SPE - 13-05_OOH - Rev 12" xfId="4495" xr:uid="{3E09661C-F32B-43EF-BC46-DDB092AA8912}"/>
    <cellStyle name="l_SECOM PR - MAIS BRASIL - 2a  ETAPA - 13-05 CONFERENCIA 10.05.08_SÉCULO 21" xfId="2462" xr:uid="{B47B06D5-3681-4EEC-9EB1-537BBFBA5C40}"/>
    <cellStyle name="l_SECOM PR - MAIS BRASIL - 2a  ETAPA - 13-05 CONFERENCIA 10.05.08_SPA - NUCLEO APRES" xfId="2463" xr:uid="{93E115FF-A9D4-4E1C-B140-5EBFF66CF2F0}"/>
    <cellStyle name="l_SECOM PR - MAIS BRASIL - 2a  ETAPA - 13-05 CONFERENCIA 10.05.08_SPA - NUCLEO APRES 2" xfId="11787" xr:uid="{F932A1FC-C090-4878-972C-292D331595A9}"/>
    <cellStyle name="l_SECOM PR - MAIS BRASIL - 2a  ETAPA - 13-05 CONFERENCIA 10.05.08_SPA - NUCLEO APRES 2 2" xfId="13543" xr:uid="{84A565F4-BA51-4C6D-88CF-FEA19C6F183D}"/>
    <cellStyle name="l_SECOM PR - MAIS BRASIL - 2a  ETAPA - 13-05 CONFERENCIA 10.05.08_SPA - NUCLEO APRES 2 2 2" xfId="17173" xr:uid="{4123717F-2F34-45EA-A1B9-D29D97C7064D}"/>
    <cellStyle name="l_SECOM PR - MAIS BRASIL - 2a  ETAPA - 13-05 CONFERENCIA 10.05.08_SPA - NUCLEO APRES 2 2 2 2" xfId="23332" xr:uid="{FF9B600F-84C0-4B45-B040-C0CA2A732945}"/>
    <cellStyle name="l_SECOM PR - MAIS BRASIL - 2a  ETAPA - 13-05 CONFERENCIA 10.05.08_SPA - NUCLEO APRES 2 2 2 2 2" xfId="40599" xr:uid="{341C1646-D935-4B61-8887-BCCAF3210D73}"/>
    <cellStyle name="l_SECOM PR - MAIS BRASIL - 2a  ETAPA - 13-05 CONFERENCIA 10.05.08_SPA - NUCLEO APRES 2 2 2 3" xfId="28240" xr:uid="{960C8B7B-C62C-4D07-B919-5F5BC77E1111}"/>
    <cellStyle name="l_SECOM PR - MAIS BRASIL - 2a  ETAPA - 13-05 CONFERENCIA 10.05.08_SPA - NUCLEO APRES 2 2 3" xfId="31464" xr:uid="{A9FA06DD-722B-4F81-A160-9741CAC20EDB}"/>
    <cellStyle name="l_SECOM PR - MAIS BRASIL - 2a  ETAPA - 13-05 CONFERENCIA 10.05.08_SPA - NUCLEO APRES 2 2 3 2" xfId="43688" xr:uid="{F95CF52D-CD0A-4911-AFF6-D735F0065454}"/>
    <cellStyle name="l_SECOM PR - MAIS BRASIL - 2a  ETAPA - 13-05 CONFERENCIA 10.05.08_SPA - NUCLEO APRES 2 2 4" xfId="34456" xr:uid="{49FD6202-AFEA-4D5E-AA19-C64DA900E1E3}"/>
    <cellStyle name="l_SECOM PR - MAIS BRASIL - 2a  ETAPA - 13-05 CONFERENCIA 10.05.08_SPA - NUCLEO APRES 2 2 4 2" xfId="46175" xr:uid="{CB7066E1-2FB7-44A0-82A7-A3906D7C4AF0}"/>
    <cellStyle name="l_SECOM PR - MAIS BRASIL - 2a  ETAPA - 13-05 CONFERENCIA 10.05.08_SPA - NUCLEO APRES 2 2 5" xfId="36657" xr:uid="{A9450EA0-6621-45EB-9DB7-569EC1CD0D1C}"/>
    <cellStyle name="l_SECOM PR - MAIS BRASIL - 2a  ETAPA - 13-05 CONFERENCIA 10.05.08_SPA - NUCLEO APRES 2 2 6" xfId="24569" xr:uid="{57EFAC54-AD11-4B4C-B5EC-3DEFCDAAB0B1}"/>
    <cellStyle name="l_SECOM PR - MAIS BRASIL - 2a  ETAPA - 13-05 CONFERENCIA 10.05.08_SPA - NUCLEO APRES 2 3" xfId="15470" xr:uid="{3EDF8553-D99E-4B53-9605-0D4AB2F48C17}"/>
    <cellStyle name="l_SECOM PR - MAIS BRASIL - 2a  ETAPA - 13-05 CONFERENCIA 10.05.08_SPA - NUCLEO APRES 2 3 2" xfId="21629" xr:uid="{705FB98F-8AA9-4057-B67D-D66340FFCEC1}"/>
    <cellStyle name="l_SECOM PR - MAIS BRASIL - 2a  ETAPA - 13-05 CONFERENCIA 10.05.08_SPA - NUCLEO APRES 2 3 2 2" xfId="39002" xr:uid="{B40D710E-26C6-42D0-BDAF-009B3D7B4656}"/>
    <cellStyle name="l_SECOM PR - MAIS BRASIL - 2a  ETAPA - 13-05 CONFERENCIA 10.05.08_SPA - NUCLEO APRES 2 3 3" xfId="26591" xr:uid="{5CF83F0F-E3B3-4100-BFEF-1C762B2D6B8E}"/>
    <cellStyle name="l_SECOM PR - MAIS BRASIL - 2a  ETAPA - 13-05 CONFERENCIA 10.05.08_SPA - NUCLEO APRES 2 4" xfId="29782" xr:uid="{04D96121-D5C0-4013-82B6-6FA8FAD4F354}"/>
    <cellStyle name="l_SECOM PR - MAIS BRASIL - 2a  ETAPA - 13-05 CONFERENCIA 10.05.08_SPA - NUCLEO APRES 2 4 2" xfId="42092" xr:uid="{4EC81D66-3BFA-4184-BBD6-E709C397C507}"/>
    <cellStyle name="l_SECOM PR - MAIS BRASIL - 2a  ETAPA - 13-05 CONFERENCIA 10.05.08_SPA - NUCLEO APRES 2 5" xfId="32766" xr:uid="{7F6705C5-8498-4828-8F8F-13020562EBE6}"/>
    <cellStyle name="l_SECOM PR - MAIS BRASIL - 2a  ETAPA - 13-05 CONFERENCIA 10.05.08_SPA - NUCLEO APRES 2 5 2" xfId="44521" xr:uid="{C8D6C5B5-F88A-4592-9958-161B1F7A3165}"/>
    <cellStyle name="l_SECOM PR - MAIS BRASIL - 2a  ETAPA - 13-05 CONFERENCIA 10.05.08_SPA - NUCLEO APRES 2 6" xfId="35071" xr:uid="{853EC6EB-5D52-4C03-A4BB-7606378D9FE6}"/>
    <cellStyle name="l_SECOM PR - MAIS BRASIL - 2a  ETAPA - 13-05 CONFERENCIA 10.05.08_SPA - NUCLEO APRES 2 7" xfId="18919" xr:uid="{050CA37B-1CF6-40F5-BE9C-9565A7126427}"/>
    <cellStyle name="l_SECOM PR - MAIS BRASIL - 2a  ETAPA - 13-05 CONFERENCIA 10.05.08_SPA - NUCLEO APRES 3" xfId="12740" xr:uid="{27F687BB-17DF-4025-B7F6-7B6499791FEE}"/>
    <cellStyle name="l_SECOM PR - MAIS BRASIL - 2a  ETAPA - 13-05 CONFERENCIA 10.05.08_SPA - NUCLEO APRES 3 2" xfId="16370" xr:uid="{664C15C4-0E3E-4F6E-BCF3-E9B594109093}"/>
    <cellStyle name="l_SECOM PR - MAIS BRASIL - 2a  ETAPA - 13-05 CONFERENCIA 10.05.08_SPA - NUCLEO APRES 3 2 2" xfId="22529" xr:uid="{E90EE567-7D06-4826-BC29-AC805D369BAC}"/>
    <cellStyle name="l_SECOM PR - MAIS BRASIL - 2a  ETAPA - 13-05 CONFERENCIA 10.05.08_SPA - NUCLEO APRES 3 2 2 2" xfId="39807" xr:uid="{EC1563E5-A504-440F-8AB8-069C4796DD46}"/>
    <cellStyle name="l_SECOM PR - MAIS BRASIL - 2a  ETAPA - 13-05 CONFERENCIA 10.05.08_SPA - NUCLEO APRES 3 2 3" xfId="27448" xr:uid="{35978E3C-4E2C-41E5-8C5A-CD4454B3E5A0}"/>
    <cellStyle name="l_SECOM PR - MAIS BRASIL - 2a  ETAPA - 13-05 CONFERENCIA 10.05.08_SPA - NUCLEO APRES 3 2 4" xfId="48707" xr:uid="{1A3C1BA2-12D6-42C0-8523-3174B062CE4B}"/>
    <cellStyle name="l_SECOM PR - MAIS BRASIL - 2a  ETAPA - 13-05 CONFERENCIA 10.05.08_SPA - NUCLEO APRES 3 3" xfId="18070" xr:uid="{8CA8E266-1658-46B0-A58B-4FDA979E6B73}"/>
    <cellStyle name="l_SECOM PR - MAIS BRASIL - 2a  ETAPA - 13-05 CONFERENCIA 10.05.08_SPA - NUCLEO APRES 3 3 2" xfId="24229" xr:uid="{62C10CDB-D8EC-4A77-BC33-B331BEE5DFB0}"/>
    <cellStyle name="l_SECOM PR - MAIS BRASIL - 2a  ETAPA - 13-05 CONFERENCIA 10.05.08_SPA - NUCLEO APRES 3 3 2 2" xfId="42892" xr:uid="{A427087B-8E8B-4BF2-8EA3-7BE565DB41C1}"/>
    <cellStyle name="l_SECOM PR - MAIS BRASIL - 2a  ETAPA - 13-05 CONFERENCIA 10.05.08_SPA - NUCLEO APRES 3 3 3" xfId="30666" xr:uid="{06796347-1F12-4CB0-83E7-1F084D20890D}"/>
    <cellStyle name="l_SECOM PR - MAIS BRASIL - 2a  ETAPA - 13-05 CONFERENCIA 10.05.08_SPA - NUCLEO APRES 3 4" xfId="33663" xr:uid="{BFF9B1FA-C871-4738-A305-B7CCF0AEA410}"/>
    <cellStyle name="l_SECOM PR - MAIS BRASIL - 2a  ETAPA - 13-05 CONFERENCIA 10.05.08_SPA - NUCLEO APRES 3 4 2" xfId="45382" xr:uid="{39F2D2C7-EBDA-4E7E-9AFA-29378EE2FCCE}"/>
    <cellStyle name="l_SECOM PR - MAIS BRASIL - 2a  ETAPA - 13-05 CONFERENCIA 10.05.08_SPA - NUCLEO APRES 3 5" xfId="35865" xr:uid="{F6E6E946-B073-48EE-B414-7AC164596267}"/>
    <cellStyle name="l_SECOM PR - MAIS BRASIL - 2a  ETAPA - 13-05 CONFERENCIA 10.05.08_SPA - NUCLEO APRES 3 6" xfId="36985" xr:uid="{AD020B08-0DFE-4D1F-ACF8-51463C48267B}"/>
    <cellStyle name="l_SECOM PR - MAIS BRASIL - 2a  ETAPA - 13-05 CONFERENCIA 10.05.08_SPA - NUCLEO APRES 3 6 2" xfId="46521" xr:uid="{94FA35DF-BEB2-4B57-BF6E-C2B37A974307}"/>
    <cellStyle name="l_SECOM PR - MAIS BRASIL - 2a  ETAPA - 13-05 CONFERENCIA 10.05.08_SPA - NUCLEO APRES 4" xfId="14630" xr:uid="{02B5C1B3-BC17-4C88-B8A2-92F652F2F692}"/>
    <cellStyle name="l_SECOM PR - MAIS BRASIL - 2a  ETAPA - 13-05 CONFERENCIA 10.05.08_SPA - NUCLEO APRES 4 2" xfId="20789" xr:uid="{BA0F0BB0-AF2C-4E97-B6A5-F3E90AE858AE}"/>
    <cellStyle name="l_SECOM PR - MAIS BRASIL - 2a  ETAPA - 13-05 CONFERENCIA 10.05.08_SPA - NUCLEO APRES 4 2 2" xfId="38199" xr:uid="{55002608-84F5-4F44-957F-755289148BAA}"/>
    <cellStyle name="l_SECOM PR - MAIS BRASIL - 2a  ETAPA - 13-05 CONFERENCIA 10.05.08_SPA - NUCLEO APRES 4 3" xfId="25697" xr:uid="{42E77DF7-8C85-479A-8670-5F1B68ECDF2A}"/>
    <cellStyle name="l_SECOM PR - MAIS BRASIL - 2a  ETAPA - 13-05 CONFERENCIA 10.05.08_SPA - NUCLEO APRES 5" xfId="28908" xr:uid="{570E696C-6E9D-4DFD-8141-9FC7A17AD793}"/>
    <cellStyle name="l_SECOM PR - MAIS BRASIL - 2a  ETAPA - 13-05 CONFERENCIA 10.05.08_SPA - NUCLEO APRES 5 2" xfId="41264" xr:uid="{0F8F7DEB-D14F-4A74-8EDE-31B133BDEF25}"/>
    <cellStyle name="l_SECOM PR - MAIS BRASIL - 2a  ETAPA - 13-05 CONFERENCIA 10.05.08_SPA - NUCLEO APRES 6" xfId="24967" xr:uid="{05A903DE-EF7F-434C-91A8-6EEA90977C34}"/>
    <cellStyle name="l_SECOM PR - MAIS BRASIL - 2a  ETAPA - 13-05 CONFERENCIA 10.05.08_SPA - NUCLEO APRES_CINEMA - BRASÍLIA - 141" xfId="2464" xr:uid="{3CE1129B-1869-40AE-BF15-71C4CF6004BC}"/>
    <cellStyle name="l_SECOM PR - MAIS BRASIL - 2a  ETAPA - 13-05 CONFERENCIA 10.05.08_SPA - NUCLEO APRES_CINEMA_-_9_MERCADOS" xfId="2465" xr:uid="{D918CF95-8FDB-440C-B6D5-29B32250FAFA}"/>
    <cellStyle name="l_SECOM PR - MAIS BRASIL - 2a  ETAPA - 13-05 CONFERENCIA 10.05.08_SPA - NUCLEO APRES_OOH - Rev 12" xfId="4496" xr:uid="{B4864663-E777-467C-852B-A983C4955047}"/>
    <cellStyle name="l_SECOM PR - MAIS BRASIL - 2a  ETAPA - 13-05 CONFERENCIA 10.05.08_SPA - NUCLEO APRES_Plano  DF - Jornal Meia Pág. Tab. 17.05" xfId="2466" xr:uid="{E0D18FFD-BCB9-40F7-9D2B-FBD65F343D61}"/>
    <cellStyle name="l_SECOM PR - MAIS BRASIL - 2a  ETAPA - 13-05 CONFERENCIA 10.05.08_SPA - NUCLEO APRES_Plano  PE - Jornal Meia Pág. Tab. 17.05" xfId="2467" xr:uid="{42E97D26-10D0-4C07-A07C-21DE06649FEF}"/>
    <cellStyle name="l_SECOM PR - MAIS BRASIL - 2a  ETAPA - 13-05 CONFERENCIA 10.05.08_SPA - NUCLEO APRES_Plano BA - Jornal Meia Pág. Tab. 17.05" xfId="2468" xr:uid="{0BFC9ADD-D12E-4533-887B-68F9A1F70441}"/>
    <cellStyle name="l_SECOM PR - MAIS BRASIL - 2a  ETAPA - 13-05 CONFERENCIA 10.05.08_SPA - NUCLEO APRES_Plano CE - Jornal Meia Pág. Tab. 17.05" xfId="2469" xr:uid="{CCE82439-7FD7-41B0-A467-E1CAA7D8878A}"/>
    <cellStyle name="l_SECOM PR - MAIS BRASIL - 2a  ETAPA - 13-05 CONFERENCIA 10.05.08_SPA - NUCLEO APRES_REV I - PLANO RÁDIO CONSOLIDADO MATISSE 07.07" xfId="2470" xr:uid="{F89156B1-F32E-4C4C-8AF9-75C12A147521}"/>
    <cellStyle name="l_SECOM PR - MAIS BRASIL - 2a  ETAPA - 13-05 CONFERENCIA 10.05.08_SPA - NUCLEO APRES_SÉCULO 21" xfId="2471" xr:uid="{42ABA8E0-AB4A-460A-9B94-0347B8351E91}"/>
    <cellStyle name="l_SECOM PR (1).." xfId="2472" xr:uid="{7091E0BA-E14C-41FA-ACF8-0EC37A7C1C28}"/>
    <cellStyle name="l_SECOM PR (1).. 2" xfId="11788" xr:uid="{B8266AF2-5A13-4C43-B8B1-DEB8952DF0E7}"/>
    <cellStyle name="l_SECOM PR (1).. 2 2" xfId="13544" xr:uid="{B5CDE300-657F-4ACA-A718-59C52F757A58}"/>
    <cellStyle name="l_SECOM PR (1).. 2 2 2" xfId="17174" xr:uid="{9747DE51-CA84-43A3-B288-17D9AD5B9A25}"/>
    <cellStyle name="l_SECOM PR (1).. 2 2 2 2" xfId="23333" xr:uid="{F5A045D6-3330-4A35-8B9F-BBF17CCE4C25}"/>
    <cellStyle name="l_SECOM PR (1).. 2 2 2 2 2" xfId="40600" xr:uid="{8B0AE5AD-4DDB-420B-A7D9-D7EF8BAD1751}"/>
    <cellStyle name="l_SECOM PR (1).. 2 2 2 3" xfId="28241" xr:uid="{ED35D5D2-BC94-4148-A132-101539157E84}"/>
    <cellStyle name="l_SECOM PR (1).. 2 2 3" xfId="31465" xr:uid="{5502E2FA-67B3-4320-A661-4A1C1C482C8E}"/>
    <cellStyle name="l_SECOM PR (1).. 2 2 3 2" xfId="43689" xr:uid="{863EBD00-2CEB-4653-B7F2-BD592783907A}"/>
    <cellStyle name="l_SECOM PR (1).. 2 2 4" xfId="34457" xr:uid="{12A71D8D-B2A6-4C3D-9D0D-978C1B6532E5}"/>
    <cellStyle name="l_SECOM PR (1).. 2 2 4 2" xfId="46176" xr:uid="{839D13C4-C810-4C52-A303-33AB30BD5EA4}"/>
    <cellStyle name="l_SECOM PR (1).. 2 2 5" xfId="36658" xr:uid="{52AC1B4C-F92D-4BA0-A2D6-798FE111E756}"/>
    <cellStyle name="l_SECOM PR (1).. 2 2 6" xfId="24570" xr:uid="{469808CB-9881-4D50-BC6E-795CC2E17152}"/>
    <cellStyle name="l_SECOM PR (1).. 2 3" xfId="15471" xr:uid="{9E24DB0E-2125-4A5B-B50C-B9C8ED371700}"/>
    <cellStyle name="l_SECOM PR (1).. 2 3 2" xfId="21630" xr:uid="{7FE49E0E-1632-4BC3-BE4B-BECCC72AF30F}"/>
    <cellStyle name="l_SECOM PR (1).. 2 3 2 2" xfId="39003" xr:uid="{4278CE3C-F2F2-4B69-B092-1AEE0C73C2F5}"/>
    <cellStyle name="l_SECOM PR (1).. 2 3 3" xfId="26592" xr:uid="{BF97E624-2B4C-4CB2-B0E0-6206F5C828CF}"/>
    <cellStyle name="l_SECOM PR (1).. 2 4" xfId="29783" xr:uid="{A5F4EC3F-5696-4FE3-AE84-A12AD7DF9ADD}"/>
    <cellStyle name="l_SECOM PR (1).. 2 4 2" xfId="42093" xr:uid="{386D7DA3-65D6-4141-BFE1-A534BABBFFBB}"/>
    <cellStyle name="l_SECOM PR (1).. 2 5" xfId="32767" xr:uid="{9E05DB15-FE59-488E-A0D3-7C8681BFC91E}"/>
    <cellStyle name="l_SECOM PR (1).. 2 5 2" xfId="44522" xr:uid="{E7E8603D-C391-47F4-B14D-CEA596827FAE}"/>
    <cellStyle name="l_SECOM PR (1).. 2 6" xfId="35072" xr:uid="{5B64C5D3-8D25-4E3F-85CD-FA21C5B22D2E}"/>
    <cellStyle name="l_SECOM PR (1).. 2 7" xfId="18603" xr:uid="{694F4D3E-471F-48F6-B4B6-D01A0F6F941F}"/>
    <cellStyle name="l_SECOM PR (1).. 3" xfId="12741" xr:uid="{BC5A61AB-9E73-40AF-AEC7-EEF2C83B2B69}"/>
    <cellStyle name="l_SECOM PR (1).. 3 2" xfId="16371" xr:uid="{C9692538-991C-4650-B967-BAE73F4527B8}"/>
    <cellStyle name="l_SECOM PR (1).. 3 2 2" xfId="22530" xr:uid="{BA841C26-3A89-4E9A-BD9A-FB31074F6D7F}"/>
    <cellStyle name="l_SECOM PR (1).. 3 2 2 2" xfId="39808" xr:uid="{D900F1A4-F434-49B1-8F1F-89588E0E35D5}"/>
    <cellStyle name="l_SECOM PR (1).. 3 2 3" xfId="27449" xr:uid="{2B27A131-22A6-46C6-B33E-F7CAC92ACC92}"/>
    <cellStyle name="l_SECOM PR (1).. 3 2 4" xfId="48708" xr:uid="{445030B4-9AC3-471E-B5F1-6425DFC8D0FD}"/>
    <cellStyle name="l_SECOM PR (1).. 3 3" xfId="18071" xr:uid="{BAC3BE7E-5006-4C7E-9A2B-DA67F10E56D0}"/>
    <cellStyle name="l_SECOM PR (1).. 3 3 2" xfId="24230" xr:uid="{9CE1C3A6-E851-4CA5-A573-D903B83D54B3}"/>
    <cellStyle name="l_SECOM PR (1).. 3 3 2 2" xfId="42893" xr:uid="{E6DB12E3-5B41-4E7F-A906-0FF1EE55E8A1}"/>
    <cellStyle name="l_SECOM PR (1).. 3 3 3" xfId="30667" xr:uid="{A9D53D78-BAE3-4BEF-A3AB-F44BF5261AE2}"/>
    <cellStyle name="l_SECOM PR (1).. 3 4" xfId="33664" xr:uid="{B18A2988-890F-4F99-BDDB-99756C773BDB}"/>
    <cellStyle name="l_SECOM PR (1).. 3 4 2" xfId="45383" xr:uid="{3CB26FC4-43FB-4B4A-B7EF-E40ACEDB3882}"/>
    <cellStyle name="l_SECOM PR (1).. 3 5" xfId="35866" xr:uid="{23454304-0287-4499-87C4-239E7613DE80}"/>
    <cellStyle name="l_SECOM PR (1).. 3 6" xfId="37188" xr:uid="{3634402A-35F1-4C9F-BB24-CFEAA58784C1}"/>
    <cellStyle name="l_SECOM PR (1).. 3 6 2" xfId="46724" xr:uid="{5B5499A6-A6A1-441D-8B72-21F29196EEF1}"/>
    <cellStyle name="l_SECOM PR (1).. 4" xfId="14631" xr:uid="{9A85252A-1349-4209-A61F-3DA845BDF2EF}"/>
    <cellStyle name="l_SECOM PR (1).. 4 2" xfId="20790" xr:uid="{740E94A8-FB7D-45B4-8AE6-320A4E900EF2}"/>
    <cellStyle name="l_SECOM PR (1).. 4 2 2" xfId="38200" xr:uid="{1035660D-1DDC-42DE-931C-09E7988E7956}"/>
    <cellStyle name="l_SECOM PR (1).. 4 3" xfId="25698" xr:uid="{56BD4403-675B-497C-AB2A-6A7F83E75BC8}"/>
    <cellStyle name="l_SECOM PR (1).. 5" xfId="28909" xr:uid="{112822F1-9670-497B-8C7C-AFBDF97E1A3C}"/>
    <cellStyle name="l_SECOM PR (1).. 5 2" xfId="41265" xr:uid="{B07E83BF-040C-4A87-9DD3-EC4DBFAB74A3}"/>
    <cellStyle name="l_SECOM PR (1).. 6" xfId="24966" xr:uid="{6A85064E-3C87-4DB9-84D1-7CDC7C856F3B}"/>
    <cellStyle name="l_SECOM PR (1).._OOH - Rev 12" xfId="4497" xr:uid="{8D60D7C3-D62E-4F4E-B0EC-51552ACDA340}"/>
    <cellStyle name="l_SECOM PR -PERNAMBUCO -  14-05-08(1)" xfId="2473" xr:uid="{59332E56-0CD9-4AF4-A8D3-58F4A1B0FA80}"/>
    <cellStyle name="l_SP" xfId="2474" xr:uid="{B265DA25-DC39-4181-8437-80555FFE055B}"/>
    <cellStyle name="l_SP 2" xfId="11789" xr:uid="{DF2E5347-6863-43DB-BD66-5DA50AC87288}"/>
    <cellStyle name="l_SP 2 2" xfId="13545" xr:uid="{3485BE38-B65E-4464-85DF-4E514E8CC0D8}"/>
    <cellStyle name="l_SP 2 2 2" xfId="17175" xr:uid="{FB465000-9F15-4F07-821F-1BA834C61CC2}"/>
    <cellStyle name="l_SP 2 2 2 2" xfId="23334" xr:uid="{837383A4-5B9B-4A9E-A1C1-08751229747D}"/>
    <cellStyle name="l_SP 2 2 2 2 2" xfId="40601" xr:uid="{0983A132-86E5-430E-9276-27DADF62B853}"/>
    <cellStyle name="l_SP 2 2 2 3" xfId="28242" xr:uid="{6B221CFA-4BFE-4B16-A9DF-15AFAAE0C35D}"/>
    <cellStyle name="l_SP 2 2 3" xfId="31466" xr:uid="{BF1A4A6A-D2A3-4CFB-88CA-7A72A4A4D18A}"/>
    <cellStyle name="l_SP 2 2 3 2" xfId="43690" xr:uid="{CEE38C35-4445-4137-978E-90013F579ED9}"/>
    <cellStyle name="l_SP 2 2 4" xfId="34458" xr:uid="{675DC207-BDD3-4AC0-A5FF-023775D370D9}"/>
    <cellStyle name="l_SP 2 2 4 2" xfId="46177" xr:uid="{08ADDA91-F8CA-4FF9-BAE1-CEC1884204F9}"/>
    <cellStyle name="l_SP 2 2 5" xfId="36659" xr:uid="{122601FA-84F3-4849-B62F-5B4B13E745E9}"/>
    <cellStyle name="l_SP 2 2 6" xfId="24571" xr:uid="{616A5ED2-F3C4-408E-8090-F1E4824BA177}"/>
    <cellStyle name="l_SP 2 3" xfId="15472" xr:uid="{F20BB89C-197D-4D35-82E3-CFE627D34C12}"/>
    <cellStyle name="l_SP 2 3 2" xfId="21631" xr:uid="{7B05CEDF-FD9E-4DE2-9B77-546CA96A22C8}"/>
    <cellStyle name="l_SP 2 3 2 2" xfId="39004" xr:uid="{6C0D1E65-EC89-4BC6-9841-D738A0C9B621}"/>
    <cellStyle name="l_SP 2 3 3" xfId="26593" xr:uid="{92D6DB43-56F5-41BE-94CB-46F4C438961D}"/>
    <cellStyle name="l_SP 2 4" xfId="29784" xr:uid="{13217E85-1C4B-4773-94DA-142FE3921357}"/>
    <cellStyle name="l_SP 2 4 2" xfId="42094" xr:uid="{EFFDADAC-B7FC-4B28-B5E1-EF38DAA633B1}"/>
    <cellStyle name="l_SP 2 5" xfId="32768" xr:uid="{99F4C6F4-D8A3-4B9A-9AF2-F8A7CA682E39}"/>
    <cellStyle name="l_SP 2 5 2" xfId="44523" xr:uid="{3438BCF7-2007-432A-A698-3DAB3E90FDE9}"/>
    <cellStyle name="l_SP 2 6" xfId="35073" xr:uid="{BDC6DA44-C915-4D4B-B59A-A0718A3C2F54}"/>
    <cellStyle name="l_SP 2 7" xfId="19301" xr:uid="{A09774F0-236E-4C72-B363-24625159BC44}"/>
    <cellStyle name="l_SP 3" xfId="12742" xr:uid="{02444B47-8528-4F14-805D-CF491A218D3E}"/>
    <cellStyle name="l_SP 3 2" xfId="16372" xr:uid="{181595C3-36FA-4E64-8D87-959C5BB229B1}"/>
    <cellStyle name="l_SP 3 2 2" xfId="22531" xr:uid="{A73D82F1-308A-4437-ABDC-63A4D50BDDA9}"/>
    <cellStyle name="l_SP 3 2 2 2" xfId="39809" xr:uid="{F9E41CC2-C5C5-4D32-B858-A673D6D37495}"/>
    <cellStyle name="l_SP 3 2 3" xfId="27450" xr:uid="{1406292E-B328-4E25-B697-99A24644E751}"/>
    <cellStyle name="l_SP 3 2 4" xfId="48709" xr:uid="{28B8207A-D63F-439C-BE4D-97257FD7B088}"/>
    <cellStyle name="l_SP 3 3" xfId="18072" xr:uid="{C48C5D3B-437A-4585-AB04-94074510927E}"/>
    <cellStyle name="l_SP 3 3 2" xfId="24231" xr:uid="{90DC3D5F-D225-4E71-9053-FF6E3C068BD5}"/>
    <cellStyle name="l_SP 3 3 2 2" xfId="42894" xr:uid="{4A98AC2B-70AC-4259-B349-708A6D07CAFB}"/>
    <cellStyle name="l_SP 3 3 3" xfId="30668" xr:uid="{84D10208-ADD7-4B3A-A349-30FFF45408B5}"/>
    <cellStyle name="l_SP 3 4" xfId="33665" xr:uid="{BBC192A1-5D24-4B13-9892-95E7551CB9BD}"/>
    <cellStyle name="l_SP 3 4 2" xfId="45384" xr:uid="{31D6E189-FD64-420C-B212-D6D6B8A31A11}"/>
    <cellStyle name="l_SP 3 5" xfId="35867" xr:uid="{7478DEC4-FF69-40D5-939E-DEEF9F62152E}"/>
    <cellStyle name="l_SP 3 6" xfId="36788" xr:uid="{AA454B69-C6F0-4706-82C1-2C81BEB8DFDB}"/>
    <cellStyle name="l_SP 3 6 2" xfId="46324" xr:uid="{FBD8C95D-A283-4AA7-B8DC-21367DAD2595}"/>
    <cellStyle name="l_SP 4" xfId="14632" xr:uid="{AD62D4C0-5233-4E35-A48C-EDE3EFB968D0}"/>
    <cellStyle name="l_SP 4 2" xfId="20791" xr:uid="{B9CFB39A-26F3-4EA2-8764-E1A52CE6244D}"/>
    <cellStyle name="l_SP 4 2 2" xfId="38201" xr:uid="{7B4C4395-AC1B-4080-AF50-7FFFA4F2D6EE}"/>
    <cellStyle name="l_SP 4 3" xfId="25699" xr:uid="{4ADDA13D-D9B4-486B-AA13-FC25E7FA0CF7}"/>
    <cellStyle name="l_SP 5" xfId="28910" xr:uid="{20669943-80BF-4BE6-9398-C6FE46392710}"/>
    <cellStyle name="l_SP 5 2" xfId="41266" xr:uid="{800D6855-4896-4541-AF08-C0555D52721C}"/>
    <cellStyle name="l_SP 6" xfId="24965" xr:uid="{C143307D-50E9-42C0-9BA9-2EFD9315AA8F}"/>
    <cellStyle name="l_SP_CINEMA - 9 MERCADOS" xfId="2475" xr:uid="{45E7D875-E75B-4FEB-B2C3-F96C2D248240}"/>
    <cellStyle name="l_SP_CINEMA_-_9_MERCADOS" xfId="2476" xr:uid="{9962204F-974E-4D9A-90DD-D58C11A36F60}"/>
    <cellStyle name="l_SP_NEIDE II" xfId="2477" xr:uid="{A721815F-2C0D-452D-A8B4-6038384C1CA7}"/>
    <cellStyle name="l_SP_NEIDE II 2" xfId="11790" xr:uid="{F97735E2-6D9F-46D3-A105-FF751D5A993E}"/>
    <cellStyle name="l_SP_NEIDE II 2 2" xfId="13546" xr:uid="{FC939BEC-2A85-4A4E-9BA7-9AB45902CE1D}"/>
    <cellStyle name="l_SP_NEIDE II 2 2 2" xfId="17176" xr:uid="{D5C1A60B-A68F-4A9F-8224-5914AF6B1751}"/>
    <cellStyle name="l_SP_NEIDE II 2 2 2 2" xfId="23335" xr:uid="{D88A4945-6F52-4832-BF48-6B87184DED5E}"/>
    <cellStyle name="l_SP_NEIDE II 2 2 2 2 2" xfId="40602" xr:uid="{B913EC22-A7DC-488D-B5E8-79D9ECFB681A}"/>
    <cellStyle name="l_SP_NEIDE II 2 2 2 3" xfId="28243" xr:uid="{3AAE28FB-F7BF-4843-8D46-9C9B59CFA6A8}"/>
    <cellStyle name="l_SP_NEIDE II 2 2 3" xfId="31467" xr:uid="{0CD474DB-4F3C-4EE9-9A70-3038EBCF49F2}"/>
    <cellStyle name="l_SP_NEIDE II 2 2 3 2" xfId="43691" xr:uid="{11276A0A-C3C5-4F7C-9F2D-751B0C83A67C}"/>
    <cellStyle name="l_SP_NEIDE II 2 2 4" xfId="34459" xr:uid="{498637DA-EC5A-4385-80CC-80D0D83BF612}"/>
    <cellStyle name="l_SP_NEIDE II 2 2 4 2" xfId="46178" xr:uid="{DE623B3D-4DB2-4988-823B-CC0443BD450E}"/>
    <cellStyle name="l_SP_NEIDE II 2 2 5" xfId="36660" xr:uid="{5CE46F0B-619D-4612-94A9-B22C8DE652AD}"/>
    <cellStyle name="l_SP_NEIDE II 2 2 6" xfId="24572" xr:uid="{9D5C7ECE-91F9-490C-9D8F-C4C6B0A00489}"/>
    <cellStyle name="l_SP_NEIDE II 2 3" xfId="15473" xr:uid="{A8C2F8E6-E4C7-4C08-ADEC-8138AA995CA0}"/>
    <cellStyle name="l_SP_NEIDE II 2 3 2" xfId="21632" xr:uid="{D5DEC023-9476-425C-8863-211F2447574B}"/>
    <cellStyle name="l_SP_NEIDE II 2 3 2 2" xfId="39005" xr:uid="{7B802A0E-BF75-463B-BE8C-0B88710F865A}"/>
    <cellStyle name="l_SP_NEIDE II 2 3 3" xfId="26594" xr:uid="{30CD7B41-9B9A-4D10-85FC-C5D752129AE3}"/>
    <cellStyle name="l_SP_NEIDE II 2 4" xfId="29785" xr:uid="{E18FB892-ACFB-4B3C-A8D0-37575B7B2E91}"/>
    <cellStyle name="l_SP_NEIDE II 2 4 2" xfId="42095" xr:uid="{A6E12FFF-7753-46E8-9FF6-B8E78B62740B}"/>
    <cellStyle name="l_SP_NEIDE II 2 5" xfId="32769" xr:uid="{A337F768-CB7E-40B0-B9C5-4D589E8E72BB}"/>
    <cellStyle name="l_SP_NEIDE II 2 5 2" xfId="44524" xr:uid="{D2786F6D-7DBE-408E-A2B9-792C8385B925}"/>
    <cellStyle name="l_SP_NEIDE II 2 6" xfId="35074" xr:uid="{17BA4183-27CF-4120-8D49-D7DD3E28BCE0}"/>
    <cellStyle name="l_SP_NEIDE II 2 7" xfId="19595" xr:uid="{1D8207D0-1CF9-4B1E-BC83-9A60FD9F6120}"/>
    <cellStyle name="l_SP_NEIDE II 3" xfId="12743" xr:uid="{2D241FAA-15DC-4FBA-8CD2-242BB12C47EF}"/>
    <cellStyle name="l_SP_NEIDE II 3 2" xfId="16373" xr:uid="{A6732B96-A844-4A80-8FA0-9A0088C00ADD}"/>
    <cellStyle name="l_SP_NEIDE II 3 2 2" xfId="22532" xr:uid="{AC299B82-E94A-4A26-A102-4084935AC1F6}"/>
    <cellStyle name="l_SP_NEIDE II 3 2 2 2" xfId="39810" xr:uid="{94294680-3A74-4D54-983D-72BD84A44520}"/>
    <cellStyle name="l_SP_NEIDE II 3 2 3" xfId="27451" xr:uid="{08619621-19A4-4463-83C2-C8E2B996D994}"/>
    <cellStyle name="l_SP_NEIDE II 3 2 4" xfId="48710" xr:uid="{C947A955-FF44-43D5-BC68-375C4816620E}"/>
    <cellStyle name="l_SP_NEIDE II 3 3" xfId="18073" xr:uid="{A0C3189E-35F8-4A9D-A55F-5D5F540592DE}"/>
    <cellStyle name="l_SP_NEIDE II 3 3 2" xfId="24232" xr:uid="{69C5D523-DA2F-4F10-BA20-B21587159FF2}"/>
    <cellStyle name="l_SP_NEIDE II 3 3 2 2" xfId="42895" xr:uid="{3263FE73-9BA8-4CC4-8A45-E707402C5196}"/>
    <cellStyle name="l_SP_NEIDE II 3 3 3" xfId="30669" xr:uid="{15BCC8EC-DB3D-4330-9E0B-F0F012E339F9}"/>
    <cellStyle name="l_SP_NEIDE II 3 4" xfId="33666" xr:uid="{9C26D9C7-3E64-40F6-905F-C551BAAE8DB7}"/>
    <cellStyle name="l_SP_NEIDE II 3 4 2" xfId="45385" xr:uid="{CEF3993D-6438-4DD5-9021-29855A378F5F}"/>
    <cellStyle name="l_SP_NEIDE II 3 5" xfId="35868" xr:uid="{5B397B92-E5C7-40F2-BA17-D6CC8B4924F0}"/>
    <cellStyle name="l_SP_NEIDE II 3 6" xfId="32953" xr:uid="{23611306-F676-4A37-A094-BF3A0ACF57F6}"/>
    <cellStyle name="l_SP_NEIDE II 3 6 2" xfId="44684" xr:uid="{FFB263EA-7FAF-4998-A463-C7556EBBDF34}"/>
    <cellStyle name="l_SP_NEIDE II 4" xfId="14633" xr:uid="{3228DF19-7541-496E-A5CA-F3C32839620B}"/>
    <cellStyle name="l_SP_NEIDE II 4 2" xfId="20792" xr:uid="{9C981B29-90D4-4BE3-B18B-0F53BC25BCDD}"/>
    <cellStyle name="l_SP_NEIDE II 4 2 2" xfId="38202" xr:uid="{DD0DB880-97F3-4D83-A561-C9E600168165}"/>
    <cellStyle name="l_SP_NEIDE II 4 3" xfId="25700" xr:uid="{E2F0D24E-4B25-4C41-B840-672BA11DD37F}"/>
    <cellStyle name="l_SP_NEIDE II 5" xfId="28911" xr:uid="{8C0AA37C-55BD-450F-9654-18BD79564B55}"/>
    <cellStyle name="l_SP_NEIDE II 5 2" xfId="41267" xr:uid="{21983E08-68E7-425A-AFB9-E9B2FFE7A5C2}"/>
    <cellStyle name="l_SP_NEIDE II 6" xfId="24964" xr:uid="{CF728BF8-CE4E-44D4-BF79-EA96F788BA80}"/>
    <cellStyle name="l_SP_NEIDE II_OOH - Rev 12" xfId="4498" xr:uid="{1EACBD4E-CD8F-4AE7-B054-052F243717D3}"/>
    <cellStyle name="l_SP_OOH - Rev 12" xfId="4499" xr:uid="{D84ADA1F-24E9-4794-AF25-91DBB6ED4CEC}"/>
    <cellStyle name="l_SP_Plano  DF - Jornal Meia Pág. Tab. 17.05" xfId="2478" xr:uid="{696D9F7D-B265-40E5-B923-D165B89B3374}"/>
    <cellStyle name="l_SP_Plano  PE - Jornal Meia Pág. Tab. 17.05" xfId="2479" xr:uid="{5149A0FF-66E3-44C7-AF1B-87BE57F8D5F0}"/>
    <cellStyle name="l_SP_Plano BA - Jornal Meia Pág. Tab. 17.05 - JR NÃO PROG. 19.05" xfId="2480" xr:uid="{0F9A8F6D-82C2-4E10-B1F7-21162556B986}"/>
    <cellStyle name="l_SP_Plano ES - 12.05.08 CONFERÊNCIA14-05-08 " xfId="2481" xr:uid="{A5137B1D-D3AE-41D3-BE37-9E760BEB6B3A}"/>
    <cellStyle name="l_SP_Plano ES - 12.05.08 CONFERÊNCIA14-05-08  2" xfId="11791" xr:uid="{AF5FD8A1-1E9A-4CDF-94C4-BBEDE7B0A835}"/>
    <cellStyle name="l_SP_Plano ES - 12.05.08 CONFERÊNCIA14-05-08  2 2" xfId="13547" xr:uid="{C7FAD928-2532-4C61-A693-658D5773F32B}"/>
    <cellStyle name="l_SP_Plano ES - 12.05.08 CONFERÊNCIA14-05-08  2 2 2" xfId="17177" xr:uid="{BDEA04B5-1943-42FA-9CAC-CD54A214D8AB}"/>
    <cellStyle name="l_SP_Plano ES - 12.05.08 CONFERÊNCIA14-05-08  2 2 2 2" xfId="23336" xr:uid="{7142EC80-EBCE-4A66-B738-5E90A8385C63}"/>
    <cellStyle name="l_SP_Plano ES - 12.05.08 CONFERÊNCIA14-05-08  2 2 2 2 2" xfId="40603" xr:uid="{7A42FCA1-8C9A-438C-AC80-DEA5DA1F10C9}"/>
    <cellStyle name="l_SP_Plano ES - 12.05.08 CONFERÊNCIA14-05-08  2 2 2 3" xfId="28244" xr:uid="{7A5CD0FA-9D91-4B24-905F-5A721E0F360F}"/>
    <cellStyle name="l_SP_Plano ES - 12.05.08 CONFERÊNCIA14-05-08  2 2 3" xfId="31468" xr:uid="{16BD5905-80BD-4894-B4BD-45A04A4865E5}"/>
    <cellStyle name="l_SP_Plano ES - 12.05.08 CONFERÊNCIA14-05-08  2 2 3 2" xfId="43692" xr:uid="{1070644E-E20B-4BDC-B4C7-05C530CA5162}"/>
    <cellStyle name="l_SP_Plano ES - 12.05.08 CONFERÊNCIA14-05-08  2 2 4" xfId="34460" xr:uid="{5F692A9B-5D5F-41D8-B37B-401E3CB5B699}"/>
    <cellStyle name="l_SP_Plano ES - 12.05.08 CONFERÊNCIA14-05-08  2 2 4 2" xfId="46179" xr:uid="{E593A724-2A3C-4415-829F-26E0E9817D05}"/>
    <cellStyle name="l_SP_Plano ES - 12.05.08 CONFERÊNCIA14-05-08  2 2 5" xfId="36661" xr:uid="{A7849813-AC2E-4D4C-96DA-9451E9131CD7}"/>
    <cellStyle name="l_SP_Plano ES - 12.05.08 CONFERÊNCIA14-05-08  2 2 6" xfId="24573" xr:uid="{3BD7EBEE-468E-4FF3-B463-94FC3610B467}"/>
    <cellStyle name="l_SP_Plano ES - 12.05.08 CONFERÊNCIA14-05-08  2 3" xfId="15474" xr:uid="{D927699D-A688-4DFE-BFC9-D44A9B1F308C}"/>
    <cellStyle name="l_SP_Plano ES - 12.05.08 CONFERÊNCIA14-05-08  2 3 2" xfId="21633" xr:uid="{9AD7BC72-35C0-4E28-A5A6-08C0019498CF}"/>
    <cellStyle name="l_SP_Plano ES - 12.05.08 CONFERÊNCIA14-05-08  2 3 2 2" xfId="39006" xr:uid="{1E07E219-51EB-433D-92FE-5E2B581565F8}"/>
    <cellStyle name="l_SP_Plano ES - 12.05.08 CONFERÊNCIA14-05-08  2 3 3" xfId="26595" xr:uid="{DAB001B3-BFD4-45A8-BE01-284B70BAA07F}"/>
    <cellStyle name="l_SP_Plano ES - 12.05.08 CONFERÊNCIA14-05-08  2 4" xfId="29786" xr:uid="{FE913C10-9396-462E-8493-0033C7ADBC90}"/>
    <cellStyle name="l_SP_Plano ES - 12.05.08 CONFERÊNCIA14-05-08  2 4 2" xfId="42096" xr:uid="{2481CE7B-5F1E-427E-B118-1AE77F475EF0}"/>
    <cellStyle name="l_SP_Plano ES - 12.05.08 CONFERÊNCIA14-05-08  2 5" xfId="32770" xr:uid="{35BAB2BC-58BF-49C4-948A-27F40F201DFF}"/>
    <cellStyle name="l_SP_Plano ES - 12.05.08 CONFERÊNCIA14-05-08  2 5 2" xfId="44525" xr:uid="{987E616E-8799-4D74-86F0-7610E6E81233}"/>
    <cellStyle name="l_SP_Plano ES - 12.05.08 CONFERÊNCIA14-05-08  2 6" xfId="35075" xr:uid="{B01B7F1B-375D-4AC5-BCBD-40FA932337F3}"/>
    <cellStyle name="l_SP_Plano ES - 12.05.08 CONFERÊNCIA14-05-08  2 7" xfId="18918" xr:uid="{F19AB082-4624-43C4-ADA4-B7835ECE84E1}"/>
    <cellStyle name="l_SP_Plano ES - 12.05.08 CONFERÊNCIA14-05-08  3" xfId="12744" xr:uid="{06E72037-BFBF-49DD-9F80-33674904F0F5}"/>
    <cellStyle name="l_SP_Plano ES - 12.05.08 CONFERÊNCIA14-05-08  3 2" xfId="16374" xr:uid="{7AA1971D-E2E5-402B-8E61-E0B26B5BC3EC}"/>
    <cellStyle name="l_SP_Plano ES - 12.05.08 CONFERÊNCIA14-05-08  3 2 2" xfId="22533" xr:uid="{379FD54B-A1B8-4550-9F58-929AF5FECED2}"/>
    <cellStyle name="l_SP_Plano ES - 12.05.08 CONFERÊNCIA14-05-08  3 2 2 2" xfId="39811" xr:uid="{98E789D7-7465-49F9-BF44-9768493D3459}"/>
    <cellStyle name="l_SP_Plano ES - 12.05.08 CONFERÊNCIA14-05-08  3 2 3" xfId="27452" xr:uid="{93CA7F9A-CC02-490E-80E9-7BEF1582B585}"/>
    <cellStyle name="l_SP_Plano ES - 12.05.08 CONFERÊNCIA14-05-08  3 2 4" xfId="48711" xr:uid="{6A58C992-3E6A-4008-8BF5-199A9AF71361}"/>
    <cellStyle name="l_SP_Plano ES - 12.05.08 CONFERÊNCIA14-05-08  3 3" xfId="18074" xr:uid="{747744A7-2C0F-4C1A-A0B7-2251445BB92B}"/>
    <cellStyle name="l_SP_Plano ES - 12.05.08 CONFERÊNCIA14-05-08  3 3 2" xfId="24233" xr:uid="{FE1983FF-5842-4F64-A4E2-EDD70D17E716}"/>
    <cellStyle name="l_SP_Plano ES - 12.05.08 CONFERÊNCIA14-05-08  3 3 2 2" xfId="42896" xr:uid="{D06979AB-1ED8-45A7-9597-5C39EA0771C8}"/>
    <cellStyle name="l_SP_Plano ES - 12.05.08 CONFERÊNCIA14-05-08  3 3 3" xfId="30670" xr:uid="{486AF58D-002E-4F2E-80D9-9C5DF2A12EB4}"/>
    <cellStyle name="l_SP_Plano ES - 12.05.08 CONFERÊNCIA14-05-08  3 4" xfId="33667" xr:uid="{2ACAE63C-20EF-4BDF-BBC6-D1561DBD03DD}"/>
    <cellStyle name="l_SP_Plano ES - 12.05.08 CONFERÊNCIA14-05-08  3 4 2" xfId="45386" xr:uid="{6E518688-357F-4173-B01C-D47160ECDCB9}"/>
    <cellStyle name="l_SP_Plano ES - 12.05.08 CONFERÊNCIA14-05-08  3 5" xfId="35869" xr:uid="{87C0D7CF-3706-446B-99EA-A5D1022060F8}"/>
    <cellStyle name="l_SP_Plano ES - 12.05.08 CONFERÊNCIA14-05-08  3 6" xfId="36984" xr:uid="{D441BF46-7C74-4A1E-832D-C58C8DC3B07B}"/>
    <cellStyle name="l_SP_Plano ES - 12.05.08 CONFERÊNCIA14-05-08  3 6 2" xfId="46520" xr:uid="{2CDA5984-A633-4581-9F2F-31A7B623C6A7}"/>
    <cellStyle name="l_SP_Plano ES - 12.05.08 CONFERÊNCIA14-05-08  4" xfId="14634" xr:uid="{B8507534-D006-452A-9759-C1E500D48F9A}"/>
    <cellStyle name="l_SP_Plano ES - 12.05.08 CONFERÊNCIA14-05-08  4 2" xfId="20793" xr:uid="{6A3FEFA2-C860-4321-8535-9F1938C16BBD}"/>
    <cellStyle name="l_SP_Plano ES - 12.05.08 CONFERÊNCIA14-05-08  4 2 2" xfId="38203" xr:uid="{5B3E8188-5948-4177-A37C-3C8C2CA122EA}"/>
    <cellStyle name="l_SP_Plano ES - 12.05.08 CONFERÊNCIA14-05-08  4 3" xfId="25701" xr:uid="{65E1FE97-B4D1-451E-AD76-3D10298A0386}"/>
    <cellStyle name="l_SP_Plano ES - 12.05.08 CONFERÊNCIA14-05-08  5" xfId="28912" xr:uid="{B2B00B14-B205-42A5-BDFC-441E1F54D493}"/>
    <cellStyle name="l_SP_Plano ES - 12.05.08 CONFERÊNCIA14-05-08  5 2" xfId="41268" xr:uid="{FAE3C39A-7703-4BA3-9F54-CF2754C0EBCF}"/>
    <cellStyle name="l_SP_Plano ES - 12.05.08 CONFERÊNCIA14-05-08  6" xfId="24963" xr:uid="{D079DFBD-18C4-4072-804E-4E9A637FA162}"/>
    <cellStyle name="l_SP_Plano ES - 12.05.08 CONFERÊNCIA14-05-08 _OOH - Rev 12" xfId="4500" xr:uid="{3DA35C71-F9C9-4AAC-8B85-F583713ADBE9}"/>
    <cellStyle name="l_SP_Plano GO -  Jornal Meia Pág. Tab. 16.05 - JR NÃO PROG." xfId="2482" xr:uid="{9C122B45-78EE-4EC7-9F75-08BF7E5FC460}"/>
    <cellStyle name="l_SP_Plano GO -  Jornal Meia Pág. Tab. 16.05 - JR NÃO PROG. 2" xfId="11792" xr:uid="{9D576310-1312-48BB-A031-31F1BD5C9110}"/>
    <cellStyle name="l_SP_Plano GO -  Jornal Meia Pág. Tab. 16.05 - JR NÃO PROG. 2 2" xfId="13548" xr:uid="{31EC169D-EF3E-41A2-A8F6-C47F614DAD74}"/>
    <cellStyle name="l_SP_Plano GO -  Jornal Meia Pág. Tab. 16.05 - JR NÃO PROG. 2 2 2" xfId="17178" xr:uid="{24EF0DB8-E683-45B5-850A-9A9A26359B44}"/>
    <cellStyle name="l_SP_Plano GO -  Jornal Meia Pág. Tab. 16.05 - JR NÃO PROG. 2 2 2 2" xfId="23337" xr:uid="{451976B2-3760-4D79-BE38-30BEAAC4FB15}"/>
    <cellStyle name="l_SP_Plano GO -  Jornal Meia Pág. Tab. 16.05 - JR NÃO PROG. 2 2 2 2 2" xfId="40604" xr:uid="{17602BFD-8522-4360-8BA6-CBA5C1E98291}"/>
    <cellStyle name="l_SP_Plano GO -  Jornal Meia Pág. Tab. 16.05 - JR NÃO PROG. 2 2 2 3" xfId="28245" xr:uid="{29EA1CA9-B945-4985-97D6-231293FC813A}"/>
    <cellStyle name="l_SP_Plano GO -  Jornal Meia Pág. Tab. 16.05 - JR NÃO PROG. 2 2 3" xfId="31469" xr:uid="{CB12E35C-DDAB-4BE4-B146-0F7133BD7271}"/>
    <cellStyle name="l_SP_Plano GO -  Jornal Meia Pág. Tab. 16.05 - JR NÃO PROG. 2 2 3 2" xfId="43693" xr:uid="{9B580D41-3101-4505-ADC2-EEA452E2BE2B}"/>
    <cellStyle name="l_SP_Plano GO -  Jornal Meia Pág. Tab. 16.05 - JR NÃO PROG. 2 2 4" xfId="34461" xr:uid="{FFF7B5D9-4386-4E80-B6B4-2B83756A7E03}"/>
    <cellStyle name="l_SP_Plano GO -  Jornal Meia Pág. Tab. 16.05 - JR NÃO PROG. 2 2 4 2" xfId="46180" xr:uid="{FB6D9BC9-7875-4EDC-AC3C-0182946C7F17}"/>
    <cellStyle name="l_SP_Plano GO -  Jornal Meia Pág. Tab. 16.05 - JR NÃO PROG. 2 2 5" xfId="36662" xr:uid="{593230C4-80A9-43AF-B9C7-47ABE5AE1498}"/>
    <cellStyle name="l_SP_Plano GO -  Jornal Meia Pág. Tab. 16.05 - JR NÃO PROG. 2 2 6" xfId="24574" xr:uid="{01A34BA5-3C27-4B55-A8A0-834F747A5D11}"/>
    <cellStyle name="l_SP_Plano GO -  Jornal Meia Pág. Tab. 16.05 - JR NÃO PROG. 2 3" xfId="15475" xr:uid="{782DEF3F-A96A-45C2-95ED-651A2DCBCDEC}"/>
    <cellStyle name="l_SP_Plano GO -  Jornal Meia Pág. Tab. 16.05 - JR NÃO PROG. 2 3 2" xfId="21634" xr:uid="{C6A50F19-BFDF-477B-8942-0DAA351D02C4}"/>
    <cellStyle name="l_SP_Plano GO -  Jornal Meia Pág. Tab. 16.05 - JR NÃO PROG. 2 3 2 2" xfId="39007" xr:uid="{D67F9293-CC15-4712-99BE-CD24E56AF0D7}"/>
    <cellStyle name="l_SP_Plano GO -  Jornal Meia Pág. Tab. 16.05 - JR NÃO PROG. 2 3 3" xfId="26596" xr:uid="{3EDA91F6-EA1F-4E0D-A498-9105E7A0D43F}"/>
    <cellStyle name="l_SP_Plano GO -  Jornal Meia Pág. Tab. 16.05 - JR NÃO PROG. 2 4" xfId="29787" xr:uid="{63B92C69-9E2D-4EC2-ABFF-5962B91FE3A2}"/>
    <cellStyle name="l_SP_Plano GO -  Jornal Meia Pág. Tab. 16.05 - JR NÃO PROG. 2 4 2" xfId="42097" xr:uid="{E1154B2F-78A4-4710-8415-75B7DFD70382}"/>
    <cellStyle name="l_SP_Plano GO -  Jornal Meia Pág. Tab. 16.05 - JR NÃO PROG. 2 5" xfId="32771" xr:uid="{FE8E2CD6-1793-4C19-8D89-CE0AD90300BF}"/>
    <cellStyle name="l_SP_Plano GO -  Jornal Meia Pág. Tab. 16.05 - JR NÃO PROG. 2 5 2" xfId="44526" xr:uid="{8CFDA4CC-C99E-4A21-97BB-196BDC442FE2}"/>
    <cellStyle name="l_SP_Plano GO -  Jornal Meia Pág. Tab. 16.05 - JR NÃO PROG. 2 6" xfId="35076" xr:uid="{654D06A0-93BD-48A6-8169-25D47A449D3A}"/>
    <cellStyle name="l_SP_Plano GO -  Jornal Meia Pág. Tab. 16.05 - JR NÃO PROG. 2 7" xfId="18602" xr:uid="{9D0EDE5E-F278-444F-B58E-6E8B319B26CD}"/>
    <cellStyle name="l_SP_Plano GO -  Jornal Meia Pág. Tab. 16.05 - JR NÃO PROG. 3" xfId="12745" xr:uid="{82A4F01B-006A-4304-8B2D-13BAD488D455}"/>
    <cellStyle name="l_SP_Plano GO -  Jornal Meia Pág. Tab. 16.05 - JR NÃO PROG. 3 2" xfId="16375" xr:uid="{8213EADF-2FD9-4240-8093-8AA68BDA4DA9}"/>
    <cellStyle name="l_SP_Plano GO -  Jornal Meia Pág. Tab. 16.05 - JR NÃO PROG. 3 2 2" xfId="22534" xr:uid="{0468403F-7263-42CC-925F-E4353B2215C5}"/>
    <cellStyle name="l_SP_Plano GO -  Jornal Meia Pág. Tab. 16.05 - JR NÃO PROG. 3 2 2 2" xfId="39812" xr:uid="{42E8E390-2FD8-4434-B5AA-0ED9647A7E7F}"/>
    <cellStyle name="l_SP_Plano GO -  Jornal Meia Pág. Tab. 16.05 - JR NÃO PROG. 3 2 3" xfId="27453" xr:uid="{7220000D-A00C-4372-9515-91AB960236C4}"/>
    <cellStyle name="l_SP_Plano GO -  Jornal Meia Pág. Tab. 16.05 - JR NÃO PROG. 3 2 4" xfId="48712" xr:uid="{8C4AF164-A127-438C-99C1-036F1CF5978E}"/>
    <cellStyle name="l_SP_Plano GO -  Jornal Meia Pág. Tab. 16.05 - JR NÃO PROG. 3 3" xfId="18075" xr:uid="{D07E228B-914E-4498-8E40-8FC643F5D628}"/>
    <cellStyle name="l_SP_Plano GO -  Jornal Meia Pág. Tab. 16.05 - JR NÃO PROG. 3 3 2" xfId="24234" xr:uid="{47554F14-54EF-4E21-A7FC-5565D66DF489}"/>
    <cellStyle name="l_SP_Plano GO -  Jornal Meia Pág. Tab. 16.05 - JR NÃO PROG. 3 3 2 2" xfId="42897" xr:uid="{F551F505-01C0-47A0-ABF6-1CE35054569C}"/>
    <cellStyle name="l_SP_Plano GO -  Jornal Meia Pág. Tab. 16.05 - JR NÃO PROG. 3 3 3" xfId="30671" xr:uid="{B4CCE405-B79E-4E69-916A-570D9B2A6623}"/>
    <cellStyle name="l_SP_Plano GO -  Jornal Meia Pág. Tab. 16.05 - JR NÃO PROG. 3 4" xfId="33668" xr:uid="{00470CAF-C610-405E-8A5A-87F0E6FDACA4}"/>
    <cellStyle name="l_SP_Plano GO -  Jornal Meia Pág. Tab. 16.05 - JR NÃO PROG. 3 4 2" xfId="45387" xr:uid="{8FFED2EC-90D7-47A9-9DF6-16EF25717F7B}"/>
    <cellStyle name="l_SP_Plano GO -  Jornal Meia Pág. Tab. 16.05 - JR NÃO PROG. 3 5" xfId="35870" xr:uid="{25632E4D-2D7B-40F6-8D79-F0E2AF96AF2D}"/>
    <cellStyle name="l_SP_Plano GO -  Jornal Meia Pág. Tab. 16.05 - JR NÃO PROG. 3 6" xfId="37187" xr:uid="{72CEE47F-B02A-4D9D-8C96-31361659818A}"/>
    <cellStyle name="l_SP_Plano GO -  Jornal Meia Pág. Tab. 16.05 - JR NÃO PROG. 3 6 2" xfId="46723" xr:uid="{156F10F0-B7B3-4490-A7AC-E6D4BB51C645}"/>
    <cellStyle name="l_SP_Plano GO -  Jornal Meia Pág. Tab. 16.05 - JR NÃO PROG. 4" xfId="14635" xr:uid="{1FEC590B-6581-4EA6-9916-55B942D61CBF}"/>
    <cellStyle name="l_SP_Plano GO -  Jornal Meia Pág. Tab. 16.05 - JR NÃO PROG. 4 2" xfId="20794" xr:uid="{8EB7A425-4994-40FF-BA06-2FCCF7C74D14}"/>
    <cellStyle name="l_SP_Plano GO -  Jornal Meia Pág. Tab. 16.05 - JR NÃO PROG. 4 2 2" xfId="38204" xr:uid="{92EE41D3-BDF8-46E7-BB8C-0004601A1CBB}"/>
    <cellStyle name="l_SP_Plano GO -  Jornal Meia Pág. Tab. 16.05 - JR NÃO PROG. 4 3" xfId="25702" xr:uid="{B78C50CD-F237-4F09-A87F-FE3FD056C231}"/>
    <cellStyle name="l_SP_Plano GO -  Jornal Meia Pág. Tab. 16.05 - JR NÃO PROG. 5" xfId="28913" xr:uid="{3425F212-E2F5-4B00-AE32-F84CFE5648B2}"/>
    <cellStyle name="l_SP_Plano GO -  Jornal Meia Pág. Tab. 16.05 - JR NÃO PROG. 5 2" xfId="41269" xr:uid="{EE8108B6-BA77-4EDF-AD72-B095A0CD852F}"/>
    <cellStyle name="l_SP_Plano GO -  Jornal Meia Pág. Tab. 16.05 - JR NÃO PROG. 6" xfId="25841" xr:uid="{01E1D08E-29DB-4EF9-9A0A-03A8396F55D9}"/>
    <cellStyle name="l_SP_Plano GO -  Jornal Meia Pág. Tab. 16.05 - JR NÃO PROG._OOH - Rev 12" xfId="4501" xr:uid="{E9EC9DCA-EC01-42D0-8EFE-B420028FD9AE}"/>
    <cellStyle name="l_SP_Plano RJ -" xfId="2483" xr:uid="{D16F6E90-2F70-4CF6-AD76-944FACDAE24E}"/>
    <cellStyle name="l_SP_Plano RJ - AJUSTADO" xfId="2484" xr:uid="{4168F321-D322-45BA-A91F-0F8E1CB89F4E}"/>
    <cellStyle name="l_SP_Plano RJ - AJUSTADO 06.05.08 CONFERÊNCIAS 07.05.08" xfId="2485" xr:uid="{D3ADBE98-E662-4968-A7E9-87092BCE3244}"/>
    <cellStyle name="l_SP_Plano RJ - AJUSTADO 06.05.08 CONFERÊNCIAS 07.05.08 2" xfId="11793" xr:uid="{2955A786-86AD-4B74-9E98-636CBB4714CF}"/>
    <cellStyle name="l_SP_Plano RJ - AJUSTADO 06.05.08 CONFERÊNCIAS 07.05.08 2 2" xfId="13549" xr:uid="{4A3DCF12-0BBB-41EB-AD0F-732A14ABF2E7}"/>
    <cellStyle name="l_SP_Plano RJ - AJUSTADO 06.05.08 CONFERÊNCIAS 07.05.08 2 2 2" xfId="17179" xr:uid="{784B75BB-E122-4F09-A0DD-FD4C02AEF31C}"/>
    <cellStyle name="l_SP_Plano RJ - AJUSTADO 06.05.08 CONFERÊNCIAS 07.05.08 2 2 2 2" xfId="23338" xr:uid="{BE800CFD-19FD-48C2-A78C-92FFF4936D5D}"/>
    <cellStyle name="l_SP_Plano RJ - AJUSTADO 06.05.08 CONFERÊNCIAS 07.05.08 2 2 2 2 2" xfId="40605" xr:uid="{7F6AE177-0808-4B41-B250-97B7A3606338}"/>
    <cellStyle name="l_SP_Plano RJ - AJUSTADO 06.05.08 CONFERÊNCIAS 07.05.08 2 2 2 3" xfId="28246" xr:uid="{084FA998-0E1C-42B4-8A73-C8A471B2A187}"/>
    <cellStyle name="l_SP_Plano RJ - AJUSTADO 06.05.08 CONFERÊNCIAS 07.05.08 2 2 3" xfId="31470" xr:uid="{0C88A35C-4779-43BF-93F6-0333523119F9}"/>
    <cellStyle name="l_SP_Plano RJ - AJUSTADO 06.05.08 CONFERÊNCIAS 07.05.08 2 2 3 2" xfId="43694" xr:uid="{F7166B35-5EFB-4312-9AD6-6CCE688AD382}"/>
    <cellStyle name="l_SP_Plano RJ - AJUSTADO 06.05.08 CONFERÊNCIAS 07.05.08 2 2 4" xfId="34462" xr:uid="{F53FD962-DAB9-4F4F-99D9-892DC5774CF4}"/>
    <cellStyle name="l_SP_Plano RJ - AJUSTADO 06.05.08 CONFERÊNCIAS 07.05.08 2 2 4 2" xfId="46181" xr:uid="{5E93C8C9-B0C0-4819-A426-76309793DF27}"/>
    <cellStyle name="l_SP_Plano RJ - AJUSTADO 06.05.08 CONFERÊNCIAS 07.05.08 2 2 5" xfId="36663" xr:uid="{C34038B0-D54B-46D6-AB7B-79207EFD9505}"/>
    <cellStyle name="l_SP_Plano RJ - AJUSTADO 06.05.08 CONFERÊNCIAS 07.05.08 2 2 6" xfId="24575" xr:uid="{D05D22A9-9182-4CCE-848D-2958D439E673}"/>
    <cellStyle name="l_SP_Plano RJ - AJUSTADO 06.05.08 CONFERÊNCIAS 07.05.08 2 3" xfId="15476" xr:uid="{CAB59405-971F-4140-A653-7ABADC31C0CB}"/>
    <cellStyle name="l_SP_Plano RJ - AJUSTADO 06.05.08 CONFERÊNCIAS 07.05.08 2 3 2" xfId="21635" xr:uid="{B4B64784-1828-46DC-98B1-4B642705E113}"/>
    <cellStyle name="l_SP_Plano RJ - AJUSTADO 06.05.08 CONFERÊNCIAS 07.05.08 2 3 2 2" xfId="39008" xr:uid="{A91A3BF2-99CE-431A-A4B3-6E89E633B52A}"/>
    <cellStyle name="l_SP_Plano RJ - AJUSTADO 06.05.08 CONFERÊNCIAS 07.05.08 2 3 3" xfId="26597" xr:uid="{F90E796B-ED2A-4062-AF19-262396F1407C}"/>
    <cellStyle name="l_SP_Plano RJ - AJUSTADO 06.05.08 CONFERÊNCIAS 07.05.08 2 4" xfId="29788" xr:uid="{FA84E7CD-D02E-4379-A031-5B8E12B11DFA}"/>
    <cellStyle name="l_SP_Plano RJ - AJUSTADO 06.05.08 CONFERÊNCIAS 07.05.08 2 4 2" xfId="42098" xr:uid="{DB2E9429-3ADE-4BF2-BD81-89408A8E638A}"/>
    <cellStyle name="l_SP_Plano RJ - AJUSTADO 06.05.08 CONFERÊNCIAS 07.05.08 2 5" xfId="32772" xr:uid="{7AA2949E-482B-4AE0-B5E1-F29404D7A690}"/>
    <cellStyle name="l_SP_Plano RJ - AJUSTADO 06.05.08 CONFERÊNCIAS 07.05.08 2 5 2" xfId="44527" xr:uid="{DCC07662-9018-4B52-A9DB-16E6890580A9}"/>
    <cellStyle name="l_SP_Plano RJ - AJUSTADO 06.05.08 CONFERÊNCIAS 07.05.08 2 6" xfId="35077" xr:uid="{58E4F11C-5076-4E8F-B2AA-400C0340C762}"/>
    <cellStyle name="l_SP_Plano RJ - AJUSTADO 06.05.08 CONFERÊNCIAS 07.05.08 2 7" xfId="19300" xr:uid="{389B93BD-068C-4D8C-845D-DF3A9DF34461}"/>
    <cellStyle name="l_SP_Plano RJ - AJUSTADO 06.05.08 CONFERÊNCIAS 07.05.08 3" xfId="12746" xr:uid="{9D1EBBD5-26DD-4B17-A3DA-956B52770E69}"/>
    <cellStyle name="l_SP_Plano RJ - AJUSTADO 06.05.08 CONFERÊNCIAS 07.05.08 3 2" xfId="16376" xr:uid="{85241C29-64DC-4490-98F8-82F5A0D7893C}"/>
    <cellStyle name="l_SP_Plano RJ - AJUSTADO 06.05.08 CONFERÊNCIAS 07.05.08 3 2 2" xfId="22535" xr:uid="{676789D6-A592-41C7-BF23-8CFB6EE7E5DC}"/>
    <cellStyle name="l_SP_Plano RJ - AJUSTADO 06.05.08 CONFERÊNCIAS 07.05.08 3 2 2 2" xfId="39813" xr:uid="{4E320C10-EED0-49A1-9417-DBBA5B40CB29}"/>
    <cellStyle name="l_SP_Plano RJ - AJUSTADO 06.05.08 CONFERÊNCIAS 07.05.08 3 2 3" xfId="27454" xr:uid="{46E01266-3A66-4D2C-8098-FA561CA152E0}"/>
    <cellStyle name="l_SP_Plano RJ - AJUSTADO 06.05.08 CONFERÊNCIAS 07.05.08 3 2 4" xfId="48713" xr:uid="{A38E263C-DCA7-4D51-8864-8C225C281EF8}"/>
    <cellStyle name="l_SP_Plano RJ - AJUSTADO 06.05.08 CONFERÊNCIAS 07.05.08 3 3" xfId="18076" xr:uid="{C852C080-DD8A-40DD-B28F-AF92B41C5EA4}"/>
    <cellStyle name="l_SP_Plano RJ - AJUSTADO 06.05.08 CONFERÊNCIAS 07.05.08 3 3 2" xfId="24235" xr:uid="{B33282C2-57EC-4F82-8053-A7B8388129B4}"/>
    <cellStyle name="l_SP_Plano RJ - AJUSTADO 06.05.08 CONFERÊNCIAS 07.05.08 3 3 2 2" xfId="42898" xr:uid="{3D4E5D1D-7375-4D4E-81E5-FE444C0508B1}"/>
    <cellStyle name="l_SP_Plano RJ - AJUSTADO 06.05.08 CONFERÊNCIAS 07.05.08 3 3 3" xfId="30672" xr:uid="{122868CC-6652-468A-9FBB-C359E0AB8025}"/>
    <cellStyle name="l_SP_Plano RJ - AJUSTADO 06.05.08 CONFERÊNCIAS 07.05.08 3 4" xfId="33669" xr:uid="{A66764A2-E03B-4672-83AD-6AF23FCD28FB}"/>
    <cellStyle name="l_SP_Plano RJ - AJUSTADO 06.05.08 CONFERÊNCIAS 07.05.08 3 4 2" xfId="45388" xr:uid="{1595AF5E-805C-478E-94A5-FF2F886C622D}"/>
    <cellStyle name="l_SP_Plano RJ - AJUSTADO 06.05.08 CONFERÊNCIAS 07.05.08 3 5" xfId="35871" xr:uid="{9584D608-55C2-4953-8202-274E25C7ADD6}"/>
    <cellStyle name="l_SP_Plano RJ - AJUSTADO 06.05.08 CONFERÊNCIAS 07.05.08 3 6" xfId="36787" xr:uid="{F4C95F63-C3EB-4A54-9DB4-ACDA3592A7CB}"/>
    <cellStyle name="l_SP_Plano RJ - AJUSTADO 06.05.08 CONFERÊNCIAS 07.05.08 3 6 2" xfId="46323" xr:uid="{5175D39B-CA73-4599-AF9F-6CB56C26914C}"/>
    <cellStyle name="l_SP_Plano RJ - AJUSTADO 06.05.08 CONFERÊNCIAS 07.05.08 4" xfId="14636" xr:uid="{C2FECA2C-74E1-4147-B755-697B5A922350}"/>
    <cellStyle name="l_SP_Plano RJ - AJUSTADO 06.05.08 CONFERÊNCIAS 07.05.08 4 2" xfId="20795" xr:uid="{F034DE96-9956-48FD-89C9-64DD5273F330}"/>
    <cellStyle name="l_SP_Plano RJ - AJUSTADO 06.05.08 CONFERÊNCIAS 07.05.08 4 2 2" xfId="38205" xr:uid="{58F5BB0E-7AE7-40D3-A9A2-1A87EC6B820F}"/>
    <cellStyle name="l_SP_Plano RJ - AJUSTADO 06.05.08 CONFERÊNCIAS 07.05.08 4 3" xfId="25703" xr:uid="{BEFACC88-F2AA-493D-B4F7-E9C9FE0317DD}"/>
    <cellStyle name="l_SP_Plano RJ - AJUSTADO 06.05.08 CONFERÊNCIAS 07.05.08 5" xfId="28914" xr:uid="{DD286EB6-908C-496A-B956-281A12813ADF}"/>
    <cellStyle name="l_SP_Plano RJ - AJUSTADO 06.05.08 CONFERÊNCIAS 07.05.08 5 2" xfId="41270" xr:uid="{C5488160-6D2F-472E-9A0E-5D812BDEBE2F}"/>
    <cellStyle name="l_SP_Plano RJ - AJUSTADO 06.05.08 CONFERÊNCIAS 07.05.08 6" xfId="29935" xr:uid="{855E2975-FB39-47A3-B14B-29CC89DAB787}"/>
    <cellStyle name="l_SP_Plano RJ - AJUSTADO 06.05.08 CONFERÊNCIAS 07.05.08_OOH - Rev 12" xfId="4502" xr:uid="{9D0453B5-1A71-43E8-8886-705FB048F648}"/>
    <cellStyle name="l_SP_Plano RJ - AJUSTADO 06.05.08 CONFERÊNCIAS 07.05.08_TV MATISSE" xfId="2486" xr:uid="{CD839B59-D860-47B9-A57F-57442CD83ABF}"/>
    <cellStyle name="l_SP_Plano RJ - AJUSTADO 06.05.08 CONFERÊNCIAS 07.05.08_TV MATISSE 2" xfId="11794" xr:uid="{CFDF0B62-22FF-4533-A398-7C579353D845}"/>
    <cellStyle name="l_SP_Plano RJ - AJUSTADO 06.05.08 CONFERÊNCIAS 07.05.08_TV MATISSE 2 2" xfId="13550" xr:uid="{DCDBC22C-5FD8-4930-BC01-E77EB69FCBE2}"/>
    <cellStyle name="l_SP_Plano RJ - AJUSTADO 06.05.08 CONFERÊNCIAS 07.05.08_TV MATISSE 2 2 2" xfId="17180" xr:uid="{877F5D9D-083F-4E55-AFA2-0AF9DE1C72EE}"/>
    <cellStyle name="l_SP_Plano RJ - AJUSTADO 06.05.08 CONFERÊNCIAS 07.05.08_TV MATISSE 2 2 2 2" xfId="23339" xr:uid="{9E39BA7D-2CCC-4C67-917B-E0ED571382FA}"/>
    <cellStyle name="l_SP_Plano RJ - AJUSTADO 06.05.08 CONFERÊNCIAS 07.05.08_TV MATISSE 2 2 2 2 2" xfId="40606" xr:uid="{8B30C58C-EAF4-454E-8AF1-095B848D58BF}"/>
    <cellStyle name="l_SP_Plano RJ - AJUSTADO 06.05.08 CONFERÊNCIAS 07.05.08_TV MATISSE 2 2 2 3" xfId="28247" xr:uid="{3E72A03E-327C-462D-88DF-507DDAD516A7}"/>
    <cellStyle name="l_SP_Plano RJ - AJUSTADO 06.05.08 CONFERÊNCIAS 07.05.08_TV MATISSE 2 2 3" xfId="31471" xr:uid="{455650BA-F259-465D-9EE2-FC4130F305DF}"/>
    <cellStyle name="l_SP_Plano RJ - AJUSTADO 06.05.08 CONFERÊNCIAS 07.05.08_TV MATISSE 2 2 3 2" xfId="43695" xr:uid="{DA3B724D-DB43-4EB5-B3A8-636B36CDCAF3}"/>
    <cellStyle name="l_SP_Plano RJ - AJUSTADO 06.05.08 CONFERÊNCIAS 07.05.08_TV MATISSE 2 2 4" xfId="34463" xr:uid="{65B0D734-52EF-4B2C-B435-9A102DE68DC0}"/>
    <cellStyle name="l_SP_Plano RJ - AJUSTADO 06.05.08 CONFERÊNCIAS 07.05.08_TV MATISSE 2 2 4 2" xfId="46182" xr:uid="{0A5B3246-AA84-4D8B-BCB3-AE9EEF0786F0}"/>
    <cellStyle name="l_SP_Plano RJ - AJUSTADO 06.05.08 CONFERÊNCIAS 07.05.08_TV MATISSE 2 2 5" xfId="36664" xr:uid="{28EA400D-E4BE-48DE-9A43-E7898E1F9B5A}"/>
    <cellStyle name="l_SP_Plano RJ - AJUSTADO 06.05.08 CONFERÊNCIAS 07.05.08_TV MATISSE 2 2 6" xfId="24576" xr:uid="{D1D6174C-C198-45E8-B86A-08E7CB3DE0AF}"/>
    <cellStyle name="l_SP_Plano RJ - AJUSTADO 06.05.08 CONFERÊNCIAS 07.05.08_TV MATISSE 2 3" xfId="15477" xr:uid="{817EBC81-16F4-475E-9581-1549956BCB92}"/>
    <cellStyle name="l_SP_Plano RJ - AJUSTADO 06.05.08 CONFERÊNCIAS 07.05.08_TV MATISSE 2 3 2" xfId="21636" xr:uid="{C2566B34-9CCA-4451-8BF2-3ED7FBDE49CD}"/>
    <cellStyle name="l_SP_Plano RJ - AJUSTADO 06.05.08 CONFERÊNCIAS 07.05.08_TV MATISSE 2 3 2 2" xfId="39009" xr:uid="{50BE53FC-8E5B-460D-BF8F-5CA7911E6411}"/>
    <cellStyle name="l_SP_Plano RJ - AJUSTADO 06.05.08 CONFERÊNCIAS 07.05.08_TV MATISSE 2 3 3" xfId="26598" xr:uid="{5ABA27E0-F969-4DF0-B1A2-9F57AFFF25D7}"/>
    <cellStyle name="l_SP_Plano RJ - AJUSTADO 06.05.08 CONFERÊNCIAS 07.05.08_TV MATISSE 2 4" xfId="29789" xr:uid="{6EF81B6A-D601-4D9B-9801-8BA0AE379A0F}"/>
    <cellStyle name="l_SP_Plano RJ - AJUSTADO 06.05.08 CONFERÊNCIAS 07.05.08_TV MATISSE 2 4 2" xfId="42099" xr:uid="{D5F2D025-A965-44FF-BB23-0D65EE57B40A}"/>
    <cellStyle name="l_SP_Plano RJ - AJUSTADO 06.05.08 CONFERÊNCIAS 07.05.08_TV MATISSE 2 5" xfId="32773" xr:uid="{4C7C23BD-F838-436A-B03F-FFD382D6D606}"/>
    <cellStyle name="l_SP_Plano RJ - AJUSTADO 06.05.08 CONFERÊNCIAS 07.05.08_TV MATISSE 2 5 2" xfId="44528" xr:uid="{385D2AD2-A6AF-469B-AE79-6AA299C22124}"/>
    <cellStyle name="l_SP_Plano RJ - AJUSTADO 06.05.08 CONFERÊNCIAS 07.05.08_TV MATISSE 2 6" xfId="35078" xr:uid="{A5875D2E-81B3-4A32-BA37-193D5644E581}"/>
    <cellStyle name="l_SP_Plano RJ - AJUSTADO 06.05.08 CONFERÊNCIAS 07.05.08_TV MATISSE 2 7" xfId="19594" xr:uid="{B09B5134-43C8-43D3-B915-339AD0C686D6}"/>
    <cellStyle name="l_SP_Plano RJ - AJUSTADO 06.05.08 CONFERÊNCIAS 07.05.08_TV MATISSE 3" xfId="12747" xr:uid="{5ADB12B9-8026-4DEC-8352-90AF6A87342F}"/>
    <cellStyle name="l_SP_Plano RJ - AJUSTADO 06.05.08 CONFERÊNCIAS 07.05.08_TV MATISSE 3 2" xfId="16377" xr:uid="{F3C568E0-C9F1-4A91-A577-C56BF56EB67F}"/>
    <cellStyle name="l_SP_Plano RJ - AJUSTADO 06.05.08 CONFERÊNCIAS 07.05.08_TV MATISSE 3 2 2" xfId="22536" xr:uid="{15CFD8E4-49C0-4D2A-B939-29119586506C}"/>
    <cellStyle name="l_SP_Plano RJ - AJUSTADO 06.05.08 CONFERÊNCIAS 07.05.08_TV MATISSE 3 2 2 2" xfId="39814" xr:uid="{C6453307-32B5-4A90-89F8-1E02527C77BE}"/>
    <cellStyle name="l_SP_Plano RJ - AJUSTADO 06.05.08 CONFERÊNCIAS 07.05.08_TV MATISSE 3 2 3" xfId="27455" xr:uid="{EF56C649-0C4D-45F4-8963-69B575327594}"/>
    <cellStyle name="l_SP_Plano RJ - AJUSTADO 06.05.08 CONFERÊNCIAS 07.05.08_TV MATISSE 3 2 4" xfId="48714" xr:uid="{9786A635-FA1A-4A82-A2E7-7210D250CDCD}"/>
    <cellStyle name="l_SP_Plano RJ - AJUSTADO 06.05.08 CONFERÊNCIAS 07.05.08_TV MATISSE 3 3" xfId="18077" xr:uid="{8C7ADABE-8DA3-49D3-B617-6BFC735137DC}"/>
    <cellStyle name="l_SP_Plano RJ - AJUSTADO 06.05.08 CONFERÊNCIAS 07.05.08_TV MATISSE 3 3 2" xfId="24236" xr:uid="{B4F981DE-52D8-4FA1-8DE9-95DF5BC99F0A}"/>
    <cellStyle name="l_SP_Plano RJ - AJUSTADO 06.05.08 CONFERÊNCIAS 07.05.08_TV MATISSE 3 3 2 2" xfId="42899" xr:uid="{5CC13365-68A4-46B5-A4AE-BD78AF992342}"/>
    <cellStyle name="l_SP_Plano RJ - AJUSTADO 06.05.08 CONFERÊNCIAS 07.05.08_TV MATISSE 3 3 3" xfId="30673" xr:uid="{55280655-F83B-44AF-9BC6-753A6B5C44AE}"/>
    <cellStyle name="l_SP_Plano RJ - AJUSTADO 06.05.08 CONFERÊNCIAS 07.05.08_TV MATISSE 3 4" xfId="33670" xr:uid="{6282BF88-7BBF-4C13-93D9-E915FF2194D8}"/>
    <cellStyle name="l_SP_Plano RJ - AJUSTADO 06.05.08 CONFERÊNCIAS 07.05.08_TV MATISSE 3 4 2" xfId="45389" xr:uid="{75076B13-56B1-450C-8F12-B7D0B05E25E5}"/>
    <cellStyle name="l_SP_Plano RJ - AJUSTADO 06.05.08 CONFERÊNCIAS 07.05.08_TV MATISSE 3 5" xfId="35872" xr:uid="{7E38FE4A-11F4-450A-867B-EBE6E1E51C29}"/>
    <cellStyle name="l_SP_Plano RJ - AJUSTADO 06.05.08 CONFERÊNCIAS 07.05.08_TV MATISSE 3 6" xfId="29044" xr:uid="{2FF2E312-EA03-4851-B1FC-AF8DE984A69B}"/>
    <cellStyle name="l_SP_Plano RJ - AJUSTADO 06.05.08 CONFERÊNCIAS 07.05.08_TV MATISSE 3 6 2" xfId="41370" xr:uid="{01449AF3-814C-4206-905A-9C9F22361BC6}"/>
    <cellStyle name="l_SP_Plano RJ - AJUSTADO 06.05.08 CONFERÊNCIAS 07.05.08_TV MATISSE 4" xfId="14637" xr:uid="{968013E8-06A8-48B6-9BE6-7B913D555E01}"/>
    <cellStyle name="l_SP_Plano RJ - AJUSTADO 06.05.08 CONFERÊNCIAS 07.05.08_TV MATISSE 4 2" xfId="20796" xr:uid="{6F5545CF-DFAE-4946-9B2D-BDE26182C52E}"/>
    <cellStyle name="l_SP_Plano RJ - AJUSTADO 06.05.08 CONFERÊNCIAS 07.05.08_TV MATISSE 4 2 2" xfId="38206" xr:uid="{D22ED851-D36B-40A7-BD8D-E9F699FA12DE}"/>
    <cellStyle name="l_SP_Plano RJ - AJUSTADO 06.05.08 CONFERÊNCIAS 07.05.08_TV MATISSE 4 3" xfId="25704" xr:uid="{5EAD6AA5-6B91-41C8-8DB9-BBC8BABBC7E7}"/>
    <cellStyle name="l_SP_Plano RJ - AJUSTADO 06.05.08 CONFERÊNCIAS 07.05.08_TV MATISSE 5" xfId="28915" xr:uid="{E06C3125-124F-47B2-84E9-BFE3D351480F}"/>
    <cellStyle name="l_SP_Plano RJ - AJUSTADO 06.05.08 CONFERÊNCIAS 07.05.08_TV MATISSE 5 2" xfId="41271" xr:uid="{1327CDCF-B301-4BAB-AA19-AC51C25CBE1D}"/>
    <cellStyle name="l_SP_Plano RJ - AJUSTADO 06.05.08 CONFERÊNCIAS 07.05.08_TV MATISSE 6" xfId="24794" xr:uid="{5930B970-176C-444F-8AA3-DF25C15D3A02}"/>
    <cellStyle name="l_SP_Plano RJ - AJUSTADO 06.05.08 CONFERÊNCIAS 07.05.08_TV MATISSE_OOH - Rev 12" xfId="4503" xr:uid="{2E155F6C-F895-4112-9A61-4547AD9C3BA1}"/>
    <cellStyle name="l_SP_Plano RJ - AJUSTADO 06.05.08 CONFERÊNCIAS 15.05.08 - Cíntia" xfId="2487" xr:uid="{0EAF7285-659A-4256-90F6-638B4689CC22}"/>
    <cellStyle name="l_SP_Plano RJ - AJUSTADO 06.05.08 CONFERÊNCIAS 15.05.08 - Cíntia 2" xfId="11795" xr:uid="{6A895158-DE1A-4DA8-852E-72AF87EB4B88}"/>
    <cellStyle name="l_SP_Plano RJ - AJUSTADO 06.05.08 CONFERÊNCIAS 15.05.08 - Cíntia 2 2" xfId="13551" xr:uid="{3DE52EE9-0E2C-4F3E-A745-E3FAE34D9FC2}"/>
    <cellStyle name="l_SP_Plano RJ - AJUSTADO 06.05.08 CONFERÊNCIAS 15.05.08 - Cíntia 2 2 2" xfId="17181" xr:uid="{77F67F43-EF93-4565-BCD1-804EC2980A6C}"/>
    <cellStyle name="l_SP_Plano RJ - AJUSTADO 06.05.08 CONFERÊNCIAS 15.05.08 - Cíntia 2 2 2 2" xfId="23340" xr:uid="{254BE56C-5199-453A-8722-BC8883F00040}"/>
    <cellStyle name="l_SP_Plano RJ - AJUSTADO 06.05.08 CONFERÊNCIAS 15.05.08 - Cíntia 2 2 2 2 2" xfId="40607" xr:uid="{86C548B2-E6D3-4ED0-A3CA-17415D800FA1}"/>
    <cellStyle name="l_SP_Plano RJ - AJUSTADO 06.05.08 CONFERÊNCIAS 15.05.08 - Cíntia 2 2 2 3" xfId="28248" xr:uid="{460E7D30-250C-4FF5-996A-5B58900D5D91}"/>
    <cellStyle name="l_SP_Plano RJ - AJUSTADO 06.05.08 CONFERÊNCIAS 15.05.08 - Cíntia 2 2 3" xfId="31472" xr:uid="{791FBF9E-8DF4-48F5-85A1-CE2F2888B138}"/>
    <cellStyle name="l_SP_Plano RJ - AJUSTADO 06.05.08 CONFERÊNCIAS 15.05.08 - Cíntia 2 2 3 2" xfId="43696" xr:uid="{DACA7096-D0F5-43C4-9196-5D5BF2DB3492}"/>
    <cellStyle name="l_SP_Plano RJ - AJUSTADO 06.05.08 CONFERÊNCIAS 15.05.08 - Cíntia 2 2 4" xfId="34464" xr:uid="{15139E49-198B-4EAA-8E7F-EAEEB1217113}"/>
    <cellStyle name="l_SP_Plano RJ - AJUSTADO 06.05.08 CONFERÊNCIAS 15.05.08 - Cíntia 2 2 4 2" xfId="46183" xr:uid="{896EF175-9B00-4B77-BB4D-5C327110F7A0}"/>
    <cellStyle name="l_SP_Plano RJ - AJUSTADO 06.05.08 CONFERÊNCIAS 15.05.08 - Cíntia 2 2 5" xfId="36665" xr:uid="{6B653CE1-DBB0-4E8B-B6C8-415DB13885AB}"/>
    <cellStyle name="l_SP_Plano RJ - AJUSTADO 06.05.08 CONFERÊNCIAS 15.05.08 - Cíntia 2 2 6" xfId="24577" xr:uid="{750EBBBE-6066-4078-9B47-B2D7CD62914F}"/>
    <cellStyle name="l_SP_Plano RJ - AJUSTADO 06.05.08 CONFERÊNCIAS 15.05.08 - Cíntia 2 3" xfId="15478" xr:uid="{C4B1B010-7569-46EA-9E51-C97B9C18F898}"/>
    <cellStyle name="l_SP_Plano RJ - AJUSTADO 06.05.08 CONFERÊNCIAS 15.05.08 - Cíntia 2 3 2" xfId="21637" xr:uid="{209820BF-A535-4743-8A9F-97ED6F20D555}"/>
    <cellStyle name="l_SP_Plano RJ - AJUSTADO 06.05.08 CONFERÊNCIAS 15.05.08 - Cíntia 2 3 2 2" xfId="39010" xr:uid="{86B95566-9089-4F3D-9720-25C5960102C3}"/>
    <cellStyle name="l_SP_Plano RJ - AJUSTADO 06.05.08 CONFERÊNCIAS 15.05.08 - Cíntia 2 3 3" xfId="26599" xr:uid="{8E015F77-05D2-41AE-874E-1B9D20EEC7A9}"/>
    <cellStyle name="l_SP_Plano RJ - AJUSTADO 06.05.08 CONFERÊNCIAS 15.05.08 - Cíntia 2 4" xfId="29790" xr:uid="{D3C6EF4D-9512-4724-80E2-89A415A1D42D}"/>
    <cellStyle name="l_SP_Plano RJ - AJUSTADO 06.05.08 CONFERÊNCIAS 15.05.08 - Cíntia 2 4 2" xfId="42100" xr:uid="{0AF56C48-0F35-460B-AFC9-63194581F7F4}"/>
    <cellStyle name="l_SP_Plano RJ - AJUSTADO 06.05.08 CONFERÊNCIAS 15.05.08 - Cíntia 2 5" xfId="32774" xr:uid="{E7785B7D-7861-45B8-864D-AA6DB19578CF}"/>
    <cellStyle name="l_SP_Plano RJ - AJUSTADO 06.05.08 CONFERÊNCIAS 15.05.08 - Cíntia 2 5 2" xfId="44529" xr:uid="{852A3E42-C2E3-483D-93EF-FF350CD27EC5}"/>
    <cellStyle name="l_SP_Plano RJ - AJUSTADO 06.05.08 CONFERÊNCIAS 15.05.08 - Cíntia 2 6" xfId="35079" xr:uid="{3FC53F52-3801-41CA-A1B2-EF5798073A07}"/>
    <cellStyle name="l_SP_Plano RJ - AJUSTADO 06.05.08 CONFERÊNCIAS 15.05.08 - Cíntia 2 7" xfId="18917" xr:uid="{AD126B4B-9755-4018-B485-1424EB7E7341}"/>
    <cellStyle name="l_SP_Plano RJ - AJUSTADO 06.05.08 CONFERÊNCIAS 15.05.08 - Cíntia 3" xfId="12748" xr:uid="{7BF75BD7-CDAA-40AF-A25A-053F13E1D2D4}"/>
    <cellStyle name="l_SP_Plano RJ - AJUSTADO 06.05.08 CONFERÊNCIAS 15.05.08 - Cíntia 3 2" xfId="16378" xr:uid="{433EDF88-6D57-4ECC-B72D-6498C969CA51}"/>
    <cellStyle name="l_SP_Plano RJ - AJUSTADO 06.05.08 CONFERÊNCIAS 15.05.08 - Cíntia 3 2 2" xfId="22537" xr:uid="{317EB99D-E0E5-4246-8739-EDE97A5EDA6E}"/>
    <cellStyle name="l_SP_Plano RJ - AJUSTADO 06.05.08 CONFERÊNCIAS 15.05.08 - Cíntia 3 2 2 2" xfId="39815" xr:uid="{BE879A6D-6419-46E2-A628-42525CF62824}"/>
    <cellStyle name="l_SP_Plano RJ - AJUSTADO 06.05.08 CONFERÊNCIAS 15.05.08 - Cíntia 3 2 3" xfId="27456" xr:uid="{7215F43C-0501-4AE5-A392-16A3186D3BB4}"/>
    <cellStyle name="l_SP_Plano RJ - AJUSTADO 06.05.08 CONFERÊNCIAS 15.05.08 - Cíntia 3 2 4" xfId="48715" xr:uid="{82879871-3529-4220-81E8-26B884A508F3}"/>
    <cellStyle name="l_SP_Plano RJ - AJUSTADO 06.05.08 CONFERÊNCIAS 15.05.08 - Cíntia 3 3" xfId="18078" xr:uid="{CF864488-B1BE-47BD-B525-D178B745741E}"/>
    <cellStyle name="l_SP_Plano RJ - AJUSTADO 06.05.08 CONFERÊNCIAS 15.05.08 - Cíntia 3 3 2" xfId="24237" xr:uid="{EF3EDAC9-318C-4F29-A6C2-00DDA4FCCD1F}"/>
    <cellStyle name="l_SP_Plano RJ - AJUSTADO 06.05.08 CONFERÊNCIAS 15.05.08 - Cíntia 3 3 2 2" xfId="42900" xr:uid="{A7117CD3-B70B-4FCC-85E9-F193FDA02000}"/>
    <cellStyle name="l_SP_Plano RJ - AJUSTADO 06.05.08 CONFERÊNCIAS 15.05.08 - Cíntia 3 3 3" xfId="30674" xr:uid="{34176991-B7E7-4E80-B898-454D263F9BF2}"/>
    <cellStyle name="l_SP_Plano RJ - AJUSTADO 06.05.08 CONFERÊNCIAS 15.05.08 - Cíntia 3 4" xfId="33671" xr:uid="{08A40E8D-1290-40FF-A938-F8A5F9B01B1E}"/>
    <cellStyle name="l_SP_Plano RJ - AJUSTADO 06.05.08 CONFERÊNCIAS 15.05.08 - Cíntia 3 4 2" xfId="45390" xr:uid="{090FB6C7-AB50-47C8-AB5D-8F477014B153}"/>
    <cellStyle name="l_SP_Plano RJ - AJUSTADO 06.05.08 CONFERÊNCIAS 15.05.08 - Cíntia 3 5" xfId="35873" xr:uid="{89BC41BE-CA26-4614-8168-C59F28111ADC}"/>
    <cellStyle name="l_SP_Plano RJ - AJUSTADO 06.05.08 CONFERÊNCIAS 15.05.08 - Cíntia 3 6" xfId="36983" xr:uid="{E8F9C42D-AD7B-4A30-9ECF-2BC970909B74}"/>
    <cellStyle name="l_SP_Plano RJ - AJUSTADO 06.05.08 CONFERÊNCIAS 15.05.08 - Cíntia 3 6 2" xfId="46519" xr:uid="{F4AB8144-098C-466B-BF45-3F01D39DB32E}"/>
    <cellStyle name="l_SP_Plano RJ - AJUSTADO 06.05.08 CONFERÊNCIAS 15.05.08 - Cíntia 4" xfId="14638" xr:uid="{5BEB6F0C-937C-4DDB-9663-272BDAFA7C51}"/>
    <cellStyle name="l_SP_Plano RJ - AJUSTADO 06.05.08 CONFERÊNCIAS 15.05.08 - Cíntia 4 2" xfId="20797" xr:uid="{1C116EAB-57EA-49B1-BB69-E815C8F70AF7}"/>
    <cellStyle name="l_SP_Plano RJ - AJUSTADO 06.05.08 CONFERÊNCIAS 15.05.08 - Cíntia 4 2 2" xfId="38207" xr:uid="{315A1392-3CCD-492A-AA2B-782A77577710}"/>
    <cellStyle name="l_SP_Plano RJ - AJUSTADO 06.05.08 CONFERÊNCIAS 15.05.08 - Cíntia 4 3" xfId="25705" xr:uid="{F0CF0FBD-329E-4F7C-97D0-55C404E90A47}"/>
    <cellStyle name="l_SP_Plano RJ - AJUSTADO 06.05.08 CONFERÊNCIAS 15.05.08 - Cíntia 5" xfId="28916" xr:uid="{73F98550-0336-4CBC-9538-CFDF4D692A7B}"/>
    <cellStyle name="l_SP_Plano RJ - AJUSTADO 06.05.08 CONFERÊNCIAS 15.05.08 - Cíntia 5 2" xfId="41272" xr:uid="{D8B4393D-5887-4ACB-A5F7-7DE3ADEF8E4A}"/>
    <cellStyle name="l_SP_Plano RJ - AJUSTADO 06.05.08 CONFERÊNCIAS 15.05.08 - Cíntia 6" xfId="26750" xr:uid="{30AC2F39-E771-4058-8493-C2F6CD9027D3}"/>
    <cellStyle name="l_SP_Plano RJ - AJUSTADO 06.05.08 CONFERÊNCIAS 15.05.08 - Cíntia_OOH - Rev 12" xfId="4504" xr:uid="{0388E1E8-7C3B-461B-B974-CEDD21A35C8B}"/>
    <cellStyle name="l_SP_Plano RJ -16.05.08" xfId="2488" xr:uid="{B18FEF2C-C4D1-43B4-9725-83013FD9F335}"/>
    <cellStyle name="l_SP_Plano TO - AJUSTADO 06.05.08 CONFERÊNCIA 14.05.08" xfId="2489" xr:uid="{15C224A5-F4CF-4485-BFDC-6BB2E9BA39DE}"/>
    <cellStyle name="l_SP_Plano TO - AJUSTADO 06.05.08 CONFERÊNCIA 14.05.08 2" xfId="11796" xr:uid="{3598CEA3-89C8-4565-939B-D77A1E76B6CC}"/>
    <cellStyle name="l_SP_Plano TO - AJUSTADO 06.05.08 CONFERÊNCIA 14.05.08 2 2" xfId="13552" xr:uid="{948B7B4D-9322-4DAB-9F9D-2793ADA2AA2C}"/>
    <cellStyle name="l_SP_Plano TO - AJUSTADO 06.05.08 CONFERÊNCIA 14.05.08 2 2 2" xfId="17182" xr:uid="{64358119-B45C-443D-971C-CED97AAD8459}"/>
    <cellStyle name="l_SP_Plano TO - AJUSTADO 06.05.08 CONFERÊNCIA 14.05.08 2 2 2 2" xfId="23341" xr:uid="{66AE97F7-35BD-4A15-82F4-B3EFDFB3685B}"/>
    <cellStyle name="l_SP_Plano TO - AJUSTADO 06.05.08 CONFERÊNCIA 14.05.08 2 2 2 2 2" xfId="40608" xr:uid="{CC71D246-A880-455C-BC7F-8CCA9250B614}"/>
    <cellStyle name="l_SP_Plano TO - AJUSTADO 06.05.08 CONFERÊNCIA 14.05.08 2 2 2 3" xfId="28249" xr:uid="{CF904A6E-F521-4E35-8A8A-59E3C34ED94C}"/>
    <cellStyle name="l_SP_Plano TO - AJUSTADO 06.05.08 CONFERÊNCIA 14.05.08 2 2 3" xfId="31473" xr:uid="{FCB862E3-B1EC-48CF-86B5-665DE1AC606F}"/>
    <cellStyle name="l_SP_Plano TO - AJUSTADO 06.05.08 CONFERÊNCIA 14.05.08 2 2 3 2" xfId="43697" xr:uid="{37CB80D3-09AC-4C95-B53A-FCDD506A4480}"/>
    <cellStyle name="l_SP_Plano TO - AJUSTADO 06.05.08 CONFERÊNCIA 14.05.08 2 2 4" xfId="34465" xr:uid="{C884E412-D1ED-4C50-86D1-12804558E888}"/>
    <cellStyle name="l_SP_Plano TO - AJUSTADO 06.05.08 CONFERÊNCIA 14.05.08 2 2 4 2" xfId="46184" xr:uid="{3E569A0E-A0AE-4641-8FA8-55D249094EC2}"/>
    <cellStyle name="l_SP_Plano TO - AJUSTADO 06.05.08 CONFERÊNCIA 14.05.08 2 2 5" xfId="36666" xr:uid="{CC0E11E8-F375-4ABF-92EC-6EA223EB2112}"/>
    <cellStyle name="l_SP_Plano TO - AJUSTADO 06.05.08 CONFERÊNCIA 14.05.08 2 2 6" xfId="24578" xr:uid="{144478C6-704B-4571-8172-7F1133BCDE41}"/>
    <cellStyle name="l_SP_Plano TO - AJUSTADO 06.05.08 CONFERÊNCIA 14.05.08 2 3" xfId="15479" xr:uid="{10C3DB44-E79C-4789-A923-CDFC97898389}"/>
    <cellStyle name="l_SP_Plano TO - AJUSTADO 06.05.08 CONFERÊNCIA 14.05.08 2 3 2" xfId="21638" xr:uid="{28AD56A4-B808-4745-8CC0-70688F9C5D75}"/>
    <cellStyle name="l_SP_Plano TO - AJUSTADO 06.05.08 CONFERÊNCIA 14.05.08 2 3 2 2" xfId="39011" xr:uid="{A74BA01C-58A4-4752-BB6F-A6600DCAEB06}"/>
    <cellStyle name="l_SP_Plano TO - AJUSTADO 06.05.08 CONFERÊNCIA 14.05.08 2 3 3" xfId="26600" xr:uid="{180D83EF-D1F5-409F-AB87-24A7A8B8F399}"/>
    <cellStyle name="l_SP_Plano TO - AJUSTADO 06.05.08 CONFERÊNCIA 14.05.08 2 4" xfId="29791" xr:uid="{3565BE45-947E-4C62-AF53-4D05701DA6FC}"/>
    <cellStyle name="l_SP_Plano TO - AJUSTADO 06.05.08 CONFERÊNCIA 14.05.08 2 4 2" xfId="42101" xr:uid="{269A0B69-290E-4826-B05E-62B826010C37}"/>
    <cellStyle name="l_SP_Plano TO - AJUSTADO 06.05.08 CONFERÊNCIA 14.05.08 2 5" xfId="32775" xr:uid="{59AB7C86-B008-48C4-91F3-74A812AB5B23}"/>
    <cellStyle name="l_SP_Plano TO - AJUSTADO 06.05.08 CONFERÊNCIA 14.05.08 2 5 2" xfId="44530" xr:uid="{1CBD2200-7F42-465F-A65B-6F1E09EBFBD7}"/>
    <cellStyle name="l_SP_Plano TO - AJUSTADO 06.05.08 CONFERÊNCIA 14.05.08 2 6" xfId="35080" xr:uid="{A7659F3C-5908-4694-8A8A-0CC6837B151D}"/>
    <cellStyle name="l_SP_Plano TO - AJUSTADO 06.05.08 CONFERÊNCIA 14.05.08 2 7" xfId="18601" xr:uid="{1D426A69-C298-4CB3-95FE-410FED5BFC04}"/>
    <cellStyle name="l_SP_Plano TO - AJUSTADO 06.05.08 CONFERÊNCIA 14.05.08 3" xfId="12749" xr:uid="{58A5E454-05CB-4474-AE95-F37245C94BC2}"/>
    <cellStyle name="l_SP_Plano TO - AJUSTADO 06.05.08 CONFERÊNCIA 14.05.08 3 2" xfId="16379" xr:uid="{2243C4FB-B756-40A2-BF33-333CB938C529}"/>
    <cellStyle name="l_SP_Plano TO - AJUSTADO 06.05.08 CONFERÊNCIA 14.05.08 3 2 2" xfId="22538" xr:uid="{130C045E-F350-4300-8B16-52C718D12BD3}"/>
    <cellStyle name="l_SP_Plano TO - AJUSTADO 06.05.08 CONFERÊNCIA 14.05.08 3 2 2 2" xfId="39816" xr:uid="{19978DA9-1D62-4828-B5A6-EECDE59171CA}"/>
    <cellStyle name="l_SP_Plano TO - AJUSTADO 06.05.08 CONFERÊNCIA 14.05.08 3 2 3" xfId="27457" xr:uid="{2581F861-BD49-4D22-A8F6-16BDD9010BA4}"/>
    <cellStyle name="l_SP_Plano TO - AJUSTADO 06.05.08 CONFERÊNCIA 14.05.08 3 2 4" xfId="48716" xr:uid="{8390FED5-7D32-43D6-B097-751C10E9CFE6}"/>
    <cellStyle name="l_SP_Plano TO - AJUSTADO 06.05.08 CONFERÊNCIA 14.05.08 3 3" xfId="18079" xr:uid="{EFD48437-9028-4471-8074-562311D528C9}"/>
    <cellStyle name="l_SP_Plano TO - AJUSTADO 06.05.08 CONFERÊNCIA 14.05.08 3 3 2" xfId="24238" xr:uid="{DAC6741F-30F5-4C9D-AEA4-2FE1F1B3F693}"/>
    <cellStyle name="l_SP_Plano TO - AJUSTADO 06.05.08 CONFERÊNCIA 14.05.08 3 3 2 2" xfId="42901" xr:uid="{5E951F56-BA60-4880-8D1B-0CCFE7AEF3D8}"/>
    <cellStyle name="l_SP_Plano TO - AJUSTADO 06.05.08 CONFERÊNCIA 14.05.08 3 3 3" xfId="30675" xr:uid="{FBD019B7-4F5D-4743-A076-32B8A3517A23}"/>
    <cellStyle name="l_SP_Plano TO - AJUSTADO 06.05.08 CONFERÊNCIA 14.05.08 3 4" xfId="33672" xr:uid="{3C792B74-26D7-4423-97ED-18740AD0B280}"/>
    <cellStyle name="l_SP_Plano TO - AJUSTADO 06.05.08 CONFERÊNCIA 14.05.08 3 4 2" xfId="45391" xr:uid="{A0D25C5C-24B2-4F2B-BAEF-B5ABC3FE951C}"/>
    <cellStyle name="l_SP_Plano TO - AJUSTADO 06.05.08 CONFERÊNCIA 14.05.08 3 5" xfId="35874" xr:uid="{F4CFDC5B-71AE-4E8D-918D-7518156A9423}"/>
    <cellStyle name="l_SP_Plano TO - AJUSTADO 06.05.08 CONFERÊNCIA 14.05.08 3 6" xfId="37186" xr:uid="{446DB6BC-BACA-49BF-AFD1-84DBD12F3EC2}"/>
    <cellStyle name="l_SP_Plano TO - AJUSTADO 06.05.08 CONFERÊNCIA 14.05.08 3 6 2" xfId="46722" xr:uid="{E886D483-A25A-43DF-9D03-527A4C1EEDBE}"/>
    <cellStyle name="l_SP_Plano TO - AJUSTADO 06.05.08 CONFERÊNCIA 14.05.08 4" xfId="14639" xr:uid="{52225C38-C9CE-48D9-B4B4-72B2E97333D7}"/>
    <cellStyle name="l_SP_Plano TO - AJUSTADO 06.05.08 CONFERÊNCIA 14.05.08 4 2" xfId="20798" xr:uid="{E6ACF373-9C7E-49A3-BECE-4F25AD22078D}"/>
    <cellStyle name="l_SP_Plano TO - AJUSTADO 06.05.08 CONFERÊNCIA 14.05.08 4 2 2" xfId="38208" xr:uid="{B28E2F7C-D46D-47B7-B882-28D0A60BC148}"/>
    <cellStyle name="l_SP_Plano TO - AJUSTADO 06.05.08 CONFERÊNCIA 14.05.08 4 3" xfId="25706" xr:uid="{A7FB514D-98C7-4E18-85DF-143D70B555AE}"/>
    <cellStyle name="l_SP_Plano TO - AJUSTADO 06.05.08 CONFERÊNCIA 14.05.08 5" xfId="28917" xr:uid="{536D4E11-CC70-4144-8CF6-CED08E37A56F}"/>
    <cellStyle name="l_SP_Plano TO - AJUSTADO 06.05.08 CONFERÊNCIA 14.05.08 5 2" xfId="41273" xr:uid="{78A61D4C-A4CD-469E-A951-E1A9A5E457D6}"/>
    <cellStyle name="l_SP_Plano TO - AJUSTADO 06.05.08 CONFERÊNCIA 14.05.08 6" xfId="29961" xr:uid="{51BAC001-2A34-4DCA-A852-000BE35B5A62}"/>
    <cellStyle name="l_SP_Plano TO - AJUSTADO 06.05.08 CONFERÊNCIA 14.05.08_OOH - Rev 12" xfId="4505" xr:uid="{4D751438-F620-4955-A47A-95ADE18318E1}"/>
    <cellStyle name="l_SP_REVISTAS FINAIS SEGMENTADAS" xfId="2490" xr:uid="{02C53C46-A619-4F1F-B745-7BA3760A6C80}"/>
    <cellStyle name="l_SP_REVISTAS FINAIS SEGMENTADAS 2" xfId="11797" xr:uid="{EBB90DD6-032D-4083-9B0A-A319160F6066}"/>
    <cellStyle name="l_SP_REVISTAS FINAIS SEGMENTADAS 2 2" xfId="13553" xr:uid="{14A64198-DA46-4200-9373-6E2628037645}"/>
    <cellStyle name="l_SP_REVISTAS FINAIS SEGMENTADAS 2 2 2" xfId="17183" xr:uid="{EC294263-9E11-4A46-8BAE-9BD120A11F48}"/>
    <cellStyle name="l_SP_REVISTAS FINAIS SEGMENTADAS 2 2 2 2" xfId="23342" xr:uid="{7305A2A7-5CF6-41E0-AB4E-75B8CAD982C8}"/>
    <cellStyle name="l_SP_REVISTAS FINAIS SEGMENTADAS 2 2 2 2 2" xfId="40609" xr:uid="{3306CB2A-4213-44B0-8995-332F7CCEB2BF}"/>
    <cellStyle name="l_SP_REVISTAS FINAIS SEGMENTADAS 2 2 2 3" xfId="28250" xr:uid="{3E7553C9-DB62-418B-9AA3-BC8E8D6787A5}"/>
    <cellStyle name="l_SP_REVISTAS FINAIS SEGMENTADAS 2 2 3" xfId="31474" xr:uid="{55C4241F-8095-4921-9FC2-6600F4C500C2}"/>
    <cellStyle name="l_SP_REVISTAS FINAIS SEGMENTADAS 2 2 3 2" xfId="43698" xr:uid="{BE20E883-C6EB-4E24-9346-C9AD2A525E2F}"/>
    <cellStyle name="l_SP_REVISTAS FINAIS SEGMENTADAS 2 2 4" xfId="34466" xr:uid="{6D0EEF32-3FBC-49F9-85CC-7C343CBFFD24}"/>
    <cellStyle name="l_SP_REVISTAS FINAIS SEGMENTADAS 2 2 4 2" xfId="46185" xr:uid="{990B4978-DB7F-413F-8551-BEFC42F27113}"/>
    <cellStyle name="l_SP_REVISTAS FINAIS SEGMENTADAS 2 2 5" xfId="36667" xr:uid="{ED787AC1-CDCC-41B7-8B19-6C0EE33E8579}"/>
    <cellStyle name="l_SP_REVISTAS FINAIS SEGMENTADAS 2 2 6" xfId="24579" xr:uid="{29563A09-75E8-4815-8062-18D30883C17B}"/>
    <cellStyle name="l_SP_REVISTAS FINAIS SEGMENTADAS 2 3" xfId="15480" xr:uid="{DC6C19E5-9BE4-48C5-850C-C98CFDF6F799}"/>
    <cellStyle name="l_SP_REVISTAS FINAIS SEGMENTADAS 2 3 2" xfId="21639" xr:uid="{FD95C261-FE66-4C26-A3DC-069226341AC4}"/>
    <cellStyle name="l_SP_REVISTAS FINAIS SEGMENTADAS 2 3 2 2" xfId="39012" xr:uid="{94B44DC1-DAF0-4579-89EE-32F2DB81D270}"/>
    <cellStyle name="l_SP_REVISTAS FINAIS SEGMENTADAS 2 3 3" xfId="26601" xr:uid="{B74B64FA-2E74-4869-A748-23FF80C9E937}"/>
    <cellStyle name="l_SP_REVISTAS FINAIS SEGMENTADAS 2 4" xfId="29792" xr:uid="{278AE6EA-3A8F-42D6-8046-4757BCB641C5}"/>
    <cellStyle name="l_SP_REVISTAS FINAIS SEGMENTADAS 2 4 2" xfId="42102" xr:uid="{CAE00D40-16AB-4041-BD97-8A753B12B5A4}"/>
    <cellStyle name="l_SP_REVISTAS FINAIS SEGMENTADAS 2 5" xfId="32776" xr:uid="{B01147A4-F744-45CC-BE02-C75C900BA023}"/>
    <cellStyle name="l_SP_REVISTAS FINAIS SEGMENTADAS 2 5 2" xfId="44531" xr:uid="{0B92564B-F690-4698-A8AF-ED2A82BB9824}"/>
    <cellStyle name="l_SP_REVISTAS FINAIS SEGMENTADAS 2 6" xfId="35081" xr:uid="{7A1C24A4-0E24-4764-B05C-5E2F57DC49E7}"/>
    <cellStyle name="l_SP_REVISTAS FINAIS SEGMENTADAS 2 7" xfId="19299" xr:uid="{6585082A-3C0D-4120-9494-07338AEF82EF}"/>
    <cellStyle name="l_SP_REVISTAS FINAIS SEGMENTADAS 3" xfId="12750" xr:uid="{CBB51E9B-FCC4-4CCB-9B46-85320036138E}"/>
    <cellStyle name="l_SP_REVISTAS FINAIS SEGMENTADAS 3 2" xfId="16380" xr:uid="{AE969949-A7C2-420C-9433-E07B5E8F637B}"/>
    <cellStyle name="l_SP_REVISTAS FINAIS SEGMENTADAS 3 2 2" xfId="22539" xr:uid="{257F1A43-9AB6-4682-AF0D-8770FD479576}"/>
    <cellStyle name="l_SP_REVISTAS FINAIS SEGMENTADAS 3 2 2 2" xfId="39817" xr:uid="{C37C5A46-00ED-45AC-B987-E4E1DA54FB46}"/>
    <cellStyle name="l_SP_REVISTAS FINAIS SEGMENTADAS 3 2 3" xfId="27458" xr:uid="{80A2D261-9134-4CA2-97A0-5B6D134083D2}"/>
    <cellStyle name="l_SP_REVISTAS FINAIS SEGMENTADAS 3 2 4" xfId="48717" xr:uid="{9211CC0B-0D0F-4664-86AF-6B271174E509}"/>
    <cellStyle name="l_SP_REVISTAS FINAIS SEGMENTADAS 3 3" xfId="18080" xr:uid="{A8A3F4F1-741F-4136-9AD0-DF4410529965}"/>
    <cellStyle name="l_SP_REVISTAS FINAIS SEGMENTADAS 3 3 2" xfId="24239" xr:uid="{A64F4067-4017-495A-A06A-456606D14C59}"/>
    <cellStyle name="l_SP_REVISTAS FINAIS SEGMENTADAS 3 3 2 2" xfId="42902" xr:uid="{16355D3C-55C6-4DDA-AEDF-8F1E49DF7BDD}"/>
    <cellStyle name="l_SP_REVISTAS FINAIS SEGMENTADAS 3 3 3" xfId="30676" xr:uid="{214050B1-941F-4F0A-842E-D5FA490C9631}"/>
    <cellStyle name="l_SP_REVISTAS FINAIS SEGMENTADAS 3 4" xfId="33673" xr:uid="{3A3D674F-108E-4F96-BABB-1B258AE454A4}"/>
    <cellStyle name="l_SP_REVISTAS FINAIS SEGMENTADAS 3 4 2" xfId="45392" xr:uid="{EBDB7DCB-97BD-4C86-A789-CF09ADAE5CC8}"/>
    <cellStyle name="l_SP_REVISTAS FINAIS SEGMENTADAS 3 5" xfId="35875" xr:uid="{011C48E2-8522-4FCD-901C-E25CD67026A2}"/>
    <cellStyle name="l_SP_REVISTAS FINAIS SEGMENTADAS 3 6" xfId="36786" xr:uid="{CBDCC1E0-A01C-4EE5-A5EC-BFCF24AA8991}"/>
    <cellStyle name="l_SP_REVISTAS FINAIS SEGMENTADAS 3 6 2" xfId="46322" xr:uid="{1367B194-5FFD-4189-AFA5-D4A44772A690}"/>
    <cellStyle name="l_SP_REVISTAS FINAIS SEGMENTADAS 4" xfId="14640" xr:uid="{86952F39-113B-43E2-AA7E-3DE301BBB14D}"/>
    <cellStyle name="l_SP_REVISTAS FINAIS SEGMENTADAS 4 2" xfId="20799" xr:uid="{623C7709-BD61-4992-AAA9-7A4DD387D28C}"/>
    <cellStyle name="l_SP_REVISTAS FINAIS SEGMENTADAS 4 2 2" xfId="38209" xr:uid="{A9A58BE9-2F19-4596-BFA1-B6A8476B17F8}"/>
    <cellStyle name="l_SP_REVISTAS FINAIS SEGMENTADAS 4 3" xfId="25707" xr:uid="{5C338589-2CC4-458E-8C49-69A0CEAF3ACC}"/>
    <cellStyle name="l_SP_REVISTAS FINAIS SEGMENTADAS 5" xfId="28918" xr:uid="{3A8AF651-9FD5-4A72-A233-3E8B0957E7A5}"/>
    <cellStyle name="l_SP_REVISTAS FINAIS SEGMENTADAS 5 2" xfId="41274" xr:uid="{3D8C2297-3CDF-4F45-A108-83FDCAA343A9}"/>
    <cellStyle name="l_SP_REVISTAS FINAIS SEGMENTADAS 6" xfId="31578" xr:uid="{F37F1654-E62D-4B9B-A478-5D636BD92064}"/>
    <cellStyle name="l_SP_REVISTAS FINAIS SEGMENTADAS_OOH - Rev 12" xfId="4506" xr:uid="{563114F7-6EB1-4348-B822-86A90287872D}"/>
    <cellStyle name="l_SP_SECOM PR - DISTRITO FEDERAL - 14-05-08(1)" xfId="2491" xr:uid="{1FB70915-AF80-4AB2-BCF9-163C141E82FE}"/>
    <cellStyle name="l_SP_SECOM PR - DISTRITO FEDERAL - 14-05-08(1) 2" xfId="11798" xr:uid="{4B8EA95F-0A26-459B-8C6F-2E931B43A0E6}"/>
    <cellStyle name="l_SP_SECOM PR - DISTRITO FEDERAL - 14-05-08(1) 2 2" xfId="13554" xr:uid="{7564FCC8-3528-427F-AE2E-8FBE6355C2A3}"/>
    <cellStyle name="l_SP_SECOM PR - DISTRITO FEDERAL - 14-05-08(1) 2 2 2" xfId="17184" xr:uid="{366157F7-77DB-4FC2-90CA-B7B588775808}"/>
    <cellStyle name="l_SP_SECOM PR - DISTRITO FEDERAL - 14-05-08(1) 2 2 2 2" xfId="23343" xr:uid="{E307403A-ACFC-4A6D-BFBB-06D6DBD3DB02}"/>
    <cellStyle name="l_SP_SECOM PR - DISTRITO FEDERAL - 14-05-08(1) 2 2 2 2 2" xfId="40610" xr:uid="{ACD9E72B-BAD7-45DB-9B11-361F9EACAB39}"/>
    <cellStyle name="l_SP_SECOM PR - DISTRITO FEDERAL - 14-05-08(1) 2 2 2 3" xfId="28251" xr:uid="{D6EFC5D1-3910-409E-8396-F1DE250487BE}"/>
    <cellStyle name="l_SP_SECOM PR - DISTRITO FEDERAL - 14-05-08(1) 2 2 3" xfId="31475" xr:uid="{F2E499E5-C3E0-499D-9768-6E21BABD3C2F}"/>
    <cellStyle name="l_SP_SECOM PR - DISTRITO FEDERAL - 14-05-08(1) 2 2 3 2" xfId="43699" xr:uid="{93B6DEBE-8A82-4147-A772-3D9979B445EF}"/>
    <cellStyle name="l_SP_SECOM PR - DISTRITO FEDERAL - 14-05-08(1) 2 2 4" xfId="34467" xr:uid="{120C049A-0723-42B5-A3A7-DEC2C9E164F1}"/>
    <cellStyle name="l_SP_SECOM PR - DISTRITO FEDERAL - 14-05-08(1) 2 2 4 2" xfId="46186" xr:uid="{D55A3967-BA15-4724-AD88-384F9BB806AA}"/>
    <cellStyle name="l_SP_SECOM PR - DISTRITO FEDERAL - 14-05-08(1) 2 2 5" xfId="36668" xr:uid="{41079F03-6CB8-4722-8503-9695B996AA16}"/>
    <cellStyle name="l_SP_SECOM PR - DISTRITO FEDERAL - 14-05-08(1) 2 2 6" xfId="24580" xr:uid="{3FCF5D64-DE89-4AD2-A9A0-9EB2FA15DC36}"/>
    <cellStyle name="l_SP_SECOM PR - DISTRITO FEDERAL - 14-05-08(1) 2 3" xfId="15481" xr:uid="{967254CC-65EC-4645-B012-EEC8E2FBF3C3}"/>
    <cellStyle name="l_SP_SECOM PR - DISTRITO FEDERAL - 14-05-08(1) 2 3 2" xfId="21640" xr:uid="{94112E1C-DD54-4E36-9079-DBF254826EAB}"/>
    <cellStyle name="l_SP_SECOM PR - DISTRITO FEDERAL - 14-05-08(1) 2 3 2 2" xfId="39013" xr:uid="{89F58817-4CE9-4C14-8BE6-369158BAF434}"/>
    <cellStyle name="l_SP_SECOM PR - DISTRITO FEDERAL - 14-05-08(1) 2 3 3" xfId="26602" xr:uid="{AF2AE49F-891B-4CE7-8BF7-6F27F9042B4B}"/>
    <cellStyle name="l_SP_SECOM PR - DISTRITO FEDERAL - 14-05-08(1) 2 4" xfId="29793" xr:uid="{9DCEE9DD-E1E0-483D-BD08-4A577BEF5378}"/>
    <cellStyle name="l_SP_SECOM PR - DISTRITO FEDERAL - 14-05-08(1) 2 4 2" xfId="42103" xr:uid="{C0E832B3-A080-42BD-B7E5-639E2E57C44D}"/>
    <cellStyle name="l_SP_SECOM PR - DISTRITO FEDERAL - 14-05-08(1) 2 5" xfId="32777" xr:uid="{FFFD8E64-C477-4C86-8424-D62814538BFC}"/>
    <cellStyle name="l_SP_SECOM PR - DISTRITO FEDERAL - 14-05-08(1) 2 5 2" xfId="44532" xr:uid="{19454C92-9FC2-4D22-971B-7155F02FA2CE}"/>
    <cellStyle name="l_SP_SECOM PR - DISTRITO FEDERAL - 14-05-08(1) 2 6" xfId="35082" xr:uid="{00A40245-7ECE-4D0C-96CC-14418B229B32}"/>
    <cellStyle name="l_SP_SECOM PR - DISTRITO FEDERAL - 14-05-08(1) 2 7" xfId="19593" xr:uid="{1072A71D-6B35-4B3D-A86A-AB05B66E1851}"/>
    <cellStyle name="l_SP_SECOM PR - DISTRITO FEDERAL - 14-05-08(1) 3" xfId="12751" xr:uid="{75786191-C5B6-4D6F-9999-F0A7A4F7557F}"/>
    <cellStyle name="l_SP_SECOM PR - DISTRITO FEDERAL - 14-05-08(1) 3 2" xfId="16381" xr:uid="{D70DC454-4250-4AE4-AB9F-039C24FAB242}"/>
    <cellStyle name="l_SP_SECOM PR - DISTRITO FEDERAL - 14-05-08(1) 3 2 2" xfId="22540" xr:uid="{5D664171-74CD-46DE-BA23-D34531500ECC}"/>
    <cellStyle name="l_SP_SECOM PR - DISTRITO FEDERAL - 14-05-08(1) 3 2 2 2" xfId="39818" xr:uid="{C9CEBA83-CB53-4A80-BF63-3122047459EF}"/>
    <cellStyle name="l_SP_SECOM PR - DISTRITO FEDERAL - 14-05-08(1) 3 2 3" xfId="27459" xr:uid="{0B6C6ADA-1C3B-4128-848D-D37DF544B038}"/>
    <cellStyle name="l_SP_SECOM PR - DISTRITO FEDERAL - 14-05-08(1) 3 2 4" xfId="48718" xr:uid="{D5884305-627B-4F40-90F3-D48D57FEFD68}"/>
    <cellStyle name="l_SP_SECOM PR - DISTRITO FEDERAL - 14-05-08(1) 3 3" xfId="18081" xr:uid="{F352F8DB-A41F-40C6-8248-E7E07524222A}"/>
    <cellStyle name="l_SP_SECOM PR - DISTRITO FEDERAL - 14-05-08(1) 3 3 2" xfId="24240" xr:uid="{5FB2417F-60B3-42CC-9DA1-AF8F39CE87C9}"/>
    <cellStyle name="l_SP_SECOM PR - DISTRITO FEDERAL - 14-05-08(1) 3 3 2 2" xfId="42903" xr:uid="{BA470D9C-087C-4D3C-B74E-FA22EE6F67D5}"/>
    <cellStyle name="l_SP_SECOM PR - DISTRITO FEDERAL - 14-05-08(1) 3 3 3" xfId="30677" xr:uid="{8B64B337-E206-4282-B7F1-837F489F00DD}"/>
    <cellStyle name="l_SP_SECOM PR - DISTRITO FEDERAL - 14-05-08(1) 3 4" xfId="33674" xr:uid="{2344A708-1414-4921-8CC7-FE971D699F99}"/>
    <cellStyle name="l_SP_SECOM PR - DISTRITO FEDERAL - 14-05-08(1) 3 4 2" xfId="45393" xr:uid="{969E21C6-E03E-4681-B55C-BA9DB043463B}"/>
    <cellStyle name="l_SP_SECOM PR - DISTRITO FEDERAL - 14-05-08(1) 3 5" xfId="35876" xr:uid="{354A8EEF-9DE2-4DE6-876E-687A89DB9E99}"/>
    <cellStyle name="l_SP_SECOM PR - DISTRITO FEDERAL - 14-05-08(1) 3 6" xfId="33764" xr:uid="{21A62702-7336-49F3-A8B4-4B3939B55F62}"/>
    <cellStyle name="l_SP_SECOM PR - DISTRITO FEDERAL - 14-05-08(1) 3 6 2" xfId="45483" xr:uid="{A1D8AC7E-8336-4FC5-8BF3-AA4AD2DEB5A1}"/>
    <cellStyle name="l_SP_SECOM PR - DISTRITO FEDERAL - 14-05-08(1) 4" xfId="14641" xr:uid="{05C60E8D-EAC0-4A4D-80C2-997BC652D236}"/>
    <cellStyle name="l_SP_SECOM PR - DISTRITO FEDERAL - 14-05-08(1) 4 2" xfId="20800" xr:uid="{1C8A8108-F151-4F9F-BE8E-00C841B29951}"/>
    <cellStyle name="l_SP_SECOM PR - DISTRITO FEDERAL - 14-05-08(1) 4 2 2" xfId="38210" xr:uid="{67B54A9D-548A-49A0-93B1-B4AD32C0EF87}"/>
    <cellStyle name="l_SP_SECOM PR - DISTRITO FEDERAL - 14-05-08(1) 4 3" xfId="25708" xr:uid="{BE8684E4-865E-4878-A13B-C6EB9D101D9C}"/>
    <cellStyle name="l_SP_SECOM PR - DISTRITO FEDERAL - 14-05-08(1) 5" xfId="28919" xr:uid="{DDB2A31A-6A48-4FAD-A19C-89A347E94B3E}"/>
    <cellStyle name="l_SP_SECOM PR - DISTRITO FEDERAL - 14-05-08(1) 5 2" xfId="41275" xr:uid="{1DFDE5ED-570E-4883-AF14-24475A5C2405}"/>
    <cellStyle name="l_SP_SECOM PR - DISTRITO FEDERAL - 14-05-08(1) 6" xfId="24716" xr:uid="{2A1A9B6A-6264-4693-AC7F-C1430641E191}"/>
    <cellStyle name="l_SP_SECOM PR - DISTRITO FEDERAL - 14-05-08(1)_OOH - Rev 12" xfId="4507" xr:uid="{08653F88-C010-4E21-ACBA-94BFF7396D79}"/>
    <cellStyle name="l_SP_SECOM PR - MAIS BRASIL - 2a  ETAPA - 13-05 CONFERENCIA 10.05.08" xfId="2492" xr:uid="{5964C3B2-5B57-4C47-B126-D3780BBA4925}"/>
    <cellStyle name="l_SP_SECOM PR - MAIS BRASIL - 2a  ETAPA - 13-05 CONFERENCIA 10.05.08 2" xfId="11799" xr:uid="{76A133C5-3081-4885-BDCC-94418F95CE37}"/>
    <cellStyle name="l_SP_SECOM PR - MAIS BRASIL - 2a  ETAPA - 13-05 CONFERENCIA 10.05.08 2 2" xfId="13555" xr:uid="{9DC4EB84-6010-4D0F-A2C9-EF3CD3A540B9}"/>
    <cellStyle name="l_SP_SECOM PR - MAIS BRASIL - 2a  ETAPA - 13-05 CONFERENCIA 10.05.08 2 2 2" xfId="17185" xr:uid="{E13A17F9-18D1-469D-9033-04E4336FC155}"/>
    <cellStyle name="l_SP_SECOM PR - MAIS BRASIL - 2a  ETAPA - 13-05 CONFERENCIA 10.05.08 2 2 2 2" xfId="23344" xr:uid="{808CB3B4-4FE7-4708-B876-158ACD149C38}"/>
    <cellStyle name="l_SP_SECOM PR - MAIS BRASIL - 2a  ETAPA - 13-05 CONFERENCIA 10.05.08 2 2 2 2 2" xfId="40611" xr:uid="{4F2ED133-92A0-4EC7-8A9D-707C673020F5}"/>
    <cellStyle name="l_SP_SECOM PR - MAIS BRASIL - 2a  ETAPA - 13-05 CONFERENCIA 10.05.08 2 2 2 3" xfId="28252" xr:uid="{55272302-DB2B-4D40-82DB-D79666A09F11}"/>
    <cellStyle name="l_SP_SECOM PR - MAIS BRASIL - 2a  ETAPA - 13-05 CONFERENCIA 10.05.08 2 2 3" xfId="31476" xr:uid="{8DA84871-C483-485B-AAFD-0FC23A9D13A8}"/>
    <cellStyle name="l_SP_SECOM PR - MAIS BRASIL - 2a  ETAPA - 13-05 CONFERENCIA 10.05.08 2 2 3 2" xfId="43700" xr:uid="{33191335-D6B2-469B-AD73-A3DB73C3BCF4}"/>
    <cellStyle name="l_SP_SECOM PR - MAIS BRASIL - 2a  ETAPA - 13-05 CONFERENCIA 10.05.08 2 2 4" xfId="34468" xr:uid="{30954711-8F73-4AB2-AF89-EB693D47C7C1}"/>
    <cellStyle name="l_SP_SECOM PR - MAIS BRASIL - 2a  ETAPA - 13-05 CONFERENCIA 10.05.08 2 2 4 2" xfId="46187" xr:uid="{A7228BED-13EA-4FA5-A64A-6B570F3E9C7C}"/>
    <cellStyle name="l_SP_SECOM PR - MAIS BRASIL - 2a  ETAPA - 13-05 CONFERENCIA 10.05.08 2 2 5" xfId="36669" xr:uid="{E33DBFA3-177C-4A4A-8D0A-61A27FD1F5E3}"/>
    <cellStyle name="l_SP_SECOM PR - MAIS BRASIL - 2a  ETAPA - 13-05 CONFERENCIA 10.05.08 2 2 6" xfId="24581" xr:uid="{137C5ED0-9CC2-4979-B346-1D6058A4D3D1}"/>
    <cellStyle name="l_SP_SECOM PR - MAIS BRASIL - 2a  ETAPA - 13-05 CONFERENCIA 10.05.08 2 3" xfId="15482" xr:uid="{F194E330-4868-4F34-A752-36CBA7792A20}"/>
    <cellStyle name="l_SP_SECOM PR - MAIS BRASIL - 2a  ETAPA - 13-05 CONFERENCIA 10.05.08 2 3 2" xfId="21641" xr:uid="{B9FD0F82-AF36-4180-AFB2-A1EFE8051237}"/>
    <cellStyle name="l_SP_SECOM PR - MAIS BRASIL - 2a  ETAPA - 13-05 CONFERENCIA 10.05.08 2 3 2 2" xfId="39014" xr:uid="{CCA0DF84-7227-480D-91B4-02FAAAE7E54B}"/>
    <cellStyle name="l_SP_SECOM PR - MAIS BRASIL - 2a  ETAPA - 13-05 CONFERENCIA 10.05.08 2 3 3" xfId="26603" xr:uid="{231D2BC7-4905-4E13-8481-6C17A26E5951}"/>
    <cellStyle name="l_SP_SECOM PR - MAIS BRASIL - 2a  ETAPA - 13-05 CONFERENCIA 10.05.08 2 4" xfId="29794" xr:uid="{0AACECFC-C39E-4520-90C8-0578DFA71E9F}"/>
    <cellStyle name="l_SP_SECOM PR - MAIS BRASIL - 2a  ETAPA - 13-05 CONFERENCIA 10.05.08 2 4 2" xfId="42104" xr:uid="{D7B058D9-F0DB-4A23-A1E8-440654499F7B}"/>
    <cellStyle name="l_SP_SECOM PR - MAIS BRASIL - 2a  ETAPA - 13-05 CONFERENCIA 10.05.08 2 5" xfId="32778" xr:uid="{BABAE265-95C6-4CF2-BE75-BA395D56BC9C}"/>
    <cellStyle name="l_SP_SECOM PR - MAIS BRASIL - 2a  ETAPA - 13-05 CONFERENCIA 10.05.08 2 5 2" xfId="44533" xr:uid="{C8F4B52C-5A6F-4B5B-AF96-D6ECA61B7E0E}"/>
    <cellStyle name="l_SP_SECOM PR - MAIS BRASIL - 2a  ETAPA - 13-05 CONFERENCIA 10.05.08 2 6" xfId="35083" xr:uid="{3EA9C564-C6C6-43B5-BF42-1F3995C13252}"/>
    <cellStyle name="l_SP_SECOM PR - MAIS BRASIL - 2a  ETAPA - 13-05 CONFERENCIA 10.05.08 2 7" xfId="18916" xr:uid="{6BAE457D-909B-4692-9792-33164BD28628}"/>
    <cellStyle name="l_SP_SECOM PR - MAIS BRASIL - 2a  ETAPA - 13-05 CONFERENCIA 10.05.08 3" xfId="12752" xr:uid="{58A98AA7-CC4F-4AD2-9D51-DDB2D1F30371}"/>
    <cellStyle name="l_SP_SECOM PR - MAIS BRASIL - 2a  ETAPA - 13-05 CONFERENCIA 10.05.08 3 2" xfId="16382" xr:uid="{BD773616-D806-452C-B52B-DCE9D1DAB3E7}"/>
    <cellStyle name="l_SP_SECOM PR - MAIS BRASIL - 2a  ETAPA - 13-05 CONFERENCIA 10.05.08 3 2 2" xfId="22541" xr:uid="{4E8A5011-5ECD-4FDE-8298-EC4E967D668D}"/>
    <cellStyle name="l_SP_SECOM PR - MAIS BRASIL - 2a  ETAPA - 13-05 CONFERENCIA 10.05.08 3 2 2 2" xfId="39819" xr:uid="{AC4E3EB3-F9FE-4FD6-ACBA-34F4A93613F8}"/>
    <cellStyle name="l_SP_SECOM PR - MAIS BRASIL - 2a  ETAPA - 13-05 CONFERENCIA 10.05.08 3 2 3" xfId="27460" xr:uid="{01F1FC0E-C2D4-470E-A61D-51D24A570C9B}"/>
    <cellStyle name="l_SP_SECOM PR - MAIS BRASIL - 2a  ETAPA - 13-05 CONFERENCIA 10.05.08 3 2 4" xfId="48719" xr:uid="{186BD857-8C33-48AC-9FC9-BDF4E47202D2}"/>
    <cellStyle name="l_SP_SECOM PR - MAIS BRASIL - 2a  ETAPA - 13-05 CONFERENCIA 10.05.08 3 3" xfId="18082" xr:uid="{5C1DF2A2-186B-4913-82D1-DEA26542E23B}"/>
    <cellStyle name="l_SP_SECOM PR - MAIS BRASIL - 2a  ETAPA - 13-05 CONFERENCIA 10.05.08 3 3 2" xfId="24241" xr:uid="{5540B743-B1EA-4AF5-AAF6-EAEE43E02DDA}"/>
    <cellStyle name="l_SP_SECOM PR - MAIS BRASIL - 2a  ETAPA - 13-05 CONFERENCIA 10.05.08 3 3 2 2" xfId="42904" xr:uid="{2299AF3F-7DC4-425A-8574-F85DCD353131}"/>
    <cellStyle name="l_SP_SECOM PR - MAIS BRASIL - 2a  ETAPA - 13-05 CONFERENCIA 10.05.08 3 3 3" xfId="30678" xr:uid="{A67DBA69-D9FF-415C-A3F8-0952F719AE6D}"/>
    <cellStyle name="l_SP_SECOM PR - MAIS BRASIL - 2a  ETAPA - 13-05 CONFERENCIA 10.05.08 3 4" xfId="33675" xr:uid="{FAFA73EB-2AB8-4C68-A07E-895D72DF8938}"/>
    <cellStyle name="l_SP_SECOM PR - MAIS BRASIL - 2a  ETAPA - 13-05 CONFERENCIA 10.05.08 3 4 2" xfId="45394" xr:uid="{220C0330-3ABE-473F-B564-8E218D23349A}"/>
    <cellStyle name="l_SP_SECOM PR - MAIS BRASIL - 2a  ETAPA - 13-05 CONFERENCIA 10.05.08 3 5" xfId="35877" xr:uid="{CF5CF5B0-3738-4AE1-9E2C-EFC2B6E49D6B}"/>
    <cellStyle name="l_SP_SECOM PR - MAIS BRASIL - 2a  ETAPA - 13-05 CONFERENCIA 10.05.08 3 6" xfId="36990" xr:uid="{2089D9E1-160D-4F93-BC2F-159E44DEAE62}"/>
    <cellStyle name="l_SP_SECOM PR - MAIS BRASIL - 2a  ETAPA - 13-05 CONFERENCIA 10.05.08 3 6 2" xfId="46526" xr:uid="{CB3AD3FF-EE32-496D-A994-9704B62AF1AC}"/>
    <cellStyle name="l_SP_SECOM PR - MAIS BRASIL - 2a  ETAPA - 13-05 CONFERENCIA 10.05.08 4" xfId="14642" xr:uid="{53939F95-80B8-4950-BA8E-182938E02605}"/>
    <cellStyle name="l_SP_SECOM PR - MAIS BRASIL - 2a  ETAPA - 13-05 CONFERENCIA 10.05.08 4 2" xfId="20801" xr:uid="{DC4FB9D8-7D5F-4750-BAFC-D2E27B8BC233}"/>
    <cellStyle name="l_SP_SECOM PR - MAIS BRASIL - 2a  ETAPA - 13-05 CONFERENCIA 10.05.08 4 2 2" xfId="38211" xr:uid="{F942CB55-1511-4D93-92CC-97A65673DC0B}"/>
    <cellStyle name="l_SP_SECOM PR - MAIS BRASIL - 2a  ETAPA - 13-05 CONFERENCIA 10.05.08 4 3" xfId="25709" xr:uid="{33E9C183-DF9E-456B-8FBA-C59F4ECDCB92}"/>
    <cellStyle name="l_SP_SECOM PR - MAIS BRASIL - 2a  ETAPA - 13-05 CONFERENCIA 10.05.08 5" xfId="28920" xr:uid="{B5CCCFF8-FB20-4363-832D-36E07D3E9CA9}"/>
    <cellStyle name="l_SP_SECOM PR - MAIS BRASIL - 2a  ETAPA - 13-05 CONFERENCIA 10.05.08 5 2" xfId="41276" xr:uid="{20AF083B-62DE-4744-B220-74DBFBDF9EAD}"/>
    <cellStyle name="l_SP_SECOM PR - MAIS BRASIL - 2a  ETAPA - 13-05 CONFERENCIA 10.05.08 6" xfId="29938" xr:uid="{7D3FFD44-E6D7-4EB0-A855-8D1E79391817}"/>
    <cellStyle name="l_SP_SECOM PR - MAIS BRASIL - 2a  ETAPA - 13-05 CONFERENCIA 10.05.08_OOH - Rev 12" xfId="4508" xr:uid="{EA44FC6C-9119-4A17-A8DF-EB702C744162}"/>
    <cellStyle name="l_SP_SECOM PR - MAIS BRASIL - 2a  ETAPA - 13-05 CONFERENCIA 10.05.08_SECOM PR - BAHIA -  14-05-08" xfId="2493" xr:uid="{362546B9-DBD7-4322-B387-155320A38F6C}"/>
    <cellStyle name="l_SP_SECOM PR - MAIS BRASIL - 2a  ETAPA - 13-05 CONFERENCIA 10.05.08_SECOM PR - DISTRITO FEDERAL - 14-05-08" xfId="2494" xr:uid="{4EA0B0DA-32E4-46EC-BB49-4257677A57DB}"/>
    <cellStyle name="l_SP_SECOM PR - MAIS BRASIL - 2a  ETAPA - 13-05 CONFERENCIA 10.05.08_SECOM PR - DISTRITO FEDERAL - 14-05-08 2" xfId="11800" xr:uid="{6AAFEEAE-8596-43C9-A447-978D516FBFAD}"/>
    <cellStyle name="l_SP_SECOM PR - MAIS BRASIL - 2a  ETAPA - 13-05 CONFERENCIA 10.05.08_SECOM PR - DISTRITO FEDERAL - 14-05-08 2 2" xfId="13556" xr:uid="{5D912F8A-EC74-4C4A-B767-B3A71F95B08F}"/>
    <cellStyle name="l_SP_SECOM PR - MAIS BRASIL - 2a  ETAPA - 13-05 CONFERENCIA 10.05.08_SECOM PR - DISTRITO FEDERAL - 14-05-08 2 2 2" xfId="17186" xr:uid="{8DB0A2E1-06C5-4FD3-9546-80C5FE4C55DD}"/>
    <cellStyle name="l_SP_SECOM PR - MAIS BRASIL - 2a  ETAPA - 13-05 CONFERENCIA 10.05.08_SECOM PR - DISTRITO FEDERAL - 14-05-08 2 2 2 2" xfId="23345" xr:uid="{E7652567-7B4E-4003-9D48-8164DFE17245}"/>
    <cellStyle name="l_SP_SECOM PR - MAIS BRASIL - 2a  ETAPA - 13-05 CONFERENCIA 10.05.08_SECOM PR - DISTRITO FEDERAL - 14-05-08 2 2 2 2 2" xfId="40612" xr:uid="{2E4B79DB-9506-4D71-A892-95C52F0F1E65}"/>
    <cellStyle name="l_SP_SECOM PR - MAIS BRASIL - 2a  ETAPA - 13-05 CONFERENCIA 10.05.08_SECOM PR - DISTRITO FEDERAL - 14-05-08 2 2 2 3" xfId="28253" xr:uid="{EBBD3907-A528-4BD9-A77C-F0F6D2A403AF}"/>
    <cellStyle name="l_SP_SECOM PR - MAIS BRASIL - 2a  ETAPA - 13-05 CONFERENCIA 10.05.08_SECOM PR - DISTRITO FEDERAL - 14-05-08 2 2 3" xfId="31477" xr:uid="{2FAE7FA9-2532-44FF-B688-889169B2DBCB}"/>
    <cellStyle name="l_SP_SECOM PR - MAIS BRASIL - 2a  ETAPA - 13-05 CONFERENCIA 10.05.08_SECOM PR - DISTRITO FEDERAL - 14-05-08 2 2 3 2" xfId="43701" xr:uid="{CEE3302A-140D-4E62-9816-0514D5CD8563}"/>
    <cellStyle name="l_SP_SECOM PR - MAIS BRASIL - 2a  ETAPA - 13-05 CONFERENCIA 10.05.08_SECOM PR - DISTRITO FEDERAL - 14-05-08 2 2 4" xfId="34469" xr:uid="{ABD5A519-EF90-4B8A-B36A-9E7930F8EBCA}"/>
    <cellStyle name="l_SP_SECOM PR - MAIS BRASIL - 2a  ETAPA - 13-05 CONFERENCIA 10.05.08_SECOM PR - DISTRITO FEDERAL - 14-05-08 2 2 4 2" xfId="46188" xr:uid="{3515C27C-E244-4C9A-8095-A34385E7D395}"/>
    <cellStyle name="l_SP_SECOM PR - MAIS BRASIL - 2a  ETAPA - 13-05 CONFERENCIA 10.05.08_SECOM PR - DISTRITO FEDERAL - 14-05-08 2 2 5" xfId="36670" xr:uid="{52E3B8AC-53B8-4C21-951E-71600ECAA420}"/>
    <cellStyle name="l_SP_SECOM PR - MAIS BRASIL - 2a  ETAPA - 13-05 CONFERENCIA 10.05.08_SECOM PR - DISTRITO FEDERAL - 14-05-08 2 2 6" xfId="24582" xr:uid="{BCCD8C98-ABDE-41DD-83B6-1BA824C4C23F}"/>
    <cellStyle name="l_SP_SECOM PR - MAIS BRASIL - 2a  ETAPA - 13-05 CONFERENCIA 10.05.08_SECOM PR - DISTRITO FEDERAL - 14-05-08 2 3" xfId="15483" xr:uid="{33815CEE-76A5-4F76-9A68-377CFD7ECD50}"/>
    <cellStyle name="l_SP_SECOM PR - MAIS BRASIL - 2a  ETAPA - 13-05 CONFERENCIA 10.05.08_SECOM PR - DISTRITO FEDERAL - 14-05-08 2 3 2" xfId="21642" xr:uid="{E2DB01B3-4037-4981-8F23-CF95D9A441CF}"/>
    <cellStyle name="l_SP_SECOM PR - MAIS BRASIL - 2a  ETAPA - 13-05 CONFERENCIA 10.05.08_SECOM PR - DISTRITO FEDERAL - 14-05-08 2 3 2 2" xfId="39015" xr:uid="{6A21DEF3-5BE1-462F-B25A-8CCC6F0B8C29}"/>
    <cellStyle name="l_SP_SECOM PR - MAIS BRASIL - 2a  ETAPA - 13-05 CONFERENCIA 10.05.08_SECOM PR - DISTRITO FEDERAL - 14-05-08 2 3 3" xfId="26604" xr:uid="{13907AD7-F25A-4522-80E3-69CA37D2237A}"/>
    <cellStyle name="l_SP_SECOM PR - MAIS BRASIL - 2a  ETAPA - 13-05 CONFERENCIA 10.05.08_SECOM PR - DISTRITO FEDERAL - 14-05-08 2 4" xfId="29795" xr:uid="{E195D27E-C6A4-4226-8DC9-BC591C207D64}"/>
    <cellStyle name="l_SP_SECOM PR - MAIS BRASIL - 2a  ETAPA - 13-05 CONFERENCIA 10.05.08_SECOM PR - DISTRITO FEDERAL - 14-05-08 2 4 2" xfId="42105" xr:uid="{62454776-83F8-40F2-8F09-EAA4E0805EBE}"/>
    <cellStyle name="l_SP_SECOM PR - MAIS BRASIL - 2a  ETAPA - 13-05 CONFERENCIA 10.05.08_SECOM PR - DISTRITO FEDERAL - 14-05-08 2 5" xfId="32779" xr:uid="{1596D6CB-8D4C-4A7C-A17F-A7528A1843EA}"/>
    <cellStyle name="l_SP_SECOM PR - MAIS BRASIL - 2a  ETAPA - 13-05 CONFERENCIA 10.05.08_SECOM PR - DISTRITO FEDERAL - 14-05-08 2 5 2" xfId="44534" xr:uid="{8EA1197F-1833-45DE-B976-8087B4AF91A2}"/>
    <cellStyle name="l_SP_SECOM PR - MAIS BRASIL - 2a  ETAPA - 13-05 CONFERENCIA 10.05.08_SECOM PR - DISTRITO FEDERAL - 14-05-08 2 6" xfId="35084" xr:uid="{C690437F-166C-465D-99F7-5C2EEDFAB9F3}"/>
    <cellStyle name="l_SP_SECOM PR - MAIS BRASIL - 2a  ETAPA - 13-05 CONFERENCIA 10.05.08_SECOM PR - DISTRITO FEDERAL - 14-05-08 2 7" xfId="18600" xr:uid="{858D4641-CE7F-4EE3-A97C-6AB28CB41895}"/>
    <cellStyle name="l_SP_SECOM PR - MAIS BRASIL - 2a  ETAPA - 13-05 CONFERENCIA 10.05.08_SECOM PR - DISTRITO FEDERAL - 14-05-08 3" xfId="12753" xr:uid="{FB05D237-5909-4356-B379-5C7580C1AA77}"/>
    <cellStyle name="l_SP_SECOM PR - MAIS BRASIL - 2a  ETAPA - 13-05 CONFERENCIA 10.05.08_SECOM PR - DISTRITO FEDERAL - 14-05-08 3 2" xfId="16383" xr:uid="{21C99D46-EFF9-49E7-B396-B4D409858E02}"/>
    <cellStyle name="l_SP_SECOM PR - MAIS BRASIL - 2a  ETAPA - 13-05 CONFERENCIA 10.05.08_SECOM PR - DISTRITO FEDERAL - 14-05-08 3 2 2" xfId="22542" xr:uid="{6EDCF65C-8ED2-4BDB-A288-0A886F839D0E}"/>
    <cellStyle name="l_SP_SECOM PR - MAIS BRASIL - 2a  ETAPA - 13-05 CONFERENCIA 10.05.08_SECOM PR - DISTRITO FEDERAL - 14-05-08 3 2 2 2" xfId="39820" xr:uid="{FB61A3C5-1927-44D7-B35D-2BF73E6A0241}"/>
    <cellStyle name="l_SP_SECOM PR - MAIS BRASIL - 2a  ETAPA - 13-05 CONFERENCIA 10.05.08_SECOM PR - DISTRITO FEDERAL - 14-05-08 3 2 3" xfId="27461" xr:uid="{DFEBE418-E6E6-43AD-B469-A5A1951497BC}"/>
    <cellStyle name="l_SP_SECOM PR - MAIS BRASIL - 2a  ETAPA - 13-05 CONFERENCIA 10.05.08_SECOM PR - DISTRITO FEDERAL - 14-05-08 3 2 4" xfId="48720" xr:uid="{70B7D4BB-CB8C-400A-BD81-2FAB4E41CD2C}"/>
    <cellStyle name="l_SP_SECOM PR - MAIS BRASIL - 2a  ETAPA - 13-05 CONFERENCIA 10.05.08_SECOM PR - DISTRITO FEDERAL - 14-05-08 3 3" xfId="18083" xr:uid="{8CFBF31B-5AF7-45D8-99EB-C82926F31D23}"/>
    <cellStyle name="l_SP_SECOM PR - MAIS BRASIL - 2a  ETAPA - 13-05 CONFERENCIA 10.05.08_SECOM PR - DISTRITO FEDERAL - 14-05-08 3 3 2" xfId="24242" xr:uid="{0E76DAFA-F77A-46CA-9F2C-665854708924}"/>
    <cellStyle name="l_SP_SECOM PR - MAIS BRASIL - 2a  ETAPA - 13-05 CONFERENCIA 10.05.08_SECOM PR - DISTRITO FEDERAL - 14-05-08 3 3 2 2" xfId="42905" xr:uid="{A5912F73-1D84-40DE-8EB1-80B72F4D7625}"/>
    <cellStyle name="l_SP_SECOM PR - MAIS BRASIL - 2a  ETAPA - 13-05 CONFERENCIA 10.05.08_SECOM PR - DISTRITO FEDERAL - 14-05-08 3 3 3" xfId="30679" xr:uid="{846E5F5E-AFA2-4B8B-B821-6FC81F6519DC}"/>
    <cellStyle name="l_SP_SECOM PR - MAIS BRASIL - 2a  ETAPA - 13-05 CONFERENCIA 10.05.08_SECOM PR - DISTRITO FEDERAL - 14-05-08 3 4" xfId="33676" xr:uid="{6E2040DA-EF73-4375-ABC4-A031D1EE8413}"/>
    <cellStyle name="l_SP_SECOM PR - MAIS BRASIL - 2a  ETAPA - 13-05 CONFERENCIA 10.05.08_SECOM PR - DISTRITO FEDERAL - 14-05-08 3 4 2" xfId="45395" xr:uid="{239E7838-576E-47EE-870C-7D1E5975DC77}"/>
    <cellStyle name="l_SP_SECOM PR - MAIS BRASIL - 2a  ETAPA - 13-05 CONFERENCIA 10.05.08_SECOM PR - DISTRITO FEDERAL - 14-05-08 3 5" xfId="35878" xr:uid="{1A7A318B-5A4D-40FE-A9CE-A5EA1695489A}"/>
    <cellStyle name="l_SP_SECOM PR - MAIS BRASIL - 2a  ETAPA - 13-05 CONFERENCIA 10.05.08_SECOM PR - DISTRITO FEDERAL - 14-05-08 3 6" xfId="37193" xr:uid="{D592F23F-251C-4553-8744-E343B7A8C44A}"/>
    <cellStyle name="l_SP_SECOM PR - MAIS BRASIL - 2a  ETAPA - 13-05 CONFERENCIA 10.05.08_SECOM PR - DISTRITO FEDERAL - 14-05-08 3 6 2" xfId="46729" xr:uid="{BAF8CCCD-12E5-4A08-A954-B24D955FF9B3}"/>
    <cellStyle name="l_SP_SECOM PR - MAIS BRASIL - 2a  ETAPA - 13-05 CONFERENCIA 10.05.08_SECOM PR - DISTRITO FEDERAL - 14-05-08 4" xfId="14643" xr:uid="{80672B01-AB29-4A23-8054-2DFD5808B66A}"/>
    <cellStyle name="l_SP_SECOM PR - MAIS BRASIL - 2a  ETAPA - 13-05 CONFERENCIA 10.05.08_SECOM PR - DISTRITO FEDERAL - 14-05-08 4 2" xfId="20802" xr:uid="{53C1D860-5066-44D1-9FF0-F61AA2F732DA}"/>
    <cellStyle name="l_SP_SECOM PR - MAIS BRASIL - 2a  ETAPA - 13-05 CONFERENCIA 10.05.08_SECOM PR - DISTRITO FEDERAL - 14-05-08 4 2 2" xfId="38212" xr:uid="{33937834-03BC-4DC9-B734-E5C53833F4F9}"/>
    <cellStyle name="l_SP_SECOM PR - MAIS BRASIL - 2a  ETAPA - 13-05 CONFERENCIA 10.05.08_SECOM PR - DISTRITO FEDERAL - 14-05-08 4 3" xfId="25710" xr:uid="{9270D00B-F9EE-4957-BB8A-2FD7EB9C250C}"/>
    <cellStyle name="l_SP_SECOM PR - MAIS BRASIL - 2a  ETAPA - 13-05 CONFERENCIA 10.05.08_SECOM PR - DISTRITO FEDERAL - 14-05-08 5" xfId="28921" xr:uid="{6A61B0EE-6C90-4427-A039-25ED751BE3DE}"/>
    <cellStyle name="l_SP_SECOM PR - MAIS BRASIL - 2a  ETAPA - 13-05 CONFERENCIA 10.05.08_SECOM PR - DISTRITO FEDERAL - 14-05-08 5 2" xfId="41277" xr:uid="{A46471F9-B1B3-496F-9F4B-DF444A0CD7B9}"/>
    <cellStyle name="l_SP_SECOM PR - MAIS BRASIL - 2a  ETAPA - 13-05 CONFERENCIA 10.05.08_SECOM PR - DISTRITO FEDERAL - 14-05-08 6" xfId="25840" xr:uid="{E2EF0924-A01D-4FC9-880C-820604B226B3}"/>
    <cellStyle name="l_SP_SECOM PR - MAIS BRASIL - 2a  ETAPA - 13-05 CONFERENCIA 10.05.08_SECOM PR - DISTRITO FEDERAL - 14-05-08_OOH - Rev 12" xfId="4509" xr:uid="{2E64CB33-5EB7-40DE-AA34-E1BDDABF8BA0}"/>
    <cellStyle name="l_SP_SECOM PR - MAIS BRASIL - 2a  ETAPA - 13-05 CONFERENCIA 10.05.08_SECOM PR - MGE E SPE - 13-05" xfId="2495" xr:uid="{B2174C56-08D4-492B-A4CA-45003445A121}"/>
    <cellStyle name="l_SP_SECOM PR - MAIS BRASIL - 2a  ETAPA - 13-05 CONFERENCIA 10.05.08_SECOM PR - MGE E SPE - 13-05 2" xfId="11801" xr:uid="{E0F341B7-D08D-4DDC-BED5-6142E5A2D82F}"/>
    <cellStyle name="l_SP_SECOM PR - MAIS BRASIL - 2a  ETAPA - 13-05 CONFERENCIA 10.05.08_SECOM PR - MGE E SPE - 13-05 2 2" xfId="13557" xr:uid="{DE6C3AFE-8975-43AD-90C3-C3A78089C194}"/>
    <cellStyle name="l_SP_SECOM PR - MAIS BRASIL - 2a  ETAPA - 13-05 CONFERENCIA 10.05.08_SECOM PR - MGE E SPE - 13-05 2 2 2" xfId="17187" xr:uid="{98AA25DA-7F25-47AE-B21F-E5F960A19750}"/>
    <cellStyle name="l_SP_SECOM PR - MAIS BRASIL - 2a  ETAPA - 13-05 CONFERENCIA 10.05.08_SECOM PR - MGE E SPE - 13-05 2 2 2 2" xfId="23346" xr:uid="{E020267B-9568-446F-8C81-AB8887AB87F6}"/>
    <cellStyle name="l_SP_SECOM PR - MAIS BRASIL - 2a  ETAPA - 13-05 CONFERENCIA 10.05.08_SECOM PR - MGE E SPE - 13-05 2 2 2 2 2" xfId="40613" xr:uid="{AF785224-C049-477B-8B1D-B178580D9B2B}"/>
    <cellStyle name="l_SP_SECOM PR - MAIS BRASIL - 2a  ETAPA - 13-05 CONFERENCIA 10.05.08_SECOM PR - MGE E SPE - 13-05 2 2 2 3" xfId="28254" xr:uid="{C9576487-9DDF-4956-A50B-5822C489C0E7}"/>
    <cellStyle name="l_SP_SECOM PR - MAIS BRASIL - 2a  ETAPA - 13-05 CONFERENCIA 10.05.08_SECOM PR - MGE E SPE - 13-05 2 2 3" xfId="31478" xr:uid="{AFD3AE87-EB9D-490C-9BE0-8C953D4344C9}"/>
    <cellStyle name="l_SP_SECOM PR - MAIS BRASIL - 2a  ETAPA - 13-05 CONFERENCIA 10.05.08_SECOM PR - MGE E SPE - 13-05 2 2 3 2" xfId="43702" xr:uid="{E9330F21-B8F4-4E8E-93DB-35C25C4FBF7D}"/>
    <cellStyle name="l_SP_SECOM PR - MAIS BRASIL - 2a  ETAPA - 13-05 CONFERENCIA 10.05.08_SECOM PR - MGE E SPE - 13-05 2 2 4" xfId="34470" xr:uid="{D4E72EA8-B2F4-459E-A8C4-C43E01F9C629}"/>
    <cellStyle name="l_SP_SECOM PR - MAIS BRASIL - 2a  ETAPA - 13-05 CONFERENCIA 10.05.08_SECOM PR - MGE E SPE - 13-05 2 2 4 2" xfId="46189" xr:uid="{C6CF91AA-FFB7-4C67-843C-92A75053F187}"/>
    <cellStyle name="l_SP_SECOM PR - MAIS BRASIL - 2a  ETAPA - 13-05 CONFERENCIA 10.05.08_SECOM PR - MGE E SPE - 13-05 2 2 5" xfId="36671" xr:uid="{E67A850C-034E-452A-BD46-D81A5FC0DA15}"/>
    <cellStyle name="l_SP_SECOM PR - MAIS BRASIL - 2a  ETAPA - 13-05 CONFERENCIA 10.05.08_SECOM PR - MGE E SPE - 13-05 2 2 6" xfId="24583" xr:uid="{C3E60448-F9AC-4109-9122-114FAEFDF450}"/>
    <cellStyle name="l_SP_SECOM PR - MAIS BRASIL - 2a  ETAPA - 13-05 CONFERENCIA 10.05.08_SECOM PR - MGE E SPE - 13-05 2 3" xfId="15484" xr:uid="{1E05C17E-FE22-4B4D-9A14-A2C4DFC888A1}"/>
    <cellStyle name="l_SP_SECOM PR - MAIS BRASIL - 2a  ETAPA - 13-05 CONFERENCIA 10.05.08_SECOM PR - MGE E SPE - 13-05 2 3 2" xfId="21643" xr:uid="{CFDBD846-DCC5-4860-93EA-8972FF25790A}"/>
    <cellStyle name="l_SP_SECOM PR - MAIS BRASIL - 2a  ETAPA - 13-05 CONFERENCIA 10.05.08_SECOM PR - MGE E SPE - 13-05 2 3 2 2" xfId="39016" xr:uid="{2BCEFD6B-A8EF-43FC-B7E2-73943CFF6C17}"/>
    <cellStyle name="l_SP_SECOM PR - MAIS BRASIL - 2a  ETAPA - 13-05 CONFERENCIA 10.05.08_SECOM PR - MGE E SPE - 13-05 2 3 3" xfId="26605" xr:uid="{C86FEABB-F66A-4872-BE9F-D42C696F8E3C}"/>
    <cellStyle name="l_SP_SECOM PR - MAIS BRASIL - 2a  ETAPA - 13-05 CONFERENCIA 10.05.08_SECOM PR - MGE E SPE - 13-05 2 4" xfId="29796" xr:uid="{3C353C2F-2653-416A-A9DE-779218978021}"/>
    <cellStyle name="l_SP_SECOM PR - MAIS BRASIL - 2a  ETAPA - 13-05 CONFERENCIA 10.05.08_SECOM PR - MGE E SPE - 13-05 2 4 2" xfId="42106" xr:uid="{8111DD6F-D227-4210-8723-A3007A444611}"/>
    <cellStyle name="l_SP_SECOM PR - MAIS BRASIL - 2a  ETAPA - 13-05 CONFERENCIA 10.05.08_SECOM PR - MGE E SPE - 13-05 2 5" xfId="32780" xr:uid="{65F797C1-9057-4031-A5A1-1CEC24F63358}"/>
    <cellStyle name="l_SP_SECOM PR - MAIS BRASIL - 2a  ETAPA - 13-05 CONFERENCIA 10.05.08_SECOM PR - MGE E SPE - 13-05 2 5 2" xfId="44535" xr:uid="{2BD51E87-E76C-4FF9-8AFF-DAFBD0CDD252}"/>
    <cellStyle name="l_SP_SECOM PR - MAIS BRASIL - 2a  ETAPA - 13-05 CONFERENCIA 10.05.08_SECOM PR - MGE E SPE - 13-05 2 6" xfId="35085" xr:uid="{02FB296E-0200-482C-A114-F1176C8E5780}"/>
    <cellStyle name="l_SP_SECOM PR - MAIS BRASIL - 2a  ETAPA - 13-05 CONFERENCIA 10.05.08_SECOM PR - MGE E SPE - 13-05 2 7" xfId="19298" xr:uid="{71851597-B716-471E-A6EF-4DC311215DC0}"/>
    <cellStyle name="l_SP_SECOM PR - MAIS BRASIL - 2a  ETAPA - 13-05 CONFERENCIA 10.05.08_SECOM PR - MGE E SPE - 13-05 3" xfId="12754" xr:uid="{DCF17BEE-396F-4594-A419-7FFE4AF7F8BA}"/>
    <cellStyle name="l_SP_SECOM PR - MAIS BRASIL - 2a  ETAPA - 13-05 CONFERENCIA 10.05.08_SECOM PR - MGE E SPE - 13-05 3 2" xfId="16384" xr:uid="{94559BBA-DEF9-4EF2-87C2-03539A6063EE}"/>
    <cellStyle name="l_SP_SECOM PR - MAIS BRASIL - 2a  ETAPA - 13-05 CONFERENCIA 10.05.08_SECOM PR - MGE E SPE - 13-05 3 2 2" xfId="22543" xr:uid="{4FDC08D3-4A63-45DE-86DF-86AD9F3B2313}"/>
    <cellStyle name="l_SP_SECOM PR - MAIS BRASIL - 2a  ETAPA - 13-05 CONFERENCIA 10.05.08_SECOM PR - MGE E SPE - 13-05 3 2 2 2" xfId="39821" xr:uid="{9A1E4BDA-04F9-4195-9E48-B5962D28CBDB}"/>
    <cellStyle name="l_SP_SECOM PR - MAIS BRASIL - 2a  ETAPA - 13-05 CONFERENCIA 10.05.08_SECOM PR - MGE E SPE - 13-05 3 2 3" xfId="27462" xr:uid="{EFF6AB99-7761-4F15-B47F-8A3184E78F76}"/>
    <cellStyle name="l_SP_SECOM PR - MAIS BRASIL - 2a  ETAPA - 13-05 CONFERENCIA 10.05.08_SECOM PR - MGE E SPE - 13-05 3 2 4" xfId="48721" xr:uid="{353D89F7-5727-459D-8FE2-F7C40B229301}"/>
    <cellStyle name="l_SP_SECOM PR - MAIS BRASIL - 2a  ETAPA - 13-05 CONFERENCIA 10.05.08_SECOM PR - MGE E SPE - 13-05 3 3" xfId="18084" xr:uid="{9A8AD097-59BA-4567-B881-88E4D3F5B271}"/>
    <cellStyle name="l_SP_SECOM PR - MAIS BRASIL - 2a  ETAPA - 13-05 CONFERENCIA 10.05.08_SECOM PR - MGE E SPE - 13-05 3 3 2" xfId="24243" xr:uid="{223BFAE1-0A38-4F84-9F3B-53C20165608C}"/>
    <cellStyle name="l_SP_SECOM PR - MAIS BRASIL - 2a  ETAPA - 13-05 CONFERENCIA 10.05.08_SECOM PR - MGE E SPE - 13-05 3 3 2 2" xfId="42906" xr:uid="{46506398-9527-45B2-916D-FBED369CE026}"/>
    <cellStyle name="l_SP_SECOM PR - MAIS BRASIL - 2a  ETAPA - 13-05 CONFERENCIA 10.05.08_SECOM PR - MGE E SPE - 13-05 3 3 3" xfId="30680" xr:uid="{69666DD2-A349-4AF1-B209-4B9BF074BF5F}"/>
    <cellStyle name="l_SP_SECOM PR - MAIS BRASIL - 2a  ETAPA - 13-05 CONFERENCIA 10.05.08_SECOM PR - MGE E SPE - 13-05 3 4" xfId="33677" xr:uid="{2F8D49CD-A798-4DCC-800C-DC782C480F5C}"/>
    <cellStyle name="l_SP_SECOM PR - MAIS BRASIL - 2a  ETAPA - 13-05 CONFERENCIA 10.05.08_SECOM PR - MGE E SPE - 13-05 3 4 2" xfId="45396" xr:uid="{77C126E9-B171-4BAE-8498-EDA534D0660C}"/>
    <cellStyle name="l_SP_SECOM PR - MAIS BRASIL - 2a  ETAPA - 13-05 CONFERENCIA 10.05.08_SECOM PR - MGE E SPE - 13-05 3 5" xfId="35879" xr:uid="{D8F81B6B-2005-47C7-B222-018A3305AC7C}"/>
    <cellStyle name="l_SP_SECOM PR - MAIS BRASIL - 2a  ETAPA - 13-05 CONFERENCIA 10.05.08_SECOM PR - MGE E SPE - 13-05 3 6" xfId="36793" xr:uid="{078C3D18-8A7C-4259-833F-D0CE157AAB9F}"/>
    <cellStyle name="l_SP_SECOM PR - MAIS BRASIL - 2a  ETAPA - 13-05 CONFERENCIA 10.05.08_SECOM PR - MGE E SPE - 13-05 3 6 2" xfId="46329" xr:uid="{502F9407-2DDE-4E84-B17F-1CDB6B192686}"/>
    <cellStyle name="l_SP_SECOM PR - MAIS BRASIL - 2a  ETAPA - 13-05 CONFERENCIA 10.05.08_SECOM PR - MGE E SPE - 13-05 4" xfId="14644" xr:uid="{47887155-4AAF-41E1-A069-F2CF30CDB70A}"/>
    <cellStyle name="l_SP_SECOM PR - MAIS BRASIL - 2a  ETAPA - 13-05 CONFERENCIA 10.05.08_SECOM PR - MGE E SPE - 13-05 4 2" xfId="20803" xr:uid="{645BE8B1-2086-43A5-A086-36EDB214D788}"/>
    <cellStyle name="l_SP_SECOM PR - MAIS BRASIL - 2a  ETAPA - 13-05 CONFERENCIA 10.05.08_SECOM PR - MGE E SPE - 13-05 4 2 2" xfId="38213" xr:uid="{EB7573F0-47B1-4D56-9437-884B563063EE}"/>
    <cellStyle name="l_SP_SECOM PR - MAIS BRASIL - 2a  ETAPA - 13-05 CONFERENCIA 10.05.08_SECOM PR - MGE E SPE - 13-05 4 3" xfId="25711" xr:uid="{3CACAE43-C12E-495E-9C3F-C8E303459768}"/>
    <cellStyle name="l_SP_SECOM PR - MAIS BRASIL - 2a  ETAPA - 13-05 CONFERENCIA 10.05.08_SECOM PR - MGE E SPE - 13-05 5" xfId="28922" xr:uid="{A5E0FD7B-44E5-46C0-8493-E22B15766C18}"/>
    <cellStyle name="l_SP_SECOM PR - MAIS BRASIL - 2a  ETAPA - 13-05 CONFERENCIA 10.05.08_SECOM PR - MGE E SPE - 13-05 5 2" xfId="41278" xr:uid="{B7A2441F-869F-4643-A193-4519930F260E}"/>
    <cellStyle name="l_SP_SECOM PR - MAIS BRASIL - 2a  ETAPA - 13-05 CONFERENCIA 10.05.08_SECOM PR - MGE E SPE - 13-05 6" xfId="29936" xr:uid="{F9C53BDD-D4F0-4B92-BB3E-E86E7525901E}"/>
    <cellStyle name="l_SP_SECOM PR - MAIS BRASIL - 2a  ETAPA - 13-05 CONFERENCIA 10.05.08_SECOM PR - MGE E SPE - 13-05_OOH - Rev 12" xfId="4510" xr:uid="{24A9F25A-D720-41A8-B558-4266CED9A7F7}"/>
    <cellStyle name="l_SP_SECOM PR - MAIS BRASIL - 2a  ETAPA - 13-05 CONFERENCIA 10.05.08_SÉCULO 21" xfId="2496" xr:uid="{3F180740-0569-44BB-AFA2-673988145BB2}"/>
    <cellStyle name="l_SP_SECOM PR - MAIS BRASIL - 2a  ETAPA - 13-05 CONFERENCIA 10.05.08_SPA - NUCLEO APRES" xfId="2497" xr:uid="{DAFCEA93-E98C-49AF-94F5-DF368C71B13B}"/>
    <cellStyle name="l_SP_SECOM PR - MAIS BRASIL - 2a  ETAPA - 13-05 CONFERENCIA 10.05.08_SPA - NUCLEO APRES 2" xfId="11802" xr:uid="{ADA2A0CA-0587-420B-8E17-CD825A183329}"/>
    <cellStyle name="l_SP_SECOM PR - MAIS BRASIL - 2a  ETAPA - 13-05 CONFERENCIA 10.05.08_SPA - NUCLEO APRES 2 2" xfId="13558" xr:uid="{6339F207-F154-4345-BBA6-2BFD9E30B98D}"/>
    <cellStyle name="l_SP_SECOM PR - MAIS BRASIL - 2a  ETAPA - 13-05 CONFERENCIA 10.05.08_SPA - NUCLEO APRES 2 2 2" xfId="17188" xr:uid="{10DE8B62-3C57-4D6C-8B27-06575D87DEB4}"/>
    <cellStyle name="l_SP_SECOM PR - MAIS BRASIL - 2a  ETAPA - 13-05 CONFERENCIA 10.05.08_SPA - NUCLEO APRES 2 2 2 2" xfId="23347" xr:uid="{84FDA2E7-AAE7-4549-B744-122BBC622B3D}"/>
    <cellStyle name="l_SP_SECOM PR - MAIS BRASIL - 2a  ETAPA - 13-05 CONFERENCIA 10.05.08_SPA - NUCLEO APRES 2 2 2 2 2" xfId="40614" xr:uid="{95CB1318-6721-42AC-84B5-93F61E3F82A5}"/>
    <cellStyle name="l_SP_SECOM PR - MAIS BRASIL - 2a  ETAPA - 13-05 CONFERENCIA 10.05.08_SPA - NUCLEO APRES 2 2 2 3" xfId="28255" xr:uid="{EC9B4601-DEC4-49E5-A3DC-309B756D18B5}"/>
    <cellStyle name="l_SP_SECOM PR - MAIS BRASIL - 2a  ETAPA - 13-05 CONFERENCIA 10.05.08_SPA - NUCLEO APRES 2 2 3" xfId="31479" xr:uid="{6C95F77B-B720-4090-8BC8-971FAFC08EEC}"/>
    <cellStyle name="l_SP_SECOM PR - MAIS BRASIL - 2a  ETAPA - 13-05 CONFERENCIA 10.05.08_SPA - NUCLEO APRES 2 2 3 2" xfId="43703" xr:uid="{B2420713-9318-40F3-BFBE-0258C7CF0B3D}"/>
    <cellStyle name="l_SP_SECOM PR - MAIS BRASIL - 2a  ETAPA - 13-05 CONFERENCIA 10.05.08_SPA - NUCLEO APRES 2 2 4" xfId="34471" xr:uid="{CDA07B88-1D84-43A6-8649-86CCFA641E79}"/>
    <cellStyle name="l_SP_SECOM PR - MAIS BRASIL - 2a  ETAPA - 13-05 CONFERENCIA 10.05.08_SPA - NUCLEO APRES 2 2 4 2" xfId="46190" xr:uid="{C11DD2FC-C7A5-4B21-B3EF-9EB794E0BB80}"/>
    <cellStyle name="l_SP_SECOM PR - MAIS BRASIL - 2a  ETAPA - 13-05 CONFERENCIA 10.05.08_SPA - NUCLEO APRES 2 2 5" xfId="36672" xr:uid="{69493D4B-26CE-452E-8399-E89277C20682}"/>
    <cellStyle name="l_SP_SECOM PR - MAIS BRASIL - 2a  ETAPA - 13-05 CONFERENCIA 10.05.08_SPA - NUCLEO APRES 2 2 6" xfId="24584" xr:uid="{4B969BBB-5E1A-4B20-B886-37B1F8F11A56}"/>
    <cellStyle name="l_SP_SECOM PR - MAIS BRASIL - 2a  ETAPA - 13-05 CONFERENCIA 10.05.08_SPA - NUCLEO APRES 2 3" xfId="15485" xr:uid="{1FFA3BB0-A8A3-4BBF-AF90-489B33514755}"/>
    <cellStyle name="l_SP_SECOM PR - MAIS BRASIL - 2a  ETAPA - 13-05 CONFERENCIA 10.05.08_SPA - NUCLEO APRES 2 3 2" xfId="21644" xr:uid="{54ABBE58-1245-494B-9FE6-B1EC899D3567}"/>
    <cellStyle name="l_SP_SECOM PR - MAIS BRASIL - 2a  ETAPA - 13-05 CONFERENCIA 10.05.08_SPA - NUCLEO APRES 2 3 2 2" xfId="39017" xr:uid="{EF6F8F65-D33C-41B5-AD85-A73E5A3C1597}"/>
    <cellStyle name="l_SP_SECOM PR - MAIS BRASIL - 2a  ETAPA - 13-05 CONFERENCIA 10.05.08_SPA - NUCLEO APRES 2 3 3" xfId="26606" xr:uid="{E19B350A-AE0A-487B-ACCE-18B9791CC359}"/>
    <cellStyle name="l_SP_SECOM PR - MAIS BRASIL - 2a  ETAPA - 13-05 CONFERENCIA 10.05.08_SPA - NUCLEO APRES 2 4" xfId="29797" xr:uid="{CE5FD892-8AEA-4AC3-ACB7-6D3F487BF624}"/>
    <cellStyle name="l_SP_SECOM PR - MAIS BRASIL - 2a  ETAPA - 13-05 CONFERENCIA 10.05.08_SPA - NUCLEO APRES 2 4 2" xfId="42107" xr:uid="{3E126406-F7A0-4945-90D1-FCB44CC7BF16}"/>
    <cellStyle name="l_SP_SECOM PR - MAIS BRASIL - 2a  ETAPA - 13-05 CONFERENCIA 10.05.08_SPA - NUCLEO APRES 2 5" xfId="32781" xr:uid="{8E740F3B-D00A-4823-A4DA-D575E913845B}"/>
    <cellStyle name="l_SP_SECOM PR - MAIS BRASIL - 2a  ETAPA - 13-05 CONFERENCIA 10.05.08_SPA - NUCLEO APRES 2 5 2" xfId="44536" xr:uid="{12B487FE-8FFF-400A-9909-6797E08720FB}"/>
    <cellStyle name="l_SP_SECOM PR - MAIS BRASIL - 2a  ETAPA - 13-05 CONFERENCIA 10.05.08_SPA - NUCLEO APRES 2 6" xfId="35086" xr:uid="{9AF0A892-2EF0-466C-A91E-066EDD3F45C1}"/>
    <cellStyle name="l_SP_SECOM PR - MAIS BRASIL - 2a  ETAPA - 13-05 CONFERENCIA 10.05.08_SPA - NUCLEO APRES 2 7" xfId="19592" xr:uid="{3E887BBC-A463-4E34-B6EB-D9F1C59794ED}"/>
    <cellStyle name="l_SP_SECOM PR - MAIS BRASIL - 2a  ETAPA - 13-05 CONFERENCIA 10.05.08_SPA - NUCLEO APRES 3" xfId="12755" xr:uid="{7D402482-6720-41D0-9E98-D84DCDAB6472}"/>
    <cellStyle name="l_SP_SECOM PR - MAIS BRASIL - 2a  ETAPA - 13-05 CONFERENCIA 10.05.08_SPA - NUCLEO APRES 3 2" xfId="16385" xr:uid="{3D600D96-84A6-47ED-9C11-F2C2EBF84EDF}"/>
    <cellStyle name="l_SP_SECOM PR - MAIS BRASIL - 2a  ETAPA - 13-05 CONFERENCIA 10.05.08_SPA - NUCLEO APRES 3 2 2" xfId="22544" xr:uid="{A84231CD-40E8-48AA-96C4-041384D30D69}"/>
    <cellStyle name="l_SP_SECOM PR - MAIS BRASIL - 2a  ETAPA - 13-05 CONFERENCIA 10.05.08_SPA - NUCLEO APRES 3 2 2 2" xfId="39822" xr:uid="{4913DEE4-57AA-44CE-9BBD-AA5A37D4F997}"/>
    <cellStyle name="l_SP_SECOM PR - MAIS BRASIL - 2a  ETAPA - 13-05 CONFERENCIA 10.05.08_SPA - NUCLEO APRES 3 2 3" xfId="27463" xr:uid="{083F2303-D7A7-43C6-B075-E8687F4A0B00}"/>
    <cellStyle name="l_SP_SECOM PR - MAIS BRASIL - 2a  ETAPA - 13-05 CONFERENCIA 10.05.08_SPA - NUCLEO APRES 3 2 4" xfId="48722" xr:uid="{505FFEF6-28B4-4A2E-99C6-3B9D2663FC6A}"/>
    <cellStyle name="l_SP_SECOM PR - MAIS BRASIL - 2a  ETAPA - 13-05 CONFERENCIA 10.05.08_SPA - NUCLEO APRES 3 3" xfId="18085" xr:uid="{DDB6B96C-25CE-49F3-B4C8-2EC6634C5603}"/>
    <cellStyle name="l_SP_SECOM PR - MAIS BRASIL - 2a  ETAPA - 13-05 CONFERENCIA 10.05.08_SPA - NUCLEO APRES 3 3 2" xfId="24244" xr:uid="{A458FBC6-1C5F-40DC-B553-5B787510F451}"/>
    <cellStyle name="l_SP_SECOM PR - MAIS BRASIL - 2a  ETAPA - 13-05 CONFERENCIA 10.05.08_SPA - NUCLEO APRES 3 3 2 2" xfId="42907" xr:uid="{60D4CA49-C58F-4B31-9194-ECDBD19ECC36}"/>
    <cellStyle name="l_SP_SECOM PR - MAIS BRASIL - 2a  ETAPA - 13-05 CONFERENCIA 10.05.08_SPA - NUCLEO APRES 3 3 3" xfId="30681" xr:uid="{4E64C089-04D5-40D4-8F83-DEEE5EF23F85}"/>
    <cellStyle name="l_SP_SECOM PR - MAIS BRASIL - 2a  ETAPA - 13-05 CONFERENCIA 10.05.08_SPA - NUCLEO APRES 3 4" xfId="33678" xr:uid="{3DDD52FF-360C-4C4B-BE35-32632A5A08CC}"/>
    <cellStyle name="l_SP_SECOM PR - MAIS BRASIL - 2a  ETAPA - 13-05 CONFERENCIA 10.05.08_SPA - NUCLEO APRES 3 4 2" xfId="45397" xr:uid="{1A7A6D83-53C2-4998-9CE0-39ADC0808E06}"/>
    <cellStyle name="l_SP_SECOM PR - MAIS BRASIL - 2a  ETAPA - 13-05 CONFERENCIA 10.05.08_SPA - NUCLEO APRES 3 5" xfId="35880" xr:uid="{95A72DDE-6AA3-40EE-8859-03B81D98467E}"/>
    <cellStyle name="l_SP_SECOM PR - MAIS BRASIL - 2a  ETAPA - 13-05 CONFERENCIA 10.05.08_SPA - NUCLEO APRES 3 6" xfId="34581" xr:uid="{3FDFF27F-D325-4A9E-9D5C-AC64856D36DC}"/>
    <cellStyle name="l_SP_SECOM PR - MAIS BRASIL - 2a  ETAPA - 13-05 CONFERENCIA 10.05.08_SPA - NUCLEO APRES 3 6 2" xfId="46284" xr:uid="{F2BDFE81-17D3-4703-8126-311AE053AFC4}"/>
    <cellStyle name="l_SP_SECOM PR - MAIS BRASIL - 2a  ETAPA - 13-05 CONFERENCIA 10.05.08_SPA - NUCLEO APRES 4" xfId="14645" xr:uid="{68993435-548E-4E13-9291-9604CD2CD5C3}"/>
    <cellStyle name="l_SP_SECOM PR - MAIS BRASIL - 2a  ETAPA - 13-05 CONFERENCIA 10.05.08_SPA - NUCLEO APRES 4 2" xfId="20804" xr:uid="{296D4A7B-5F80-44B5-953B-15CDEDC7DDAC}"/>
    <cellStyle name="l_SP_SECOM PR - MAIS BRASIL - 2a  ETAPA - 13-05 CONFERENCIA 10.05.08_SPA - NUCLEO APRES 4 2 2" xfId="38214" xr:uid="{313A7FFC-FCCB-414B-A4DD-1291C4B0F463}"/>
    <cellStyle name="l_SP_SECOM PR - MAIS BRASIL - 2a  ETAPA - 13-05 CONFERENCIA 10.05.08_SPA - NUCLEO APRES 4 3" xfId="25712" xr:uid="{034A4EF8-EB19-4612-8EAB-4217EB8793C7}"/>
    <cellStyle name="l_SP_SECOM PR - MAIS BRASIL - 2a  ETAPA - 13-05 CONFERENCIA 10.05.08_SPA - NUCLEO APRES 5" xfId="28923" xr:uid="{0DF6551D-91B7-4F15-9754-05508FE3C80D}"/>
    <cellStyle name="l_SP_SECOM PR - MAIS BRASIL - 2a  ETAPA - 13-05 CONFERENCIA 10.05.08_SPA - NUCLEO APRES 5 2" xfId="41279" xr:uid="{AE5B0355-86AB-4D38-8ECA-5A830B4C9A9C}"/>
    <cellStyle name="l_SP_SECOM PR - MAIS BRASIL - 2a  ETAPA - 13-05 CONFERENCIA 10.05.08_SPA - NUCLEO APRES 6" xfId="25833" xr:uid="{597A57C9-B06C-4050-A6BE-219FC7D4BAD9}"/>
    <cellStyle name="l_SP_SECOM PR - MAIS BRASIL - 2a  ETAPA - 13-05 CONFERENCIA 10.05.08_SPA - NUCLEO APRES_CINEMA - BRASÍLIA - 141" xfId="2498" xr:uid="{EB82B744-FD5F-4409-88AF-1DFCB01C4D7C}"/>
    <cellStyle name="l_SP_SECOM PR - MAIS BRASIL - 2a  ETAPA - 13-05 CONFERENCIA 10.05.08_SPA - NUCLEO APRES_CINEMA_-_9_MERCADOS" xfId="2499" xr:uid="{D5FDD8AF-2DC3-4C0D-B463-2B11DA0F9AF6}"/>
    <cellStyle name="l_SP_SECOM PR - MAIS BRASIL - 2a  ETAPA - 13-05 CONFERENCIA 10.05.08_SPA - NUCLEO APRES_OOH - Rev 12" xfId="4511" xr:uid="{66F21507-160E-445E-8190-1992DB3DDE72}"/>
    <cellStyle name="l_SP_SECOM PR - MAIS BRASIL - 2a  ETAPA - 13-05 CONFERENCIA 10.05.08_SPA - NUCLEO APRES_Plano  DF - Jornal Meia Pág. Tab. 17.05" xfId="2500" xr:uid="{400F1AC4-1036-4DE6-9126-7B2C78DA1627}"/>
    <cellStyle name="l_SP_SECOM PR - MAIS BRASIL - 2a  ETAPA - 13-05 CONFERENCIA 10.05.08_SPA - NUCLEO APRES_Plano  PE - Jornal Meia Pág. Tab. 17.05" xfId="2501" xr:uid="{B63283C2-6166-4701-9CCA-48CB988F0E51}"/>
    <cellStyle name="l_SP_SECOM PR - MAIS BRASIL - 2a  ETAPA - 13-05 CONFERENCIA 10.05.08_SPA - NUCLEO APRES_Plano BA - Jornal Meia Pág. Tab. 17.05" xfId="2502" xr:uid="{965DDB1D-69FF-41C3-9043-DB39AA410085}"/>
    <cellStyle name="l_SP_SECOM PR - MAIS BRASIL - 2a  ETAPA - 13-05 CONFERENCIA 10.05.08_SPA - NUCLEO APRES_Plano CE - Jornal Meia Pág. Tab. 17.05" xfId="2503" xr:uid="{33A8BF74-1705-4C58-B341-A82E30EA2894}"/>
    <cellStyle name="l_SP_SECOM PR - MAIS BRASIL - 2a  ETAPA - 13-05 CONFERENCIA 10.05.08_SPA - NUCLEO APRES_REV I - PLANO RÁDIO CONSOLIDADO MATISSE 07.07" xfId="2504" xr:uid="{F0501BF4-CFDF-4A5E-AE99-5DC0122FFB78}"/>
    <cellStyle name="l_SP_SECOM PR - MAIS BRASIL - 2a  ETAPA - 13-05 CONFERENCIA 10.05.08_SPA - NUCLEO APRES_SÉCULO 21" xfId="2505" xr:uid="{5FBF913B-EF6F-4B47-905C-7C32322EBB1D}"/>
    <cellStyle name="l_SP_SECOM PR -PERNAMBUCO -  14-05-08(1)" xfId="2506" xr:uid="{C21F38C8-08C6-46A3-959A-F53F9FB15521}"/>
    <cellStyle name="l_SP_SPA - NUCLEO APRES" xfId="2507" xr:uid="{E236A3E9-BDC0-4D2A-AAF5-84498AA35B94}"/>
    <cellStyle name="l_SP_SPA - NUCLEO APRES 2" xfId="11803" xr:uid="{4B086358-E08C-4377-9C39-F006433D15CA}"/>
    <cellStyle name="l_SP_SPA - NUCLEO APRES 2 2" xfId="13559" xr:uid="{803CAB1D-63DE-43AF-ACC8-DE2BCC653B0B}"/>
    <cellStyle name="l_SP_SPA - NUCLEO APRES 2 2 2" xfId="17189" xr:uid="{53350A01-A5D1-4083-85D2-CE8D13EE0EC7}"/>
    <cellStyle name="l_SP_SPA - NUCLEO APRES 2 2 2 2" xfId="23348" xr:uid="{17B0C939-9F75-4275-8336-A7E92B52308E}"/>
    <cellStyle name="l_SP_SPA - NUCLEO APRES 2 2 2 2 2" xfId="40615" xr:uid="{B4C04C68-8D47-4576-8A2F-46E3FF3BFCBC}"/>
    <cellStyle name="l_SP_SPA - NUCLEO APRES 2 2 2 3" xfId="28256" xr:uid="{CC276337-35DE-495B-B286-D339A7BBFB57}"/>
    <cellStyle name="l_SP_SPA - NUCLEO APRES 2 2 3" xfId="31480" xr:uid="{EB28844C-453C-4CB7-8920-C7EAA6BD83EC}"/>
    <cellStyle name="l_SP_SPA - NUCLEO APRES 2 2 3 2" xfId="43704" xr:uid="{D4EE7792-3B09-4925-BE68-81108BB1274A}"/>
    <cellStyle name="l_SP_SPA - NUCLEO APRES 2 2 4" xfId="34472" xr:uid="{ABF5EB1E-5E66-4393-83C8-3E8647DBE66D}"/>
    <cellStyle name="l_SP_SPA - NUCLEO APRES 2 2 4 2" xfId="46191" xr:uid="{D7E69404-6FC0-4B3F-BC52-D8290A01A79B}"/>
    <cellStyle name="l_SP_SPA - NUCLEO APRES 2 2 5" xfId="36673" xr:uid="{B7FBB5D0-B3E6-4186-836C-2DD526F7CDCB}"/>
    <cellStyle name="l_SP_SPA - NUCLEO APRES 2 2 6" xfId="24585" xr:uid="{96B745FF-BDE4-432D-9A14-1452BD0534B7}"/>
    <cellStyle name="l_SP_SPA - NUCLEO APRES 2 3" xfId="15486" xr:uid="{15D78985-98C4-4706-8990-92CEBC5E8713}"/>
    <cellStyle name="l_SP_SPA - NUCLEO APRES 2 3 2" xfId="21645" xr:uid="{F790DBA7-91C5-4C9E-83D2-4761160BDB21}"/>
    <cellStyle name="l_SP_SPA - NUCLEO APRES 2 3 2 2" xfId="39018" xr:uid="{DDDDB365-330B-4828-8506-F924BAF5E0BB}"/>
    <cellStyle name="l_SP_SPA - NUCLEO APRES 2 3 3" xfId="26607" xr:uid="{81D21891-9B6C-42D6-A725-4329C7F4448E}"/>
    <cellStyle name="l_SP_SPA - NUCLEO APRES 2 4" xfId="29798" xr:uid="{05D9E160-4371-495D-8697-B24D817B15D6}"/>
    <cellStyle name="l_SP_SPA - NUCLEO APRES 2 4 2" xfId="42108" xr:uid="{AD3048E4-A371-4686-BBC0-AC3B709DA792}"/>
    <cellStyle name="l_SP_SPA - NUCLEO APRES 2 5" xfId="32782" xr:uid="{5B6EFEF2-140F-4422-AFD1-61CAA9E7D782}"/>
    <cellStyle name="l_SP_SPA - NUCLEO APRES 2 5 2" xfId="44537" xr:uid="{084EAD10-A641-4AAE-A6A2-B8008C166AA7}"/>
    <cellStyle name="l_SP_SPA - NUCLEO APRES 2 6" xfId="35087" xr:uid="{84E77E87-3CA9-4961-B6D8-DF5DFF059EA9}"/>
    <cellStyle name="l_SP_SPA - NUCLEO APRES 2 7" xfId="18915" xr:uid="{8147DBD4-255F-4EC9-9144-E8BB7FD90502}"/>
    <cellStyle name="l_SP_SPA - NUCLEO APRES 3" xfId="12756" xr:uid="{4AAB64A0-9E31-4236-92A9-19EC5F30717E}"/>
    <cellStyle name="l_SP_SPA - NUCLEO APRES 3 2" xfId="16386" xr:uid="{56C87145-0D8C-45A0-81CE-19FA19A12692}"/>
    <cellStyle name="l_SP_SPA - NUCLEO APRES 3 2 2" xfId="22545" xr:uid="{A88A0A76-5C34-43E6-893B-E68BDA3F88EE}"/>
    <cellStyle name="l_SP_SPA - NUCLEO APRES 3 2 2 2" xfId="39823" xr:uid="{CA77390F-0D7E-4FBC-91FF-DA1AB8BBF4C1}"/>
    <cellStyle name="l_SP_SPA - NUCLEO APRES 3 2 3" xfId="27464" xr:uid="{84DB84A6-11B6-4709-B4D7-21EF36C38B12}"/>
    <cellStyle name="l_SP_SPA - NUCLEO APRES 3 2 4" xfId="48723" xr:uid="{73C4D501-0AFD-413F-9A64-ECEA03A09C73}"/>
    <cellStyle name="l_SP_SPA - NUCLEO APRES 3 3" xfId="18086" xr:uid="{7BC3623A-EED6-4DC4-B25C-C51F94C36FC3}"/>
    <cellStyle name="l_SP_SPA - NUCLEO APRES 3 3 2" xfId="24245" xr:uid="{8EA1C0AF-9303-4205-AACB-47862702B510}"/>
    <cellStyle name="l_SP_SPA - NUCLEO APRES 3 3 2 2" xfId="42908" xr:uid="{1EFD7568-1AB1-4E8A-85C6-E0A535983BA2}"/>
    <cellStyle name="l_SP_SPA - NUCLEO APRES 3 3 3" xfId="30682" xr:uid="{0B2F92D5-730E-4DAB-BEE1-49A27A36B7B2}"/>
    <cellStyle name="l_SP_SPA - NUCLEO APRES 3 4" xfId="33679" xr:uid="{61CFF639-70DD-4E1A-A242-1E3ADB917976}"/>
    <cellStyle name="l_SP_SPA - NUCLEO APRES 3 4 2" xfId="45398" xr:uid="{9A3CB54B-4507-4386-A4CE-DF112D6C6D5D}"/>
    <cellStyle name="l_SP_SPA - NUCLEO APRES 3 5" xfId="35881" xr:uid="{3B98FD14-9395-47E4-A59A-E1CC31537527}"/>
    <cellStyle name="l_SP_SPA - NUCLEO APRES 3 6" xfId="36982" xr:uid="{BC7BE1A7-4A70-4FAE-9347-9EF058811916}"/>
    <cellStyle name="l_SP_SPA - NUCLEO APRES 3 6 2" xfId="46518" xr:uid="{D24B8BE7-DD11-4EE5-BFF1-86FC9F19C3E0}"/>
    <cellStyle name="l_SP_SPA - NUCLEO APRES 4" xfId="14646" xr:uid="{5CDAC54C-8915-4027-BF60-70E88FF89F5E}"/>
    <cellStyle name="l_SP_SPA - NUCLEO APRES 4 2" xfId="20805" xr:uid="{62A6EEE7-071A-48A3-BDE6-F2FADD7DFABD}"/>
    <cellStyle name="l_SP_SPA - NUCLEO APRES 4 2 2" xfId="38215" xr:uid="{8BCA3003-F7A0-4A36-9E1A-C49C4D7B75BF}"/>
    <cellStyle name="l_SP_SPA - NUCLEO APRES 4 3" xfId="25713" xr:uid="{897D1790-B818-48E3-9369-944CCC6F9C82}"/>
    <cellStyle name="l_SP_SPA - NUCLEO APRES 5" xfId="28924" xr:uid="{A423C470-D626-4241-9EFB-996BDCB1DCEB}"/>
    <cellStyle name="l_SP_SPA - NUCLEO APRES 5 2" xfId="41280" xr:uid="{5182F777-B59F-43BB-8F99-12965D56D46B}"/>
    <cellStyle name="l_SP_SPA - NUCLEO APRES 6" xfId="29962" xr:uid="{CDAD7261-9E90-4F50-8302-B99555B711B3}"/>
    <cellStyle name="l_SP_SPA - NUCLEO APRES_OOH - Rev 12" xfId="4512" xr:uid="{AFFA5BAF-242B-4BAA-A477-EA843DE4E14A}"/>
    <cellStyle name="l_SPA - NUCLEO APRES" xfId="2508" xr:uid="{11048DE6-1893-4361-A9D9-C6B7721A3E3C}"/>
    <cellStyle name="l_SPA - NUCLEO APRES 2" xfId="11804" xr:uid="{05D8433C-06CA-4CED-9AB3-9FD021ACABF3}"/>
    <cellStyle name="l_SPA - NUCLEO APRES 2 2" xfId="13560" xr:uid="{75C20EFD-1C94-41C9-AFA0-423E786442B3}"/>
    <cellStyle name="l_SPA - NUCLEO APRES 2 2 2" xfId="17190" xr:uid="{09B8E2E2-CA23-49E4-8273-2805BEF6B1FE}"/>
    <cellStyle name="l_SPA - NUCLEO APRES 2 2 2 2" xfId="23349" xr:uid="{5C8106C3-2D97-40FD-8451-46AA075D6E7A}"/>
    <cellStyle name="l_SPA - NUCLEO APRES 2 2 2 2 2" xfId="40616" xr:uid="{48E7586D-9ADF-460A-9E7D-614F783E4F98}"/>
    <cellStyle name="l_SPA - NUCLEO APRES 2 2 2 3" xfId="28257" xr:uid="{673F007A-0DA3-4077-81E3-2DD7F85A037B}"/>
    <cellStyle name="l_SPA - NUCLEO APRES 2 2 3" xfId="31481" xr:uid="{7BDEE8D0-41A0-47C3-8F69-75898FD3EBB5}"/>
    <cellStyle name="l_SPA - NUCLEO APRES 2 2 3 2" xfId="43705" xr:uid="{46421831-350E-40B5-AE26-34FF3277482D}"/>
    <cellStyle name="l_SPA - NUCLEO APRES 2 2 4" xfId="34473" xr:uid="{574920F5-C095-4379-B958-11C94665E306}"/>
    <cellStyle name="l_SPA - NUCLEO APRES 2 2 4 2" xfId="46192" xr:uid="{FE8688C5-C35F-4DF1-9314-7960B9BE89A9}"/>
    <cellStyle name="l_SPA - NUCLEO APRES 2 2 5" xfId="36674" xr:uid="{D67C7F49-595F-4382-92B5-1A98C289C0A1}"/>
    <cellStyle name="l_SPA - NUCLEO APRES 2 2 6" xfId="24586" xr:uid="{29AD354B-CC51-43BB-A7E5-68A54F96C35C}"/>
    <cellStyle name="l_SPA - NUCLEO APRES 2 3" xfId="15487" xr:uid="{97CFA4CF-DCEE-40E3-98C5-3550CF41C185}"/>
    <cellStyle name="l_SPA - NUCLEO APRES 2 3 2" xfId="21646" xr:uid="{ADD1E47B-8E56-44A9-A0C3-60734D8B88FE}"/>
    <cellStyle name="l_SPA - NUCLEO APRES 2 3 2 2" xfId="39019" xr:uid="{B29B1266-48B2-40F2-AF3E-FAE2841212EC}"/>
    <cellStyle name="l_SPA - NUCLEO APRES 2 3 3" xfId="26608" xr:uid="{5E16C10F-5BD6-4B1D-B551-18F8599BE797}"/>
    <cellStyle name="l_SPA - NUCLEO APRES 2 4" xfId="29799" xr:uid="{E83B1523-5AAD-478A-BC69-74BDF67A9181}"/>
    <cellStyle name="l_SPA - NUCLEO APRES 2 4 2" xfId="42109" xr:uid="{CA99C4F9-52B0-4AA9-8C83-5AA59984CABD}"/>
    <cellStyle name="l_SPA - NUCLEO APRES 2 5" xfId="32783" xr:uid="{CBE0A25C-70B1-48ED-BCBB-557A0F3089EC}"/>
    <cellStyle name="l_SPA - NUCLEO APRES 2 5 2" xfId="44538" xr:uid="{60663FBE-96CB-41BC-8EB1-41820FFE451F}"/>
    <cellStyle name="l_SPA - NUCLEO APRES 2 6" xfId="35088" xr:uid="{CBB87AA8-FA75-421E-8A9D-3E644AB0462C}"/>
    <cellStyle name="l_SPA - NUCLEO APRES 2 7" xfId="18599" xr:uid="{6ACD9DBA-39A5-4DAE-873D-202D49486D7C}"/>
    <cellStyle name="l_SPA - NUCLEO APRES 3" xfId="12757" xr:uid="{B1837797-077B-4194-B344-E11BCBEA6E85}"/>
    <cellStyle name="l_SPA - NUCLEO APRES 3 2" xfId="16387" xr:uid="{09FFD10F-90AB-4141-9774-A480D3EF3EEC}"/>
    <cellStyle name="l_SPA - NUCLEO APRES 3 2 2" xfId="22546" xr:uid="{B9A78CAA-8E62-4867-B2E3-D94E88277F53}"/>
    <cellStyle name="l_SPA - NUCLEO APRES 3 2 2 2" xfId="39824" xr:uid="{017A3599-8140-42DA-A288-AC7D5F33D314}"/>
    <cellStyle name="l_SPA - NUCLEO APRES 3 2 3" xfId="27465" xr:uid="{6ECFAFE6-E03E-43D6-8C76-C9FFE864C797}"/>
    <cellStyle name="l_SPA - NUCLEO APRES 3 2 4" xfId="48724" xr:uid="{6B7F22CB-BF9E-46E8-8CF7-457367AEFAF8}"/>
    <cellStyle name="l_SPA - NUCLEO APRES 3 3" xfId="18087" xr:uid="{C495573F-385C-4041-A20D-6EB040B8274C}"/>
    <cellStyle name="l_SPA - NUCLEO APRES 3 3 2" xfId="24246" xr:uid="{B071B2EB-210D-4D1A-8CAC-4C25A3862625}"/>
    <cellStyle name="l_SPA - NUCLEO APRES 3 3 2 2" xfId="42909" xr:uid="{726CC04F-845D-437D-BD8E-F79F21C763F4}"/>
    <cellStyle name="l_SPA - NUCLEO APRES 3 3 3" xfId="30683" xr:uid="{C7E443F0-6758-47C4-84EE-D14011CC3CF4}"/>
    <cellStyle name="l_SPA - NUCLEO APRES 3 4" xfId="33680" xr:uid="{4A657AE9-D81D-467E-8113-116967368DFE}"/>
    <cellStyle name="l_SPA - NUCLEO APRES 3 4 2" xfId="45399" xr:uid="{FB74004E-F3D3-4086-87CD-D22658B1C3A6}"/>
    <cellStyle name="l_SPA - NUCLEO APRES 3 5" xfId="35882" xr:uid="{B3FA2DED-6119-4CD4-8C05-44032E5BF515}"/>
    <cellStyle name="l_SPA - NUCLEO APRES 3 6" xfId="37185" xr:uid="{C6EBE29C-332E-4510-9F1B-DF8CE9DD94CF}"/>
    <cellStyle name="l_SPA - NUCLEO APRES 3 6 2" xfId="46721" xr:uid="{6FC83BB2-9DDA-408C-B31B-B9850483E5E0}"/>
    <cellStyle name="l_SPA - NUCLEO APRES 4" xfId="14647" xr:uid="{11221738-B97B-47B9-8333-6E6C981E13BA}"/>
    <cellStyle name="l_SPA - NUCLEO APRES 4 2" xfId="20806" xr:uid="{9339E6EC-BAA5-4FC1-841B-696014916CD7}"/>
    <cellStyle name="l_SPA - NUCLEO APRES 4 2 2" xfId="38216" xr:uid="{D8C4EE39-6841-4523-8272-8CDE9F160DD8}"/>
    <cellStyle name="l_SPA - NUCLEO APRES 4 3" xfId="25714" xr:uid="{FF91B01C-0431-4E6E-8108-9D858A327FB9}"/>
    <cellStyle name="l_SPA - NUCLEO APRES 5" xfId="28925" xr:uid="{5A3EBCA9-89E7-43EF-A7AF-D676FE3FDEEA}"/>
    <cellStyle name="l_SPA - NUCLEO APRES 5 2" xfId="41281" xr:uid="{A71F763A-6619-4A75-B90B-CAE0BC8181D4}"/>
    <cellStyle name="l_SPA - NUCLEO APRES 6" xfId="31579" xr:uid="{0C0DFD1E-B2F2-4878-9A6C-7F67973C22C3}"/>
    <cellStyle name="l_SPA - NUCLEO APRES_OOH - Rev 12" xfId="4513" xr:uid="{46A4F7BB-1F40-4D13-B538-16A431979E37}"/>
    <cellStyle name="l_TV Regional_Mari_final" xfId="2509" xr:uid="{AF962790-90B0-4B0E-9658-16BA596F1CBF}"/>
    <cellStyle name="l_TV Regional_Mari_final 2" xfId="11805" xr:uid="{708BD737-67BB-4612-9B57-BCC4B1CB860B}"/>
    <cellStyle name="l_TV Regional_Mari_final 2 2" xfId="13561" xr:uid="{59ABA276-626E-4695-B6C1-31562BD42519}"/>
    <cellStyle name="l_TV Regional_Mari_final 2 2 2" xfId="17191" xr:uid="{EFA8858B-441C-4F75-BC77-513B98012275}"/>
    <cellStyle name="l_TV Regional_Mari_final 2 2 2 2" xfId="23350" xr:uid="{B89D918C-C134-4C62-95DA-2E65F4DE4AB8}"/>
    <cellStyle name="l_TV Regional_Mari_final 2 2 2 2 2" xfId="40617" xr:uid="{762EA669-5F99-4E8C-ACAB-08DDEC748F06}"/>
    <cellStyle name="l_TV Regional_Mari_final 2 2 2 3" xfId="28258" xr:uid="{81B4CB69-4FDD-45A7-BF33-FC7C61E3CC96}"/>
    <cellStyle name="l_TV Regional_Mari_final 2 2 3" xfId="31482" xr:uid="{187AB016-E127-402E-8D64-33313298F84D}"/>
    <cellStyle name="l_TV Regional_Mari_final 2 2 3 2" xfId="43706" xr:uid="{A3F98544-9B06-4E1D-9AC8-7D1124B927F2}"/>
    <cellStyle name="l_TV Regional_Mari_final 2 2 4" xfId="34474" xr:uid="{AA594F48-B470-4210-A481-EDB8B0669107}"/>
    <cellStyle name="l_TV Regional_Mari_final 2 2 4 2" xfId="46193" xr:uid="{93ECC616-1613-4542-927E-3E4453E331F3}"/>
    <cellStyle name="l_TV Regional_Mari_final 2 2 5" xfId="36675" xr:uid="{EA42F9C7-1DF6-42D9-A940-B8238B88B7DE}"/>
    <cellStyle name="l_TV Regional_Mari_final 2 2 6" xfId="24587" xr:uid="{90696CCA-73A1-4BAB-9CAC-D59093937467}"/>
    <cellStyle name="l_TV Regional_Mari_final 2 3" xfId="15488" xr:uid="{06046E03-AFAE-4BD1-86FE-5433B2FA956D}"/>
    <cellStyle name="l_TV Regional_Mari_final 2 3 2" xfId="21647" xr:uid="{76D154F7-B3B2-4E75-A7E0-83A52C122E32}"/>
    <cellStyle name="l_TV Regional_Mari_final 2 3 2 2" xfId="39020" xr:uid="{5CDCEFD5-4B41-4C00-91E2-FAEEB21FF921}"/>
    <cellStyle name="l_TV Regional_Mari_final 2 3 3" xfId="26609" xr:uid="{735C71E5-BA72-4EC2-A4FD-71192D51DBB4}"/>
    <cellStyle name="l_TV Regional_Mari_final 2 4" xfId="29800" xr:uid="{42CC08EC-C0A3-4285-B1EB-6A88B0E7BC76}"/>
    <cellStyle name="l_TV Regional_Mari_final 2 4 2" xfId="42110" xr:uid="{A477107E-02FA-4A7D-8B6D-400DD1395A1F}"/>
    <cellStyle name="l_TV Regional_Mari_final 2 5" xfId="32784" xr:uid="{9EABC449-6286-4250-9FD7-B91B37DF1886}"/>
    <cellStyle name="l_TV Regional_Mari_final 2 5 2" xfId="44539" xr:uid="{04168C9F-397F-4360-B8F1-5BB5E6385695}"/>
    <cellStyle name="l_TV Regional_Mari_final 2 6" xfId="35089" xr:uid="{4536A3C5-648B-4054-85BE-966354397D1A}"/>
    <cellStyle name="l_TV Regional_Mari_final 2 7" xfId="19297" xr:uid="{B854359E-01A2-4112-A3E2-0BF84BDD2CCB}"/>
    <cellStyle name="l_TV Regional_Mari_final 3" xfId="12758" xr:uid="{0C00B03E-0419-41AC-9228-F757546BD0BB}"/>
    <cellStyle name="l_TV Regional_Mari_final 3 2" xfId="16388" xr:uid="{B72167E1-F121-4047-99AE-06E9A55E6A29}"/>
    <cellStyle name="l_TV Regional_Mari_final 3 2 2" xfId="22547" xr:uid="{0D4C10F9-E4AC-4482-961E-67C03B65A3CD}"/>
    <cellStyle name="l_TV Regional_Mari_final 3 2 2 2" xfId="39825" xr:uid="{5C273602-C844-4759-B1D7-2E76F08E5BD1}"/>
    <cellStyle name="l_TV Regional_Mari_final 3 2 3" xfId="27466" xr:uid="{1FEED9B9-BFDD-4749-A7A6-2839828B840D}"/>
    <cellStyle name="l_TV Regional_Mari_final 3 2 4" xfId="48725" xr:uid="{58B8ACF5-6336-48AF-9A49-18E95081AC95}"/>
    <cellStyle name="l_TV Regional_Mari_final 3 3" xfId="18088" xr:uid="{73592C52-F1A4-4849-AA77-96EB0EEA511F}"/>
    <cellStyle name="l_TV Regional_Mari_final 3 3 2" xfId="24247" xr:uid="{E80FB8ED-8DAF-4926-A714-F10AD0A97741}"/>
    <cellStyle name="l_TV Regional_Mari_final 3 3 2 2" xfId="42910" xr:uid="{1A3E4EE3-22B0-42CF-B009-AD3710DF9303}"/>
    <cellStyle name="l_TV Regional_Mari_final 3 3 3" xfId="30684" xr:uid="{5371BB69-3D0C-4160-9B74-29F2A43C16A5}"/>
    <cellStyle name="l_TV Regional_Mari_final 3 4" xfId="33681" xr:uid="{81658F7F-2CAF-41F0-840D-B752C2CC81BD}"/>
    <cellStyle name="l_TV Regional_Mari_final 3 4 2" xfId="45400" xr:uid="{E62CD123-CD51-48D9-9E43-F2D0471ECBB4}"/>
    <cellStyle name="l_TV Regional_Mari_final 3 5" xfId="35883" xr:uid="{F4FB3756-F755-4B9E-A743-F795C9A7574F}"/>
    <cellStyle name="l_TV Regional_Mari_final 3 6" xfId="36785" xr:uid="{D14BD35B-1B58-43D2-BEB5-1AFBF8F47046}"/>
    <cellStyle name="l_TV Regional_Mari_final 3 6 2" xfId="46321" xr:uid="{F95EE3C0-09D6-4B73-A12E-C813E4A19D65}"/>
    <cellStyle name="l_TV Regional_Mari_final 4" xfId="14648" xr:uid="{422C9AAC-EC6B-4C49-910F-A81AD6CF04E2}"/>
    <cellStyle name="l_TV Regional_Mari_final 4 2" xfId="20807" xr:uid="{C9ED6D2F-8F41-4055-AE36-F9BB198F5A44}"/>
    <cellStyle name="l_TV Regional_Mari_final 4 2 2" xfId="38217" xr:uid="{DE96B783-A1D3-4243-9AD5-9B135DFD80F3}"/>
    <cellStyle name="l_TV Regional_Mari_final 4 3" xfId="25715" xr:uid="{9C52E1C8-B94D-409B-8D08-7BF304B14F75}"/>
    <cellStyle name="l_TV Regional_Mari_final 5" xfId="28926" xr:uid="{E8E293B1-7517-42EC-8FF0-309806CDE7F0}"/>
    <cellStyle name="l_TV Regional_Mari_final 5 2" xfId="41282" xr:uid="{708F3246-E5C6-40E2-86BD-8BFA7C4CE8F5}"/>
    <cellStyle name="l_TV Regional_Mari_final 6" xfId="24782" xr:uid="{6C2483B3-3995-45C8-851D-9883595F4319}"/>
    <cellStyle name="l_TV Regional_Mari_final_CINEMA - 9 MERCADOS" xfId="2510" xr:uid="{1D94B475-BD7A-472F-8E40-1CC5589229B0}"/>
    <cellStyle name="l_TV Regional_Mari_final_CINEMA - BRASÍLIA - 141" xfId="2511" xr:uid="{96D3DBEF-7043-4EB9-AEB3-1EAC25BAE9F1}"/>
    <cellStyle name="l_TV Regional_Mari_final_CINEMA_-_9_MERCADOS" xfId="2512" xr:uid="{6EA831FF-90FA-4486-B741-FBE02182E831}"/>
    <cellStyle name="l_TV Regional_Mari_final_DF PREÇOS SBT E RECORD ALTERADOS - 25.05.08" xfId="2513" xr:uid="{D039918A-A40B-4987-B3FA-672D257611B4}"/>
    <cellStyle name="l_TV Regional_Mari_final_Jornais separados por Representante" xfId="4514" xr:uid="{D8A9DDBE-FB28-4FF5-9B0F-1B746097BEDB}"/>
    <cellStyle name="l_TV Regional_Mari_final_Jornais separados por Representante 2" xfId="11806" xr:uid="{30ACF7B5-6378-4599-B20C-89C3E1F7C610}"/>
    <cellStyle name="l_TV Regional_Mari_final_Jornais separados por Representante 2 2" xfId="13562" xr:uid="{08D364D8-28CB-4FA1-860F-BF2130E1EE66}"/>
    <cellStyle name="l_TV Regional_Mari_final_Jornais separados por Representante 2 2 2" xfId="17192" xr:uid="{C566BD07-C891-4DB6-8927-2CA0BE3432B5}"/>
    <cellStyle name="l_TV Regional_Mari_final_Jornais separados por Representante 2 2 2 2" xfId="23351" xr:uid="{D612DFAC-3E2D-4E5E-AA0B-65658C42818D}"/>
    <cellStyle name="l_TV Regional_Mari_final_Jornais separados por Representante 2 2 2 2 2" xfId="40618" xr:uid="{9048EF0D-B2A7-4850-A2D0-3874C5A6944C}"/>
    <cellStyle name="l_TV Regional_Mari_final_Jornais separados por Representante 2 2 2 3" xfId="28259" xr:uid="{65A526B9-9388-4EF1-BC85-0ABC5D6FAC31}"/>
    <cellStyle name="l_TV Regional_Mari_final_Jornais separados por Representante 2 2 3" xfId="31483" xr:uid="{6B60AB40-B398-4D8D-85C2-01CDC3035CBE}"/>
    <cellStyle name="l_TV Regional_Mari_final_Jornais separados por Representante 2 2 3 2" xfId="43707" xr:uid="{B9B905C4-2A7C-44E9-BCA3-45CCE1D52A71}"/>
    <cellStyle name="l_TV Regional_Mari_final_Jornais separados por Representante 2 2 4" xfId="34475" xr:uid="{17C25B88-4768-476D-AA08-62683332E457}"/>
    <cellStyle name="l_TV Regional_Mari_final_Jornais separados por Representante 2 2 4 2" xfId="46194" xr:uid="{89F46220-757A-4C00-9B33-F8587862EE87}"/>
    <cellStyle name="l_TV Regional_Mari_final_Jornais separados por Representante 2 2 5" xfId="36676" xr:uid="{77F410EC-862A-42F1-AB33-9D9E9E84BF98}"/>
    <cellStyle name="l_TV Regional_Mari_final_Jornais separados por Representante 2 2 6" xfId="24588" xr:uid="{2DFB8662-D4DC-44A1-B9AA-4DE1545DD76E}"/>
    <cellStyle name="l_TV Regional_Mari_final_Jornais separados por Representante 2 3" xfId="15489" xr:uid="{60DDAA71-11C3-4B4D-9B0D-A24D1A4EC96B}"/>
    <cellStyle name="l_TV Regional_Mari_final_Jornais separados por Representante 2 3 2" xfId="21648" xr:uid="{92EA1237-4DC8-4C15-8E9B-FEC95EF03CC3}"/>
    <cellStyle name="l_TV Regional_Mari_final_Jornais separados por Representante 2 3 2 2" xfId="39021" xr:uid="{E1CE9F06-E1C8-497E-A9EB-4EF4B9146CF5}"/>
    <cellStyle name="l_TV Regional_Mari_final_Jornais separados por Representante 2 3 3" xfId="26610" xr:uid="{CC312482-6B9B-4327-99B5-AEE570996D9E}"/>
    <cellStyle name="l_TV Regional_Mari_final_Jornais separados por Representante 2 4" xfId="29801" xr:uid="{865641C1-1EFA-44DC-AAB0-5731A1FD90F0}"/>
    <cellStyle name="l_TV Regional_Mari_final_Jornais separados por Representante 2 4 2" xfId="42111" xr:uid="{5B380016-FCE0-4665-B185-80280A0914F0}"/>
    <cellStyle name="l_TV Regional_Mari_final_Jornais separados por Representante 2 5" xfId="32785" xr:uid="{5E11DCCD-2A9E-4716-B524-A1D92DE03B96}"/>
    <cellStyle name="l_TV Regional_Mari_final_Jornais separados por Representante 2 5 2" xfId="44540" xr:uid="{0B8B67B2-EC77-43E5-8AA9-276FD7D496CB}"/>
    <cellStyle name="l_TV Regional_Mari_final_Jornais separados por Representante 2 6" xfId="35090" xr:uid="{02E8B66A-E439-4431-88F2-C3C063B4E6BE}"/>
    <cellStyle name="l_TV Regional_Mari_final_Jornais separados por Representante 2 7" xfId="19591" xr:uid="{78DBA918-70EE-4E80-AF58-9402FA739525}"/>
    <cellStyle name="l_TV Regional_Mari_final_Jornais separados por Representante 3" xfId="12759" xr:uid="{30F14CE1-2737-40C3-94C5-A80E2784B6BF}"/>
    <cellStyle name="l_TV Regional_Mari_final_Jornais separados por Representante 3 2" xfId="16389" xr:uid="{6A58079C-C61B-4203-AC71-F307B0446ACC}"/>
    <cellStyle name="l_TV Regional_Mari_final_Jornais separados por Representante 3 2 2" xfId="22548" xr:uid="{F024A080-7402-4A29-8ED0-05D5C19FE46B}"/>
    <cellStyle name="l_TV Regional_Mari_final_Jornais separados por Representante 3 2 2 2" xfId="39826" xr:uid="{24BC1B2A-8993-41E4-BDDD-90D2746D35A4}"/>
    <cellStyle name="l_TV Regional_Mari_final_Jornais separados por Representante 3 2 3" xfId="27467" xr:uid="{DB4C4C4C-147A-48DB-9BF3-33D104FAE80C}"/>
    <cellStyle name="l_TV Regional_Mari_final_Jornais separados por Representante 3 2 4" xfId="48726" xr:uid="{A500641D-C32D-4A16-BEF7-BEF9AC03EF50}"/>
    <cellStyle name="l_TV Regional_Mari_final_Jornais separados por Representante 3 3" xfId="18089" xr:uid="{746D8D00-05DE-4B49-AE9B-FA46611445CB}"/>
    <cellStyle name="l_TV Regional_Mari_final_Jornais separados por Representante 3 3 2" xfId="24248" xr:uid="{76829B87-173C-42A0-B8FF-4C973D3A3129}"/>
    <cellStyle name="l_TV Regional_Mari_final_Jornais separados por Representante 3 3 2 2" xfId="42911" xr:uid="{E9971FE9-67CB-41F6-A227-2E67088A7BAB}"/>
    <cellStyle name="l_TV Regional_Mari_final_Jornais separados por Representante 3 3 3" xfId="30685" xr:uid="{F3D4FCDD-43FA-4A3F-8DDF-14FC9004D2A6}"/>
    <cellStyle name="l_TV Regional_Mari_final_Jornais separados por Representante 3 4" xfId="33682" xr:uid="{368974B7-6DAD-4306-A306-B81EA6CC759B}"/>
    <cellStyle name="l_TV Regional_Mari_final_Jornais separados por Representante 3 4 2" xfId="45401" xr:uid="{4254D812-201F-4709-A24D-0531F7624693}"/>
    <cellStyle name="l_TV Regional_Mari_final_Jornais separados por Representante 3 5" xfId="35884" xr:uid="{23D4A844-09AA-4AEE-A9AE-4E0C1014FD4D}"/>
    <cellStyle name="l_TV Regional_Mari_final_Jornais separados por Representante 3 6" xfId="32045" xr:uid="{5FD481CD-16B3-4234-9AD8-9731171CAFB6}"/>
    <cellStyle name="l_TV Regional_Mari_final_Jornais separados por Representante 3 6 2" xfId="43800" xr:uid="{E0B28D99-83C5-45DA-AD2F-8ACFC0CADF4E}"/>
    <cellStyle name="l_TV Regional_Mari_final_Jornais separados por Representante 4" xfId="14649" xr:uid="{3CACF6D8-77A4-4286-83A7-CEB22D144627}"/>
    <cellStyle name="l_TV Regional_Mari_final_Jornais separados por Representante 4 2" xfId="20808" xr:uid="{2EF1BBE3-1D97-46DA-967C-75292B43AFEB}"/>
    <cellStyle name="l_TV Regional_Mari_final_Jornais separados por Representante 4 2 2" xfId="38218" xr:uid="{6798F851-0FDB-4633-8C57-D9DC64F54B8C}"/>
    <cellStyle name="l_TV Regional_Mari_final_Jornais separados por Representante 4 3" xfId="25716" xr:uid="{4EE22694-6810-4697-97BE-270BEC9B6F55}"/>
    <cellStyle name="l_TV Regional_Mari_final_Jornais separados por Representante 5" xfId="28927" xr:uid="{CC835724-6EC7-4A31-960E-0082D51609D3}"/>
    <cellStyle name="l_TV Regional_Mari_final_Jornais separados por Representante 5 2" xfId="41283" xr:uid="{2F3F044B-F55C-4EE4-AD52-AD328472649A}"/>
    <cellStyle name="l_TV Regional_Mari_final_Jornais separados por Representante 6" xfId="29939" xr:uid="{2D058080-2045-48BC-9073-D3EF54E61D9C}"/>
    <cellStyle name="l_TV Regional_Mari_final_Jornais separados por Representante_OOH - Rev 12" xfId="4515" xr:uid="{3C5E81DB-8799-44DE-A74B-BBF7DEC5BC66}"/>
    <cellStyle name="l_TV Regional_Mari_final_NEIDE II" xfId="2514" xr:uid="{C8587440-26CC-43A4-9B17-EFA54934BB42}"/>
    <cellStyle name="l_TV Regional_Mari_final_NEIDE II 2" xfId="11807" xr:uid="{097D5848-3106-45BC-B333-E534932DE51B}"/>
    <cellStyle name="l_TV Regional_Mari_final_NEIDE II 2 2" xfId="13563" xr:uid="{1D6E20F1-725E-4720-9581-43C39598F2F6}"/>
    <cellStyle name="l_TV Regional_Mari_final_NEIDE II 2 2 2" xfId="17193" xr:uid="{14A214A2-DB06-4B4E-8F21-2838FB1C0DBD}"/>
    <cellStyle name="l_TV Regional_Mari_final_NEIDE II 2 2 2 2" xfId="23352" xr:uid="{077E0358-F17C-41A0-BF82-DD95BCF57B4E}"/>
    <cellStyle name="l_TV Regional_Mari_final_NEIDE II 2 2 2 2 2" xfId="40619" xr:uid="{FD3972B4-0634-4216-BC6C-9A64D2EA56F0}"/>
    <cellStyle name="l_TV Regional_Mari_final_NEIDE II 2 2 2 3" xfId="28260" xr:uid="{89CA226E-EC09-4075-B2C4-FA1AF36F543C}"/>
    <cellStyle name="l_TV Regional_Mari_final_NEIDE II 2 2 3" xfId="31484" xr:uid="{2C369F19-F004-4B09-B293-E01448A3BE34}"/>
    <cellStyle name="l_TV Regional_Mari_final_NEIDE II 2 2 3 2" xfId="43708" xr:uid="{5D47660C-2C68-4B74-A2EE-5433595E52AF}"/>
    <cellStyle name="l_TV Regional_Mari_final_NEIDE II 2 2 4" xfId="34476" xr:uid="{E39DEA8C-0D73-4B7D-B5CD-A4F84FBB58FE}"/>
    <cellStyle name="l_TV Regional_Mari_final_NEIDE II 2 2 4 2" xfId="46195" xr:uid="{329EC532-9757-4F38-8F99-12BAFEA9F41D}"/>
    <cellStyle name="l_TV Regional_Mari_final_NEIDE II 2 2 5" xfId="36677" xr:uid="{2E45E31D-5DFE-41CC-9EDE-06BFC0543B26}"/>
    <cellStyle name="l_TV Regional_Mari_final_NEIDE II 2 2 6" xfId="24589" xr:uid="{8FE53F11-CF4E-45E8-AC86-48D6D9E1BF2E}"/>
    <cellStyle name="l_TV Regional_Mari_final_NEIDE II 2 3" xfId="15490" xr:uid="{8ADE1C1C-723F-4594-818F-B16C19048E10}"/>
    <cellStyle name="l_TV Regional_Mari_final_NEIDE II 2 3 2" xfId="21649" xr:uid="{5E45AC0B-C8CC-4E3E-9A73-8DA5315ED4DF}"/>
    <cellStyle name="l_TV Regional_Mari_final_NEIDE II 2 3 2 2" xfId="39022" xr:uid="{149A807E-0471-47FA-94CD-12C9FBEB1BFB}"/>
    <cellStyle name="l_TV Regional_Mari_final_NEIDE II 2 3 3" xfId="26611" xr:uid="{5E9A2507-EB42-4C12-9546-A82E4E59F9E1}"/>
    <cellStyle name="l_TV Regional_Mari_final_NEIDE II 2 4" xfId="29802" xr:uid="{C235823B-7CA2-4F0A-B348-464FDB1E5986}"/>
    <cellStyle name="l_TV Regional_Mari_final_NEIDE II 2 4 2" xfId="42112" xr:uid="{102FCCA0-2DCE-4548-B1DA-29F9A99CFF8B}"/>
    <cellStyle name="l_TV Regional_Mari_final_NEIDE II 2 5" xfId="32786" xr:uid="{CAFA8682-E94A-4EA4-87F5-E368BB3D4AF9}"/>
    <cellStyle name="l_TV Regional_Mari_final_NEIDE II 2 5 2" xfId="44541" xr:uid="{38C524F2-742F-48CA-A944-A95B27A1C8A3}"/>
    <cellStyle name="l_TV Regional_Mari_final_NEIDE II 2 6" xfId="35091" xr:uid="{C22937B2-A74B-4E74-85E7-07CB58FC2BC7}"/>
    <cellStyle name="l_TV Regional_Mari_final_NEIDE II 2 7" xfId="18914" xr:uid="{AE7729DB-16BE-46C1-A155-0B1CE76AF6DC}"/>
    <cellStyle name="l_TV Regional_Mari_final_NEIDE II 3" xfId="12760" xr:uid="{19AD6622-AF23-4498-9539-C72706D88568}"/>
    <cellStyle name="l_TV Regional_Mari_final_NEIDE II 3 2" xfId="16390" xr:uid="{F19EBCD2-3625-45C6-8AC4-E15A0B33617F}"/>
    <cellStyle name="l_TV Regional_Mari_final_NEIDE II 3 2 2" xfId="22549" xr:uid="{D663294E-2C6E-4C9C-AD42-58C03D8E3900}"/>
    <cellStyle name="l_TV Regional_Mari_final_NEIDE II 3 2 2 2" xfId="39827" xr:uid="{0C8039E0-196D-49B5-89AD-CB5E1AA8B498}"/>
    <cellStyle name="l_TV Regional_Mari_final_NEIDE II 3 2 3" xfId="27468" xr:uid="{027BB829-AEC4-4E4E-A29C-D4C4C97ED9CB}"/>
    <cellStyle name="l_TV Regional_Mari_final_NEIDE II 3 2 4" xfId="48727" xr:uid="{3930D876-DCCB-4B6B-9152-D06BB0315F1D}"/>
    <cellStyle name="l_TV Regional_Mari_final_NEIDE II 3 3" xfId="18090" xr:uid="{6B1A61B5-4438-44F2-A530-7750B7C31132}"/>
    <cellStyle name="l_TV Regional_Mari_final_NEIDE II 3 3 2" xfId="24249" xr:uid="{FBF1409B-47C6-4B17-91F4-2D77E9D952C1}"/>
    <cellStyle name="l_TV Regional_Mari_final_NEIDE II 3 3 2 2" xfId="42912" xr:uid="{E522EEE3-D777-49A3-A7C5-67569A3E85D2}"/>
    <cellStyle name="l_TV Regional_Mari_final_NEIDE II 3 3 3" xfId="30686" xr:uid="{74EA4F12-A46D-4B69-A78A-1568AA15297D}"/>
    <cellStyle name="l_TV Regional_Mari_final_NEIDE II 3 4" xfId="33683" xr:uid="{670FADD6-76D4-44AF-9406-6D8EF933F214}"/>
    <cellStyle name="l_TV Regional_Mari_final_NEIDE II 3 4 2" xfId="45402" xr:uid="{B45599E7-1503-42A1-86E5-CD6B7269580D}"/>
    <cellStyle name="l_TV Regional_Mari_final_NEIDE II 3 5" xfId="35885" xr:uid="{0F30DA77-76AF-4B6A-9F05-5F1405CF3205}"/>
    <cellStyle name="l_TV Regional_Mari_final_NEIDE II 3 6" xfId="36981" xr:uid="{D6B2A31B-7AA6-4F48-960E-EF74A5AB047D}"/>
    <cellStyle name="l_TV Regional_Mari_final_NEIDE II 3 6 2" xfId="46517" xr:uid="{9F1F9A35-4047-4055-8620-7EC0A7324619}"/>
    <cellStyle name="l_TV Regional_Mari_final_NEIDE II 4" xfId="14650" xr:uid="{86ABB3D8-6E8E-424C-B848-031A6612D594}"/>
    <cellStyle name="l_TV Regional_Mari_final_NEIDE II 4 2" xfId="20809" xr:uid="{6F849845-319A-4FA8-AC8A-347ECEFBC077}"/>
    <cellStyle name="l_TV Regional_Mari_final_NEIDE II 4 2 2" xfId="38219" xr:uid="{93070CE0-4193-413C-8CAB-AD5714B8DF82}"/>
    <cellStyle name="l_TV Regional_Mari_final_NEIDE II 4 3" xfId="25717" xr:uid="{46E5CE41-5A43-478D-9037-561C75195939}"/>
    <cellStyle name="l_TV Regional_Mari_final_NEIDE II 5" xfId="28928" xr:uid="{ADFF34E0-9840-461D-9238-C072B7D88E7B}"/>
    <cellStyle name="l_TV Regional_Mari_final_NEIDE II 5 2" xfId="41284" xr:uid="{4029F304-BA29-4D6C-AC1B-574E06D888DB}"/>
    <cellStyle name="l_TV Regional_Mari_final_NEIDE II 6" xfId="25885" xr:uid="{3A84FB57-4C08-432E-A660-6472C44F97A6}"/>
    <cellStyle name="l_TV Regional_Mari_final_NEIDE II_OOH - Rev 12" xfId="4516" xr:uid="{86D9A407-BD56-4B49-919A-E668E69808F7}"/>
    <cellStyle name="l_TV Regional_Mari_final_OOH - Rev 12" xfId="4517" xr:uid="{E5EA00C6-6B64-4994-892E-15DC43EFC26A}"/>
    <cellStyle name="l_TV Regional_Mari_final_Plano  DF - AJUSTADO" xfId="2515" xr:uid="{CA4C9951-4E8C-4CB2-A518-44A048C3BE6B}"/>
    <cellStyle name="l_TV Regional_Mari_final_Plano  DF - AJUSTADO 2" xfId="11808" xr:uid="{155E3D3A-E705-4D72-81C1-0E71E5D0FA66}"/>
    <cellStyle name="l_TV Regional_Mari_final_Plano  DF - AJUSTADO 2 2" xfId="13564" xr:uid="{7CDF1B1C-F41F-45E9-B1FE-6A7A256F58B7}"/>
    <cellStyle name="l_TV Regional_Mari_final_Plano  DF - AJUSTADO 2 2 2" xfId="17194" xr:uid="{0836BBAB-17D3-4DAC-BC9F-BD406FE6503B}"/>
    <cellStyle name="l_TV Regional_Mari_final_Plano  DF - AJUSTADO 2 2 2 2" xfId="23353" xr:uid="{F7F8313A-DE14-4C18-9E87-FE3E04A87AD1}"/>
    <cellStyle name="l_TV Regional_Mari_final_Plano  DF - AJUSTADO 2 2 2 2 2" xfId="40620" xr:uid="{76FFDD5F-D976-48D5-9C39-E8A592AE173C}"/>
    <cellStyle name="l_TV Regional_Mari_final_Plano  DF - AJUSTADO 2 2 2 3" xfId="28261" xr:uid="{A4B8DD1C-9067-4E4C-B378-E5D1CF633A81}"/>
    <cellStyle name="l_TV Regional_Mari_final_Plano  DF - AJUSTADO 2 2 3" xfId="31485" xr:uid="{37EF526F-2702-4E76-B133-EDDCA7402D56}"/>
    <cellStyle name="l_TV Regional_Mari_final_Plano  DF - AJUSTADO 2 2 3 2" xfId="43709" xr:uid="{3A695CAA-F8A0-4E60-997D-C26A6235FE10}"/>
    <cellStyle name="l_TV Regional_Mari_final_Plano  DF - AJUSTADO 2 2 4" xfId="34477" xr:uid="{82567E55-0419-49C7-8AEE-4F298FA878E4}"/>
    <cellStyle name="l_TV Regional_Mari_final_Plano  DF - AJUSTADO 2 2 4 2" xfId="46196" xr:uid="{8BD7A5EA-795E-40C9-94FE-EE629B87451F}"/>
    <cellStyle name="l_TV Regional_Mari_final_Plano  DF - AJUSTADO 2 2 5" xfId="36678" xr:uid="{684191FB-3CE6-4B85-920E-D700D5BF18E4}"/>
    <cellStyle name="l_TV Regional_Mari_final_Plano  DF - AJUSTADO 2 2 6" xfId="24590" xr:uid="{2B3F67A2-24E2-4518-85A4-306EF3FA028D}"/>
    <cellStyle name="l_TV Regional_Mari_final_Plano  DF - AJUSTADO 2 3" xfId="15491" xr:uid="{A985775C-CE65-418F-A5C3-3F6C048B431E}"/>
    <cellStyle name="l_TV Regional_Mari_final_Plano  DF - AJUSTADO 2 3 2" xfId="21650" xr:uid="{26C8797B-5BA6-4CD4-B36D-96A6EB1682BB}"/>
    <cellStyle name="l_TV Regional_Mari_final_Plano  DF - AJUSTADO 2 3 2 2" xfId="39023" xr:uid="{344379DB-D87C-440E-AD36-BE6B30B4A2BF}"/>
    <cellStyle name="l_TV Regional_Mari_final_Plano  DF - AJUSTADO 2 3 3" xfId="26612" xr:uid="{ADD0117E-11C8-4326-9FCF-4264BD801C21}"/>
    <cellStyle name="l_TV Regional_Mari_final_Plano  DF - AJUSTADO 2 4" xfId="29803" xr:uid="{453EF37F-6CC9-4ABC-9263-9FAAA4FFCFF7}"/>
    <cellStyle name="l_TV Regional_Mari_final_Plano  DF - AJUSTADO 2 4 2" xfId="42113" xr:uid="{7BD04581-0A25-447C-BE7A-22E232871773}"/>
    <cellStyle name="l_TV Regional_Mari_final_Plano  DF - AJUSTADO 2 5" xfId="32787" xr:uid="{0932A48C-9602-4DE0-B636-FCDA17B3B955}"/>
    <cellStyle name="l_TV Regional_Mari_final_Plano  DF - AJUSTADO 2 5 2" xfId="44542" xr:uid="{FAA0AC92-D5A1-43C6-B3D4-8D6308FA379D}"/>
    <cellStyle name="l_TV Regional_Mari_final_Plano  DF - AJUSTADO 2 6" xfId="35092" xr:uid="{7C9AB3DF-3979-4189-9AE8-6077DB8AA445}"/>
    <cellStyle name="l_TV Regional_Mari_final_Plano  DF - AJUSTADO 2 7" xfId="18598" xr:uid="{E76DCC4D-CFA0-4DAC-86E6-0FC10D04E043}"/>
    <cellStyle name="l_TV Regional_Mari_final_Plano  DF - AJUSTADO 3" xfId="12761" xr:uid="{713DBC45-A6C7-46F7-ADB1-A000D972E0AB}"/>
    <cellStyle name="l_TV Regional_Mari_final_Plano  DF - AJUSTADO 3 2" xfId="16391" xr:uid="{548FAEEA-068F-4A28-BDA9-BEBFB551FC91}"/>
    <cellStyle name="l_TV Regional_Mari_final_Plano  DF - AJUSTADO 3 2 2" xfId="22550" xr:uid="{456CC05B-A32B-4B47-92EF-04BF6F0BD076}"/>
    <cellStyle name="l_TV Regional_Mari_final_Plano  DF - AJUSTADO 3 2 2 2" xfId="39828" xr:uid="{57A8ABDF-FD75-4CAC-AA2A-CBF7A8E0E34F}"/>
    <cellStyle name="l_TV Regional_Mari_final_Plano  DF - AJUSTADO 3 2 3" xfId="27469" xr:uid="{F34566B8-7A98-43EB-A014-11A5F9DECE1F}"/>
    <cellStyle name="l_TV Regional_Mari_final_Plano  DF - AJUSTADO 3 2 4" xfId="48728" xr:uid="{89C87776-166F-44AF-9631-3F558170ADC8}"/>
    <cellStyle name="l_TV Regional_Mari_final_Plano  DF - AJUSTADO 3 3" xfId="18091" xr:uid="{1BDA23BF-C86F-441C-8735-F9DAFC5F30A3}"/>
    <cellStyle name="l_TV Regional_Mari_final_Plano  DF - AJUSTADO 3 3 2" xfId="24250" xr:uid="{A30B9CCC-66D6-471A-96DF-244761F7133A}"/>
    <cellStyle name="l_TV Regional_Mari_final_Plano  DF - AJUSTADO 3 3 2 2" xfId="42913" xr:uid="{01FF1788-20E8-4A8C-A0F5-E56C0D25283F}"/>
    <cellStyle name="l_TV Regional_Mari_final_Plano  DF - AJUSTADO 3 3 3" xfId="30687" xr:uid="{04124E79-C331-419F-8962-0B43D8B4204E}"/>
    <cellStyle name="l_TV Regional_Mari_final_Plano  DF - AJUSTADO 3 4" xfId="33684" xr:uid="{F9DF1636-CFED-439F-A13F-FD7B71E6DC93}"/>
    <cellStyle name="l_TV Regional_Mari_final_Plano  DF - AJUSTADO 3 4 2" xfId="45403" xr:uid="{99BD36AA-3A4B-48F9-A7C7-08C7A30BB132}"/>
    <cellStyle name="l_TV Regional_Mari_final_Plano  DF - AJUSTADO 3 5" xfId="35886" xr:uid="{79F830A4-AD1E-47E2-BD40-B22EDE447FEA}"/>
    <cellStyle name="l_TV Regional_Mari_final_Plano  DF - AJUSTADO 3 6" xfId="37184" xr:uid="{0D6E4D28-49F4-4842-B0E4-1284ED1090CB}"/>
    <cellStyle name="l_TV Regional_Mari_final_Plano  DF - AJUSTADO 3 6 2" xfId="46720" xr:uid="{C1517E4C-D4A1-4BC0-A13E-793767619AC6}"/>
    <cellStyle name="l_TV Regional_Mari_final_Plano  DF - AJUSTADO 4" xfId="14651" xr:uid="{37BBCFAC-36A6-4B89-8119-7135FC91FA16}"/>
    <cellStyle name="l_TV Regional_Mari_final_Plano  DF - AJUSTADO 4 2" xfId="20810" xr:uid="{866CA941-5F14-422B-9A8E-5F68BF49753E}"/>
    <cellStyle name="l_TV Regional_Mari_final_Plano  DF - AJUSTADO 4 2 2" xfId="38220" xr:uid="{C6315BE9-BAC4-49E4-B883-FDE9EA331D35}"/>
    <cellStyle name="l_TV Regional_Mari_final_Plano  DF - AJUSTADO 4 3" xfId="25718" xr:uid="{0EC91B0A-6605-4766-8829-00403DE4660D}"/>
    <cellStyle name="l_TV Regional_Mari_final_Plano  DF - AJUSTADO 5" xfId="28929" xr:uid="{DB44293A-9B78-44F6-B312-8AF3D9907867}"/>
    <cellStyle name="l_TV Regional_Mari_final_Plano  DF - AJUSTADO 5 2" xfId="41285" xr:uid="{090F09D7-706C-4FDC-B7DC-813E3110A09D}"/>
    <cellStyle name="l_TV Regional_Mari_final_Plano  DF - AJUSTADO 6" xfId="24689" xr:uid="{2292519C-1AD1-415B-ADB6-FAE5B40C3B2A}"/>
    <cellStyle name="l_TV Regional_Mari_final_Plano  DF - AJUSTADO_OOH - Rev 12" xfId="4518" xr:uid="{8412E46A-8D7D-4A8D-AA8B-7A381A5BAF0F}"/>
    <cellStyle name="l_TV Regional_Mari_final_Plano  DF - CONFERÊNCIA 09(1).05.08" xfId="2516" xr:uid="{ABF4E650-7FE7-4927-B25B-1703D3A0778E}"/>
    <cellStyle name="l_TV Regional_Mari_final_Plano  DF - CONFERÊNCIA 09(1).05.08 2" xfId="11809" xr:uid="{2B53D57C-E78F-4DF2-A95B-AB750C23E25D}"/>
    <cellStyle name="l_TV Regional_Mari_final_Plano  DF - CONFERÊNCIA 09(1).05.08 2 2" xfId="13565" xr:uid="{45BE1FCB-915B-456E-B0B7-CA73CB5DC10A}"/>
    <cellStyle name="l_TV Regional_Mari_final_Plano  DF - CONFERÊNCIA 09(1).05.08 2 2 2" xfId="17195" xr:uid="{AE4335E1-56AC-45EC-AFCF-D8DEFFE4C173}"/>
    <cellStyle name="l_TV Regional_Mari_final_Plano  DF - CONFERÊNCIA 09(1).05.08 2 2 2 2" xfId="23354" xr:uid="{D85D52A7-C6B5-424E-B7DF-843A7447901C}"/>
    <cellStyle name="l_TV Regional_Mari_final_Plano  DF - CONFERÊNCIA 09(1).05.08 2 2 2 2 2" xfId="40621" xr:uid="{331F33C6-497A-4D11-A0D1-80525A363618}"/>
    <cellStyle name="l_TV Regional_Mari_final_Plano  DF - CONFERÊNCIA 09(1).05.08 2 2 2 3" xfId="28262" xr:uid="{7779BC5B-6990-43B5-8C48-08A7D5A56405}"/>
    <cellStyle name="l_TV Regional_Mari_final_Plano  DF - CONFERÊNCIA 09(1).05.08 2 2 3" xfId="31486" xr:uid="{F8646342-D854-42B7-92B5-2202A7FE7E25}"/>
    <cellStyle name="l_TV Regional_Mari_final_Plano  DF - CONFERÊNCIA 09(1).05.08 2 2 3 2" xfId="43710" xr:uid="{1AF15739-0601-43A9-BF17-8DEA34785E78}"/>
    <cellStyle name="l_TV Regional_Mari_final_Plano  DF - CONFERÊNCIA 09(1).05.08 2 2 4" xfId="34478" xr:uid="{C9CA8225-096D-4135-AE8B-1F07F84C96FC}"/>
    <cellStyle name="l_TV Regional_Mari_final_Plano  DF - CONFERÊNCIA 09(1).05.08 2 2 4 2" xfId="46197" xr:uid="{E2AD3990-2F8A-4390-8EC6-336B7F81D9E5}"/>
    <cellStyle name="l_TV Regional_Mari_final_Plano  DF - CONFERÊNCIA 09(1).05.08 2 2 5" xfId="36679" xr:uid="{6E6C7C35-BA04-4DE3-82C6-E241CA1491C5}"/>
    <cellStyle name="l_TV Regional_Mari_final_Plano  DF - CONFERÊNCIA 09(1).05.08 2 2 6" xfId="24591" xr:uid="{C755F9F2-F00F-4862-876D-27135FF10369}"/>
    <cellStyle name="l_TV Regional_Mari_final_Plano  DF - CONFERÊNCIA 09(1).05.08 2 3" xfId="15492" xr:uid="{58616E55-C0C3-449A-BC9B-E0653D53AC6C}"/>
    <cellStyle name="l_TV Regional_Mari_final_Plano  DF - CONFERÊNCIA 09(1).05.08 2 3 2" xfId="21651" xr:uid="{08A1D071-BD93-4352-9AFE-C700E7E35421}"/>
    <cellStyle name="l_TV Regional_Mari_final_Plano  DF - CONFERÊNCIA 09(1).05.08 2 3 2 2" xfId="39024" xr:uid="{F20A99B5-473A-4EA6-8C64-5E79C8C53460}"/>
    <cellStyle name="l_TV Regional_Mari_final_Plano  DF - CONFERÊNCIA 09(1).05.08 2 3 3" xfId="26613" xr:uid="{4CC26FF8-4810-4B9E-92E1-5409E0926DDB}"/>
    <cellStyle name="l_TV Regional_Mari_final_Plano  DF - CONFERÊNCIA 09(1).05.08 2 4" xfId="29804" xr:uid="{5C77FA47-4D35-4177-B132-B0412D372DFD}"/>
    <cellStyle name="l_TV Regional_Mari_final_Plano  DF - CONFERÊNCIA 09(1).05.08 2 4 2" xfId="42114" xr:uid="{01C427C3-B291-4632-91E5-F03B769C285A}"/>
    <cellStyle name="l_TV Regional_Mari_final_Plano  DF - CONFERÊNCIA 09(1).05.08 2 5" xfId="32788" xr:uid="{75B05070-A72D-4A94-841D-94016B5703FE}"/>
    <cellStyle name="l_TV Regional_Mari_final_Plano  DF - CONFERÊNCIA 09(1).05.08 2 5 2" xfId="44543" xr:uid="{E0501CA0-BBD4-41CE-98D0-A15C0E42078C}"/>
    <cellStyle name="l_TV Regional_Mari_final_Plano  DF - CONFERÊNCIA 09(1).05.08 2 6" xfId="35093" xr:uid="{5BD198E3-565F-4195-B0E4-F38D919D5E3B}"/>
    <cellStyle name="l_TV Regional_Mari_final_Plano  DF - CONFERÊNCIA 09(1).05.08 2 7" xfId="19296" xr:uid="{9214AACF-E23D-4A5F-9459-1BA67AA5D659}"/>
    <cellStyle name="l_TV Regional_Mari_final_Plano  DF - CONFERÊNCIA 09(1).05.08 3" xfId="12762" xr:uid="{90D4E27C-0AE6-423F-AB45-A1915429471D}"/>
    <cellStyle name="l_TV Regional_Mari_final_Plano  DF - CONFERÊNCIA 09(1).05.08 3 2" xfId="16392" xr:uid="{073D253A-E438-4D5B-8EB9-12991FBF7E06}"/>
    <cellStyle name="l_TV Regional_Mari_final_Plano  DF - CONFERÊNCIA 09(1).05.08 3 2 2" xfId="22551" xr:uid="{6CE7C62C-5967-41CD-9CE9-B96BA9DBD7A0}"/>
    <cellStyle name="l_TV Regional_Mari_final_Plano  DF - CONFERÊNCIA 09(1).05.08 3 2 2 2" xfId="39829" xr:uid="{6613644D-B4E1-4006-9B8C-2876542A31C6}"/>
    <cellStyle name="l_TV Regional_Mari_final_Plano  DF - CONFERÊNCIA 09(1).05.08 3 2 3" xfId="27470" xr:uid="{3DDCC613-AA78-43EA-9201-56AC65D59151}"/>
    <cellStyle name="l_TV Regional_Mari_final_Plano  DF - CONFERÊNCIA 09(1).05.08 3 2 4" xfId="48729" xr:uid="{8D525907-270A-472E-8002-A16B873FE845}"/>
    <cellStyle name="l_TV Regional_Mari_final_Plano  DF - CONFERÊNCIA 09(1).05.08 3 3" xfId="18092" xr:uid="{23F7C528-93A3-4693-B2EF-7175843DF3CC}"/>
    <cellStyle name="l_TV Regional_Mari_final_Plano  DF - CONFERÊNCIA 09(1).05.08 3 3 2" xfId="24251" xr:uid="{A495E7E4-63F7-45B0-B8E1-2FFC9C5978EE}"/>
    <cellStyle name="l_TV Regional_Mari_final_Plano  DF - CONFERÊNCIA 09(1).05.08 3 3 2 2" xfId="42914" xr:uid="{19B75195-A91E-419E-A34B-55C6E7C95FBB}"/>
    <cellStyle name="l_TV Regional_Mari_final_Plano  DF - CONFERÊNCIA 09(1).05.08 3 3 3" xfId="30688" xr:uid="{45CEAA92-C4F9-4792-869E-0553F3B01C99}"/>
    <cellStyle name="l_TV Regional_Mari_final_Plano  DF - CONFERÊNCIA 09(1).05.08 3 4" xfId="33685" xr:uid="{984FFD4E-9F3E-4C42-B67D-9111FB15DDC6}"/>
    <cellStyle name="l_TV Regional_Mari_final_Plano  DF - CONFERÊNCIA 09(1).05.08 3 4 2" xfId="45404" xr:uid="{D4A5FDBF-9074-43CC-868B-14E58A192F15}"/>
    <cellStyle name="l_TV Regional_Mari_final_Plano  DF - CONFERÊNCIA 09(1).05.08 3 5" xfId="35887" xr:uid="{CC095EBE-14D7-4FEA-A6E4-9A1DA2FD1254}"/>
    <cellStyle name="l_TV Regional_Mari_final_Plano  DF - CONFERÊNCIA 09(1).05.08 3 6" xfId="36784" xr:uid="{D0F5A369-37BC-4820-B337-A89A5495CEDF}"/>
    <cellStyle name="l_TV Regional_Mari_final_Plano  DF - CONFERÊNCIA 09(1).05.08 3 6 2" xfId="46320" xr:uid="{0E1E2176-A571-4BD0-AF07-4B862A204466}"/>
    <cellStyle name="l_TV Regional_Mari_final_Plano  DF - CONFERÊNCIA 09(1).05.08 4" xfId="14652" xr:uid="{F748087A-80A7-4A86-ACC0-96B376A8F612}"/>
    <cellStyle name="l_TV Regional_Mari_final_Plano  DF - CONFERÊNCIA 09(1).05.08 4 2" xfId="20811" xr:uid="{CA540378-10B1-4CE2-9E5C-17F56C7B5DA0}"/>
    <cellStyle name="l_TV Regional_Mari_final_Plano  DF - CONFERÊNCIA 09(1).05.08 4 2 2" xfId="38221" xr:uid="{D052C289-F705-4CA7-87F4-AFB37DA01746}"/>
    <cellStyle name="l_TV Regional_Mari_final_Plano  DF - CONFERÊNCIA 09(1).05.08 4 3" xfId="25719" xr:uid="{1219D718-B972-453A-9D4A-37EA1CD3A3E0}"/>
    <cellStyle name="l_TV Regional_Mari_final_Plano  DF - CONFERÊNCIA 09(1).05.08 5" xfId="28930" xr:uid="{5F4A167D-7365-4A58-966E-64B8CE7C3888}"/>
    <cellStyle name="l_TV Regional_Mari_final_Plano  DF - CONFERÊNCIA 09(1).05.08 5 2" xfId="41286" xr:uid="{C057D05F-EE3F-432F-8C55-71C0BDE9B29C}"/>
    <cellStyle name="l_TV Regional_Mari_final_Plano  DF - CONFERÊNCIA 09(1).05.08 6" xfId="24774" xr:uid="{0231DB87-54D0-474D-8D71-7CDEF950AE89}"/>
    <cellStyle name="l_TV Regional_Mari_final_Plano  DF - CONFERÊNCIA 09(1).05.08_OOH - Rev 12" xfId="4519" xr:uid="{32596CDB-1806-4D11-9710-707CF834F690}"/>
    <cellStyle name="l_TV Regional_Mari_final_Plano  DF - Jornal Meia Pág. Tab. 17.05" xfId="2517" xr:uid="{3304C020-8381-41EB-818C-9A4B801E8BB3}"/>
    <cellStyle name="l_TV Regional_Mari_final_Plano  DF - Jornal Meia Pág. Tab. 17.05 - JR NÃO PROG." xfId="2518" xr:uid="{983A2D43-9657-4754-A4EC-C37384970D45}"/>
    <cellStyle name="l_TV Regional_Mari_final_Plano  DF - Jornal Meia Pág. Tab. 17.05 - JR NÃO PROG. 2" xfId="11810" xr:uid="{9694E2A4-C239-46E9-A1E1-12DE0E75B4D2}"/>
    <cellStyle name="l_TV Regional_Mari_final_Plano  DF - Jornal Meia Pág. Tab. 17.05 - JR NÃO PROG. 2 2" xfId="13566" xr:uid="{FEEA95B6-40B7-44FD-B773-51BCE8C2BF8B}"/>
    <cellStyle name="l_TV Regional_Mari_final_Plano  DF - Jornal Meia Pág. Tab. 17.05 - JR NÃO PROG. 2 2 2" xfId="17196" xr:uid="{9D852195-CD9F-4469-89F0-ED311CD64496}"/>
    <cellStyle name="l_TV Regional_Mari_final_Plano  DF - Jornal Meia Pág. Tab. 17.05 - JR NÃO PROG. 2 2 2 2" xfId="23355" xr:uid="{4F05C545-559C-4B6E-94FF-8A481B8BEC74}"/>
    <cellStyle name="l_TV Regional_Mari_final_Plano  DF - Jornal Meia Pág. Tab. 17.05 - JR NÃO PROG. 2 2 2 2 2" xfId="40622" xr:uid="{E4DBD1E9-2900-410B-A17C-BF36DC3C4CDB}"/>
    <cellStyle name="l_TV Regional_Mari_final_Plano  DF - Jornal Meia Pág. Tab. 17.05 - JR NÃO PROG. 2 2 2 3" xfId="28263" xr:uid="{4FDAD999-65EF-4DD8-BEC3-B0B7C11A4E7E}"/>
    <cellStyle name="l_TV Regional_Mari_final_Plano  DF - Jornal Meia Pág. Tab. 17.05 - JR NÃO PROG. 2 2 3" xfId="31487" xr:uid="{5C9949D9-36A6-43B9-846C-9117CF7C6759}"/>
    <cellStyle name="l_TV Regional_Mari_final_Plano  DF - Jornal Meia Pág. Tab. 17.05 - JR NÃO PROG. 2 2 3 2" xfId="43711" xr:uid="{FE6C06E0-54B9-49E0-8D0E-422E16F21B56}"/>
    <cellStyle name="l_TV Regional_Mari_final_Plano  DF - Jornal Meia Pág. Tab. 17.05 - JR NÃO PROG. 2 2 4" xfId="34479" xr:uid="{545093B5-8968-44DF-BDEB-23F07179AACB}"/>
    <cellStyle name="l_TV Regional_Mari_final_Plano  DF - Jornal Meia Pág. Tab. 17.05 - JR NÃO PROG. 2 2 4 2" xfId="46198" xr:uid="{3D28C5D9-F039-46FF-8910-261A8177DBE4}"/>
    <cellStyle name="l_TV Regional_Mari_final_Plano  DF - Jornal Meia Pág. Tab. 17.05 - JR NÃO PROG. 2 2 5" xfId="36680" xr:uid="{0117C3FE-2A32-467B-9BEC-AB85C7229DA3}"/>
    <cellStyle name="l_TV Regional_Mari_final_Plano  DF - Jornal Meia Pág. Tab. 17.05 - JR NÃO PROG. 2 2 6" xfId="24592" xr:uid="{BB0093C7-F1B6-4243-B486-900FDF5C9C0A}"/>
    <cellStyle name="l_TV Regional_Mari_final_Plano  DF - Jornal Meia Pág. Tab. 17.05 - JR NÃO PROG. 2 3" xfId="15493" xr:uid="{280AE1F9-F607-4577-A4AE-8B88D5DB4CCC}"/>
    <cellStyle name="l_TV Regional_Mari_final_Plano  DF - Jornal Meia Pág. Tab. 17.05 - JR NÃO PROG. 2 3 2" xfId="21652" xr:uid="{7C211A5D-2EB4-4813-BA8A-B1D87931BD4B}"/>
    <cellStyle name="l_TV Regional_Mari_final_Plano  DF - Jornal Meia Pág. Tab. 17.05 - JR NÃO PROG. 2 3 2 2" xfId="39025" xr:uid="{AF9A5102-4D13-43A6-9414-FE49D5CF8F0E}"/>
    <cellStyle name="l_TV Regional_Mari_final_Plano  DF - Jornal Meia Pág. Tab. 17.05 - JR NÃO PROG. 2 3 3" xfId="26614" xr:uid="{CFCC5B2A-82A4-4B41-9130-E810087F9210}"/>
    <cellStyle name="l_TV Regional_Mari_final_Plano  DF - Jornal Meia Pág. Tab. 17.05 - JR NÃO PROG. 2 4" xfId="29805" xr:uid="{80BE67B7-A43D-4B81-BD25-E2BC030B0683}"/>
    <cellStyle name="l_TV Regional_Mari_final_Plano  DF - Jornal Meia Pág. Tab. 17.05 - JR NÃO PROG. 2 4 2" xfId="42115" xr:uid="{D7F469C6-7170-4CC2-A2C0-F13992F4DF53}"/>
    <cellStyle name="l_TV Regional_Mari_final_Plano  DF - Jornal Meia Pág. Tab. 17.05 - JR NÃO PROG. 2 5" xfId="32789" xr:uid="{BC18BB6F-57C8-4C46-A406-3CAD34FCD8A2}"/>
    <cellStyle name="l_TV Regional_Mari_final_Plano  DF - Jornal Meia Pág. Tab. 17.05 - JR NÃO PROG. 2 5 2" xfId="44544" xr:uid="{9E36B80A-ABF0-42E1-837F-34835191C312}"/>
    <cellStyle name="l_TV Regional_Mari_final_Plano  DF - Jornal Meia Pág. Tab. 17.05 - JR NÃO PROG. 2 6" xfId="35094" xr:uid="{D210C082-D07B-4701-9CF5-77B0C2878419}"/>
    <cellStyle name="l_TV Regional_Mari_final_Plano  DF - Jornal Meia Pág. Tab. 17.05 - JR NÃO PROG. 2 7" xfId="19590" xr:uid="{95B79254-3FB6-4A80-9D71-411D14203DDD}"/>
    <cellStyle name="l_TV Regional_Mari_final_Plano  DF - Jornal Meia Pág. Tab. 17.05 - JR NÃO PROG. 3" xfId="12763" xr:uid="{D0C9ADAA-0CA1-407F-8E1F-DC7037779C0F}"/>
    <cellStyle name="l_TV Regional_Mari_final_Plano  DF - Jornal Meia Pág. Tab. 17.05 - JR NÃO PROG. 3 2" xfId="16393" xr:uid="{D9DEC1A5-8FCC-4BC2-A94A-698CE3C04759}"/>
    <cellStyle name="l_TV Regional_Mari_final_Plano  DF - Jornal Meia Pág. Tab. 17.05 - JR NÃO PROG. 3 2 2" xfId="22552" xr:uid="{8E3CD73A-6686-4EF1-9193-CBFBF9F6596A}"/>
    <cellStyle name="l_TV Regional_Mari_final_Plano  DF - Jornal Meia Pág. Tab. 17.05 - JR NÃO PROG. 3 2 2 2" xfId="39830" xr:uid="{5878C586-A2C3-4098-9419-D00A39E517A6}"/>
    <cellStyle name="l_TV Regional_Mari_final_Plano  DF - Jornal Meia Pág. Tab. 17.05 - JR NÃO PROG. 3 2 3" xfId="27471" xr:uid="{08B1271D-25E9-4AC4-A7D6-33ED7DB5E50E}"/>
    <cellStyle name="l_TV Regional_Mari_final_Plano  DF - Jornal Meia Pág. Tab. 17.05 - JR NÃO PROG. 3 2 4" xfId="48730" xr:uid="{9752EA34-F665-462B-9FA7-C66DFD496ED4}"/>
    <cellStyle name="l_TV Regional_Mari_final_Plano  DF - Jornal Meia Pág. Tab. 17.05 - JR NÃO PROG. 3 3" xfId="18093" xr:uid="{545887BC-0C75-406C-92EB-0498074A539B}"/>
    <cellStyle name="l_TV Regional_Mari_final_Plano  DF - Jornal Meia Pág. Tab. 17.05 - JR NÃO PROG. 3 3 2" xfId="24252" xr:uid="{2D32BFE8-9984-4C7F-ADA6-A31FCF269DEA}"/>
    <cellStyle name="l_TV Regional_Mari_final_Plano  DF - Jornal Meia Pág. Tab. 17.05 - JR NÃO PROG. 3 3 2 2" xfId="42915" xr:uid="{2BE179A6-E407-4097-9D8A-E72883308D8F}"/>
    <cellStyle name="l_TV Regional_Mari_final_Plano  DF - Jornal Meia Pág. Tab. 17.05 - JR NÃO PROG. 3 3 3" xfId="30689" xr:uid="{93535F78-D2E3-4077-B43F-8A0773A632BC}"/>
    <cellStyle name="l_TV Regional_Mari_final_Plano  DF - Jornal Meia Pág. Tab. 17.05 - JR NÃO PROG. 3 4" xfId="33686" xr:uid="{75840A9F-EA0E-41E7-97FA-E423C3FE6500}"/>
    <cellStyle name="l_TV Regional_Mari_final_Plano  DF - Jornal Meia Pág. Tab. 17.05 - JR NÃO PROG. 3 4 2" xfId="45405" xr:uid="{A32C4655-4424-49D9-A56D-41B3BA102A8E}"/>
    <cellStyle name="l_TV Regional_Mari_final_Plano  DF - Jornal Meia Pág. Tab. 17.05 - JR NÃO PROG. 3 5" xfId="35888" xr:uid="{1128833E-A542-4338-B9B4-8EA5EA9EC411}"/>
    <cellStyle name="l_TV Regional_Mari_final_Plano  DF - Jornal Meia Pág. Tab. 17.05 - JR NÃO PROG. 3 6" xfId="32966" xr:uid="{DACFD690-47F0-4787-9C7F-EB7343D00497}"/>
    <cellStyle name="l_TV Regional_Mari_final_Plano  DF - Jornal Meia Pág. Tab. 17.05 - JR NÃO PROG. 3 6 2" xfId="44690" xr:uid="{4D803387-B35E-49DF-8504-17827BFF35AB}"/>
    <cellStyle name="l_TV Regional_Mari_final_Plano  DF - Jornal Meia Pág. Tab. 17.05 - JR NÃO PROG. 4" xfId="14653" xr:uid="{6FB8E8C0-5BE7-4E94-B6B4-67361323E3A7}"/>
    <cellStyle name="l_TV Regional_Mari_final_Plano  DF - Jornal Meia Pág. Tab. 17.05 - JR NÃO PROG. 4 2" xfId="20812" xr:uid="{55025C03-DFB5-4206-966E-E4FC9E35873F}"/>
    <cellStyle name="l_TV Regional_Mari_final_Plano  DF - Jornal Meia Pág. Tab. 17.05 - JR NÃO PROG. 4 2 2" xfId="38222" xr:uid="{E847A1A7-5948-40D1-89DE-77BB3F67CD1E}"/>
    <cellStyle name="l_TV Regional_Mari_final_Plano  DF - Jornal Meia Pág. Tab. 17.05 - JR NÃO PROG. 4 3" xfId="25720" xr:uid="{1CA4423A-FFAB-4870-A1F8-BE18A52013DA}"/>
    <cellStyle name="l_TV Regional_Mari_final_Plano  DF - Jornal Meia Pág. Tab. 17.05 - JR NÃO PROG. 5" xfId="28931" xr:uid="{7638643F-B0BE-4C6D-97D1-7E0851752238}"/>
    <cellStyle name="l_TV Regional_Mari_final_Plano  DF - Jornal Meia Pág. Tab. 17.05 - JR NÃO PROG. 5 2" xfId="41287" xr:uid="{C367506F-FE69-49A2-9697-9CCF7E00E9FC}"/>
    <cellStyle name="l_TV Regional_Mari_final_Plano  DF - Jornal Meia Pág. Tab. 17.05 - JR NÃO PROG. 6" xfId="24690" xr:uid="{90A4179F-30BC-42EA-B4F0-0E66B5F2DD98}"/>
    <cellStyle name="l_TV Regional_Mari_final_Plano  DF - Jornal Meia Pág. Tab. 17.05 - JR NÃO PROG._OOH - Rev 12" xfId="4520" xr:uid="{A4FB8AF3-7C29-441E-9F0C-604A4BEEC879}"/>
    <cellStyle name="l_TV Regional_Mari_final_Plano  DF - REConferido Jornal 15.05 16.05.08" xfId="2519" xr:uid="{A5BD4257-5A7C-4421-9604-82F1A91C684F}"/>
    <cellStyle name="l_TV Regional_Mari_final_Plano  DF - REConferido Jornal 15.05 16.05.08 2" xfId="11811" xr:uid="{6A045417-DC78-44A8-A7CF-2FC6D034330A}"/>
    <cellStyle name="l_TV Regional_Mari_final_Plano  DF - REConferido Jornal 15.05 16.05.08 2 2" xfId="13567" xr:uid="{D9AAFDBC-10F1-42E8-A7B4-715F145954DE}"/>
    <cellStyle name="l_TV Regional_Mari_final_Plano  DF - REConferido Jornal 15.05 16.05.08 2 2 2" xfId="17197" xr:uid="{125EC3FB-2D0E-429C-AFA6-9F56EFFBA97A}"/>
    <cellStyle name="l_TV Regional_Mari_final_Plano  DF - REConferido Jornal 15.05 16.05.08 2 2 2 2" xfId="23356" xr:uid="{9D242FC5-469E-4FC6-856E-DE082B04AAD3}"/>
    <cellStyle name="l_TV Regional_Mari_final_Plano  DF - REConferido Jornal 15.05 16.05.08 2 2 2 2 2" xfId="40623" xr:uid="{71B1CBDA-4A84-4C1B-8475-81C9C067651D}"/>
    <cellStyle name="l_TV Regional_Mari_final_Plano  DF - REConferido Jornal 15.05 16.05.08 2 2 2 3" xfId="28264" xr:uid="{5C9540DF-6078-4593-AAC8-2497561730E4}"/>
    <cellStyle name="l_TV Regional_Mari_final_Plano  DF - REConferido Jornal 15.05 16.05.08 2 2 3" xfId="31488" xr:uid="{65C2338D-917C-489E-B27B-53E07510B669}"/>
    <cellStyle name="l_TV Regional_Mari_final_Plano  DF - REConferido Jornal 15.05 16.05.08 2 2 3 2" xfId="43712" xr:uid="{D3D9C5F8-F59E-4840-83B2-8E3A7ED577F8}"/>
    <cellStyle name="l_TV Regional_Mari_final_Plano  DF - REConferido Jornal 15.05 16.05.08 2 2 4" xfId="34480" xr:uid="{EC637C15-1159-4BAE-A42A-5ABA57DD6CF5}"/>
    <cellStyle name="l_TV Regional_Mari_final_Plano  DF - REConferido Jornal 15.05 16.05.08 2 2 4 2" xfId="46199" xr:uid="{7AAF5278-5748-4AD6-B330-BBE2A5AAD32F}"/>
    <cellStyle name="l_TV Regional_Mari_final_Plano  DF - REConferido Jornal 15.05 16.05.08 2 2 5" xfId="36681" xr:uid="{E5B3D3B8-BD3A-4948-B8E9-44682D183ACC}"/>
    <cellStyle name="l_TV Regional_Mari_final_Plano  DF - REConferido Jornal 15.05 16.05.08 2 2 6" xfId="24593" xr:uid="{EE5A4FE5-D2D9-46D9-9F77-5882B518EF7D}"/>
    <cellStyle name="l_TV Regional_Mari_final_Plano  DF - REConferido Jornal 15.05 16.05.08 2 3" xfId="15494" xr:uid="{79B46E6E-6B77-4074-8EDC-5856B4FBB34C}"/>
    <cellStyle name="l_TV Regional_Mari_final_Plano  DF - REConferido Jornal 15.05 16.05.08 2 3 2" xfId="21653" xr:uid="{2F4E4382-0029-4F7A-8F93-1B98E6C2753C}"/>
    <cellStyle name="l_TV Regional_Mari_final_Plano  DF - REConferido Jornal 15.05 16.05.08 2 3 2 2" xfId="39026" xr:uid="{D6DE8070-B897-4C21-8BC7-9C7665119CB0}"/>
    <cellStyle name="l_TV Regional_Mari_final_Plano  DF - REConferido Jornal 15.05 16.05.08 2 3 3" xfId="26615" xr:uid="{42268280-72F5-4685-9E83-1EDDA2388A04}"/>
    <cellStyle name="l_TV Regional_Mari_final_Plano  DF - REConferido Jornal 15.05 16.05.08 2 4" xfId="29806" xr:uid="{4D6F2AF9-19C8-4857-AC38-EB32E52C59D1}"/>
    <cellStyle name="l_TV Regional_Mari_final_Plano  DF - REConferido Jornal 15.05 16.05.08 2 4 2" xfId="42116" xr:uid="{C2C8477B-DD16-4C60-B3EE-665171A20B85}"/>
    <cellStyle name="l_TV Regional_Mari_final_Plano  DF - REConferido Jornal 15.05 16.05.08 2 5" xfId="32790" xr:uid="{4C23247A-C0A4-4554-8077-CDAF18496814}"/>
    <cellStyle name="l_TV Regional_Mari_final_Plano  DF - REConferido Jornal 15.05 16.05.08 2 5 2" xfId="44545" xr:uid="{40320FC9-A75B-4809-AD83-18A3B879146B}"/>
    <cellStyle name="l_TV Regional_Mari_final_Plano  DF - REConferido Jornal 15.05 16.05.08 2 6" xfId="35095" xr:uid="{0582BBBC-7D44-4681-9E2E-733BCE469402}"/>
    <cellStyle name="l_TV Regional_Mari_final_Plano  DF - REConferido Jornal 15.05 16.05.08 2 7" xfId="18913" xr:uid="{69C3278F-708E-424D-9000-A6221971B0B2}"/>
    <cellStyle name="l_TV Regional_Mari_final_Plano  DF - REConferido Jornal 15.05 16.05.08 3" xfId="12764" xr:uid="{1F1E85CE-6AF6-4617-A788-3D1D71F416E9}"/>
    <cellStyle name="l_TV Regional_Mari_final_Plano  DF - REConferido Jornal 15.05 16.05.08 3 2" xfId="16394" xr:uid="{4D0430DF-45D6-490B-A632-8DB270498B2F}"/>
    <cellStyle name="l_TV Regional_Mari_final_Plano  DF - REConferido Jornal 15.05 16.05.08 3 2 2" xfId="22553" xr:uid="{36ECC160-B2E1-47FF-9D6A-C3F305AB7672}"/>
    <cellStyle name="l_TV Regional_Mari_final_Plano  DF - REConferido Jornal 15.05 16.05.08 3 2 2 2" xfId="39831" xr:uid="{CDFF7CD6-0B14-4BA0-BAC3-B88B691B7474}"/>
    <cellStyle name="l_TV Regional_Mari_final_Plano  DF - REConferido Jornal 15.05 16.05.08 3 2 3" xfId="27472" xr:uid="{4AD0B88B-AFF7-41D6-90D9-EFF7B4D1186D}"/>
    <cellStyle name="l_TV Regional_Mari_final_Plano  DF - REConferido Jornal 15.05 16.05.08 3 2 4" xfId="48731" xr:uid="{0CB9C434-7560-4962-BF4F-AFE779F62E1D}"/>
    <cellStyle name="l_TV Regional_Mari_final_Plano  DF - REConferido Jornal 15.05 16.05.08 3 3" xfId="18094" xr:uid="{CB69C834-5A03-4914-889C-ED1CF63675E3}"/>
    <cellStyle name="l_TV Regional_Mari_final_Plano  DF - REConferido Jornal 15.05 16.05.08 3 3 2" xfId="24253" xr:uid="{A41740C4-4CE6-4B48-9E86-F93CFC746702}"/>
    <cellStyle name="l_TV Regional_Mari_final_Plano  DF - REConferido Jornal 15.05 16.05.08 3 3 2 2" xfId="42916" xr:uid="{3A4018D4-A579-4F83-8445-544A9B758FC2}"/>
    <cellStyle name="l_TV Regional_Mari_final_Plano  DF - REConferido Jornal 15.05 16.05.08 3 3 3" xfId="30690" xr:uid="{13138E9A-97C2-4D68-B330-92F73226E63A}"/>
    <cellStyle name="l_TV Regional_Mari_final_Plano  DF - REConferido Jornal 15.05 16.05.08 3 4" xfId="33687" xr:uid="{AB15E371-4C0D-4B4B-808D-86BE27818C2A}"/>
    <cellStyle name="l_TV Regional_Mari_final_Plano  DF - REConferido Jornal 15.05 16.05.08 3 4 2" xfId="45406" xr:uid="{EE0CAD9A-5E94-4D7D-8807-972101A0B645}"/>
    <cellStyle name="l_TV Regional_Mari_final_Plano  DF - REConferido Jornal 15.05 16.05.08 3 5" xfId="35889" xr:uid="{4678F1E5-6C96-4554-A580-82E1DFE0F70C}"/>
    <cellStyle name="l_TV Regional_Mari_final_Plano  DF - REConferido Jornal 15.05 16.05.08 3 6" xfId="36980" xr:uid="{9B5D639F-90B1-4EC0-902B-CB1CA9873708}"/>
    <cellStyle name="l_TV Regional_Mari_final_Plano  DF - REConferido Jornal 15.05 16.05.08 3 6 2" xfId="46516" xr:uid="{D9DFFECC-F7F9-4D6F-9DCF-8FFAC71A56E8}"/>
    <cellStyle name="l_TV Regional_Mari_final_Plano  DF - REConferido Jornal 15.05 16.05.08 4" xfId="14654" xr:uid="{4F84B260-030D-45B2-B7C6-444BDBC19B5C}"/>
    <cellStyle name="l_TV Regional_Mari_final_Plano  DF - REConferido Jornal 15.05 16.05.08 4 2" xfId="20813" xr:uid="{E23F7907-EB62-4C9F-850F-B2BCFD20C8C3}"/>
    <cellStyle name="l_TV Regional_Mari_final_Plano  DF - REConferido Jornal 15.05 16.05.08 4 2 2" xfId="38223" xr:uid="{3DE2A881-2553-4A06-A9CC-F1313219B5B9}"/>
    <cellStyle name="l_TV Regional_Mari_final_Plano  DF - REConferido Jornal 15.05 16.05.08 4 3" xfId="25721" xr:uid="{BF5128DD-F3A7-49E9-A409-B5D2E19E8DF1}"/>
    <cellStyle name="l_TV Regional_Mari_final_Plano  DF - REConferido Jornal 15.05 16.05.08 5" xfId="28932" xr:uid="{367A5515-B061-44EC-BE17-5AC1A263A68F}"/>
    <cellStyle name="l_TV Regional_Mari_final_Plano  DF - REConferido Jornal 15.05 16.05.08 5 2" xfId="41288" xr:uid="{3E7C0DF6-A544-4A38-9186-BA03B1FE510B}"/>
    <cellStyle name="l_TV Regional_Mari_final_Plano  DF - REConferido Jornal 15.05 16.05.08 6" xfId="24688" xr:uid="{447079A7-A9C4-4F4C-9C67-290122321FFD}"/>
    <cellStyle name="l_TV Regional_Mari_final_Plano  DF - REConferido Jornal 15.05 16.05.08_OOH - Rev 12" xfId="4521" xr:uid="{B4E377A7-5843-453B-BEE4-1EAD53CE67AD}"/>
    <cellStyle name="l_TV Regional_Mari_final_Plano  GO - AJUSTADO" xfId="2520" xr:uid="{F00C372C-F8CE-4E52-8289-773EC4081544}"/>
    <cellStyle name="l_TV Regional_Mari_final_Plano  GO - AJUSTADO 2" xfId="11812" xr:uid="{7E108076-9CE9-4C89-AF22-0E736A178DCB}"/>
    <cellStyle name="l_TV Regional_Mari_final_Plano  GO - AJUSTADO 2 2" xfId="13568" xr:uid="{F503D892-ECB4-4824-95C6-F62EF9FD86A7}"/>
    <cellStyle name="l_TV Regional_Mari_final_Plano  GO - AJUSTADO 2 2 2" xfId="17198" xr:uid="{77009CFD-76BA-45B2-88C2-79B46D8AA1FA}"/>
    <cellStyle name="l_TV Regional_Mari_final_Plano  GO - AJUSTADO 2 2 2 2" xfId="23357" xr:uid="{D81CD03E-654A-4D53-AC37-DA257E4137FC}"/>
    <cellStyle name="l_TV Regional_Mari_final_Plano  GO - AJUSTADO 2 2 2 2 2" xfId="40624" xr:uid="{3CBF9FF0-F1E3-4F71-8C4D-1C5B662F3692}"/>
    <cellStyle name="l_TV Regional_Mari_final_Plano  GO - AJUSTADO 2 2 2 3" xfId="28265" xr:uid="{58B32F01-B245-45F3-AB67-45BBA92A3103}"/>
    <cellStyle name="l_TV Regional_Mari_final_Plano  GO - AJUSTADO 2 2 3" xfId="31489" xr:uid="{623BBA6A-A78D-48C8-86FE-61455ED6BBAB}"/>
    <cellStyle name="l_TV Regional_Mari_final_Plano  GO - AJUSTADO 2 2 3 2" xfId="43713" xr:uid="{5C6575CF-357B-407C-8F7F-A35E8AA8121A}"/>
    <cellStyle name="l_TV Regional_Mari_final_Plano  GO - AJUSTADO 2 2 4" xfId="34481" xr:uid="{8935F9B4-2617-4525-B3E0-F2460C912ED9}"/>
    <cellStyle name="l_TV Regional_Mari_final_Plano  GO - AJUSTADO 2 2 4 2" xfId="46200" xr:uid="{E3A8D232-BFBB-4859-9EAA-35A66408CFF3}"/>
    <cellStyle name="l_TV Regional_Mari_final_Plano  GO - AJUSTADO 2 2 5" xfId="36682" xr:uid="{25B7E85E-54E3-468E-90C9-C9DBBAD5F627}"/>
    <cellStyle name="l_TV Regional_Mari_final_Plano  GO - AJUSTADO 2 2 6" xfId="24594" xr:uid="{D6592A8B-F7D0-4DCA-807E-D1DF6405A4CA}"/>
    <cellStyle name="l_TV Regional_Mari_final_Plano  GO - AJUSTADO 2 3" xfId="15495" xr:uid="{5A4DA3DA-9C0E-4CCA-8971-3F334573CE64}"/>
    <cellStyle name="l_TV Regional_Mari_final_Plano  GO - AJUSTADO 2 3 2" xfId="21654" xr:uid="{EC53B58D-A443-44E0-8F68-1A6CFA13FCA2}"/>
    <cellStyle name="l_TV Regional_Mari_final_Plano  GO - AJUSTADO 2 3 2 2" xfId="39027" xr:uid="{400B405B-AD4C-4737-A8A6-1071D9C2CF67}"/>
    <cellStyle name="l_TV Regional_Mari_final_Plano  GO - AJUSTADO 2 3 3" xfId="26616" xr:uid="{DAA203A5-A2E1-4E60-8B27-2DA4323A5B5F}"/>
    <cellStyle name="l_TV Regional_Mari_final_Plano  GO - AJUSTADO 2 4" xfId="29807" xr:uid="{23F1F068-1A3D-464E-BD61-AC5CA76F28C0}"/>
    <cellStyle name="l_TV Regional_Mari_final_Plano  GO - AJUSTADO 2 4 2" xfId="42117" xr:uid="{BC4193BA-A93B-4D07-AC33-9783F7AAF213}"/>
    <cellStyle name="l_TV Regional_Mari_final_Plano  GO - AJUSTADO 2 5" xfId="32791" xr:uid="{A9E351B9-45A5-4521-B8EC-59A4F3E2EE1C}"/>
    <cellStyle name="l_TV Regional_Mari_final_Plano  GO - AJUSTADO 2 5 2" xfId="44546" xr:uid="{40851FCB-F8CA-4231-8E43-CD25D990E542}"/>
    <cellStyle name="l_TV Regional_Mari_final_Plano  GO - AJUSTADO 2 6" xfId="35096" xr:uid="{63C5F1C8-A882-435C-BFC5-EBCFE0A7A1B9}"/>
    <cellStyle name="l_TV Regional_Mari_final_Plano  GO - AJUSTADO 2 7" xfId="18597" xr:uid="{CCE934A6-F679-468C-B74E-6A7FF2644264}"/>
    <cellStyle name="l_TV Regional_Mari_final_Plano  GO - AJUSTADO 3" xfId="12765" xr:uid="{C8508261-C41B-46A3-A13D-688BC376A0B3}"/>
    <cellStyle name="l_TV Regional_Mari_final_Plano  GO - AJUSTADO 3 2" xfId="16395" xr:uid="{920E72C6-66BE-4C10-B7D9-0699FA160A6C}"/>
    <cellStyle name="l_TV Regional_Mari_final_Plano  GO - AJUSTADO 3 2 2" xfId="22554" xr:uid="{9942C555-D3E0-4571-B3DB-AD081165E0E8}"/>
    <cellStyle name="l_TV Regional_Mari_final_Plano  GO - AJUSTADO 3 2 2 2" xfId="39832" xr:uid="{F244E64F-4C38-4CF1-B5BA-53B132318E73}"/>
    <cellStyle name="l_TV Regional_Mari_final_Plano  GO - AJUSTADO 3 2 3" xfId="27473" xr:uid="{50FA8AB3-5ED9-4424-96C8-231CD891AB6F}"/>
    <cellStyle name="l_TV Regional_Mari_final_Plano  GO - AJUSTADO 3 2 4" xfId="48732" xr:uid="{7172DA2F-79F2-4052-BEB0-879292D77960}"/>
    <cellStyle name="l_TV Regional_Mari_final_Plano  GO - AJUSTADO 3 3" xfId="18095" xr:uid="{9EBA5E33-53CE-42A1-A055-CB9D70F89DA7}"/>
    <cellStyle name="l_TV Regional_Mari_final_Plano  GO - AJUSTADO 3 3 2" xfId="24254" xr:uid="{CB60D0C5-8B16-4EDB-93E2-EDA47273FD6A}"/>
    <cellStyle name="l_TV Regional_Mari_final_Plano  GO - AJUSTADO 3 3 2 2" xfId="42917" xr:uid="{713E7EB6-B124-497A-B3BA-6DB7FA77DEAB}"/>
    <cellStyle name="l_TV Regional_Mari_final_Plano  GO - AJUSTADO 3 3 3" xfId="30691" xr:uid="{C457469D-9230-4B93-8C6D-1D1D6D101D89}"/>
    <cellStyle name="l_TV Regional_Mari_final_Plano  GO - AJUSTADO 3 4" xfId="33688" xr:uid="{82B1BC51-EE53-436F-BAC7-A6C6039F83D8}"/>
    <cellStyle name="l_TV Regional_Mari_final_Plano  GO - AJUSTADO 3 4 2" xfId="45407" xr:uid="{D0D31B68-8061-4F4A-8EAA-F3BAE72F6AA1}"/>
    <cellStyle name="l_TV Regional_Mari_final_Plano  GO - AJUSTADO 3 5" xfId="35890" xr:uid="{62722672-05F4-488E-9CB7-86BCFDDF3023}"/>
    <cellStyle name="l_TV Regional_Mari_final_Plano  GO - AJUSTADO 3 6" xfId="37183" xr:uid="{983FE684-9FEB-4460-A129-E8BEF393A7E4}"/>
    <cellStyle name="l_TV Regional_Mari_final_Plano  GO - AJUSTADO 3 6 2" xfId="46719" xr:uid="{D505165C-A918-4338-9674-BF40B3341EA5}"/>
    <cellStyle name="l_TV Regional_Mari_final_Plano  GO - AJUSTADO 4" xfId="14655" xr:uid="{3B805E73-0764-42C7-AF6C-FF453028250C}"/>
    <cellStyle name="l_TV Regional_Mari_final_Plano  GO - AJUSTADO 4 2" xfId="20814" xr:uid="{8B48C538-A017-4CE6-AB45-A8372806A5EE}"/>
    <cellStyle name="l_TV Regional_Mari_final_Plano  GO - AJUSTADO 4 2 2" xfId="38224" xr:uid="{36D4AE01-3D72-4719-A380-02762B5CBE64}"/>
    <cellStyle name="l_TV Regional_Mari_final_Plano  GO - AJUSTADO 4 3" xfId="25722" xr:uid="{C88298E2-4390-4B4F-88BD-D79B21C92254}"/>
    <cellStyle name="l_TV Regional_Mari_final_Plano  GO - AJUSTADO 5" xfId="28933" xr:uid="{8FE9DC73-E7BF-4E2E-B33B-40F33353D898}"/>
    <cellStyle name="l_TV Regional_Mari_final_Plano  GO - AJUSTADO 5 2" xfId="41289" xr:uid="{11F61569-4A20-49D3-9E9E-59B203ADEE59}"/>
    <cellStyle name="l_TV Regional_Mari_final_Plano  GO - AJUSTADO 6" xfId="24962" xr:uid="{F0B58554-2CF2-40CB-AD1F-36B677C2BA60}"/>
    <cellStyle name="l_TV Regional_Mari_final_Plano  GO - AJUSTADO_OOH - Rev 12" xfId="4522" xr:uid="{3C3A8BAC-5C79-4C8C-B1C1-93D338EDA899}"/>
    <cellStyle name="l_TV Regional_Mari_final_Plano  PE - Conferido 14.05" xfId="2521" xr:uid="{5B2FB935-F44A-4F6F-B7E5-EC6282C922E6}"/>
    <cellStyle name="l_TV Regional_Mari_final_Plano  PE - Conferido 14.05 2" xfId="11813" xr:uid="{C73F5F36-0ECE-4FE3-9794-168D471C9020}"/>
    <cellStyle name="l_TV Regional_Mari_final_Plano  PE - Conferido 14.05 2 2" xfId="13569" xr:uid="{D49F92A8-3685-489B-BFC2-0B79C118EEFC}"/>
    <cellStyle name="l_TV Regional_Mari_final_Plano  PE - Conferido 14.05 2 2 2" xfId="17199" xr:uid="{B7E6016B-D7CC-4839-A64D-3BDDF32E2A59}"/>
    <cellStyle name="l_TV Regional_Mari_final_Plano  PE - Conferido 14.05 2 2 2 2" xfId="23358" xr:uid="{23D0078E-AE54-4704-9F11-7FFBD270C8B8}"/>
    <cellStyle name="l_TV Regional_Mari_final_Plano  PE - Conferido 14.05 2 2 2 2 2" xfId="40625" xr:uid="{ACA8808A-27EA-423F-BBCF-D539690905EA}"/>
    <cellStyle name="l_TV Regional_Mari_final_Plano  PE - Conferido 14.05 2 2 2 3" xfId="28266" xr:uid="{1F383E2C-440C-46E8-8893-D53075D78EAE}"/>
    <cellStyle name="l_TV Regional_Mari_final_Plano  PE - Conferido 14.05 2 2 3" xfId="31490" xr:uid="{69EB0C9D-D957-4F0C-9ABA-76702A793D6E}"/>
    <cellStyle name="l_TV Regional_Mari_final_Plano  PE - Conferido 14.05 2 2 3 2" xfId="43714" xr:uid="{661653D2-FCCF-45F4-80E8-E60F366FE90F}"/>
    <cellStyle name="l_TV Regional_Mari_final_Plano  PE - Conferido 14.05 2 2 4" xfId="34482" xr:uid="{2A4CECEF-199A-4F2A-8140-D93C3ED4B0F7}"/>
    <cellStyle name="l_TV Regional_Mari_final_Plano  PE - Conferido 14.05 2 2 4 2" xfId="46201" xr:uid="{CE76BA85-B93A-4147-83CF-AD6016D306E9}"/>
    <cellStyle name="l_TV Regional_Mari_final_Plano  PE - Conferido 14.05 2 2 5" xfId="36683" xr:uid="{215C035E-4BB6-49E0-BB55-902DE4F0F0FE}"/>
    <cellStyle name="l_TV Regional_Mari_final_Plano  PE - Conferido 14.05 2 2 6" xfId="24595" xr:uid="{92C2B7E2-7567-4C94-9E18-83D51C5A0E8B}"/>
    <cellStyle name="l_TV Regional_Mari_final_Plano  PE - Conferido 14.05 2 3" xfId="15496" xr:uid="{E052A272-A0A1-41F2-8F26-D8E1EE3DB192}"/>
    <cellStyle name="l_TV Regional_Mari_final_Plano  PE - Conferido 14.05 2 3 2" xfId="21655" xr:uid="{F29F5319-668A-4C84-968C-315EABC6D164}"/>
    <cellStyle name="l_TV Regional_Mari_final_Plano  PE - Conferido 14.05 2 3 2 2" xfId="39028" xr:uid="{091B0ED7-8FDE-49F0-BB14-79A3B0E74E07}"/>
    <cellStyle name="l_TV Regional_Mari_final_Plano  PE - Conferido 14.05 2 3 3" xfId="26617" xr:uid="{5524E5A5-9C58-413F-B5C8-C11E32A96D26}"/>
    <cellStyle name="l_TV Regional_Mari_final_Plano  PE - Conferido 14.05 2 4" xfId="29808" xr:uid="{4F1CBD6B-07A6-43FB-AAD8-51421CC54A48}"/>
    <cellStyle name="l_TV Regional_Mari_final_Plano  PE - Conferido 14.05 2 4 2" xfId="42118" xr:uid="{5B863E48-E17B-42D6-A6DF-10FB73A0BAF4}"/>
    <cellStyle name="l_TV Regional_Mari_final_Plano  PE - Conferido 14.05 2 5" xfId="32792" xr:uid="{545FBCD8-234E-45A4-809C-587DFC02743A}"/>
    <cellStyle name="l_TV Regional_Mari_final_Plano  PE - Conferido 14.05 2 5 2" xfId="44547" xr:uid="{9A99BBD6-B84F-4409-A7D1-3C25042DCBDF}"/>
    <cellStyle name="l_TV Regional_Mari_final_Plano  PE - Conferido 14.05 2 6" xfId="35097" xr:uid="{A3503541-891D-4783-A080-912A1039A9F3}"/>
    <cellStyle name="l_TV Regional_Mari_final_Plano  PE - Conferido 14.05 2 7" xfId="19295" xr:uid="{E6847EC9-6BB7-4E01-8C25-71C4F9EDCCED}"/>
    <cellStyle name="l_TV Regional_Mari_final_Plano  PE - Conferido 14.05 3" xfId="12766" xr:uid="{65B5366B-28BE-4471-9BED-B5679E4FEE70}"/>
    <cellStyle name="l_TV Regional_Mari_final_Plano  PE - Conferido 14.05 3 2" xfId="16396" xr:uid="{90050169-76D9-490C-B717-40EC80E6DA16}"/>
    <cellStyle name="l_TV Regional_Mari_final_Plano  PE - Conferido 14.05 3 2 2" xfId="22555" xr:uid="{B10BFF62-E360-4B0F-8AC7-418C2DB66E96}"/>
    <cellStyle name="l_TV Regional_Mari_final_Plano  PE - Conferido 14.05 3 2 2 2" xfId="39833" xr:uid="{FB2A9C15-77B8-42D2-88C7-648974216816}"/>
    <cellStyle name="l_TV Regional_Mari_final_Plano  PE - Conferido 14.05 3 2 3" xfId="27474" xr:uid="{309BB9E4-E314-40C6-BFE4-88D5865E3AA0}"/>
    <cellStyle name="l_TV Regional_Mari_final_Plano  PE - Conferido 14.05 3 2 4" xfId="48733" xr:uid="{66E76A37-7D1F-4516-9480-47516C5E23FD}"/>
    <cellStyle name="l_TV Regional_Mari_final_Plano  PE - Conferido 14.05 3 3" xfId="18096" xr:uid="{E2EB8578-9C45-4CE7-9D69-BAA45BE22704}"/>
    <cellStyle name="l_TV Regional_Mari_final_Plano  PE - Conferido 14.05 3 3 2" xfId="24255" xr:uid="{0F3BE7FE-C570-4EF8-A046-B8C64E7D6E65}"/>
    <cellStyle name="l_TV Regional_Mari_final_Plano  PE - Conferido 14.05 3 3 2 2" xfId="42918" xr:uid="{16D0870B-3318-445B-A216-EF23AB915A0E}"/>
    <cellStyle name="l_TV Regional_Mari_final_Plano  PE - Conferido 14.05 3 3 3" xfId="30692" xr:uid="{AD032F5D-5533-4AC9-B788-4CD932FD5010}"/>
    <cellStyle name="l_TV Regional_Mari_final_Plano  PE - Conferido 14.05 3 4" xfId="33689" xr:uid="{D6E2AD36-EDB0-444B-99D0-3FB7825E4A57}"/>
    <cellStyle name="l_TV Regional_Mari_final_Plano  PE - Conferido 14.05 3 4 2" xfId="45408" xr:uid="{24323836-D169-4726-B07C-084645FE96BB}"/>
    <cellStyle name="l_TV Regional_Mari_final_Plano  PE - Conferido 14.05 3 5" xfId="35891" xr:uid="{F62379E4-3796-4619-9BDE-83B6AC497728}"/>
    <cellStyle name="l_TV Regional_Mari_final_Plano  PE - Conferido 14.05 3 6" xfId="36783" xr:uid="{FA275A81-8F46-4418-8411-949B4DB3A068}"/>
    <cellStyle name="l_TV Regional_Mari_final_Plano  PE - Conferido 14.05 3 6 2" xfId="46319" xr:uid="{646EC59D-2EC6-45B5-8CA6-C1730C837CB6}"/>
    <cellStyle name="l_TV Regional_Mari_final_Plano  PE - Conferido 14.05 4" xfId="14656" xr:uid="{94C797B0-562C-4EC8-BF5F-183BA9769DF5}"/>
    <cellStyle name="l_TV Regional_Mari_final_Plano  PE - Conferido 14.05 4 2" xfId="20815" xr:uid="{6C5B2D12-FBA2-4775-9727-6D68FA9E717D}"/>
    <cellStyle name="l_TV Regional_Mari_final_Plano  PE - Conferido 14.05 4 2 2" xfId="38225" xr:uid="{2F321411-57B5-49E3-97A3-1A51B823D5BA}"/>
    <cellStyle name="l_TV Regional_Mari_final_Plano  PE - Conferido 14.05 4 3" xfId="25723" xr:uid="{03889174-EE0A-4E07-863D-81DC71117519}"/>
    <cellStyle name="l_TV Regional_Mari_final_Plano  PE - Conferido 14.05 5" xfId="28934" xr:uid="{6C5D4E0E-B67C-47F8-A7E4-63B5083606BC}"/>
    <cellStyle name="l_TV Regional_Mari_final_Plano  PE - Conferido 14.05 5 2" xfId="41290" xr:uid="{562C49F9-D84C-4AD7-B757-90141974894E}"/>
    <cellStyle name="l_TV Regional_Mari_final_Plano  PE - Conferido 14.05 6" xfId="24961" xr:uid="{61150564-8E4C-456D-AABF-BCE5672FFF40}"/>
    <cellStyle name="l_TV Regional_Mari_final_Plano  PE - Conferido 14.05_OOH - Rev 12" xfId="4523" xr:uid="{037EF45E-D1F7-4C34-8A03-322919FA5486}"/>
    <cellStyle name="l_TV Regional_Mari_final_Plano  PE - Jornal Meia Pág. Tab. 17.05" xfId="2522" xr:uid="{CC7EF715-370E-45F6-9F2A-962B5BBE5C71}"/>
    <cellStyle name="l_TV Regional_Mari_final_Plano AC - 06-05 CONFERÊNCIA 07.05.08" xfId="2523" xr:uid="{290F25AD-F8EA-4115-A635-6C251B106F08}"/>
    <cellStyle name="l_TV Regional_Mari_final_Plano AC - 06-05 CONFERÊNCIA 07.05.08 2" xfId="11814" xr:uid="{65F31EB0-A36F-477B-97ED-2FA41A2AA6B4}"/>
    <cellStyle name="l_TV Regional_Mari_final_Plano AC - 06-05 CONFERÊNCIA 07.05.08 2 2" xfId="13570" xr:uid="{028C6E85-552F-4DB3-8E63-EDF367A71765}"/>
    <cellStyle name="l_TV Regional_Mari_final_Plano AC - 06-05 CONFERÊNCIA 07.05.08 2 2 2" xfId="17200" xr:uid="{518AB5F4-F09E-43B3-A7A5-32C3E92408FB}"/>
    <cellStyle name="l_TV Regional_Mari_final_Plano AC - 06-05 CONFERÊNCIA 07.05.08 2 2 2 2" xfId="23359" xr:uid="{C4DC1141-0213-4488-B6F2-4B48544962E3}"/>
    <cellStyle name="l_TV Regional_Mari_final_Plano AC - 06-05 CONFERÊNCIA 07.05.08 2 2 2 2 2" xfId="40626" xr:uid="{997C19FE-B96F-414F-BD83-96A1323804D4}"/>
    <cellStyle name="l_TV Regional_Mari_final_Plano AC - 06-05 CONFERÊNCIA 07.05.08 2 2 2 3" xfId="28267" xr:uid="{5265AF07-9719-4EC2-A4D8-A2A44D5BB6FE}"/>
    <cellStyle name="l_TV Regional_Mari_final_Plano AC - 06-05 CONFERÊNCIA 07.05.08 2 2 3" xfId="31491" xr:uid="{CEBAEA1A-AE41-463A-8D1D-8FCD32ECA038}"/>
    <cellStyle name="l_TV Regional_Mari_final_Plano AC - 06-05 CONFERÊNCIA 07.05.08 2 2 3 2" xfId="43715" xr:uid="{CE8FE34C-CFC9-46E3-B452-32ECEEFF5320}"/>
    <cellStyle name="l_TV Regional_Mari_final_Plano AC - 06-05 CONFERÊNCIA 07.05.08 2 2 4" xfId="34483" xr:uid="{8E4AE2C4-C49D-4D80-88A1-6D013C4EFAA3}"/>
    <cellStyle name="l_TV Regional_Mari_final_Plano AC - 06-05 CONFERÊNCIA 07.05.08 2 2 4 2" xfId="46202" xr:uid="{310ECAA4-718F-4F20-BB7C-24BF1269C94F}"/>
    <cellStyle name="l_TV Regional_Mari_final_Plano AC - 06-05 CONFERÊNCIA 07.05.08 2 2 5" xfId="36684" xr:uid="{F49A20A6-13FE-4BC3-8E92-4A7E9F2CBD52}"/>
    <cellStyle name="l_TV Regional_Mari_final_Plano AC - 06-05 CONFERÊNCIA 07.05.08 2 2 6" xfId="24596" xr:uid="{2DB75E8C-BC66-4DB8-A31C-FCC610B9989E}"/>
    <cellStyle name="l_TV Regional_Mari_final_Plano AC - 06-05 CONFERÊNCIA 07.05.08 2 3" xfId="15497" xr:uid="{DBEB7412-2B3A-494B-9E74-A9021D9982E2}"/>
    <cellStyle name="l_TV Regional_Mari_final_Plano AC - 06-05 CONFERÊNCIA 07.05.08 2 3 2" xfId="21656" xr:uid="{7E925D13-43D9-4D81-8C0A-002F117960B6}"/>
    <cellStyle name="l_TV Regional_Mari_final_Plano AC - 06-05 CONFERÊNCIA 07.05.08 2 3 2 2" xfId="39029" xr:uid="{C55D778D-331A-4740-873B-322DD2DCECD9}"/>
    <cellStyle name="l_TV Regional_Mari_final_Plano AC - 06-05 CONFERÊNCIA 07.05.08 2 3 3" xfId="26618" xr:uid="{0A0487D4-0B5A-4A4C-AA7E-C1E4866E6D7B}"/>
    <cellStyle name="l_TV Regional_Mari_final_Plano AC - 06-05 CONFERÊNCIA 07.05.08 2 4" xfId="29809" xr:uid="{32FF18CC-D418-4E9D-93F2-63998B78519D}"/>
    <cellStyle name="l_TV Regional_Mari_final_Plano AC - 06-05 CONFERÊNCIA 07.05.08 2 4 2" xfId="42119" xr:uid="{E88ED4D9-C158-448D-9131-669B1C88BD7D}"/>
    <cellStyle name="l_TV Regional_Mari_final_Plano AC - 06-05 CONFERÊNCIA 07.05.08 2 5" xfId="32793" xr:uid="{C80DA993-3840-45B1-8010-171A6256E7D6}"/>
    <cellStyle name="l_TV Regional_Mari_final_Plano AC - 06-05 CONFERÊNCIA 07.05.08 2 5 2" xfId="44548" xr:uid="{2813D8FD-2A3C-4701-8668-7CDF72FB6681}"/>
    <cellStyle name="l_TV Regional_Mari_final_Plano AC - 06-05 CONFERÊNCIA 07.05.08 2 6" xfId="35098" xr:uid="{5570CD04-55DE-4AE3-BD4E-02C7F8D4F8E9}"/>
    <cellStyle name="l_TV Regional_Mari_final_Plano AC - 06-05 CONFERÊNCIA 07.05.08 2 7" xfId="19589" xr:uid="{015671CE-471F-4978-B5B0-9F1EC2AD93F3}"/>
    <cellStyle name="l_TV Regional_Mari_final_Plano AC - 06-05 CONFERÊNCIA 07.05.08 3" xfId="12767" xr:uid="{D43A536D-CF42-4BDC-B369-F895C62D5CD3}"/>
    <cellStyle name="l_TV Regional_Mari_final_Plano AC - 06-05 CONFERÊNCIA 07.05.08 3 2" xfId="16397" xr:uid="{0C437B88-5ADF-41C6-A7EE-7415EF566974}"/>
    <cellStyle name="l_TV Regional_Mari_final_Plano AC - 06-05 CONFERÊNCIA 07.05.08 3 2 2" xfId="22556" xr:uid="{F6B34A21-2EC9-464D-B37A-0B68E0DBFD0B}"/>
    <cellStyle name="l_TV Regional_Mari_final_Plano AC - 06-05 CONFERÊNCIA 07.05.08 3 2 2 2" xfId="39834" xr:uid="{4856FB5B-1177-4DAA-965F-742FCC0A0B25}"/>
    <cellStyle name="l_TV Regional_Mari_final_Plano AC - 06-05 CONFERÊNCIA 07.05.08 3 2 3" xfId="27475" xr:uid="{95101647-8488-4C9A-AB7D-032B7BA92266}"/>
    <cellStyle name="l_TV Regional_Mari_final_Plano AC - 06-05 CONFERÊNCIA 07.05.08 3 2 4" xfId="48734" xr:uid="{B09C5DF2-8B2C-4047-8851-CD82C42641A0}"/>
    <cellStyle name="l_TV Regional_Mari_final_Plano AC - 06-05 CONFERÊNCIA 07.05.08 3 3" xfId="18097" xr:uid="{BD98EB6E-518B-43A9-90C5-B94D6849473D}"/>
    <cellStyle name="l_TV Regional_Mari_final_Plano AC - 06-05 CONFERÊNCIA 07.05.08 3 3 2" xfId="24256" xr:uid="{FC5C74EA-54F8-41C2-9FCC-3C8E589EED74}"/>
    <cellStyle name="l_TV Regional_Mari_final_Plano AC - 06-05 CONFERÊNCIA 07.05.08 3 3 2 2" xfId="42919" xr:uid="{5D3A23FC-CD3D-4970-9AA4-74CA2D939F83}"/>
    <cellStyle name="l_TV Regional_Mari_final_Plano AC - 06-05 CONFERÊNCIA 07.05.08 3 3 3" xfId="30693" xr:uid="{99252A64-25B7-4323-83C3-23FE4B30ACC6}"/>
    <cellStyle name="l_TV Regional_Mari_final_Plano AC - 06-05 CONFERÊNCIA 07.05.08 3 4" xfId="33690" xr:uid="{D943D0BC-2427-46D5-8F38-29383ACDB6F9}"/>
    <cellStyle name="l_TV Regional_Mari_final_Plano AC - 06-05 CONFERÊNCIA 07.05.08 3 4 2" xfId="45409" xr:uid="{4BC9277C-DA66-4B44-A7C2-0AA60092F9A4}"/>
    <cellStyle name="l_TV Regional_Mari_final_Plano AC - 06-05 CONFERÊNCIA 07.05.08 3 5" xfId="35892" xr:uid="{748743C9-EF88-4CA9-A7C9-86F0412CA55B}"/>
    <cellStyle name="l_TV Regional_Mari_final_Plano AC - 06-05 CONFERÊNCIA 07.05.08 3 6" xfId="29905" xr:uid="{859C1024-08C2-4069-B2DD-46B97017CDB8}"/>
    <cellStyle name="l_TV Regional_Mari_final_Plano AC - 06-05 CONFERÊNCIA 07.05.08 3 6 2" xfId="42201" xr:uid="{9F1D2147-CE84-4334-BBD9-2DF34DFBFB4B}"/>
    <cellStyle name="l_TV Regional_Mari_final_Plano AC - 06-05 CONFERÊNCIA 07.05.08 4" xfId="14657" xr:uid="{8D0A85C5-280A-429F-9CFA-8B0C25F1F598}"/>
    <cellStyle name="l_TV Regional_Mari_final_Plano AC - 06-05 CONFERÊNCIA 07.05.08 4 2" xfId="20816" xr:uid="{CEEF11FD-8ABA-49F7-81B6-16FA9EF88DB4}"/>
    <cellStyle name="l_TV Regional_Mari_final_Plano AC - 06-05 CONFERÊNCIA 07.05.08 4 2 2" xfId="38226" xr:uid="{88635518-3C32-42DA-81A4-2B76700D2125}"/>
    <cellStyle name="l_TV Regional_Mari_final_Plano AC - 06-05 CONFERÊNCIA 07.05.08 4 3" xfId="25724" xr:uid="{65654910-E51B-4529-9EB8-79FB195F4A0B}"/>
    <cellStyle name="l_TV Regional_Mari_final_Plano AC - 06-05 CONFERÊNCIA 07.05.08 5" xfId="28935" xr:uid="{7C9F65FA-F23D-44FF-83FE-B7933E5289F3}"/>
    <cellStyle name="l_TV Regional_Mari_final_Plano AC - 06-05 CONFERÊNCIA 07.05.08 5 2" xfId="41291" xr:uid="{C84DD10A-E1D6-4E2C-AAA1-EF53040CE119}"/>
    <cellStyle name="l_TV Regional_Mari_final_Plano AC - 06-05 CONFERÊNCIA 07.05.08 6" xfId="24960" xr:uid="{B2F39332-ADE8-48ED-8067-3CD324E09054}"/>
    <cellStyle name="l_TV Regional_Mari_final_Plano AC - 06-05 CONFERÊNCIA 07.05.08_OOH - Rev 12" xfId="4524" xr:uid="{F1C2E920-9909-4C27-A113-7064CE3D3A7F}"/>
    <cellStyle name="l_TV Regional_Mari_final_Plano AC - AJUSTADO -" xfId="2524" xr:uid="{0BD238F2-2970-44C1-A93A-E3E998310F33}"/>
    <cellStyle name="l_TV Regional_Mari_final_Plano AC - AJUSTADO - 2" xfId="11815" xr:uid="{B3D5BA3B-5A24-4EC5-906E-12436CD55DDB}"/>
    <cellStyle name="l_TV Regional_Mari_final_Plano AC - AJUSTADO - 2 2" xfId="13571" xr:uid="{F1A8C901-B34E-481E-9B57-E308C84AF174}"/>
    <cellStyle name="l_TV Regional_Mari_final_Plano AC - AJUSTADO - 2 2 2" xfId="17201" xr:uid="{CFBDD2D3-511B-4458-BA0E-BF17C88091DE}"/>
    <cellStyle name="l_TV Regional_Mari_final_Plano AC - AJUSTADO - 2 2 2 2" xfId="23360" xr:uid="{EA6941F4-9D79-43C0-B875-0AFC087CC2BC}"/>
    <cellStyle name="l_TV Regional_Mari_final_Plano AC - AJUSTADO - 2 2 2 2 2" xfId="40627" xr:uid="{FF7B3A55-ACCF-4EC2-AEDB-AA1D85C54614}"/>
    <cellStyle name="l_TV Regional_Mari_final_Plano AC - AJUSTADO - 2 2 2 3" xfId="28268" xr:uid="{9E3D9515-A7DE-4A22-AB42-1D3BC0C4D513}"/>
    <cellStyle name="l_TV Regional_Mari_final_Plano AC - AJUSTADO - 2 2 3" xfId="31492" xr:uid="{0DCD3EE8-418C-4724-9B69-E1FF20B656C4}"/>
    <cellStyle name="l_TV Regional_Mari_final_Plano AC - AJUSTADO - 2 2 3 2" xfId="43716" xr:uid="{02BE68ED-E214-45E1-A3EC-763BDEF32F81}"/>
    <cellStyle name="l_TV Regional_Mari_final_Plano AC - AJUSTADO - 2 2 4" xfId="34484" xr:uid="{D79461A3-5F5E-4DF3-952E-B44E91EFC201}"/>
    <cellStyle name="l_TV Regional_Mari_final_Plano AC - AJUSTADO - 2 2 4 2" xfId="46203" xr:uid="{52FAF620-347F-4E4C-8C0E-ABC9116B169C}"/>
    <cellStyle name="l_TV Regional_Mari_final_Plano AC - AJUSTADO - 2 2 5" xfId="36685" xr:uid="{5F3DAD7F-E52D-461E-8201-6FFB7EA8D5F9}"/>
    <cellStyle name="l_TV Regional_Mari_final_Plano AC - AJUSTADO - 2 2 6" xfId="24597" xr:uid="{0B37A705-69DD-4123-994C-9FAD737D96D5}"/>
    <cellStyle name="l_TV Regional_Mari_final_Plano AC - AJUSTADO - 2 3" xfId="15498" xr:uid="{DDE01F80-9862-4901-9F0A-2DCF5B17453D}"/>
    <cellStyle name="l_TV Regional_Mari_final_Plano AC - AJUSTADO - 2 3 2" xfId="21657" xr:uid="{8647DFDD-1B7D-48E7-8436-F4FFD2E7CA4A}"/>
    <cellStyle name="l_TV Regional_Mari_final_Plano AC - AJUSTADO - 2 3 2 2" xfId="39030" xr:uid="{BE23C4CD-72F3-4B36-A700-841559742630}"/>
    <cellStyle name="l_TV Regional_Mari_final_Plano AC - AJUSTADO - 2 3 3" xfId="26619" xr:uid="{65453030-9F92-4376-B6D4-A4298104BE87}"/>
    <cellStyle name="l_TV Regional_Mari_final_Plano AC - AJUSTADO - 2 4" xfId="29810" xr:uid="{516131ED-B6C9-49FE-888E-5D4ACFC7F78A}"/>
    <cellStyle name="l_TV Regional_Mari_final_Plano AC - AJUSTADO - 2 4 2" xfId="42120" xr:uid="{1FFADC2D-6316-4132-96A3-D4536982F79F}"/>
    <cellStyle name="l_TV Regional_Mari_final_Plano AC - AJUSTADO - 2 5" xfId="32794" xr:uid="{2E3C3938-FC29-41BA-8C18-ABA5536C2A0C}"/>
    <cellStyle name="l_TV Regional_Mari_final_Plano AC - AJUSTADO - 2 5 2" xfId="44549" xr:uid="{3AB653D3-F101-461F-A3E7-27CF61588662}"/>
    <cellStyle name="l_TV Regional_Mari_final_Plano AC - AJUSTADO - 2 6" xfId="35099" xr:uid="{29D60B32-072F-4355-899B-F436558933B5}"/>
    <cellStyle name="l_TV Regional_Mari_final_Plano AC - AJUSTADO - 2 7" xfId="18912" xr:uid="{9839F3B5-A361-442D-906B-8CC163230BDB}"/>
    <cellStyle name="l_TV Regional_Mari_final_Plano AC - AJUSTADO - 3" xfId="12768" xr:uid="{457AFCBE-1CE4-42CC-ADAD-BDB1FBA72D89}"/>
    <cellStyle name="l_TV Regional_Mari_final_Plano AC - AJUSTADO - 3 2" xfId="16398" xr:uid="{21CB8C22-F2CE-4A15-A9E8-CB6CC1D86C49}"/>
    <cellStyle name="l_TV Regional_Mari_final_Plano AC - AJUSTADO - 3 2 2" xfId="22557" xr:uid="{1D8CE887-CFE0-4B85-A7F5-CE2A1F6AD06F}"/>
    <cellStyle name="l_TV Regional_Mari_final_Plano AC - AJUSTADO - 3 2 2 2" xfId="39835" xr:uid="{F37DAE65-D6F4-4D0F-B445-94E6557BD7EA}"/>
    <cellStyle name="l_TV Regional_Mari_final_Plano AC - AJUSTADO - 3 2 3" xfId="27476" xr:uid="{8FE72680-7CDA-4EFC-BD2D-A2EB05968173}"/>
    <cellStyle name="l_TV Regional_Mari_final_Plano AC - AJUSTADO - 3 2 4" xfId="48735" xr:uid="{44E648C8-CB26-4B06-BBC9-4141EB75E7DF}"/>
    <cellStyle name="l_TV Regional_Mari_final_Plano AC - AJUSTADO - 3 3" xfId="18098" xr:uid="{57E79ECF-F7E8-45A3-B1E9-54265D6BA36C}"/>
    <cellStyle name="l_TV Regional_Mari_final_Plano AC - AJUSTADO - 3 3 2" xfId="24257" xr:uid="{284E5E8E-8786-45CE-BBAB-291BDBC43B5F}"/>
    <cellStyle name="l_TV Regional_Mari_final_Plano AC - AJUSTADO - 3 3 2 2" xfId="42920" xr:uid="{70424BA7-BC06-42B0-A154-3DBCE402F44C}"/>
    <cellStyle name="l_TV Regional_Mari_final_Plano AC - AJUSTADO - 3 3 3" xfId="30694" xr:uid="{39585113-ED3A-4D0F-9FC9-482A01331D60}"/>
    <cellStyle name="l_TV Regional_Mari_final_Plano AC - AJUSTADO - 3 4" xfId="33691" xr:uid="{6B1880E6-9556-4568-8727-76390CC942FB}"/>
    <cellStyle name="l_TV Regional_Mari_final_Plano AC - AJUSTADO - 3 4 2" xfId="45410" xr:uid="{723895D3-DC13-431D-9C5F-9F7A66C17872}"/>
    <cellStyle name="l_TV Regional_Mari_final_Plano AC - AJUSTADO - 3 5" xfId="35893" xr:uid="{E41D5F68-D03B-4229-B845-83D0DC25D3E9}"/>
    <cellStyle name="l_TV Regional_Mari_final_Plano AC - AJUSTADO - 3 6" xfId="36979" xr:uid="{0AC74371-5A8D-4823-81D4-7458159A7FF1}"/>
    <cellStyle name="l_TV Regional_Mari_final_Plano AC - AJUSTADO - 3 6 2" xfId="46515" xr:uid="{26984A13-9181-4261-80D5-105BB07C68C7}"/>
    <cellStyle name="l_TV Regional_Mari_final_Plano AC - AJUSTADO - 4" xfId="14658" xr:uid="{E4DAFC8B-4425-466B-95B4-AC74B3ABAB28}"/>
    <cellStyle name="l_TV Regional_Mari_final_Plano AC - AJUSTADO - 4 2" xfId="20817" xr:uid="{2938B503-A2A1-43D6-B6DA-CEF8AE508A87}"/>
    <cellStyle name="l_TV Regional_Mari_final_Plano AC - AJUSTADO - 4 2 2" xfId="38227" xr:uid="{B3BF995B-1FB4-44A6-9E71-714B18D47D9D}"/>
    <cellStyle name="l_TV Regional_Mari_final_Plano AC - AJUSTADO - 4 3" xfId="25725" xr:uid="{1E1EF12D-791C-4BEF-90C2-6C81FF023272}"/>
    <cellStyle name="l_TV Regional_Mari_final_Plano AC - AJUSTADO - 5" xfId="28936" xr:uid="{72C09E58-1D38-4C69-8D2B-0AD492A13384}"/>
    <cellStyle name="l_TV Regional_Mari_final_Plano AC - AJUSTADO - 5 2" xfId="41292" xr:uid="{7AFFB362-52CC-45BD-8122-9CCD7355F0B9}"/>
    <cellStyle name="l_TV Regional_Mari_final_Plano AC - AJUSTADO - 6" xfId="24959" xr:uid="{4F89FFD8-9EB5-4666-A505-C924A5FAE3C7}"/>
    <cellStyle name="l_TV Regional_Mari_final_Plano AC - AJUSTADO -_CINEMA - 9 MERCADOS" xfId="2525" xr:uid="{D04C44E9-2D17-4846-821E-638B886F60E3}"/>
    <cellStyle name="l_TV Regional_Mari_final_Plano AC - AJUSTADO -_CINEMA - BRASÍLIA - 141" xfId="2526" xr:uid="{E219DF88-4AEE-4733-A321-37BD087092DC}"/>
    <cellStyle name="l_TV Regional_Mari_final_Plano AC - AJUSTADO -_OOH - Rev 12" xfId="4525" xr:uid="{AFE9CD32-00C4-4914-BBBA-DB5C4D86EAB1}"/>
    <cellStyle name="l_TV Regional_Mari_final_Plano AC - AJUSTADO -_Plano  DF - Jornal Meia Pág. Tab. 17.05" xfId="2527" xr:uid="{23D93D15-56C4-4962-AD0A-355EFF544580}"/>
    <cellStyle name="l_TV Regional_Mari_final_Plano AC - AJUSTADO -_Plano  PE - Jornal Meia Pág. Tab. 17.05" xfId="2528" xr:uid="{89EEEDCD-3E01-4BDD-AAC7-24F667250DA1}"/>
    <cellStyle name="l_TV Regional_Mari_final_Plano AC - AJUSTADO -_Plano BA - Jornal Meia Pág. Tab. 17.05" xfId="2529" xr:uid="{D48C7D01-2479-48FC-8581-3974E68716CC}"/>
    <cellStyle name="l_TV Regional_Mari_final_Plano AC - AJUSTADO -_Plano CE - Jornal Meia Pág. Tab. 17.05" xfId="2530" xr:uid="{000085DE-099A-49CC-BE8D-CE25DB4AB171}"/>
    <cellStyle name="l_TV Regional_Mari_final_Plano AC - AJUSTADO -_Plano MG - 16.05.08" xfId="2531" xr:uid="{56FC4B0D-CF2A-4C85-992B-DBA04ED155C8}"/>
    <cellStyle name="l_TV Regional_Mari_final_Plano AC - AJUSTADO -_Plano PR -" xfId="2532" xr:uid="{2C5D6903-31B8-4CF1-AD80-C37126DC0CF0}"/>
    <cellStyle name="l_TV Regional_Mari_final_Plano AC - AJUSTADO -_Plano PR - 16-05-08" xfId="2533" xr:uid="{B3CE1C87-DAB9-4078-9E6D-81FD4F48F312}"/>
    <cellStyle name="l_TV Regional_Mari_final_Plano AC - AJUSTADO -_Plano RJ - AJUSTADO 06.05.08 CONFERÊNCIAS 15.05.08 - Cíntia" xfId="2534" xr:uid="{727003CB-1708-402D-9FD0-EC2600E37974}"/>
    <cellStyle name="l_TV Regional_Mari_final_Plano AC - AJUSTADO -_Plano RJ - AJUSTADO 06.05.08 CONFERÊNCIAS 15.05.08 - Cíntia 2" xfId="11816" xr:uid="{8137CDA3-E6BD-45AC-9B00-925EFCF592E8}"/>
    <cellStyle name="l_TV Regional_Mari_final_Plano AC - AJUSTADO -_Plano RJ - AJUSTADO 06.05.08 CONFERÊNCIAS 15.05.08 - Cíntia 2 2" xfId="13572" xr:uid="{62700A42-A2A1-4208-BD10-CFB884BB87C4}"/>
    <cellStyle name="l_TV Regional_Mari_final_Plano AC - AJUSTADO -_Plano RJ - AJUSTADO 06.05.08 CONFERÊNCIAS 15.05.08 - Cíntia 2 2 2" xfId="17202" xr:uid="{29155200-AA07-48A1-9614-038D595D328C}"/>
    <cellStyle name="l_TV Regional_Mari_final_Plano AC - AJUSTADO -_Plano RJ - AJUSTADO 06.05.08 CONFERÊNCIAS 15.05.08 - Cíntia 2 2 2 2" xfId="23361" xr:uid="{41E7107E-099F-4069-A619-D50CCDE141E1}"/>
    <cellStyle name="l_TV Regional_Mari_final_Plano AC - AJUSTADO -_Plano RJ - AJUSTADO 06.05.08 CONFERÊNCIAS 15.05.08 - Cíntia 2 2 2 2 2" xfId="40628" xr:uid="{4F10AD37-BE46-44B0-B1BA-676A46A4A99D}"/>
    <cellStyle name="l_TV Regional_Mari_final_Plano AC - AJUSTADO -_Plano RJ - AJUSTADO 06.05.08 CONFERÊNCIAS 15.05.08 - Cíntia 2 2 2 3" xfId="28269" xr:uid="{27BF808C-F14D-4002-A6EE-3DD401B303B8}"/>
    <cellStyle name="l_TV Regional_Mari_final_Plano AC - AJUSTADO -_Plano RJ - AJUSTADO 06.05.08 CONFERÊNCIAS 15.05.08 - Cíntia 2 2 3" xfId="31493" xr:uid="{2C6EAB57-8752-41E4-B07D-AF099F945896}"/>
    <cellStyle name="l_TV Regional_Mari_final_Plano AC - AJUSTADO -_Plano RJ - AJUSTADO 06.05.08 CONFERÊNCIAS 15.05.08 - Cíntia 2 2 3 2" xfId="43717" xr:uid="{E149E2A2-3370-455F-886F-07F65FD3AE19}"/>
    <cellStyle name="l_TV Regional_Mari_final_Plano AC - AJUSTADO -_Plano RJ - AJUSTADO 06.05.08 CONFERÊNCIAS 15.05.08 - Cíntia 2 2 4" xfId="34485" xr:uid="{A0EC757A-133D-43F1-A7BE-DB86D63EC461}"/>
    <cellStyle name="l_TV Regional_Mari_final_Plano AC - AJUSTADO -_Plano RJ - AJUSTADO 06.05.08 CONFERÊNCIAS 15.05.08 - Cíntia 2 2 4 2" xfId="46204" xr:uid="{474003D5-092C-4888-B346-A0FD3ADF65A2}"/>
    <cellStyle name="l_TV Regional_Mari_final_Plano AC - AJUSTADO -_Plano RJ - AJUSTADO 06.05.08 CONFERÊNCIAS 15.05.08 - Cíntia 2 2 5" xfId="36686" xr:uid="{837AC737-7F2B-46D2-9360-B05744FC22DC}"/>
    <cellStyle name="l_TV Regional_Mari_final_Plano AC - AJUSTADO -_Plano RJ - AJUSTADO 06.05.08 CONFERÊNCIAS 15.05.08 - Cíntia 2 2 6" xfId="24598" xr:uid="{0A04F1A0-11E3-4771-B440-16A30A46CA5A}"/>
    <cellStyle name="l_TV Regional_Mari_final_Plano AC - AJUSTADO -_Plano RJ - AJUSTADO 06.05.08 CONFERÊNCIAS 15.05.08 - Cíntia 2 3" xfId="15499" xr:uid="{62EE5025-3C8A-445F-B2E0-D325D6F6B650}"/>
    <cellStyle name="l_TV Regional_Mari_final_Plano AC - AJUSTADO -_Plano RJ - AJUSTADO 06.05.08 CONFERÊNCIAS 15.05.08 - Cíntia 2 3 2" xfId="21658" xr:uid="{BC4B7613-C751-411B-85D2-0C8707B8439C}"/>
    <cellStyle name="l_TV Regional_Mari_final_Plano AC - AJUSTADO -_Plano RJ - AJUSTADO 06.05.08 CONFERÊNCIAS 15.05.08 - Cíntia 2 3 2 2" xfId="39031" xr:uid="{CD6FD497-EAA6-4BED-9115-F5197D4EE952}"/>
    <cellStyle name="l_TV Regional_Mari_final_Plano AC - AJUSTADO -_Plano RJ - AJUSTADO 06.05.08 CONFERÊNCIAS 15.05.08 - Cíntia 2 3 3" xfId="26620" xr:uid="{A5F2BCFA-DD06-43D5-873B-26B079653765}"/>
    <cellStyle name="l_TV Regional_Mari_final_Plano AC - AJUSTADO -_Plano RJ - AJUSTADO 06.05.08 CONFERÊNCIAS 15.05.08 - Cíntia 2 4" xfId="29811" xr:uid="{8DCE2FE0-F937-4801-9A5E-C40E03F91A3F}"/>
    <cellStyle name="l_TV Regional_Mari_final_Plano AC - AJUSTADO -_Plano RJ - AJUSTADO 06.05.08 CONFERÊNCIAS 15.05.08 - Cíntia 2 4 2" xfId="42121" xr:uid="{556644DE-621F-41D4-BDA6-C8620AA9E463}"/>
    <cellStyle name="l_TV Regional_Mari_final_Plano AC - AJUSTADO -_Plano RJ - AJUSTADO 06.05.08 CONFERÊNCIAS 15.05.08 - Cíntia 2 5" xfId="32795" xr:uid="{D689C68D-505E-4E47-9269-47D5AB6BC6D6}"/>
    <cellStyle name="l_TV Regional_Mari_final_Plano AC - AJUSTADO -_Plano RJ - AJUSTADO 06.05.08 CONFERÊNCIAS 15.05.08 - Cíntia 2 5 2" xfId="44550" xr:uid="{96B5BD60-5FF7-4297-A87A-286C337CEFE5}"/>
    <cellStyle name="l_TV Regional_Mari_final_Plano AC - AJUSTADO -_Plano RJ - AJUSTADO 06.05.08 CONFERÊNCIAS 15.05.08 - Cíntia 2 6" xfId="35100" xr:uid="{4205CCF8-C4B2-4746-AAE9-D8720BDC5CB2}"/>
    <cellStyle name="l_TV Regional_Mari_final_Plano AC - AJUSTADO -_Plano RJ - AJUSTADO 06.05.08 CONFERÊNCIAS 15.05.08 - Cíntia 2 7" xfId="18596" xr:uid="{B2E3AACC-8D6D-42F7-B158-B03B4FFB3066}"/>
    <cellStyle name="l_TV Regional_Mari_final_Plano AC - AJUSTADO -_Plano RJ - AJUSTADO 06.05.08 CONFERÊNCIAS 15.05.08 - Cíntia 3" xfId="12769" xr:uid="{CF003010-4A62-4B6E-BCFB-229CDC87FE8C}"/>
    <cellStyle name="l_TV Regional_Mari_final_Plano AC - AJUSTADO -_Plano RJ - AJUSTADO 06.05.08 CONFERÊNCIAS 15.05.08 - Cíntia 3 2" xfId="16399" xr:uid="{B379D780-0FA4-4540-9243-6D6D6EE3B2C5}"/>
    <cellStyle name="l_TV Regional_Mari_final_Plano AC - AJUSTADO -_Plano RJ - AJUSTADO 06.05.08 CONFERÊNCIAS 15.05.08 - Cíntia 3 2 2" xfId="22558" xr:uid="{5F2B6C93-9A40-4DF0-A7FC-DC69B22236A4}"/>
    <cellStyle name="l_TV Regional_Mari_final_Plano AC - AJUSTADO -_Plano RJ - AJUSTADO 06.05.08 CONFERÊNCIAS 15.05.08 - Cíntia 3 2 2 2" xfId="39836" xr:uid="{6C36D8D3-ADB4-4BEF-AE22-8F2DECB52E54}"/>
    <cellStyle name="l_TV Regional_Mari_final_Plano AC - AJUSTADO -_Plano RJ - AJUSTADO 06.05.08 CONFERÊNCIAS 15.05.08 - Cíntia 3 2 3" xfId="27477" xr:uid="{699C7E75-B7CF-4B6B-BE14-9628F54AD180}"/>
    <cellStyle name="l_TV Regional_Mari_final_Plano AC - AJUSTADO -_Plano RJ - AJUSTADO 06.05.08 CONFERÊNCIAS 15.05.08 - Cíntia 3 2 4" xfId="48736" xr:uid="{7B2A6DE6-A858-47AE-B7DE-0DD33C7E2D12}"/>
    <cellStyle name="l_TV Regional_Mari_final_Plano AC - AJUSTADO -_Plano RJ - AJUSTADO 06.05.08 CONFERÊNCIAS 15.05.08 - Cíntia 3 3" xfId="18099" xr:uid="{637ED8E5-DFDD-40F5-8EEF-78A946792420}"/>
    <cellStyle name="l_TV Regional_Mari_final_Plano AC - AJUSTADO -_Plano RJ - AJUSTADO 06.05.08 CONFERÊNCIAS 15.05.08 - Cíntia 3 3 2" xfId="24258" xr:uid="{275DF5AB-7681-442F-8984-F0EBAB7C30B3}"/>
    <cellStyle name="l_TV Regional_Mari_final_Plano AC - AJUSTADO -_Plano RJ - AJUSTADO 06.05.08 CONFERÊNCIAS 15.05.08 - Cíntia 3 3 2 2" xfId="42921" xr:uid="{E2DE6F40-BFA0-4B72-9F03-599B34CF97BC}"/>
    <cellStyle name="l_TV Regional_Mari_final_Plano AC - AJUSTADO -_Plano RJ - AJUSTADO 06.05.08 CONFERÊNCIAS 15.05.08 - Cíntia 3 3 3" xfId="30695" xr:uid="{BCB8A091-5DCF-438D-8303-1DA06D5189CB}"/>
    <cellStyle name="l_TV Regional_Mari_final_Plano AC - AJUSTADO -_Plano RJ - AJUSTADO 06.05.08 CONFERÊNCIAS 15.05.08 - Cíntia 3 4" xfId="33692" xr:uid="{313CBB73-466B-40E0-AB49-18FB51D30117}"/>
    <cellStyle name="l_TV Regional_Mari_final_Plano AC - AJUSTADO -_Plano RJ - AJUSTADO 06.05.08 CONFERÊNCIAS 15.05.08 - Cíntia 3 4 2" xfId="45411" xr:uid="{E5644B6F-B9A3-499E-AB3F-7392B5438506}"/>
    <cellStyle name="l_TV Regional_Mari_final_Plano AC - AJUSTADO -_Plano RJ - AJUSTADO 06.05.08 CONFERÊNCIAS 15.05.08 - Cíntia 3 5" xfId="35894" xr:uid="{D3386C78-B743-4C7B-8529-B1BF3E1D8F3B}"/>
    <cellStyle name="l_TV Regional_Mari_final_Plano AC - AJUSTADO -_Plano RJ - AJUSTADO 06.05.08 CONFERÊNCIAS 15.05.08 - Cíntia 3 6" xfId="37182" xr:uid="{0D6886E9-84F8-4B32-8B31-7026CBBA6644}"/>
    <cellStyle name="l_TV Regional_Mari_final_Plano AC - AJUSTADO -_Plano RJ - AJUSTADO 06.05.08 CONFERÊNCIAS 15.05.08 - Cíntia 3 6 2" xfId="46718" xr:uid="{6E79CC99-A74E-41A1-9A6C-F81CE4839339}"/>
    <cellStyle name="l_TV Regional_Mari_final_Plano AC - AJUSTADO -_Plano RJ - AJUSTADO 06.05.08 CONFERÊNCIAS 15.05.08 - Cíntia 4" xfId="14659" xr:uid="{09304E3C-C6EB-457E-92C2-723054D7DB91}"/>
    <cellStyle name="l_TV Regional_Mari_final_Plano AC - AJUSTADO -_Plano RJ - AJUSTADO 06.05.08 CONFERÊNCIAS 15.05.08 - Cíntia 4 2" xfId="20818" xr:uid="{359D9782-4428-4ABE-9C1E-92330DCD87A7}"/>
    <cellStyle name="l_TV Regional_Mari_final_Plano AC - AJUSTADO -_Plano RJ - AJUSTADO 06.05.08 CONFERÊNCIAS 15.05.08 - Cíntia 4 2 2" xfId="38228" xr:uid="{2B8C123E-3123-427F-9D2A-342B4E0FE889}"/>
    <cellStyle name="l_TV Regional_Mari_final_Plano AC - AJUSTADO -_Plano RJ - AJUSTADO 06.05.08 CONFERÊNCIAS 15.05.08 - Cíntia 4 3" xfId="25726" xr:uid="{F6961A86-A871-49C4-AC87-BF27BB4D44A8}"/>
    <cellStyle name="l_TV Regional_Mari_final_Plano AC - AJUSTADO -_Plano RJ - AJUSTADO 06.05.08 CONFERÊNCIAS 15.05.08 - Cíntia 5" xfId="28937" xr:uid="{99CD0F39-89EE-43A6-BBDD-DA24947E51D5}"/>
    <cellStyle name="l_TV Regional_Mari_final_Plano AC - AJUSTADO -_Plano RJ - AJUSTADO 06.05.08 CONFERÊNCIAS 15.05.08 - Cíntia 5 2" xfId="41293" xr:uid="{22558047-5BD0-40BC-B6FB-40239CEAD188}"/>
    <cellStyle name="l_TV Regional_Mari_final_Plano AC - AJUSTADO -_Plano RJ - AJUSTADO 06.05.08 CONFERÊNCIAS 15.05.08 - Cíntia 6" xfId="24958" xr:uid="{BF308C49-F127-4CD1-A29B-EC5BC70E706B}"/>
    <cellStyle name="l_TV Regional_Mari_final_Plano AC - AJUSTADO -_Plano RJ - AJUSTADO 06.05.08 CONFERÊNCIAS 15.05.08 - Cíntia_OOH - Rev 12" xfId="4526" xr:uid="{357188B5-5EF1-47BB-BA10-0539E288F080}"/>
    <cellStyle name="l_TV Regional_Mari_final_Plano AC - AJUSTADO -_Plano RJ -16.05.08" xfId="2535" xr:uid="{8E70F288-AEA6-4F7E-8DC2-55231F0F4482}"/>
    <cellStyle name="l_TV Regional_Mari_final_Plano AC - AJUSTADO -_Plano RS" xfId="2536" xr:uid="{F550B8A8-A9C5-44DC-A8A2-09C376439ADC}"/>
    <cellStyle name="l_TV Regional_Mari_final_Plano AC - AJUSTADO -_Plano RS - 16-05-08" xfId="2537" xr:uid="{EF91FADD-B169-4780-AD46-0D31C83E0D88}"/>
    <cellStyle name="l_TV Regional_Mari_final_Plano AC - AJUSTADO -_SÉCULO 21" xfId="2538" xr:uid="{934F5B5C-5B4E-4049-B79E-FFDDABA0F400}"/>
    <cellStyle name="l_TV Regional_Mari_final_Plano AC - AJUSTADO -_TV MATISSE" xfId="2539" xr:uid="{8E9DD725-8A71-469E-9E04-16B361FFD32F}"/>
    <cellStyle name="l_TV Regional_Mari_final_Plano AC - AJUSTADO -_TV MATISSE 2" xfId="11817" xr:uid="{1B0F34EF-B01A-47A4-9416-6FBCBA411A77}"/>
    <cellStyle name="l_TV Regional_Mari_final_Plano AC - AJUSTADO -_TV MATISSE 2 2" xfId="13573" xr:uid="{F29BC950-1B64-4AAA-B5BF-BB60247F9541}"/>
    <cellStyle name="l_TV Regional_Mari_final_Plano AC - AJUSTADO -_TV MATISSE 2 2 2" xfId="17203" xr:uid="{4A3B22EB-4B14-4AA8-B140-024DEB061231}"/>
    <cellStyle name="l_TV Regional_Mari_final_Plano AC - AJUSTADO -_TV MATISSE 2 2 2 2" xfId="23362" xr:uid="{053270F5-9A61-4E58-BDB2-A0F06B07925A}"/>
    <cellStyle name="l_TV Regional_Mari_final_Plano AC - AJUSTADO -_TV MATISSE 2 2 2 2 2" xfId="40629" xr:uid="{F70C6709-3EBC-4119-B539-E107C5FA344C}"/>
    <cellStyle name="l_TV Regional_Mari_final_Plano AC - AJUSTADO -_TV MATISSE 2 2 2 3" xfId="28270" xr:uid="{39036511-8CC2-4F83-93D7-3965E7D2B925}"/>
    <cellStyle name="l_TV Regional_Mari_final_Plano AC - AJUSTADO -_TV MATISSE 2 2 3" xfId="31494" xr:uid="{183CBADC-C6B2-448C-AD4A-505916B0D2CA}"/>
    <cellStyle name="l_TV Regional_Mari_final_Plano AC - AJUSTADO -_TV MATISSE 2 2 3 2" xfId="43718" xr:uid="{821E7343-8F81-4FC3-9796-4B52302ACDFC}"/>
    <cellStyle name="l_TV Regional_Mari_final_Plano AC - AJUSTADO -_TV MATISSE 2 2 4" xfId="34486" xr:uid="{A6650392-FC6D-4143-AA5B-BCAF9D19151D}"/>
    <cellStyle name="l_TV Regional_Mari_final_Plano AC - AJUSTADO -_TV MATISSE 2 2 4 2" xfId="46205" xr:uid="{1676F1D7-B11B-4DED-B1D2-D4BB4E7712BA}"/>
    <cellStyle name="l_TV Regional_Mari_final_Plano AC - AJUSTADO -_TV MATISSE 2 2 5" xfId="36687" xr:uid="{2C3F126F-44F0-48D1-9F35-34D7D64F9DE6}"/>
    <cellStyle name="l_TV Regional_Mari_final_Plano AC - AJUSTADO -_TV MATISSE 2 2 6" xfId="24599" xr:uid="{9660604D-6F3C-4E38-ACF0-A0587E595B2F}"/>
    <cellStyle name="l_TV Regional_Mari_final_Plano AC - AJUSTADO -_TV MATISSE 2 3" xfId="15500" xr:uid="{EE0F74C7-2E3C-4A16-B063-62CC64C60212}"/>
    <cellStyle name="l_TV Regional_Mari_final_Plano AC - AJUSTADO -_TV MATISSE 2 3 2" xfId="21659" xr:uid="{FF924D3C-AB75-4B3D-8C6F-5CA33087B080}"/>
    <cellStyle name="l_TV Regional_Mari_final_Plano AC - AJUSTADO -_TV MATISSE 2 3 2 2" xfId="39032" xr:uid="{0D9CB2B6-27B7-4139-8027-B20F72FA6A4B}"/>
    <cellStyle name="l_TV Regional_Mari_final_Plano AC - AJUSTADO -_TV MATISSE 2 3 3" xfId="26621" xr:uid="{B8EA6B04-BF0C-4352-91C4-249A2F3AB5DB}"/>
    <cellStyle name="l_TV Regional_Mari_final_Plano AC - AJUSTADO -_TV MATISSE 2 4" xfId="29812" xr:uid="{973D2614-2128-4509-8E96-480EDD3E984B}"/>
    <cellStyle name="l_TV Regional_Mari_final_Plano AC - AJUSTADO -_TV MATISSE 2 4 2" xfId="42122" xr:uid="{D6ABE40E-C9F3-4201-AE19-333DC513544B}"/>
    <cellStyle name="l_TV Regional_Mari_final_Plano AC - AJUSTADO -_TV MATISSE 2 5" xfId="32796" xr:uid="{82195842-96CC-410F-B23C-4B375D646ECD}"/>
    <cellStyle name="l_TV Regional_Mari_final_Plano AC - AJUSTADO -_TV MATISSE 2 5 2" xfId="44551" xr:uid="{F01267C4-B14B-4BF9-B739-622AB6F5C386}"/>
    <cellStyle name="l_TV Regional_Mari_final_Plano AC - AJUSTADO -_TV MATISSE 2 6" xfId="35101" xr:uid="{7DA1FB42-F6B4-452D-BE1A-1F77C3234AC2}"/>
    <cellStyle name="l_TV Regional_Mari_final_Plano AC - AJUSTADO -_TV MATISSE 2 7" xfId="19294" xr:uid="{61D6B014-F2A0-41B7-BD1A-9EA161C9836F}"/>
    <cellStyle name="l_TV Regional_Mari_final_Plano AC - AJUSTADO -_TV MATISSE 3" xfId="12770" xr:uid="{22BD7345-C68C-42C9-A94D-6B7F763653EF}"/>
    <cellStyle name="l_TV Regional_Mari_final_Plano AC - AJUSTADO -_TV MATISSE 3 2" xfId="16400" xr:uid="{776FEEF8-968A-48C4-B8B3-4687C1AB47B7}"/>
    <cellStyle name="l_TV Regional_Mari_final_Plano AC - AJUSTADO -_TV MATISSE 3 2 2" xfId="22559" xr:uid="{869AEC15-D723-4393-863A-A3F1CA11B11F}"/>
    <cellStyle name="l_TV Regional_Mari_final_Plano AC - AJUSTADO -_TV MATISSE 3 2 2 2" xfId="39837" xr:uid="{F114F938-C4F1-4022-ABDD-F18B47504DF6}"/>
    <cellStyle name="l_TV Regional_Mari_final_Plano AC - AJUSTADO -_TV MATISSE 3 2 3" xfId="27478" xr:uid="{59409D4D-CB2A-4885-9D77-248C0B689B92}"/>
    <cellStyle name="l_TV Regional_Mari_final_Plano AC - AJUSTADO -_TV MATISSE 3 2 4" xfId="48737" xr:uid="{07412403-7D9A-4AD2-9C31-2B265CF8B440}"/>
    <cellStyle name="l_TV Regional_Mari_final_Plano AC - AJUSTADO -_TV MATISSE 3 3" xfId="18100" xr:uid="{720F3EA4-571D-4E59-9145-E67CD9536FBB}"/>
    <cellStyle name="l_TV Regional_Mari_final_Plano AC - AJUSTADO -_TV MATISSE 3 3 2" xfId="24259" xr:uid="{8B826ED0-CF9C-4A4B-A72A-C9199A5ED620}"/>
    <cellStyle name="l_TV Regional_Mari_final_Plano AC - AJUSTADO -_TV MATISSE 3 3 2 2" xfId="42922" xr:uid="{10CB6F0E-E512-40DF-8A3C-CACC9BC13CD2}"/>
    <cellStyle name="l_TV Regional_Mari_final_Plano AC - AJUSTADO -_TV MATISSE 3 3 3" xfId="30696" xr:uid="{7880202A-2165-4A81-BA51-5AAC856128C3}"/>
    <cellStyle name="l_TV Regional_Mari_final_Plano AC - AJUSTADO -_TV MATISSE 3 4" xfId="33693" xr:uid="{DF9CFC9F-847C-4694-8697-C0A0C7D9845C}"/>
    <cellStyle name="l_TV Regional_Mari_final_Plano AC - AJUSTADO -_TV MATISSE 3 4 2" xfId="45412" xr:uid="{4CC51417-5FBB-40C7-9A04-ACC11CD61ECC}"/>
    <cellStyle name="l_TV Regional_Mari_final_Plano AC - AJUSTADO -_TV MATISSE 3 5" xfId="35895" xr:uid="{51BD591E-8AE4-4346-9ED4-67082F94F02B}"/>
    <cellStyle name="l_TV Regional_Mari_final_Plano AC - AJUSTADO -_TV MATISSE 3 6" xfId="36782" xr:uid="{DABCF94E-B70A-4531-8913-B8C7978EC6A4}"/>
    <cellStyle name="l_TV Regional_Mari_final_Plano AC - AJUSTADO -_TV MATISSE 3 6 2" xfId="46318" xr:uid="{7915DFDA-5E87-451A-A377-3436C6FAE133}"/>
    <cellStyle name="l_TV Regional_Mari_final_Plano AC - AJUSTADO -_TV MATISSE 4" xfId="14660" xr:uid="{5721A7DB-8A2D-4F85-8B67-C81CB1D378AD}"/>
    <cellStyle name="l_TV Regional_Mari_final_Plano AC - AJUSTADO -_TV MATISSE 4 2" xfId="20819" xr:uid="{EE709C77-6B4D-41BB-9491-CDF2F57CF47E}"/>
    <cellStyle name="l_TV Regional_Mari_final_Plano AC - AJUSTADO -_TV MATISSE 4 2 2" xfId="38229" xr:uid="{DE6CC642-36C3-45E8-B8B0-FFCDC16FB22C}"/>
    <cellStyle name="l_TV Regional_Mari_final_Plano AC - AJUSTADO -_TV MATISSE 4 3" xfId="25727" xr:uid="{0EB42A14-5D01-46EA-BB6D-72CD072F139A}"/>
    <cellStyle name="l_TV Regional_Mari_final_Plano AC - AJUSTADO -_TV MATISSE 5" xfId="28938" xr:uid="{1851E4FE-E1E5-41D1-A0A4-A6E5D79D73C0}"/>
    <cellStyle name="l_TV Regional_Mari_final_Plano AC - AJUSTADO -_TV MATISSE 5 2" xfId="41294" xr:uid="{46A3BB7D-5752-437E-BF59-0DFB4EAD9FAA}"/>
    <cellStyle name="l_TV Regional_Mari_final_Plano AC - AJUSTADO -_TV MATISSE 6" xfId="24957" xr:uid="{EF696CC2-20E9-4D54-86E6-FACE954E501D}"/>
    <cellStyle name="l_TV Regional_Mari_final_Plano AC - AJUSTADO -_TV MATISSE_OOH - Rev 12" xfId="4527" xr:uid="{FAF8D094-6812-4251-902A-7CD9929DCF33}"/>
    <cellStyle name="l_TV Regional_Mari_final_Plano AC - REV I - 13-05" xfId="2540" xr:uid="{DAD9ABC3-7CC7-41CB-800F-8671E7A9F728}"/>
    <cellStyle name="l_TV Regional_Mari_final_Plano AC - REV I - 13-05 2" xfId="11818" xr:uid="{8BF1BEF2-F253-43E9-94A6-2A0F2DBF94DE}"/>
    <cellStyle name="l_TV Regional_Mari_final_Plano AC - REV I - 13-05 2 2" xfId="13574" xr:uid="{C4EDD434-760E-42A6-AAB6-46E1ED171585}"/>
    <cellStyle name="l_TV Regional_Mari_final_Plano AC - REV I - 13-05 2 2 2" xfId="17204" xr:uid="{115C72EF-9DFF-4077-A500-A26886444675}"/>
    <cellStyle name="l_TV Regional_Mari_final_Plano AC - REV I - 13-05 2 2 2 2" xfId="23363" xr:uid="{015F96E4-5CB6-42C6-9EE7-26BBF0F364DC}"/>
    <cellStyle name="l_TV Regional_Mari_final_Plano AC - REV I - 13-05 2 2 2 2 2" xfId="40630" xr:uid="{D9727A9F-7825-4DB9-9721-DC0291A5E595}"/>
    <cellStyle name="l_TV Regional_Mari_final_Plano AC - REV I - 13-05 2 2 2 3" xfId="28271" xr:uid="{3CEEE41B-81F2-47B9-8C66-838A4D481FBC}"/>
    <cellStyle name="l_TV Regional_Mari_final_Plano AC - REV I - 13-05 2 2 3" xfId="31495" xr:uid="{479DC231-CAE1-48FB-9066-5FF0CD94CBC8}"/>
    <cellStyle name="l_TV Regional_Mari_final_Plano AC - REV I - 13-05 2 2 3 2" xfId="43719" xr:uid="{D1736238-90BB-4A95-877C-BF71C9AE1DCC}"/>
    <cellStyle name="l_TV Regional_Mari_final_Plano AC - REV I - 13-05 2 2 4" xfId="34487" xr:uid="{8D8FAD5E-4CBF-4DE9-8FA8-E39D304986BA}"/>
    <cellStyle name="l_TV Regional_Mari_final_Plano AC - REV I - 13-05 2 2 4 2" xfId="46206" xr:uid="{3911D0BD-77C3-4BA2-BFBF-165C4782D09C}"/>
    <cellStyle name="l_TV Regional_Mari_final_Plano AC - REV I - 13-05 2 2 5" xfId="36688" xr:uid="{75CC1CCF-B7ED-4F8C-91C2-7CA6EE52C4B9}"/>
    <cellStyle name="l_TV Regional_Mari_final_Plano AC - REV I - 13-05 2 2 6" xfId="24600" xr:uid="{69D58F94-0169-48AD-A334-EC8FB352A3F7}"/>
    <cellStyle name="l_TV Regional_Mari_final_Plano AC - REV I - 13-05 2 3" xfId="15501" xr:uid="{654BC0C6-F5BB-46CC-811F-E3B0AE29213C}"/>
    <cellStyle name="l_TV Regional_Mari_final_Plano AC - REV I - 13-05 2 3 2" xfId="21660" xr:uid="{9949D0E6-4649-42A2-BCD2-17DF75A3D099}"/>
    <cellStyle name="l_TV Regional_Mari_final_Plano AC - REV I - 13-05 2 3 2 2" xfId="39033" xr:uid="{9DC15CE1-698F-4DFC-A2A6-1CA7D11DC8D9}"/>
    <cellStyle name="l_TV Regional_Mari_final_Plano AC - REV I - 13-05 2 3 3" xfId="26622" xr:uid="{E2648E40-CCF9-4CE8-BF11-61B430A2A5F5}"/>
    <cellStyle name="l_TV Regional_Mari_final_Plano AC - REV I - 13-05 2 4" xfId="29813" xr:uid="{826BD367-B16F-4085-90F6-CB85A254DB86}"/>
    <cellStyle name="l_TV Regional_Mari_final_Plano AC - REV I - 13-05 2 4 2" xfId="42123" xr:uid="{A8EB0E34-F742-42E2-BB50-2E24299AECDC}"/>
    <cellStyle name="l_TV Regional_Mari_final_Plano AC - REV I - 13-05 2 5" xfId="32797" xr:uid="{4ADAEB78-BCFB-4CEB-B901-89F722225D3F}"/>
    <cellStyle name="l_TV Regional_Mari_final_Plano AC - REV I - 13-05 2 5 2" xfId="44552" xr:uid="{284E87D1-C952-4F7E-9EFE-F0A3C1BD8E9D}"/>
    <cellStyle name="l_TV Regional_Mari_final_Plano AC - REV I - 13-05 2 6" xfId="35102" xr:uid="{E08B5C60-4A5F-46FC-B005-21398A839750}"/>
    <cellStyle name="l_TV Regional_Mari_final_Plano AC - REV I - 13-05 2 7" xfId="19588" xr:uid="{A8E0296C-E188-4324-809B-847BCFD30D10}"/>
    <cellStyle name="l_TV Regional_Mari_final_Plano AC - REV I - 13-05 3" xfId="12771" xr:uid="{00F07904-9E49-4623-9DEF-C4DFE1F49417}"/>
    <cellStyle name="l_TV Regional_Mari_final_Plano AC - REV I - 13-05 3 2" xfId="16401" xr:uid="{403BD5A5-E88C-424A-B3CC-464046EC67F1}"/>
    <cellStyle name="l_TV Regional_Mari_final_Plano AC - REV I - 13-05 3 2 2" xfId="22560" xr:uid="{CFE32B7F-6116-4B62-B1F6-3296BB3AB680}"/>
    <cellStyle name="l_TV Regional_Mari_final_Plano AC - REV I - 13-05 3 2 2 2" xfId="39838" xr:uid="{62F3E43E-BD09-4C78-9EB2-9BCB486D0181}"/>
    <cellStyle name="l_TV Regional_Mari_final_Plano AC - REV I - 13-05 3 2 3" xfId="27479" xr:uid="{6B2CC9A7-CC4E-4F68-B9BC-8677BE3533B6}"/>
    <cellStyle name="l_TV Regional_Mari_final_Plano AC - REV I - 13-05 3 2 4" xfId="48738" xr:uid="{099D13A7-0A44-429F-A887-4E3EAB6EEB43}"/>
    <cellStyle name="l_TV Regional_Mari_final_Plano AC - REV I - 13-05 3 3" xfId="18101" xr:uid="{EC7AD786-B89E-4881-8222-E771947776E1}"/>
    <cellStyle name="l_TV Regional_Mari_final_Plano AC - REV I - 13-05 3 3 2" xfId="24260" xr:uid="{07B9D4F3-F2F4-4CA2-B9E4-90E25E327977}"/>
    <cellStyle name="l_TV Regional_Mari_final_Plano AC - REV I - 13-05 3 3 2 2" xfId="42923" xr:uid="{0F76D252-8AF6-4D41-9715-4EAD879A7AA4}"/>
    <cellStyle name="l_TV Regional_Mari_final_Plano AC - REV I - 13-05 3 3 3" xfId="30697" xr:uid="{A5EA647B-7A49-4951-810C-684993312E51}"/>
    <cellStyle name="l_TV Regional_Mari_final_Plano AC - REV I - 13-05 3 4" xfId="33694" xr:uid="{31E7B2E4-F209-4AB4-B8D4-2E541D34515B}"/>
    <cellStyle name="l_TV Regional_Mari_final_Plano AC - REV I - 13-05 3 4 2" xfId="45413" xr:uid="{69443146-3C68-4BE9-BF54-7D8744907D0C}"/>
    <cellStyle name="l_TV Regional_Mari_final_Plano AC - REV I - 13-05 3 5" xfId="35896" xr:uid="{B095E540-23DA-42E6-8C8B-72E165246605}"/>
    <cellStyle name="l_TV Regional_Mari_final_Plano AC - REV I - 13-05 3 6" xfId="32958" xr:uid="{CC669EFF-B03C-4288-8CAC-31C27220E273}"/>
    <cellStyle name="l_TV Regional_Mari_final_Plano AC - REV I - 13-05 3 6 2" xfId="44687" xr:uid="{ADDE6D2F-3A2F-4F93-ACD2-7690934C2D48}"/>
    <cellStyle name="l_TV Regional_Mari_final_Plano AC - REV I - 13-05 4" xfId="14661" xr:uid="{6ED0A1A2-6FE1-4728-941C-8AE6AA8C90D8}"/>
    <cellStyle name="l_TV Regional_Mari_final_Plano AC - REV I - 13-05 4 2" xfId="20820" xr:uid="{11F16363-7719-412F-92FF-F0CE62238483}"/>
    <cellStyle name="l_TV Regional_Mari_final_Plano AC - REV I - 13-05 4 2 2" xfId="38230" xr:uid="{A37DACF8-B673-4694-A21D-ED05FAE3890A}"/>
    <cellStyle name="l_TV Regional_Mari_final_Plano AC - REV I - 13-05 4 3" xfId="25728" xr:uid="{F3F0B325-C210-450B-B181-E498A3F2E364}"/>
    <cellStyle name="l_TV Regional_Mari_final_Plano AC - REV I - 13-05 5" xfId="28939" xr:uid="{EEB035E7-D54E-4D3E-853E-C5E84122093D}"/>
    <cellStyle name="l_TV Regional_Mari_final_Plano AC - REV I - 13-05 5 2" xfId="41295" xr:uid="{FCAD7103-428E-43BA-92CA-72AFE86CD3BB}"/>
    <cellStyle name="l_TV Regional_Mari_final_Plano AC - REV I - 13-05 6" xfId="25884" xr:uid="{12890328-9FF6-4C8D-932F-D048596EB5C6}"/>
    <cellStyle name="l_TV Regional_Mari_final_Plano AC - REV I - 13-05_OOH - Rev 12" xfId="4528" xr:uid="{981C78C8-1DA3-4C26-8D78-0BA290BA0CE4}"/>
    <cellStyle name="l_TV Regional_Mari_final_Plano AM - REV I - 13.05" xfId="2541" xr:uid="{71EC39D1-177E-46F9-ABD9-206C48038D06}"/>
    <cellStyle name="l_TV Regional_Mari_final_Plano AM - REV I - 13.05 2" xfId="11819" xr:uid="{422B14F6-3A29-4968-AF42-69EB016342C0}"/>
    <cellStyle name="l_TV Regional_Mari_final_Plano AM - REV I - 13.05 2 2" xfId="13575" xr:uid="{A2F0437D-5963-4797-97D7-C9D3EB5E0A99}"/>
    <cellStyle name="l_TV Regional_Mari_final_Plano AM - REV I - 13.05 2 2 2" xfId="17205" xr:uid="{0D4F9222-7AE0-4D80-8C75-981B7236688B}"/>
    <cellStyle name="l_TV Regional_Mari_final_Plano AM - REV I - 13.05 2 2 2 2" xfId="23364" xr:uid="{1E9F7483-AC6C-40CD-AF79-9C2985049A7A}"/>
    <cellStyle name="l_TV Regional_Mari_final_Plano AM - REV I - 13.05 2 2 2 2 2" xfId="40631" xr:uid="{6C95622A-C5C2-4465-B5DA-306FAAB88FA7}"/>
    <cellStyle name="l_TV Regional_Mari_final_Plano AM - REV I - 13.05 2 2 2 3" xfId="28272" xr:uid="{A6F67E0F-C66D-47E3-AD1B-BC22763E71DE}"/>
    <cellStyle name="l_TV Regional_Mari_final_Plano AM - REV I - 13.05 2 2 3" xfId="31496" xr:uid="{FF485C2D-4E59-46A6-9D82-C04E2BC89839}"/>
    <cellStyle name="l_TV Regional_Mari_final_Plano AM - REV I - 13.05 2 2 3 2" xfId="43720" xr:uid="{3EF1222C-EDB3-4BDB-B254-E8B37301CF1A}"/>
    <cellStyle name="l_TV Regional_Mari_final_Plano AM - REV I - 13.05 2 2 4" xfId="34488" xr:uid="{6C69896C-CD96-456A-9F3F-E26A5A0B8C3F}"/>
    <cellStyle name="l_TV Regional_Mari_final_Plano AM - REV I - 13.05 2 2 4 2" xfId="46207" xr:uid="{B7B8B425-24D4-41D8-ACFA-6FD20DFE8A6A}"/>
    <cellStyle name="l_TV Regional_Mari_final_Plano AM - REV I - 13.05 2 2 5" xfId="36689" xr:uid="{2D744511-1B5E-4800-9B13-EE2CC4D06BEC}"/>
    <cellStyle name="l_TV Regional_Mari_final_Plano AM - REV I - 13.05 2 2 6" xfId="24601" xr:uid="{65908168-5643-4681-AF3C-8E82470219D3}"/>
    <cellStyle name="l_TV Regional_Mari_final_Plano AM - REV I - 13.05 2 3" xfId="15502" xr:uid="{9F92C97E-9347-4FDB-B223-F98976AB95F3}"/>
    <cellStyle name="l_TV Regional_Mari_final_Plano AM - REV I - 13.05 2 3 2" xfId="21661" xr:uid="{65D713F5-8464-469A-A721-D7BF4C1A95E6}"/>
    <cellStyle name="l_TV Regional_Mari_final_Plano AM - REV I - 13.05 2 3 2 2" xfId="39034" xr:uid="{FF77939B-BA9F-47FA-B8A6-01B17DCF8EDF}"/>
    <cellStyle name="l_TV Regional_Mari_final_Plano AM - REV I - 13.05 2 3 3" xfId="26623" xr:uid="{D1733161-9AB4-4F9F-B48D-CD1FD2740281}"/>
    <cellStyle name="l_TV Regional_Mari_final_Plano AM - REV I - 13.05 2 4" xfId="29814" xr:uid="{4AE4F4D5-1CBE-4819-A41A-B82DF11EB951}"/>
    <cellStyle name="l_TV Regional_Mari_final_Plano AM - REV I - 13.05 2 4 2" xfId="42124" xr:uid="{1F624A43-3D3E-4252-B31C-D72E764C3B9C}"/>
    <cellStyle name="l_TV Regional_Mari_final_Plano AM - REV I - 13.05 2 5" xfId="32798" xr:uid="{73528B34-BD4F-4B30-90F7-1DCAA3608EB2}"/>
    <cellStyle name="l_TV Regional_Mari_final_Plano AM - REV I - 13.05 2 5 2" xfId="44553" xr:uid="{3D32D199-9193-46E8-908E-C3D28491FC0D}"/>
    <cellStyle name="l_TV Regional_Mari_final_Plano AM - REV I - 13.05 2 6" xfId="35103" xr:uid="{307345EF-4961-49FD-9D96-C2BA46C09B41}"/>
    <cellStyle name="l_TV Regional_Mari_final_Plano AM - REV I - 13.05 2 7" xfId="18911" xr:uid="{FB6403C9-7FF3-433A-A3FC-782BEE2AE033}"/>
    <cellStyle name="l_TV Regional_Mari_final_Plano AM - REV I - 13.05 3" xfId="12772" xr:uid="{EADE9187-448E-4626-AC47-72B909636431}"/>
    <cellStyle name="l_TV Regional_Mari_final_Plano AM - REV I - 13.05 3 2" xfId="16402" xr:uid="{8B8E23B2-C503-482D-9E9E-E755B8EC9E28}"/>
    <cellStyle name="l_TV Regional_Mari_final_Plano AM - REV I - 13.05 3 2 2" xfId="22561" xr:uid="{A0DBB5F5-12A0-4FA4-BAD8-424F0A966659}"/>
    <cellStyle name="l_TV Regional_Mari_final_Plano AM - REV I - 13.05 3 2 2 2" xfId="39839" xr:uid="{8FC8977D-8141-475F-99CF-214F392DEE00}"/>
    <cellStyle name="l_TV Regional_Mari_final_Plano AM - REV I - 13.05 3 2 3" xfId="27480" xr:uid="{07A11969-AD98-43F4-B15F-CB73B816B147}"/>
    <cellStyle name="l_TV Regional_Mari_final_Plano AM - REV I - 13.05 3 2 4" xfId="48739" xr:uid="{81EBE7E9-B8CE-4E6A-84AC-9A5BB1A3E7B3}"/>
    <cellStyle name="l_TV Regional_Mari_final_Plano AM - REV I - 13.05 3 3" xfId="18102" xr:uid="{5541E3C9-989D-443A-A63A-7BEED98061A7}"/>
    <cellStyle name="l_TV Regional_Mari_final_Plano AM - REV I - 13.05 3 3 2" xfId="24261" xr:uid="{DFAC7711-3419-4043-AF96-D3020D0ADE9A}"/>
    <cellStyle name="l_TV Regional_Mari_final_Plano AM - REV I - 13.05 3 3 2 2" xfId="42924" xr:uid="{86B12CCE-24DE-4B30-BBB2-9605216F3342}"/>
    <cellStyle name="l_TV Regional_Mari_final_Plano AM - REV I - 13.05 3 3 3" xfId="30698" xr:uid="{4673226E-8676-4148-A651-8E0096F974B0}"/>
    <cellStyle name="l_TV Regional_Mari_final_Plano AM - REV I - 13.05 3 4" xfId="33695" xr:uid="{B501129F-9DDE-47EA-819E-908FA8AE364D}"/>
    <cellStyle name="l_TV Regional_Mari_final_Plano AM - REV I - 13.05 3 4 2" xfId="45414" xr:uid="{9F3A3268-4569-4D6B-9E82-4133EBB4DEBF}"/>
    <cellStyle name="l_TV Regional_Mari_final_Plano AM - REV I - 13.05 3 5" xfId="35897" xr:uid="{7668D233-D3DC-4BF7-943A-E35718FA6091}"/>
    <cellStyle name="l_TV Regional_Mari_final_Plano AM - REV I - 13.05 3 6" xfId="36978" xr:uid="{247F7F82-0B70-4DC3-AAC7-A43524DF2B4C}"/>
    <cellStyle name="l_TV Regional_Mari_final_Plano AM - REV I - 13.05 3 6 2" xfId="46514" xr:uid="{DCCCF367-5D11-4700-9C7B-C433868E9BBB}"/>
    <cellStyle name="l_TV Regional_Mari_final_Plano AM - REV I - 13.05 4" xfId="14662" xr:uid="{1381517F-D8EC-4B3E-ABED-0123955EFB98}"/>
    <cellStyle name="l_TV Regional_Mari_final_Plano AM - REV I - 13.05 4 2" xfId="20821" xr:uid="{6E060E62-9949-4397-814D-77D866519BD1}"/>
    <cellStyle name="l_TV Regional_Mari_final_Plano AM - REV I - 13.05 4 2 2" xfId="38231" xr:uid="{02F796C4-945B-4536-9088-D49E746514A2}"/>
    <cellStyle name="l_TV Regional_Mari_final_Plano AM - REV I - 13.05 4 3" xfId="25729" xr:uid="{B399CF53-C49A-4FA9-B5FD-9BFE4D82A88A}"/>
    <cellStyle name="l_TV Regional_Mari_final_Plano AM - REV I - 13.05 5" xfId="28940" xr:uid="{E7EF95E2-5413-4AB5-838F-07D1B89FA2B4}"/>
    <cellStyle name="l_TV Regional_Mari_final_Plano AM - REV I - 13.05 5 2" xfId="41296" xr:uid="{254E3067-E37C-4BCB-8443-10916C99061B}"/>
    <cellStyle name="l_TV Regional_Mari_final_Plano AM - REV I - 13.05 6" xfId="25882" xr:uid="{4C0BD10D-BCA8-4A30-ABC3-E9585CA22930}"/>
    <cellStyle name="l_TV Regional_Mari_final_Plano AM - REV I - 13.05_OOH - Rev 12" xfId="4529" xr:uid="{5D518C94-83CF-43A5-83AC-C2E4411C3B9A}"/>
    <cellStyle name="l_TV Regional_Mari_final_Plano AP - REV I - 13.05" xfId="2542" xr:uid="{544EB53A-CE82-4053-98FD-9DF38A3BCDB7}"/>
    <cellStyle name="l_TV Regional_Mari_final_Plano AP - REV I - 13.05 2" xfId="11820" xr:uid="{F197FCF7-0DE4-41D8-833F-257330B6EC2D}"/>
    <cellStyle name="l_TV Regional_Mari_final_Plano AP - REV I - 13.05 2 2" xfId="13576" xr:uid="{750D61D3-142C-4059-8ED8-6CF58C5B6B6D}"/>
    <cellStyle name="l_TV Regional_Mari_final_Plano AP - REV I - 13.05 2 2 2" xfId="17206" xr:uid="{3A4128E5-2F1D-40D6-A6CD-C89ABED9A7D0}"/>
    <cellStyle name="l_TV Regional_Mari_final_Plano AP - REV I - 13.05 2 2 2 2" xfId="23365" xr:uid="{B37FBA1D-338C-4EC5-8648-76CE6DFB4390}"/>
    <cellStyle name="l_TV Regional_Mari_final_Plano AP - REV I - 13.05 2 2 2 2 2" xfId="40632" xr:uid="{111E34EF-9337-492B-A3D6-94FE3B5C8E71}"/>
    <cellStyle name="l_TV Regional_Mari_final_Plano AP - REV I - 13.05 2 2 2 3" xfId="28273" xr:uid="{9DF7954D-2BE1-43C7-8A3F-B3F3F87DF664}"/>
    <cellStyle name="l_TV Regional_Mari_final_Plano AP - REV I - 13.05 2 2 3" xfId="31497" xr:uid="{737B85AE-8C00-4F3E-A507-7E6680F7CDCE}"/>
    <cellStyle name="l_TV Regional_Mari_final_Plano AP - REV I - 13.05 2 2 3 2" xfId="43721" xr:uid="{8C42A31C-5227-42E5-9C96-F4D5D948694F}"/>
    <cellStyle name="l_TV Regional_Mari_final_Plano AP - REV I - 13.05 2 2 4" xfId="34489" xr:uid="{CA1B6052-3EFF-4556-ADE7-0A2DD8A8B67A}"/>
    <cellStyle name="l_TV Regional_Mari_final_Plano AP - REV I - 13.05 2 2 4 2" xfId="46208" xr:uid="{91B9C375-6A70-4C0A-8452-82F8B4384CBF}"/>
    <cellStyle name="l_TV Regional_Mari_final_Plano AP - REV I - 13.05 2 2 5" xfId="36690" xr:uid="{3C4F2BF9-AB1F-4AC2-AC3C-72F0092761D6}"/>
    <cellStyle name="l_TV Regional_Mari_final_Plano AP - REV I - 13.05 2 2 6" xfId="24602" xr:uid="{243F07F7-90F6-4937-88EE-4823F1DD48EE}"/>
    <cellStyle name="l_TV Regional_Mari_final_Plano AP - REV I - 13.05 2 3" xfId="15503" xr:uid="{5E9E1124-3ACC-44E8-B090-2006297CF08E}"/>
    <cellStyle name="l_TV Regional_Mari_final_Plano AP - REV I - 13.05 2 3 2" xfId="21662" xr:uid="{29E74175-EEB0-4093-80AE-ACDA7F7862B1}"/>
    <cellStyle name="l_TV Regional_Mari_final_Plano AP - REV I - 13.05 2 3 2 2" xfId="39035" xr:uid="{5423ED15-FBE3-4EF1-93EB-3373CB2208C6}"/>
    <cellStyle name="l_TV Regional_Mari_final_Plano AP - REV I - 13.05 2 3 3" xfId="26624" xr:uid="{4EC54BBE-07FF-4C07-85B5-312202F8AC60}"/>
    <cellStyle name="l_TV Regional_Mari_final_Plano AP - REV I - 13.05 2 4" xfId="29815" xr:uid="{08E40CAF-D5D2-4D74-9D5B-4C24C3615D8C}"/>
    <cellStyle name="l_TV Regional_Mari_final_Plano AP - REV I - 13.05 2 4 2" xfId="42125" xr:uid="{000A090A-20A9-4122-B9CC-23568F6B8C7F}"/>
    <cellStyle name="l_TV Regional_Mari_final_Plano AP - REV I - 13.05 2 5" xfId="32799" xr:uid="{5725AEC8-D508-42AB-9FB3-7636994ABCEF}"/>
    <cellStyle name="l_TV Regional_Mari_final_Plano AP - REV I - 13.05 2 5 2" xfId="44554" xr:uid="{ADDD92B0-8CB5-4A26-A9C1-E04917E67992}"/>
    <cellStyle name="l_TV Regional_Mari_final_Plano AP - REV I - 13.05 2 6" xfId="35104" xr:uid="{B1A9261C-FEFA-4B59-BD71-872738F776DA}"/>
    <cellStyle name="l_TV Regional_Mari_final_Plano AP - REV I - 13.05 2 7" xfId="18595" xr:uid="{EC84EAC1-0C8E-4A35-A260-A40DFFB96100}"/>
    <cellStyle name="l_TV Regional_Mari_final_Plano AP - REV I - 13.05 3" xfId="12773" xr:uid="{CBBFECF7-F3C6-4DE0-B3BC-B0BBD39EEAF0}"/>
    <cellStyle name="l_TV Regional_Mari_final_Plano AP - REV I - 13.05 3 2" xfId="16403" xr:uid="{621775E0-5032-463C-A7CF-6714D6B960CB}"/>
    <cellStyle name="l_TV Regional_Mari_final_Plano AP - REV I - 13.05 3 2 2" xfId="22562" xr:uid="{B157022E-A4D8-4EDC-BEEE-6194A272B4F7}"/>
    <cellStyle name="l_TV Regional_Mari_final_Plano AP - REV I - 13.05 3 2 2 2" xfId="39840" xr:uid="{EBF83BF6-2E87-41FF-A42E-4C7339B8B3B5}"/>
    <cellStyle name="l_TV Regional_Mari_final_Plano AP - REV I - 13.05 3 2 3" xfId="27481" xr:uid="{E90F1585-5BB0-4581-8746-C0E2C0370158}"/>
    <cellStyle name="l_TV Regional_Mari_final_Plano AP - REV I - 13.05 3 2 4" xfId="48740" xr:uid="{473EA95C-1998-4391-83E3-F26FD7D49E8E}"/>
    <cellStyle name="l_TV Regional_Mari_final_Plano AP - REV I - 13.05 3 3" xfId="18103" xr:uid="{B2367CAB-0612-4FE8-90C3-D9D1350B7A2E}"/>
    <cellStyle name="l_TV Regional_Mari_final_Plano AP - REV I - 13.05 3 3 2" xfId="24262" xr:uid="{EC132C74-39F5-4058-AA7C-C605BF27A027}"/>
    <cellStyle name="l_TV Regional_Mari_final_Plano AP - REV I - 13.05 3 3 2 2" xfId="42925" xr:uid="{7021C20D-8BA3-44AC-A6E9-BB3591147059}"/>
    <cellStyle name="l_TV Regional_Mari_final_Plano AP - REV I - 13.05 3 3 3" xfId="30699" xr:uid="{4FF64B54-1192-4829-9731-496C75B0B72B}"/>
    <cellStyle name="l_TV Regional_Mari_final_Plano AP - REV I - 13.05 3 4" xfId="33696" xr:uid="{5EB71870-D33F-4135-B7BC-6E138E50D062}"/>
    <cellStyle name="l_TV Regional_Mari_final_Plano AP - REV I - 13.05 3 4 2" xfId="45415" xr:uid="{93655BB7-A758-4824-B406-FCEC4A7FA0A1}"/>
    <cellStyle name="l_TV Regional_Mari_final_Plano AP - REV I - 13.05 3 5" xfId="35898" xr:uid="{7C64A5EF-5D03-4C5B-81A2-B6E91B744730}"/>
    <cellStyle name="l_TV Regional_Mari_final_Plano AP - REV I - 13.05 3 6" xfId="37181" xr:uid="{B644BF1D-6E2A-4AF9-B2AA-762FCB1C419E}"/>
    <cellStyle name="l_TV Regional_Mari_final_Plano AP - REV I - 13.05 3 6 2" xfId="46717" xr:uid="{6916927C-249E-4351-8C53-3F739665232B}"/>
    <cellStyle name="l_TV Regional_Mari_final_Plano AP - REV I - 13.05 4" xfId="14663" xr:uid="{6AF06C3F-CE08-4D5F-ADEE-A8A6345BA2B5}"/>
    <cellStyle name="l_TV Regional_Mari_final_Plano AP - REV I - 13.05 4 2" xfId="20822" xr:uid="{E54B4EF2-9FCA-44A1-9454-C7E63861A18A}"/>
    <cellStyle name="l_TV Regional_Mari_final_Plano AP - REV I - 13.05 4 2 2" xfId="38232" xr:uid="{0C3B804D-4E8E-4C37-9E28-7CC708088438}"/>
    <cellStyle name="l_TV Regional_Mari_final_Plano AP - REV I - 13.05 4 3" xfId="25730" xr:uid="{20650DCB-28AF-4FE8-8DE7-5BDD86275FBE}"/>
    <cellStyle name="l_TV Regional_Mari_final_Plano AP - REV I - 13.05 5" xfId="28941" xr:uid="{EBAA73DB-1E3D-4833-B04F-EBFF42851467}"/>
    <cellStyle name="l_TV Regional_Mari_final_Plano AP - REV I - 13.05 5 2" xfId="41297" xr:uid="{D54837CA-34EC-4962-9F26-C6485A3862E9}"/>
    <cellStyle name="l_TV Regional_Mari_final_Plano AP - REV I - 13.05 6" xfId="25883" xr:uid="{64CFB4BD-BA51-4FC7-AE85-DBD8D9C8397D}"/>
    <cellStyle name="l_TV Regional_Mari_final_Plano AP - REV I - 13.05_OOH - Rev 12" xfId="4530" xr:uid="{868C51CA-1283-42FF-8BCB-AB5691B6F68D}"/>
    <cellStyle name="l_TV Regional_Mari_final_Plano BA - Jornal Meia Pág. Tab. 17.05" xfId="2543" xr:uid="{64AB31FD-6D55-4258-9C57-FBBCA1D90198}"/>
    <cellStyle name="l_TV Regional_Mari_final_Plano BA - Jornal Meia Pág. Tab. 17.05 - JR NÃO PROG. 19.05" xfId="2544" xr:uid="{118A548B-F185-4FC6-BD1C-7E7CAD42063A}"/>
    <cellStyle name="l_TV Regional_Mari_final_Plano BA - REConferido Jornal 15.05 16.05.08" xfId="2545" xr:uid="{D87E7C50-8DE0-4C7F-A2EE-3CA45068CB73}"/>
    <cellStyle name="l_TV Regional_Mari_final_Plano Base PI" xfId="2546" xr:uid="{6EE4EB16-46E4-4064-A9D5-0CE4742FAB66}"/>
    <cellStyle name="l_TV Regional_Mari_final_Plano Base PI 2" xfId="11821" xr:uid="{742845DE-A5AC-473F-A97C-03E5C9A45AF5}"/>
    <cellStyle name="l_TV Regional_Mari_final_Plano Base PI 2 2" xfId="13577" xr:uid="{11C13567-556A-4470-A1D7-F0A0AC1AE10D}"/>
    <cellStyle name="l_TV Regional_Mari_final_Plano Base PI 2 2 2" xfId="17207" xr:uid="{E0B856CD-82D5-4AB4-93FE-5D7AE8D9170F}"/>
    <cellStyle name="l_TV Regional_Mari_final_Plano Base PI 2 2 2 2" xfId="23366" xr:uid="{71E68908-EA1F-44A8-8AD8-F55B3E3CE56A}"/>
    <cellStyle name="l_TV Regional_Mari_final_Plano Base PI 2 2 2 2 2" xfId="40633" xr:uid="{7B5130B4-BE66-4C35-9111-C72FC935C752}"/>
    <cellStyle name="l_TV Regional_Mari_final_Plano Base PI 2 2 2 3" xfId="28274" xr:uid="{2E1FB5D1-4F85-44F9-AB21-AE875519FF6E}"/>
    <cellStyle name="l_TV Regional_Mari_final_Plano Base PI 2 2 3" xfId="31498" xr:uid="{71608635-72DA-446E-95A0-26FB5C769668}"/>
    <cellStyle name="l_TV Regional_Mari_final_Plano Base PI 2 2 3 2" xfId="43722" xr:uid="{827DC410-DEB4-4819-85B5-DDD97B3D7879}"/>
    <cellStyle name="l_TV Regional_Mari_final_Plano Base PI 2 2 4" xfId="34490" xr:uid="{DDD8CF16-7B66-4315-9E27-6DC61290D552}"/>
    <cellStyle name="l_TV Regional_Mari_final_Plano Base PI 2 2 4 2" xfId="46209" xr:uid="{43E77602-2E40-47AD-8DBA-9487AE10B8F2}"/>
    <cellStyle name="l_TV Regional_Mari_final_Plano Base PI 2 2 5" xfId="36691" xr:uid="{E1212F83-AC22-418F-852F-0D76530E3060}"/>
    <cellStyle name="l_TV Regional_Mari_final_Plano Base PI 2 2 6" xfId="24603" xr:uid="{C57079E9-2177-449D-97DA-CA323F003589}"/>
    <cellStyle name="l_TV Regional_Mari_final_Plano Base PI 2 3" xfId="15504" xr:uid="{ECD9B434-60AA-4FF0-8230-827F6C10CE55}"/>
    <cellStyle name="l_TV Regional_Mari_final_Plano Base PI 2 3 2" xfId="21663" xr:uid="{DE6720E9-6427-40B7-A279-35A7C227F8CF}"/>
    <cellStyle name="l_TV Regional_Mari_final_Plano Base PI 2 3 2 2" xfId="39036" xr:uid="{FB30C1E8-C1C7-4D3E-993C-67698BD11247}"/>
    <cellStyle name="l_TV Regional_Mari_final_Plano Base PI 2 3 3" xfId="26625" xr:uid="{EF405455-8733-400E-85CC-9A5514CAF3EE}"/>
    <cellStyle name="l_TV Regional_Mari_final_Plano Base PI 2 4" xfId="29816" xr:uid="{126FE0E0-1964-4047-9C58-A7CC719DC486}"/>
    <cellStyle name="l_TV Regional_Mari_final_Plano Base PI 2 4 2" xfId="42126" xr:uid="{7C71F068-DE1A-49A4-86AB-37A1F82A2765}"/>
    <cellStyle name="l_TV Regional_Mari_final_Plano Base PI 2 5" xfId="32800" xr:uid="{E49B1D4F-8875-480E-9C73-B4BC3BB3EDF3}"/>
    <cellStyle name="l_TV Regional_Mari_final_Plano Base PI 2 5 2" xfId="44555" xr:uid="{64F72FA4-693D-418B-9E6D-304CBC871C4A}"/>
    <cellStyle name="l_TV Regional_Mari_final_Plano Base PI 2 6" xfId="35105" xr:uid="{2142BC9D-03B6-4BF4-9454-B959EC94B2E6}"/>
    <cellStyle name="l_TV Regional_Mari_final_Plano Base PI 2 7" xfId="19293" xr:uid="{B2D8CF1A-1279-41C0-95FE-DB7A2D839F88}"/>
    <cellStyle name="l_TV Regional_Mari_final_Plano Base PI 3" xfId="12774" xr:uid="{CC19B7F2-761D-4BEE-AB46-B69F94FC0513}"/>
    <cellStyle name="l_TV Regional_Mari_final_Plano Base PI 3 2" xfId="16404" xr:uid="{31892690-09B7-49F3-95A5-C9AFFE65E056}"/>
    <cellStyle name="l_TV Regional_Mari_final_Plano Base PI 3 2 2" xfId="22563" xr:uid="{42CA1E6D-AC60-496B-BD5F-CFCA64860581}"/>
    <cellStyle name="l_TV Regional_Mari_final_Plano Base PI 3 2 2 2" xfId="39841" xr:uid="{B35521B8-5BEE-4F77-A3D2-6290FE88B374}"/>
    <cellStyle name="l_TV Regional_Mari_final_Plano Base PI 3 2 3" xfId="27482" xr:uid="{4A7E8524-5829-42D6-BB93-3EFC468AE525}"/>
    <cellStyle name="l_TV Regional_Mari_final_Plano Base PI 3 2 4" xfId="48741" xr:uid="{829634D2-A7ED-4372-A225-D5186F6C898C}"/>
    <cellStyle name="l_TV Regional_Mari_final_Plano Base PI 3 3" xfId="18104" xr:uid="{ECF266CB-EEC7-4DF1-9F87-7185781160EC}"/>
    <cellStyle name="l_TV Regional_Mari_final_Plano Base PI 3 3 2" xfId="24263" xr:uid="{195BB7B4-E473-44FC-8566-A95B928B86FE}"/>
    <cellStyle name="l_TV Regional_Mari_final_Plano Base PI 3 3 2 2" xfId="42926" xr:uid="{DAE9F9E5-CAD8-4873-B959-F645FC51D40C}"/>
    <cellStyle name="l_TV Regional_Mari_final_Plano Base PI 3 3 3" xfId="30700" xr:uid="{AA2B0D93-DA8B-4891-9502-A29E57D81F6D}"/>
    <cellStyle name="l_TV Regional_Mari_final_Plano Base PI 3 4" xfId="33697" xr:uid="{290491B1-132B-4C1E-881C-EDCCA733E11F}"/>
    <cellStyle name="l_TV Regional_Mari_final_Plano Base PI 3 4 2" xfId="45416" xr:uid="{55AA0FE7-C969-448E-806B-1ADDDDF5FA13}"/>
    <cellStyle name="l_TV Regional_Mari_final_Plano Base PI 3 5" xfId="35899" xr:uid="{DC90CE3E-0EB6-4B09-B39D-9C7D528F091A}"/>
    <cellStyle name="l_TV Regional_Mari_final_Plano Base PI 3 6" xfId="36781" xr:uid="{9E3250C9-2EF6-4EC5-A4E4-A0E493696491}"/>
    <cellStyle name="l_TV Regional_Mari_final_Plano Base PI 3 6 2" xfId="46317" xr:uid="{2F63323D-CD12-411C-B712-2FD9937E3E82}"/>
    <cellStyle name="l_TV Regional_Mari_final_Plano Base PI 4" xfId="14664" xr:uid="{4999F36D-EB10-45B0-9355-0282B6B47908}"/>
    <cellStyle name="l_TV Regional_Mari_final_Plano Base PI 4 2" xfId="20823" xr:uid="{B8084D9D-EFEA-46A6-AA3F-13CA49CA053C}"/>
    <cellStyle name="l_TV Regional_Mari_final_Plano Base PI 4 2 2" xfId="38233" xr:uid="{EECF9BEA-B772-4033-97FC-A93DAC3FCEEF}"/>
    <cellStyle name="l_TV Regional_Mari_final_Plano Base PI 4 3" xfId="25731" xr:uid="{EEFB6ECD-6987-47F6-96AB-E7D1467DA775}"/>
    <cellStyle name="l_TV Regional_Mari_final_Plano Base PI 5" xfId="28942" xr:uid="{2842F08D-0927-4E3F-A541-161D140A098C}"/>
    <cellStyle name="l_TV Regional_Mari_final_Plano Base PI 5 2" xfId="41298" xr:uid="{CFC9578D-AF1E-40CF-826A-BFA31D6BFD66}"/>
    <cellStyle name="l_TV Regional_Mari_final_Plano Base PI 6" xfId="24956" xr:uid="{2BEE5C7E-281B-40B8-8DED-8C5536D0C407}"/>
    <cellStyle name="l_TV Regional_Mari_final_Plano Base PI_OOH - Rev 12" xfId="4531" xr:uid="{2BD97F81-2305-41AD-863F-FDF592BA9697}"/>
    <cellStyle name="l_TV Regional_Mari_final_Plano Base PI_TV MATISSE" xfId="2547" xr:uid="{7589D8E4-6C1D-41C6-92FB-BFD083FE4F08}"/>
    <cellStyle name="l_TV Regional_Mari_final_Plano Base PI_TV MATISSE 2" xfId="11822" xr:uid="{3770AB00-F936-45F6-AD58-1E56442171B2}"/>
    <cellStyle name="l_TV Regional_Mari_final_Plano Base PI_TV MATISSE 2 2" xfId="13578" xr:uid="{45D26189-7E6C-4E13-AF53-8FE6CA0661F5}"/>
    <cellStyle name="l_TV Regional_Mari_final_Plano Base PI_TV MATISSE 2 2 2" xfId="17208" xr:uid="{FAF26B77-F7AD-4C2C-A5E8-DF094B955AAD}"/>
    <cellStyle name="l_TV Regional_Mari_final_Plano Base PI_TV MATISSE 2 2 2 2" xfId="23367" xr:uid="{40144896-7F6F-4DC3-8121-40C9872366D0}"/>
    <cellStyle name="l_TV Regional_Mari_final_Plano Base PI_TV MATISSE 2 2 2 2 2" xfId="40634" xr:uid="{A46D436F-0DC8-4B91-B1EB-88C8C8C2EAF8}"/>
    <cellStyle name="l_TV Regional_Mari_final_Plano Base PI_TV MATISSE 2 2 2 3" xfId="28275" xr:uid="{D86CFDBE-E52F-4EB7-9636-0AFE8218A521}"/>
    <cellStyle name="l_TV Regional_Mari_final_Plano Base PI_TV MATISSE 2 2 3" xfId="31499" xr:uid="{8A484430-5484-418E-8A48-495E85873413}"/>
    <cellStyle name="l_TV Regional_Mari_final_Plano Base PI_TV MATISSE 2 2 3 2" xfId="43723" xr:uid="{33BC729F-3FDB-4071-9D6E-A87F0B5502FF}"/>
    <cellStyle name="l_TV Regional_Mari_final_Plano Base PI_TV MATISSE 2 2 4" xfId="34491" xr:uid="{62EFC334-1979-4472-8B9D-CD714FFDE874}"/>
    <cellStyle name="l_TV Regional_Mari_final_Plano Base PI_TV MATISSE 2 2 4 2" xfId="46210" xr:uid="{40C9B2D5-3865-4E6E-B069-4012F85A5FBB}"/>
    <cellStyle name="l_TV Regional_Mari_final_Plano Base PI_TV MATISSE 2 2 5" xfId="36692" xr:uid="{3DFA0F0D-00E8-4160-9C0E-DE827E0F3F66}"/>
    <cellStyle name="l_TV Regional_Mari_final_Plano Base PI_TV MATISSE 2 2 6" xfId="24604" xr:uid="{F56144EF-EF31-47D5-99C2-967F8F79732B}"/>
    <cellStyle name="l_TV Regional_Mari_final_Plano Base PI_TV MATISSE 2 3" xfId="15505" xr:uid="{EE643DDF-30E3-46C7-8285-A2A4A1070921}"/>
    <cellStyle name="l_TV Regional_Mari_final_Plano Base PI_TV MATISSE 2 3 2" xfId="21664" xr:uid="{CFB77AD2-A1A4-4B39-93CC-A8E7CAB5A2C3}"/>
    <cellStyle name="l_TV Regional_Mari_final_Plano Base PI_TV MATISSE 2 3 2 2" xfId="39037" xr:uid="{CE20209C-BB59-4214-9E85-A2BCA4C8391F}"/>
    <cellStyle name="l_TV Regional_Mari_final_Plano Base PI_TV MATISSE 2 3 3" xfId="26626" xr:uid="{24BF2D94-7BF5-42C8-8125-C206D68B680E}"/>
    <cellStyle name="l_TV Regional_Mari_final_Plano Base PI_TV MATISSE 2 4" xfId="29817" xr:uid="{51DA438F-F0AB-4F2B-995A-631EB070DBC1}"/>
    <cellStyle name="l_TV Regional_Mari_final_Plano Base PI_TV MATISSE 2 4 2" xfId="42127" xr:uid="{69F05343-C101-4701-BD39-A03993D8774D}"/>
    <cellStyle name="l_TV Regional_Mari_final_Plano Base PI_TV MATISSE 2 5" xfId="32801" xr:uid="{F117C28B-9464-4321-BC56-8651E5C6CF89}"/>
    <cellStyle name="l_TV Regional_Mari_final_Plano Base PI_TV MATISSE 2 5 2" xfId="44556" xr:uid="{0EFB7E5A-84FF-4899-9D72-754E98EB2E03}"/>
    <cellStyle name="l_TV Regional_Mari_final_Plano Base PI_TV MATISSE 2 6" xfId="35106" xr:uid="{B9AB441D-B94F-4948-A805-BF3D12C57769}"/>
    <cellStyle name="l_TV Regional_Mari_final_Plano Base PI_TV MATISSE 2 7" xfId="19587" xr:uid="{5EA34E77-50FB-4CCC-87A2-01AA80889510}"/>
    <cellStyle name="l_TV Regional_Mari_final_Plano Base PI_TV MATISSE 3" xfId="12775" xr:uid="{AAE61369-1A72-46ED-900C-3AB9049F7942}"/>
    <cellStyle name="l_TV Regional_Mari_final_Plano Base PI_TV MATISSE 3 2" xfId="16405" xr:uid="{4D8FC0A5-1E66-4343-94FC-4220EC0C49AA}"/>
    <cellStyle name="l_TV Regional_Mari_final_Plano Base PI_TV MATISSE 3 2 2" xfId="22564" xr:uid="{5FCA29A5-77C7-43A0-96D7-D142A5112CAF}"/>
    <cellStyle name="l_TV Regional_Mari_final_Plano Base PI_TV MATISSE 3 2 2 2" xfId="39842" xr:uid="{7F01B0CF-6AC5-431E-9D00-DC2E8DE005CF}"/>
    <cellStyle name="l_TV Regional_Mari_final_Plano Base PI_TV MATISSE 3 2 3" xfId="27483" xr:uid="{528EE063-706F-40EC-9FAD-F717E85E3089}"/>
    <cellStyle name="l_TV Regional_Mari_final_Plano Base PI_TV MATISSE 3 2 4" xfId="48742" xr:uid="{8B0ED938-E8C6-42DC-9DEF-A1A6922528F3}"/>
    <cellStyle name="l_TV Regional_Mari_final_Plano Base PI_TV MATISSE 3 3" xfId="18105" xr:uid="{8C434A57-4D53-41BE-A45B-B77EE32A75EB}"/>
    <cellStyle name="l_TV Regional_Mari_final_Plano Base PI_TV MATISSE 3 3 2" xfId="24264" xr:uid="{2C17F4CB-633D-41C7-8172-4CCA6D7FFFC9}"/>
    <cellStyle name="l_TV Regional_Mari_final_Plano Base PI_TV MATISSE 3 3 2 2" xfId="42927" xr:uid="{D3C0F291-8A78-4DAC-B5E7-496E7FC956D6}"/>
    <cellStyle name="l_TV Regional_Mari_final_Plano Base PI_TV MATISSE 3 3 3" xfId="30701" xr:uid="{4207AB2E-4288-4F52-9849-A8D7E980DD3E}"/>
    <cellStyle name="l_TV Regional_Mari_final_Plano Base PI_TV MATISSE 3 4" xfId="33698" xr:uid="{A4C7B849-F350-4078-B7DC-CDD01879E673}"/>
    <cellStyle name="l_TV Regional_Mari_final_Plano Base PI_TV MATISSE 3 4 2" xfId="45417" xr:uid="{63FA3D84-3BB4-4AD8-8089-0CBDB1EE1656}"/>
    <cellStyle name="l_TV Regional_Mari_final_Plano Base PI_TV MATISSE 3 5" xfId="35900" xr:uid="{84F2555E-3938-44AB-A77C-493D6F791F22}"/>
    <cellStyle name="l_TV Regional_Mari_final_Plano Base PI_TV MATISSE 3 6" xfId="32971" xr:uid="{B6C1DBAC-6834-44AB-B403-29D2F3BEC460}"/>
    <cellStyle name="l_TV Regional_Mari_final_Plano Base PI_TV MATISSE 3 6 2" xfId="44693" xr:uid="{77335213-C2F4-470A-8D37-BB0E004EF89F}"/>
    <cellStyle name="l_TV Regional_Mari_final_Plano Base PI_TV MATISSE 4" xfId="14665" xr:uid="{78682968-5BAF-40F1-AF0D-FCD9A2F78E76}"/>
    <cellStyle name="l_TV Regional_Mari_final_Plano Base PI_TV MATISSE 4 2" xfId="20824" xr:uid="{16317A30-4BCB-40DB-83A2-063A7E5AD53E}"/>
    <cellStyle name="l_TV Regional_Mari_final_Plano Base PI_TV MATISSE 4 2 2" xfId="38234" xr:uid="{1698C5E9-FD34-4DA7-9F8A-799FBDC2920A}"/>
    <cellStyle name="l_TV Regional_Mari_final_Plano Base PI_TV MATISSE 4 3" xfId="25732" xr:uid="{A3C453E0-EEA6-43E6-82C6-2ED193CD9F3B}"/>
    <cellStyle name="l_TV Regional_Mari_final_Plano Base PI_TV MATISSE 5" xfId="28943" xr:uid="{3391F2D9-8B2D-443C-8C73-FBD645D6ED93}"/>
    <cellStyle name="l_TV Regional_Mari_final_Plano Base PI_TV MATISSE 5 2" xfId="41299" xr:uid="{F151F35E-E6A2-4D5C-BAE1-2825EE36E85E}"/>
    <cellStyle name="l_TV Regional_Mari_final_Plano Base PI_TV MATISSE 6" xfId="24955" xr:uid="{29126D5B-739B-4288-894A-5ADD64B20E4C}"/>
    <cellStyle name="l_TV Regional_Mari_final_Plano Base PI_TV MATISSE_OOH - Rev 12" xfId="4532" xr:uid="{473299A4-1B5A-4DAD-A9C0-E19D040DAD6E}"/>
    <cellStyle name="l_TV Regional_Mari_final_Plano CE - Jornal Meia Pág. Tab. 17.05" xfId="2548" xr:uid="{A8708325-C3AB-4734-A89D-0DC32D62C7BB}"/>
    <cellStyle name="l_TV Regional_Mari_final_Plano ES - 06 05 08 CONFERÊNCIA 08-05-08 " xfId="2549" xr:uid="{A63EF7CC-3EAD-4718-9D9A-60516FB8EBE7}"/>
    <cellStyle name="l_TV Regional_Mari_final_Plano ES - 06 05 08 CONFERÊNCIA 08-05-08  2" xfId="11823" xr:uid="{6B114C46-2105-439A-BE82-E986913C7177}"/>
    <cellStyle name="l_TV Regional_Mari_final_Plano ES - 06 05 08 CONFERÊNCIA 08-05-08  2 2" xfId="13579" xr:uid="{BE8AB84E-4A69-48FA-971F-3502CC0C3530}"/>
    <cellStyle name="l_TV Regional_Mari_final_Plano ES - 06 05 08 CONFERÊNCIA 08-05-08  2 2 2" xfId="17209" xr:uid="{8BABBF3F-276E-45C2-92BA-DBCC58FC43C2}"/>
    <cellStyle name="l_TV Regional_Mari_final_Plano ES - 06 05 08 CONFERÊNCIA 08-05-08  2 2 2 2" xfId="23368" xr:uid="{6879D455-087A-4420-9A71-3FBCF2446FFE}"/>
    <cellStyle name="l_TV Regional_Mari_final_Plano ES - 06 05 08 CONFERÊNCIA 08-05-08  2 2 2 2 2" xfId="40635" xr:uid="{382A4A30-0D40-4C18-B768-FEF39F48F998}"/>
    <cellStyle name="l_TV Regional_Mari_final_Plano ES - 06 05 08 CONFERÊNCIA 08-05-08  2 2 2 3" xfId="28276" xr:uid="{74CFEAC0-C113-4CF1-BAA8-3B3159A9A400}"/>
    <cellStyle name="l_TV Regional_Mari_final_Plano ES - 06 05 08 CONFERÊNCIA 08-05-08  2 2 3" xfId="31500" xr:uid="{8396A376-DC79-40E5-A98F-143775EB9DBA}"/>
    <cellStyle name="l_TV Regional_Mari_final_Plano ES - 06 05 08 CONFERÊNCIA 08-05-08  2 2 3 2" xfId="43724" xr:uid="{79C7A383-A746-4E9D-9595-555AD0DF4120}"/>
    <cellStyle name="l_TV Regional_Mari_final_Plano ES - 06 05 08 CONFERÊNCIA 08-05-08  2 2 4" xfId="34492" xr:uid="{53AFC1B0-C42F-4FCD-9096-97174E7B3BAF}"/>
    <cellStyle name="l_TV Regional_Mari_final_Plano ES - 06 05 08 CONFERÊNCIA 08-05-08  2 2 4 2" xfId="46211" xr:uid="{09A351EA-9329-47F4-A750-61D1F539081F}"/>
    <cellStyle name="l_TV Regional_Mari_final_Plano ES - 06 05 08 CONFERÊNCIA 08-05-08  2 2 5" xfId="36693" xr:uid="{3AA5E339-3D5E-4A69-9749-E010C463EA47}"/>
    <cellStyle name="l_TV Regional_Mari_final_Plano ES - 06 05 08 CONFERÊNCIA 08-05-08  2 2 6" xfId="24605" xr:uid="{BB9A1844-7745-451B-8BDE-7DF3427E5CCB}"/>
    <cellStyle name="l_TV Regional_Mari_final_Plano ES - 06 05 08 CONFERÊNCIA 08-05-08  2 3" xfId="15506" xr:uid="{533ECE6A-41B7-4B0D-8A83-8FB532FC84D7}"/>
    <cellStyle name="l_TV Regional_Mari_final_Plano ES - 06 05 08 CONFERÊNCIA 08-05-08  2 3 2" xfId="21665" xr:uid="{4E7C1B85-287C-48FF-84A2-F4018CDE0432}"/>
    <cellStyle name="l_TV Regional_Mari_final_Plano ES - 06 05 08 CONFERÊNCIA 08-05-08  2 3 2 2" xfId="39038" xr:uid="{07EB8EEA-B2B7-4EE2-9BF5-B719E5471ED3}"/>
    <cellStyle name="l_TV Regional_Mari_final_Plano ES - 06 05 08 CONFERÊNCIA 08-05-08  2 3 3" xfId="26627" xr:uid="{5A187433-CD66-44D9-BF8D-6333F99255F3}"/>
    <cellStyle name="l_TV Regional_Mari_final_Plano ES - 06 05 08 CONFERÊNCIA 08-05-08  2 4" xfId="29818" xr:uid="{32686745-9299-4477-BECB-2DEAF4741C2C}"/>
    <cellStyle name="l_TV Regional_Mari_final_Plano ES - 06 05 08 CONFERÊNCIA 08-05-08  2 4 2" xfId="42128" xr:uid="{41247F97-CBF6-49B1-AAE6-6ED7A080B7EC}"/>
    <cellStyle name="l_TV Regional_Mari_final_Plano ES - 06 05 08 CONFERÊNCIA 08-05-08  2 5" xfId="32802" xr:uid="{C5E8A34B-D518-4531-A3E3-FC51A9C46503}"/>
    <cellStyle name="l_TV Regional_Mari_final_Plano ES - 06 05 08 CONFERÊNCIA 08-05-08  2 5 2" xfId="44557" xr:uid="{06B4AF24-BA37-468D-B797-58CA40794361}"/>
    <cellStyle name="l_TV Regional_Mari_final_Plano ES - 06 05 08 CONFERÊNCIA 08-05-08  2 6" xfId="35107" xr:uid="{2B550270-08E1-4C75-B750-D6188BA44A74}"/>
    <cellStyle name="l_TV Regional_Mari_final_Plano ES - 06 05 08 CONFERÊNCIA 08-05-08  2 7" xfId="18910" xr:uid="{1EAC2820-3CCE-4F10-930A-EE56513C518C}"/>
    <cellStyle name="l_TV Regional_Mari_final_Plano ES - 06 05 08 CONFERÊNCIA 08-05-08  3" xfId="12776" xr:uid="{9A78150E-E2E8-4C77-9D16-B4896C802BBA}"/>
    <cellStyle name="l_TV Regional_Mari_final_Plano ES - 06 05 08 CONFERÊNCIA 08-05-08  3 2" xfId="16406" xr:uid="{B55D8D2B-4C0F-4878-8679-311DBD0C0621}"/>
    <cellStyle name="l_TV Regional_Mari_final_Plano ES - 06 05 08 CONFERÊNCIA 08-05-08  3 2 2" xfId="22565" xr:uid="{92DDF786-EBAE-4AEA-B8F0-564A33B72523}"/>
    <cellStyle name="l_TV Regional_Mari_final_Plano ES - 06 05 08 CONFERÊNCIA 08-05-08  3 2 2 2" xfId="39843" xr:uid="{ECDB3791-0F85-4270-9FAC-A8C52E67AA40}"/>
    <cellStyle name="l_TV Regional_Mari_final_Plano ES - 06 05 08 CONFERÊNCIA 08-05-08  3 2 3" xfId="27484" xr:uid="{17ACE8D2-7F00-420E-BAF9-DA6A8D338138}"/>
    <cellStyle name="l_TV Regional_Mari_final_Plano ES - 06 05 08 CONFERÊNCIA 08-05-08  3 2 4" xfId="48743" xr:uid="{31882ACF-5FCD-4D6D-957F-8DE55D66EE8C}"/>
    <cellStyle name="l_TV Regional_Mari_final_Plano ES - 06 05 08 CONFERÊNCIA 08-05-08  3 3" xfId="18106" xr:uid="{9C58C985-8910-4A89-A064-281FC1EC3FBF}"/>
    <cellStyle name="l_TV Regional_Mari_final_Plano ES - 06 05 08 CONFERÊNCIA 08-05-08  3 3 2" xfId="24265" xr:uid="{98A457C9-3177-46FE-B17A-84532C8B3898}"/>
    <cellStyle name="l_TV Regional_Mari_final_Plano ES - 06 05 08 CONFERÊNCIA 08-05-08  3 3 2 2" xfId="42928" xr:uid="{2859BD30-8292-4534-B190-DD7C0C1899F2}"/>
    <cellStyle name="l_TV Regional_Mari_final_Plano ES - 06 05 08 CONFERÊNCIA 08-05-08  3 3 3" xfId="30702" xr:uid="{EB0271FC-B6AF-47B2-8B06-3AB29B37E3B6}"/>
    <cellStyle name="l_TV Regional_Mari_final_Plano ES - 06 05 08 CONFERÊNCIA 08-05-08  3 4" xfId="33699" xr:uid="{F85F7802-EA99-425C-AF52-63021C9BA909}"/>
    <cellStyle name="l_TV Regional_Mari_final_Plano ES - 06 05 08 CONFERÊNCIA 08-05-08  3 4 2" xfId="45418" xr:uid="{231D0A70-AFA1-404C-915F-211F676B6E8A}"/>
    <cellStyle name="l_TV Regional_Mari_final_Plano ES - 06 05 08 CONFERÊNCIA 08-05-08  3 5" xfId="35901" xr:uid="{213685A7-1E23-412A-8374-6D3F2E8D8AB2}"/>
    <cellStyle name="l_TV Regional_Mari_final_Plano ES - 06 05 08 CONFERÊNCIA 08-05-08  3 6" xfId="36977" xr:uid="{7199BDFC-F229-4811-BDDE-A6AF051E543A}"/>
    <cellStyle name="l_TV Regional_Mari_final_Plano ES - 06 05 08 CONFERÊNCIA 08-05-08  3 6 2" xfId="46513" xr:uid="{85956C7B-AEE8-49D6-9D01-06F3507D4538}"/>
    <cellStyle name="l_TV Regional_Mari_final_Plano ES - 06 05 08 CONFERÊNCIA 08-05-08  4" xfId="14666" xr:uid="{698D7C76-BBDD-4E1E-8DE6-857E3A4FEF03}"/>
    <cellStyle name="l_TV Regional_Mari_final_Plano ES - 06 05 08 CONFERÊNCIA 08-05-08  4 2" xfId="20825" xr:uid="{E3E8E0C8-32AB-472B-9095-9F4F71B90C1E}"/>
    <cellStyle name="l_TV Regional_Mari_final_Plano ES - 06 05 08 CONFERÊNCIA 08-05-08  4 2 2" xfId="38235" xr:uid="{9CB429B3-CBA8-4A55-BAF8-E122155D5BD6}"/>
    <cellStyle name="l_TV Regional_Mari_final_Plano ES - 06 05 08 CONFERÊNCIA 08-05-08  4 3" xfId="25733" xr:uid="{4CD385E8-C00B-481E-92D5-4A6420FA22CB}"/>
    <cellStyle name="l_TV Regional_Mari_final_Plano ES - 06 05 08 CONFERÊNCIA 08-05-08  5" xfId="28944" xr:uid="{D2C14B07-C7E0-4A9E-991E-8272A2260A1E}"/>
    <cellStyle name="l_TV Regional_Mari_final_Plano ES - 06 05 08 CONFERÊNCIA 08-05-08  5 2" xfId="41300" xr:uid="{7A0FE1AA-FE95-46A5-A71D-6AE0B55430DC}"/>
    <cellStyle name="l_TV Regional_Mari_final_Plano ES - 06 05 08 CONFERÊNCIA 08-05-08  6" xfId="24954" xr:uid="{91A878DB-DEBC-4FD8-8314-83961C849D4B}"/>
    <cellStyle name="l_TV Regional_Mari_final_Plano ES - 06 05 08 CONFERÊNCIA 08-05-08 _OOH - Rev 12" xfId="4533" xr:uid="{A068EE20-B0D1-4676-966F-BCCC94732ECA}"/>
    <cellStyle name="l_TV Regional_Mari_final_Plano ES - 12.05.08 CONFERÊNCIA14-05-08 " xfId="2550" xr:uid="{9F76FE04-7A3D-4074-916D-DEC51A7991CE}"/>
    <cellStyle name="l_TV Regional_Mari_final_Plano ES - 12.05.08 CONFERÊNCIA14-05-08  2" xfId="11824" xr:uid="{69F1A921-C338-4892-8324-2295DBD9F9C5}"/>
    <cellStyle name="l_TV Regional_Mari_final_Plano ES - 12.05.08 CONFERÊNCIA14-05-08  2 2" xfId="13580" xr:uid="{F267B38E-639D-48A3-BC82-359D36668956}"/>
    <cellStyle name="l_TV Regional_Mari_final_Plano ES - 12.05.08 CONFERÊNCIA14-05-08  2 2 2" xfId="17210" xr:uid="{0E56D083-CC21-44DE-AE4D-11170D67A29B}"/>
    <cellStyle name="l_TV Regional_Mari_final_Plano ES - 12.05.08 CONFERÊNCIA14-05-08  2 2 2 2" xfId="23369" xr:uid="{B0111F91-D61C-4AE8-97DD-29E669ECAE1F}"/>
    <cellStyle name="l_TV Regional_Mari_final_Plano ES - 12.05.08 CONFERÊNCIA14-05-08  2 2 2 2 2" xfId="40636" xr:uid="{5D8874F9-50C3-4DF5-9B4B-DDF24A8EE3B9}"/>
    <cellStyle name="l_TV Regional_Mari_final_Plano ES - 12.05.08 CONFERÊNCIA14-05-08  2 2 2 3" xfId="28277" xr:uid="{A55D8B4D-6EA4-491B-A471-3E58D19C5966}"/>
    <cellStyle name="l_TV Regional_Mari_final_Plano ES - 12.05.08 CONFERÊNCIA14-05-08  2 2 3" xfId="31501" xr:uid="{EEA57214-EE0F-463F-9882-23FF07A30016}"/>
    <cellStyle name="l_TV Regional_Mari_final_Plano ES - 12.05.08 CONFERÊNCIA14-05-08  2 2 3 2" xfId="43725" xr:uid="{15493AED-9B9C-4666-984B-8BBC0C69CA6A}"/>
    <cellStyle name="l_TV Regional_Mari_final_Plano ES - 12.05.08 CONFERÊNCIA14-05-08  2 2 4" xfId="34493" xr:uid="{3A4D14D9-F134-42B8-A591-60579A923E86}"/>
    <cellStyle name="l_TV Regional_Mari_final_Plano ES - 12.05.08 CONFERÊNCIA14-05-08  2 2 4 2" xfId="46212" xr:uid="{6CA106A9-599D-405C-8FDD-511A829A54C6}"/>
    <cellStyle name="l_TV Regional_Mari_final_Plano ES - 12.05.08 CONFERÊNCIA14-05-08  2 2 5" xfId="36694" xr:uid="{E536683C-C2F5-4CD2-A1F3-8D3F48A550FB}"/>
    <cellStyle name="l_TV Regional_Mari_final_Plano ES - 12.05.08 CONFERÊNCIA14-05-08  2 2 6" xfId="24606" xr:uid="{0A6FBFE2-6BF2-4A8A-816E-805D3782D424}"/>
    <cellStyle name="l_TV Regional_Mari_final_Plano ES - 12.05.08 CONFERÊNCIA14-05-08  2 3" xfId="15507" xr:uid="{903A4B47-327B-437F-8629-2C61A51E001E}"/>
    <cellStyle name="l_TV Regional_Mari_final_Plano ES - 12.05.08 CONFERÊNCIA14-05-08  2 3 2" xfId="21666" xr:uid="{909FBFA3-3B01-4A13-BD95-2E42CC613E84}"/>
    <cellStyle name="l_TV Regional_Mari_final_Plano ES - 12.05.08 CONFERÊNCIA14-05-08  2 3 2 2" xfId="39039" xr:uid="{3082F048-A7EF-4594-8A76-06FCA6E717CB}"/>
    <cellStyle name="l_TV Regional_Mari_final_Plano ES - 12.05.08 CONFERÊNCIA14-05-08  2 3 3" xfId="26628" xr:uid="{12FCF07A-A25B-4A0F-A6F3-9DE7E2097F41}"/>
    <cellStyle name="l_TV Regional_Mari_final_Plano ES - 12.05.08 CONFERÊNCIA14-05-08  2 4" xfId="29819" xr:uid="{3D6F4412-F5FA-4B88-BEC1-7E24375C20BE}"/>
    <cellStyle name="l_TV Regional_Mari_final_Plano ES - 12.05.08 CONFERÊNCIA14-05-08  2 4 2" xfId="42129" xr:uid="{FB470AD8-9259-401A-B7BC-B9093DDE146E}"/>
    <cellStyle name="l_TV Regional_Mari_final_Plano ES - 12.05.08 CONFERÊNCIA14-05-08  2 5" xfId="32803" xr:uid="{F95FAF4E-D7B0-4959-BD52-76722B373FE3}"/>
    <cellStyle name="l_TV Regional_Mari_final_Plano ES - 12.05.08 CONFERÊNCIA14-05-08  2 5 2" xfId="44558" xr:uid="{7AA5836F-0B50-4D54-ABAB-1A992AECF740}"/>
    <cellStyle name="l_TV Regional_Mari_final_Plano ES - 12.05.08 CONFERÊNCIA14-05-08  2 6" xfId="35108" xr:uid="{8920247A-7AF3-4691-8186-665ACE0CD5E5}"/>
    <cellStyle name="l_TV Regional_Mari_final_Plano ES - 12.05.08 CONFERÊNCIA14-05-08  2 7" xfId="18594" xr:uid="{6D4A033E-D575-44F8-BAFA-5FDDA74DA6DF}"/>
    <cellStyle name="l_TV Regional_Mari_final_Plano ES - 12.05.08 CONFERÊNCIA14-05-08  3" xfId="12777" xr:uid="{4261AE7C-F8C0-472E-99F4-2D665A832AC7}"/>
    <cellStyle name="l_TV Regional_Mari_final_Plano ES - 12.05.08 CONFERÊNCIA14-05-08  3 2" xfId="16407" xr:uid="{45F5AFF6-716E-4F14-9117-67B2C29231FC}"/>
    <cellStyle name="l_TV Regional_Mari_final_Plano ES - 12.05.08 CONFERÊNCIA14-05-08  3 2 2" xfId="22566" xr:uid="{3A0BAE4A-A47C-4A5C-8A1D-D0783646D25F}"/>
    <cellStyle name="l_TV Regional_Mari_final_Plano ES - 12.05.08 CONFERÊNCIA14-05-08  3 2 2 2" xfId="39844" xr:uid="{BA4C4D3B-6593-426F-926A-5FE467FF3A91}"/>
    <cellStyle name="l_TV Regional_Mari_final_Plano ES - 12.05.08 CONFERÊNCIA14-05-08  3 2 3" xfId="27485" xr:uid="{4083150F-262D-4620-AFB0-DD29E35616C2}"/>
    <cellStyle name="l_TV Regional_Mari_final_Plano ES - 12.05.08 CONFERÊNCIA14-05-08  3 2 4" xfId="48744" xr:uid="{30F0CEDA-8DDA-4CA6-BEB4-EB5ADFDD39B4}"/>
    <cellStyle name="l_TV Regional_Mari_final_Plano ES - 12.05.08 CONFERÊNCIA14-05-08  3 3" xfId="18107" xr:uid="{C1825447-4AA9-45E2-B60B-1560B0EFF263}"/>
    <cellStyle name="l_TV Regional_Mari_final_Plano ES - 12.05.08 CONFERÊNCIA14-05-08  3 3 2" xfId="24266" xr:uid="{D39302DD-C4F3-4A6A-AE56-CFED7537521F}"/>
    <cellStyle name="l_TV Regional_Mari_final_Plano ES - 12.05.08 CONFERÊNCIA14-05-08  3 3 2 2" xfId="42929" xr:uid="{6A97FBF1-6892-47F2-980A-5B12F93164F6}"/>
    <cellStyle name="l_TV Regional_Mari_final_Plano ES - 12.05.08 CONFERÊNCIA14-05-08  3 3 3" xfId="30703" xr:uid="{EFCAF37A-9B69-4E3D-82CC-DFFF5D2D0DB5}"/>
    <cellStyle name="l_TV Regional_Mari_final_Plano ES - 12.05.08 CONFERÊNCIA14-05-08  3 4" xfId="33700" xr:uid="{04D5ADCE-9E43-49B7-AE10-E7CBDFF68644}"/>
    <cellStyle name="l_TV Regional_Mari_final_Plano ES - 12.05.08 CONFERÊNCIA14-05-08  3 4 2" xfId="45419" xr:uid="{FB09F4BD-E659-4C1F-AD24-C6705335E84F}"/>
    <cellStyle name="l_TV Regional_Mari_final_Plano ES - 12.05.08 CONFERÊNCIA14-05-08  3 5" xfId="35902" xr:uid="{CDBD46C4-A18F-46A5-A7DF-D1587B587343}"/>
    <cellStyle name="l_TV Regional_Mari_final_Plano ES - 12.05.08 CONFERÊNCIA14-05-08  3 6" xfId="37180" xr:uid="{461D623C-D8E9-4171-B627-0F49E8985B4A}"/>
    <cellStyle name="l_TV Regional_Mari_final_Plano ES - 12.05.08 CONFERÊNCIA14-05-08  3 6 2" xfId="46716" xr:uid="{74213EA6-4E76-43FE-BE14-CCA421431509}"/>
    <cellStyle name="l_TV Regional_Mari_final_Plano ES - 12.05.08 CONFERÊNCIA14-05-08  4" xfId="14667" xr:uid="{45472C3D-94F0-4F01-9B0B-53806A3F81E1}"/>
    <cellStyle name="l_TV Regional_Mari_final_Plano ES - 12.05.08 CONFERÊNCIA14-05-08  4 2" xfId="20826" xr:uid="{D4DDBCE8-9CEE-42E6-9F48-2664028035BE}"/>
    <cellStyle name="l_TV Regional_Mari_final_Plano ES - 12.05.08 CONFERÊNCIA14-05-08  4 2 2" xfId="38236" xr:uid="{6D4BF7E4-40A4-4600-AD4C-C813B3700803}"/>
    <cellStyle name="l_TV Regional_Mari_final_Plano ES - 12.05.08 CONFERÊNCIA14-05-08  4 3" xfId="25734" xr:uid="{B5EC8263-2D42-476F-B9E0-43DD8F158B21}"/>
    <cellStyle name="l_TV Regional_Mari_final_Plano ES - 12.05.08 CONFERÊNCIA14-05-08  5" xfId="28945" xr:uid="{61B38A5F-B7C1-4A25-A31A-B68403805FE4}"/>
    <cellStyle name="l_TV Regional_Mari_final_Plano ES - 12.05.08 CONFERÊNCIA14-05-08  5 2" xfId="41301" xr:uid="{21DFECE6-6505-436F-897D-9711D43E3B4D}"/>
    <cellStyle name="l_TV Regional_Mari_final_Plano ES - 12.05.08 CONFERÊNCIA14-05-08  6" xfId="24684" xr:uid="{7AF4B1E6-9757-41D1-84B4-D4034010B5BE}"/>
    <cellStyle name="l_TV Regional_Mari_final_Plano ES - 12.05.08 CONFERÊNCIA14-05-08 _OOH - Rev 12" xfId="4534" xr:uid="{33B9068D-FA9C-4A1B-ABE1-BED409F3AB41}"/>
    <cellStyle name="l_TV Regional_Mari_final_Plano ES - AJUSTADO 06.05.08 CONFERÊNCIA 08-05-08 " xfId="2551" xr:uid="{53B53EAD-60C0-4DCA-918D-B03009A86069}"/>
    <cellStyle name="l_TV Regional_Mari_final_Plano ES - AJUSTADO 06.05.08 CONFERÊNCIA 08-05-08  2" xfId="11825" xr:uid="{185B431A-FAE1-4E23-AB36-E031B8A46608}"/>
    <cellStyle name="l_TV Regional_Mari_final_Plano ES - AJUSTADO 06.05.08 CONFERÊNCIA 08-05-08  2 2" xfId="13581" xr:uid="{734A6C2F-EF41-448E-8FA3-9CF4ADED9E48}"/>
    <cellStyle name="l_TV Regional_Mari_final_Plano ES - AJUSTADO 06.05.08 CONFERÊNCIA 08-05-08  2 2 2" xfId="17211" xr:uid="{AC736326-E5A9-42BF-B276-27C3469AFB4B}"/>
    <cellStyle name="l_TV Regional_Mari_final_Plano ES - AJUSTADO 06.05.08 CONFERÊNCIA 08-05-08  2 2 2 2" xfId="23370" xr:uid="{D8C81693-3845-47A7-AAE8-5CC151BD5204}"/>
    <cellStyle name="l_TV Regional_Mari_final_Plano ES - AJUSTADO 06.05.08 CONFERÊNCIA 08-05-08  2 2 2 2 2" xfId="40637" xr:uid="{13834619-C047-4260-BC41-FB97E5DE5280}"/>
    <cellStyle name="l_TV Regional_Mari_final_Plano ES - AJUSTADO 06.05.08 CONFERÊNCIA 08-05-08  2 2 2 3" xfId="28278" xr:uid="{4109276C-577D-45E4-B1DA-2DFA9A793B82}"/>
    <cellStyle name="l_TV Regional_Mari_final_Plano ES - AJUSTADO 06.05.08 CONFERÊNCIA 08-05-08  2 2 3" xfId="31502" xr:uid="{D066F261-8342-4302-A0D8-FCED751F2BF0}"/>
    <cellStyle name="l_TV Regional_Mari_final_Plano ES - AJUSTADO 06.05.08 CONFERÊNCIA 08-05-08  2 2 3 2" xfId="43726" xr:uid="{64F14D79-5B8F-43F5-AB8C-1F8E3CA08A94}"/>
    <cellStyle name="l_TV Regional_Mari_final_Plano ES - AJUSTADO 06.05.08 CONFERÊNCIA 08-05-08  2 2 4" xfId="34494" xr:uid="{253C6C56-A833-4DA3-803E-4C0A56266487}"/>
    <cellStyle name="l_TV Regional_Mari_final_Plano ES - AJUSTADO 06.05.08 CONFERÊNCIA 08-05-08  2 2 4 2" xfId="46213" xr:uid="{188E7829-2FE4-41D4-BEE8-C56A3D3CE002}"/>
    <cellStyle name="l_TV Regional_Mari_final_Plano ES - AJUSTADO 06.05.08 CONFERÊNCIA 08-05-08  2 2 5" xfId="36695" xr:uid="{BD67025E-23D1-4E50-BC93-3A89C234ECE3}"/>
    <cellStyle name="l_TV Regional_Mari_final_Plano ES - AJUSTADO 06.05.08 CONFERÊNCIA 08-05-08  2 2 6" xfId="24607" xr:uid="{05217053-7F0D-4A02-8547-E9EADB32185C}"/>
    <cellStyle name="l_TV Regional_Mari_final_Plano ES - AJUSTADO 06.05.08 CONFERÊNCIA 08-05-08  2 3" xfId="15508" xr:uid="{A18418D7-E9C2-4EAE-AFC1-1B09F1D8DD1B}"/>
    <cellStyle name="l_TV Regional_Mari_final_Plano ES - AJUSTADO 06.05.08 CONFERÊNCIA 08-05-08  2 3 2" xfId="21667" xr:uid="{20441D12-A67F-4BA5-8252-2C9D6FD2B021}"/>
    <cellStyle name="l_TV Regional_Mari_final_Plano ES - AJUSTADO 06.05.08 CONFERÊNCIA 08-05-08  2 3 2 2" xfId="39040" xr:uid="{027619DD-FEC2-4063-A3B3-302161113BC7}"/>
    <cellStyle name="l_TV Regional_Mari_final_Plano ES - AJUSTADO 06.05.08 CONFERÊNCIA 08-05-08  2 3 3" xfId="26629" xr:uid="{4EB5EF2B-467C-42D1-981D-2E04192382FD}"/>
    <cellStyle name="l_TV Regional_Mari_final_Plano ES - AJUSTADO 06.05.08 CONFERÊNCIA 08-05-08  2 4" xfId="29820" xr:uid="{1921C7F2-113B-427A-A860-C520FB0142E1}"/>
    <cellStyle name="l_TV Regional_Mari_final_Plano ES - AJUSTADO 06.05.08 CONFERÊNCIA 08-05-08  2 4 2" xfId="42130" xr:uid="{8628AF8A-E9D2-4FBF-AFFA-53B2F99AF72E}"/>
    <cellStyle name="l_TV Regional_Mari_final_Plano ES - AJUSTADO 06.05.08 CONFERÊNCIA 08-05-08  2 5" xfId="32804" xr:uid="{57DA37C4-0C5F-47A6-AA34-2FA8C00E356F}"/>
    <cellStyle name="l_TV Regional_Mari_final_Plano ES - AJUSTADO 06.05.08 CONFERÊNCIA 08-05-08  2 5 2" xfId="44559" xr:uid="{677DDC00-13F7-4DD1-A03E-522029E795AA}"/>
    <cellStyle name="l_TV Regional_Mari_final_Plano ES - AJUSTADO 06.05.08 CONFERÊNCIA 08-05-08  2 6" xfId="35109" xr:uid="{4C2C24E9-4D8A-42EF-89B4-380CA3A93C5E}"/>
    <cellStyle name="l_TV Regional_Mari_final_Plano ES - AJUSTADO 06.05.08 CONFERÊNCIA 08-05-08  2 7" xfId="19292" xr:uid="{971910EC-5F30-4627-806B-D9B741B28CE3}"/>
    <cellStyle name="l_TV Regional_Mari_final_Plano ES - AJUSTADO 06.05.08 CONFERÊNCIA 08-05-08  3" xfId="12778" xr:uid="{C7287B6E-D2A9-4302-AE8B-2E8CA9F1404B}"/>
    <cellStyle name="l_TV Regional_Mari_final_Plano ES - AJUSTADO 06.05.08 CONFERÊNCIA 08-05-08  3 2" xfId="16408" xr:uid="{3FBA4171-BC92-421D-AC95-5015F5D24CA4}"/>
    <cellStyle name="l_TV Regional_Mari_final_Plano ES - AJUSTADO 06.05.08 CONFERÊNCIA 08-05-08  3 2 2" xfId="22567" xr:uid="{5143ADE3-6A4B-4559-BFC3-BA9429B4C4E9}"/>
    <cellStyle name="l_TV Regional_Mari_final_Plano ES - AJUSTADO 06.05.08 CONFERÊNCIA 08-05-08  3 2 2 2" xfId="39845" xr:uid="{D3EC97B3-E421-4A55-AD5A-AB169C3DE63C}"/>
    <cellStyle name="l_TV Regional_Mari_final_Plano ES - AJUSTADO 06.05.08 CONFERÊNCIA 08-05-08  3 2 3" xfId="27486" xr:uid="{001C6941-E6FC-430F-9AFD-3AF266E0E180}"/>
    <cellStyle name="l_TV Regional_Mari_final_Plano ES - AJUSTADO 06.05.08 CONFERÊNCIA 08-05-08  3 2 4" xfId="48745" xr:uid="{4C81C534-C8CB-4338-92FB-DC26022DA795}"/>
    <cellStyle name="l_TV Regional_Mari_final_Plano ES - AJUSTADO 06.05.08 CONFERÊNCIA 08-05-08  3 3" xfId="18108" xr:uid="{DB126E46-D07F-4E34-80D5-AC77F55DEB67}"/>
    <cellStyle name="l_TV Regional_Mari_final_Plano ES - AJUSTADO 06.05.08 CONFERÊNCIA 08-05-08  3 3 2" xfId="24267" xr:uid="{A5F830C2-ADD8-4063-B927-ADB180199856}"/>
    <cellStyle name="l_TV Regional_Mari_final_Plano ES - AJUSTADO 06.05.08 CONFERÊNCIA 08-05-08  3 3 2 2" xfId="42930" xr:uid="{8CD8341B-893F-4D9A-9696-18E31C1C75C5}"/>
    <cellStyle name="l_TV Regional_Mari_final_Plano ES - AJUSTADO 06.05.08 CONFERÊNCIA 08-05-08  3 3 3" xfId="30704" xr:uid="{105EB014-ACDD-44D6-8B1A-E23B98EE79A1}"/>
    <cellStyle name="l_TV Regional_Mari_final_Plano ES - AJUSTADO 06.05.08 CONFERÊNCIA 08-05-08  3 4" xfId="33701" xr:uid="{9F48EBD1-FDF7-420C-811B-DB4532EEC641}"/>
    <cellStyle name="l_TV Regional_Mari_final_Plano ES - AJUSTADO 06.05.08 CONFERÊNCIA 08-05-08  3 4 2" xfId="45420" xr:uid="{BCC279EB-A910-451A-ABA3-59D95ADD2100}"/>
    <cellStyle name="l_TV Regional_Mari_final_Plano ES - AJUSTADO 06.05.08 CONFERÊNCIA 08-05-08  3 5" xfId="35903" xr:uid="{E0871727-27CA-42E5-9C15-DA3B34C1C6D3}"/>
    <cellStyle name="l_TV Regional_Mari_final_Plano ES - AJUSTADO 06.05.08 CONFERÊNCIA 08-05-08  3 6" xfId="36780" xr:uid="{C474D649-DD71-4599-A904-54E6B9747ED7}"/>
    <cellStyle name="l_TV Regional_Mari_final_Plano ES - AJUSTADO 06.05.08 CONFERÊNCIA 08-05-08  3 6 2" xfId="46316" xr:uid="{F8DA0665-C596-44ED-AAEB-384902375167}"/>
    <cellStyle name="l_TV Regional_Mari_final_Plano ES - AJUSTADO 06.05.08 CONFERÊNCIA 08-05-08  4" xfId="14668" xr:uid="{9E94ADE8-7EAD-45FB-9751-F455E43AC89F}"/>
    <cellStyle name="l_TV Regional_Mari_final_Plano ES - AJUSTADO 06.05.08 CONFERÊNCIA 08-05-08  4 2" xfId="20827" xr:uid="{A1664ED2-6413-4693-8F54-40355927CCDE}"/>
    <cellStyle name="l_TV Regional_Mari_final_Plano ES - AJUSTADO 06.05.08 CONFERÊNCIA 08-05-08  4 2 2" xfId="38237" xr:uid="{09D50309-C419-4EDA-9492-7C963D959BD3}"/>
    <cellStyle name="l_TV Regional_Mari_final_Plano ES - AJUSTADO 06.05.08 CONFERÊNCIA 08-05-08  4 3" xfId="25735" xr:uid="{A8365DC8-CAAB-4978-8C10-ACE27AFEA815}"/>
    <cellStyle name="l_TV Regional_Mari_final_Plano ES - AJUSTADO 06.05.08 CONFERÊNCIA 08-05-08  5" xfId="28946" xr:uid="{76659382-160D-4075-9429-66F37659FD20}"/>
    <cellStyle name="l_TV Regional_Mari_final_Plano ES - AJUSTADO 06.05.08 CONFERÊNCIA 08-05-08  5 2" xfId="41302" xr:uid="{950F671C-2F9D-4430-AD1A-2A462CBB3F3D}"/>
    <cellStyle name="l_TV Regional_Mari_final_Plano ES - AJUSTADO 06.05.08 CONFERÊNCIA 08-05-08  6" xfId="26738" xr:uid="{B3C7087B-9387-4A84-BFDD-8BC94D8B0E3E}"/>
    <cellStyle name="l_TV Regional_Mari_final_Plano ES - AJUSTADO 06.05.08 CONFERÊNCIA 08-05-08 _OOH - Rev 12" xfId="4535" xr:uid="{E420DFF2-A731-4FF5-AA1B-AD0716362379}"/>
    <cellStyle name="l_TV Regional_Mari_final_Plano GO -  Jornal Meia Pág. Tab. 16.05 - JR NÃO PROG." xfId="2552" xr:uid="{F19DEF41-C2F1-43F2-BD35-3ECB3466695F}"/>
    <cellStyle name="l_TV Regional_Mari_final_Plano GO -  Jornal Meia Pág. Tab. 16.05 - JR NÃO PROG. 2" xfId="11826" xr:uid="{C8E05883-0F11-43AB-B06C-42D8EF119C81}"/>
    <cellStyle name="l_TV Regional_Mari_final_Plano GO -  Jornal Meia Pág. Tab. 16.05 - JR NÃO PROG. 2 2" xfId="13582" xr:uid="{41DFC50B-5EC0-4C93-B2D7-C1B9802C5C7E}"/>
    <cellStyle name="l_TV Regional_Mari_final_Plano GO -  Jornal Meia Pág. Tab. 16.05 - JR NÃO PROG. 2 2 2" xfId="17212" xr:uid="{21F8ADEF-83B4-4D40-82C7-22A07046AFC9}"/>
    <cellStyle name="l_TV Regional_Mari_final_Plano GO -  Jornal Meia Pág. Tab. 16.05 - JR NÃO PROG. 2 2 2 2" xfId="23371" xr:uid="{450C072F-C9AE-4FBF-8531-A0685BD749FE}"/>
    <cellStyle name="l_TV Regional_Mari_final_Plano GO -  Jornal Meia Pág. Tab. 16.05 - JR NÃO PROG. 2 2 2 2 2" xfId="40638" xr:uid="{332A4F64-A348-424D-9FDD-D17BE7FF1BB0}"/>
    <cellStyle name="l_TV Regional_Mari_final_Plano GO -  Jornal Meia Pág. Tab. 16.05 - JR NÃO PROG. 2 2 2 3" xfId="28279" xr:uid="{41E3EFD7-26F5-47FF-BCDB-894A8658E61E}"/>
    <cellStyle name="l_TV Regional_Mari_final_Plano GO -  Jornal Meia Pág. Tab. 16.05 - JR NÃO PROG. 2 2 3" xfId="31503" xr:uid="{EA49FC33-180E-4FF4-A105-C065181C116F}"/>
    <cellStyle name="l_TV Regional_Mari_final_Plano GO -  Jornal Meia Pág. Tab. 16.05 - JR NÃO PROG. 2 2 3 2" xfId="43727" xr:uid="{1B9EF32B-518F-4E06-93CB-9DAF2A9436FD}"/>
    <cellStyle name="l_TV Regional_Mari_final_Plano GO -  Jornal Meia Pág. Tab. 16.05 - JR NÃO PROG. 2 2 4" xfId="34495" xr:uid="{76E53593-601B-4440-9F8E-11415709D017}"/>
    <cellStyle name="l_TV Regional_Mari_final_Plano GO -  Jornal Meia Pág. Tab. 16.05 - JR NÃO PROG. 2 2 4 2" xfId="46214" xr:uid="{739438C1-A5A3-4477-A705-077E2D007882}"/>
    <cellStyle name="l_TV Regional_Mari_final_Plano GO -  Jornal Meia Pág. Tab. 16.05 - JR NÃO PROG. 2 2 5" xfId="36696" xr:uid="{73AA6717-F611-4193-BA89-BAA73C180929}"/>
    <cellStyle name="l_TV Regional_Mari_final_Plano GO -  Jornal Meia Pág. Tab. 16.05 - JR NÃO PROG. 2 2 6" xfId="24608" xr:uid="{E4F998DB-108B-4882-B5B8-887B08C46CB1}"/>
    <cellStyle name="l_TV Regional_Mari_final_Plano GO -  Jornal Meia Pág. Tab. 16.05 - JR NÃO PROG. 2 3" xfId="15509" xr:uid="{98BAB091-AB89-4C93-B16C-376E258869BC}"/>
    <cellStyle name="l_TV Regional_Mari_final_Plano GO -  Jornal Meia Pág. Tab. 16.05 - JR NÃO PROG. 2 3 2" xfId="21668" xr:uid="{93B33D40-A111-4A98-8B94-83AF757FA562}"/>
    <cellStyle name="l_TV Regional_Mari_final_Plano GO -  Jornal Meia Pág. Tab. 16.05 - JR NÃO PROG. 2 3 2 2" xfId="39041" xr:uid="{B6CE774A-4AB3-45B5-950B-3A07FDEE8700}"/>
    <cellStyle name="l_TV Regional_Mari_final_Plano GO -  Jornal Meia Pág. Tab. 16.05 - JR NÃO PROG. 2 3 3" xfId="26630" xr:uid="{A45FD3F7-B259-452E-BC55-1F40148370BC}"/>
    <cellStyle name="l_TV Regional_Mari_final_Plano GO -  Jornal Meia Pág. Tab. 16.05 - JR NÃO PROG. 2 4" xfId="29821" xr:uid="{B1D35BEC-0588-4757-9573-F47D3418FCC9}"/>
    <cellStyle name="l_TV Regional_Mari_final_Plano GO -  Jornal Meia Pág. Tab. 16.05 - JR NÃO PROG. 2 4 2" xfId="42131" xr:uid="{1F128D90-58C9-4168-9802-3653B4EFCC76}"/>
    <cellStyle name="l_TV Regional_Mari_final_Plano GO -  Jornal Meia Pág. Tab. 16.05 - JR NÃO PROG. 2 5" xfId="32805" xr:uid="{C752A177-7999-426E-BA14-A45DFB87DAEE}"/>
    <cellStyle name="l_TV Regional_Mari_final_Plano GO -  Jornal Meia Pág. Tab. 16.05 - JR NÃO PROG. 2 5 2" xfId="44560" xr:uid="{9078A8E9-D991-4589-AE92-0CBEB7FB88FD}"/>
    <cellStyle name="l_TV Regional_Mari_final_Plano GO -  Jornal Meia Pág. Tab. 16.05 - JR NÃO PROG. 2 6" xfId="35110" xr:uid="{33C61AC0-2079-4B35-9C40-B6BE08AD89ED}"/>
    <cellStyle name="l_TV Regional_Mari_final_Plano GO -  Jornal Meia Pág. Tab. 16.05 - JR NÃO PROG. 2 7" xfId="19586" xr:uid="{53F1DC94-E9A8-4FAE-A66E-513957EB65FC}"/>
    <cellStyle name="l_TV Regional_Mari_final_Plano GO -  Jornal Meia Pág. Tab. 16.05 - JR NÃO PROG. 3" xfId="12779" xr:uid="{028FA1DF-470E-41D2-AEF9-145040015D58}"/>
    <cellStyle name="l_TV Regional_Mari_final_Plano GO -  Jornal Meia Pág. Tab. 16.05 - JR NÃO PROG. 3 2" xfId="16409" xr:uid="{3B949D2A-77F4-48C9-A201-28AF13E1695B}"/>
    <cellStyle name="l_TV Regional_Mari_final_Plano GO -  Jornal Meia Pág. Tab. 16.05 - JR NÃO PROG. 3 2 2" xfId="22568" xr:uid="{76131B49-661E-41B5-A5EE-913B3F5CCB3F}"/>
    <cellStyle name="l_TV Regional_Mari_final_Plano GO -  Jornal Meia Pág. Tab. 16.05 - JR NÃO PROG. 3 2 2 2" xfId="39846" xr:uid="{4B75ADA3-8986-494E-8409-AB0EEB013129}"/>
    <cellStyle name="l_TV Regional_Mari_final_Plano GO -  Jornal Meia Pág. Tab. 16.05 - JR NÃO PROG. 3 2 3" xfId="27487" xr:uid="{7736F261-AC6D-4875-B174-F437FAB218C5}"/>
    <cellStyle name="l_TV Regional_Mari_final_Plano GO -  Jornal Meia Pág. Tab. 16.05 - JR NÃO PROG. 3 2 4" xfId="48746" xr:uid="{49CB3704-2EBC-4B70-90AB-A1DC2ABFEAD4}"/>
    <cellStyle name="l_TV Regional_Mari_final_Plano GO -  Jornal Meia Pág. Tab. 16.05 - JR NÃO PROG. 3 3" xfId="18109" xr:uid="{BAEFF8B3-397C-45FA-95AF-1C67B0A791A9}"/>
    <cellStyle name="l_TV Regional_Mari_final_Plano GO -  Jornal Meia Pág. Tab. 16.05 - JR NÃO PROG. 3 3 2" xfId="24268" xr:uid="{C17D65D3-41B5-48C9-8668-14C9666F8E15}"/>
    <cellStyle name="l_TV Regional_Mari_final_Plano GO -  Jornal Meia Pág. Tab. 16.05 - JR NÃO PROG. 3 3 2 2" xfId="42931" xr:uid="{4E661C04-94EF-4612-ABC0-64045B8F1C13}"/>
    <cellStyle name="l_TV Regional_Mari_final_Plano GO -  Jornal Meia Pág. Tab. 16.05 - JR NÃO PROG. 3 3 3" xfId="30705" xr:uid="{F1283547-DD71-4491-BEFB-5CFA1EFC9CBD}"/>
    <cellStyle name="l_TV Regional_Mari_final_Plano GO -  Jornal Meia Pág. Tab. 16.05 - JR NÃO PROG. 3 4" xfId="33702" xr:uid="{E8A678AB-AEE4-44BB-BAC1-24DCD7D647D1}"/>
    <cellStyle name="l_TV Regional_Mari_final_Plano GO -  Jornal Meia Pág. Tab. 16.05 - JR NÃO PROG. 3 4 2" xfId="45421" xr:uid="{E79EB2C7-CC5B-487C-A27B-95D4725DB915}"/>
    <cellStyle name="l_TV Regional_Mari_final_Plano GO -  Jornal Meia Pág. Tab. 16.05 - JR NÃO PROG. 3 5" xfId="35904" xr:uid="{1CEF41AF-7411-48A7-A77B-F7DADA2D1BC3}"/>
    <cellStyle name="l_TV Regional_Mari_final_Plano GO -  Jornal Meia Pág. Tab. 16.05 - JR NÃO PROG. 3 6" xfId="29029" xr:uid="{77C9D0FD-9024-474A-BF0F-0A7D7485F4BA}"/>
    <cellStyle name="l_TV Regional_Mari_final_Plano GO -  Jornal Meia Pág. Tab. 16.05 - JR NÃO PROG. 3 6 2" xfId="41365" xr:uid="{40B665DA-8D7D-435F-B6EC-8E0BF13EEC9A}"/>
    <cellStyle name="l_TV Regional_Mari_final_Plano GO -  Jornal Meia Pág. Tab. 16.05 - JR NÃO PROG. 4" xfId="14669" xr:uid="{CBEC2E30-893E-47E8-BB9F-BAE1F2159AAD}"/>
    <cellStyle name="l_TV Regional_Mari_final_Plano GO -  Jornal Meia Pág. Tab. 16.05 - JR NÃO PROG. 4 2" xfId="20828" xr:uid="{8FEAA861-AD8B-48BD-AF5E-4C3721A069E1}"/>
    <cellStyle name="l_TV Regional_Mari_final_Plano GO -  Jornal Meia Pág. Tab. 16.05 - JR NÃO PROG. 4 2 2" xfId="38238" xr:uid="{C474D4F0-8B09-4716-BA0D-4A3590C69E8F}"/>
    <cellStyle name="l_TV Regional_Mari_final_Plano GO -  Jornal Meia Pág. Tab. 16.05 - JR NÃO PROG. 4 3" xfId="25736" xr:uid="{B67D478B-17F3-4A8F-9D2F-845E82F7711E}"/>
    <cellStyle name="l_TV Regional_Mari_final_Plano GO -  Jornal Meia Pág. Tab. 16.05 - JR NÃO PROG. 5" xfId="28947" xr:uid="{E39D52A8-DE9B-4FD5-AE9F-E761F80A19A6}"/>
    <cellStyle name="l_TV Regional_Mari_final_Plano GO -  Jornal Meia Pág. Tab. 16.05 - JR NÃO PROG. 5 2" xfId="41303" xr:uid="{CB2AC476-0915-49C0-B49F-EC149B468E10}"/>
    <cellStyle name="l_TV Regional_Mari_final_Plano GO -  Jornal Meia Pág. Tab. 16.05 - JR NÃO PROG. 6" xfId="24746" xr:uid="{77C0E551-0DF9-4C7B-837C-47DA5B203EE5}"/>
    <cellStyle name="l_TV Regional_Mari_final_Plano GO -  Jornal Meia Pág. Tab. 16.05 - JR NÃO PROG._OOH - Rev 12" xfId="4536" xr:uid="{6A93E7ED-E7CC-4D54-AF73-95BBFB3F4A6A}"/>
    <cellStyle name="l_TV Regional_Mari_final_Plano MA - 06-05 CONFERÊNCIA 10-05" xfId="2553" xr:uid="{C05FD1E2-E9F0-4096-B928-EDEB19D88FCF}"/>
    <cellStyle name="l_TV Regional_Mari_final_Plano MA - 06-05 CONFERÊNCIA 10-05 2" xfId="11827" xr:uid="{9304D8F6-586E-464C-9B0D-6C2DF69F6058}"/>
    <cellStyle name="l_TV Regional_Mari_final_Plano MA - 06-05 CONFERÊNCIA 10-05 2 2" xfId="13583" xr:uid="{58E1623D-F9CC-42A9-BE1D-6911C8C93DB3}"/>
    <cellStyle name="l_TV Regional_Mari_final_Plano MA - 06-05 CONFERÊNCIA 10-05 2 2 2" xfId="17213" xr:uid="{57CE34C1-3690-44E6-BB87-A08D3ECB77E3}"/>
    <cellStyle name="l_TV Regional_Mari_final_Plano MA - 06-05 CONFERÊNCIA 10-05 2 2 2 2" xfId="23372" xr:uid="{7DE03BB7-93FB-4790-9A2C-3F29DAB9B8A6}"/>
    <cellStyle name="l_TV Regional_Mari_final_Plano MA - 06-05 CONFERÊNCIA 10-05 2 2 2 2 2" xfId="40639" xr:uid="{92A8D3DF-1ACD-4370-9A45-60C2D11D3106}"/>
    <cellStyle name="l_TV Regional_Mari_final_Plano MA - 06-05 CONFERÊNCIA 10-05 2 2 2 3" xfId="28280" xr:uid="{8887F00F-0A7D-4D39-B388-0522701856F1}"/>
    <cellStyle name="l_TV Regional_Mari_final_Plano MA - 06-05 CONFERÊNCIA 10-05 2 2 3" xfId="31504" xr:uid="{E8F02AE2-5376-4C15-8BCB-4AE6A86605F2}"/>
    <cellStyle name="l_TV Regional_Mari_final_Plano MA - 06-05 CONFERÊNCIA 10-05 2 2 3 2" xfId="43728" xr:uid="{5A0ED5A4-E310-4015-8B7A-5D094CEFF5DA}"/>
    <cellStyle name="l_TV Regional_Mari_final_Plano MA - 06-05 CONFERÊNCIA 10-05 2 2 4" xfId="34496" xr:uid="{AA34CD6C-9F99-42A7-91DB-AB3978C92BA8}"/>
    <cellStyle name="l_TV Regional_Mari_final_Plano MA - 06-05 CONFERÊNCIA 10-05 2 2 4 2" xfId="46215" xr:uid="{3B18A90C-7302-4C8A-AC78-1EF1F856BFD9}"/>
    <cellStyle name="l_TV Regional_Mari_final_Plano MA - 06-05 CONFERÊNCIA 10-05 2 2 5" xfId="36697" xr:uid="{2C2F424E-6320-48E3-88CD-2A0F43A71D2A}"/>
    <cellStyle name="l_TV Regional_Mari_final_Plano MA - 06-05 CONFERÊNCIA 10-05 2 2 6" xfId="24609" xr:uid="{EE7CADE2-397D-40A1-ABAD-380B34604882}"/>
    <cellStyle name="l_TV Regional_Mari_final_Plano MA - 06-05 CONFERÊNCIA 10-05 2 3" xfId="15510" xr:uid="{C1192B30-D12D-47A8-8740-F301189A3000}"/>
    <cellStyle name="l_TV Regional_Mari_final_Plano MA - 06-05 CONFERÊNCIA 10-05 2 3 2" xfId="21669" xr:uid="{925B361C-2AA1-452E-9C81-054C8A701FDB}"/>
    <cellStyle name="l_TV Regional_Mari_final_Plano MA - 06-05 CONFERÊNCIA 10-05 2 3 2 2" xfId="39042" xr:uid="{740111FE-6D50-456A-9A45-8ACFE13EB51E}"/>
    <cellStyle name="l_TV Regional_Mari_final_Plano MA - 06-05 CONFERÊNCIA 10-05 2 3 3" xfId="26631" xr:uid="{28F48622-39B1-4B23-A74C-E0F870D7630B}"/>
    <cellStyle name="l_TV Regional_Mari_final_Plano MA - 06-05 CONFERÊNCIA 10-05 2 4" xfId="29822" xr:uid="{8A22A6B3-9AFD-4EEA-B83D-6FC89D0B9813}"/>
    <cellStyle name="l_TV Regional_Mari_final_Plano MA - 06-05 CONFERÊNCIA 10-05 2 4 2" xfId="42132" xr:uid="{2DFE7354-25C3-4064-88A7-84B7F2F4AEB5}"/>
    <cellStyle name="l_TV Regional_Mari_final_Plano MA - 06-05 CONFERÊNCIA 10-05 2 5" xfId="32806" xr:uid="{ECE5772D-BD17-4F7E-BFCE-4E59C4EB3A53}"/>
    <cellStyle name="l_TV Regional_Mari_final_Plano MA - 06-05 CONFERÊNCIA 10-05 2 5 2" xfId="44561" xr:uid="{890CF252-6EE0-4B07-87E2-9773D0D398D3}"/>
    <cellStyle name="l_TV Regional_Mari_final_Plano MA - 06-05 CONFERÊNCIA 10-05 2 6" xfId="35111" xr:uid="{65FE4426-9B41-493E-8E8E-7D6FA118E893}"/>
    <cellStyle name="l_TV Regional_Mari_final_Plano MA - 06-05 CONFERÊNCIA 10-05 2 7" xfId="18909" xr:uid="{BC8BCD84-FCED-4519-B393-C6196E1ED48E}"/>
    <cellStyle name="l_TV Regional_Mari_final_Plano MA - 06-05 CONFERÊNCIA 10-05 3" xfId="12780" xr:uid="{5A9941A1-0ACB-4538-8F27-A996D9FD8574}"/>
    <cellStyle name="l_TV Regional_Mari_final_Plano MA - 06-05 CONFERÊNCIA 10-05 3 2" xfId="16410" xr:uid="{FF130472-5BEF-45A9-BF1D-B4F621742552}"/>
    <cellStyle name="l_TV Regional_Mari_final_Plano MA - 06-05 CONFERÊNCIA 10-05 3 2 2" xfId="22569" xr:uid="{7A91CA0A-B0E2-4165-BA3E-40CA59BB97C9}"/>
    <cellStyle name="l_TV Regional_Mari_final_Plano MA - 06-05 CONFERÊNCIA 10-05 3 2 2 2" xfId="39847" xr:uid="{1AEFC0EB-3640-4D19-A2F6-88B2A48FE4B8}"/>
    <cellStyle name="l_TV Regional_Mari_final_Plano MA - 06-05 CONFERÊNCIA 10-05 3 2 3" xfId="27488" xr:uid="{8649E4A5-30D7-40A0-92DB-82C04710909A}"/>
    <cellStyle name="l_TV Regional_Mari_final_Plano MA - 06-05 CONFERÊNCIA 10-05 3 2 4" xfId="48747" xr:uid="{FB63C8D0-A146-4F9D-A4B7-203A52E0D80C}"/>
    <cellStyle name="l_TV Regional_Mari_final_Plano MA - 06-05 CONFERÊNCIA 10-05 3 3" xfId="18110" xr:uid="{A8DC03D4-3539-4385-AF13-90E719A9EAA1}"/>
    <cellStyle name="l_TV Regional_Mari_final_Plano MA - 06-05 CONFERÊNCIA 10-05 3 3 2" xfId="24269" xr:uid="{A687F1EA-3F7B-4C9C-BCF7-6479FAEB6631}"/>
    <cellStyle name="l_TV Regional_Mari_final_Plano MA - 06-05 CONFERÊNCIA 10-05 3 3 2 2" xfId="42932" xr:uid="{2F046C9F-CA45-471A-9737-A800720DEB62}"/>
    <cellStyle name="l_TV Regional_Mari_final_Plano MA - 06-05 CONFERÊNCIA 10-05 3 3 3" xfId="30706" xr:uid="{27670EFF-9C16-4A90-A1A2-443FB0A5ED02}"/>
    <cellStyle name="l_TV Regional_Mari_final_Plano MA - 06-05 CONFERÊNCIA 10-05 3 4" xfId="33703" xr:uid="{45A7A563-A3C2-4095-9B84-24F013CC33B3}"/>
    <cellStyle name="l_TV Regional_Mari_final_Plano MA - 06-05 CONFERÊNCIA 10-05 3 4 2" xfId="45422" xr:uid="{1DF6F261-99BB-4877-8A73-D0C6A0AE229C}"/>
    <cellStyle name="l_TV Regional_Mari_final_Plano MA - 06-05 CONFERÊNCIA 10-05 3 5" xfId="35905" xr:uid="{F1F506BE-C1A6-45F9-8ACD-B9391BCC084B}"/>
    <cellStyle name="l_TV Regional_Mari_final_Plano MA - 06-05 CONFERÊNCIA 10-05 3 6" xfId="36976" xr:uid="{744AE491-C976-444E-9C84-4A00F20065E5}"/>
    <cellStyle name="l_TV Regional_Mari_final_Plano MA - 06-05 CONFERÊNCIA 10-05 3 6 2" xfId="46512" xr:uid="{FF1F458B-006B-451E-902C-862D85B908CA}"/>
    <cellStyle name="l_TV Regional_Mari_final_Plano MA - 06-05 CONFERÊNCIA 10-05 4" xfId="14670" xr:uid="{8C74D0E8-9AC3-42CF-91BE-F677056B6F5A}"/>
    <cellStyle name="l_TV Regional_Mari_final_Plano MA - 06-05 CONFERÊNCIA 10-05 4 2" xfId="20829" xr:uid="{ECED96C3-A8D0-4EBB-B379-C7CBC69F7B42}"/>
    <cellStyle name="l_TV Regional_Mari_final_Plano MA - 06-05 CONFERÊNCIA 10-05 4 2 2" xfId="38239" xr:uid="{78D5059D-1E37-4000-ADBD-D8C58BB8236C}"/>
    <cellStyle name="l_TV Regional_Mari_final_Plano MA - 06-05 CONFERÊNCIA 10-05 4 3" xfId="25737" xr:uid="{362E3716-B289-49E3-8A87-5E62F6AC03C6}"/>
    <cellStyle name="l_TV Regional_Mari_final_Plano MA - 06-05 CONFERÊNCIA 10-05 5" xfId="28948" xr:uid="{396D8784-7E96-4721-B160-05D9AA918C67}"/>
    <cellStyle name="l_TV Regional_Mari_final_Plano MA - 06-05 CONFERÊNCIA 10-05 5 2" xfId="41304" xr:uid="{8BD3E4ED-8533-49F2-A3B0-34D998743571}"/>
    <cellStyle name="l_TV Regional_Mari_final_Plano MA - 06-05 CONFERÊNCIA 10-05 6" xfId="26757" xr:uid="{04097CE4-AB34-4ECF-8652-449CBF026CB7}"/>
    <cellStyle name="l_TV Regional_Mari_final_Plano MA - 06-05 CONFERÊNCIA 10-05_OOH - Rev 12" xfId="4537" xr:uid="{FF0B9D57-7431-4CDD-8BBD-9FD8D74FCEB9}"/>
    <cellStyle name="l_TV Regional_Mari_final_Plano MG - 16.05.08" xfId="2554" xr:uid="{E3F8EBF8-0A90-492F-8723-2DF749A8DAE0}"/>
    <cellStyle name="l_TV Regional_Mari_final_Plano MS - AJUSTADO 12.05.08 CONFERÊNCIAS 14.05.08" xfId="2555" xr:uid="{AB924133-4F05-4065-A486-147A89A6477D}"/>
    <cellStyle name="l_TV Regional_Mari_final_Plano MS - AJUSTADO 12.05.08 CONFERÊNCIAS 14.05.08 2" xfId="11828" xr:uid="{49D1B3F5-DE3D-4D35-8C10-72BFBE1A3CD8}"/>
    <cellStyle name="l_TV Regional_Mari_final_Plano MS - AJUSTADO 12.05.08 CONFERÊNCIAS 14.05.08 2 2" xfId="13584" xr:uid="{AD365423-EA3F-47E2-B3C0-EDAF38B307D4}"/>
    <cellStyle name="l_TV Regional_Mari_final_Plano MS - AJUSTADO 12.05.08 CONFERÊNCIAS 14.05.08 2 2 2" xfId="17214" xr:uid="{5CF55D3D-6BD3-4C16-98AC-D6FE93CD83D1}"/>
    <cellStyle name="l_TV Regional_Mari_final_Plano MS - AJUSTADO 12.05.08 CONFERÊNCIAS 14.05.08 2 2 2 2" xfId="23373" xr:uid="{CB418D80-E9F1-4AA2-81D2-2F756CCCD58D}"/>
    <cellStyle name="l_TV Regional_Mari_final_Plano MS - AJUSTADO 12.05.08 CONFERÊNCIAS 14.05.08 2 2 2 2 2" xfId="40640" xr:uid="{9033ADF1-82A9-418F-A56B-F3E59F57A99B}"/>
    <cellStyle name="l_TV Regional_Mari_final_Plano MS - AJUSTADO 12.05.08 CONFERÊNCIAS 14.05.08 2 2 2 3" xfId="28281" xr:uid="{8BC74348-E46F-4835-99F4-C9F9CC7E5C9C}"/>
    <cellStyle name="l_TV Regional_Mari_final_Plano MS - AJUSTADO 12.05.08 CONFERÊNCIAS 14.05.08 2 2 3" xfId="31505" xr:uid="{3450AEB4-8886-4C88-BE1D-C8CE73B30D1C}"/>
    <cellStyle name="l_TV Regional_Mari_final_Plano MS - AJUSTADO 12.05.08 CONFERÊNCIAS 14.05.08 2 2 3 2" xfId="43729" xr:uid="{3EE17E89-8003-426C-97D6-BE5D751BC5BB}"/>
    <cellStyle name="l_TV Regional_Mari_final_Plano MS - AJUSTADO 12.05.08 CONFERÊNCIAS 14.05.08 2 2 4" xfId="34497" xr:uid="{CD184F2C-80FC-4685-B48E-05E7EC893A10}"/>
    <cellStyle name="l_TV Regional_Mari_final_Plano MS - AJUSTADO 12.05.08 CONFERÊNCIAS 14.05.08 2 2 4 2" xfId="46216" xr:uid="{EE1E0BD5-FCC0-4B6C-A35E-FAB25E1CB02E}"/>
    <cellStyle name="l_TV Regional_Mari_final_Plano MS - AJUSTADO 12.05.08 CONFERÊNCIAS 14.05.08 2 2 5" xfId="36698" xr:uid="{9F6BE08F-8BBC-4070-BE70-CEFE19962BB8}"/>
    <cellStyle name="l_TV Regional_Mari_final_Plano MS - AJUSTADO 12.05.08 CONFERÊNCIAS 14.05.08 2 2 6" xfId="24610" xr:uid="{EEC90200-2F24-4EFE-8698-4F0AF3F444A8}"/>
    <cellStyle name="l_TV Regional_Mari_final_Plano MS - AJUSTADO 12.05.08 CONFERÊNCIAS 14.05.08 2 3" xfId="15511" xr:uid="{43B5E3E8-621A-4F05-9A5C-FE13F184D2C8}"/>
    <cellStyle name="l_TV Regional_Mari_final_Plano MS - AJUSTADO 12.05.08 CONFERÊNCIAS 14.05.08 2 3 2" xfId="21670" xr:uid="{BDD441D4-A511-448A-B700-0BE9B963BB30}"/>
    <cellStyle name="l_TV Regional_Mari_final_Plano MS - AJUSTADO 12.05.08 CONFERÊNCIAS 14.05.08 2 3 2 2" xfId="39043" xr:uid="{2DEC0976-9585-42CF-9818-BB97864B23AB}"/>
    <cellStyle name="l_TV Regional_Mari_final_Plano MS - AJUSTADO 12.05.08 CONFERÊNCIAS 14.05.08 2 3 3" xfId="26632" xr:uid="{F2BA23E0-6CAC-48F4-A5BE-4348F83B25C7}"/>
    <cellStyle name="l_TV Regional_Mari_final_Plano MS - AJUSTADO 12.05.08 CONFERÊNCIAS 14.05.08 2 4" xfId="29823" xr:uid="{3C059FED-3267-419F-A2F3-F4F78529F0A8}"/>
    <cellStyle name="l_TV Regional_Mari_final_Plano MS - AJUSTADO 12.05.08 CONFERÊNCIAS 14.05.08 2 4 2" xfId="42133" xr:uid="{58CEB39A-8C47-407E-B62B-8D59B7CA97F4}"/>
    <cellStyle name="l_TV Regional_Mari_final_Plano MS - AJUSTADO 12.05.08 CONFERÊNCIAS 14.05.08 2 5" xfId="32807" xr:uid="{C0F11176-530D-4355-BE54-C409353BAE20}"/>
    <cellStyle name="l_TV Regional_Mari_final_Plano MS - AJUSTADO 12.05.08 CONFERÊNCIAS 14.05.08 2 5 2" xfId="44562" xr:uid="{B348510A-F8B9-4965-B538-086EE032DFB0}"/>
    <cellStyle name="l_TV Regional_Mari_final_Plano MS - AJUSTADO 12.05.08 CONFERÊNCIAS 14.05.08 2 6" xfId="35112" xr:uid="{F08809DB-89F0-42BF-A59F-DA28163E66CE}"/>
    <cellStyle name="l_TV Regional_Mari_final_Plano MS - AJUSTADO 12.05.08 CONFERÊNCIAS 14.05.08 2 7" xfId="18593" xr:uid="{9BAEE1B2-5F57-4E89-824D-02F5A13D3320}"/>
    <cellStyle name="l_TV Regional_Mari_final_Plano MS - AJUSTADO 12.05.08 CONFERÊNCIAS 14.05.08 3" xfId="12781" xr:uid="{D0EB867D-EFAE-4306-87F6-0CC90F1BF735}"/>
    <cellStyle name="l_TV Regional_Mari_final_Plano MS - AJUSTADO 12.05.08 CONFERÊNCIAS 14.05.08 3 2" xfId="16411" xr:uid="{82C1DC7D-5BA6-45FA-9110-7CCF3E4A324B}"/>
    <cellStyle name="l_TV Regional_Mari_final_Plano MS - AJUSTADO 12.05.08 CONFERÊNCIAS 14.05.08 3 2 2" xfId="22570" xr:uid="{3545C8C3-CB97-415B-A1BC-70BA6FB76380}"/>
    <cellStyle name="l_TV Regional_Mari_final_Plano MS - AJUSTADO 12.05.08 CONFERÊNCIAS 14.05.08 3 2 2 2" xfId="39848" xr:uid="{E6A1427E-7FDD-432F-844C-1FB0811375FF}"/>
    <cellStyle name="l_TV Regional_Mari_final_Plano MS - AJUSTADO 12.05.08 CONFERÊNCIAS 14.05.08 3 2 3" xfId="27489" xr:uid="{F08A71FB-DE9D-40C8-9736-90929F8E8AC8}"/>
    <cellStyle name="l_TV Regional_Mari_final_Plano MS - AJUSTADO 12.05.08 CONFERÊNCIAS 14.05.08 3 2 4" xfId="48748" xr:uid="{C5DFABC7-7FE2-4390-80CC-D928C88DD8A1}"/>
    <cellStyle name="l_TV Regional_Mari_final_Plano MS - AJUSTADO 12.05.08 CONFERÊNCIAS 14.05.08 3 3" xfId="18111" xr:uid="{53132CAC-D622-4FB6-917D-6ACCA709E5CA}"/>
    <cellStyle name="l_TV Regional_Mari_final_Plano MS - AJUSTADO 12.05.08 CONFERÊNCIAS 14.05.08 3 3 2" xfId="24270" xr:uid="{22F6AEDA-BC85-416F-858D-039D87B6F45A}"/>
    <cellStyle name="l_TV Regional_Mari_final_Plano MS - AJUSTADO 12.05.08 CONFERÊNCIAS 14.05.08 3 3 2 2" xfId="42933" xr:uid="{3A79F777-FF39-48BD-B09B-DEA972B33212}"/>
    <cellStyle name="l_TV Regional_Mari_final_Plano MS - AJUSTADO 12.05.08 CONFERÊNCIAS 14.05.08 3 3 3" xfId="30707" xr:uid="{062C5176-2321-4B7F-B69A-EA9CF1ACBCBB}"/>
    <cellStyle name="l_TV Regional_Mari_final_Plano MS - AJUSTADO 12.05.08 CONFERÊNCIAS 14.05.08 3 4" xfId="33704" xr:uid="{838D5014-B21A-4C43-AAA8-B10995488A90}"/>
    <cellStyle name="l_TV Regional_Mari_final_Plano MS - AJUSTADO 12.05.08 CONFERÊNCIAS 14.05.08 3 4 2" xfId="45423" xr:uid="{5242D372-913B-4FB8-AAF7-B76E22B89D10}"/>
    <cellStyle name="l_TV Regional_Mari_final_Plano MS - AJUSTADO 12.05.08 CONFERÊNCIAS 14.05.08 3 5" xfId="35906" xr:uid="{ADEF589B-98AE-439A-B5C2-50AFC3486BA4}"/>
    <cellStyle name="l_TV Regional_Mari_final_Plano MS - AJUSTADO 12.05.08 CONFERÊNCIAS 14.05.08 3 6" xfId="37179" xr:uid="{3EAF5672-8369-4EB0-82E5-91E606F9DEF0}"/>
    <cellStyle name="l_TV Regional_Mari_final_Plano MS - AJUSTADO 12.05.08 CONFERÊNCIAS 14.05.08 3 6 2" xfId="46715" xr:uid="{C0BE9A47-BE3C-4ABF-A0D0-E5C1D3A813ED}"/>
    <cellStyle name="l_TV Regional_Mari_final_Plano MS - AJUSTADO 12.05.08 CONFERÊNCIAS 14.05.08 4" xfId="14671" xr:uid="{922A1F3D-6D99-4DA7-BFCA-3D07DEE77988}"/>
    <cellStyle name="l_TV Regional_Mari_final_Plano MS - AJUSTADO 12.05.08 CONFERÊNCIAS 14.05.08 4 2" xfId="20830" xr:uid="{8725B4EA-4B61-41C8-9251-EAFB23DC89D9}"/>
    <cellStyle name="l_TV Regional_Mari_final_Plano MS - AJUSTADO 12.05.08 CONFERÊNCIAS 14.05.08 4 2 2" xfId="38240" xr:uid="{30151B24-2073-48D9-9202-651C1570913E}"/>
    <cellStyle name="l_TV Regional_Mari_final_Plano MS - AJUSTADO 12.05.08 CONFERÊNCIAS 14.05.08 4 3" xfId="25738" xr:uid="{72B15D16-ECE2-4E48-8008-6CC7F52B32D6}"/>
    <cellStyle name="l_TV Regional_Mari_final_Plano MS - AJUSTADO 12.05.08 CONFERÊNCIAS 14.05.08 5" xfId="28949" xr:uid="{86D0F841-7C3D-4DBA-B007-C3D57FC525DB}"/>
    <cellStyle name="l_TV Regional_Mari_final_Plano MS - AJUSTADO 12.05.08 CONFERÊNCIAS 14.05.08 5 2" xfId="41305" xr:uid="{B9BE9E01-24FF-4563-B4D7-C76BADCB681E}"/>
    <cellStyle name="l_TV Regional_Mari_final_Plano MS - AJUSTADO 12.05.08 CONFERÊNCIAS 14.05.08 6" xfId="24761" xr:uid="{0CB41691-2D7C-43C6-9A33-1BC6FDA9A11B}"/>
    <cellStyle name="l_TV Regional_Mari_final_Plano MS - AJUSTADO 12.05.08 CONFERÊNCIAS 14.05.08_OOH - Rev 12" xfId="4538" xr:uid="{39FA1A4F-4FE0-4454-9776-F3ADC8CE0DB0}"/>
    <cellStyle name="l_TV Regional_Mari_final_Plano MS - AJUSTADO 12.05.08 CONFERÊNCIAS 14.05.08_Plano RJ -" xfId="2556" xr:uid="{C781344D-678C-4CA9-A37B-909DA992E093}"/>
    <cellStyle name="l_TV Regional_Mari_final_Plano MT - AJUSTADO 06.05.08 CONFERÊNCIA 07.05.08" xfId="2557" xr:uid="{01221D41-9A10-4211-8CCD-47BBB41372F1}"/>
    <cellStyle name="l_TV Regional_Mari_final_Plano MT - AJUSTADO 06.05.08 CONFERÊNCIA 07.05.08 2" xfId="11829" xr:uid="{CF3BFF32-1DB0-4A41-AD6E-FAB2AD50BE44}"/>
    <cellStyle name="l_TV Regional_Mari_final_Plano MT - AJUSTADO 06.05.08 CONFERÊNCIA 07.05.08 2 2" xfId="13585" xr:uid="{6448EF1D-193D-4D70-B558-41C4019AE644}"/>
    <cellStyle name="l_TV Regional_Mari_final_Plano MT - AJUSTADO 06.05.08 CONFERÊNCIA 07.05.08 2 2 2" xfId="17215" xr:uid="{3E68B57C-E0CD-4D3C-872D-C94F47CAB657}"/>
    <cellStyle name="l_TV Regional_Mari_final_Plano MT - AJUSTADO 06.05.08 CONFERÊNCIA 07.05.08 2 2 2 2" xfId="23374" xr:uid="{A80E56F7-DD03-419F-9E8C-E043D00BEB28}"/>
    <cellStyle name="l_TV Regional_Mari_final_Plano MT - AJUSTADO 06.05.08 CONFERÊNCIA 07.05.08 2 2 2 2 2" xfId="40641" xr:uid="{D5849161-F292-4B7D-8E62-3153D690534A}"/>
    <cellStyle name="l_TV Regional_Mari_final_Plano MT - AJUSTADO 06.05.08 CONFERÊNCIA 07.05.08 2 2 2 3" xfId="28282" xr:uid="{4E3ADCF9-ADD5-46AD-96B1-EA0222A47A46}"/>
    <cellStyle name="l_TV Regional_Mari_final_Plano MT - AJUSTADO 06.05.08 CONFERÊNCIA 07.05.08 2 2 3" xfId="31506" xr:uid="{C981DB9D-A34F-48DB-8453-8783F94726CE}"/>
    <cellStyle name="l_TV Regional_Mari_final_Plano MT - AJUSTADO 06.05.08 CONFERÊNCIA 07.05.08 2 2 3 2" xfId="43730" xr:uid="{27478ACA-BA1A-40F9-AB20-FD96B1A2FF49}"/>
    <cellStyle name="l_TV Regional_Mari_final_Plano MT - AJUSTADO 06.05.08 CONFERÊNCIA 07.05.08 2 2 4" xfId="34498" xr:uid="{A7C28A9C-997F-4852-BA89-DD1066F0DCD0}"/>
    <cellStyle name="l_TV Regional_Mari_final_Plano MT - AJUSTADO 06.05.08 CONFERÊNCIA 07.05.08 2 2 4 2" xfId="46217" xr:uid="{959FEEE5-C025-4CEB-B71A-A5B53517CE8C}"/>
    <cellStyle name="l_TV Regional_Mari_final_Plano MT - AJUSTADO 06.05.08 CONFERÊNCIA 07.05.08 2 2 5" xfId="36699" xr:uid="{EE82C241-EC39-4859-9CA7-4D18A914DF55}"/>
    <cellStyle name="l_TV Regional_Mari_final_Plano MT - AJUSTADO 06.05.08 CONFERÊNCIA 07.05.08 2 2 6" xfId="24611" xr:uid="{840AB2CF-1E65-4032-A833-8339687916EA}"/>
    <cellStyle name="l_TV Regional_Mari_final_Plano MT - AJUSTADO 06.05.08 CONFERÊNCIA 07.05.08 2 3" xfId="15512" xr:uid="{805D014B-8F10-429B-BF34-E9AEAB5872F4}"/>
    <cellStyle name="l_TV Regional_Mari_final_Plano MT - AJUSTADO 06.05.08 CONFERÊNCIA 07.05.08 2 3 2" xfId="21671" xr:uid="{5854873F-C0F5-4CF1-BDFB-3447D70F3A4E}"/>
    <cellStyle name="l_TV Regional_Mari_final_Plano MT - AJUSTADO 06.05.08 CONFERÊNCIA 07.05.08 2 3 2 2" xfId="39044" xr:uid="{1A0428C2-7530-4547-B36D-73B22BC767D4}"/>
    <cellStyle name="l_TV Regional_Mari_final_Plano MT - AJUSTADO 06.05.08 CONFERÊNCIA 07.05.08 2 3 3" xfId="26633" xr:uid="{CB88553A-625E-48D5-8D81-8EC418EAAC0D}"/>
    <cellStyle name="l_TV Regional_Mari_final_Plano MT - AJUSTADO 06.05.08 CONFERÊNCIA 07.05.08 2 4" xfId="29824" xr:uid="{7845BC95-02A6-4B35-827A-963BA769DD6A}"/>
    <cellStyle name="l_TV Regional_Mari_final_Plano MT - AJUSTADO 06.05.08 CONFERÊNCIA 07.05.08 2 4 2" xfId="42134" xr:uid="{C21E8797-8D63-45D1-AD33-0B834F6ED0AC}"/>
    <cellStyle name="l_TV Regional_Mari_final_Plano MT - AJUSTADO 06.05.08 CONFERÊNCIA 07.05.08 2 5" xfId="32808" xr:uid="{DBCF5B6E-7C0C-449F-9F32-8DC7BFB2EFEF}"/>
    <cellStyle name="l_TV Regional_Mari_final_Plano MT - AJUSTADO 06.05.08 CONFERÊNCIA 07.05.08 2 5 2" xfId="44563" xr:uid="{9ED6E07C-DDD0-4A62-A0C8-A65F6D6DB148}"/>
    <cellStyle name="l_TV Regional_Mari_final_Plano MT - AJUSTADO 06.05.08 CONFERÊNCIA 07.05.08 2 6" xfId="35113" xr:uid="{1F175AB1-BD9D-4A57-9CA4-63262C826AE9}"/>
    <cellStyle name="l_TV Regional_Mari_final_Plano MT - AJUSTADO 06.05.08 CONFERÊNCIA 07.05.08 2 7" xfId="19291" xr:uid="{9CDF514F-0B96-4E0F-85EB-0D19B3D12BA3}"/>
    <cellStyle name="l_TV Regional_Mari_final_Plano MT - AJUSTADO 06.05.08 CONFERÊNCIA 07.05.08 3" xfId="12782" xr:uid="{2407EE56-77C9-463B-AF93-2A1127D5494F}"/>
    <cellStyle name="l_TV Regional_Mari_final_Plano MT - AJUSTADO 06.05.08 CONFERÊNCIA 07.05.08 3 2" xfId="16412" xr:uid="{5E08DFD2-0B9B-4672-81AB-DB3C01E2ED53}"/>
    <cellStyle name="l_TV Regional_Mari_final_Plano MT - AJUSTADO 06.05.08 CONFERÊNCIA 07.05.08 3 2 2" xfId="22571" xr:uid="{D2B81D13-6884-4502-B78D-6B7F93803AB9}"/>
    <cellStyle name="l_TV Regional_Mari_final_Plano MT - AJUSTADO 06.05.08 CONFERÊNCIA 07.05.08 3 2 2 2" xfId="39849" xr:uid="{74809253-B0EE-4E94-89C3-C6A56E434493}"/>
    <cellStyle name="l_TV Regional_Mari_final_Plano MT - AJUSTADO 06.05.08 CONFERÊNCIA 07.05.08 3 2 3" xfId="27490" xr:uid="{599F5293-C301-4169-8E2A-D4FCDE60C06B}"/>
    <cellStyle name="l_TV Regional_Mari_final_Plano MT - AJUSTADO 06.05.08 CONFERÊNCIA 07.05.08 3 2 4" xfId="48749" xr:uid="{059CC61F-3AC1-471A-9B40-6487BE8F234A}"/>
    <cellStyle name="l_TV Regional_Mari_final_Plano MT - AJUSTADO 06.05.08 CONFERÊNCIA 07.05.08 3 3" xfId="18112" xr:uid="{B82D19B8-F726-4B2D-B933-2478F2E32F3A}"/>
    <cellStyle name="l_TV Regional_Mari_final_Plano MT - AJUSTADO 06.05.08 CONFERÊNCIA 07.05.08 3 3 2" xfId="24271" xr:uid="{465AC262-398B-4660-9EF3-D0DAB2715900}"/>
    <cellStyle name="l_TV Regional_Mari_final_Plano MT - AJUSTADO 06.05.08 CONFERÊNCIA 07.05.08 3 3 2 2" xfId="42934" xr:uid="{410D9BF8-B0A0-4927-A1CB-71D33872CB02}"/>
    <cellStyle name="l_TV Regional_Mari_final_Plano MT - AJUSTADO 06.05.08 CONFERÊNCIA 07.05.08 3 3 3" xfId="30708" xr:uid="{3F197FC9-D500-4C65-82E9-598701B92301}"/>
    <cellStyle name="l_TV Regional_Mari_final_Plano MT - AJUSTADO 06.05.08 CONFERÊNCIA 07.05.08 3 4" xfId="33705" xr:uid="{C61F3834-90DF-479B-96C4-1E6D4156727E}"/>
    <cellStyle name="l_TV Regional_Mari_final_Plano MT - AJUSTADO 06.05.08 CONFERÊNCIA 07.05.08 3 4 2" xfId="45424" xr:uid="{1F0265C3-6E5A-4A9A-977D-599C6259CF32}"/>
    <cellStyle name="l_TV Regional_Mari_final_Plano MT - AJUSTADO 06.05.08 CONFERÊNCIA 07.05.08 3 5" xfId="35907" xr:uid="{8E1DE7D0-4703-4CA4-974E-F3AA37D630FA}"/>
    <cellStyle name="l_TV Regional_Mari_final_Plano MT - AJUSTADO 06.05.08 CONFERÊNCIA 07.05.08 3 6" xfId="36779" xr:uid="{C38780BA-8CD8-449E-8374-F10B4EF4907F}"/>
    <cellStyle name="l_TV Regional_Mari_final_Plano MT - AJUSTADO 06.05.08 CONFERÊNCIA 07.05.08 3 6 2" xfId="46315" xr:uid="{5D07184A-2C30-425C-A492-EE366E33262B}"/>
    <cellStyle name="l_TV Regional_Mari_final_Plano MT - AJUSTADO 06.05.08 CONFERÊNCIA 07.05.08 4" xfId="14672" xr:uid="{70597D46-CC19-49A4-90C5-5F820AE37325}"/>
    <cellStyle name="l_TV Regional_Mari_final_Plano MT - AJUSTADO 06.05.08 CONFERÊNCIA 07.05.08 4 2" xfId="20831" xr:uid="{DB0787A3-028B-40E2-98BC-1EF996A7E5B3}"/>
    <cellStyle name="l_TV Regional_Mari_final_Plano MT - AJUSTADO 06.05.08 CONFERÊNCIA 07.05.08 4 2 2" xfId="38241" xr:uid="{30CC9D75-459A-45A3-A658-965D281D894C}"/>
    <cellStyle name="l_TV Regional_Mari_final_Plano MT - AJUSTADO 06.05.08 CONFERÊNCIA 07.05.08 4 3" xfId="25739" xr:uid="{5C3C6E46-FBC8-47F3-9FE4-DE99A22209ED}"/>
    <cellStyle name="l_TV Regional_Mari_final_Plano MT - AJUSTADO 06.05.08 CONFERÊNCIA 07.05.08 5" xfId="28950" xr:uid="{0B3E49BC-F844-44B1-BA62-9C4C22873281}"/>
    <cellStyle name="l_TV Regional_Mari_final_Plano MT - AJUSTADO 06.05.08 CONFERÊNCIA 07.05.08 5 2" xfId="41306" xr:uid="{B17F3C7D-1C87-4BBD-BAF1-43B36940AD35}"/>
    <cellStyle name="l_TV Regional_Mari_final_Plano MT - AJUSTADO 06.05.08 CONFERÊNCIA 07.05.08 6" xfId="24759" xr:uid="{FA5280B7-CA9E-409E-9EF2-51BCA1BF0388}"/>
    <cellStyle name="l_TV Regional_Mari_final_Plano MT - AJUSTADO 06.05.08 CONFERÊNCIA 07.05.08_OOH - Rev 12" xfId="4539" xr:uid="{CBF6DA52-D1DA-4DBB-B040-8F2697E5A369}"/>
    <cellStyle name="l_TV Regional_Mari_final_Plano PA - REV I - 13.05" xfId="2558" xr:uid="{609540D7-96F3-4116-BCFD-9A4221DE053A}"/>
    <cellStyle name="l_TV Regional_Mari_final_Plano PA - REV I - 13.05 2" xfId="11830" xr:uid="{812E5578-2B3F-49FC-97D9-137D6AAED952}"/>
    <cellStyle name="l_TV Regional_Mari_final_Plano PA - REV I - 13.05 2 2" xfId="13586" xr:uid="{9F18D24A-2377-4ABB-A9B7-C8F05E3DD40D}"/>
    <cellStyle name="l_TV Regional_Mari_final_Plano PA - REV I - 13.05 2 2 2" xfId="17216" xr:uid="{45C507D6-D666-4C3A-A101-07542004F454}"/>
    <cellStyle name="l_TV Regional_Mari_final_Plano PA - REV I - 13.05 2 2 2 2" xfId="23375" xr:uid="{70CD7A85-A706-44A0-979E-ED55D8F5BC2C}"/>
    <cellStyle name="l_TV Regional_Mari_final_Plano PA - REV I - 13.05 2 2 2 2 2" xfId="40642" xr:uid="{0898D5C5-00D8-4865-955C-DE45E4DDFE23}"/>
    <cellStyle name="l_TV Regional_Mari_final_Plano PA - REV I - 13.05 2 2 2 3" xfId="28283" xr:uid="{348FF70F-5FEF-4B7B-B7D4-388C517C1439}"/>
    <cellStyle name="l_TV Regional_Mari_final_Plano PA - REV I - 13.05 2 2 3" xfId="31507" xr:uid="{57D61563-724C-444E-AB35-AF7706EED484}"/>
    <cellStyle name="l_TV Regional_Mari_final_Plano PA - REV I - 13.05 2 2 3 2" xfId="43731" xr:uid="{16680114-48D7-4B70-8E9B-A914F85F600B}"/>
    <cellStyle name="l_TV Regional_Mari_final_Plano PA - REV I - 13.05 2 2 4" xfId="34499" xr:uid="{77CB9138-3BE3-4A0B-A667-098C4FE0B84C}"/>
    <cellStyle name="l_TV Regional_Mari_final_Plano PA - REV I - 13.05 2 2 4 2" xfId="46218" xr:uid="{444400B9-B888-4260-97E1-F33F9BD3939A}"/>
    <cellStyle name="l_TV Regional_Mari_final_Plano PA - REV I - 13.05 2 2 5" xfId="36700" xr:uid="{EDDAEAB9-66B7-4F07-A659-CDA06B32A7D8}"/>
    <cellStyle name="l_TV Regional_Mari_final_Plano PA - REV I - 13.05 2 2 6" xfId="24612" xr:uid="{1C855FA3-48C1-4E5A-944E-975BFB2BE26A}"/>
    <cellStyle name="l_TV Regional_Mari_final_Plano PA - REV I - 13.05 2 3" xfId="15513" xr:uid="{65A9F452-0C99-4246-AC4E-B6A2C769A13F}"/>
    <cellStyle name="l_TV Regional_Mari_final_Plano PA - REV I - 13.05 2 3 2" xfId="21672" xr:uid="{AD21D06F-B4B8-44BC-89AE-D6A7D99B64E4}"/>
    <cellStyle name="l_TV Regional_Mari_final_Plano PA - REV I - 13.05 2 3 2 2" xfId="39045" xr:uid="{DDD949B0-1229-40D9-9BC5-CED70285704E}"/>
    <cellStyle name="l_TV Regional_Mari_final_Plano PA - REV I - 13.05 2 3 3" xfId="26634" xr:uid="{DC4E0E10-14E8-42FC-86C7-A528CCD07F79}"/>
    <cellStyle name="l_TV Regional_Mari_final_Plano PA - REV I - 13.05 2 4" xfId="29825" xr:uid="{9A73D55B-EA35-4150-BE1F-31FB2B4B3BEC}"/>
    <cellStyle name="l_TV Regional_Mari_final_Plano PA - REV I - 13.05 2 4 2" xfId="42135" xr:uid="{69462C3F-1CB3-4B7C-9BD4-D576FE2BC460}"/>
    <cellStyle name="l_TV Regional_Mari_final_Plano PA - REV I - 13.05 2 5" xfId="32809" xr:uid="{BF1A0315-B644-4902-8E94-367933CBB611}"/>
    <cellStyle name="l_TV Regional_Mari_final_Plano PA - REV I - 13.05 2 5 2" xfId="44564" xr:uid="{A1D4BE5A-4B5E-4EF0-B31B-225E9FF9EBEF}"/>
    <cellStyle name="l_TV Regional_Mari_final_Plano PA - REV I - 13.05 2 6" xfId="35114" xr:uid="{B9AF2B1B-8D51-47B0-997A-EF4FC65B0DC5}"/>
    <cellStyle name="l_TV Regional_Mari_final_Plano PA - REV I - 13.05 2 7" xfId="19585" xr:uid="{99D94397-7FE5-424C-811B-A396DAEE7E3E}"/>
    <cellStyle name="l_TV Regional_Mari_final_Plano PA - REV I - 13.05 3" xfId="12783" xr:uid="{108A50EA-5CB4-4B16-BA2E-D789D1FF4A04}"/>
    <cellStyle name="l_TV Regional_Mari_final_Plano PA - REV I - 13.05 3 2" xfId="16413" xr:uid="{61DC6565-7730-4ACA-97D1-A4EB5D697BF6}"/>
    <cellStyle name="l_TV Regional_Mari_final_Plano PA - REV I - 13.05 3 2 2" xfId="22572" xr:uid="{800F5F8C-55E0-434E-8FF9-84CE24457B73}"/>
    <cellStyle name="l_TV Regional_Mari_final_Plano PA - REV I - 13.05 3 2 2 2" xfId="39850" xr:uid="{21041B37-9924-4C8A-BB98-FAE6EDA0A516}"/>
    <cellStyle name="l_TV Regional_Mari_final_Plano PA - REV I - 13.05 3 2 3" xfId="27491" xr:uid="{AD9628AA-C123-47D8-9075-8A506676695C}"/>
    <cellStyle name="l_TV Regional_Mari_final_Plano PA - REV I - 13.05 3 2 4" xfId="48750" xr:uid="{7F4EFC22-FED2-4729-AC98-6F679F17AD86}"/>
    <cellStyle name="l_TV Regional_Mari_final_Plano PA - REV I - 13.05 3 3" xfId="18113" xr:uid="{DB67E549-DC52-4590-BF0C-D190A295D5F9}"/>
    <cellStyle name="l_TV Regional_Mari_final_Plano PA - REV I - 13.05 3 3 2" xfId="24272" xr:uid="{4A93EECA-EAEA-48D2-8B50-0EB942CFA40F}"/>
    <cellStyle name="l_TV Regional_Mari_final_Plano PA - REV I - 13.05 3 3 2 2" xfId="42935" xr:uid="{0EE3EA8D-0154-45CE-B4BC-3D4D75380F12}"/>
    <cellStyle name="l_TV Regional_Mari_final_Plano PA - REV I - 13.05 3 3 3" xfId="30709" xr:uid="{2FEEABA8-C2D6-42E6-8D2B-CA0ECBF98618}"/>
    <cellStyle name="l_TV Regional_Mari_final_Plano PA - REV I - 13.05 3 4" xfId="33706" xr:uid="{6209E23F-3830-4ECD-9BA8-24AF0B4DA21D}"/>
    <cellStyle name="l_TV Regional_Mari_final_Plano PA - REV I - 13.05 3 4 2" xfId="45425" xr:uid="{C2AB9728-296A-4B76-8AD0-2A99FC6921DF}"/>
    <cellStyle name="l_TV Regional_Mari_final_Plano PA - REV I - 13.05 3 5" xfId="35908" xr:uid="{0B5BA200-105F-4C75-9575-93C97D431639}"/>
    <cellStyle name="l_TV Regional_Mari_final_Plano PA - REV I - 13.05 3 6" xfId="26744" xr:uid="{F8574D60-E523-4422-83A5-45A823DB433E}"/>
    <cellStyle name="l_TV Regional_Mari_final_Plano PA - REV I - 13.05 3 6 2" xfId="39116" xr:uid="{D8FD5AD6-9BDE-4C98-9606-1780F701C113}"/>
    <cellStyle name="l_TV Regional_Mari_final_Plano PA - REV I - 13.05 4" xfId="14673" xr:uid="{23E87DF1-8FF1-4EF8-91F3-9F2C9F734DAD}"/>
    <cellStyle name="l_TV Regional_Mari_final_Plano PA - REV I - 13.05 4 2" xfId="20832" xr:uid="{AF2A85E0-5137-4873-B9AC-323FE579B649}"/>
    <cellStyle name="l_TV Regional_Mari_final_Plano PA - REV I - 13.05 4 2 2" xfId="38242" xr:uid="{E01D8037-9D09-42E9-B4EF-C68A4BE6DF6B}"/>
    <cellStyle name="l_TV Regional_Mari_final_Plano PA - REV I - 13.05 4 3" xfId="25740" xr:uid="{20E0B650-CF0B-41C6-B1BB-3404D8EDDDA7}"/>
    <cellStyle name="l_TV Regional_Mari_final_Plano PA - REV I - 13.05 5" xfId="28951" xr:uid="{50150A3A-7CFB-42C7-A4A0-93611CB0A235}"/>
    <cellStyle name="l_TV Regional_Mari_final_Plano PA - REV I - 13.05 5 2" xfId="41307" xr:uid="{C32DDE87-79FB-452B-B84F-57D163DF65CD}"/>
    <cellStyle name="l_TV Regional_Mari_final_Plano PA - REV I - 13.05 6" xfId="26735" xr:uid="{0D3F51DE-0CFA-484D-9B0D-26A719D722F5}"/>
    <cellStyle name="l_TV Regional_Mari_final_Plano PA - REV I - 13.05_OOH - Rev 12" xfId="4540" xr:uid="{A25AF893-ABAA-4B16-BFF7-0C8894906A5C}"/>
    <cellStyle name="l_TV Regional_Mari_final_Plano PR -" xfId="2559" xr:uid="{EFE91A36-F56A-418C-8E83-C6C24DE52C49}"/>
    <cellStyle name="l_TV Regional_Mari_final_Plano PR - 16-05-08" xfId="2560" xr:uid="{D9C8BA26-C9AA-4056-A127-C733F8D8637A}"/>
    <cellStyle name="l_TV Regional_Mari_final_Plano Rádio" xfId="2561" xr:uid="{D8A714E4-88E5-4202-AC4E-A7EBC59A6E9C}"/>
    <cellStyle name="l_TV Regional_Mari_final_Plano RJ - AJUSTADO" xfId="2562" xr:uid="{C75F0F81-5812-45B7-A3A3-7FE2725E5393}"/>
    <cellStyle name="l_TV Regional_Mari_final_Plano RJ - AJUSTADO 06.05.08 CONFERÊNCIAS 07.05.08" xfId="2563" xr:uid="{D8381F49-A6C1-4AA3-BEB5-BF914BC073F0}"/>
    <cellStyle name="l_TV Regional_Mari_final_Plano RJ - AJUSTADO 06.05.08 CONFERÊNCIAS 07.05.08 2" xfId="11831" xr:uid="{08154C53-8CA8-4418-893D-247C438407AC}"/>
    <cellStyle name="l_TV Regional_Mari_final_Plano RJ - AJUSTADO 06.05.08 CONFERÊNCIAS 07.05.08 2 2" xfId="13587" xr:uid="{B1BB2A50-AA27-4810-A75A-9DDD1B9DF193}"/>
    <cellStyle name="l_TV Regional_Mari_final_Plano RJ - AJUSTADO 06.05.08 CONFERÊNCIAS 07.05.08 2 2 2" xfId="17217" xr:uid="{4E9F12E6-12B9-491A-99F3-4F9C47CE9A79}"/>
    <cellStyle name="l_TV Regional_Mari_final_Plano RJ - AJUSTADO 06.05.08 CONFERÊNCIAS 07.05.08 2 2 2 2" xfId="23376" xr:uid="{8A97B9CF-EDC0-4BBD-B518-5AF61DBD24C3}"/>
    <cellStyle name="l_TV Regional_Mari_final_Plano RJ - AJUSTADO 06.05.08 CONFERÊNCIAS 07.05.08 2 2 2 2 2" xfId="40643" xr:uid="{AD409BF0-A0D7-4A62-A924-0FC61BA7F715}"/>
    <cellStyle name="l_TV Regional_Mari_final_Plano RJ - AJUSTADO 06.05.08 CONFERÊNCIAS 07.05.08 2 2 2 3" xfId="28284" xr:uid="{742AAF44-B910-4FD6-B77C-27D4976E1FED}"/>
    <cellStyle name="l_TV Regional_Mari_final_Plano RJ - AJUSTADO 06.05.08 CONFERÊNCIAS 07.05.08 2 2 3" xfId="31508" xr:uid="{222EBC72-087E-4BD7-AA3C-D523913AA412}"/>
    <cellStyle name="l_TV Regional_Mari_final_Plano RJ - AJUSTADO 06.05.08 CONFERÊNCIAS 07.05.08 2 2 3 2" xfId="43732" xr:uid="{DF914EB3-35E2-4F3E-9383-60019565D1C4}"/>
    <cellStyle name="l_TV Regional_Mari_final_Plano RJ - AJUSTADO 06.05.08 CONFERÊNCIAS 07.05.08 2 2 4" xfId="34500" xr:uid="{EBD59EB1-D7DD-4BD7-8553-6E1073C18549}"/>
    <cellStyle name="l_TV Regional_Mari_final_Plano RJ - AJUSTADO 06.05.08 CONFERÊNCIAS 07.05.08 2 2 4 2" xfId="46219" xr:uid="{FF3BF107-A508-4484-89E7-EF77EFDF91EF}"/>
    <cellStyle name="l_TV Regional_Mari_final_Plano RJ - AJUSTADO 06.05.08 CONFERÊNCIAS 07.05.08 2 2 5" xfId="36701" xr:uid="{79FBB105-735D-472C-88A8-326A5431AD2C}"/>
    <cellStyle name="l_TV Regional_Mari_final_Plano RJ - AJUSTADO 06.05.08 CONFERÊNCIAS 07.05.08 2 2 6" xfId="24613" xr:uid="{EC2C26CF-9C9B-4613-BBA6-D5B91F9D6810}"/>
    <cellStyle name="l_TV Regional_Mari_final_Plano RJ - AJUSTADO 06.05.08 CONFERÊNCIAS 07.05.08 2 3" xfId="15514" xr:uid="{79279A47-41F9-410F-8759-E2DA45E0EBC8}"/>
    <cellStyle name="l_TV Regional_Mari_final_Plano RJ - AJUSTADO 06.05.08 CONFERÊNCIAS 07.05.08 2 3 2" xfId="21673" xr:uid="{14B05937-B386-4758-89BE-5A8F47A86096}"/>
    <cellStyle name="l_TV Regional_Mari_final_Plano RJ - AJUSTADO 06.05.08 CONFERÊNCIAS 07.05.08 2 3 2 2" xfId="39046" xr:uid="{41BA0574-6634-4DEE-B87F-4AD3F7BFB2D1}"/>
    <cellStyle name="l_TV Regional_Mari_final_Plano RJ - AJUSTADO 06.05.08 CONFERÊNCIAS 07.05.08 2 3 3" xfId="26635" xr:uid="{FC7A16FB-FA19-40D6-A63D-0645AAC82957}"/>
    <cellStyle name="l_TV Regional_Mari_final_Plano RJ - AJUSTADO 06.05.08 CONFERÊNCIAS 07.05.08 2 4" xfId="29826" xr:uid="{ED07BC00-9456-444A-BC8D-F9384367574E}"/>
    <cellStyle name="l_TV Regional_Mari_final_Plano RJ - AJUSTADO 06.05.08 CONFERÊNCIAS 07.05.08 2 4 2" xfId="42136" xr:uid="{8A8FDCC5-4D30-43FE-9AA0-158EFD62466E}"/>
    <cellStyle name="l_TV Regional_Mari_final_Plano RJ - AJUSTADO 06.05.08 CONFERÊNCIAS 07.05.08 2 5" xfId="32810" xr:uid="{C81D81EC-5004-44EF-887E-B327B846AB6D}"/>
    <cellStyle name="l_TV Regional_Mari_final_Plano RJ - AJUSTADO 06.05.08 CONFERÊNCIAS 07.05.08 2 5 2" xfId="44565" xr:uid="{5207B4B3-63CF-4A3A-BD6A-577B11616DCB}"/>
    <cellStyle name="l_TV Regional_Mari_final_Plano RJ - AJUSTADO 06.05.08 CONFERÊNCIAS 07.05.08 2 6" xfId="35115" xr:uid="{8F6835E4-6F0F-477E-AE56-082C67E59CFA}"/>
    <cellStyle name="l_TV Regional_Mari_final_Plano RJ - AJUSTADO 06.05.08 CONFERÊNCIAS 07.05.08 2 7" xfId="18908" xr:uid="{5ED05C18-2FF6-42B1-8C9B-5B52E48CA650}"/>
    <cellStyle name="l_TV Regional_Mari_final_Plano RJ - AJUSTADO 06.05.08 CONFERÊNCIAS 07.05.08 3" xfId="12784" xr:uid="{75AE8627-E937-4D3D-9388-6D80A920F35D}"/>
    <cellStyle name="l_TV Regional_Mari_final_Plano RJ - AJUSTADO 06.05.08 CONFERÊNCIAS 07.05.08 3 2" xfId="16414" xr:uid="{90B1E905-EE20-48D5-8AC2-643D4E6792BF}"/>
    <cellStyle name="l_TV Regional_Mari_final_Plano RJ - AJUSTADO 06.05.08 CONFERÊNCIAS 07.05.08 3 2 2" xfId="22573" xr:uid="{9404C231-9EA6-4407-A42D-E0EBAC83E276}"/>
    <cellStyle name="l_TV Regional_Mari_final_Plano RJ - AJUSTADO 06.05.08 CONFERÊNCIAS 07.05.08 3 2 2 2" xfId="39851" xr:uid="{0D1A1C60-3D9E-43F0-8B70-4098A0C99984}"/>
    <cellStyle name="l_TV Regional_Mari_final_Plano RJ - AJUSTADO 06.05.08 CONFERÊNCIAS 07.05.08 3 2 3" xfId="27492" xr:uid="{2B676C19-A583-41CE-9C41-31709F6DFC7C}"/>
    <cellStyle name="l_TV Regional_Mari_final_Plano RJ - AJUSTADO 06.05.08 CONFERÊNCIAS 07.05.08 3 2 4" xfId="48751" xr:uid="{1147F216-6824-4482-B608-C2C93FF2C2BB}"/>
    <cellStyle name="l_TV Regional_Mari_final_Plano RJ - AJUSTADO 06.05.08 CONFERÊNCIAS 07.05.08 3 3" xfId="18114" xr:uid="{83D1A478-B201-453F-93F9-C6021E70C45A}"/>
    <cellStyle name="l_TV Regional_Mari_final_Plano RJ - AJUSTADO 06.05.08 CONFERÊNCIAS 07.05.08 3 3 2" xfId="24273" xr:uid="{B62C43DC-A5F5-458E-B8AB-E2E4090E3446}"/>
    <cellStyle name="l_TV Regional_Mari_final_Plano RJ - AJUSTADO 06.05.08 CONFERÊNCIAS 07.05.08 3 3 2 2" xfId="42936" xr:uid="{12B0A530-79ED-4172-BDFC-BD0A02829344}"/>
    <cellStyle name="l_TV Regional_Mari_final_Plano RJ - AJUSTADO 06.05.08 CONFERÊNCIAS 07.05.08 3 3 3" xfId="30710" xr:uid="{042877D9-25A7-4E45-87A8-64078DC691DF}"/>
    <cellStyle name="l_TV Regional_Mari_final_Plano RJ - AJUSTADO 06.05.08 CONFERÊNCIAS 07.05.08 3 4" xfId="33707" xr:uid="{F3F13E53-CF16-43AA-9534-7D305BE6322C}"/>
    <cellStyle name="l_TV Regional_Mari_final_Plano RJ - AJUSTADO 06.05.08 CONFERÊNCIAS 07.05.08 3 4 2" xfId="45426" xr:uid="{4F023A1E-AEEE-4722-8983-1C59648EDBCF}"/>
    <cellStyle name="l_TV Regional_Mari_final_Plano RJ - AJUSTADO 06.05.08 CONFERÊNCIAS 07.05.08 3 5" xfId="35909" xr:uid="{E58E6A42-2144-4782-95F0-103BC6C92715}"/>
    <cellStyle name="l_TV Regional_Mari_final_Plano RJ - AJUSTADO 06.05.08 CONFERÊNCIAS 07.05.08 3 6" xfId="36975" xr:uid="{3A61AE14-AA49-47C8-9F5F-D75279DEC56C}"/>
    <cellStyle name="l_TV Regional_Mari_final_Plano RJ - AJUSTADO 06.05.08 CONFERÊNCIAS 07.05.08 3 6 2" xfId="46511" xr:uid="{9135452D-854C-42D8-9D16-4C7A8241AFE0}"/>
    <cellStyle name="l_TV Regional_Mari_final_Plano RJ - AJUSTADO 06.05.08 CONFERÊNCIAS 07.05.08 4" xfId="14674" xr:uid="{DFD5CCAA-1047-46CA-89CC-047CBECC45EF}"/>
    <cellStyle name="l_TV Regional_Mari_final_Plano RJ - AJUSTADO 06.05.08 CONFERÊNCIAS 07.05.08 4 2" xfId="20833" xr:uid="{27454A59-9A0C-4E98-8EE5-DED57B992791}"/>
    <cellStyle name="l_TV Regional_Mari_final_Plano RJ - AJUSTADO 06.05.08 CONFERÊNCIAS 07.05.08 4 2 2" xfId="38243" xr:uid="{EB2E4E18-3814-4F36-8857-F92A7259FED5}"/>
    <cellStyle name="l_TV Regional_Mari_final_Plano RJ - AJUSTADO 06.05.08 CONFERÊNCIAS 07.05.08 4 3" xfId="25741" xr:uid="{D710C049-0AE7-417F-AF97-9700150A6540}"/>
    <cellStyle name="l_TV Regional_Mari_final_Plano RJ - AJUSTADO 06.05.08 CONFERÊNCIAS 07.05.08 5" xfId="28952" xr:uid="{281D457C-4663-42A4-B98C-DC077A01C8AE}"/>
    <cellStyle name="l_TV Regional_Mari_final_Plano RJ - AJUSTADO 06.05.08 CONFERÊNCIAS 07.05.08 5 2" xfId="41308" xr:uid="{C9374515-6125-4A09-A1E1-B81466007397}"/>
    <cellStyle name="l_TV Regional_Mari_final_Plano RJ - AJUSTADO 06.05.08 CONFERÊNCIAS 07.05.08 6" xfId="24749" xr:uid="{0D44772A-E530-450E-8F2C-6A86A1AB5C62}"/>
    <cellStyle name="l_TV Regional_Mari_final_Plano RJ - AJUSTADO 06.05.08 CONFERÊNCIAS 07.05.08_OOH - Rev 12" xfId="4541" xr:uid="{A40C3462-A070-40D5-9029-B0EB5C655B39}"/>
    <cellStyle name="l_TV Regional_Mari_final_Plano RJ - AJUSTADO 06.05.08 CONFERÊNCIAS 07.05.08_Plano RS" xfId="2564" xr:uid="{923B8BFC-A28C-4AE1-9B30-FCDF68404939}"/>
    <cellStyle name="l_TV Regional_Mari_final_Plano RJ - AJUSTADO 06.05.08 CONFERÊNCIAS 15.05.08 - Cíntia" xfId="2565" xr:uid="{8ECE428E-9E63-4BB0-9118-CB0C6A99BD20}"/>
    <cellStyle name="l_TV Regional_Mari_final_Plano RJ - AJUSTADO 06.05.08 CONFERÊNCIAS 15.05.08 - Cíntia 2" xfId="11832" xr:uid="{BB974741-1B2B-4698-B64F-694989336B2F}"/>
    <cellStyle name="l_TV Regional_Mari_final_Plano RJ - AJUSTADO 06.05.08 CONFERÊNCIAS 15.05.08 - Cíntia 2 2" xfId="13588" xr:uid="{A9809B16-8CC1-49D9-8C26-2ADA43A4AE31}"/>
    <cellStyle name="l_TV Regional_Mari_final_Plano RJ - AJUSTADO 06.05.08 CONFERÊNCIAS 15.05.08 - Cíntia 2 2 2" xfId="17218" xr:uid="{BBDB9C1A-0437-41EA-93BC-ABD069CC6140}"/>
    <cellStyle name="l_TV Regional_Mari_final_Plano RJ - AJUSTADO 06.05.08 CONFERÊNCIAS 15.05.08 - Cíntia 2 2 2 2" xfId="23377" xr:uid="{14B0DAA3-EB15-4427-BE2F-09ACF77E98D5}"/>
    <cellStyle name="l_TV Regional_Mari_final_Plano RJ - AJUSTADO 06.05.08 CONFERÊNCIAS 15.05.08 - Cíntia 2 2 2 2 2" xfId="40644" xr:uid="{3988E2CB-51DD-456F-9695-68BC6893F114}"/>
    <cellStyle name="l_TV Regional_Mari_final_Plano RJ - AJUSTADO 06.05.08 CONFERÊNCIAS 15.05.08 - Cíntia 2 2 2 3" xfId="28285" xr:uid="{A5DFE846-AD42-4F49-861E-AF86DAEF0A22}"/>
    <cellStyle name="l_TV Regional_Mari_final_Plano RJ - AJUSTADO 06.05.08 CONFERÊNCIAS 15.05.08 - Cíntia 2 2 3" xfId="31509" xr:uid="{2A1FA0E1-5C99-404A-9A44-9C8F11567C42}"/>
    <cellStyle name="l_TV Regional_Mari_final_Plano RJ - AJUSTADO 06.05.08 CONFERÊNCIAS 15.05.08 - Cíntia 2 2 3 2" xfId="43733" xr:uid="{81CB9B9F-F862-496E-99BD-362586C772D5}"/>
    <cellStyle name="l_TV Regional_Mari_final_Plano RJ - AJUSTADO 06.05.08 CONFERÊNCIAS 15.05.08 - Cíntia 2 2 4" xfId="34501" xr:uid="{F708F3C0-FE68-4EAF-B390-0CEB7969FFF6}"/>
    <cellStyle name="l_TV Regional_Mari_final_Plano RJ - AJUSTADO 06.05.08 CONFERÊNCIAS 15.05.08 - Cíntia 2 2 4 2" xfId="46220" xr:uid="{24F1B5D8-AEC5-4D74-8FC3-013090BD2482}"/>
    <cellStyle name="l_TV Regional_Mari_final_Plano RJ - AJUSTADO 06.05.08 CONFERÊNCIAS 15.05.08 - Cíntia 2 2 5" xfId="36702" xr:uid="{EF121898-C968-4018-8699-DDCA1777380C}"/>
    <cellStyle name="l_TV Regional_Mari_final_Plano RJ - AJUSTADO 06.05.08 CONFERÊNCIAS 15.05.08 - Cíntia 2 2 6" xfId="24614" xr:uid="{D67CA963-441A-4597-BB1C-F883C0B998E3}"/>
    <cellStyle name="l_TV Regional_Mari_final_Plano RJ - AJUSTADO 06.05.08 CONFERÊNCIAS 15.05.08 - Cíntia 2 3" xfId="15515" xr:uid="{DCFB3816-A508-4075-9FFA-B0A4709178F0}"/>
    <cellStyle name="l_TV Regional_Mari_final_Plano RJ - AJUSTADO 06.05.08 CONFERÊNCIAS 15.05.08 - Cíntia 2 3 2" xfId="21674" xr:uid="{4F9A0D57-E253-48FD-BC3C-C66413720C20}"/>
    <cellStyle name="l_TV Regional_Mari_final_Plano RJ - AJUSTADO 06.05.08 CONFERÊNCIAS 15.05.08 - Cíntia 2 3 2 2" xfId="39047" xr:uid="{C4065333-2423-47C5-959B-E1541B055D58}"/>
    <cellStyle name="l_TV Regional_Mari_final_Plano RJ - AJUSTADO 06.05.08 CONFERÊNCIAS 15.05.08 - Cíntia 2 3 3" xfId="26636" xr:uid="{7DC6AC44-957E-49C4-9A02-56F7666CF8E8}"/>
    <cellStyle name="l_TV Regional_Mari_final_Plano RJ - AJUSTADO 06.05.08 CONFERÊNCIAS 15.05.08 - Cíntia 2 4" xfId="29827" xr:uid="{7BEBAFB5-C212-41D5-A9FD-EDC44AE0D659}"/>
    <cellStyle name="l_TV Regional_Mari_final_Plano RJ - AJUSTADO 06.05.08 CONFERÊNCIAS 15.05.08 - Cíntia 2 4 2" xfId="42137" xr:uid="{660F229C-0D90-4D83-B281-846D61830840}"/>
    <cellStyle name="l_TV Regional_Mari_final_Plano RJ - AJUSTADO 06.05.08 CONFERÊNCIAS 15.05.08 - Cíntia 2 5" xfId="32811" xr:uid="{E152E7D1-F300-43CC-9D10-74F365717DCC}"/>
    <cellStyle name="l_TV Regional_Mari_final_Plano RJ - AJUSTADO 06.05.08 CONFERÊNCIAS 15.05.08 - Cíntia 2 5 2" xfId="44566" xr:uid="{9C856DC8-1E82-45B3-8CA9-04D9158EE58F}"/>
    <cellStyle name="l_TV Regional_Mari_final_Plano RJ - AJUSTADO 06.05.08 CONFERÊNCIAS 15.05.08 - Cíntia 2 6" xfId="35116" xr:uid="{DA7774E7-DAA8-4FA1-A945-2A07205D8510}"/>
    <cellStyle name="l_TV Regional_Mari_final_Plano RJ - AJUSTADO 06.05.08 CONFERÊNCIAS 15.05.08 - Cíntia 2 7" xfId="18592" xr:uid="{E426551F-5D36-4585-9536-C8FCF3A11E5C}"/>
    <cellStyle name="l_TV Regional_Mari_final_Plano RJ - AJUSTADO 06.05.08 CONFERÊNCIAS 15.05.08 - Cíntia 3" xfId="12785" xr:uid="{A0E2E652-F261-45E6-BF47-0C0ED6C32A9B}"/>
    <cellStyle name="l_TV Regional_Mari_final_Plano RJ - AJUSTADO 06.05.08 CONFERÊNCIAS 15.05.08 - Cíntia 3 2" xfId="16415" xr:uid="{CB841FD0-3262-4A38-8A9E-A990AA2A7AD9}"/>
    <cellStyle name="l_TV Regional_Mari_final_Plano RJ - AJUSTADO 06.05.08 CONFERÊNCIAS 15.05.08 - Cíntia 3 2 2" xfId="22574" xr:uid="{2D545D22-80A4-4F06-A7A0-3A134F20FEF1}"/>
    <cellStyle name="l_TV Regional_Mari_final_Plano RJ - AJUSTADO 06.05.08 CONFERÊNCIAS 15.05.08 - Cíntia 3 2 2 2" xfId="39852" xr:uid="{6B5F1431-261F-4423-85BA-5B24CC7FD096}"/>
    <cellStyle name="l_TV Regional_Mari_final_Plano RJ - AJUSTADO 06.05.08 CONFERÊNCIAS 15.05.08 - Cíntia 3 2 3" xfId="27493" xr:uid="{94474A31-FDCD-4279-AF24-B56B355D72FB}"/>
    <cellStyle name="l_TV Regional_Mari_final_Plano RJ - AJUSTADO 06.05.08 CONFERÊNCIAS 15.05.08 - Cíntia 3 2 4" xfId="48752" xr:uid="{E219CB2F-1089-412A-8EA1-9D263FA2F513}"/>
    <cellStyle name="l_TV Regional_Mari_final_Plano RJ - AJUSTADO 06.05.08 CONFERÊNCIAS 15.05.08 - Cíntia 3 3" xfId="18115" xr:uid="{669CA09A-0C6D-422C-BEAD-91DAD2BFC227}"/>
    <cellStyle name="l_TV Regional_Mari_final_Plano RJ - AJUSTADO 06.05.08 CONFERÊNCIAS 15.05.08 - Cíntia 3 3 2" xfId="24274" xr:uid="{245C40D5-CED5-42D1-9724-5C81ABFCA9E0}"/>
    <cellStyle name="l_TV Regional_Mari_final_Plano RJ - AJUSTADO 06.05.08 CONFERÊNCIAS 15.05.08 - Cíntia 3 3 2 2" xfId="42937" xr:uid="{FA982B7C-65E2-4226-8A22-56560DCA6F8A}"/>
    <cellStyle name="l_TV Regional_Mari_final_Plano RJ - AJUSTADO 06.05.08 CONFERÊNCIAS 15.05.08 - Cíntia 3 3 3" xfId="30711" xr:uid="{A0598085-9E55-45D9-9636-73BB7830D7C2}"/>
    <cellStyle name="l_TV Regional_Mari_final_Plano RJ - AJUSTADO 06.05.08 CONFERÊNCIAS 15.05.08 - Cíntia 3 4" xfId="33708" xr:uid="{61061FB9-5C94-4317-ADBB-9033E4CC0EF6}"/>
    <cellStyle name="l_TV Regional_Mari_final_Plano RJ - AJUSTADO 06.05.08 CONFERÊNCIAS 15.05.08 - Cíntia 3 4 2" xfId="45427" xr:uid="{7F01B199-B7AE-4915-ADFE-89A1AE8D3782}"/>
    <cellStyle name="l_TV Regional_Mari_final_Plano RJ - AJUSTADO 06.05.08 CONFERÊNCIAS 15.05.08 - Cíntia 3 5" xfId="35910" xr:uid="{0A27EB72-B66D-43BF-863A-392E8BC8E472}"/>
    <cellStyle name="l_TV Regional_Mari_final_Plano RJ - AJUSTADO 06.05.08 CONFERÊNCIAS 15.05.08 - Cíntia 3 6" xfId="37178" xr:uid="{74F215A2-887C-4E1F-BA33-9468732BAD02}"/>
    <cellStyle name="l_TV Regional_Mari_final_Plano RJ - AJUSTADO 06.05.08 CONFERÊNCIAS 15.05.08 - Cíntia 3 6 2" xfId="46714" xr:uid="{4A202AEF-ADF7-41F6-82B7-4283203C8D4B}"/>
    <cellStyle name="l_TV Regional_Mari_final_Plano RJ - AJUSTADO 06.05.08 CONFERÊNCIAS 15.05.08 - Cíntia 4" xfId="14675" xr:uid="{7F7A9A9D-41E5-47AE-A9FE-135F2F4CD645}"/>
    <cellStyle name="l_TV Regional_Mari_final_Plano RJ - AJUSTADO 06.05.08 CONFERÊNCIAS 15.05.08 - Cíntia 4 2" xfId="20834" xr:uid="{F9567CE3-CAA9-4AF0-8254-93B06FDA89AC}"/>
    <cellStyle name="l_TV Regional_Mari_final_Plano RJ - AJUSTADO 06.05.08 CONFERÊNCIAS 15.05.08 - Cíntia 4 2 2" xfId="38244" xr:uid="{19579D2F-BBA6-461C-A55E-524D55313BED}"/>
    <cellStyle name="l_TV Regional_Mari_final_Plano RJ - AJUSTADO 06.05.08 CONFERÊNCIAS 15.05.08 - Cíntia 4 3" xfId="25742" xr:uid="{4538A55F-5F94-43D2-A7DE-84605D387002}"/>
    <cellStyle name="l_TV Regional_Mari_final_Plano RJ - AJUSTADO 06.05.08 CONFERÊNCIAS 15.05.08 - Cíntia 5" xfId="28953" xr:uid="{55D0895C-6BC4-4048-9DDD-DCAD86415CD7}"/>
    <cellStyle name="l_TV Regional_Mari_final_Plano RJ - AJUSTADO 06.05.08 CONFERÊNCIAS 15.05.08 - Cíntia 5 2" xfId="41309" xr:uid="{36D3E360-7CAF-4776-900F-110C62F9B5F0}"/>
    <cellStyle name="l_TV Regional_Mari_final_Plano RJ - AJUSTADO 06.05.08 CONFERÊNCIAS 15.05.08 - Cíntia 6" xfId="26737" xr:uid="{DCD251E4-8E02-483A-9BC4-190F96C2FAC2}"/>
    <cellStyle name="l_TV Regional_Mari_final_Plano RJ - AJUSTADO 06.05.08 CONFERÊNCIAS 15.05.08 - Cíntia_OOH - Rev 12" xfId="4542" xr:uid="{5742F358-A836-4D52-8727-C954E2CD02CB}"/>
    <cellStyle name="l_TV Regional_Mari_final_Plano RJ -16.05.08" xfId="2566" xr:uid="{AC2BC397-91CD-4DD7-A8E6-70CFA6F8B332}"/>
    <cellStyle name="l_TV Regional_Mari_final_Plano RO - REV I - 13.05" xfId="2567" xr:uid="{8FCD0DF6-FB20-48B4-AAEF-3B2EA444AE80}"/>
    <cellStyle name="l_TV Regional_Mari_final_Plano RO - REV I - 13.05 2" xfId="11833" xr:uid="{233EEC08-988A-41A2-B353-32B60BD56CD2}"/>
    <cellStyle name="l_TV Regional_Mari_final_Plano RO - REV I - 13.05 2 2" xfId="13589" xr:uid="{4B72D765-4BD2-4860-8438-44F92A2186D2}"/>
    <cellStyle name="l_TV Regional_Mari_final_Plano RO - REV I - 13.05 2 2 2" xfId="17219" xr:uid="{6B470F5E-DE4A-4EC6-A507-93A7D2C8B3CC}"/>
    <cellStyle name="l_TV Regional_Mari_final_Plano RO - REV I - 13.05 2 2 2 2" xfId="23378" xr:uid="{40D3E370-6856-4E00-BE3E-011F73BAABCC}"/>
    <cellStyle name="l_TV Regional_Mari_final_Plano RO - REV I - 13.05 2 2 2 2 2" xfId="40645" xr:uid="{4002D55B-CBAE-495B-A356-C6D5CF6712D6}"/>
    <cellStyle name="l_TV Regional_Mari_final_Plano RO - REV I - 13.05 2 2 2 3" xfId="28286" xr:uid="{02CC1A1D-4C1D-44DA-8ED7-9D124037EFFB}"/>
    <cellStyle name="l_TV Regional_Mari_final_Plano RO - REV I - 13.05 2 2 3" xfId="31510" xr:uid="{0414D2E6-4316-4404-BB89-2E2BDF04FDCD}"/>
    <cellStyle name="l_TV Regional_Mari_final_Plano RO - REV I - 13.05 2 2 3 2" xfId="43734" xr:uid="{501DF37B-F5E3-42AE-A5A7-FAC40739EBA3}"/>
    <cellStyle name="l_TV Regional_Mari_final_Plano RO - REV I - 13.05 2 2 4" xfId="34502" xr:uid="{7290172A-A88A-45FC-9780-3C0633D6724C}"/>
    <cellStyle name="l_TV Regional_Mari_final_Plano RO - REV I - 13.05 2 2 4 2" xfId="46221" xr:uid="{730D5040-31AE-4044-8500-494D0A1AC2DF}"/>
    <cellStyle name="l_TV Regional_Mari_final_Plano RO - REV I - 13.05 2 2 5" xfId="36703" xr:uid="{7CD9C50D-AB77-4B55-A673-7C7D8102D87E}"/>
    <cellStyle name="l_TV Regional_Mari_final_Plano RO - REV I - 13.05 2 2 6" xfId="24615" xr:uid="{54045037-7A6C-4D0E-BBF8-69DAD7AAAC1A}"/>
    <cellStyle name="l_TV Regional_Mari_final_Plano RO - REV I - 13.05 2 3" xfId="15516" xr:uid="{E1A670B0-CBBE-4BA1-8691-61B2418C7CCE}"/>
    <cellStyle name="l_TV Regional_Mari_final_Plano RO - REV I - 13.05 2 3 2" xfId="21675" xr:uid="{D885BDCB-4AEB-4AA2-BF5A-AD767D49A999}"/>
    <cellStyle name="l_TV Regional_Mari_final_Plano RO - REV I - 13.05 2 3 2 2" xfId="39048" xr:uid="{AA950C13-30B1-4307-864E-1CBD55E7FC7E}"/>
    <cellStyle name="l_TV Regional_Mari_final_Plano RO - REV I - 13.05 2 3 3" xfId="26637" xr:uid="{0B82D7F8-160B-49E8-B516-270762DA22D5}"/>
    <cellStyle name="l_TV Regional_Mari_final_Plano RO - REV I - 13.05 2 4" xfId="29828" xr:uid="{64A8E16E-E604-4555-8D1D-851446AA84F2}"/>
    <cellStyle name="l_TV Regional_Mari_final_Plano RO - REV I - 13.05 2 4 2" xfId="42138" xr:uid="{0E4368A9-54B9-4500-B3D4-38B578CEA772}"/>
    <cellStyle name="l_TV Regional_Mari_final_Plano RO - REV I - 13.05 2 5" xfId="32812" xr:uid="{24A7DAC3-DD44-4C9B-B7D8-A5A82538ADFC}"/>
    <cellStyle name="l_TV Regional_Mari_final_Plano RO - REV I - 13.05 2 5 2" xfId="44567" xr:uid="{5442F4D6-0D25-4274-869B-98F9545328CC}"/>
    <cellStyle name="l_TV Regional_Mari_final_Plano RO - REV I - 13.05 2 6" xfId="35117" xr:uid="{D4E98A98-88CC-4127-9AE7-80E5ED275E79}"/>
    <cellStyle name="l_TV Regional_Mari_final_Plano RO - REV I - 13.05 2 7" xfId="19290" xr:uid="{BAF1244C-297D-421E-A3FD-31F6DB6509CA}"/>
    <cellStyle name="l_TV Regional_Mari_final_Plano RO - REV I - 13.05 3" xfId="12786" xr:uid="{3EFE2622-F0D7-422C-8F2D-D358F06DED3F}"/>
    <cellStyle name="l_TV Regional_Mari_final_Plano RO - REV I - 13.05 3 2" xfId="16416" xr:uid="{9F9C49F7-2F68-4E31-9928-A5217D781F97}"/>
    <cellStyle name="l_TV Regional_Mari_final_Plano RO - REV I - 13.05 3 2 2" xfId="22575" xr:uid="{DD242D4F-66AE-4640-96C8-FF28B053E639}"/>
    <cellStyle name="l_TV Regional_Mari_final_Plano RO - REV I - 13.05 3 2 2 2" xfId="39853" xr:uid="{53156694-1124-45CD-9C52-C0A4A66D8B8B}"/>
    <cellStyle name="l_TV Regional_Mari_final_Plano RO - REV I - 13.05 3 2 3" xfId="27494" xr:uid="{47147D59-3E4B-4368-A521-DDB7A6C56944}"/>
    <cellStyle name="l_TV Regional_Mari_final_Plano RO - REV I - 13.05 3 2 4" xfId="48753" xr:uid="{0E1523F7-C7EA-4B0A-AFF0-091917219472}"/>
    <cellStyle name="l_TV Regional_Mari_final_Plano RO - REV I - 13.05 3 3" xfId="18116" xr:uid="{19AC7B98-7B04-4EAC-94D1-987026669947}"/>
    <cellStyle name="l_TV Regional_Mari_final_Plano RO - REV I - 13.05 3 3 2" xfId="24275" xr:uid="{E451CE48-816E-415C-8855-2CA50A6A1C87}"/>
    <cellStyle name="l_TV Regional_Mari_final_Plano RO - REV I - 13.05 3 3 2 2" xfId="42938" xr:uid="{DFA15F89-C6D9-4C16-B0CD-8838F0306419}"/>
    <cellStyle name="l_TV Regional_Mari_final_Plano RO - REV I - 13.05 3 3 3" xfId="30712" xr:uid="{20EF022B-EDCC-414E-8DED-0662A9904038}"/>
    <cellStyle name="l_TV Regional_Mari_final_Plano RO - REV I - 13.05 3 4" xfId="33709" xr:uid="{F204FC93-DC7F-4ACC-A706-77DDE1FA2AA2}"/>
    <cellStyle name="l_TV Regional_Mari_final_Plano RO - REV I - 13.05 3 4 2" xfId="45428" xr:uid="{F6138ABF-D10A-4758-9185-C35D9BC69A97}"/>
    <cellStyle name="l_TV Regional_Mari_final_Plano RO - REV I - 13.05 3 5" xfId="35911" xr:uid="{FF566300-E545-44B4-A723-C2F1EE1369B2}"/>
    <cellStyle name="l_TV Regional_Mari_final_Plano RO - REV I - 13.05 3 6" xfId="36778" xr:uid="{38AC8364-0B72-4B5A-A615-4BBFABE7292F}"/>
    <cellStyle name="l_TV Regional_Mari_final_Plano RO - REV I - 13.05 3 6 2" xfId="46314" xr:uid="{EFF4118D-E212-4836-A995-F4A960711BFC}"/>
    <cellStyle name="l_TV Regional_Mari_final_Plano RO - REV I - 13.05 4" xfId="14676" xr:uid="{F661B581-186F-461A-A7C9-A06B32BECC0B}"/>
    <cellStyle name="l_TV Regional_Mari_final_Plano RO - REV I - 13.05 4 2" xfId="20835" xr:uid="{DB492F00-EC31-474F-B837-4D354D36860E}"/>
    <cellStyle name="l_TV Regional_Mari_final_Plano RO - REV I - 13.05 4 2 2" xfId="38245" xr:uid="{BC915F0B-7E33-448F-8851-A8916C37939E}"/>
    <cellStyle name="l_TV Regional_Mari_final_Plano RO - REV I - 13.05 4 3" xfId="25743" xr:uid="{B4380255-A0B1-4533-9569-92CCBA6AB76F}"/>
    <cellStyle name="l_TV Regional_Mari_final_Plano RO - REV I - 13.05 5" xfId="28954" xr:uid="{60EF2A75-0064-4443-83C6-54CF1FDA474F}"/>
    <cellStyle name="l_TV Regional_Mari_final_Plano RO - REV I - 13.05 5 2" xfId="41310" xr:uid="{DBB82C3E-0E2E-4BAD-A68E-E388C88A26D3}"/>
    <cellStyle name="l_TV Regional_Mari_final_Plano RO - REV I - 13.05 6" xfId="24745" xr:uid="{3EEDF497-8719-473D-8FCE-A8FEF90E2DF5}"/>
    <cellStyle name="l_TV Regional_Mari_final_Plano RO - REV I - 13.05_OOH - Rev 12" xfId="4543" xr:uid="{3C5E636C-A849-40E0-86A1-FD40FD26F5EF}"/>
    <cellStyle name="l_TV Regional_Mari_final_Plano RR - REV I - 13.05" xfId="2568" xr:uid="{7FDC4BCE-F725-4C8E-9D1A-E7649CDA4898}"/>
    <cellStyle name="l_TV Regional_Mari_final_Plano RR - REV I - 13.05 2" xfId="11834" xr:uid="{2BE6585D-6EA4-4E5B-B96E-55EA92F661E6}"/>
    <cellStyle name="l_TV Regional_Mari_final_Plano RR - REV I - 13.05 2 2" xfId="13590" xr:uid="{47532AE4-D71F-4840-8E2D-65235E770165}"/>
    <cellStyle name="l_TV Regional_Mari_final_Plano RR - REV I - 13.05 2 2 2" xfId="17220" xr:uid="{764AF62F-44E6-4792-8743-E6D797784FD2}"/>
    <cellStyle name="l_TV Regional_Mari_final_Plano RR - REV I - 13.05 2 2 2 2" xfId="23379" xr:uid="{17598D57-258F-45D2-9FD6-C41BA282932F}"/>
    <cellStyle name="l_TV Regional_Mari_final_Plano RR - REV I - 13.05 2 2 2 2 2" xfId="40646" xr:uid="{F3C5567E-08D4-4CE0-A2FB-D01E16122365}"/>
    <cellStyle name="l_TV Regional_Mari_final_Plano RR - REV I - 13.05 2 2 2 3" xfId="28287" xr:uid="{41947ABB-3E46-4D17-A6BB-1D19C6CD0AAC}"/>
    <cellStyle name="l_TV Regional_Mari_final_Plano RR - REV I - 13.05 2 2 3" xfId="31511" xr:uid="{C15ECC29-5EC4-4E64-BA71-147DA3EECD47}"/>
    <cellStyle name="l_TV Regional_Mari_final_Plano RR - REV I - 13.05 2 2 3 2" xfId="43735" xr:uid="{3461FF5C-8A06-4833-BDD6-FC10BB19D25C}"/>
    <cellStyle name="l_TV Regional_Mari_final_Plano RR - REV I - 13.05 2 2 4" xfId="34503" xr:uid="{2A45EB99-50DC-4F9F-A5CA-AFD39525C11D}"/>
    <cellStyle name="l_TV Regional_Mari_final_Plano RR - REV I - 13.05 2 2 4 2" xfId="46222" xr:uid="{CC583537-88E6-44CF-8B5D-3503EB36CB3D}"/>
    <cellStyle name="l_TV Regional_Mari_final_Plano RR - REV I - 13.05 2 2 5" xfId="36704" xr:uid="{994D64FB-2125-43D3-9EB8-C3EAFAA77001}"/>
    <cellStyle name="l_TV Regional_Mari_final_Plano RR - REV I - 13.05 2 2 6" xfId="24616" xr:uid="{1DB3D263-E6D2-4B6D-8EA9-B896DD1D4071}"/>
    <cellStyle name="l_TV Regional_Mari_final_Plano RR - REV I - 13.05 2 3" xfId="15517" xr:uid="{3EB95D1F-1C5B-41B8-854D-79714FD6792F}"/>
    <cellStyle name="l_TV Regional_Mari_final_Plano RR - REV I - 13.05 2 3 2" xfId="21676" xr:uid="{2BC4F4CD-4329-41AF-A341-748EFCA4244F}"/>
    <cellStyle name="l_TV Regional_Mari_final_Plano RR - REV I - 13.05 2 3 2 2" xfId="39049" xr:uid="{87927141-EC9B-42AA-B461-D4E08691CA43}"/>
    <cellStyle name="l_TV Regional_Mari_final_Plano RR - REV I - 13.05 2 3 3" xfId="26638" xr:uid="{1DFD25A0-5990-4D8E-BC40-A678329C8E0C}"/>
    <cellStyle name="l_TV Regional_Mari_final_Plano RR - REV I - 13.05 2 4" xfId="29829" xr:uid="{B0326BD9-9E69-4A4E-8DA4-03AB86618C3F}"/>
    <cellStyle name="l_TV Regional_Mari_final_Plano RR - REV I - 13.05 2 4 2" xfId="42139" xr:uid="{0CFDFEAF-5E93-4C79-97AE-A9E99B2F8D49}"/>
    <cellStyle name="l_TV Regional_Mari_final_Plano RR - REV I - 13.05 2 5" xfId="32813" xr:uid="{0D5FDA91-5ACF-45DE-88EF-7E472BEAF360}"/>
    <cellStyle name="l_TV Regional_Mari_final_Plano RR - REV I - 13.05 2 5 2" xfId="44568" xr:uid="{39C81B38-7870-41B5-8CB3-DBA7CD90292D}"/>
    <cellStyle name="l_TV Regional_Mari_final_Plano RR - REV I - 13.05 2 6" xfId="35118" xr:uid="{FAA92D5E-4692-4AA4-B7C1-B2626A209763}"/>
    <cellStyle name="l_TV Regional_Mari_final_Plano RR - REV I - 13.05 2 7" xfId="19584" xr:uid="{4E776BCB-D08C-492D-A6EA-71EBFFAAAB9D}"/>
    <cellStyle name="l_TV Regional_Mari_final_Plano RR - REV I - 13.05 3" xfId="12787" xr:uid="{4FAE3A1E-3AF5-4DF3-A485-057F0D6EF0BA}"/>
    <cellStyle name="l_TV Regional_Mari_final_Plano RR - REV I - 13.05 3 2" xfId="16417" xr:uid="{D661A35E-27DA-4C55-927B-CDC303E91FB0}"/>
    <cellStyle name="l_TV Regional_Mari_final_Plano RR - REV I - 13.05 3 2 2" xfId="22576" xr:uid="{FEA4FCBD-83AC-45F0-8015-38196E6059A6}"/>
    <cellStyle name="l_TV Regional_Mari_final_Plano RR - REV I - 13.05 3 2 2 2" xfId="39854" xr:uid="{392213A1-556F-47B9-BC67-5DB5627368AD}"/>
    <cellStyle name="l_TV Regional_Mari_final_Plano RR - REV I - 13.05 3 2 3" xfId="27495" xr:uid="{11D74CDA-56CE-4D53-866D-0EA1E6F215C7}"/>
    <cellStyle name="l_TV Regional_Mari_final_Plano RR - REV I - 13.05 3 2 4" xfId="48754" xr:uid="{7164488F-8130-4BF0-977F-8A93271C0973}"/>
    <cellStyle name="l_TV Regional_Mari_final_Plano RR - REV I - 13.05 3 3" xfId="18117" xr:uid="{4F0E3DC3-3D89-4024-ACBB-0EE1B07DEEEE}"/>
    <cellStyle name="l_TV Regional_Mari_final_Plano RR - REV I - 13.05 3 3 2" xfId="24276" xr:uid="{37F930F7-18BA-4092-8B72-ABB9CA308E84}"/>
    <cellStyle name="l_TV Regional_Mari_final_Plano RR - REV I - 13.05 3 3 2 2" xfId="42939" xr:uid="{75B17E91-087E-4DA8-A5B8-938795F56817}"/>
    <cellStyle name="l_TV Regional_Mari_final_Plano RR - REV I - 13.05 3 3 3" xfId="30713" xr:uid="{D9CF04C6-2322-4C58-BED7-9622745C0AD2}"/>
    <cellStyle name="l_TV Regional_Mari_final_Plano RR - REV I - 13.05 3 4" xfId="33710" xr:uid="{6049F565-315C-4FD3-BF4D-EC85717EF87B}"/>
    <cellStyle name="l_TV Regional_Mari_final_Plano RR - REV I - 13.05 3 4 2" xfId="45429" xr:uid="{0E2F7C17-9C70-4CAE-92E1-44DBEE391319}"/>
    <cellStyle name="l_TV Regional_Mari_final_Plano RR - REV I - 13.05 3 5" xfId="35912" xr:uid="{C37BC99C-C7B0-4E2A-831F-C4E0A325AA1D}"/>
    <cellStyle name="l_TV Regional_Mari_final_Plano RR - REV I - 13.05 3 6" xfId="32945" xr:uid="{1D4F58E9-75AC-432F-9A46-C42DBB02139F}"/>
    <cellStyle name="l_TV Regional_Mari_final_Plano RR - REV I - 13.05 3 6 2" xfId="44680" xr:uid="{EC0A9929-F8F4-47E6-AA9C-0D551EB2DF75}"/>
    <cellStyle name="l_TV Regional_Mari_final_Plano RR - REV I - 13.05 4" xfId="14677" xr:uid="{2DDFA6FF-493E-4589-8F4F-8B0915A6D240}"/>
    <cellStyle name="l_TV Regional_Mari_final_Plano RR - REV I - 13.05 4 2" xfId="20836" xr:uid="{E7BEE401-2B30-4652-87EE-4E11FE5B8483}"/>
    <cellStyle name="l_TV Regional_Mari_final_Plano RR - REV I - 13.05 4 2 2" xfId="38246" xr:uid="{7CE4BAE3-FF44-4F87-B661-D557AEFC1CEE}"/>
    <cellStyle name="l_TV Regional_Mari_final_Plano RR - REV I - 13.05 4 3" xfId="25744" xr:uid="{ABC893C8-A940-4312-AA62-94BCB274FE6B}"/>
    <cellStyle name="l_TV Regional_Mari_final_Plano RR - REV I - 13.05 5" xfId="28955" xr:uid="{5FAA3012-D5C3-4ECB-B341-B2D29DEDEF85}"/>
    <cellStyle name="l_TV Regional_Mari_final_Plano RR - REV I - 13.05 5 2" xfId="41311" xr:uid="{B11D55A7-3A7F-4F05-A4C6-2CF8C8B8E28E}"/>
    <cellStyle name="l_TV Regional_Mari_final_Plano RR - REV I - 13.05 6" xfId="26756" xr:uid="{8656DD69-2CFF-4B85-9C68-E0BA1820A862}"/>
    <cellStyle name="l_TV Regional_Mari_final_Plano RR - REV I - 13.05_OOH - Rev 12" xfId="4544" xr:uid="{A135EE70-94D2-4C7C-A534-3F46B3FCD911}"/>
    <cellStyle name="l_TV Regional_Mari_final_Plano RS" xfId="2569" xr:uid="{13908CD9-3B54-421E-B15F-50B3CF6D4ACD}"/>
    <cellStyle name="l_TV Regional_Mari_final_Plano RS - 16-05-08" xfId="2570" xr:uid="{C573F563-5314-4F16-BE46-40C73BE92B8D}"/>
    <cellStyle name="l_TV Regional_Mari_final_Plano SP - REV I - 13.05" xfId="2571" xr:uid="{9AF9B7E0-99CC-415E-A608-FA2D3B67A030}"/>
    <cellStyle name="l_TV Regional_Mari_final_Plano SP - REV I - 13.05 2" xfId="11835" xr:uid="{255F81A6-8927-4B11-B477-2C9FE1579F0E}"/>
    <cellStyle name="l_TV Regional_Mari_final_Plano SP - REV I - 13.05 2 2" xfId="13591" xr:uid="{0E72A4A0-30D7-4C9D-9D70-C1DFAA26CE71}"/>
    <cellStyle name="l_TV Regional_Mari_final_Plano SP - REV I - 13.05 2 2 2" xfId="17221" xr:uid="{2C8B151E-A59D-4E51-94EB-5AB9B9B1B749}"/>
    <cellStyle name="l_TV Regional_Mari_final_Plano SP - REV I - 13.05 2 2 2 2" xfId="23380" xr:uid="{1A459EDC-18F0-44A7-8585-088B0F88338A}"/>
    <cellStyle name="l_TV Regional_Mari_final_Plano SP - REV I - 13.05 2 2 2 2 2" xfId="40647" xr:uid="{40A20496-AC05-410D-96C5-F88FD4BF7A9C}"/>
    <cellStyle name="l_TV Regional_Mari_final_Plano SP - REV I - 13.05 2 2 2 3" xfId="28288" xr:uid="{1D9525CD-3C23-4F7E-8E95-C6D80FF2217E}"/>
    <cellStyle name="l_TV Regional_Mari_final_Plano SP - REV I - 13.05 2 2 3" xfId="31512" xr:uid="{7F2B6068-4152-45AA-A52D-07BF92862180}"/>
    <cellStyle name="l_TV Regional_Mari_final_Plano SP - REV I - 13.05 2 2 3 2" xfId="43736" xr:uid="{3A6E8E28-86AC-42CE-A389-26BE0BD2D335}"/>
    <cellStyle name="l_TV Regional_Mari_final_Plano SP - REV I - 13.05 2 2 4" xfId="34504" xr:uid="{0380C374-D663-42BC-94CF-7A1A6A5A0F11}"/>
    <cellStyle name="l_TV Regional_Mari_final_Plano SP - REV I - 13.05 2 2 4 2" xfId="46223" xr:uid="{3DE08E5D-191C-430B-9198-F26CF135E03E}"/>
    <cellStyle name="l_TV Regional_Mari_final_Plano SP - REV I - 13.05 2 2 5" xfId="36705" xr:uid="{B261AE08-D071-48E7-9B42-E15E0ECB809B}"/>
    <cellStyle name="l_TV Regional_Mari_final_Plano SP - REV I - 13.05 2 2 6" xfId="24617" xr:uid="{F84BA1E2-BBF0-402C-9747-383DE9085F57}"/>
    <cellStyle name="l_TV Regional_Mari_final_Plano SP - REV I - 13.05 2 3" xfId="15518" xr:uid="{B4D5A87C-CE02-4700-932B-9BD459C11AF0}"/>
    <cellStyle name="l_TV Regional_Mari_final_Plano SP - REV I - 13.05 2 3 2" xfId="21677" xr:uid="{79346622-D61E-48BE-943F-43A7EE4FFF5D}"/>
    <cellStyle name="l_TV Regional_Mari_final_Plano SP - REV I - 13.05 2 3 2 2" xfId="39050" xr:uid="{888C7E5E-4EA0-482F-BC22-55A353745100}"/>
    <cellStyle name="l_TV Regional_Mari_final_Plano SP - REV I - 13.05 2 3 3" xfId="26639" xr:uid="{FEEEC585-70E3-4786-9E69-802647E9D9EA}"/>
    <cellStyle name="l_TV Regional_Mari_final_Plano SP - REV I - 13.05 2 4" xfId="29830" xr:uid="{E545122A-925A-4D26-ADAC-3F7BC3F61D1A}"/>
    <cellStyle name="l_TV Regional_Mari_final_Plano SP - REV I - 13.05 2 4 2" xfId="42140" xr:uid="{41D3DEBD-BDF0-4894-BA94-D2AC5574245A}"/>
    <cellStyle name="l_TV Regional_Mari_final_Plano SP - REV I - 13.05 2 5" xfId="32814" xr:uid="{3C22302F-D2C7-4BB4-BA12-EDF00D2D2ADF}"/>
    <cellStyle name="l_TV Regional_Mari_final_Plano SP - REV I - 13.05 2 5 2" xfId="44569" xr:uid="{ADA9614A-10A6-48B0-8FF6-A85B31D930B5}"/>
    <cellStyle name="l_TV Regional_Mari_final_Plano SP - REV I - 13.05 2 6" xfId="35119" xr:uid="{08E15F5C-45F8-4340-A35F-8120F578554F}"/>
    <cellStyle name="l_TV Regional_Mari_final_Plano SP - REV I - 13.05 2 7" xfId="18907" xr:uid="{B9596438-A5E9-47AD-BE0A-9B2CA595DCEF}"/>
    <cellStyle name="l_TV Regional_Mari_final_Plano SP - REV I - 13.05 3" xfId="12788" xr:uid="{4D80FD78-BD85-4F6E-9E8A-ABA08F9EBE41}"/>
    <cellStyle name="l_TV Regional_Mari_final_Plano SP - REV I - 13.05 3 2" xfId="16418" xr:uid="{836C1C52-8DF7-48EC-8F23-D307561C5460}"/>
    <cellStyle name="l_TV Regional_Mari_final_Plano SP - REV I - 13.05 3 2 2" xfId="22577" xr:uid="{6D6C46E5-2013-432F-BFD6-88699C0B77F8}"/>
    <cellStyle name="l_TV Regional_Mari_final_Plano SP - REV I - 13.05 3 2 2 2" xfId="39855" xr:uid="{2F809FBC-002C-46EB-8618-F957383937C1}"/>
    <cellStyle name="l_TV Regional_Mari_final_Plano SP - REV I - 13.05 3 2 3" xfId="27496" xr:uid="{22EE2C34-2AF8-4BEE-82F7-080D5B038895}"/>
    <cellStyle name="l_TV Regional_Mari_final_Plano SP - REV I - 13.05 3 2 4" xfId="48755" xr:uid="{F51F55F3-AB6C-4BDF-92C0-1BF7F81BBEE8}"/>
    <cellStyle name="l_TV Regional_Mari_final_Plano SP - REV I - 13.05 3 3" xfId="18118" xr:uid="{8467946B-F613-42C5-A456-AD1B43CCD51E}"/>
    <cellStyle name="l_TV Regional_Mari_final_Plano SP - REV I - 13.05 3 3 2" xfId="24277" xr:uid="{757BA757-744F-4451-89FB-A0E2463FA19E}"/>
    <cellStyle name="l_TV Regional_Mari_final_Plano SP - REV I - 13.05 3 3 2 2" xfId="42940" xr:uid="{EE8F163B-1333-4EE1-B348-3955D5D860BE}"/>
    <cellStyle name="l_TV Regional_Mari_final_Plano SP - REV I - 13.05 3 3 3" xfId="30714" xr:uid="{44440D40-8E05-4DE6-AFFD-E11CAE92DF42}"/>
    <cellStyle name="l_TV Regional_Mari_final_Plano SP - REV I - 13.05 3 4" xfId="33711" xr:uid="{C523E68A-A1E6-4468-8671-6F766A1BE91C}"/>
    <cellStyle name="l_TV Regional_Mari_final_Plano SP - REV I - 13.05 3 4 2" xfId="45430" xr:uid="{D42E1E28-1F5A-40A1-9510-0F4F5E7DD229}"/>
    <cellStyle name="l_TV Regional_Mari_final_Plano SP - REV I - 13.05 3 5" xfId="35913" xr:uid="{A33334C9-BA2B-4247-8A0D-C6F47DD2400A}"/>
    <cellStyle name="l_TV Regional_Mari_final_Plano SP - REV I - 13.05 3 6" xfId="36974" xr:uid="{A27D3121-3A04-40BC-B78E-BB5CD9589D2E}"/>
    <cellStyle name="l_TV Regional_Mari_final_Plano SP - REV I - 13.05 3 6 2" xfId="46510" xr:uid="{36264E20-0F7A-4657-A8D3-CC96EB08C8EB}"/>
    <cellStyle name="l_TV Regional_Mari_final_Plano SP - REV I - 13.05 4" xfId="14678" xr:uid="{BA376C72-1BB6-4F41-9148-35AD5763FAFC}"/>
    <cellStyle name="l_TV Regional_Mari_final_Plano SP - REV I - 13.05 4 2" xfId="20837" xr:uid="{0F6B7A49-C2CA-423E-985D-4570A5B65677}"/>
    <cellStyle name="l_TV Regional_Mari_final_Plano SP - REV I - 13.05 4 2 2" xfId="38247" xr:uid="{2AB60F1B-806A-4F96-ACCE-A2C5DBA123D8}"/>
    <cellStyle name="l_TV Regional_Mari_final_Plano SP - REV I - 13.05 4 3" xfId="25745" xr:uid="{873E990B-DAEF-452C-ABC8-C19F3CC8980E}"/>
    <cellStyle name="l_TV Regional_Mari_final_Plano SP - REV I - 13.05 5" xfId="28956" xr:uid="{352C5B50-0178-4C7C-80CA-A3763AA72073}"/>
    <cellStyle name="l_TV Regional_Mari_final_Plano SP - REV I - 13.05 5 2" xfId="41312" xr:uid="{76D335EC-93EC-4284-BDEA-BBE57AB8C984}"/>
    <cellStyle name="l_TV Regional_Mari_final_Plano SP - REV I - 13.05 6" xfId="24760" xr:uid="{088F967C-8CF8-46AF-BDDE-04F7A24469F8}"/>
    <cellStyle name="l_TV Regional_Mari_final_Plano SP - REV I - 13.05_OOH - Rev 12" xfId="4545" xr:uid="{DC0F8ACC-C080-46E4-A5CC-459C448EEBB3}"/>
    <cellStyle name="l_TV Regional_Mari_final_Plano TO - AJUSTADO 06.05.08 CONFERÊNCIA 14.05.08" xfId="2572" xr:uid="{DEF1FCA4-7045-44E7-939E-72E2A7941B78}"/>
    <cellStyle name="l_TV Regional_Mari_final_Plano TO - AJUSTADO 06.05.08 CONFERÊNCIA 14.05.08 2" xfId="11836" xr:uid="{95F363DF-619A-4698-9A9D-F621A9CAB6CE}"/>
    <cellStyle name="l_TV Regional_Mari_final_Plano TO - AJUSTADO 06.05.08 CONFERÊNCIA 14.05.08 2 2" xfId="13592" xr:uid="{EE23AF6A-ACFB-477D-91F1-CF24D307B4B6}"/>
    <cellStyle name="l_TV Regional_Mari_final_Plano TO - AJUSTADO 06.05.08 CONFERÊNCIA 14.05.08 2 2 2" xfId="17222" xr:uid="{4E92DF69-B078-4E0F-9EEE-001B132F872E}"/>
    <cellStyle name="l_TV Regional_Mari_final_Plano TO - AJUSTADO 06.05.08 CONFERÊNCIA 14.05.08 2 2 2 2" xfId="23381" xr:uid="{BE004F90-E5B4-482C-AD19-4D8113DAADFF}"/>
    <cellStyle name="l_TV Regional_Mari_final_Plano TO - AJUSTADO 06.05.08 CONFERÊNCIA 14.05.08 2 2 2 2 2" xfId="40648" xr:uid="{E8EE4DE4-952F-418F-9433-47C911AC9903}"/>
    <cellStyle name="l_TV Regional_Mari_final_Plano TO - AJUSTADO 06.05.08 CONFERÊNCIA 14.05.08 2 2 2 3" xfId="28289" xr:uid="{88DBA31E-98C8-428B-B483-BAC13B9EAF25}"/>
    <cellStyle name="l_TV Regional_Mari_final_Plano TO - AJUSTADO 06.05.08 CONFERÊNCIA 14.05.08 2 2 3" xfId="31513" xr:uid="{655876FB-96AA-4C58-92E6-0A6BABD3DBB2}"/>
    <cellStyle name="l_TV Regional_Mari_final_Plano TO - AJUSTADO 06.05.08 CONFERÊNCIA 14.05.08 2 2 3 2" xfId="43737" xr:uid="{0A4CDE4D-9887-4CC4-A43B-15DEE6185B79}"/>
    <cellStyle name="l_TV Regional_Mari_final_Plano TO - AJUSTADO 06.05.08 CONFERÊNCIA 14.05.08 2 2 4" xfId="34505" xr:uid="{4DFDC4FA-70D5-4FAC-85A4-A7207F7D1FAF}"/>
    <cellStyle name="l_TV Regional_Mari_final_Plano TO - AJUSTADO 06.05.08 CONFERÊNCIA 14.05.08 2 2 4 2" xfId="46224" xr:uid="{B4D56258-D5A9-4D78-B594-DF5459F65A33}"/>
    <cellStyle name="l_TV Regional_Mari_final_Plano TO - AJUSTADO 06.05.08 CONFERÊNCIA 14.05.08 2 2 5" xfId="36706" xr:uid="{DEA97647-93D9-418C-AD7C-3BEB544050EA}"/>
    <cellStyle name="l_TV Regional_Mari_final_Plano TO - AJUSTADO 06.05.08 CONFERÊNCIA 14.05.08 2 2 6" xfId="24618" xr:uid="{1779C137-AD83-411D-8AEE-349270C1F1A9}"/>
    <cellStyle name="l_TV Regional_Mari_final_Plano TO - AJUSTADO 06.05.08 CONFERÊNCIA 14.05.08 2 3" xfId="15519" xr:uid="{AD3FC73F-4759-4B48-BABF-DBC06F1AEFE9}"/>
    <cellStyle name="l_TV Regional_Mari_final_Plano TO - AJUSTADO 06.05.08 CONFERÊNCIA 14.05.08 2 3 2" xfId="21678" xr:uid="{F66067D5-55DA-49B8-A481-9B36FD162F3A}"/>
    <cellStyle name="l_TV Regional_Mari_final_Plano TO - AJUSTADO 06.05.08 CONFERÊNCIA 14.05.08 2 3 2 2" xfId="39051" xr:uid="{30A04613-7E8C-4667-97C1-8940DBC19FDA}"/>
    <cellStyle name="l_TV Regional_Mari_final_Plano TO - AJUSTADO 06.05.08 CONFERÊNCIA 14.05.08 2 3 3" xfId="26640" xr:uid="{09335A1D-51F4-476E-952D-FCBC91395D50}"/>
    <cellStyle name="l_TV Regional_Mari_final_Plano TO - AJUSTADO 06.05.08 CONFERÊNCIA 14.05.08 2 4" xfId="29831" xr:uid="{BDC0E741-6B2D-4567-A1BE-079D29CB6921}"/>
    <cellStyle name="l_TV Regional_Mari_final_Plano TO - AJUSTADO 06.05.08 CONFERÊNCIA 14.05.08 2 4 2" xfId="42141" xr:uid="{A73A5D0F-F611-401F-8408-2A5515C1AE94}"/>
    <cellStyle name="l_TV Regional_Mari_final_Plano TO - AJUSTADO 06.05.08 CONFERÊNCIA 14.05.08 2 5" xfId="32815" xr:uid="{FBCB6510-F7C5-4C9A-A1CF-644D0BA06A2B}"/>
    <cellStyle name="l_TV Regional_Mari_final_Plano TO - AJUSTADO 06.05.08 CONFERÊNCIA 14.05.08 2 5 2" xfId="44570" xr:uid="{A2A0BB78-C37F-4F10-B8E9-B92D12621C2F}"/>
    <cellStyle name="l_TV Regional_Mari_final_Plano TO - AJUSTADO 06.05.08 CONFERÊNCIA 14.05.08 2 6" xfId="35120" xr:uid="{DE499406-E3F1-4462-8D04-52B2F91D770D}"/>
    <cellStyle name="l_TV Regional_Mari_final_Plano TO - AJUSTADO 06.05.08 CONFERÊNCIA 14.05.08 2 7" xfId="18591" xr:uid="{C2FD2837-35EA-4315-B107-9CD94F8665FE}"/>
    <cellStyle name="l_TV Regional_Mari_final_Plano TO - AJUSTADO 06.05.08 CONFERÊNCIA 14.05.08 3" xfId="12789" xr:uid="{580BA2A0-DCC6-464B-847C-D2FED6CEA605}"/>
    <cellStyle name="l_TV Regional_Mari_final_Plano TO - AJUSTADO 06.05.08 CONFERÊNCIA 14.05.08 3 2" xfId="16419" xr:uid="{F4151803-97B2-422A-9F65-CB092D272462}"/>
    <cellStyle name="l_TV Regional_Mari_final_Plano TO - AJUSTADO 06.05.08 CONFERÊNCIA 14.05.08 3 2 2" xfId="22578" xr:uid="{967C561E-5415-42B3-874A-3055D67C21A1}"/>
    <cellStyle name="l_TV Regional_Mari_final_Plano TO - AJUSTADO 06.05.08 CONFERÊNCIA 14.05.08 3 2 2 2" xfId="39856" xr:uid="{6427268B-B2CD-4294-82C3-231377FD3844}"/>
    <cellStyle name="l_TV Regional_Mari_final_Plano TO - AJUSTADO 06.05.08 CONFERÊNCIA 14.05.08 3 2 3" xfId="27497" xr:uid="{DC3FEB49-512B-4AEF-9BCE-BA671BB248AB}"/>
    <cellStyle name="l_TV Regional_Mari_final_Plano TO - AJUSTADO 06.05.08 CONFERÊNCIA 14.05.08 3 2 4" xfId="48756" xr:uid="{7010EE8F-D2E0-44A8-8248-D6D317423ACA}"/>
    <cellStyle name="l_TV Regional_Mari_final_Plano TO - AJUSTADO 06.05.08 CONFERÊNCIA 14.05.08 3 3" xfId="18119" xr:uid="{39FC23D3-F4B6-442D-8751-CF804B53A0E0}"/>
    <cellStyle name="l_TV Regional_Mari_final_Plano TO - AJUSTADO 06.05.08 CONFERÊNCIA 14.05.08 3 3 2" xfId="24278" xr:uid="{CAB6288A-542B-4033-A8E8-8E294B3C517C}"/>
    <cellStyle name="l_TV Regional_Mari_final_Plano TO - AJUSTADO 06.05.08 CONFERÊNCIA 14.05.08 3 3 2 2" xfId="42941" xr:uid="{BCDB28C0-0AD0-4A10-BD3C-7D47C225682C}"/>
    <cellStyle name="l_TV Regional_Mari_final_Plano TO - AJUSTADO 06.05.08 CONFERÊNCIA 14.05.08 3 3 3" xfId="30715" xr:uid="{A74282E4-C280-46A4-A4AA-CC09A74C67FC}"/>
    <cellStyle name="l_TV Regional_Mari_final_Plano TO - AJUSTADO 06.05.08 CONFERÊNCIA 14.05.08 3 4" xfId="33712" xr:uid="{FEA0CF09-7B3A-4A8B-A630-A26293061435}"/>
    <cellStyle name="l_TV Regional_Mari_final_Plano TO - AJUSTADO 06.05.08 CONFERÊNCIA 14.05.08 3 4 2" xfId="45431" xr:uid="{E3A81C8A-30BC-463A-B22A-9B146CBC4B9D}"/>
    <cellStyle name="l_TV Regional_Mari_final_Plano TO - AJUSTADO 06.05.08 CONFERÊNCIA 14.05.08 3 5" xfId="35914" xr:uid="{5F7F52C7-CAFA-4134-AA95-DA2E24196D98}"/>
    <cellStyle name="l_TV Regional_Mari_final_Plano TO - AJUSTADO 06.05.08 CONFERÊNCIA 14.05.08 3 6" xfId="37177" xr:uid="{AB511D89-CEC3-4E50-BF67-8A96D412CA2B}"/>
    <cellStyle name="l_TV Regional_Mari_final_Plano TO - AJUSTADO 06.05.08 CONFERÊNCIA 14.05.08 3 6 2" xfId="46713" xr:uid="{4FB364F8-CA70-45AC-BF30-4C1F6513F185}"/>
    <cellStyle name="l_TV Regional_Mari_final_Plano TO - AJUSTADO 06.05.08 CONFERÊNCIA 14.05.08 4" xfId="14679" xr:uid="{873886D9-1BBA-4FF3-83BB-234DCBBE64DB}"/>
    <cellStyle name="l_TV Regional_Mari_final_Plano TO - AJUSTADO 06.05.08 CONFERÊNCIA 14.05.08 4 2" xfId="20838" xr:uid="{44F8CB3E-7E40-40B4-8959-36CEF3521F59}"/>
    <cellStyle name="l_TV Regional_Mari_final_Plano TO - AJUSTADO 06.05.08 CONFERÊNCIA 14.05.08 4 2 2" xfId="38248" xr:uid="{69485B4F-81EA-4F14-A604-66CBDA2431EB}"/>
    <cellStyle name="l_TV Regional_Mari_final_Plano TO - AJUSTADO 06.05.08 CONFERÊNCIA 14.05.08 4 3" xfId="25746" xr:uid="{3E79E768-7D08-4EBD-94F6-49077D4FFCAF}"/>
    <cellStyle name="l_TV Regional_Mari_final_Plano TO - AJUSTADO 06.05.08 CONFERÊNCIA 14.05.08 5" xfId="28957" xr:uid="{56E51DB9-446D-47E6-B075-53FAEE3D7A27}"/>
    <cellStyle name="l_TV Regional_Mari_final_Plano TO - AJUSTADO 06.05.08 CONFERÊNCIA 14.05.08 5 2" xfId="41313" xr:uid="{01D5E714-0A54-4706-BFB4-F3BEE4ED0136}"/>
    <cellStyle name="l_TV Regional_Mari_final_Plano TO - AJUSTADO 06.05.08 CONFERÊNCIA 14.05.08 6" xfId="24758" xr:uid="{A7503CEB-0A6B-42EA-AE3C-6B9D04ADB479}"/>
    <cellStyle name="l_TV Regional_Mari_final_Plano TO - AJUSTADO 06.05.08 CONFERÊNCIA 14.05.08_OOH - Rev 12" xfId="4546" xr:uid="{014A7244-3DB1-4561-8E62-20DA4E23789B}"/>
    <cellStyle name="l_TV Regional_Mari_final_Plano_BA_-_AJUSTADO2_CONFERENCIA_11.05.08" xfId="2573" xr:uid="{91D120E4-E5D5-4F07-B643-3ABF58CB5F37}"/>
    <cellStyle name="l_TV Regional_Mari_final_Rádios Separadas por Representante" xfId="4547" xr:uid="{C6C7748E-0EF2-429D-AFF1-87A9EF36455C}"/>
    <cellStyle name="l_TV Regional_Mari_final_Rádios Separadas por Representante 2" xfId="11837" xr:uid="{4919CE38-E564-466A-ABFA-0A03C6671801}"/>
    <cellStyle name="l_TV Regional_Mari_final_Rádios Separadas por Representante 2 2" xfId="13593" xr:uid="{9F75789B-FE01-493E-90B2-28AB8A0E2C3F}"/>
    <cellStyle name="l_TV Regional_Mari_final_Rádios Separadas por Representante 2 2 2" xfId="17223" xr:uid="{D853F577-0F46-49B7-B515-6B9F7F6A80A7}"/>
    <cellStyle name="l_TV Regional_Mari_final_Rádios Separadas por Representante 2 2 2 2" xfId="23382" xr:uid="{2A72D5F9-9733-49CD-B18C-66A3CBA19776}"/>
    <cellStyle name="l_TV Regional_Mari_final_Rádios Separadas por Representante 2 2 2 2 2" xfId="40649" xr:uid="{775D430B-0974-4E62-89F5-45BE106C1B08}"/>
    <cellStyle name="l_TV Regional_Mari_final_Rádios Separadas por Representante 2 2 2 3" xfId="28290" xr:uid="{380FDFA6-4F29-4F66-9A88-D3211D75E9F5}"/>
    <cellStyle name="l_TV Regional_Mari_final_Rádios Separadas por Representante 2 2 3" xfId="31514" xr:uid="{6AD7477E-0BED-460A-9287-4EFA7A726B9D}"/>
    <cellStyle name="l_TV Regional_Mari_final_Rádios Separadas por Representante 2 2 3 2" xfId="43738" xr:uid="{EE8BF900-C990-4EE0-8E3B-0B39FCBE06E8}"/>
    <cellStyle name="l_TV Regional_Mari_final_Rádios Separadas por Representante 2 2 4" xfId="34506" xr:uid="{F7C9CDF7-E220-468D-89E4-C7FBA49241B5}"/>
    <cellStyle name="l_TV Regional_Mari_final_Rádios Separadas por Representante 2 2 4 2" xfId="46225" xr:uid="{6AC14CC1-D8A2-46C1-8D26-838692FB0F27}"/>
    <cellStyle name="l_TV Regional_Mari_final_Rádios Separadas por Representante 2 2 5" xfId="36707" xr:uid="{A635B2E4-5752-44D7-8CF5-D795018AD414}"/>
    <cellStyle name="l_TV Regional_Mari_final_Rádios Separadas por Representante 2 2 6" xfId="24619" xr:uid="{145DD6A4-2452-4E0C-B076-5E3E03FEE2CC}"/>
    <cellStyle name="l_TV Regional_Mari_final_Rádios Separadas por Representante 2 3" xfId="15520" xr:uid="{37DF626E-458D-4021-A28E-9A696F9766DD}"/>
    <cellStyle name="l_TV Regional_Mari_final_Rádios Separadas por Representante 2 3 2" xfId="21679" xr:uid="{96B46455-2466-4BEA-8088-A06E287A58F4}"/>
    <cellStyle name="l_TV Regional_Mari_final_Rádios Separadas por Representante 2 3 2 2" xfId="39052" xr:uid="{895A29D5-CB06-4266-A60A-0E860FD77312}"/>
    <cellStyle name="l_TV Regional_Mari_final_Rádios Separadas por Representante 2 3 3" xfId="26641" xr:uid="{900C724F-DACF-4BAF-946F-22FE911EB058}"/>
    <cellStyle name="l_TV Regional_Mari_final_Rádios Separadas por Representante 2 4" xfId="29832" xr:uid="{85CFE2DD-D59B-499A-90F6-E0C55FC02D10}"/>
    <cellStyle name="l_TV Regional_Mari_final_Rádios Separadas por Representante 2 4 2" xfId="42142" xr:uid="{6E89476C-8CB7-4535-B9AA-A51185EA4D63}"/>
    <cellStyle name="l_TV Regional_Mari_final_Rádios Separadas por Representante 2 5" xfId="32816" xr:uid="{DC3FDCF3-F4C8-42ED-A421-22B5C0C02814}"/>
    <cellStyle name="l_TV Regional_Mari_final_Rádios Separadas por Representante 2 5 2" xfId="44571" xr:uid="{68E95C3A-0A48-48CA-A984-468949B09FF6}"/>
    <cellStyle name="l_TV Regional_Mari_final_Rádios Separadas por Representante 2 6" xfId="35121" xr:uid="{040B6289-D86C-4169-AA1F-96537062DE19}"/>
    <cellStyle name="l_TV Regional_Mari_final_Rádios Separadas por Representante 2 7" xfId="19289" xr:uid="{0CEE700A-1311-44A3-B633-99F16540BFF5}"/>
    <cellStyle name="l_TV Regional_Mari_final_Rádios Separadas por Representante 3" xfId="12790" xr:uid="{17B38BA8-0B04-4263-86EF-E7A8EDE8C71D}"/>
    <cellStyle name="l_TV Regional_Mari_final_Rádios Separadas por Representante 3 2" xfId="16420" xr:uid="{829B4A70-297D-4D69-AC84-E33379DEB556}"/>
    <cellStyle name="l_TV Regional_Mari_final_Rádios Separadas por Representante 3 2 2" xfId="22579" xr:uid="{7AC50907-13D0-4348-A7D9-3FD22520C3FD}"/>
    <cellStyle name="l_TV Regional_Mari_final_Rádios Separadas por Representante 3 2 2 2" xfId="39857" xr:uid="{C55A2D49-5475-40C6-B7F2-36B14E920002}"/>
    <cellStyle name="l_TV Regional_Mari_final_Rádios Separadas por Representante 3 2 3" xfId="27498" xr:uid="{171A9425-690C-40BD-B158-028D9069DE4E}"/>
    <cellStyle name="l_TV Regional_Mari_final_Rádios Separadas por Representante 3 2 4" xfId="48757" xr:uid="{03524F05-A5D6-48C4-8D0F-93F4E769A77D}"/>
    <cellStyle name="l_TV Regional_Mari_final_Rádios Separadas por Representante 3 3" xfId="18120" xr:uid="{EB6D4913-0237-4DAA-96A0-174598DE2139}"/>
    <cellStyle name="l_TV Regional_Mari_final_Rádios Separadas por Representante 3 3 2" xfId="24279" xr:uid="{D8E205FE-9BB1-43F5-BE28-C018A11AB6F7}"/>
    <cellStyle name="l_TV Regional_Mari_final_Rádios Separadas por Representante 3 3 2 2" xfId="42942" xr:uid="{F2D9E55B-CB9F-4E93-A3DF-759CE16B3C5A}"/>
    <cellStyle name="l_TV Regional_Mari_final_Rádios Separadas por Representante 3 3 3" xfId="30716" xr:uid="{6A3C3F21-7506-4A54-99FC-80DBD5C57C1B}"/>
    <cellStyle name="l_TV Regional_Mari_final_Rádios Separadas por Representante 3 4" xfId="33713" xr:uid="{40E62532-DA76-4B4B-B7A4-0D07ACE31C7D}"/>
    <cellStyle name="l_TV Regional_Mari_final_Rádios Separadas por Representante 3 4 2" xfId="45432" xr:uid="{712276B9-2F32-4D3C-AA5B-356A5E2986D1}"/>
    <cellStyle name="l_TV Regional_Mari_final_Rádios Separadas por Representante 3 5" xfId="35915" xr:uid="{A1A4886C-66FE-4066-AEF8-09B6F028F147}"/>
    <cellStyle name="l_TV Regional_Mari_final_Rádios Separadas por Representante 3 6" xfId="36777" xr:uid="{B7427B49-A26B-4FBF-95EA-FC18BA30C451}"/>
    <cellStyle name="l_TV Regional_Mari_final_Rádios Separadas por Representante 3 6 2" xfId="46313" xr:uid="{6977930A-9235-4240-8A8C-6BDA6C85BECC}"/>
    <cellStyle name="l_TV Regional_Mari_final_Rádios Separadas por Representante 4" xfId="14680" xr:uid="{7D18810C-5E84-48FE-886D-90F45ED28CEB}"/>
    <cellStyle name="l_TV Regional_Mari_final_Rádios Separadas por Representante 4 2" xfId="20839" xr:uid="{CD65DF2F-31E6-4528-BA93-1113FC7E9EB5}"/>
    <cellStyle name="l_TV Regional_Mari_final_Rádios Separadas por Representante 4 2 2" xfId="38249" xr:uid="{F97B811F-2B6F-492E-83E3-7DAD0E3DD17F}"/>
    <cellStyle name="l_TV Regional_Mari_final_Rádios Separadas por Representante 4 3" xfId="25747" xr:uid="{078C7D13-7356-4A80-8724-A46D8C754EA7}"/>
    <cellStyle name="l_TV Regional_Mari_final_Rádios Separadas por Representante 5" xfId="28958" xr:uid="{E9B1C869-8DCF-4771-A480-C5D307A7D5C6}"/>
    <cellStyle name="l_TV Regional_Mari_final_Rádios Separadas por Representante 5 2" xfId="41314" xr:uid="{995BA9E4-8185-4849-92D6-45347282A0B4}"/>
    <cellStyle name="l_TV Regional_Mari_final_Rádios Separadas por Representante 6" xfId="26734" xr:uid="{C982DF36-C0C9-42C7-B7A8-511AB80B9AAA}"/>
    <cellStyle name="l_TV Regional_Mari_final_Rádios Separadas por Representante_OOH - Rev 12" xfId="4548" xr:uid="{91E97454-21D1-4736-9CE2-C32E950DE646}"/>
    <cellStyle name="l_TV Regional_Mari_final_RESUMO DE VERBA TV DF" xfId="2574" xr:uid="{DBDF82AC-6924-4970-B580-E54B309ADFEE}"/>
    <cellStyle name="l_TV Regional_Mari_final_REV I - PLANO RÁDIO CONSOLIDADO MATISSE 07.07" xfId="2575" xr:uid="{635DE841-CB16-44CF-B316-591B0ACF2CEC}"/>
    <cellStyle name="l_TV Regional_Mari_final_REVISTAS FINAIS SEGMENTADAS" xfId="2576" xr:uid="{4072E1C8-BA49-4DF6-969C-0F46F972F877}"/>
    <cellStyle name="l_TV Regional_Mari_final_REVISTAS FINAIS SEGMENTADAS 2" xfId="11838" xr:uid="{9BFB1014-2BC0-4B2B-A9AA-F392864F095E}"/>
    <cellStyle name="l_TV Regional_Mari_final_REVISTAS FINAIS SEGMENTADAS 2 2" xfId="13594" xr:uid="{543EF32E-500E-425F-83BF-26CE39039DA6}"/>
    <cellStyle name="l_TV Regional_Mari_final_REVISTAS FINAIS SEGMENTADAS 2 2 2" xfId="17224" xr:uid="{24E44DDA-53FC-4202-B371-F60F1825BFAF}"/>
    <cellStyle name="l_TV Regional_Mari_final_REVISTAS FINAIS SEGMENTADAS 2 2 2 2" xfId="23383" xr:uid="{094F58D5-85FF-4AB4-8660-A8E4E53F4A77}"/>
    <cellStyle name="l_TV Regional_Mari_final_REVISTAS FINAIS SEGMENTADAS 2 2 2 2 2" xfId="40650" xr:uid="{2397FCE4-FAB7-42F7-8BD2-16ECAE26A75B}"/>
    <cellStyle name="l_TV Regional_Mari_final_REVISTAS FINAIS SEGMENTADAS 2 2 2 3" xfId="28291" xr:uid="{E487FE39-1A24-43BC-882A-E993407C6DF3}"/>
    <cellStyle name="l_TV Regional_Mari_final_REVISTAS FINAIS SEGMENTADAS 2 2 3" xfId="31515" xr:uid="{F6E6EC0E-9612-4D3E-9AEF-DC0D0005555E}"/>
    <cellStyle name="l_TV Regional_Mari_final_REVISTAS FINAIS SEGMENTADAS 2 2 3 2" xfId="43739" xr:uid="{F378528C-BEC1-4F43-B667-73D43FCBB692}"/>
    <cellStyle name="l_TV Regional_Mari_final_REVISTAS FINAIS SEGMENTADAS 2 2 4" xfId="34507" xr:uid="{2D84A4B7-5676-458B-817A-1677AB36212D}"/>
    <cellStyle name="l_TV Regional_Mari_final_REVISTAS FINAIS SEGMENTADAS 2 2 4 2" xfId="46226" xr:uid="{4A2AAA2E-F057-4E56-A78F-55F7F387DE2C}"/>
    <cellStyle name="l_TV Regional_Mari_final_REVISTAS FINAIS SEGMENTADAS 2 2 5" xfId="36708" xr:uid="{7208EF62-76F4-4FDA-BE17-247AEB37747D}"/>
    <cellStyle name="l_TV Regional_Mari_final_REVISTAS FINAIS SEGMENTADAS 2 2 6" xfId="24620" xr:uid="{CBA349BE-872B-4C30-94D2-FF1CC0A39D3E}"/>
    <cellStyle name="l_TV Regional_Mari_final_REVISTAS FINAIS SEGMENTADAS 2 3" xfId="15521" xr:uid="{91D863DA-8483-428B-905E-A1092582EE6C}"/>
    <cellStyle name="l_TV Regional_Mari_final_REVISTAS FINAIS SEGMENTADAS 2 3 2" xfId="21680" xr:uid="{9770F469-7CEE-487B-82C3-A670210C10DE}"/>
    <cellStyle name="l_TV Regional_Mari_final_REVISTAS FINAIS SEGMENTADAS 2 3 2 2" xfId="39053" xr:uid="{3E9E72B7-CB0D-4802-8D6D-EFFEAD85CE3B}"/>
    <cellStyle name="l_TV Regional_Mari_final_REVISTAS FINAIS SEGMENTADAS 2 3 3" xfId="26642" xr:uid="{7999A0AE-B2BA-4A33-B871-304232FD5679}"/>
    <cellStyle name="l_TV Regional_Mari_final_REVISTAS FINAIS SEGMENTADAS 2 4" xfId="29833" xr:uid="{C38731C1-3373-40D6-A753-728DC8EB9154}"/>
    <cellStyle name="l_TV Regional_Mari_final_REVISTAS FINAIS SEGMENTADAS 2 4 2" xfId="42143" xr:uid="{6370E797-D8DC-4556-A9B7-B3C25E137236}"/>
    <cellStyle name="l_TV Regional_Mari_final_REVISTAS FINAIS SEGMENTADAS 2 5" xfId="32817" xr:uid="{25F1A7CF-7618-444C-AFDC-53D3D1F8CD5A}"/>
    <cellStyle name="l_TV Regional_Mari_final_REVISTAS FINAIS SEGMENTADAS 2 5 2" xfId="44572" xr:uid="{10B5D1EC-F5C4-47EC-8665-489ACD9AAE49}"/>
    <cellStyle name="l_TV Regional_Mari_final_REVISTAS FINAIS SEGMENTADAS 2 6" xfId="35122" xr:uid="{CC6EFFF0-5A5E-43CA-BABD-34B0BC0FCEF1}"/>
    <cellStyle name="l_TV Regional_Mari_final_REVISTAS FINAIS SEGMENTADAS 2 7" xfId="19583" xr:uid="{2B609D6E-3BD2-4A0D-BDB2-1E26188B16D3}"/>
    <cellStyle name="l_TV Regional_Mari_final_REVISTAS FINAIS SEGMENTADAS 3" xfId="12791" xr:uid="{18B5E790-EE3B-4B36-8623-474238A03EC4}"/>
    <cellStyle name="l_TV Regional_Mari_final_REVISTAS FINAIS SEGMENTADAS 3 2" xfId="16421" xr:uid="{2E45DFE5-D94B-4A94-B2FA-E591161D5A6E}"/>
    <cellStyle name="l_TV Regional_Mari_final_REVISTAS FINAIS SEGMENTADAS 3 2 2" xfId="22580" xr:uid="{73B6C3E9-D294-4BB7-9FDC-379AD22AF484}"/>
    <cellStyle name="l_TV Regional_Mari_final_REVISTAS FINAIS SEGMENTADAS 3 2 2 2" xfId="39858" xr:uid="{3A50A4D5-E955-41D2-9230-638E091B3625}"/>
    <cellStyle name="l_TV Regional_Mari_final_REVISTAS FINAIS SEGMENTADAS 3 2 3" xfId="27499" xr:uid="{5DEE6E18-B4A2-46AF-9D9E-554EE66ACED4}"/>
    <cellStyle name="l_TV Regional_Mari_final_REVISTAS FINAIS SEGMENTADAS 3 2 4" xfId="48758" xr:uid="{576B308E-47DE-4CFA-9D19-15F6405635DF}"/>
    <cellStyle name="l_TV Regional_Mari_final_REVISTAS FINAIS SEGMENTADAS 3 3" xfId="18121" xr:uid="{F7399633-D79D-4636-8522-C80ACB083A84}"/>
    <cellStyle name="l_TV Regional_Mari_final_REVISTAS FINAIS SEGMENTADAS 3 3 2" xfId="24280" xr:uid="{DE998F0B-8CC5-49CB-93C3-043DFCE8008E}"/>
    <cellStyle name="l_TV Regional_Mari_final_REVISTAS FINAIS SEGMENTADAS 3 3 2 2" xfId="42943" xr:uid="{1DA68814-ADA6-471A-8B38-130292BD6446}"/>
    <cellStyle name="l_TV Regional_Mari_final_REVISTAS FINAIS SEGMENTADAS 3 3 3" xfId="30717" xr:uid="{A224E199-555E-49A4-A4F4-3A1BE927EA43}"/>
    <cellStyle name="l_TV Regional_Mari_final_REVISTAS FINAIS SEGMENTADAS 3 4" xfId="33714" xr:uid="{58B6DA35-48E0-4C1B-8356-8ACC413D48C3}"/>
    <cellStyle name="l_TV Regional_Mari_final_REVISTAS FINAIS SEGMENTADAS 3 4 2" xfId="45433" xr:uid="{ED5A4E06-B5EA-4EFC-ADE7-64D46F6B875B}"/>
    <cellStyle name="l_TV Regional_Mari_final_REVISTAS FINAIS SEGMENTADAS 3 5" xfId="35916" xr:uid="{E2EA0A4D-DD8D-4822-8C38-26913DD50CF9}"/>
    <cellStyle name="l_TV Regional_Mari_final_REVISTAS FINAIS SEGMENTADAS 3 6" xfId="32961" xr:uid="{A4850065-00E4-41C8-B40F-2D04955A6F3C}"/>
    <cellStyle name="l_TV Regional_Mari_final_REVISTAS FINAIS SEGMENTADAS 3 6 2" xfId="44689" xr:uid="{9E5B37EF-AF8C-4124-8D4F-4873113AEE91}"/>
    <cellStyle name="l_TV Regional_Mari_final_REVISTAS FINAIS SEGMENTADAS 4" xfId="14681" xr:uid="{38661AD0-BBE5-47FD-8DB4-3FF26821D736}"/>
    <cellStyle name="l_TV Regional_Mari_final_REVISTAS FINAIS SEGMENTADAS 4 2" xfId="20840" xr:uid="{ABD34ACF-0D85-4D59-9792-8274137E827F}"/>
    <cellStyle name="l_TV Regional_Mari_final_REVISTAS FINAIS SEGMENTADAS 4 2 2" xfId="38250" xr:uid="{A8EDCDB5-D7F4-48B3-9F92-299F86F0D1AB}"/>
    <cellStyle name="l_TV Regional_Mari_final_REVISTAS FINAIS SEGMENTADAS 4 3" xfId="25748" xr:uid="{81017C37-C650-4A5E-8077-A2E5A56BC2DE}"/>
    <cellStyle name="l_TV Regional_Mari_final_REVISTAS FINAIS SEGMENTADAS 5" xfId="28959" xr:uid="{7797F475-6FC8-4487-A7E5-0018684B9E89}"/>
    <cellStyle name="l_TV Regional_Mari_final_REVISTAS FINAIS SEGMENTADAS 5 2" xfId="41315" xr:uid="{69585757-B818-43C3-A34E-82A83C939549}"/>
    <cellStyle name="l_TV Regional_Mari_final_REVISTAS FINAIS SEGMENTADAS 6" xfId="24748" xr:uid="{756D2EEF-A2D4-440E-96BF-FB1F0ABD5E02}"/>
    <cellStyle name="l_TV Regional_Mari_final_REVISTAS FINAIS SEGMENTADAS_OOH - Rev 12" xfId="4549" xr:uid="{47D17523-ADF8-44FD-88A5-C71B9711AFBB}"/>
    <cellStyle name="l_TV Regional_Mari_final_SECOM PR - BAHIA -  14-05-08(1)" xfId="2577" xr:uid="{1CC0EFE4-2D8F-41B6-A5DF-56501DA60BB7}"/>
    <cellStyle name="l_TV Regional_Mari_final_SECOM PR - DISTRITO FEDERAL - 14-05-08(1)" xfId="2578" xr:uid="{F4702314-F669-48AC-9179-8C3B74DEC6AC}"/>
    <cellStyle name="l_TV Regional_Mari_final_SECOM PR - DISTRITO FEDERAL - 14-05-08(1) 2" xfId="11839" xr:uid="{7527EA82-6FC7-4573-AA09-9EE349250B70}"/>
    <cellStyle name="l_TV Regional_Mari_final_SECOM PR - DISTRITO FEDERAL - 14-05-08(1) 2 2" xfId="13595" xr:uid="{F859EF82-C2F4-4290-9EDE-0123A7009BF1}"/>
    <cellStyle name="l_TV Regional_Mari_final_SECOM PR - DISTRITO FEDERAL - 14-05-08(1) 2 2 2" xfId="17225" xr:uid="{B52C6CC7-E6BD-4B4F-A300-4345C4F39965}"/>
    <cellStyle name="l_TV Regional_Mari_final_SECOM PR - DISTRITO FEDERAL - 14-05-08(1) 2 2 2 2" xfId="23384" xr:uid="{FAECF5BC-5C1F-43CB-A2D5-38A0605ABF42}"/>
    <cellStyle name="l_TV Regional_Mari_final_SECOM PR - DISTRITO FEDERAL - 14-05-08(1) 2 2 2 2 2" xfId="40651" xr:uid="{4A17C290-F777-4D44-B281-DF5FC091758F}"/>
    <cellStyle name="l_TV Regional_Mari_final_SECOM PR - DISTRITO FEDERAL - 14-05-08(1) 2 2 2 3" xfId="28292" xr:uid="{BE4E3260-3A02-43E9-A982-0B6D1F2FEC59}"/>
    <cellStyle name="l_TV Regional_Mari_final_SECOM PR - DISTRITO FEDERAL - 14-05-08(1) 2 2 3" xfId="31516" xr:uid="{226E7745-20DA-45FD-8C10-837A9DBD9737}"/>
    <cellStyle name="l_TV Regional_Mari_final_SECOM PR - DISTRITO FEDERAL - 14-05-08(1) 2 2 3 2" xfId="43740" xr:uid="{B4A3F9F0-BA59-4752-9F86-F73A45D98FA5}"/>
    <cellStyle name="l_TV Regional_Mari_final_SECOM PR - DISTRITO FEDERAL - 14-05-08(1) 2 2 4" xfId="34508" xr:uid="{6105B2CB-0D6F-43B0-A84E-ADD8EFA0A8F7}"/>
    <cellStyle name="l_TV Regional_Mari_final_SECOM PR - DISTRITO FEDERAL - 14-05-08(1) 2 2 4 2" xfId="46227" xr:uid="{B30BDAFE-E3CA-4B35-87C9-EA6140A0BBC5}"/>
    <cellStyle name="l_TV Regional_Mari_final_SECOM PR - DISTRITO FEDERAL - 14-05-08(1) 2 2 5" xfId="36709" xr:uid="{6D843302-F3F1-41FC-A662-84793D6C0F97}"/>
    <cellStyle name="l_TV Regional_Mari_final_SECOM PR - DISTRITO FEDERAL - 14-05-08(1) 2 2 6" xfId="24621" xr:uid="{B693966E-CE76-4C16-B88A-056C932E05FE}"/>
    <cellStyle name="l_TV Regional_Mari_final_SECOM PR - DISTRITO FEDERAL - 14-05-08(1) 2 3" xfId="15522" xr:uid="{82169DEA-0E70-44C0-B5DA-08C992412B6E}"/>
    <cellStyle name="l_TV Regional_Mari_final_SECOM PR - DISTRITO FEDERAL - 14-05-08(1) 2 3 2" xfId="21681" xr:uid="{3EFECD35-F69D-4705-96C6-2012010D3449}"/>
    <cellStyle name="l_TV Regional_Mari_final_SECOM PR - DISTRITO FEDERAL - 14-05-08(1) 2 3 2 2" xfId="39054" xr:uid="{1394FA40-51B9-40D6-AC3B-8B0DE0BD50D4}"/>
    <cellStyle name="l_TV Regional_Mari_final_SECOM PR - DISTRITO FEDERAL - 14-05-08(1) 2 3 3" xfId="26643" xr:uid="{0494A8DE-53AD-4C90-8DC1-11DA62A4E163}"/>
    <cellStyle name="l_TV Regional_Mari_final_SECOM PR - DISTRITO FEDERAL - 14-05-08(1) 2 4" xfId="29834" xr:uid="{AE372114-3F3E-40A0-9084-42F011504D23}"/>
    <cellStyle name="l_TV Regional_Mari_final_SECOM PR - DISTRITO FEDERAL - 14-05-08(1) 2 4 2" xfId="42144" xr:uid="{5FB59307-7A67-4040-9752-1C422E7B2E24}"/>
    <cellStyle name="l_TV Regional_Mari_final_SECOM PR - DISTRITO FEDERAL - 14-05-08(1) 2 5" xfId="32818" xr:uid="{5ED7C2EC-EE13-4A33-91D9-B42F2801DBA5}"/>
    <cellStyle name="l_TV Regional_Mari_final_SECOM PR - DISTRITO FEDERAL - 14-05-08(1) 2 5 2" xfId="44573" xr:uid="{BC006221-B55D-4CD2-AFE9-1EB87C85B299}"/>
    <cellStyle name="l_TV Regional_Mari_final_SECOM PR - DISTRITO FEDERAL - 14-05-08(1) 2 6" xfId="35123" xr:uid="{6CF2CAEA-7547-49CF-B30D-1702F44F042A}"/>
    <cellStyle name="l_TV Regional_Mari_final_SECOM PR - DISTRITO FEDERAL - 14-05-08(1) 2 7" xfId="18906" xr:uid="{EEA748BA-7CBE-4484-9423-8213A02198AA}"/>
    <cellStyle name="l_TV Regional_Mari_final_SECOM PR - DISTRITO FEDERAL - 14-05-08(1) 3" xfId="12792" xr:uid="{4E52A5B8-5625-4C8E-867C-0485467C8233}"/>
    <cellStyle name="l_TV Regional_Mari_final_SECOM PR - DISTRITO FEDERAL - 14-05-08(1) 3 2" xfId="16422" xr:uid="{C2B55BEF-E3B6-43A1-A489-E0F46207F64E}"/>
    <cellStyle name="l_TV Regional_Mari_final_SECOM PR - DISTRITO FEDERAL - 14-05-08(1) 3 2 2" xfId="22581" xr:uid="{ECFDC063-6803-450A-80E2-93A33F3C448C}"/>
    <cellStyle name="l_TV Regional_Mari_final_SECOM PR - DISTRITO FEDERAL - 14-05-08(1) 3 2 2 2" xfId="39859" xr:uid="{278F736D-C30F-4D5C-9BAB-2037C2ADD9C6}"/>
    <cellStyle name="l_TV Regional_Mari_final_SECOM PR - DISTRITO FEDERAL - 14-05-08(1) 3 2 3" xfId="27500" xr:uid="{662A7390-1F8C-4C46-AA81-C11E9DBB1208}"/>
    <cellStyle name="l_TV Regional_Mari_final_SECOM PR - DISTRITO FEDERAL - 14-05-08(1) 3 2 4" xfId="48759" xr:uid="{0F2072A4-1DE5-45CB-863E-CDAE6D24F338}"/>
    <cellStyle name="l_TV Regional_Mari_final_SECOM PR - DISTRITO FEDERAL - 14-05-08(1) 3 3" xfId="18122" xr:uid="{BCBC5359-E2E7-461E-B5CC-0264819B86A8}"/>
    <cellStyle name="l_TV Regional_Mari_final_SECOM PR - DISTRITO FEDERAL - 14-05-08(1) 3 3 2" xfId="24281" xr:uid="{03042904-9C6D-42C9-A599-BEEBA9E3CF6C}"/>
    <cellStyle name="l_TV Regional_Mari_final_SECOM PR - DISTRITO FEDERAL - 14-05-08(1) 3 3 2 2" xfId="42944" xr:uid="{7A141B24-1705-41A8-ADEF-D802DD91E3E1}"/>
    <cellStyle name="l_TV Regional_Mari_final_SECOM PR - DISTRITO FEDERAL - 14-05-08(1) 3 3 3" xfId="30718" xr:uid="{324EE144-110B-41E1-B825-2A9090D28657}"/>
    <cellStyle name="l_TV Regional_Mari_final_SECOM PR - DISTRITO FEDERAL - 14-05-08(1) 3 4" xfId="33715" xr:uid="{063A40AE-639F-4AE6-8442-C7A5EB259ECE}"/>
    <cellStyle name="l_TV Regional_Mari_final_SECOM PR - DISTRITO FEDERAL - 14-05-08(1) 3 4 2" xfId="45434" xr:uid="{0ACC54D6-1B88-4E22-A2AF-56F05B792C7D}"/>
    <cellStyle name="l_TV Regional_Mari_final_SECOM PR - DISTRITO FEDERAL - 14-05-08(1) 3 5" xfId="35917" xr:uid="{BEC710AD-A72E-4374-AE93-DEE0FD3CB429}"/>
    <cellStyle name="l_TV Regional_Mari_final_SECOM PR - DISTRITO FEDERAL - 14-05-08(1) 3 6" xfId="36973" xr:uid="{94161873-8759-44C1-80FB-891B65834B25}"/>
    <cellStyle name="l_TV Regional_Mari_final_SECOM PR - DISTRITO FEDERAL - 14-05-08(1) 3 6 2" xfId="46509" xr:uid="{3F335C60-3668-4CF8-9DDD-51E8160567DB}"/>
    <cellStyle name="l_TV Regional_Mari_final_SECOM PR - DISTRITO FEDERAL - 14-05-08(1) 4" xfId="14682" xr:uid="{389D66AF-29DB-4516-8163-24E50F291FBE}"/>
    <cellStyle name="l_TV Regional_Mari_final_SECOM PR - DISTRITO FEDERAL - 14-05-08(1) 4 2" xfId="20841" xr:uid="{98EC3FD2-1B8F-44DB-AD3F-1A9D85A9B13D}"/>
    <cellStyle name="l_TV Regional_Mari_final_SECOM PR - DISTRITO FEDERAL - 14-05-08(1) 4 2 2" xfId="38251" xr:uid="{D22BE828-9AC3-448F-92F8-BBA6BF764061}"/>
    <cellStyle name="l_TV Regional_Mari_final_SECOM PR - DISTRITO FEDERAL - 14-05-08(1) 4 3" xfId="25749" xr:uid="{9F3FD49A-D548-4B2B-95C1-2BFAE8F737E2}"/>
    <cellStyle name="l_TV Regional_Mari_final_SECOM PR - DISTRITO FEDERAL - 14-05-08(1) 5" xfId="28960" xr:uid="{E4A18957-DD70-4DF7-9025-EEDD96066034}"/>
    <cellStyle name="l_TV Regional_Mari_final_SECOM PR - DISTRITO FEDERAL - 14-05-08(1) 5 2" xfId="41316" xr:uid="{86AB37C1-4FC5-447B-B9C3-3D2457DAE6F3}"/>
    <cellStyle name="l_TV Regional_Mari_final_SECOM PR - DISTRITO FEDERAL - 14-05-08(1) 6" xfId="24953" xr:uid="{4199F7F0-7D60-468F-9140-51D4ED36FF7B}"/>
    <cellStyle name="l_TV Regional_Mari_final_SECOM PR - DISTRITO FEDERAL - 14-05-08(1)_OOH - Rev 12" xfId="4550" xr:uid="{251413AE-27E7-41E5-BF43-E6B09B62C398}"/>
    <cellStyle name="l_TV Regional_Mari_final_SECOM PR - MAIS BRASIL - 2a  ETAPA - 13-05 CONFERENCIA 10.05.08" xfId="2579" xr:uid="{1AD0B9A5-318C-4A81-8181-E1DA784EADB6}"/>
    <cellStyle name="l_TV Regional_Mari_final_SECOM PR - MAIS BRASIL - 2a  ETAPA - 13-05 CONFERENCIA 10.05.08 2" xfId="11840" xr:uid="{9D982E3D-BBDE-4CA9-B044-92112F8F9E8E}"/>
    <cellStyle name="l_TV Regional_Mari_final_SECOM PR - MAIS BRASIL - 2a  ETAPA - 13-05 CONFERENCIA 10.05.08 2 2" xfId="13596" xr:uid="{DFF6CC9E-49E1-443D-B079-334312A46EC8}"/>
    <cellStyle name="l_TV Regional_Mari_final_SECOM PR - MAIS BRASIL - 2a  ETAPA - 13-05 CONFERENCIA 10.05.08 2 2 2" xfId="17226" xr:uid="{835A8BFB-C419-4458-A356-0AF819A1F4F3}"/>
    <cellStyle name="l_TV Regional_Mari_final_SECOM PR - MAIS BRASIL - 2a  ETAPA - 13-05 CONFERENCIA 10.05.08 2 2 2 2" xfId="23385" xr:uid="{6273D8F5-7E58-4121-BDDF-56F812E17A6D}"/>
    <cellStyle name="l_TV Regional_Mari_final_SECOM PR - MAIS BRASIL - 2a  ETAPA - 13-05 CONFERENCIA 10.05.08 2 2 2 2 2" xfId="40652" xr:uid="{CA53BDAF-8F14-4A17-A16E-58BA22D82CBA}"/>
    <cellStyle name="l_TV Regional_Mari_final_SECOM PR - MAIS BRASIL - 2a  ETAPA - 13-05 CONFERENCIA 10.05.08 2 2 2 3" xfId="28293" xr:uid="{E0BD917E-4DC6-4F3E-9E97-7DC9FA090E09}"/>
    <cellStyle name="l_TV Regional_Mari_final_SECOM PR - MAIS BRASIL - 2a  ETAPA - 13-05 CONFERENCIA 10.05.08 2 2 3" xfId="31517" xr:uid="{A565DFE0-89B4-49C2-8DA8-41698B170D60}"/>
    <cellStyle name="l_TV Regional_Mari_final_SECOM PR - MAIS BRASIL - 2a  ETAPA - 13-05 CONFERENCIA 10.05.08 2 2 3 2" xfId="43741" xr:uid="{72A2EFE6-B8B5-4F47-AECD-F0FD1E421A39}"/>
    <cellStyle name="l_TV Regional_Mari_final_SECOM PR - MAIS BRASIL - 2a  ETAPA - 13-05 CONFERENCIA 10.05.08 2 2 4" xfId="34509" xr:uid="{83F876B1-64F7-463D-8EA1-926A581783E1}"/>
    <cellStyle name="l_TV Regional_Mari_final_SECOM PR - MAIS BRASIL - 2a  ETAPA - 13-05 CONFERENCIA 10.05.08 2 2 4 2" xfId="46228" xr:uid="{10EC1BD8-6BFD-4FE1-A9B0-EAC9F6DE8AA2}"/>
    <cellStyle name="l_TV Regional_Mari_final_SECOM PR - MAIS BRASIL - 2a  ETAPA - 13-05 CONFERENCIA 10.05.08 2 2 5" xfId="36710" xr:uid="{0B677913-073D-424A-BBF2-45D89FD4A4A7}"/>
    <cellStyle name="l_TV Regional_Mari_final_SECOM PR - MAIS BRASIL - 2a  ETAPA - 13-05 CONFERENCIA 10.05.08 2 2 6" xfId="24622" xr:uid="{1EF8A988-4432-4FB0-B037-524CE1308D78}"/>
    <cellStyle name="l_TV Regional_Mari_final_SECOM PR - MAIS BRASIL - 2a  ETAPA - 13-05 CONFERENCIA 10.05.08 2 3" xfId="15523" xr:uid="{96D592A0-0E6F-4C5A-B2DF-F7854AC3D4A3}"/>
    <cellStyle name="l_TV Regional_Mari_final_SECOM PR - MAIS BRASIL - 2a  ETAPA - 13-05 CONFERENCIA 10.05.08 2 3 2" xfId="21682" xr:uid="{0937A452-C94E-458E-9868-A94E2EBAD7E5}"/>
    <cellStyle name="l_TV Regional_Mari_final_SECOM PR - MAIS BRASIL - 2a  ETAPA - 13-05 CONFERENCIA 10.05.08 2 3 2 2" xfId="39055" xr:uid="{641E0A1B-9BB6-4779-A233-B301A8FAB5DD}"/>
    <cellStyle name="l_TV Regional_Mari_final_SECOM PR - MAIS BRASIL - 2a  ETAPA - 13-05 CONFERENCIA 10.05.08 2 3 3" xfId="26644" xr:uid="{68A1D610-2506-4FB4-B49F-FDCD213D04AC}"/>
    <cellStyle name="l_TV Regional_Mari_final_SECOM PR - MAIS BRASIL - 2a  ETAPA - 13-05 CONFERENCIA 10.05.08 2 4" xfId="29835" xr:uid="{E6426616-CEE5-4F38-86D9-7D19BFD66B36}"/>
    <cellStyle name="l_TV Regional_Mari_final_SECOM PR - MAIS BRASIL - 2a  ETAPA - 13-05 CONFERENCIA 10.05.08 2 4 2" xfId="42145" xr:uid="{AD6B7651-2139-4780-8565-0FDE9E95E901}"/>
    <cellStyle name="l_TV Regional_Mari_final_SECOM PR - MAIS BRASIL - 2a  ETAPA - 13-05 CONFERENCIA 10.05.08 2 5" xfId="32819" xr:uid="{FB6FB7B9-AC28-4EDA-BBD3-2D49D0E5AC6E}"/>
    <cellStyle name="l_TV Regional_Mari_final_SECOM PR - MAIS BRASIL - 2a  ETAPA - 13-05 CONFERENCIA 10.05.08 2 5 2" xfId="44574" xr:uid="{B148CAAE-F04F-46CB-8C3B-9389604B6A95}"/>
    <cellStyle name="l_TV Regional_Mari_final_SECOM PR - MAIS BRASIL - 2a  ETAPA - 13-05 CONFERENCIA 10.05.08 2 6" xfId="35124" xr:uid="{9510C5F4-EDB0-410A-A79A-51172F05E359}"/>
    <cellStyle name="l_TV Regional_Mari_final_SECOM PR - MAIS BRASIL - 2a  ETAPA - 13-05 CONFERENCIA 10.05.08 2 7" xfId="18590" xr:uid="{7272556A-68B6-4122-88F4-C307FD7A6C9D}"/>
    <cellStyle name="l_TV Regional_Mari_final_SECOM PR - MAIS BRASIL - 2a  ETAPA - 13-05 CONFERENCIA 10.05.08 3" xfId="12793" xr:uid="{09AA5943-C806-49B1-8577-40EBB41807D3}"/>
    <cellStyle name="l_TV Regional_Mari_final_SECOM PR - MAIS BRASIL - 2a  ETAPA - 13-05 CONFERENCIA 10.05.08 3 2" xfId="16423" xr:uid="{B062EC88-12A4-4C73-8740-CEB591BCF12E}"/>
    <cellStyle name="l_TV Regional_Mari_final_SECOM PR - MAIS BRASIL - 2a  ETAPA - 13-05 CONFERENCIA 10.05.08 3 2 2" xfId="22582" xr:uid="{2729D739-6D15-483A-8129-8F09E13F2ED0}"/>
    <cellStyle name="l_TV Regional_Mari_final_SECOM PR - MAIS BRASIL - 2a  ETAPA - 13-05 CONFERENCIA 10.05.08 3 2 2 2" xfId="39860" xr:uid="{DB13F718-4DA5-4A7C-A7F9-746176B7DC2F}"/>
    <cellStyle name="l_TV Regional_Mari_final_SECOM PR - MAIS BRASIL - 2a  ETAPA - 13-05 CONFERENCIA 10.05.08 3 2 3" xfId="27501" xr:uid="{1142227A-E304-4A30-A8EC-66666BE770A9}"/>
    <cellStyle name="l_TV Regional_Mari_final_SECOM PR - MAIS BRASIL - 2a  ETAPA - 13-05 CONFERENCIA 10.05.08 3 2 4" xfId="48760" xr:uid="{B2A5B078-9D2C-4D0B-AEED-69C896061D1D}"/>
    <cellStyle name="l_TV Regional_Mari_final_SECOM PR - MAIS BRASIL - 2a  ETAPA - 13-05 CONFERENCIA 10.05.08 3 3" xfId="18123" xr:uid="{6D495669-DC89-4A17-AB8D-28DED1BDEA96}"/>
    <cellStyle name="l_TV Regional_Mari_final_SECOM PR - MAIS BRASIL - 2a  ETAPA - 13-05 CONFERENCIA 10.05.08 3 3 2" xfId="24282" xr:uid="{C39CE9BD-7BAD-4E5A-B182-B27D55C61D14}"/>
    <cellStyle name="l_TV Regional_Mari_final_SECOM PR - MAIS BRASIL - 2a  ETAPA - 13-05 CONFERENCIA 10.05.08 3 3 2 2" xfId="42945" xr:uid="{B337C9DA-F9CF-4A85-8DB5-853C80B56A12}"/>
    <cellStyle name="l_TV Regional_Mari_final_SECOM PR - MAIS BRASIL - 2a  ETAPA - 13-05 CONFERENCIA 10.05.08 3 3 3" xfId="30719" xr:uid="{4310F6DA-A6FC-41FE-BB4E-C9D2C3C8B3CC}"/>
    <cellStyle name="l_TV Regional_Mari_final_SECOM PR - MAIS BRASIL - 2a  ETAPA - 13-05 CONFERENCIA 10.05.08 3 4" xfId="33716" xr:uid="{02918A32-90D5-48E3-95BA-5491BF388CF3}"/>
    <cellStyle name="l_TV Regional_Mari_final_SECOM PR - MAIS BRASIL - 2a  ETAPA - 13-05 CONFERENCIA 10.05.08 3 4 2" xfId="45435" xr:uid="{4B247812-9F47-4055-A4E7-6DABF4A1C1A0}"/>
    <cellStyle name="l_TV Regional_Mari_final_SECOM PR - MAIS BRASIL - 2a  ETAPA - 13-05 CONFERENCIA 10.05.08 3 5" xfId="35918" xr:uid="{CF7E3BFB-2B71-4AE2-AA66-C0017C7A3923}"/>
    <cellStyle name="l_TV Regional_Mari_final_SECOM PR - MAIS BRASIL - 2a  ETAPA - 13-05 CONFERENCIA 10.05.08 3 6" xfId="37176" xr:uid="{A1CA15CC-99F8-453D-B5FB-FD56349E0BB6}"/>
    <cellStyle name="l_TV Regional_Mari_final_SECOM PR - MAIS BRASIL - 2a  ETAPA - 13-05 CONFERENCIA 10.05.08 3 6 2" xfId="46712" xr:uid="{34F680FA-0D96-4557-AD11-CD06B6BAC310}"/>
    <cellStyle name="l_TV Regional_Mari_final_SECOM PR - MAIS BRASIL - 2a  ETAPA - 13-05 CONFERENCIA 10.05.08 4" xfId="14683" xr:uid="{A20FF376-65CA-43F5-8009-50165D5C3F89}"/>
    <cellStyle name="l_TV Regional_Mari_final_SECOM PR - MAIS BRASIL - 2a  ETAPA - 13-05 CONFERENCIA 10.05.08 4 2" xfId="20842" xr:uid="{8B73D566-5415-43F1-80C7-208D3E1D2D0E}"/>
    <cellStyle name="l_TV Regional_Mari_final_SECOM PR - MAIS BRASIL - 2a  ETAPA - 13-05 CONFERENCIA 10.05.08 4 2 2" xfId="38252" xr:uid="{47E399A9-C96A-4715-A781-2F2E71DDE9B1}"/>
    <cellStyle name="l_TV Regional_Mari_final_SECOM PR - MAIS BRASIL - 2a  ETAPA - 13-05 CONFERENCIA 10.05.08 4 3" xfId="25750" xr:uid="{82484285-3F9E-4845-BC5F-9BAC3C0C11DF}"/>
    <cellStyle name="l_TV Regional_Mari_final_SECOM PR - MAIS BRASIL - 2a  ETAPA - 13-05 CONFERENCIA 10.05.08 5" xfId="28961" xr:uid="{1B78C8C5-3096-4C18-9941-295F7ED36B31}"/>
    <cellStyle name="l_TV Regional_Mari_final_SECOM PR - MAIS BRASIL - 2a  ETAPA - 13-05 CONFERENCIA 10.05.08 5 2" xfId="41317" xr:uid="{2E637B1F-87F2-41EC-8104-F3CD423EBAFD}"/>
    <cellStyle name="l_TV Regional_Mari_final_SECOM PR - MAIS BRASIL - 2a  ETAPA - 13-05 CONFERENCIA 10.05.08 6" xfId="24952" xr:uid="{D60F04D0-34EF-451D-B1B7-69421D0B2C1B}"/>
    <cellStyle name="l_TV Regional_Mari_final_SECOM PR - MAIS BRASIL - 2a  ETAPA - 13-05 CONFERENCIA 10.05.08_OOH - Rev 12" xfId="4551" xr:uid="{4C2F86F5-8F65-4CF0-A396-908D5D474E7C}"/>
    <cellStyle name="l_TV Regional_Mari_final_SECOM PR - MAIS BRASIL - 2a  ETAPA - 13-05 CONFERENCIA 10.05.08_SPA - NUCLEO APRES" xfId="2580" xr:uid="{C5E3A787-B514-402F-A88F-1745664AD773}"/>
    <cellStyle name="l_TV Regional_Mari_final_SECOM PR - MAIS BRASIL - 2a  ETAPA - 13-05 CONFERENCIA 10.05.08_SPA - NUCLEO APRES 2" xfId="11841" xr:uid="{47E2C954-121A-44E0-BAEE-43FDB7E7BDF7}"/>
    <cellStyle name="l_TV Regional_Mari_final_SECOM PR - MAIS BRASIL - 2a  ETAPA - 13-05 CONFERENCIA 10.05.08_SPA - NUCLEO APRES 2 2" xfId="13597" xr:uid="{E22A47AB-3647-408F-A557-F7682B54E94A}"/>
    <cellStyle name="l_TV Regional_Mari_final_SECOM PR - MAIS BRASIL - 2a  ETAPA - 13-05 CONFERENCIA 10.05.08_SPA - NUCLEO APRES 2 2 2" xfId="17227" xr:uid="{06BC6441-3E50-4D15-8389-D047380BBA47}"/>
    <cellStyle name="l_TV Regional_Mari_final_SECOM PR - MAIS BRASIL - 2a  ETAPA - 13-05 CONFERENCIA 10.05.08_SPA - NUCLEO APRES 2 2 2 2" xfId="23386" xr:uid="{5684226A-BB0D-47B3-9D68-650C380F1406}"/>
    <cellStyle name="l_TV Regional_Mari_final_SECOM PR - MAIS BRASIL - 2a  ETAPA - 13-05 CONFERENCIA 10.05.08_SPA - NUCLEO APRES 2 2 2 2 2" xfId="40653" xr:uid="{6AA84A70-52BF-4650-99BD-6B9D12C6421E}"/>
    <cellStyle name="l_TV Regional_Mari_final_SECOM PR - MAIS BRASIL - 2a  ETAPA - 13-05 CONFERENCIA 10.05.08_SPA - NUCLEO APRES 2 2 2 3" xfId="28294" xr:uid="{EE60495A-5DFE-4A0A-BAB1-3F943C4C5390}"/>
    <cellStyle name="l_TV Regional_Mari_final_SECOM PR - MAIS BRASIL - 2a  ETAPA - 13-05 CONFERENCIA 10.05.08_SPA - NUCLEO APRES 2 2 3" xfId="31518" xr:uid="{70F63F67-4312-49B0-B2A3-4E23B5A3B1EB}"/>
    <cellStyle name="l_TV Regional_Mari_final_SECOM PR - MAIS BRASIL - 2a  ETAPA - 13-05 CONFERENCIA 10.05.08_SPA - NUCLEO APRES 2 2 3 2" xfId="43742" xr:uid="{F23EAC99-20AC-4A97-9B26-0515A674797A}"/>
    <cellStyle name="l_TV Regional_Mari_final_SECOM PR - MAIS BRASIL - 2a  ETAPA - 13-05 CONFERENCIA 10.05.08_SPA - NUCLEO APRES 2 2 4" xfId="34510" xr:uid="{7842DA4A-6F86-4920-B12A-DC012FF454BE}"/>
    <cellStyle name="l_TV Regional_Mari_final_SECOM PR - MAIS BRASIL - 2a  ETAPA - 13-05 CONFERENCIA 10.05.08_SPA - NUCLEO APRES 2 2 4 2" xfId="46229" xr:uid="{F7D05D11-6999-41E5-8E93-6E476B3F249B}"/>
    <cellStyle name="l_TV Regional_Mari_final_SECOM PR - MAIS BRASIL - 2a  ETAPA - 13-05 CONFERENCIA 10.05.08_SPA - NUCLEO APRES 2 2 5" xfId="36711" xr:uid="{F29545D5-F248-498C-8102-110297E19462}"/>
    <cellStyle name="l_TV Regional_Mari_final_SECOM PR - MAIS BRASIL - 2a  ETAPA - 13-05 CONFERENCIA 10.05.08_SPA - NUCLEO APRES 2 2 6" xfId="24623" xr:uid="{C4DC4C7C-5373-4383-81F4-98B5934AAC42}"/>
    <cellStyle name="l_TV Regional_Mari_final_SECOM PR - MAIS BRASIL - 2a  ETAPA - 13-05 CONFERENCIA 10.05.08_SPA - NUCLEO APRES 2 3" xfId="15524" xr:uid="{1417DDB2-BB81-4E50-BAC8-183AEE52493D}"/>
    <cellStyle name="l_TV Regional_Mari_final_SECOM PR - MAIS BRASIL - 2a  ETAPA - 13-05 CONFERENCIA 10.05.08_SPA - NUCLEO APRES 2 3 2" xfId="21683" xr:uid="{0AF3987C-8761-4031-8877-EBA87115F1C5}"/>
    <cellStyle name="l_TV Regional_Mari_final_SECOM PR - MAIS BRASIL - 2a  ETAPA - 13-05 CONFERENCIA 10.05.08_SPA - NUCLEO APRES 2 3 2 2" xfId="39056" xr:uid="{B57935F5-0738-4E4F-A5B4-797B675AA859}"/>
    <cellStyle name="l_TV Regional_Mari_final_SECOM PR - MAIS BRASIL - 2a  ETAPA - 13-05 CONFERENCIA 10.05.08_SPA - NUCLEO APRES 2 3 3" xfId="26645" xr:uid="{16D38F0D-6DE3-4E19-B0C2-ABFD271FEE4B}"/>
    <cellStyle name="l_TV Regional_Mari_final_SECOM PR - MAIS BRASIL - 2a  ETAPA - 13-05 CONFERENCIA 10.05.08_SPA - NUCLEO APRES 2 4" xfId="29836" xr:uid="{3ACC4CC6-4435-461F-B303-84ECF2D14D4D}"/>
    <cellStyle name="l_TV Regional_Mari_final_SECOM PR - MAIS BRASIL - 2a  ETAPA - 13-05 CONFERENCIA 10.05.08_SPA - NUCLEO APRES 2 4 2" xfId="42146" xr:uid="{A3F7985F-4B05-4BF4-A064-06E44883D3D1}"/>
    <cellStyle name="l_TV Regional_Mari_final_SECOM PR - MAIS BRASIL - 2a  ETAPA - 13-05 CONFERENCIA 10.05.08_SPA - NUCLEO APRES 2 5" xfId="32820" xr:uid="{B6F4D4A8-29C2-406D-8CB6-1C1D132461D1}"/>
    <cellStyle name="l_TV Regional_Mari_final_SECOM PR - MAIS BRASIL - 2a  ETAPA - 13-05 CONFERENCIA 10.05.08_SPA - NUCLEO APRES 2 5 2" xfId="44575" xr:uid="{B8701230-AE7A-4635-88A1-71AB85DA2380}"/>
    <cellStyle name="l_TV Regional_Mari_final_SECOM PR - MAIS BRASIL - 2a  ETAPA - 13-05 CONFERENCIA 10.05.08_SPA - NUCLEO APRES 2 6" xfId="35125" xr:uid="{89F5EAAD-13A0-4E37-BB65-9B3D32FA1FE0}"/>
    <cellStyle name="l_TV Regional_Mari_final_SECOM PR - MAIS BRASIL - 2a  ETAPA - 13-05 CONFERENCIA 10.05.08_SPA - NUCLEO APRES 2 7" xfId="19288" xr:uid="{3FA8BC20-8993-43B3-8673-AAE2D2F8E510}"/>
    <cellStyle name="l_TV Regional_Mari_final_SECOM PR - MAIS BRASIL - 2a  ETAPA - 13-05 CONFERENCIA 10.05.08_SPA - NUCLEO APRES 3" xfId="12794" xr:uid="{50CA1336-D214-4ABE-B235-91FC6A223A93}"/>
    <cellStyle name="l_TV Regional_Mari_final_SECOM PR - MAIS BRASIL - 2a  ETAPA - 13-05 CONFERENCIA 10.05.08_SPA - NUCLEO APRES 3 2" xfId="16424" xr:uid="{7EB4CB3B-4995-4100-9177-6927C9522DC7}"/>
    <cellStyle name="l_TV Regional_Mari_final_SECOM PR - MAIS BRASIL - 2a  ETAPA - 13-05 CONFERENCIA 10.05.08_SPA - NUCLEO APRES 3 2 2" xfId="22583" xr:uid="{97074C20-9337-435A-95FE-1493DA2976A6}"/>
    <cellStyle name="l_TV Regional_Mari_final_SECOM PR - MAIS BRASIL - 2a  ETAPA - 13-05 CONFERENCIA 10.05.08_SPA - NUCLEO APRES 3 2 2 2" xfId="39861" xr:uid="{7EBD7473-F1C7-468E-A11C-ED5C7FDF9548}"/>
    <cellStyle name="l_TV Regional_Mari_final_SECOM PR - MAIS BRASIL - 2a  ETAPA - 13-05 CONFERENCIA 10.05.08_SPA - NUCLEO APRES 3 2 3" xfId="27502" xr:uid="{69C7D5E1-D7EA-4753-B800-33490BCEAEB6}"/>
    <cellStyle name="l_TV Regional_Mari_final_SECOM PR - MAIS BRASIL - 2a  ETAPA - 13-05 CONFERENCIA 10.05.08_SPA - NUCLEO APRES 3 2 4" xfId="48761" xr:uid="{3C4830F1-A5AF-4558-928E-EE823405CB0A}"/>
    <cellStyle name="l_TV Regional_Mari_final_SECOM PR - MAIS BRASIL - 2a  ETAPA - 13-05 CONFERENCIA 10.05.08_SPA - NUCLEO APRES 3 3" xfId="18124" xr:uid="{81661102-7CC1-461C-BACD-16E431B7A515}"/>
    <cellStyle name="l_TV Regional_Mari_final_SECOM PR - MAIS BRASIL - 2a  ETAPA - 13-05 CONFERENCIA 10.05.08_SPA - NUCLEO APRES 3 3 2" xfId="24283" xr:uid="{F38314A4-DA6E-4270-A8F1-0D32B64BA1C5}"/>
    <cellStyle name="l_TV Regional_Mari_final_SECOM PR - MAIS BRASIL - 2a  ETAPA - 13-05 CONFERENCIA 10.05.08_SPA - NUCLEO APRES 3 3 2 2" xfId="42946" xr:uid="{09161837-DA67-4F51-9B93-2719D012B6E1}"/>
    <cellStyle name="l_TV Regional_Mari_final_SECOM PR - MAIS BRASIL - 2a  ETAPA - 13-05 CONFERENCIA 10.05.08_SPA - NUCLEO APRES 3 3 3" xfId="30720" xr:uid="{CC9E15C1-FA4A-4ED9-884E-24A62D80FA3C}"/>
    <cellStyle name="l_TV Regional_Mari_final_SECOM PR - MAIS BRASIL - 2a  ETAPA - 13-05 CONFERENCIA 10.05.08_SPA - NUCLEO APRES 3 4" xfId="33717" xr:uid="{117A96AE-4E57-4031-A776-D1A36F8400C3}"/>
    <cellStyle name="l_TV Regional_Mari_final_SECOM PR - MAIS BRASIL - 2a  ETAPA - 13-05 CONFERENCIA 10.05.08_SPA - NUCLEO APRES 3 4 2" xfId="45436" xr:uid="{96DE3B18-BFC2-48DD-8DE8-5B78C8D49C69}"/>
    <cellStyle name="l_TV Regional_Mari_final_SECOM PR - MAIS BRASIL - 2a  ETAPA - 13-05 CONFERENCIA 10.05.08_SPA - NUCLEO APRES 3 5" xfId="35919" xr:uid="{F1231512-16B1-45EB-9676-D248495EE2C4}"/>
    <cellStyle name="l_TV Regional_Mari_final_SECOM PR - MAIS BRASIL - 2a  ETAPA - 13-05 CONFERENCIA 10.05.08_SPA - NUCLEO APRES 3 6" xfId="36776" xr:uid="{D0F0E10D-4312-4A0C-9FE9-D74053182786}"/>
    <cellStyle name="l_TV Regional_Mari_final_SECOM PR - MAIS BRASIL - 2a  ETAPA - 13-05 CONFERENCIA 10.05.08_SPA - NUCLEO APRES 3 6 2" xfId="46312" xr:uid="{56E47F18-DCD6-4837-A793-52EEEE47D6A4}"/>
    <cellStyle name="l_TV Regional_Mari_final_SECOM PR - MAIS BRASIL - 2a  ETAPA - 13-05 CONFERENCIA 10.05.08_SPA - NUCLEO APRES 4" xfId="14684" xr:uid="{1AEFB974-B3F1-4751-8B6D-29766A788534}"/>
    <cellStyle name="l_TV Regional_Mari_final_SECOM PR - MAIS BRASIL - 2a  ETAPA - 13-05 CONFERENCIA 10.05.08_SPA - NUCLEO APRES 4 2" xfId="20843" xr:uid="{D32545BB-ADF7-46B6-A0A7-5207306869F1}"/>
    <cellStyle name="l_TV Regional_Mari_final_SECOM PR - MAIS BRASIL - 2a  ETAPA - 13-05 CONFERENCIA 10.05.08_SPA - NUCLEO APRES 4 2 2" xfId="38253" xr:uid="{6A360A60-0A82-4E2A-94A9-451F5640B34E}"/>
    <cellStyle name="l_TV Regional_Mari_final_SECOM PR - MAIS BRASIL - 2a  ETAPA - 13-05 CONFERENCIA 10.05.08_SPA - NUCLEO APRES 4 3" xfId="25751" xr:uid="{536FC896-FB2A-48D4-92CF-2A618D4E6F92}"/>
    <cellStyle name="l_TV Regional_Mari_final_SECOM PR - MAIS BRASIL - 2a  ETAPA - 13-05 CONFERENCIA 10.05.08_SPA - NUCLEO APRES 5" xfId="28962" xr:uid="{0937CDE2-6863-43F6-9678-C5077749F543}"/>
    <cellStyle name="l_TV Regional_Mari_final_SECOM PR - MAIS BRASIL - 2a  ETAPA - 13-05 CONFERENCIA 10.05.08_SPA - NUCLEO APRES 5 2" xfId="41318" xr:uid="{D02093B2-47FE-42F9-9CA2-4FC531B4E446}"/>
    <cellStyle name="l_TV Regional_Mari_final_SECOM PR - MAIS BRASIL - 2a  ETAPA - 13-05 CONFERENCIA 10.05.08_SPA - NUCLEO APRES 6" xfId="29981" xr:uid="{493A6F8F-E8F9-445E-B48B-A45ADB18C652}"/>
    <cellStyle name="l_TV Regional_Mari_final_SECOM PR - MAIS BRASIL - 2a  ETAPA - 13-05 CONFERENCIA 10.05.08_SPA - NUCLEO APRES_CINEMA_-_9_MERCADOS" xfId="2581" xr:uid="{7AADC4E2-B7B1-4BC2-8702-3DD12D00350F}"/>
    <cellStyle name="l_TV Regional_Mari_final_SECOM PR - MAIS BRASIL - 2a  ETAPA - 13-05 CONFERENCIA 10.05.08_SPA - NUCLEO APRES_OOH - Rev 12" xfId="4552" xr:uid="{E3F02DAB-B889-436F-8450-C4866589509E}"/>
    <cellStyle name="l_TV Regional_Mari_final_SECOM PR - MARANHÃO -  14-05-08" xfId="2582" xr:uid="{5178073F-7A3D-4E39-9F62-8A4576587EAE}"/>
    <cellStyle name="l_TV Regional_Mari_final_SECOM PR - MARANHÃO -  14-05-08 2" xfId="11842" xr:uid="{789063F2-66BA-4AEE-A75E-76D3B27BAA0E}"/>
    <cellStyle name="l_TV Regional_Mari_final_SECOM PR - MARANHÃO -  14-05-08 2 2" xfId="13598" xr:uid="{0601BA24-AC48-45F5-AA98-DBF904F1D0FC}"/>
    <cellStyle name="l_TV Regional_Mari_final_SECOM PR - MARANHÃO -  14-05-08 2 2 2" xfId="17228" xr:uid="{70656EDA-FEBA-4755-B62F-AD3A8B940D31}"/>
    <cellStyle name="l_TV Regional_Mari_final_SECOM PR - MARANHÃO -  14-05-08 2 2 2 2" xfId="23387" xr:uid="{023E2F9C-D749-40D7-9E05-309739E08788}"/>
    <cellStyle name="l_TV Regional_Mari_final_SECOM PR - MARANHÃO -  14-05-08 2 2 2 2 2" xfId="40654" xr:uid="{D4639E3F-26A5-4CDF-BDD0-425341B277DD}"/>
    <cellStyle name="l_TV Regional_Mari_final_SECOM PR - MARANHÃO -  14-05-08 2 2 2 3" xfId="28295" xr:uid="{7F82A60A-0978-406E-8F7E-2923350AE9B5}"/>
    <cellStyle name="l_TV Regional_Mari_final_SECOM PR - MARANHÃO -  14-05-08 2 2 3" xfId="31519" xr:uid="{63AEED0D-7CAA-4395-9B44-9D1A7EF8093D}"/>
    <cellStyle name="l_TV Regional_Mari_final_SECOM PR - MARANHÃO -  14-05-08 2 2 3 2" xfId="43743" xr:uid="{881B5324-E873-4383-B2A4-787E5ABABDC4}"/>
    <cellStyle name="l_TV Regional_Mari_final_SECOM PR - MARANHÃO -  14-05-08 2 2 4" xfId="34511" xr:uid="{E524CE45-C1FA-4BC9-B605-66901AAB8568}"/>
    <cellStyle name="l_TV Regional_Mari_final_SECOM PR - MARANHÃO -  14-05-08 2 2 4 2" xfId="46230" xr:uid="{3CC1B8A7-9E5D-4D0D-BF38-11859A3EB522}"/>
    <cellStyle name="l_TV Regional_Mari_final_SECOM PR - MARANHÃO -  14-05-08 2 2 5" xfId="36712" xr:uid="{C3A319A1-5FD1-49AC-979E-1155528045D9}"/>
    <cellStyle name="l_TV Regional_Mari_final_SECOM PR - MARANHÃO -  14-05-08 2 2 6" xfId="24624" xr:uid="{9690EBF0-8E4B-4DFE-85EA-7D2A157EBA97}"/>
    <cellStyle name="l_TV Regional_Mari_final_SECOM PR - MARANHÃO -  14-05-08 2 3" xfId="15525" xr:uid="{8033DEAD-1C02-4053-B5F8-DB2C846C2C67}"/>
    <cellStyle name="l_TV Regional_Mari_final_SECOM PR - MARANHÃO -  14-05-08 2 3 2" xfId="21684" xr:uid="{F258258D-AB64-4FD4-A3FE-7B8D0F3D608E}"/>
    <cellStyle name="l_TV Regional_Mari_final_SECOM PR - MARANHÃO -  14-05-08 2 3 2 2" xfId="39057" xr:uid="{F38DD846-04B6-4967-A13E-92456ECBF3DC}"/>
    <cellStyle name="l_TV Regional_Mari_final_SECOM PR - MARANHÃO -  14-05-08 2 3 3" xfId="26646" xr:uid="{F0B04155-029E-4CE6-83DF-2461F152D135}"/>
    <cellStyle name="l_TV Regional_Mari_final_SECOM PR - MARANHÃO -  14-05-08 2 4" xfId="29837" xr:uid="{AB5F6AA0-D3B3-40BE-8F37-8B99A737EB0B}"/>
    <cellStyle name="l_TV Regional_Mari_final_SECOM PR - MARANHÃO -  14-05-08 2 4 2" xfId="42147" xr:uid="{34DF9CED-3587-43D4-B7A6-503B8BAA3A0B}"/>
    <cellStyle name="l_TV Regional_Mari_final_SECOM PR - MARANHÃO -  14-05-08 2 5" xfId="32821" xr:uid="{8AC3088A-CA2D-4AC0-8434-827455963725}"/>
    <cellStyle name="l_TV Regional_Mari_final_SECOM PR - MARANHÃO -  14-05-08 2 5 2" xfId="44576" xr:uid="{CD46C428-4CC6-4653-9A50-E3090F928D83}"/>
    <cellStyle name="l_TV Regional_Mari_final_SECOM PR - MARANHÃO -  14-05-08 2 6" xfId="35126" xr:uid="{65A53745-9F88-451E-AC16-88E24307D457}"/>
    <cellStyle name="l_TV Regional_Mari_final_SECOM PR - MARANHÃO -  14-05-08 2 7" xfId="19582" xr:uid="{1CE58E0C-C200-470C-8576-D3568CA7CD32}"/>
    <cellStyle name="l_TV Regional_Mari_final_SECOM PR - MARANHÃO -  14-05-08 3" xfId="12795" xr:uid="{D253C427-1CF7-4BE8-884A-B8E1E9A20409}"/>
    <cellStyle name="l_TV Regional_Mari_final_SECOM PR - MARANHÃO -  14-05-08 3 2" xfId="16425" xr:uid="{0BCF5DE5-A326-4A90-AD0B-7AD98080C318}"/>
    <cellStyle name="l_TV Regional_Mari_final_SECOM PR - MARANHÃO -  14-05-08 3 2 2" xfId="22584" xr:uid="{802E2232-4502-426D-9069-DC779362856E}"/>
    <cellStyle name="l_TV Regional_Mari_final_SECOM PR - MARANHÃO -  14-05-08 3 2 2 2" xfId="39862" xr:uid="{AA9CEE01-1198-4777-9526-A9B9CC2FB19D}"/>
    <cellStyle name="l_TV Regional_Mari_final_SECOM PR - MARANHÃO -  14-05-08 3 2 3" xfId="27503" xr:uid="{762B74E0-86A9-4713-A98C-ABEE35BD1E50}"/>
    <cellStyle name="l_TV Regional_Mari_final_SECOM PR - MARANHÃO -  14-05-08 3 2 4" xfId="48762" xr:uid="{FC43C8E1-B6C2-4A61-BD18-4581AF9F8A97}"/>
    <cellStyle name="l_TV Regional_Mari_final_SECOM PR - MARANHÃO -  14-05-08 3 3" xfId="18125" xr:uid="{24FD582F-AEC7-4D4E-86FA-01C324E7572C}"/>
    <cellStyle name="l_TV Regional_Mari_final_SECOM PR - MARANHÃO -  14-05-08 3 3 2" xfId="24284" xr:uid="{966486D1-B241-4783-A4AD-2956BC3C2143}"/>
    <cellStyle name="l_TV Regional_Mari_final_SECOM PR - MARANHÃO -  14-05-08 3 3 2 2" xfId="42947" xr:uid="{1CE61430-375F-450E-9646-F07C82CDD7AD}"/>
    <cellStyle name="l_TV Regional_Mari_final_SECOM PR - MARANHÃO -  14-05-08 3 3 3" xfId="30721" xr:uid="{E96DA5F1-3D62-49DD-8F42-0D4CF6533603}"/>
    <cellStyle name="l_TV Regional_Mari_final_SECOM PR - MARANHÃO -  14-05-08 3 4" xfId="33718" xr:uid="{D557A667-499A-4830-9DAC-27B1A676C42F}"/>
    <cellStyle name="l_TV Regional_Mari_final_SECOM PR - MARANHÃO -  14-05-08 3 4 2" xfId="45437" xr:uid="{8A124B15-1116-47F8-A72C-559D040EAFC6}"/>
    <cellStyle name="l_TV Regional_Mari_final_SECOM PR - MARANHÃO -  14-05-08 3 5" xfId="35920" xr:uid="{D6C47367-40C4-4409-8278-87FAEE310CF9}"/>
    <cellStyle name="l_TV Regional_Mari_final_SECOM PR - MARANHÃO -  14-05-08 3 6" xfId="29037" xr:uid="{F483181D-6805-40AA-84FB-90438361820D}"/>
    <cellStyle name="l_TV Regional_Mari_final_SECOM PR - MARANHÃO -  14-05-08 3 6 2" xfId="41366" xr:uid="{F596C360-F0EE-4090-98CE-83D10ED761AC}"/>
    <cellStyle name="l_TV Regional_Mari_final_SECOM PR - MARANHÃO -  14-05-08 4" xfId="14685" xr:uid="{39D003AC-737C-4244-930D-F6A1A06C0EA1}"/>
    <cellStyle name="l_TV Regional_Mari_final_SECOM PR - MARANHÃO -  14-05-08 4 2" xfId="20844" xr:uid="{12E10BF7-6D44-4561-86A8-DAE896B8512B}"/>
    <cellStyle name="l_TV Regional_Mari_final_SECOM PR - MARANHÃO -  14-05-08 4 2 2" xfId="38254" xr:uid="{A8F52441-62CC-43A9-9A78-ABE2A543B2FE}"/>
    <cellStyle name="l_TV Regional_Mari_final_SECOM PR - MARANHÃO -  14-05-08 4 3" xfId="25752" xr:uid="{CB2BCC6F-3FD6-4DED-B443-AA3142FDFC75}"/>
    <cellStyle name="l_TV Regional_Mari_final_SECOM PR - MARANHÃO -  14-05-08 5" xfId="28963" xr:uid="{5279446D-A168-4FF0-94B5-61DFCC97C573}"/>
    <cellStyle name="l_TV Regional_Mari_final_SECOM PR - MARANHÃO -  14-05-08 5 2" xfId="41319" xr:uid="{7C8B69A9-710D-46F3-9BD2-D3A9EF08F81E}"/>
    <cellStyle name="l_TV Regional_Mari_final_SECOM PR - MARANHÃO -  14-05-08 6" xfId="24951" xr:uid="{DAC99F28-43E7-4CCC-AA5F-75196F315B5F}"/>
    <cellStyle name="l_TV Regional_Mari_final_SECOM PR - MARANHÃO -  14-05-08_OOH - Rev 12" xfId="4553" xr:uid="{8344E38F-4C42-4453-B317-2C9B5C8B288A}"/>
    <cellStyle name="l_TV Regional_Mari_final_SECOM PR - MGE E SPE - 14-05" xfId="2583" xr:uid="{0CE19E59-98D5-4075-B90A-709AA37D24F0}"/>
    <cellStyle name="l_TV Regional_Mari_final_SECOM PR - MGE E SPE - 14-05 2" xfId="11843" xr:uid="{6F4EC517-CC82-40B0-A43F-614E075E7576}"/>
    <cellStyle name="l_TV Regional_Mari_final_SECOM PR - MGE E SPE - 14-05 2 2" xfId="13599" xr:uid="{D3B1F8FD-3881-44B5-A145-0C7A45CCEADB}"/>
    <cellStyle name="l_TV Regional_Mari_final_SECOM PR - MGE E SPE - 14-05 2 2 2" xfId="17229" xr:uid="{D99FE8BE-C156-40FA-BA2B-CB5099AA7558}"/>
    <cellStyle name="l_TV Regional_Mari_final_SECOM PR - MGE E SPE - 14-05 2 2 2 2" xfId="23388" xr:uid="{965ADA45-F4F2-441B-82BF-CF80374D9321}"/>
    <cellStyle name="l_TV Regional_Mari_final_SECOM PR - MGE E SPE - 14-05 2 2 2 2 2" xfId="40655" xr:uid="{19C1F320-8750-4C73-9EE5-76CFEE2BDF44}"/>
    <cellStyle name="l_TV Regional_Mari_final_SECOM PR - MGE E SPE - 14-05 2 2 2 3" xfId="28296" xr:uid="{FB47D15B-D03B-4DAA-9399-0AEEA6AD6F24}"/>
    <cellStyle name="l_TV Regional_Mari_final_SECOM PR - MGE E SPE - 14-05 2 2 3" xfId="31520" xr:uid="{73587EDF-1509-447D-9403-2E1D4190E60D}"/>
    <cellStyle name="l_TV Regional_Mari_final_SECOM PR - MGE E SPE - 14-05 2 2 3 2" xfId="43744" xr:uid="{6692DE79-53C8-45FE-94D1-845D132FDAB1}"/>
    <cellStyle name="l_TV Regional_Mari_final_SECOM PR - MGE E SPE - 14-05 2 2 4" xfId="34512" xr:uid="{1977EDF4-5E59-4958-A73A-B385BFFFF5DD}"/>
    <cellStyle name="l_TV Regional_Mari_final_SECOM PR - MGE E SPE - 14-05 2 2 4 2" xfId="46231" xr:uid="{78D93C10-D8A9-480A-A33C-568129F9AD93}"/>
    <cellStyle name="l_TV Regional_Mari_final_SECOM PR - MGE E SPE - 14-05 2 2 5" xfId="36713" xr:uid="{0192CCA5-BED2-4607-8D4E-DDFE57EDCB0C}"/>
    <cellStyle name="l_TV Regional_Mari_final_SECOM PR - MGE E SPE - 14-05 2 2 6" xfId="24625" xr:uid="{360E61B5-5B23-410B-AD82-FBD933312777}"/>
    <cellStyle name="l_TV Regional_Mari_final_SECOM PR - MGE E SPE - 14-05 2 3" xfId="15526" xr:uid="{37000A43-1D19-45CE-A663-838230085EAD}"/>
    <cellStyle name="l_TV Regional_Mari_final_SECOM PR - MGE E SPE - 14-05 2 3 2" xfId="21685" xr:uid="{4513C8C6-5F2B-4D4D-A860-882DF11C9E68}"/>
    <cellStyle name="l_TV Regional_Mari_final_SECOM PR - MGE E SPE - 14-05 2 3 2 2" xfId="39058" xr:uid="{EDF2A228-A7F1-4595-B5FA-29469CF453A7}"/>
    <cellStyle name="l_TV Regional_Mari_final_SECOM PR - MGE E SPE - 14-05 2 3 3" xfId="26647" xr:uid="{A14BCB03-121A-4289-9A20-D09F42CFA63F}"/>
    <cellStyle name="l_TV Regional_Mari_final_SECOM PR - MGE E SPE - 14-05 2 4" xfId="29838" xr:uid="{BE377A99-0030-4C6E-A0F8-55E1CDAA7655}"/>
    <cellStyle name="l_TV Regional_Mari_final_SECOM PR - MGE E SPE - 14-05 2 4 2" xfId="42148" xr:uid="{A936A11F-F87B-414E-ADB9-37302BD24851}"/>
    <cellStyle name="l_TV Regional_Mari_final_SECOM PR - MGE E SPE - 14-05 2 5" xfId="32822" xr:uid="{E3510115-7DD3-4AE3-91DB-696B29BD3690}"/>
    <cellStyle name="l_TV Regional_Mari_final_SECOM PR - MGE E SPE - 14-05 2 5 2" xfId="44577" xr:uid="{741D9A83-DC44-4DDC-A714-FA8013EF5657}"/>
    <cellStyle name="l_TV Regional_Mari_final_SECOM PR - MGE E SPE - 14-05 2 6" xfId="35127" xr:uid="{190D0D5E-9F6C-428A-A903-D63CFB8A2316}"/>
    <cellStyle name="l_TV Regional_Mari_final_SECOM PR - MGE E SPE - 14-05 2 7" xfId="18905" xr:uid="{D96B8C3F-097D-4F25-838F-4AFBA37E3FA8}"/>
    <cellStyle name="l_TV Regional_Mari_final_SECOM PR - MGE E SPE - 14-05 3" xfId="12796" xr:uid="{ED2A77CB-3D01-402C-9306-068E3FDBCD5E}"/>
    <cellStyle name="l_TV Regional_Mari_final_SECOM PR - MGE E SPE - 14-05 3 2" xfId="16426" xr:uid="{C2F42322-8074-4BDB-A7ED-CA8A2647A6BB}"/>
    <cellStyle name="l_TV Regional_Mari_final_SECOM PR - MGE E SPE - 14-05 3 2 2" xfId="22585" xr:uid="{8E0EE401-885B-4ACC-970D-E51FEAEA6883}"/>
    <cellStyle name="l_TV Regional_Mari_final_SECOM PR - MGE E SPE - 14-05 3 2 2 2" xfId="39863" xr:uid="{A83FB7B8-68BD-4982-85A8-A637BBDE93CC}"/>
    <cellStyle name="l_TV Regional_Mari_final_SECOM PR - MGE E SPE - 14-05 3 2 3" xfId="27504" xr:uid="{2B64B08C-F890-4694-953D-CE24E261CDCC}"/>
    <cellStyle name="l_TV Regional_Mari_final_SECOM PR - MGE E SPE - 14-05 3 2 4" xfId="48763" xr:uid="{77F82AE4-C388-46B9-A497-738BCD24564A}"/>
    <cellStyle name="l_TV Regional_Mari_final_SECOM PR - MGE E SPE - 14-05 3 3" xfId="18126" xr:uid="{55390C8A-2674-404E-85EF-544AAD6891EE}"/>
    <cellStyle name="l_TV Regional_Mari_final_SECOM PR - MGE E SPE - 14-05 3 3 2" xfId="24285" xr:uid="{CE03D3AF-67AC-4AAE-897E-702FF16DDE8A}"/>
    <cellStyle name="l_TV Regional_Mari_final_SECOM PR - MGE E SPE - 14-05 3 3 2 2" xfId="42948" xr:uid="{07E1E8F7-DA15-49E3-9098-0EFAAEEFEBB7}"/>
    <cellStyle name="l_TV Regional_Mari_final_SECOM PR - MGE E SPE - 14-05 3 3 3" xfId="30722" xr:uid="{B7AD17B4-466A-4338-93F5-03638B9A9419}"/>
    <cellStyle name="l_TV Regional_Mari_final_SECOM PR - MGE E SPE - 14-05 3 4" xfId="33719" xr:uid="{02666A9B-D0F5-45A6-AFE7-C8C08EBFE73A}"/>
    <cellStyle name="l_TV Regional_Mari_final_SECOM PR - MGE E SPE - 14-05 3 4 2" xfId="45438" xr:uid="{E20A801C-CE9D-491F-8D9A-9AA66791F3A0}"/>
    <cellStyle name="l_TV Regional_Mari_final_SECOM PR - MGE E SPE - 14-05 3 5" xfId="35921" xr:uid="{FF6D7148-AABD-4172-B47C-2CC51430D229}"/>
    <cellStyle name="l_TV Regional_Mari_final_SECOM PR - MGE E SPE - 14-05 3 6" xfId="36972" xr:uid="{1B733082-B94B-4235-94B6-660C85D160C5}"/>
    <cellStyle name="l_TV Regional_Mari_final_SECOM PR - MGE E SPE - 14-05 3 6 2" xfId="46508" xr:uid="{F72C8D85-68D7-424A-A916-3EFAB03A4C74}"/>
    <cellStyle name="l_TV Regional_Mari_final_SECOM PR - MGE E SPE - 14-05 4" xfId="14686" xr:uid="{79A50D8B-354B-4DA0-8139-B47FDE90FA3F}"/>
    <cellStyle name="l_TV Regional_Mari_final_SECOM PR - MGE E SPE - 14-05 4 2" xfId="20845" xr:uid="{ABA3A73A-E658-4413-9815-31A2106C6602}"/>
    <cellStyle name="l_TV Regional_Mari_final_SECOM PR - MGE E SPE - 14-05 4 2 2" xfId="38255" xr:uid="{42BBC9D5-E07A-46A6-BA00-677D302190A4}"/>
    <cellStyle name="l_TV Regional_Mari_final_SECOM PR - MGE E SPE - 14-05 4 3" xfId="25753" xr:uid="{D3289D58-FF5A-4308-902E-C4505488CFA3}"/>
    <cellStyle name="l_TV Regional_Mari_final_SECOM PR - MGE E SPE - 14-05 5" xfId="28964" xr:uid="{17E3A694-CDBA-4EA5-BBFF-779699354745}"/>
    <cellStyle name="l_TV Regional_Mari_final_SECOM PR - MGE E SPE - 14-05 5 2" xfId="41320" xr:uid="{A9882038-8CFC-4B28-9406-FCA1CDE34048}"/>
    <cellStyle name="l_TV Regional_Mari_final_SECOM PR - MGE E SPE - 14-05 6" xfId="24950" xr:uid="{056229BC-7C0B-47C1-B2A5-2B94AA7C8622}"/>
    <cellStyle name="l_TV Regional_Mari_final_SECOM PR - MGE E SPE - 14-05_OOH - Rev 12" xfId="4554" xr:uid="{171B4C9D-DA66-4D25-965D-297F74CA9241}"/>
    <cellStyle name="l_TV Regional_Mari_final_SECOM PR (1).." xfId="2584" xr:uid="{337351A6-6AFD-4F22-9865-02FB70E81664}"/>
    <cellStyle name="l_TV Regional_Mari_final_SECOM PR (2).." xfId="2585" xr:uid="{92023ABC-6362-445E-9002-2888454FF224}"/>
    <cellStyle name="l_TV Regional_Mari_final_SÉCULO 21" xfId="2586" xr:uid="{201A99A7-E29C-44EC-A6F8-1EE31E32D367}"/>
    <cellStyle name="l_TV Regional_Mari_final_SPA - NUCLEO APRES" xfId="2587" xr:uid="{6E541847-7E57-43B3-BAEF-9263AE37C2BE}"/>
    <cellStyle name="l_TV Regional_Mari_final_SPA - NUCLEO APRES 2" xfId="11844" xr:uid="{967D605E-166A-4650-A9A1-1617604098BE}"/>
    <cellStyle name="l_TV Regional_Mari_final_SPA - NUCLEO APRES 2 2" xfId="13600" xr:uid="{DE9AB9C4-480F-4E47-B800-A4C221696EB9}"/>
    <cellStyle name="l_TV Regional_Mari_final_SPA - NUCLEO APRES 2 2 2" xfId="17230" xr:uid="{588A11EE-844B-4827-97AE-F3B745CB3174}"/>
    <cellStyle name="l_TV Regional_Mari_final_SPA - NUCLEO APRES 2 2 2 2" xfId="23389" xr:uid="{549BC35E-6B70-484C-909A-4E4647EA78A8}"/>
    <cellStyle name="l_TV Regional_Mari_final_SPA - NUCLEO APRES 2 2 2 2 2" xfId="40656" xr:uid="{7EFFD555-5C75-4D4E-A45B-F003E2280297}"/>
    <cellStyle name="l_TV Regional_Mari_final_SPA - NUCLEO APRES 2 2 2 3" xfId="28297" xr:uid="{4238830E-A959-42F7-9F4F-DF46093BEB06}"/>
    <cellStyle name="l_TV Regional_Mari_final_SPA - NUCLEO APRES 2 2 3" xfId="31521" xr:uid="{F58D329D-91E8-41F0-B931-8E351FED11E1}"/>
    <cellStyle name="l_TV Regional_Mari_final_SPA - NUCLEO APRES 2 2 3 2" xfId="43745" xr:uid="{482B349E-F7E0-40E7-BAAE-950D21BD801B}"/>
    <cellStyle name="l_TV Regional_Mari_final_SPA - NUCLEO APRES 2 2 4" xfId="34513" xr:uid="{F524522B-C691-4840-B689-CECCD1C91BB5}"/>
    <cellStyle name="l_TV Regional_Mari_final_SPA - NUCLEO APRES 2 2 4 2" xfId="46232" xr:uid="{61484E1D-B642-4B7F-B1D7-6C8ABA0DB1CE}"/>
    <cellStyle name="l_TV Regional_Mari_final_SPA - NUCLEO APRES 2 2 5" xfId="36714" xr:uid="{AF710394-CA69-47C7-A573-30E17D0DCF3F}"/>
    <cellStyle name="l_TV Regional_Mari_final_SPA - NUCLEO APRES 2 2 6" xfId="24626" xr:uid="{53B225DC-2739-405F-A50F-BD224BF40BAF}"/>
    <cellStyle name="l_TV Regional_Mari_final_SPA - NUCLEO APRES 2 3" xfId="15527" xr:uid="{685B2149-4CDE-44BD-8067-5EFA44522747}"/>
    <cellStyle name="l_TV Regional_Mari_final_SPA - NUCLEO APRES 2 3 2" xfId="21686" xr:uid="{8B7F29E8-D8DD-479B-BE8F-F3A2726B6B5A}"/>
    <cellStyle name="l_TV Regional_Mari_final_SPA - NUCLEO APRES 2 3 2 2" xfId="39059" xr:uid="{253F67B4-940B-469B-987A-AE3045A7E2E4}"/>
    <cellStyle name="l_TV Regional_Mari_final_SPA - NUCLEO APRES 2 3 3" xfId="26648" xr:uid="{224259E1-D106-4F83-AE68-0DE4FB0AB2D4}"/>
    <cellStyle name="l_TV Regional_Mari_final_SPA - NUCLEO APRES 2 4" xfId="29839" xr:uid="{598F6252-0849-4FD2-AD04-E0884333BBD8}"/>
    <cellStyle name="l_TV Regional_Mari_final_SPA - NUCLEO APRES 2 4 2" xfId="42149" xr:uid="{E4C2DC84-E5C6-430E-B618-902BD55E823D}"/>
    <cellStyle name="l_TV Regional_Mari_final_SPA - NUCLEO APRES 2 5" xfId="32823" xr:uid="{A5527B66-976D-4952-8050-D67A08B8390C}"/>
    <cellStyle name="l_TV Regional_Mari_final_SPA - NUCLEO APRES 2 5 2" xfId="44578" xr:uid="{C1A8B591-529D-439C-B977-997847FCF845}"/>
    <cellStyle name="l_TV Regional_Mari_final_SPA - NUCLEO APRES 2 6" xfId="35128" xr:uid="{AF1A98D0-5E7E-4176-865B-7B79B45E61FF}"/>
    <cellStyle name="l_TV Regional_Mari_final_SPA - NUCLEO APRES 2 7" xfId="18589" xr:uid="{2130284B-AD64-4BEF-AB00-C598F259B87D}"/>
    <cellStyle name="l_TV Regional_Mari_final_SPA - NUCLEO APRES 3" xfId="12797" xr:uid="{A23C753A-EAD6-4577-8EE9-A630ED775C9B}"/>
    <cellStyle name="l_TV Regional_Mari_final_SPA - NUCLEO APRES 3 2" xfId="16427" xr:uid="{E8C23276-92B5-4C91-9591-34DEAFC58630}"/>
    <cellStyle name="l_TV Regional_Mari_final_SPA - NUCLEO APRES 3 2 2" xfId="22586" xr:uid="{CF194923-504D-40D7-BFAE-CFA8EE84E35C}"/>
    <cellStyle name="l_TV Regional_Mari_final_SPA - NUCLEO APRES 3 2 2 2" xfId="39864" xr:uid="{E50D5ABA-2CCE-45CA-8FFE-29825344C998}"/>
    <cellStyle name="l_TV Regional_Mari_final_SPA - NUCLEO APRES 3 2 3" xfId="27505" xr:uid="{B7A229E1-7B2F-4DBA-844B-E2DCC8C6B785}"/>
    <cellStyle name="l_TV Regional_Mari_final_SPA - NUCLEO APRES 3 2 4" xfId="48764" xr:uid="{F634E273-062B-4513-B73C-91EC4BB37261}"/>
    <cellStyle name="l_TV Regional_Mari_final_SPA - NUCLEO APRES 3 3" xfId="18127" xr:uid="{235557B3-5DEA-4657-BE68-E83AB6EB2D9B}"/>
    <cellStyle name="l_TV Regional_Mari_final_SPA - NUCLEO APRES 3 3 2" xfId="24286" xr:uid="{B3E59459-994F-41F8-A328-ED5829120E42}"/>
    <cellStyle name="l_TV Regional_Mari_final_SPA - NUCLEO APRES 3 3 2 2" xfId="42949" xr:uid="{4EA934B5-CAD5-425E-808E-64F2EAD5A64B}"/>
    <cellStyle name="l_TV Regional_Mari_final_SPA - NUCLEO APRES 3 3 3" xfId="30723" xr:uid="{5342667C-9F01-4D42-B07F-6119E2D26A07}"/>
    <cellStyle name="l_TV Regional_Mari_final_SPA - NUCLEO APRES 3 4" xfId="33720" xr:uid="{6B0434A6-3497-45A8-8E26-1B87F646E9C8}"/>
    <cellStyle name="l_TV Regional_Mari_final_SPA - NUCLEO APRES 3 4 2" xfId="45439" xr:uid="{6A81D591-4C64-4424-ABC3-4FE6444A7CDD}"/>
    <cellStyle name="l_TV Regional_Mari_final_SPA - NUCLEO APRES 3 5" xfId="35922" xr:uid="{146BA927-6EED-4680-B15F-3C7A8F41113D}"/>
    <cellStyle name="l_TV Regional_Mari_final_SPA - NUCLEO APRES 3 6" xfId="37175" xr:uid="{265F139F-941C-4880-9849-9C76780D5E8A}"/>
    <cellStyle name="l_TV Regional_Mari_final_SPA - NUCLEO APRES 3 6 2" xfId="46711" xr:uid="{ACA3D51C-7F0B-4D6B-91C9-EE2834897BCF}"/>
    <cellStyle name="l_TV Regional_Mari_final_SPA - NUCLEO APRES 4" xfId="14687" xr:uid="{45222362-35F5-4C90-AB41-5662BFAD95CB}"/>
    <cellStyle name="l_TV Regional_Mari_final_SPA - NUCLEO APRES 4 2" xfId="20846" xr:uid="{E3366AEE-B095-4D73-950B-2B3319AE500C}"/>
    <cellStyle name="l_TV Regional_Mari_final_SPA - NUCLEO APRES 4 2 2" xfId="38256" xr:uid="{9BF57641-A6BE-4B40-929A-4F7ADB30709A}"/>
    <cellStyle name="l_TV Regional_Mari_final_SPA - NUCLEO APRES 4 3" xfId="25754" xr:uid="{CD7FA509-D414-4ACA-830A-76F6BF1EED97}"/>
    <cellStyle name="l_TV Regional_Mari_final_SPA - NUCLEO APRES 5" xfId="28965" xr:uid="{A874CCB0-3FC0-4030-8F0C-B0BA3025692B}"/>
    <cellStyle name="l_TV Regional_Mari_final_SPA - NUCLEO APRES 5 2" xfId="41321" xr:uid="{D114CFA1-69A2-427E-A4B2-C0A411D790FB}"/>
    <cellStyle name="l_TV Regional_Mari_final_SPA - NUCLEO APRES 6" xfId="24949" xr:uid="{86B3B845-AD34-4368-9D4E-FF5E91211FC1}"/>
    <cellStyle name="l_TV Regional_Mari_final_SPA - NUCLEO APRES_OOH - Rev 12" xfId="4555" xr:uid="{6F1166F0-5DEB-424D-9929-90DFDDFC9CAD}"/>
    <cellStyle name="l_TV Regional_Mari_final_TV MATISSE" xfId="2588" xr:uid="{CE489220-09B2-4B85-9687-500972D90EF3}"/>
    <cellStyle name="l_TV Regional_Mari_final_TV MATISSE 2" xfId="11845" xr:uid="{536AC1A9-EF08-4BF1-BAA6-F4FB2E97C5FF}"/>
    <cellStyle name="l_TV Regional_Mari_final_TV MATISSE 2 2" xfId="13601" xr:uid="{102A590D-46CE-4928-A30A-BEAFBB7858A2}"/>
    <cellStyle name="l_TV Regional_Mari_final_TV MATISSE 2 2 2" xfId="17231" xr:uid="{AA0C775F-19A3-4994-9717-6FA65ADD3A09}"/>
    <cellStyle name="l_TV Regional_Mari_final_TV MATISSE 2 2 2 2" xfId="23390" xr:uid="{B8B0C970-23AB-4D0F-B39B-DEEAF94F48A6}"/>
    <cellStyle name="l_TV Regional_Mari_final_TV MATISSE 2 2 2 2 2" xfId="40657" xr:uid="{3C091A72-692B-40AC-8D8B-8666A8474E9B}"/>
    <cellStyle name="l_TV Regional_Mari_final_TV MATISSE 2 2 2 3" xfId="28298" xr:uid="{8CB955CD-CF5D-4101-B8C2-0E98C0FA7B10}"/>
    <cellStyle name="l_TV Regional_Mari_final_TV MATISSE 2 2 3" xfId="31522" xr:uid="{C47EC7F1-BBFE-46C9-9380-BD280CF04B7C}"/>
    <cellStyle name="l_TV Regional_Mari_final_TV MATISSE 2 2 3 2" xfId="43746" xr:uid="{7A0A837B-37D6-45CD-BB67-2D4E8C90A41C}"/>
    <cellStyle name="l_TV Regional_Mari_final_TV MATISSE 2 2 4" xfId="34514" xr:uid="{20D73AF2-FA7D-48A4-A049-E395B40572F8}"/>
    <cellStyle name="l_TV Regional_Mari_final_TV MATISSE 2 2 4 2" xfId="46233" xr:uid="{30185D6E-FC95-4A30-8EBD-B61F4E7D0A3D}"/>
    <cellStyle name="l_TV Regional_Mari_final_TV MATISSE 2 2 5" xfId="36715" xr:uid="{B9EB3E8E-BF86-44C0-859E-76CF0F75CBF8}"/>
    <cellStyle name="l_TV Regional_Mari_final_TV MATISSE 2 2 6" xfId="24627" xr:uid="{C11DA6E4-17D1-46BB-AB5E-25CDFB9BA67C}"/>
    <cellStyle name="l_TV Regional_Mari_final_TV MATISSE 2 3" xfId="15528" xr:uid="{5D9F59F4-2AE0-4951-829B-64BE0D20BCF2}"/>
    <cellStyle name="l_TV Regional_Mari_final_TV MATISSE 2 3 2" xfId="21687" xr:uid="{B766CCA7-9839-46AF-B196-26CF3F2C6808}"/>
    <cellStyle name="l_TV Regional_Mari_final_TV MATISSE 2 3 2 2" xfId="39060" xr:uid="{3AB037E4-215A-4EF9-81EB-21D1032EF96A}"/>
    <cellStyle name="l_TV Regional_Mari_final_TV MATISSE 2 3 3" xfId="26649" xr:uid="{5E906585-F5D5-4E8A-A55C-091535A4E34F}"/>
    <cellStyle name="l_TV Regional_Mari_final_TV MATISSE 2 4" xfId="29840" xr:uid="{9DAD55A4-CBFD-405C-8D46-A65FD07D77AB}"/>
    <cellStyle name="l_TV Regional_Mari_final_TV MATISSE 2 4 2" xfId="42150" xr:uid="{0F59668D-D05A-4F4A-8562-40C500EAA3F0}"/>
    <cellStyle name="l_TV Regional_Mari_final_TV MATISSE 2 5" xfId="32824" xr:uid="{F21B7155-5822-42DA-AA3E-9D2EB0F65B95}"/>
    <cellStyle name="l_TV Regional_Mari_final_TV MATISSE 2 5 2" xfId="44579" xr:uid="{67C7367A-E9E2-400A-A8AE-006EE295F554}"/>
    <cellStyle name="l_TV Regional_Mari_final_TV MATISSE 2 6" xfId="35129" xr:uid="{F9DDD0DC-5634-4F7A-BB85-0B53F86A475F}"/>
    <cellStyle name="l_TV Regional_Mari_final_TV MATISSE 2 7" xfId="19287" xr:uid="{F5C1B4A1-0FB0-486A-A159-0A0A472793F4}"/>
    <cellStyle name="l_TV Regional_Mari_final_TV MATISSE 3" xfId="12798" xr:uid="{AF127A03-60B3-4805-A73A-FC68916F44B0}"/>
    <cellStyle name="l_TV Regional_Mari_final_TV MATISSE 3 2" xfId="16428" xr:uid="{981CBD2B-3077-4004-B9A2-5E383082886F}"/>
    <cellStyle name="l_TV Regional_Mari_final_TV MATISSE 3 2 2" xfId="22587" xr:uid="{5DC38F48-FB99-4E89-972A-3F862ABB9C7B}"/>
    <cellStyle name="l_TV Regional_Mari_final_TV MATISSE 3 2 2 2" xfId="39865" xr:uid="{D0C17E2D-925F-4683-8036-90C69A3A08B3}"/>
    <cellStyle name="l_TV Regional_Mari_final_TV MATISSE 3 2 3" xfId="27506" xr:uid="{F928C5B2-2D5D-4318-8E28-C3E1BA922B8D}"/>
    <cellStyle name="l_TV Regional_Mari_final_TV MATISSE 3 2 4" xfId="48765" xr:uid="{1446B831-D387-4D97-AC13-AD2416C536F4}"/>
    <cellStyle name="l_TV Regional_Mari_final_TV MATISSE 3 3" xfId="18128" xr:uid="{3804DA92-712E-4021-9129-3A9EC36EA02D}"/>
    <cellStyle name="l_TV Regional_Mari_final_TV MATISSE 3 3 2" xfId="24287" xr:uid="{EDE7F0B6-3F44-40C1-9848-95C4C4BC6405}"/>
    <cellStyle name="l_TV Regional_Mari_final_TV MATISSE 3 3 2 2" xfId="42950" xr:uid="{DC4FAF2A-2A92-420B-B7F9-6E78B1AA3A02}"/>
    <cellStyle name="l_TV Regional_Mari_final_TV MATISSE 3 3 3" xfId="30724" xr:uid="{758A4AB1-3275-4F4B-B473-F5591BA8ADD9}"/>
    <cellStyle name="l_TV Regional_Mari_final_TV MATISSE 3 4" xfId="33721" xr:uid="{A59461F2-39E1-42EB-8AA6-922DC6BF85C5}"/>
    <cellStyle name="l_TV Regional_Mari_final_TV MATISSE 3 4 2" xfId="45440" xr:uid="{A06C49C0-AC26-48D1-8856-3C0638C1D781}"/>
    <cellStyle name="l_TV Regional_Mari_final_TV MATISSE 3 5" xfId="35923" xr:uid="{79640B02-D573-43EE-9051-67152311B2A1}"/>
    <cellStyle name="l_TV Regional_Mari_final_TV MATISSE 3 6" xfId="36775" xr:uid="{6EBA2B0C-ECCC-4ED9-A826-542F573B5758}"/>
    <cellStyle name="l_TV Regional_Mari_final_TV MATISSE 3 6 2" xfId="46311" xr:uid="{3C4F38DA-AD39-4ED8-B072-3C148605C2F2}"/>
    <cellStyle name="l_TV Regional_Mari_final_TV MATISSE 4" xfId="14688" xr:uid="{F4592BE3-2AF4-4A52-990B-814903C689DC}"/>
    <cellStyle name="l_TV Regional_Mari_final_TV MATISSE 4 2" xfId="20847" xr:uid="{FE75BAF9-CCE8-4C54-BC60-E271F94456BA}"/>
    <cellStyle name="l_TV Regional_Mari_final_TV MATISSE 4 2 2" xfId="38257" xr:uid="{8C552690-5E9B-4D5E-B3AB-DD79D9409D69}"/>
    <cellStyle name="l_TV Regional_Mari_final_TV MATISSE 4 3" xfId="25755" xr:uid="{FF45D7E4-6CEC-48BB-849D-88A12F77BADC}"/>
    <cellStyle name="l_TV Regional_Mari_final_TV MATISSE 5" xfId="28966" xr:uid="{7CD5F4EE-4A25-40E6-977D-097080FC4199}"/>
    <cellStyle name="l_TV Regional_Mari_final_TV MATISSE 5 2" xfId="41322" xr:uid="{E32F7FE8-2CEF-415E-91E2-37E2363FEE16}"/>
    <cellStyle name="l_TV Regional_Mari_final_TV MATISSE 6" xfId="24948" xr:uid="{6444DA3A-CAAE-4085-A065-8CD073876338}"/>
    <cellStyle name="l_TV Regional_Mari_final_TV MATISSE_OOH - Rev 12" xfId="4556" xr:uid="{EE7CFF2B-F2B4-4AE4-9039-9B819197986E}"/>
    <cellStyle name="l_Tv Segmentada" xfId="2589" xr:uid="{74C60669-41C2-45FE-9AAE-A1D71988449A}"/>
    <cellStyle name="l_Tv Segmentada 2" xfId="11846" xr:uid="{CDF6FB71-A05D-4DF8-8A2A-BB96E9B47A9C}"/>
    <cellStyle name="l_Tv Segmentada 2 2" xfId="13602" xr:uid="{77609540-5FFC-4E00-A5DC-6D755172A365}"/>
    <cellStyle name="l_Tv Segmentada 2 2 2" xfId="17232" xr:uid="{DA02FD09-3EAD-430F-9377-AADCF9FBF652}"/>
    <cellStyle name="l_Tv Segmentada 2 2 2 2" xfId="23391" xr:uid="{35352062-3352-4B4A-B3AC-DF57497E0329}"/>
    <cellStyle name="l_Tv Segmentada 2 2 2 2 2" xfId="40658" xr:uid="{E1CE90C0-36D6-42A9-BCC3-739D0F2209AD}"/>
    <cellStyle name="l_Tv Segmentada 2 2 2 3" xfId="28299" xr:uid="{584063CD-FB6C-4C5E-82D3-A63F8CA9AFA5}"/>
    <cellStyle name="l_Tv Segmentada 2 2 3" xfId="31523" xr:uid="{F2021A18-5208-4E7F-8B77-12D7EB0C4DEB}"/>
    <cellStyle name="l_Tv Segmentada 2 2 3 2" xfId="43747" xr:uid="{BD37D405-3C51-4DB2-8505-E3EDF4ACFB28}"/>
    <cellStyle name="l_Tv Segmentada 2 2 4" xfId="34515" xr:uid="{46EA99D5-1656-4C13-BED6-A0566FA85406}"/>
    <cellStyle name="l_Tv Segmentada 2 2 4 2" xfId="46234" xr:uid="{9AFB3CCF-A3F1-47B8-B34F-AB09B1EFC6EF}"/>
    <cellStyle name="l_Tv Segmentada 2 2 5" xfId="36716" xr:uid="{DF60088A-4FD9-40FF-809F-0E45FB222A04}"/>
    <cellStyle name="l_Tv Segmentada 2 2 6" xfId="24628" xr:uid="{C0DD6397-D3B9-4A10-972D-5DA158DCC4DF}"/>
    <cellStyle name="l_Tv Segmentada 2 3" xfId="15529" xr:uid="{19F6C781-0F50-4CFD-B03B-BA42DBC440C8}"/>
    <cellStyle name="l_Tv Segmentada 2 3 2" xfId="21688" xr:uid="{B9E36142-1C80-4DF1-ABA4-F31AA0A421E8}"/>
    <cellStyle name="l_Tv Segmentada 2 3 2 2" xfId="39061" xr:uid="{4512E574-9C95-402B-8E11-282D861C9611}"/>
    <cellStyle name="l_Tv Segmentada 2 3 3" xfId="26650" xr:uid="{AC4CB3B4-EB75-4E08-AEFA-A774CDFBA5FF}"/>
    <cellStyle name="l_Tv Segmentada 2 4" xfId="29841" xr:uid="{ACCF931D-D0ED-4D53-B681-8D84E407A357}"/>
    <cellStyle name="l_Tv Segmentada 2 4 2" xfId="42151" xr:uid="{508C822A-EBC4-440C-AADF-F4330CB4F5E7}"/>
    <cellStyle name="l_Tv Segmentada 2 5" xfId="32825" xr:uid="{3BCED344-2458-47F9-A805-DF7116529E49}"/>
    <cellStyle name="l_Tv Segmentada 2 5 2" xfId="44580" xr:uid="{D7514088-B988-4381-BD98-9435C3123E5C}"/>
    <cellStyle name="l_Tv Segmentada 2 6" xfId="35130" xr:uid="{BE0E7046-9D47-4BCA-A861-C1AEF2E0F57E}"/>
    <cellStyle name="l_Tv Segmentada 2 7" xfId="19581" xr:uid="{C2878A51-5CD5-4C09-8781-B8581C4EF374}"/>
    <cellStyle name="l_Tv Segmentada 3" xfId="12799" xr:uid="{5F8BA003-179E-453C-A6A7-F54E1A5A1206}"/>
    <cellStyle name="l_Tv Segmentada 3 2" xfId="16429" xr:uid="{8BE06513-16AE-464A-B51C-315DA066D91B}"/>
    <cellStyle name="l_Tv Segmentada 3 2 2" xfId="22588" xr:uid="{765BC5CF-C519-49D2-B6B6-66FA329F3DB1}"/>
    <cellStyle name="l_Tv Segmentada 3 2 2 2" xfId="39866" xr:uid="{C3123B76-B95B-4FD2-B874-BAD70421322E}"/>
    <cellStyle name="l_Tv Segmentada 3 2 3" xfId="27507" xr:uid="{173C94DE-5746-4CD3-A48F-F51FB735C1C1}"/>
    <cellStyle name="l_Tv Segmentada 3 2 4" xfId="48766" xr:uid="{05204B50-EA7C-4483-BB1B-F1806C365C5E}"/>
    <cellStyle name="l_Tv Segmentada 3 3" xfId="18129" xr:uid="{AAFE0F4F-2A99-4BB8-BD40-1BA8285AFBFD}"/>
    <cellStyle name="l_Tv Segmentada 3 3 2" xfId="24288" xr:uid="{A8B93F23-572B-4F0B-9492-3BE81CBC0198}"/>
    <cellStyle name="l_Tv Segmentada 3 3 2 2" xfId="42951" xr:uid="{F6C15BD8-C246-476C-86BA-5C15AF33A4AF}"/>
    <cellStyle name="l_Tv Segmentada 3 3 3" xfId="30725" xr:uid="{7DF0D2CC-1D28-4CE1-8787-3DF9AA32D2C2}"/>
    <cellStyle name="l_Tv Segmentada 3 4" xfId="33722" xr:uid="{98CF145C-4A37-49DA-92F6-88241D3D2263}"/>
    <cellStyle name="l_Tv Segmentada 3 4 2" xfId="45441" xr:uid="{541A004B-13C4-490E-8873-14AB62246869}"/>
    <cellStyle name="l_Tv Segmentada 3 5" xfId="35924" xr:uid="{504370FC-59E0-4A1D-B6C8-A00690A1C76C}"/>
    <cellStyle name="l_Tv Segmentada 3 6" xfId="32975" xr:uid="{77CA0AA8-5EDE-4F7B-8C80-2BA68D765223}"/>
    <cellStyle name="l_Tv Segmentada 3 6 2" xfId="44696" xr:uid="{55C379D0-7C2C-4966-BD7D-B80BE397D9BA}"/>
    <cellStyle name="l_Tv Segmentada 4" xfId="14689" xr:uid="{C2CFFD9B-5018-4FDB-BE6D-24CA953690D7}"/>
    <cellStyle name="l_Tv Segmentada 4 2" xfId="20848" xr:uid="{F32F71DB-F2DD-4A72-9359-EB7C92FBA5CE}"/>
    <cellStyle name="l_Tv Segmentada 4 2 2" xfId="38258" xr:uid="{51B1A30F-6804-48F6-8C79-2476079B5B50}"/>
    <cellStyle name="l_Tv Segmentada 4 3" xfId="25756" xr:uid="{8FF083D4-90D5-4FC6-A28E-D00BC080B164}"/>
    <cellStyle name="l_Tv Segmentada 5" xfId="28967" xr:uid="{4E746298-3C9E-466A-B823-226F8FDE38EF}"/>
    <cellStyle name="l_Tv Segmentada 5 2" xfId="41323" xr:uid="{59C9FF21-8D21-46CC-B4E3-289EC6D53625}"/>
    <cellStyle name="l_Tv Segmentada 6" xfId="24722" xr:uid="{C9C28949-8F8B-4D15-8779-9842FEEE1359}"/>
    <cellStyle name="l_Tv Segmentada_CINEMA - 9 MERCADOS" xfId="2590" xr:uid="{6B31D03D-9A4D-46D0-B76D-5B18D0CFE511}"/>
    <cellStyle name="l_Tv Segmentada_NEIDE II" xfId="2591" xr:uid="{38D38DB6-415F-4805-8FC9-C68FE78308B9}"/>
    <cellStyle name="l_Tv Segmentada_NEIDE II 2" xfId="11847" xr:uid="{221393DD-70B0-49C6-B6B3-015F81E51CB9}"/>
    <cellStyle name="l_Tv Segmentada_NEIDE II 2 2" xfId="13603" xr:uid="{AFE826F7-FD66-475A-ACBD-70CCB38A7987}"/>
    <cellStyle name="l_Tv Segmentada_NEIDE II 2 2 2" xfId="17233" xr:uid="{4E567121-2F88-42C6-BD92-9DC48D3D07D5}"/>
    <cellStyle name="l_Tv Segmentada_NEIDE II 2 2 2 2" xfId="23392" xr:uid="{1B917973-C4BB-4DA9-9343-7AE91D9D9F26}"/>
    <cellStyle name="l_Tv Segmentada_NEIDE II 2 2 2 2 2" xfId="40659" xr:uid="{31FD520E-DD67-4731-BFCE-C8FBEDEC9D8B}"/>
    <cellStyle name="l_Tv Segmentada_NEIDE II 2 2 2 3" xfId="28300" xr:uid="{855D5F36-226E-4366-AD25-1644C03A745B}"/>
    <cellStyle name="l_Tv Segmentada_NEIDE II 2 2 3" xfId="31524" xr:uid="{04C52675-F914-4AEF-A7F6-020DB1C9D0F0}"/>
    <cellStyle name="l_Tv Segmentada_NEIDE II 2 2 3 2" xfId="43748" xr:uid="{E561AED2-F98D-452E-A101-BCBDF9F6452C}"/>
    <cellStyle name="l_Tv Segmentada_NEIDE II 2 2 4" xfId="34516" xr:uid="{73B12FA0-39C2-43C5-96B6-1964DE37A699}"/>
    <cellStyle name="l_Tv Segmentada_NEIDE II 2 2 4 2" xfId="46235" xr:uid="{F75260DC-E618-4996-A049-482D44AC5053}"/>
    <cellStyle name="l_Tv Segmentada_NEIDE II 2 2 5" xfId="36717" xr:uid="{13B4A963-CBA7-4438-9D47-C2C13BFCB199}"/>
    <cellStyle name="l_Tv Segmentada_NEIDE II 2 2 6" xfId="24629" xr:uid="{9457E539-173C-4D19-B7DF-CBB739F26A35}"/>
    <cellStyle name="l_Tv Segmentada_NEIDE II 2 3" xfId="15530" xr:uid="{7D4E866E-DD97-489C-ADA6-0F98E28A78E7}"/>
    <cellStyle name="l_Tv Segmentada_NEIDE II 2 3 2" xfId="21689" xr:uid="{4ED1CFBC-EADE-440D-A271-A23EDB14968F}"/>
    <cellStyle name="l_Tv Segmentada_NEIDE II 2 3 2 2" xfId="39062" xr:uid="{25FFBED1-611C-42B2-B5D5-762EED52E8CE}"/>
    <cellStyle name="l_Tv Segmentada_NEIDE II 2 3 3" xfId="26651" xr:uid="{0CDA1460-C0EF-40CD-9279-CD18A9AC353E}"/>
    <cellStyle name="l_Tv Segmentada_NEIDE II 2 4" xfId="29842" xr:uid="{4124B3D5-F4EF-4A25-8798-BA3671241058}"/>
    <cellStyle name="l_Tv Segmentada_NEIDE II 2 4 2" xfId="42152" xr:uid="{E0804244-1385-499A-81F7-8035A656CEBE}"/>
    <cellStyle name="l_Tv Segmentada_NEIDE II 2 5" xfId="32826" xr:uid="{AB3FBF2E-410B-4563-BB1E-9F7F658B909B}"/>
    <cellStyle name="l_Tv Segmentada_NEIDE II 2 5 2" xfId="44581" xr:uid="{32CCF9CD-25B8-4E94-AB84-0A9AD884B72C}"/>
    <cellStyle name="l_Tv Segmentada_NEIDE II 2 6" xfId="35131" xr:uid="{78910ED1-0DA0-4176-9B42-62ADC7C9E2EC}"/>
    <cellStyle name="l_Tv Segmentada_NEIDE II 2 7" xfId="18904" xr:uid="{7376EB3A-15F8-45F0-BFE2-3E0104DE4041}"/>
    <cellStyle name="l_Tv Segmentada_NEIDE II 3" xfId="12800" xr:uid="{393D99EA-8100-4645-B61D-0A162C7B9C3A}"/>
    <cellStyle name="l_Tv Segmentada_NEIDE II 3 2" xfId="16430" xr:uid="{FBC9234B-D9D0-4A69-BEFB-487224215A96}"/>
    <cellStyle name="l_Tv Segmentada_NEIDE II 3 2 2" xfId="22589" xr:uid="{3D5D1786-FD6A-4DEA-B709-6F7AA172111D}"/>
    <cellStyle name="l_Tv Segmentada_NEIDE II 3 2 2 2" xfId="39867" xr:uid="{4C1070BA-FC90-46BC-B15F-EBE5EE519615}"/>
    <cellStyle name="l_Tv Segmentada_NEIDE II 3 2 3" xfId="27508" xr:uid="{2C3B636A-E343-4E73-87E8-48EE5891C89D}"/>
    <cellStyle name="l_Tv Segmentada_NEIDE II 3 2 4" xfId="48767" xr:uid="{92EDFEB6-18CE-4DC2-A266-B31CBE3ADFF2}"/>
    <cellStyle name="l_Tv Segmentada_NEIDE II 3 3" xfId="18130" xr:uid="{28A9056D-BF46-43AC-A289-5CD1291C7ACE}"/>
    <cellStyle name="l_Tv Segmentada_NEIDE II 3 3 2" xfId="24289" xr:uid="{B2FBFACB-DAA9-4904-A7E9-334AFD9C072E}"/>
    <cellStyle name="l_Tv Segmentada_NEIDE II 3 3 2 2" xfId="42952" xr:uid="{74E56471-DDE9-442E-B3D0-75412622570E}"/>
    <cellStyle name="l_Tv Segmentada_NEIDE II 3 3 3" xfId="30726" xr:uid="{C09ED17D-16DD-4EF1-B798-B3B8AD2D631D}"/>
    <cellStyle name="l_Tv Segmentada_NEIDE II 3 4" xfId="33723" xr:uid="{202BBE18-40EE-4D98-BC15-72999F05ACE8}"/>
    <cellStyle name="l_Tv Segmentada_NEIDE II 3 4 2" xfId="45442" xr:uid="{2844F6BE-EA50-4F6C-AA7C-1F8605AC8A05}"/>
    <cellStyle name="l_Tv Segmentada_NEIDE II 3 5" xfId="35925" xr:uid="{FA838E81-758F-4F01-B21A-3764EC502C00}"/>
    <cellStyle name="l_Tv Segmentada_NEIDE II 3 6" xfId="36971" xr:uid="{824E447A-634B-4ABD-8335-A5471B3A12FF}"/>
    <cellStyle name="l_Tv Segmentada_NEIDE II 3 6 2" xfId="46507" xr:uid="{63109CA0-FA53-4FBE-9493-CAF99EBB5283}"/>
    <cellStyle name="l_Tv Segmentada_NEIDE II 4" xfId="14690" xr:uid="{AB8297ED-6761-491C-8FAD-9B6243C98C5A}"/>
    <cellStyle name="l_Tv Segmentada_NEIDE II 4 2" xfId="20849" xr:uid="{E59D9C6C-9303-4C7D-96AE-8DF696E24A8C}"/>
    <cellStyle name="l_Tv Segmentada_NEIDE II 4 2 2" xfId="38259" xr:uid="{1C77F767-EF4D-4C6A-91DB-F8EDBB41F8FE}"/>
    <cellStyle name="l_Tv Segmentada_NEIDE II 4 3" xfId="25757" xr:uid="{5E94154E-CFAB-4CE4-A8E7-A462C313710F}"/>
    <cellStyle name="l_Tv Segmentada_NEIDE II 5" xfId="28968" xr:uid="{2907C264-79EE-4C9B-A5B1-453EF2F3BE00}"/>
    <cellStyle name="l_Tv Segmentada_NEIDE II 5 2" xfId="41324" xr:uid="{CE02C558-A928-41DE-B5FC-CF2A346BD8DA}"/>
    <cellStyle name="l_Tv Segmentada_NEIDE II 6" xfId="24721" xr:uid="{ECC0075A-34A3-4CFC-B402-8BFB59667003}"/>
    <cellStyle name="l_Tv Segmentada_NEIDE II_OOH - Rev 12" xfId="4557" xr:uid="{6EDCEE08-E893-4CB9-ABF0-A9DC5A778A72}"/>
    <cellStyle name="l_Tv Segmentada_OOH - Rev 12" xfId="4558" xr:uid="{0139A1BE-1F95-4ADD-92CC-C6D3124F5C79}"/>
    <cellStyle name="l_Tv Segmentada_Plano  DF - AJUSTADO" xfId="2592" xr:uid="{267D26C0-AA30-48BA-A2D1-7BCCADF96B28}"/>
    <cellStyle name="l_Tv Segmentada_Plano  DF - AJUSTADO 2" xfId="11848" xr:uid="{46B9CA14-4682-4253-A314-87933FFCF430}"/>
    <cellStyle name="l_Tv Segmentada_Plano  DF - AJUSTADO 2 2" xfId="13604" xr:uid="{D7710EE5-C863-4928-90FE-B0B7D899861C}"/>
    <cellStyle name="l_Tv Segmentada_Plano  DF - AJUSTADO 2 2 2" xfId="17234" xr:uid="{6259A586-AD64-4C76-97A7-716EE5E7BFE6}"/>
    <cellStyle name="l_Tv Segmentada_Plano  DF - AJUSTADO 2 2 2 2" xfId="23393" xr:uid="{BD78DBEC-A200-40FC-B308-0AC3D8322189}"/>
    <cellStyle name="l_Tv Segmentada_Plano  DF - AJUSTADO 2 2 2 2 2" xfId="40660" xr:uid="{8129A195-6D40-40F1-972D-A9871FB1C49B}"/>
    <cellStyle name="l_Tv Segmentada_Plano  DF - AJUSTADO 2 2 2 3" xfId="28301" xr:uid="{8A08946B-38C8-491F-B398-AB67A5C2428D}"/>
    <cellStyle name="l_Tv Segmentada_Plano  DF - AJUSTADO 2 2 3" xfId="31525" xr:uid="{5EC1C6B1-0A66-446F-8D3D-360EDA43ABD0}"/>
    <cellStyle name="l_Tv Segmentada_Plano  DF - AJUSTADO 2 2 3 2" xfId="43749" xr:uid="{9277AB4A-B8F3-4EA5-B85E-226704CAB3AE}"/>
    <cellStyle name="l_Tv Segmentada_Plano  DF - AJUSTADO 2 2 4" xfId="34517" xr:uid="{5A96F8C0-B6F8-4F28-B726-F5F1C274A784}"/>
    <cellStyle name="l_Tv Segmentada_Plano  DF - AJUSTADO 2 2 4 2" xfId="46236" xr:uid="{12F2001B-2606-43F6-BB74-93538DB8D880}"/>
    <cellStyle name="l_Tv Segmentada_Plano  DF - AJUSTADO 2 2 5" xfId="36718" xr:uid="{FC136AB6-6C5C-4102-9C4E-C575772A8CA3}"/>
    <cellStyle name="l_Tv Segmentada_Plano  DF - AJUSTADO 2 2 6" xfId="24630" xr:uid="{163845E3-DD15-4263-95F0-A4F85D9F53FD}"/>
    <cellStyle name="l_Tv Segmentada_Plano  DF - AJUSTADO 2 3" xfId="15531" xr:uid="{FD929DEA-7B2D-4D90-8C92-EE8CFABD7B60}"/>
    <cellStyle name="l_Tv Segmentada_Plano  DF - AJUSTADO 2 3 2" xfId="21690" xr:uid="{5233FBAC-88B6-47B1-8072-D72DD7C45D84}"/>
    <cellStyle name="l_Tv Segmentada_Plano  DF - AJUSTADO 2 3 2 2" xfId="39063" xr:uid="{68842D35-2E14-46BA-8F3B-45CB3BF0AE4C}"/>
    <cellStyle name="l_Tv Segmentada_Plano  DF - AJUSTADO 2 3 3" xfId="26652" xr:uid="{671176E6-A2D7-4535-834D-2655261A6822}"/>
    <cellStyle name="l_Tv Segmentada_Plano  DF - AJUSTADO 2 4" xfId="29843" xr:uid="{45137C55-1FCD-4346-8F2A-CBF34EDB8A67}"/>
    <cellStyle name="l_Tv Segmentada_Plano  DF - AJUSTADO 2 4 2" xfId="42153" xr:uid="{A09C4688-3C94-4AE8-BD3A-0450919F9F2A}"/>
    <cellStyle name="l_Tv Segmentada_Plano  DF - AJUSTADO 2 5" xfId="32827" xr:uid="{128A810D-EB59-4592-A54A-388C75716F79}"/>
    <cellStyle name="l_Tv Segmentada_Plano  DF - AJUSTADO 2 5 2" xfId="44582" xr:uid="{52276FFD-E6B9-468E-9DC8-1BEC1F04DFA0}"/>
    <cellStyle name="l_Tv Segmentada_Plano  DF - AJUSTADO 2 6" xfId="35132" xr:uid="{3F8C90D7-BD53-42DC-A0AC-89066BC84A98}"/>
    <cellStyle name="l_Tv Segmentada_Plano  DF - AJUSTADO 2 7" xfId="18588" xr:uid="{496A5BFA-2E70-4B46-A328-27D98DA3751B}"/>
    <cellStyle name="l_Tv Segmentada_Plano  DF - AJUSTADO 3" xfId="12801" xr:uid="{954C8F6B-108B-4B6F-9B11-1E357ED1F475}"/>
    <cellStyle name="l_Tv Segmentada_Plano  DF - AJUSTADO 3 2" xfId="16431" xr:uid="{68068D57-F5FF-439B-AD69-9876339603CA}"/>
    <cellStyle name="l_Tv Segmentada_Plano  DF - AJUSTADO 3 2 2" xfId="22590" xr:uid="{3B9B1E0E-6996-4C35-A749-9AA5C9E34CC6}"/>
    <cellStyle name="l_Tv Segmentada_Plano  DF - AJUSTADO 3 2 2 2" xfId="39868" xr:uid="{EEF95786-02E0-4E5D-A213-31CBD75A04C6}"/>
    <cellStyle name="l_Tv Segmentada_Plano  DF - AJUSTADO 3 2 3" xfId="27509" xr:uid="{D0A1A366-C0E1-40CA-8300-3B4F072F026F}"/>
    <cellStyle name="l_Tv Segmentada_Plano  DF - AJUSTADO 3 2 4" xfId="48768" xr:uid="{08F4147A-3BB9-44D7-AB13-1BEF55AE1E82}"/>
    <cellStyle name="l_Tv Segmentada_Plano  DF - AJUSTADO 3 3" xfId="18131" xr:uid="{DCE8021C-1089-415A-8E8B-FAEAC0894E2A}"/>
    <cellStyle name="l_Tv Segmentada_Plano  DF - AJUSTADO 3 3 2" xfId="24290" xr:uid="{8182FD3B-51E8-404C-A816-3AFE4B6B598D}"/>
    <cellStyle name="l_Tv Segmentada_Plano  DF - AJUSTADO 3 3 2 2" xfId="42953" xr:uid="{D5A0AD72-8C36-43AE-86A0-4979C01DEFD9}"/>
    <cellStyle name="l_Tv Segmentada_Plano  DF - AJUSTADO 3 3 3" xfId="30727" xr:uid="{F4F38852-CB1D-4DBC-9430-D1544290B2ED}"/>
    <cellStyle name="l_Tv Segmentada_Plano  DF - AJUSTADO 3 4" xfId="33724" xr:uid="{D1AF1377-C06A-42AF-B7C8-DC5E6092A9D3}"/>
    <cellStyle name="l_Tv Segmentada_Plano  DF - AJUSTADO 3 4 2" xfId="45443" xr:uid="{43921B22-4BFD-4E5F-B917-5EF07086A128}"/>
    <cellStyle name="l_Tv Segmentada_Plano  DF - AJUSTADO 3 5" xfId="35926" xr:uid="{CB14EF90-8D32-422B-81B7-993CDFD99A16}"/>
    <cellStyle name="l_Tv Segmentada_Plano  DF - AJUSTADO 3 6" xfId="37174" xr:uid="{76175EA7-DA1D-4BDB-A2B0-A82203590022}"/>
    <cellStyle name="l_Tv Segmentada_Plano  DF - AJUSTADO 3 6 2" xfId="46710" xr:uid="{94E1477F-8B2F-44DB-96A5-1F27478BC2A5}"/>
    <cellStyle name="l_Tv Segmentada_Plano  DF - AJUSTADO 4" xfId="14691" xr:uid="{5A94DC3A-3967-4454-BBA9-B5D7D3EDA5E3}"/>
    <cellStyle name="l_Tv Segmentada_Plano  DF - AJUSTADO 4 2" xfId="20850" xr:uid="{579BF658-5D64-4E12-9393-8E17D63856E1}"/>
    <cellStyle name="l_Tv Segmentada_Plano  DF - AJUSTADO 4 2 2" xfId="38260" xr:uid="{F0C84AE2-13E0-452B-9EB8-5F52724B8E81}"/>
    <cellStyle name="l_Tv Segmentada_Plano  DF - AJUSTADO 4 3" xfId="25758" xr:uid="{451D3973-DF40-49C9-B52A-191C57276C39}"/>
    <cellStyle name="l_Tv Segmentada_Plano  DF - AJUSTADO 5" xfId="28969" xr:uid="{C34E7041-7D97-4652-AD41-7D43DFAB8BAB}"/>
    <cellStyle name="l_Tv Segmentada_Plano  DF - AJUSTADO 5 2" xfId="41325" xr:uid="{BDD09FFE-D6A6-4E87-B200-12A0E8D63782}"/>
    <cellStyle name="l_Tv Segmentada_Plano  DF - AJUSTADO 6" xfId="24720" xr:uid="{533CC14F-C650-42BA-99A3-6EDE6ED5CD49}"/>
    <cellStyle name="l_Tv Segmentada_Plano  DF - AJUSTADO_OOH - Rev 12" xfId="4559" xr:uid="{9281BDA9-41D8-4C8F-AB83-1803A47CC60B}"/>
    <cellStyle name="l_Tv Segmentada_Plano  GO - AJUSTADO" xfId="2593" xr:uid="{AB3767F1-9E86-47B7-8FDF-A612A403412F}"/>
    <cellStyle name="l_Tv Segmentada_Plano  GO - AJUSTADO 2" xfId="11849" xr:uid="{5C82417A-1925-4BAF-9A8A-C4E4E97F3B6F}"/>
    <cellStyle name="l_Tv Segmentada_Plano  GO - AJUSTADO 2 2" xfId="13605" xr:uid="{67E9DCDA-B776-4F37-B25F-F34FE0CC1BB6}"/>
    <cellStyle name="l_Tv Segmentada_Plano  GO - AJUSTADO 2 2 2" xfId="17235" xr:uid="{048D7B15-21CE-47C5-B865-673F59B21421}"/>
    <cellStyle name="l_Tv Segmentada_Plano  GO - AJUSTADO 2 2 2 2" xfId="23394" xr:uid="{7038C3CB-CEA5-412A-BF29-A74DE844529C}"/>
    <cellStyle name="l_Tv Segmentada_Plano  GO - AJUSTADO 2 2 2 2 2" xfId="40661" xr:uid="{D2E100EA-0081-4A48-864F-2D77D6843DDA}"/>
    <cellStyle name="l_Tv Segmentada_Plano  GO - AJUSTADO 2 2 2 3" xfId="28302" xr:uid="{02E9EB03-D874-4952-A4EE-2D9165F9350C}"/>
    <cellStyle name="l_Tv Segmentada_Plano  GO - AJUSTADO 2 2 3" xfId="31526" xr:uid="{BC998E2E-E386-40D3-8C5D-9D9E44687EEF}"/>
    <cellStyle name="l_Tv Segmentada_Plano  GO - AJUSTADO 2 2 3 2" xfId="43750" xr:uid="{2765E2B6-F2B5-487E-944E-ACCEC189F5E0}"/>
    <cellStyle name="l_Tv Segmentada_Plano  GO - AJUSTADO 2 2 4" xfId="34518" xr:uid="{9AD4C15F-EEDF-41EC-BB6D-CF1032DD9EB9}"/>
    <cellStyle name="l_Tv Segmentada_Plano  GO - AJUSTADO 2 2 4 2" xfId="46237" xr:uid="{4AA61C4C-2FE6-4162-BB6B-31BFE4417499}"/>
    <cellStyle name="l_Tv Segmentada_Plano  GO - AJUSTADO 2 2 5" xfId="36719" xr:uid="{702348F9-9494-4413-9B7B-56A865D6284B}"/>
    <cellStyle name="l_Tv Segmentada_Plano  GO - AJUSTADO 2 2 6" xfId="24631" xr:uid="{CD7C75B0-DF6F-455C-B87A-339604A1C8A1}"/>
    <cellStyle name="l_Tv Segmentada_Plano  GO - AJUSTADO 2 3" xfId="15532" xr:uid="{A8CBCE64-93B4-454F-9EC1-6D0713FEBA9F}"/>
    <cellStyle name="l_Tv Segmentada_Plano  GO - AJUSTADO 2 3 2" xfId="21691" xr:uid="{ACC0C068-0DF4-4C37-AEF6-D44646EB1CFF}"/>
    <cellStyle name="l_Tv Segmentada_Plano  GO - AJUSTADO 2 3 2 2" xfId="39064" xr:uid="{1AC06EDA-F339-4827-A9F5-05C865CC454C}"/>
    <cellStyle name="l_Tv Segmentada_Plano  GO - AJUSTADO 2 3 3" xfId="26653" xr:uid="{2E6A7E69-C9B7-4ED2-91C1-DBCB1A2D00DE}"/>
    <cellStyle name="l_Tv Segmentada_Plano  GO - AJUSTADO 2 4" xfId="29844" xr:uid="{5080DEC5-FB8B-4D6D-B4B9-D19686C2571E}"/>
    <cellStyle name="l_Tv Segmentada_Plano  GO - AJUSTADO 2 4 2" xfId="42154" xr:uid="{03E8685E-866B-4D76-8800-57409561CFE6}"/>
    <cellStyle name="l_Tv Segmentada_Plano  GO - AJUSTADO 2 5" xfId="32828" xr:uid="{815477C5-D7FA-4115-93E1-CD9F8C7FD5A2}"/>
    <cellStyle name="l_Tv Segmentada_Plano  GO - AJUSTADO 2 5 2" xfId="44583" xr:uid="{C60E5449-EC02-4682-A18A-D36BA9FB63F4}"/>
    <cellStyle name="l_Tv Segmentada_Plano  GO - AJUSTADO 2 6" xfId="35133" xr:uid="{02A80286-B49C-4674-8F91-F831E2F09827}"/>
    <cellStyle name="l_Tv Segmentada_Plano  GO - AJUSTADO 2 7" xfId="19286" xr:uid="{67163E83-9898-4F68-ADAF-DBB3FBFCF245}"/>
    <cellStyle name="l_Tv Segmentada_Plano  GO - AJUSTADO 3" xfId="12802" xr:uid="{458DC540-48D8-469D-8906-51DC60C0EE75}"/>
    <cellStyle name="l_Tv Segmentada_Plano  GO - AJUSTADO 3 2" xfId="16432" xr:uid="{C26F9E23-146E-400E-A254-8B691952391A}"/>
    <cellStyle name="l_Tv Segmentada_Plano  GO - AJUSTADO 3 2 2" xfId="22591" xr:uid="{31E6B673-E6D2-4097-8C1D-1ED7EBD17299}"/>
    <cellStyle name="l_Tv Segmentada_Plano  GO - AJUSTADO 3 2 2 2" xfId="39869" xr:uid="{FC9403CC-8E55-49AE-B8A0-AFF5D263A58C}"/>
    <cellStyle name="l_Tv Segmentada_Plano  GO - AJUSTADO 3 2 3" xfId="27510" xr:uid="{276D7650-A338-489A-B6C9-B8931BFDCC96}"/>
    <cellStyle name="l_Tv Segmentada_Plano  GO - AJUSTADO 3 2 4" xfId="48769" xr:uid="{594B6267-C077-4E1E-AFB0-54DC75A87F34}"/>
    <cellStyle name="l_Tv Segmentada_Plano  GO - AJUSTADO 3 3" xfId="18132" xr:uid="{B0430102-5B64-485F-94B4-B7177FF753BC}"/>
    <cellStyle name="l_Tv Segmentada_Plano  GO - AJUSTADO 3 3 2" xfId="24291" xr:uid="{031C7DA5-E0CB-41B2-A49B-46419174B3D5}"/>
    <cellStyle name="l_Tv Segmentada_Plano  GO - AJUSTADO 3 3 2 2" xfId="42954" xr:uid="{CBE52171-ACC3-4ECA-B90A-071B76245756}"/>
    <cellStyle name="l_Tv Segmentada_Plano  GO - AJUSTADO 3 3 3" xfId="30728" xr:uid="{4D7784A4-B239-4E70-BB0B-CD9D90280C79}"/>
    <cellStyle name="l_Tv Segmentada_Plano  GO - AJUSTADO 3 4" xfId="33725" xr:uid="{6A519C85-E1F9-42DD-920E-6EED6656F3C4}"/>
    <cellStyle name="l_Tv Segmentada_Plano  GO - AJUSTADO 3 4 2" xfId="45444" xr:uid="{0167BB2D-0604-4CBC-8B5D-6EF258F89D26}"/>
    <cellStyle name="l_Tv Segmentada_Plano  GO - AJUSTADO 3 5" xfId="35927" xr:uid="{503567C5-CA51-4C03-8074-1BA862451F9F}"/>
    <cellStyle name="l_Tv Segmentada_Plano  GO - AJUSTADO 3 6" xfId="36774" xr:uid="{6974F7D0-9803-4893-928E-3A5C4CE88536}"/>
    <cellStyle name="l_Tv Segmentada_Plano  GO - AJUSTADO 3 6 2" xfId="46310" xr:uid="{FFE06FDB-8A1C-447F-A4B6-12998AB33780}"/>
    <cellStyle name="l_Tv Segmentada_Plano  GO - AJUSTADO 4" xfId="14692" xr:uid="{804CFD10-36FC-4651-BE6D-D022C546F62E}"/>
    <cellStyle name="l_Tv Segmentada_Plano  GO - AJUSTADO 4 2" xfId="20851" xr:uid="{8208D929-F5C5-4725-BCD8-960BC17C7F2B}"/>
    <cellStyle name="l_Tv Segmentada_Plano  GO - AJUSTADO 4 2 2" xfId="38261" xr:uid="{603DEC1D-FC7B-40EF-943A-AD1ABE9B73B4}"/>
    <cellStyle name="l_Tv Segmentada_Plano  GO - AJUSTADO 4 3" xfId="25759" xr:uid="{2E79C6DB-FA17-4462-8E5F-7488541D2BE6}"/>
    <cellStyle name="l_Tv Segmentada_Plano  GO - AJUSTADO 5" xfId="28970" xr:uid="{443360B8-51BC-4C63-B46D-41015F5AD080}"/>
    <cellStyle name="l_Tv Segmentada_Plano  GO - AJUSTADO 5 2" xfId="41326" xr:uid="{A88B1EE1-3E32-429F-B7EC-6CAEAE193397}"/>
    <cellStyle name="l_Tv Segmentada_Plano  GO - AJUSTADO 6" xfId="24719" xr:uid="{FA4AACCA-04F6-4CD1-AF88-E67B26778563}"/>
    <cellStyle name="l_Tv Segmentada_Plano  GO - AJUSTADO_CINEMA_-_9_MERCADOS" xfId="2594" xr:uid="{96BA5740-ECAB-44BB-A7DC-90CD90E80214}"/>
    <cellStyle name="l_Tv Segmentada_Plano  GO - AJUSTADO_OOH - Rev 12" xfId="4560" xr:uid="{99898A6A-F917-4AE2-B91F-DE2F671521E4}"/>
    <cellStyle name="l_Tv Segmentada_Plano  GO - AJUSTADO_Plano  DF - Jornal Meia Pág. Tab. 17.05" xfId="2595" xr:uid="{71FC56BF-D50F-4768-821D-FC79F4F7B117}"/>
    <cellStyle name="l_Tv Segmentada_Plano  GO - AJUSTADO_Plano BA - Jornal Meia Pág. Tab. 17.05 - JR NÃO PROG. 19.05" xfId="2596" xr:uid="{728EAA4B-0694-412D-82BF-8FD11F85B5D6}"/>
    <cellStyle name="l_Tv Segmentada_Plano  GO - AJUSTADO_Plano GO -  Jornal Meia Pág. Tab. 16.05 - JR NÃO PROG." xfId="2597" xr:uid="{4C5397F4-5872-4DF9-8B95-CC1A831B9952}"/>
    <cellStyle name="l_Tv Segmentada_Plano  GO - AJUSTADO_Plano GO -  Jornal Meia Pág. Tab. 16.05 - JR NÃO PROG. 2" xfId="11850" xr:uid="{57F7A318-09A9-40D4-B356-0B925CA4F355}"/>
    <cellStyle name="l_Tv Segmentada_Plano  GO - AJUSTADO_Plano GO -  Jornal Meia Pág. Tab. 16.05 - JR NÃO PROG. 2 2" xfId="13606" xr:uid="{8ADF2C9D-259A-4C31-B830-D97DA7C0F11A}"/>
    <cellStyle name="l_Tv Segmentada_Plano  GO - AJUSTADO_Plano GO -  Jornal Meia Pág. Tab. 16.05 - JR NÃO PROG. 2 2 2" xfId="17236" xr:uid="{3EF1E672-5403-4EFC-B3C4-2FA07020EFE0}"/>
    <cellStyle name="l_Tv Segmentada_Plano  GO - AJUSTADO_Plano GO -  Jornal Meia Pág. Tab. 16.05 - JR NÃO PROG. 2 2 2 2" xfId="23395" xr:uid="{4E89B3CA-5346-43DE-8DA4-B66546FC145A}"/>
    <cellStyle name="l_Tv Segmentada_Plano  GO - AJUSTADO_Plano GO -  Jornal Meia Pág. Tab. 16.05 - JR NÃO PROG. 2 2 2 2 2" xfId="40662" xr:uid="{6308DD04-73C2-49E9-B448-DC5AFCF41DD3}"/>
    <cellStyle name="l_Tv Segmentada_Plano  GO - AJUSTADO_Plano GO -  Jornal Meia Pág. Tab. 16.05 - JR NÃO PROG. 2 2 2 3" xfId="28303" xr:uid="{EECA8EA0-BCB5-4955-B402-31FE6B34F25A}"/>
    <cellStyle name="l_Tv Segmentada_Plano  GO - AJUSTADO_Plano GO -  Jornal Meia Pág. Tab. 16.05 - JR NÃO PROG. 2 2 3" xfId="31527" xr:uid="{798DBAF6-DF90-41C5-81A1-395FAFCD1A3F}"/>
    <cellStyle name="l_Tv Segmentada_Plano  GO - AJUSTADO_Plano GO -  Jornal Meia Pág. Tab. 16.05 - JR NÃO PROG. 2 2 3 2" xfId="43751" xr:uid="{C82BD8AD-1A14-4117-B64B-3A63DEC87048}"/>
    <cellStyle name="l_Tv Segmentada_Plano  GO - AJUSTADO_Plano GO -  Jornal Meia Pág. Tab. 16.05 - JR NÃO PROG. 2 2 4" xfId="34519" xr:uid="{F8836BAC-F7B8-4492-9F42-B16C6B8CB7B9}"/>
    <cellStyle name="l_Tv Segmentada_Plano  GO - AJUSTADO_Plano GO -  Jornal Meia Pág. Tab. 16.05 - JR NÃO PROG. 2 2 4 2" xfId="46238" xr:uid="{3F676D00-136B-47E4-A792-D227B61477E0}"/>
    <cellStyle name="l_Tv Segmentada_Plano  GO - AJUSTADO_Plano GO -  Jornal Meia Pág. Tab. 16.05 - JR NÃO PROG. 2 2 5" xfId="36720" xr:uid="{EB8AB745-A6F3-4712-B7F2-D56024164F60}"/>
    <cellStyle name="l_Tv Segmentada_Plano  GO - AJUSTADO_Plano GO -  Jornal Meia Pág. Tab. 16.05 - JR NÃO PROG. 2 2 6" xfId="24632" xr:uid="{AF100B30-A248-4499-8EF4-16ED56211E77}"/>
    <cellStyle name="l_Tv Segmentada_Plano  GO - AJUSTADO_Plano GO -  Jornal Meia Pág. Tab. 16.05 - JR NÃO PROG. 2 3" xfId="15533" xr:uid="{26C0CE48-8329-4410-A462-6F4BC8A897FE}"/>
    <cellStyle name="l_Tv Segmentada_Plano  GO - AJUSTADO_Plano GO -  Jornal Meia Pág. Tab. 16.05 - JR NÃO PROG. 2 3 2" xfId="21692" xr:uid="{EED10C42-F197-4BC4-A24F-C3AA2D682B64}"/>
    <cellStyle name="l_Tv Segmentada_Plano  GO - AJUSTADO_Plano GO -  Jornal Meia Pág. Tab. 16.05 - JR NÃO PROG. 2 3 2 2" xfId="39065" xr:uid="{EFD44148-99C3-4068-BEEB-913DA41C6C88}"/>
    <cellStyle name="l_Tv Segmentada_Plano  GO - AJUSTADO_Plano GO -  Jornal Meia Pág. Tab. 16.05 - JR NÃO PROG. 2 3 3" xfId="26654" xr:uid="{6E3CE543-BB2D-47CB-B807-60987E883564}"/>
    <cellStyle name="l_Tv Segmentada_Plano  GO - AJUSTADO_Plano GO -  Jornal Meia Pág. Tab. 16.05 - JR NÃO PROG. 2 4" xfId="29845" xr:uid="{3379674B-5C9F-4335-AA3B-66AFD5F8A23D}"/>
    <cellStyle name="l_Tv Segmentada_Plano  GO - AJUSTADO_Plano GO -  Jornal Meia Pág. Tab. 16.05 - JR NÃO PROG. 2 4 2" xfId="42155" xr:uid="{B5856B3F-9246-43D1-AF8B-792BA336ADB0}"/>
    <cellStyle name="l_Tv Segmentada_Plano  GO - AJUSTADO_Plano GO -  Jornal Meia Pág. Tab. 16.05 - JR NÃO PROG. 2 5" xfId="32829" xr:uid="{4145EC6C-8457-4CD5-927C-9A66AF0D30DC}"/>
    <cellStyle name="l_Tv Segmentada_Plano  GO - AJUSTADO_Plano GO -  Jornal Meia Pág. Tab. 16.05 - JR NÃO PROG. 2 5 2" xfId="44584" xr:uid="{BEA8F0DC-A019-477C-A471-9BB20B279BB5}"/>
    <cellStyle name="l_Tv Segmentada_Plano  GO - AJUSTADO_Plano GO -  Jornal Meia Pág. Tab. 16.05 - JR NÃO PROG. 2 6" xfId="35134" xr:uid="{6872B2E1-1F63-4A03-B0EA-526717AAEB30}"/>
    <cellStyle name="l_Tv Segmentada_Plano  GO - AJUSTADO_Plano GO -  Jornal Meia Pág. Tab. 16.05 - JR NÃO PROG. 2 7" xfId="19580" xr:uid="{D6E30C9C-127D-43F0-818E-E0958A870B2F}"/>
    <cellStyle name="l_Tv Segmentada_Plano  GO - AJUSTADO_Plano GO -  Jornal Meia Pág. Tab. 16.05 - JR NÃO PROG. 3" xfId="12803" xr:uid="{8435B07E-CAF9-450B-BD84-3E76325AF47A}"/>
    <cellStyle name="l_Tv Segmentada_Plano  GO - AJUSTADO_Plano GO -  Jornal Meia Pág. Tab. 16.05 - JR NÃO PROG. 3 2" xfId="16433" xr:uid="{E32B08C4-F809-4E78-90C1-8B7A33D86166}"/>
    <cellStyle name="l_Tv Segmentada_Plano  GO - AJUSTADO_Plano GO -  Jornal Meia Pág. Tab. 16.05 - JR NÃO PROG. 3 2 2" xfId="22592" xr:uid="{C8B495B0-E811-45CC-9B66-7F6ADE49E75D}"/>
    <cellStyle name="l_Tv Segmentada_Plano  GO - AJUSTADO_Plano GO -  Jornal Meia Pág. Tab. 16.05 - JR NÃO PROG. 3 2 2 2" xfId="39870" xr:uid="{01876294-6FB4-4ECF-B69C-C7CEAD04E406}"/>
    <cellStyle name="l_Tv Segmentada_Plano  GO - AJUSTADO_Plano GO -  Jornal Meia Pág. Tab. 16.05 - JR NÃO PROG. 3 2 3" xfId="27511" xr:uid="{E6AD0F54-AFBC-4632-8580-76E2D91394D5}"/>
    <cellStyle name="l_Tv Segmentada_Plano  GO - AJUSTADO_Plano GO -  Jornal Meia Pág. Tab. 16.05 - JR NÃO PROG. 3 2 4" xfId="48770" xr:uid="{0845D605-186F-41BC-A7F4-EB90B4669E46}"/>
    <cellStyle name="l_Tv Segmentada_Plano  GO - AJUSTADO_Plano GO -  Jornal Meia Pág. Tab. 16.05 - JR NÃO PROG. 3 3" xfId="18133" xr:uid="{EF054B30-3DDC-4D0B-8D9A-B1240CB5C9F3}"/>
    <cellStyle name="l_Tv Segmentada_Plano  GO - AJUSTADO_Plano GO -  Jornal Meia Pág. Tab. 16.05 - JR NÃO PROG. 3 3 2" xfId="24292" xr:uid="{6755DFAF-FC55-46B0-B7E2-9FA08AD98E89}"/>
    <cellStyle name="l_Tv Segmentada_Plano  GO - AJUSTADO_Plano GO -  Jornal Meia Pág. Tab. 16.05 - JR NÃO PROG. 3 3 2 2" xfId="42955" xr:uid="{AA32E6A7-F5AE-48C2-8816-1E6932AD8D51}"/>
    <cellStyle name="l_Tv Segmentada_Plano  GO - AJUSTADO_Plano GO -  Jornal Meia Pág. Tab. 16.05 - JR NÃO PROG. 3 3 3" xfId="30729" xr:uid="{647D54FD-BBF5-4670-8398-C37B3B0DEF66}"/>
    <cellStyle name="l_Tv Segmentada_Plano  GO - AJUSTADO_Plano GO -  Jornal Meia Pág. Tab. 16.05 - JR NÃO PROG. 3 4" xfId="33726" xr:uid="{A77475C7-28EB-4581-94D1-B3ACF127DF50}"/>
    <cellStyle name="l_Tv Segmentada_Plano  GO - AJUSTADO_Plano GO -  Jornal Meia Pág. Tab. 16.05 - JR NÃO PROG. 3 4 2" xfId="45445" xr:uid="{D3199437-75D1-4965-8622-3681A9050878}"/>
    <cellStyle name="l_Tv Segmentada_Plano  GO - AJUSTADO_Plano GO -  Jornal Meia Pág. Tab. 16.05 - JR NÃO PROG. 3 5" xfId="35928" xr:uid="{6B869D31-DD7B-4EB2-9C2A-2158CBB89486}"/>
    <cellStyle name="l_Tv Segmentada_Plano  GO - AJUSTADO_Plano GO -  Jornal Meia Pág. Tab. 16.05 - JR NÃO PROG. 3 6" xfId="29927" xr:uid="{B2CE2F9E-405A-428E-B594-932B8CBC0A71}"/>
    <cellStyle name="l_Tv Segmentada_Plano  GO - AJUSTADO_Plano GO -  Jornal Meia Pág. Tab. 16.05 - JR NÃO PROG. 3 6 2" xfId="42202" xr:uid="{B5683886-ECF4-4A1B-AE53-CB0AE3307440}"/>
    <cellStyle name="l_Tv Segmentada_Plano  GO - AJUSTADO_Plano GO -  Jornal Meia Pág. Tab. 16.05 - JR NÃO PROG. 4" xfId="14693" xr:uid="{9E8B3273-343D-4F85-9E53-8DFE375B8394}"/>
    <cellStyle name="l_Tv Segmentada_Plano  GO - AJUSTADO_Plano GO -  Jornal Meia Pág. Tab. 16.05 - JR NÃO PROG. 4 2" xfId="20852" xr:uid="{AB592E33-C836-43E2-8CFD-C0EE9AF03754}"/>
    <cellStyle name="l_Tv Segmentada_Plano  GO - AJUSTADO_Plano GO -  Jornal Meia Pág. Tab. 16.05 - JR NÃO PROG. 4 2 2" xfId="38262" xr:uid="{7B388F7C-718B-4F16-97D4-D8BBB63D390D}"/>
    <cellStyle name="l_Tv Segmentada_Plano  GO - AJUSTADO_Plano GO -  Jornal Meia Pág. Tab. 16.05 - JR NÃO PROG. 4 3" xfId="25760" xr:uid="{5C757C8E-94B0-4E4C-97BB-BF05E622625C}"/>
    <cellStyle name="l_Tv Segmentada_Plano  GO - AJUSTADO_Plano GO -  Jornal Meia Pág. Tab. 16.05 - JR NÃO PROG. 5" xfId="28971" xr:uid="{246E7410-3871-401D-B23D-F12AB58D4EAB}"/>
    <cellStyle name="l_Tv Segmentada_Plano  GO - AJUSTADO_Plano GO -  Jornal Meia Pág. Tab. 16.05 - JR NÃO PROG. 5 2" xfId="41327" xr:uid="{C6017188-1973-4CE4-832C-3D7D7A3DA76F}"/>
    <cellStyle name="l_Tv Segmentada_Plano  GO - AJUSTADO_Plano GO -  Jornal Meia Pág. Tab. 16.05 - JR NÃO PROG. 6" xfId="24947" xr:uid="{E7FB79C7-1CA3-44C8-92B1-02CD479875D1}"/>
    <cellStyle name="l_Tv Segmentada_Plano  GO - AJUSTADO_Plano GO -  Jornal Meia Pág. Tab. 16.05 - JR NÃO PROG._OOH - Rev 12" xfId="4561" xr:uid="{75BBB863-FB2E-40B2-BBDB-EA45CC6FE40D}"/>
    <cellStyle name="l_Tv Segmentada_Plano  GO - AJUSTADO_SECOM PR - BAHIA -  14-05-08" xfId="2598" xr:uid="{26ECC844-7B5B-47A5-BBB4-06847323B09F}"/>
    <cellStyle name="l_Tv Segmentada_Plano  GO - AJUSTADO_SECOM PR - DISTRITO FEDERAL - 14-05-08" xfId="2599" xr:uid="{10B0ED31-C8DC-4AF3-8403-4B71F15D0F2C}"/>
    <cellStyle name="l_Tv Segmentada_Plano  GO - AJUSTADO_SECOM PR - DISTRITO FEDERAL - 14-05-08 2" xfId="11851" xr:uid="{00EAB654-DEAA-4569-95F5-3E7B02B9BF8A}"/>
    <cellStyle name="l_Tv Segmentada_Plano  GO - AJUSTADO_SECOM PR - DISTRITO FEDERAL - 14-05-08 2 2" xfId="13607" xr:uid="{860BA70A-9BFE-48E4-B864-FB0D7DF9927B}"/>
    <cellStyle name="l_Tv Segmentada_Plano  GO - AJUSTADO_SECOM PR - DISTRITO FEDERAL - 14-05-08 2 2 2" xfId="17237" xr:uid="{BFD50D96-1C3B-4C22-8977-2314D23C4948}"/>
    <cellStyle name="l_Tv Segmentada_Plano  GO - AJUSTADO_SECOM PR - DISTRITO FEDERAL - 14-05-08 2 2 2 2" xfId="23396" xr:uid="{F1FAFF87-145A-4EB5-AB61-6587AAED2B9C}"/>
    <cellStyle name="l_Tv Segmentada_Plano  GO - AJUSTADO_SECOM PR - DISTRITO FEDERAL - 14-05-08 2 2 2 2 2" xfId="40663" xr:uid="{838189AB-888A-41D6-8780-DAB70974DDDE}"/>
    <cellStyle name="l_Tv Segmentada_Plano  GO - AJUSTADO_SECOM PR - DISTRITO FEDERAL - 14-05-08 2 2 2 3" xfId="28304" xr:uid="{CDFE66E1-6457-422E-B50F-5323904CE5B1}"/>
    <cellStyle name="l_Tv Segmentada_Plano  GO - AJUSTADO_SECOM PR - DISTRITO FEDERAL - 14-05-08 2 2 3" xfId="31528" xr:uid="{90137011-9CDD-4EFE-835B-F8D5B74E5201}"/>
    <cellStyle name="l_Tv Segmentada_Plano  GO - AJUSTADO_SECOM PR - DISTRITO FEDERAL - 14-05-08 2 2 3 2" xfId="43752" xr:uid="{D31C24B4-11E2-4BA6-B660-98CDE0FE3228}"/>
    <cellStyle name="l_Tv Segmentada_Plano  GO - AJUSTADO_SECOM PR - DISTRITO FEDERAL - 14-05-08 2 2 4" xfId="34520" xr:uid="{7D146E67-A721-4C78-A74B-E7E2C611A092}"/>
    <cellStyle name="l_Tv Segmentada_Plano  GO - AJUSTADO_SECOM PR - DISTRITO FEDERAL - 14-05-08 2 2 4 2" xfId="46239" xr:uid="{F8C388A8-C6A2-432E-9DD3-168C9F17281E}"/>
    <cellStyle name="l_Tv Segmentada_Plano  GO - AJUSTADO_SECOM PR - DISTRITO FEDERAL - 14-05-08 2 2 5" xfId="36721" xr:uid="{3757BE4B-7774-4DA4-B650-24FE9679E261}"/>
    <cellStyle name="l_Tv Segmentada_Plano  GO - AJUSTADO_SECOM PR - DISTRITO FEDERAL - 14-05-08 2 2 6" xfId="24633" xr:uid="{7FAC22B3-24D3-4030-BA78-F889E8C95315}"/>
    <cellStyle name="l_Tv Segmentada_Plano  GO - AJUSTADO_SECOM PR - DISTRITO FEDERAL - 14-05-08 2 3" xfId="15534" xr:uid="{41D9A81D-A57A-4A50-8062-42103A8C06C1}"/>
    <cellStyle name="l_Tv Segmentada_Plano  GO - AJUSTADO_SECOM PR - DISTRITO FEDERAL - 14-05-08 2 3 2" xfId="21693" xr:uid="{D111B443-D9C7-44DC-B299-BF645D4495F0}"/>
    <cellStyle name="l_Tv Segmentada_Plano  GO - AJUSTADO_SECOM PR - DISTRITO FEDERAL - 14-05-08 2 3 2 2" xfId="39066" xr:uid="{624FAFA9-CA72-464C-A96D-191775B502CF}"/>
    <cellStyle name="l_Tv Segmentada_Plano  GO - AJUSTADO_SECOM PR - DISTRITO FEDERAL - 14-05-08 2 3 3" xfId="26655" xr:uid="{FE4F5BDF-36DB-49DC-907C-4FC8BFAA2FA1}"/>
    <cellStyle name="l_Tv Segmentada_Plano  GO - AJUSTADO_SECOM PR - DISTRITO FEDERAL - 14-05-08 2 4" xfId="29846" xr:uid="{3ADF52EB-4CDD-4021-A687-04150FEA6CBD}"/>
    <cellStyle name="l_Tv Segmentada_Plano  GO - AJUSTADO_SECOM PR - DISTRITO FEDERAL - 14-05-08 2 4 2" xfId="42156" xr:uid="{952BB568-54E8-48E8-BD83-DB7206FE9537}"/>
    <cellStyle name="l_Tv Segmentada_Plano  GO - AJUSTADO_SECOM PR - DISTRITO FEDERAL - 14-05-08 2 5" xfId="32830" xr:uid="{894870DC-2D0D-44DA-82B9-D311D440DED6}"/>
    <cellStyle name="l_Tv Segmentada_Plano  GO - AJUSTADO_SECOM PR - DISTRITO FEDERAL - 14-05-08 2 5 2" xfId="44585" xr:uid="{E4EBFF8A-66AE-4487-A3A7-B6424577DF6F}"/>
    <cellStyle name="l_Tv Segmentada_Plano  GO - AJUSTADO_SECOM PR - DISTRITO FEDERAL - 14-05-08 2 6" xfId="35135" xr:uid="{257843D0-BAA0-4380-BC67-3413B3F00749}"/>
    <cellStyle name="l_Tv Segmentada_Plano  GO - AJUSTADO_SECOM PR - DISTRITO FEDERAL - 14-05-08 2 7" xfId="18903" xr:uid="{F181506C-5F42-4CB4-81E6-F4681ED57229}"/>
    <cellStyle name="l_Tv Segmentada_Plano  GO - AJUSTADO_SECOM PR - DISTRITO FEDERAL - 14-05-08 3" xfId="12804" xr:uid="{3D19E692-6FCD-4BB6-BD7C-E6E4B9CE37DF}"/>
    <cellStyle name="l_Tv Segmentada_Plano  GO - AJUSTADO_SECOM PR - DISTRITO FEDERAL - 14-05-08 3 2" xfId="16434" xr:uid="{598F8D20-31E4-4748-8D70-3E3BBB09442C}"/>
    <cellStyle name="l_Tv Segmentada_Plano  GO - AJUSTADO_SECOM PR - DISTRITO FEDERAL - 14-05-08 3 2 2" xfId="22593" xr:uid="{F11A5A2E-1BA9-4282-83C0-7FB257BF86B8}"/>
    <cellStyle name="l_Tv Segmentada_Plano  GO - AJUSTADO_SECOM PR - DISTRITO FEDERAL - 14-05-08 3 2 2 2" xfId="39871" xr:uid="{12A17266-CD96-4858-A255-90BE0553893A}"/>
    <cellStyle name="l_Tv Segmentada_Plano  GO - AJUSTADO_SECOM PR - DISTRITO FEDERAL - 14-05-08 3 2 3" xfId="27512" xr:uid="{A056A0D2-1C77-480C-9997-E90CCF470524}"/>
    <cellStyle name="l_Tv Segmentada_Plano  GO - AJUSTADO_SECOM PR - DISTRITO FEDERAL - 14-05-08 3 2 4" xfId="48771" xr:uid="{451041B1-DF01-4994-9B9F-55065F71E461}"/>
    <cellStyle name="l_Tv Segmentada_Plano  GO - AJUSTADO_SECOM PR - DISTRITO FEDERAL - 14-05-08 3 3" xfId="18134" xr:uid="{0E9B4D84-0634-49C2-B56F-05F60FE9F08A}"/>
    <cellStyle name="l_Tv Segmentada_Plano  GO - AJUSTADO_SECOM PR - DISTRITO FEDERAL - 14-05-08 3 3 2" xfId="24293" xr:uid="{1108DE33-02D1-4D79-AF6E-8FA0F8719A1A}"/>
    <cellStyle name="l_Tv Segmentada_Plano  GO - AJUSTADO_SECOM PR - DISTRITO FEDERAL - 14-05-08 3 3 2 2" xfId="42956" xr:uid="{86F28CB8-1C58-4F8A-8FEA-14A7CF829B23}"/>
    <cellStyle name="l_Tv Segmentada_Plano  GO - AJUSTADO_SECOM PR - DISTRITO FEDERAL - 14-05-08 3 3 3" xfId="30730" xr:uid="{976094C5-B1DA-4E9E-A444-CCBD3DA82725}"/>
    <cellStyle name="l_Tv Segmentada_Plano  GO - AJUSTADO_SECOM PR - DISTRITO FEDERAL - 14-05-08 3 4" xfId="33727" xr:uid="{92ADF708-BDE5-43DB-9CA8-23FB021BA997}"/>
    <cellStyle name="l_Tv Segmentada_Plano  GO - AJUSTADO_SECOM PR - DISTRITO FEDERAL - 14-05-08 3 4 2" xfId="45446" xr:uid="{51DD3FA0-2D2D-4B8E-BF9D-6FCC24FF9DA5}"/>
    <cellStyle name="l_Tv Segmentada_Plano  GO - AJUSTADO_SECOM PR - DISTRITO FEDERAL - 14-05-08 3 5" xfId="35929" xr:uid="{D9B7A21D-7AC3-460E-B51F-5C6A72C3F92C}"/>
    <cellStyle name="l_Tv Segmentada_Plano  GO - AJUSTADO_SECOM PR - DISTRITO FEDERAL - 14-05-08 3 6" xfId="36970" xr:uid="{CC0DDECD-4168-4614-8794-AA0AF4C3EA76}"/>
    <cellStyle name="l_Tv Segmentada_Plano  GO - AJUSTADO_SECOM PR - DISTRITO FEDERAL - 14-05-08 3 6 2" xfId="46506" xr:uid="{5466B089-1EB4-487C-A351-6DDE97A4E2B2}"/>
    <cellStyle name="l_Tv Segmentada_Plano  GO - AJUSTADO_SECOM PR - DISTRITO FEDERAL - 14-05-08 4" xfId="14694" xr:uid="{3C9C8DD9-3532-4E1F-B1DA-0317D40FD119}"/>
    <cellStyle name="l_Tv Segmentada_Plano  GO - AJUSTADO_SECOM PR - DISTRITO FEDERAL - 14-05-08 4 2" xfId="20853" xr:uid="{9A7E1A50-D600-43C9-8C18-BE3CCFF9349E}"/>
    <cellStyle name="l_Tv Segmentada_Plano  GO - AJUSTADO_SECOM PR - DISTRITO FEDERAL - 14-05-08 4 2 2" xfId="38263" xr:uid="{3D88A5AF-F06D-410F-B620-59B9BC848E29}"/>
    <cellStyle name="l_Tv Segmentada_Plano  GO - AJUSTADO_SECOM PR - DISTRITO FEDERAL - 14-05-08 4 3" xfId="25761" xr:uid="{49AB0EB6-7308-4041-8512-A7B3085F757A}"/>
    <cellStyle name="l_Tv Segmentada_Plano  GO - AJUSTADO_SECOM PR - DISTRITO FEDERAL - 14-05-08 5" xfId="28972" xr:uid="{0AE2B3C4-2F03-4B83-8AE4-389E331FF1D9}"/>
    <cellStyle name="l_Tv Segmentada_Plano  GO - AJUSTADO_SECOM PR - DISTRITO FEDERAL - 14-05-08 5 2" xfId="41328" xr:uid="{CE5EC7F9-D88A-458D-A5D5-2E7DD010C82C}"/>
    <cellStyle name="l_Tv Segmentada_Plano  GO - AJUSTADO_SECOM PR - DISTRITO FEDERAL - 14-05-08 6" xfId="24946" xr:uid="{A9EB63D0-7CDF-493E-9B79-68D28FE3798A}"/>
    <cellStyle name="l_Tv Segmentada_Plano  GO - AJUSTADO_SECOM PR - DISTRITO FEDERAL - 14-05-08(1)" xfId="2600" xr:uid="{1BC22FF7-7CAD-43BA-B7CD-14B619CFFA07}"/>
    <cellStyle name="l_Tv Segmentada_Plano  GO - AJUSTADO_SECOM PR - DISTRITO FEDERAL - 14-05-08(1) 2" xfId="11852" xr:uid="{A2EEFAC6-8413-4D31-9B64-E38AAD9A8FCC}"/>
    <cellStyle name="l_Tv Segmentada_Plano  GO - AJUSTADO_SECOM PR - DISTRITO FEDERAL - 14-05-08(1) 2 2" xfId="13608" xr:uid="{5653C927-328C-496F-9928-C5670F50E31A}"/>
    <cellStyle name="l_Tv Segmentada_Plano  GO - AJUSTADO_SECOM PR - DISTRITO FEDERAL - 14-05-08(1) 2 2 2" xfId="17238" xr:uid="{896D2BBB-A5E1-44A9-8F8A-79994B729160}"/>
    <cellStyle name="l_Tv Segmentada_Plano  GO - AJUSTADO_SECOM PR - DISTRITO FEDERAL - 14-05-08(1) 2 2 2 2" xfId="23397" xr:uid="{2E8F7A45-65CC-4CF1-92A9-1ED5DB7A5DF1}"/>
    <cellStyle name="l_Tv Segmentada_Plano  GO - AJUSTADO_SECOM PR - DISTRITO FEDERAL - 14-05-08(1) 2 2 2 2 2" xfId="40664" xr:uid="{21B4C76E-DDD3-4853-BEBF-E7D793DA7B42}"/>
    <cellStyle name="l_Tv Segmentada_Plano  GO - AJUSTADO_SECOM PR - DISTRITO FEDERAL - 14-05-08(1) 2 2 2 3" xfId="28305" xr:uid="{582B4954-B79A-4C00-93AF-4B3D0E9E1E7D}"/>
    <cellStyle name="l_Tv Segmentada_Plano  GO - AJUSTADO_SECOM PR - DISTRITO FEDERAL - 14-05-08(1) 2 2 3" xfId="31529" xr:uid="{2CD3858A-34AC-4E18-B3F0-A5243B651AD9}"/>
    <cellStyle name="l_Tv Segmentada_Plano  GO - AJUSTADO_SECOM PR - DISTRITO FEDERAL - 14-05-08(1) 2 2 3 2" xfId="43753" xr:uid="{4211FCD1-8B45-45D5-A577-87B93B88FDCE}"/>
    <cellStyle name="l_Tv Segmentada_Plano  GO - AJUSTADO_SECOM PR - DISTRITO FEDERAL - 14-05-08(1) 2 2 4" xfId="34521" xr:uid="{982AA074-1B09-4A99-BEF6-EF284A8CADC2}"/>
    <cellStyle name="l_Tv Segmentada_Plano  GO - AJUSTADO_SECOM PR - DISTRITO FEDERAL - 14-05-08(1) 2 2 4 2" xfId="46240" xr:uid="{01B5889F-09FF-431D-8297-64E658CD2DA9}"/>
    <cellStyle name="l_Tv Segmentada_Plano  GO - AJUSTADO_SECOM PR - DISTRITO FEDERAL - 14-05-08(1) 2 2 5" xfId="36722" xr:uid="{4DE5D744-3580-400C-86B5-DD63FFBC5AA6}"/>
    <cellStyle name="l_Tv Segmentada_Plano  GO - AJUSTADO_SECOM PR - DISTRITO FEDERAL - 14-05-08(1) 2 2 6" xfId="24634" xr:uid="{D40A12BF-36DF-4153-8451-5CCF833FA463}"/>
    <cellStyle name="l_Tv Segmentada_Plano  GO - AJUSTADO_SECOM PR - DISTRITO FEDERAL - 14-05-08(1) 2 3" xfId="15535" xr:uid="{10BD66AF-8C0B-460D-B9B2-146F0A8AF94B}"/>
    <cellStyle name="l_Tv Segmentada_Plano  GO - AJUSTADO_SECOM PR - DISTRITO FEDERAL - 14-05-08(1) 2 3 2" xfId="21694" xr:uid="{D118BFF0-944D-4504-9A8B-2127DC442317}"/>
    <cellStyle name="l_Tv Segmentada_Plano  GO - AJUSTADO_SECOM PR - DISTRITO FEDERAL - 14-05-08(1) 2 3 2 2" xfId="39067" xr:uid="{8D702910-D0F1-4E71-8499-77DBD214A7C7}"/>
    <cellStyle name="l_Tv Segmentada_Plano  GO - AJUSTADO_SECOM PR - DISTRITO FEDERAL - 14-05-08(1) 2 3 3" xfId="26656" xr:uid="{1249E2E7-4CE7-4D64-9C35-59C16C3CB808}"/>
    <cellStyle name="l_Tv Segmentada_Plano  GO - AJUSTADO_SECOM PR - DISTRITO FEDERAL - 14-05-08(1) 2 4" xfId="29847" xr:uid="{21CED76F-53F7-4436-BF0E-8B17426C4293}"/>
    <cellStyle name="l_Tv Segmentada_Plano  GO - AJUSTADO_SECOM PR - DISTRITO FEDERAL - 14-05-08(1) 2 4 2" xfId="42157" xr:uid="{BB767639-1C40-4646-8B4E-20AD61A928D9}"/>
    <cellStyle name="l_Tv Segmentada_Plano  GO - AJUSTADO_SECOM PR - DISTRITO FEDERAL - 14-05-08(1) 2 5" xfId="32831" xr:uid="{C6BF1A8A-C264-401A-B5A2-411E6208AA0D}"/>
    <cellStyle name="l_Tv Segmentada_Plano  GO - AJUSTADO_SECOM PR - DISTRITO FEDERAL - 14-05-08(1) 2 5 2" xfId="44586" xr:uid="{BEF40208-AE8F-47E8-B0D8-E50E70CF7740}"/>
    <cellStyle name="l_Tv Segmentada_Plano  GO - AJUSTADO_SECOM PR - DISTRITO FEDERAL - 14-05-08(1) 2 6" xfId="35136" xr:uid="{228DD978-46A8-4819-81C2-740B326ACDAA}"/>
    <cellStyle name="l_Tv Segmentada_Plano  GO - AJUSTADO_SECOM PR - DISTRITO FEDERAL - 14-05-08(1) 2 7" xfId="18587" xr:uid="{B75B20B5-08DE-4019-9F7A-5600FE6BFDFF}"/>
    <cellStyle name="l_Tv Segmentada_Plano  GO - AJUSTADO_SECOM PR - DISTRITO FEDERAL - 14-05-08(1) 3" xfId="12805" xr:uid="{F96B29C8-CA86-44B3-8097-C35FC30460E6}"/>
    <cellStyle name="l_Tv Segmentada_Plano  GO - AJUSTADO_SECOM PR - DISTRITO FEDERAL - 14-05-08(1) 3 2" xfId="16435" xr:uid="{D2FAC3D6-C761-4CB4-9A8B-56AF4151BED9}"/>
    <cellStyle name="l_Tv Segmentada_Plano  GO - AJUSTADO_SECOM PR - DISTRITO FEDERAL - 14-05-08(1) 3 2 2" xfId="22594" xr:uid="{A1765632-17C2-48A0-9CBB-A7117989E068}"/>
    <cellStyle name="l_Tv Segmentada_Plano  GO - AJUSTADO_SECOM PR - DISTRITO FEDERAL - 14-05-08(1) 3 2 2 2" xfId="39872" xr:uid="{265EE7A5-9E5C-4EC7-B3F0-327A14A3E01C}"/>
    <cellStyle name="l_Tv Segmentada_Plano  GO - AJUSTADO_SECOM PR - DISTRITO FEDERAL - 14-05-08(1) 3 2 3" xfId="27513" xr:uid="{AA9D3410-FD87-4635-921B-2A78549B1DF8}"/>
    <cellStyle name="l_Tv Segmentada_Plano  GO - AJUSTADO_SECOM PR - DISTRITO FEDERAL - 14-05-08(1) 3 2 4" xfId="48772" xr:uid="{98DDCA8B-11D5-45AE-8DF6-A8CF94206249}"/>
    <cellStyle name="l_Tv Segmentada_Plano  GO - AJUSTADO_SECOM PR - DISTRITO FEDERAL - 14-05-08(1) 3 3" xfId="18135" xr:uid="{69E14B1F-D2E4-4C00-87B9-2BB15D4E2538}"/>
    <cellStyle name="l_Tv Segmentada_Plano  GO - AJUSTADO_SECOM PR - DISTRITO FEDERAL - 14-05-08(1) 3 3 2" xfId="24294" xr:uid="{13D41337-57F1-4B6C-9F0A-DC58428ECEA1}"/>
    <cellStyle name="l_Tv Segmentada_Plano  GO - AJUSTADO_SECOM PR - DISTRITO FEDERAL - 14-05-08(1) 3 3 2 2" xfId="42957" xr:uid="{29AB95CE-19E8-407C-8D76-EFD0B4167B03}"/>
    <cellStyle name="l_Tv Segmentada_Plano  GO - AJUSTADO_SECOM PR - DISTRITO FEDERAL - 14-05-08(1) 3 3 3" xfId="30731" xr:uid="{8F192B36-06E9-4002-9772-9EDE62D0C76C}"/>
    <cellStyle name="l_Tv Segmentada_Plano  GO - AJUSTADO_SECOM PR - DISTRITO FEDERAL - 14-05-08(1) 3 4" xfId="33728" xr:uid="{81EA80A7-066E-44A3-A2BD-EA36D95C8480}"/>
    <cellStyle name="l_Tv Segmentada_Plano  GO - AJUSTADO_SECOM PR - DISTRITO FEDERAL - 14-05-08(1) 3 4 2" xfId="45447" xr:uid="{25B32C7F-1F7B-41D8-B601-1965810A7A79}"/>
    <cellStyle name="l_Tv Segmentada_Plano  GO - AJUSTADO_SECOM PR - DISTRITO FEDERAL - 14-05-08(1) 3 5" xfId="35930" xr:uid="{A76B1BDA-27DB-4026-A825-5352167D1434}"/>
    <cellStyle name="l_Tv Segmentada_Plano  GO - AJUSTADO_SECOM PR - DISTRITO FEDERAL - 14-05-08(1) 3 6" xfId="37173" xr:uid="{7DF122BB-16A4-4B82-8D4C-DC6AFEC5B095}"/>
    <cellStyle name="l_Tv Segmentada_Plano  GO - AJUSTADO_SECOM PR - DISTRITO FEDERAL - 14-05-08(1) 3 6 2" xfId="46709" xr:uid="{9CE6A6FD-5B05-4931-B897-E3E2F2983859}"/>
    <cellStyle name="l_Tv Segmentada_Plano  GO - AJUSTADO_SECOM PR - DISTRITO FEDERAL - 14-05-08(1) 4" xfId="14695" xr:uid="{1EC65429-4133-4F56-BC9D-57BD1843753B}"/>
    <cellStyle name="l_Tv Segmentada_Plano  GO - AJUSTADO_SECOM PR - DISTRITO FEDERAL - 14-05-08(1) 4 2" xfId="20854" xr:uid="{126C626D-1135-49DD-88FD-458DB53BB8BA}"/>
    <cellStyle name="l_Tv Segmentada_Plano  GO - AJUSTADO_SECOM PR - DISTRITO FEDERAL - 14-05-08(1) 4 2 2" xfId="38264" xr:uid="{B7506F6B-BBD8-4B79-B99E-169AA7B9494C}"/>
    <cellStyle name="l_Tv Segmentada_Plano  GO - AJUSTADO_SECOM PR - DISTRITO FEDERAL - 14-05-08(1) 4 3" xfId="25762" xr:uid="{9DF232AF-318C-49B4-B786-8258CB03F63F}"/>
    <cellStyle name="l_Tv Segmentada_Plano  GO - AJUSTADO_SECOM PR - DISTRITO FEDERAL - 14-05-08(1) 5" xfId="28973" xr:uid="{2CFC0D65-88DB-4E01-89A9-F36724B2FA20}"/>
    <cellStyle name="l_Tv Segmentada_Plano  GO - AJUSTADO_SECOM PR - DISTRITO FEDERAL - 14-05-08(1) 5 2" xfId="41329" xr:uid="{F516A4F4-3971-46FF-85AA-884883DCBA9D}"/>
    <cellStyle name="l_Tv Segmentada_Plano  GO - AJUSTADO_SECOM PR - DISTRITO FEDERAL - 14-05-08(1) 6" xfId="24945" xr:uid="{D09EF08E-472A-4D92-93CD-B220250A193A}"/>
    <cellStyle name="l_Tv Segmentada_Plano  GO - AJUSTADO_SECOM PR - DISTRITO FEDERAL - 14-05-08(1)_OOH - Rev 12" xfId="4562" xr:uid="{1FCE2653-624A-4894-80D4-301C8E5E588C}"/>
    <cellStyle name="l_Tv Segmentada_Plano  GO - AJUSTADO_SECOM PR - DISTRITO FEDERAL - 14-05-08_OOH - Rev 12" xfId="4563" xr:uid="{04540105-26C7-40CB-AE9D-76F254863B2E}"/>
    <cellStyle name="l_Tv Segmentada_Plano  GO - AJUSTADO_SECOM PR - MGE E SPE - 13-05" xfId="2601" xr:uid="{85FD3280-AFF0-4F0E-B277-AD39DC3A7EF5}"/>
    <cellStyle name="l_Tv Segmentada_Plano  GO - AJUSTADO_SECOM PR - MGE E SPE - 13-05 2" xfId="11853" xr:uid="{5DE22F17-F4CA-4D79-A2A5-9F426620BB87}"/>
    <cellStyle name="l_Tv Segmentada_Plano  GO - AJUSTADO_SECOM PR - MGE E SPE - 13-05 2 2" xfId="13609" xr:uid="{1AB98C4D-71E1-4A87-AEFD-46E849950A38}"/>
    <cellStyle name="l_Tv Segmentada_Plano  GO - AJUSTADO_SECOM PR - MGE E SPE - 13-05 2 2 2" xfId="17239" xr:uid="{5AC103FF-EB0A-4C2C-A731-38EBDC286264}"/>
    <cellStyle name="l_Tv Segmentada_Plano  GO - AJUSTADO_SECOM PR - MGE E SPE - 13-05 2 2 2 2" xfId="23398" xr:uid="{18973391-2222-4B65-A7EC-AFCCFB890997}"/>
    <cellStyle name="l_Tv Segmentada_Plano  GO - AJUSTADO_SECOM PR - MGE E SPE - 13-05 2 2 2 2 2" xfId="40665" xr:uid="{A72937C3-6E3E-4696-B282-492B176231A4}"/>
    <cellStyle name="l_Tv Segmentada_Plano  GO - AJUSTADO_SECOM PR - MGE E SPE - 13-05 2 2 2 3" xfId="28306" xr:uid="{87EED0CD-812D-445D-8180-E51DA0430E93}"/>
    <cellStyle name="l_Tv Segmentada_Plano  GO - AJUSTADO_SECOM PR - MGE E SPE - 13-05 2 2 3" xfId="31530" xr:uid="{C628E8D1-6DA4-4DD0-891B-2C509155E9B7}"/>
    <cellStyle name="l_Tv Segmentada_Plano  GO - AJUSTADO_SECOM PR - MGE E SPE - 13-05 2 2 3 2" xfId="43754" xr:uid="{85A7EB9E-BA53-4585-9036-B5CACBACA042}"/>
    <cellStyle name="l_Tv Segmentada_Plano  GO - AJUSTADO_SECOM PR - MGE E SPE - 13-05 2 2 4" xfId="34522" xr:uid="{52CFD4EA-5C0B-4986-A9FE-6AC162BECB88}"/>
    <cellStyle name="l_Tv Segmentada_Plano  GO - AJUSTADO_SECOM PR - MGE E SPE - 13-05 2 2 4 2" xfId="46241" xr:uid="{615D8C5B-E120-4D70-B560-BC975F0E9AAC}"/>
    <cellStyle name="l_Tv Segmentada_Plano  GO - AJUSTADO_SECOM PR - MGE E SPE - 13-05 2 2 5" xfId="36723" xr:uid="{40F8A510-D9A3-4533-BA9E-D42221C6B28C}"/>
    <cellStyle name="l_Tv Segmentada_Plano  GO - AJUSTADO_SECOM PR - MGE E SPE - 13-05 2 2 6" xfId="24635" xr:uid="{63422A6C-F2B1-404C-8206-C4C0D17F60AB}"/>
    <cellStyle name="l_Tv Segmentada_Plano  GO - AJUSTADO_SECOM PR - MGE E SPE - 13-05 2 3" xfId="15536" xr:uid="{69404C66-08F6-4006-953E-CF11726955E2}"/>
    <cellStyle name="l_Tv Segmentada_Plano  GO - AJUSTADO_SECOM PR - MGE E SPE - 13-05 2 3 2" xfId="21695" xr:uid="{58426F98-A64C-4290-82DE-6B937D155E1D}"/>
    <cellStyle name="l_Tv Segmentada_Plano  GO - AJUSTADO_SECOM PR - MGE E SPE - 13-05 2 3 2 2" xfId="39068" xr:uid="{0197C9F1-30A9-4E27-B682-D4C71226ABFB}"/>
    <cellStyle name="l_Tv Segmentada_Plano  GO - AJUSTADO_SECOM PR - MGE E SPE - 13-05 2 3 3" xfId="26657" xr:uid="{13759DB5-8CD2-4A3D-A135-F7C8AFC0F518}"/>
    <cellStyle name="l_Tv Segmentada_Plano  GO - AJUSTADO_SECOM PR - MGE E SPE - 13-05 2 4" xfId="29848" xr:uid="{6E010B7E-A972-4708-BA58-C1ED4711486E}"/>
    <cellStyle name="l_Tv Segmentada_Plano  GO - AJUSTADO_SECOM PR - MGE E SPE - 13-05 2 4 2" xfId="42158" xr:uid="{716240CA-29F1-454B-B28F-1DB052F168FF}"/>
    <cellStyle name="l_Tv Segmentada_Plano  GO - AJUSTADO_SECOM PR - MGE E SPE - 13-05 2 5" xfId="32832" xr:uid="{81022313-6E18-47B3-A78B-41784D66FB92}"/>
    <cellStyle name="l_Tv Segmentada_Plano  GO - AJUSTADO_SECOM PR - MGE E SPE - 13-05 2 5 2" xfId="44587" xr:uid="{1A6C3840-5423-4401-B086-BF4D88963980}"/>
    <cellStyle name="l_Tv Segmentada_Plano  GO - AJUSTADO_SECOM PR - MGE E SPE - 13-05 2 6" xfId="35137" xr:uid="{65BB89EC-7435-4A23-A29D-D9DAEEB7DA25}"/>
    <cellStyle name="l_Tv Segmentada_Plano  GO - AJUSTADO_SECOM PR - MGE E SPE - 13-05 2 7" xfId="19285" xr:uid="{A98F2309-D5BE-4A03-9E4B-06C1A5C581B9}"/>
    <cellStyle name="l_Tv Segmentada_Plano  GO - AJUSTADO_SECOM PR - MGE E SPE - 13-05 3" xfId="12806" xr:uid="{6846EAA6-F5D6-4502-904F-BEB3980ED3AC}"/>
    <cellStyle name="l_Tv Segmentada_Plano  GO - AJUSTADO_SECOM PR - MGE E SPE - 13-05 3 2" xfId="16436" xr:uid="{1A3AB987-7061-4BE8-B013-D8E3E9F7CE99}"/>
    <cellStyle name="l_Tv Segmentada_Plano  GO - AJUSTADO_SECOM PR - MGE E SPE - 13-05 3 2 2" xfId="22595" xr:uid="{41A9DD26-A11E-4CA6-A87E-DD38D407007C}"/>
    <cellStyle name="l_Tv Segmentada_Plano  GO - AJUSTADO_SECOM PR - MGE E SPE - 13-05 3 2 2 2" xfId="39873" xr:uid="{E502DB36-7CF1-425B-8E05-D026DEE9FD9C}"/>
    <cellStyle name="l_Tv Segmentada_Plano  GO - AJUSTADO_SECOM PR - MGE E SPE - 13-05 3 2 3" xfId="27514" xr:uid="{48086AA0-B9AC-4E1E-A55A-050F9D9243B3}"/>
    <cellStyle name="l_Tv Segmentada_Plano  GO - AJUSTADO_SECOM PR - MGE E SPE - 13-05 3 2 4" xfId="48773" xr:uid="{B004FA04-DF66-4CA2-935D-D071FD25DF0E}"/>
    <cellStyle name="l_Tv Segmentada_Plano  GO - AJUSTADO_SECOM PR - MGE E SPE - 13-05 3 3" xfId="18136" xr:uid="{36FD8620-3E6B-43DB-9D88-CB97CDAC600D}"/>
    <cellStyle name="l_Tv Segmentada_Plano  GO - AJUSTADO_SECOM PR - MGE E SPE - 13-05 3 3 2" xfId="24295" xr:uid="{19BBCEE2-390B-4A9B-B99F-544DC2508DB2}"/>
    <cellStyle name="l_Tv Segmentada_Plano  GO - AJUSTADO_SECOM PR - MGE E SPE - 13-05 3 3 2 2" xfId="42958" xr:uid="{94B5C5F9-36A3-43CD-A19C-ACA55A26F0DC}"/>
    <cellStyle name="l_Tv Segmentada_Plano  GO - AJUSTADO_SECOM PR - MGE E SPE - 13-05 3 3 3" xfId="30732" xr:uid="{A9825725-D181-4DB0-9C2F-2C28556432F7}"/>
    <cellStyle name="l_Tv Segmentada_Plano  GO - AJUSTADO_SECOM PR - MGE E SPE - 13-05 3 4" xfId="33729" xr:uid="{139B715D-267E-417C-8671-58FE568EEA13}"/>
    <cellStyle name="l_Tv Segmentada_Plano  GO - AJUSTADO_SECOM PR - MGE E SPE - 13-05 3 4 2" xfId="45448" xr:uid="{073E2A17-33D3-4A0B-8E32-120AA3FBF90A}"/>
    <cellStyle name="l_Tv Segmentada_Plano  GO - AJUSTADO_SECOM PR - MGE E SPE - 13-05 3 5" xfId="35931" xr:uid="{356B7A76-2D32-4E47-AED6-3BEBC9AD26C1}"/>
    <cellStyle name="l_Tv Segmentada_Plano  GO - AJUSTADO_SECOM PR - MGE E SPE - 13-05 3 6" xfId="36773" xr:uid="{0762FD50-B408-405B-82A3-E2B0D725C9D8}"/>
    <cellStyle name="l_Tv Segmentada_Plano  GO - AJUSTADO_SECOM PR - MGE E SPE - 13-05 3 6 2" xfId="46309" xr:uid="{E216472E-7BA9-4535-8988-097B9F77F837}"/>
    <cellStyle name="l_Tv Segmentada_Plano  GO - AJUSTADO_SECOM PR - MGE E SPE - 13-05 4" xfId="14696" xr:uid="{B946B4C9-1237-4902-AC51-67D4D881538E}"/>
    <cellStyle name="l_Tv Segmentada_Plano  GO - AJUSTADO_SECOM PR - MGE E SPE - 13-05 4 2" xfId="20855" xr:uid="{12FE8148-F47A-4892-89B0-402581CB6F83}"/>
    <cellStyle name="l_Tv Segmentada_Plano  GO - AJUSTADO_SECOM PR - MGE E SPE - 13-05 4 2 2" xfId="38265" xr:uid="{2A723E42-DE67-4E14-8F45-2CFD94628305}"/>
    <cellStyle name="l_Tv Segmentada_Plano  GO - AJUSTADO_SECOM PR - MGE E SPE - 13-05 4 3" xfId="25763" xr:uid="{FAFF35F9-CBDE-4438-A865-BA0BCF5AD57B}"/>
    <cellStyle name="l_Tv Segmentada_Plano  GO - AJUSTADO_SECOM PR - MGE E SPE - 13-05 5" xfId="28974" xr:uid="{A6996EF4-01C2-4AEC-B9AA-17E78821604E}"/>
    <cellStyle name="l_Tv Segmentada_Plano  GO - AJUSTADO_SECOM PR - MGE E SPE - 13-05 5 2" xfId="41330" xr:uid="{D5F935EB-8DC3-438F-AD65-863518D3888D}"/>
    <cellStyle name="l_Tv Segmentada_Plano  GO - AJUSTADO_SECOM PR - MGE E SPE - 13-05 6" xfId="24944" xr:uid="{9656E6BF-E144-4760-9B46-E40BB7FACA10}"/>
    <cellStyle name="l_Tv Segmentada_Plano  GO - AJUSTADO_SECOM PR - MGE E SPE - 13-05_OOH - Rev 12" xfId="4564" xr:uid="{E7B3DA24-FEE3-429B-AD85-FDCF229DD5B9}"/>
    <cellStyle name="l_Tv Segmentada_Plano  GO - AJUSTADO_SÉCULO 21" xfId="2602" xr:uid="{08346B7C-85EA-4F8D-807B-1AE204E07C36}"/>
    <cellStyle name="l_Tv Segmentada_Plano  GO - AJUSTADO_SPA - NUCLEO APRES" xfId="2603" xr:uid="{52CD5294-0DE6-45C1-B745-6531E3D734D0}"/>
    <cellStyle name="l_Tv Segmentada_Plano  GO - AJUSTADO_SPA - NUCLEO APRES 2" xfId="11854" xr:uid="{C89D853B-77D2-4779-943A-4FE79395DE78}"/>
    <cellStyle name="l_Tv Segmentada_Plano  GO - AJUSTADO_SPA - NUCLEO APRES 2 2" xfId="13610" xr:uid="{21F1640E-66B6-4A06-AE19-28671C1C1A0D}"/>
    <cellStyle name="l_Tv Segmentada_Plano  GO - AJUSTADO_SPA - NUCLEO APRES 2 2 2" xfId="17240" xr:uid="{4710033F-15A0-4789-B75E-A5CBD08EAE42}"/>
    <cellStyle name="l_Tv Segmentada_Plano  GO - AJUSTADO_SPA - NUCLEO APRES 2 2 2 2" xfId="23399" xr:uid="{AF8B60F5-9EDD-4214-B3E7-00D1CDE1318E}"/>
    <cellStyle name="l_Tv Segmentada_Plano  GO - AJUSTADO_SPA - NUCLEO APRES 2 2 2 2 2" xfId="40666" xr:uid="{0728A135-FFE4-438E-9F2F-DFE7A7440F00}"/>
    <cellStyle name="l_Tv Segmentada_Plano  GO - AJUSTADO_SPA - NUCLEO APRES 2 2 2 3" xfId="28307" xr:uid="{B1D536B7-0DD1-4F77-AE1B-929B2BCABEED}"/>
    <cellStyle name="l_Tv Segmentada_Plano  GO - AJUSTADO_SPA - NUCLEO APRES 2 2 3" xfId="31531" xr:uid="{C026606D-B052-4361-92B0-48271C9EB324}"/>
    <cellStyle name="l_Tv Segmentada_Plano  GO - AJUSTADO_SPA - NUCLEO APRES 2 2 3 2" xfId="43755" xr:uid="{1AD22971-89E1-4F37-A0F1-833C3F5900AE}"/>
    <cellStyle name="l_Tv Segmentada_Plano  GO - AJUSTADO_SPA - NUCLEO APRES 2 2 4" xfId="34523" xr:uid="{70769D2C-393F-467C-AA65-FEC921571635}"/>
    <cellStyle name="l_Tv Segmentada_Plano  GO - AJUSTADO_SPA - NUCLEO APRES 2 2 4 2" xfId="46242" xr:uid="{F80901E9-6AD5-4D52-ABFA-66C8BD4D2822}"/>
    <cellStyle name="l_Tv Segmentada_Plano  GO - AJUSTADO_SPA - NUCLEO APRES 2 2 5" xfId="36724" xr:uid="{094A31A3-091A-495B-8E3B-21661A0647F8}"/>
    <cellStyle name="l_Tv Segmentada_Plano  GO - AJUSTADO_SPA - NUCLEO APRES 2 2 6" xfId="24636" xr:uid="{7F4A835A-D4D5-4A96-AA7D-E32FD63FA426}"/>
    <cellStyle name="l_Tv Segmentada_Plano  GO - AJUSTADO_SPA - NUCLEO APRES 2 3" xfId="15537" xr:uid="{ADC1243F-8203-4BC6-B4F4-A814404B2FFF}"/>
    <cellStyle name="l_Tv Segmentada_Plano  GO - AJUSTADO_SPA - NUCLEO APRES 2 3 2" xfId="21696" xr:uid="{90ED1D21-F981-492A-97DB-999CD2B210A8}"/>
    <cellStyle name="l_Tv Segmentada_Plano  GO - AJUSTADO_SPA - NUCLEO APRES 2 3 2 2" xfId="39069" xr:uid="{FBC02901-0641-4253-BE88-7D352573C0C4}"/>
    <cellStyle name="l_Tv Segmentada_Plano  GO - AJUSTADO_SPA - NUCLEO APRES 2 3 3" xfId="26658" xr:uid="{BA9BDC6C-0DA5-4B17-BE96-877D7D0E53BC}"/>
    <cellStyle name="l_Tv Segmentada_Plano  GO - AJUSTADO_SPA - NUCLEO APRES 2 4" xfId="29849" xr:uid="{CCFD9907-9B0B-4319-8CE1-7C94D5112A50}"/>
    <cellStyle name="l_Tv Segmentada_Plano  GO - AJUSTADO_SPA - NUCLEO APRES 2 4 2" xfId="42159" xr:uid="{E6C5F7E6-8B3C-4A23-87F2-4D4EB94F0655}"/>
    <cellStyle name="l_Tv Segmentada_Plano  GO - AJUSTADO_SPA - NUCLEO APRES 2 5" xfId="32833" xr:uid="{7B377DA6-DA13-486A-9699-C5F2E35E015D}"/>
    <cellStyle name="l_Tv Segmentada_Plano  GO - AJUSTADO_SPA - NUCLEO APRES 2 5 2" xfId="44588" xr:uid="{6361F8C8-26F5-4B1E-8EEB-D8536620C42C}"/>
    <cellStyle name="l_Tv Segmentada_Plano  GO - AJUSTADO_SPA - NUCLEO APRES 2 6" xfId="35138" xr:uid="{0399E12A-2C0E-4066-9B81-3AA943DD957E}"/>
    <cellStyle name="l_Tv Segmentada_Plano  GO - AJUSTADO_SPA - NUCLEO APRES 2 7" xfId="19579" xr:uid="{4BBED809-83FA-424E-A845-869C08EE4223}"/>
    <cellStyle name="l_Tv Segmentada_Plano  GO - AJUSTADO_SPA - NUCLEO APRES 3" xfId="12807" xr:uid="{133A4E99-7919-46B7-B912-B77EEF898274}"/>
    <cellStyle name="l_Tv Segmentada_Plano  GO - AJUSTADO_SPA - NUCLEO APRES 3 2" xfId="16437" xr:uid="{BC4E037B-A58A-4AA6-A631-4C5A01B53B18}"/>
    <cellStyle name="l_Tv Segmentada_Plano  GO - AJUSTADO_SPA - NUCLEO APRES 3 2 2" xfId="22596" xr:uid="{CC5DEAD1-3CDD-4198-AD04-57632F37FDBC}"/>
    <cellStyle name="l_Tv Segmentada_Plano  GO - AJUSTADO_SPA - NUCLEO APRES 3 2 2 2" xfId="39874" xr:uid="{9B90275B-253C-4DA8-B49A-0E8A654152FC}"/>
    <cellStyle name="l_Tv Segmentada_Plano  GO - AJUSTADO_SPA - NUCLEO APRES 3 2 3" xfId="27515" xr:uid="{D460A16C-8CB4-4D9F-B29E-B27866F6F5B0}"/>
    <cellStyle name="l_Tv Segmentada_Plano  GO - AJUSTADO_SPA - NUCLEO APRES 3 2 4" xfId="48774" xr:uid="{B09F2FDA-D613-4C99-BA89-1B279D25627C}"/>
    <cellStyle name="l_Tv Segmentada_Plano  GO - AJUSTADO_SPA - NUCLEO APRES 3 3" xfId="18137" xr:uid="{52728A4E-0217-4CE9-8EC3-B3BF03A4E816}"/>
    <cellStyle name="l_Tv Segmentada_Plano  GO - AJUSTADO_SPA - NUCLEO APRES 3 3 2" xfId="24296" xr:uid="{FF32F3C8-BCA9-4F7D-8C1D-1064B18D08F8}"/>
    <cellStyle name="l_Tv Segmentada_Plano  GO - AJUSTADO_SPA - NUCLEO APRES 3 3 2 2" xfId="42959" xr:uid="{6560A7B7-58E5-4325-97B5-A4A5F30BACE2}"/>
    <cellStyle name="l_Tv Segmentada_Plano  GO - AJUSTADO_SPA - NUCLEO APRES 3 3 3" xfId="30733" xr:uid="{431F4367-E61F-4CA4-8D2D-5298713F276C}"/>
    <cellStyle name="l_Tv Segmentada_Plano  GO - AJUSTADO_SPA - NUCLEO APRES 3 4" xfId="33730" xr:uid="{55AD0A9D-858A-4AE5-BFBD-13551698ACA3}"/>
    <cellStyle name="l_Tv Segmentada_Plano  GO - AJUSTADO_SPA - NUCLEO APRES 3 4 2" xfId="45449" xr:uid="{BBEE8621-1DE0-4245-B00E-EC2A4D5785CB}"/>
    <cellStyle name="l_Tv Segmentada_Plano  GO - AJUSTADO_SPA - NUCLEO APRES 3 5" xfId="35932" xr:uid="{F3B641E4-3B8F-4F56-AB43-62447C601888}"/>
    <cellStyle name="l_Tv Segmentada_Plano  GO - AJUSTADO_SPA - NUCLEO APRES 3 6" xfId="29061" xr:uid="{C1E6709D-02D9-428B-9878-606F3CE7721F}"/>
    <cellStyle name="l_Tv Segmentada_Plano  GO - AJUSTADO_SPA - NUCLEO APRES 3 6 2" xfId="41384" xr:uid="{C0589BDF-B4EC-4D4E-B7E4-DE33CEFFC0F0}"/>
    <cellStyle name="l_Tv Segmentada_Plano  GO - AJUSTADO_SPA - NUCLEO APRES 4" xfId="14697" xr:uid="{2672057F-5D67-4AD2-A9AC-84107458F63A}"/>
    <cellStyle name="l_Tv Segmentada_Plano  GO - AJUSTADO_SPA - NUCLEO APRES 4 2" xfId="20856" xr:uid="{A0CA812E-D1D5-4A3C-9F82-F3CB48E54631}"/>
    <cellStyle name="l_Tv Segmentada_Plano  GO - AJUSTADO_SPA - NUCLEO APRES 4 2 2" xfId="38266" xr:uid="{D3EB1518-DEA8-4216-ADB8-54DF17A0ACC9}"/>
    <cellStyle name="l_Tv Segmentada_Plano  GO - AJUSTADO_SPA - NUCLEO APRES 4 3" xfId="25764" xr:uid="{098C57EE-AA80-425A-A002-A7B48A43ACB1}"/>
    <cellStyle name="l_Tv Segmentada_Plano  GO - AJUSTADO_SPA - NUCLEO APRES 5" xfId="28975" xr:uid="{21BF3DA3-E9A9-4C41-80ED-16A27376F388}"/>
    <cellStyle name="l_Tv Segmentada_Plano  GO - AJUSTADO_SPA - NUCLEO APRES 5 2" xfId="41331" xr:uid="{3302CDD7-A621-4703-B3A0-CFACB1CF67C6}"/>
    <cellStyle name="l_Tv Segmentada_Plano  GO - AJUSTADO_SPA - NUCLEO APRES 6" xfId="24682" xr:uid="{19167626-EAC1-425B-89CB-8F4E61D12912}"/>
    <cellStyle name="l_Tv Segmentada_Plano  GO - AJUSTADO_SPA - NUCLEO APRES_CINEMA - BRASÍLIA - 141" xfId="2604" xr:uid="{BDC45521-0CB8-4AD3-A1C1-A8BB3E2B0752}"/>
    <cellStyle name="l_Tv Segmentada_Plano  GO - AJUSTADO_SPA - NUCLEO APRES_CINEMA_-_9_MERCADOS" xfId="2605" xr:uid="{F0D795D1-A237-4173-B247-AED6129A2CCB}"/>
    <cellStyle name="l_Tv Segmentada_Plano  GO - AJUSTADO_SPA - NUCLEO APRES_OOH - Rev 12" xfId="4565" xr:uid="{46A22863-6F2D-46AE-BCD2-F8D4F3DDA09E}"/>
    <cellStyle name="l_Tv Segmentada_Plano  GO - AJUSTADO_SPA - NUCLEO APRES_Plano  DF - Jornal Meia Pág. Tab. 17.05" xfId="2606" xr:uid="{B25D5064-3EA9-43ED-8B6E-804723BD9A0C}"/>
    <cellStyle name="l_Tv Segmentada_Plano  GO - AJUSTADO_SPA - NUCLEO APRES_Plano  PE - Jornal Meia Pág. Tab. 17.05" xfId="2607" xr:uid="{F66DE81D-8CBC-489D-8DC8-7984449763B4}"/>
    <cellStyle name="l_Tv Segmentada_Plano  GO - AJUSTADO_SPA - NUCLEO APRES_Plano BA - Jornal Meia Pág. Tab. 17.05" xfId="2608" xr:uid="{C7A2984A-39CE-46F4-B629-73B29E21FE76}"/>
    <cellStyle name="l_Tv Segmentada_Plano  GO - AJUSTADO_SPA - NUCLEO APRES_Plano CE - Jornal Meia Pág. Tab. 17.05" xfId="2609" xr:uid="{C5E711FF-74AF-4D25-BEAC-9E6C7AD36979}"/>
    <cellStyle name="l_Tv Segmentada_Plano  GO - AJUSTADO_SPA - NUCLEO APRES_REV I - PLANO RÁDIO CONSOLIDADO MATISSE 07.07" xfId="2610" xr:uid="{FBFD584B-7CDE-4A0F-979C-DD5E32064A70}"/>
    <cellStyle name="l_Tv Segmentada_Plano  GO - AJUSTADO_SPA - NUCLEO APRES_SÉCULO 21" xfId="2611" xr:uid="{5EA83833-20D5-4BA1-A5C3-6E2709944D8A}"/>
    <cellStyle name="l_Tv Segmentada_Plano  PE - Conferido 14.05" xfId="2612" xr:uid="{80729A02-52E2-400A-9A22-FA7BD02C6114}"/>
    <cellStyle name="l_Tv Segmentada_Plano  PE - Conferido 14.05 2" xfId="11855" xr:uid="{CB141A60-E4CA-4B68-AC6A-5CCB5BCB7025}"/>
    <cellStyle name="l_Tv Segmentada_Plano  PE - Conferido 14.05 2 2" xfId="13611" xr:uid="{54205160-2628-408F-8D50-1A1DBDB56A58}"/>
    <cellStyle name="l_Tv Segmentada_Plano  PE - Conferido 14.05 2 2 2" xfId="17241" xr:uid="{19F0E794-05C3-4A7D-B0E4-96B739428DE9}"/>
    <cellStyle name="l_Tv Segmentada_Plano  PE - Conferido 14.05 2 2 2 2" xfId="23400" xr:uid="{69476ADA-9EA0-4D99-B4F5-FCBC6ED28F26}"/>
    <cellStyle name="l_Tv Segmentada_Plano  PE - Conferido 14.05 2 2 2 2 2" xfId="40667" xr:uid="{207796C7-F5E1-4027-9069-1F27A0080A84}"/>
    <cellStyle name="l_Tv Segmentada_Plano  PE - Conferido 14.05 2 2 2 3" xfId="28308" xr:uid="{22315E5A-FD20-4DB2-84D7-879EB53B1A6B}"/>
    <cellStyle name="l_Tv Segmentada_Plano  PE - Conferido 14.05 2 2 3" xfId="31532" xr:uid="{F7A40726-90B1-4A9B-B6A1-48E3A19F7518}"/>
    <cellStyle name="l_Tv Segmentada_Plano  PE - Conferido 14.05 2 2 3 2" xfId="43756" xr:uid="{BA3EE4CF-5F65-4189-8CF2-65F07A33BF35}"/>
    <cellStyle name="l_Tv Segmentada_Plano  PE - Conferido 14.05 2 2 4" xfId="34524" xr:uid="{F1EDC252-7C77-4BE0-8D41-3B24B7123239}"/>
    <cellStyle name="l_Tv Segmentada_Plano  PE - Conferido 14.05 2 2 4 2" xfId="46243" xr:uid="{A0464B9D-B5EC-41D2-A522-7AC21E4B5D92}"/>
    <cellStyle name="l_Tv Segmentada_Plano  PE - Conferido 14.05 2 2 5" xfId="36725" xr:uid="{DA7FBF3C-612D-4FBD-A918-96B4CE0B8F75}"/>
    <cellStyle name="l_Tv Segmentada_Plano  PE - Conferido 14.05 2 2 6" xfId="24637" xr:uid="{939E9303-5066-4413-BA9D-B1D1F78E66A3}"/>
    <cellStyle name="l_Tv Segmentada_Plano  PE - Conferido 14.05 2 3" xfId="15538" xr:uid="{8FCD04EA-929A-4209-B86B-C638B9FE2909}"/>
    <cellStyle name="l_Tv Segmentada_Plano  PE - Conferido 14.05 2 3 2" xfId="21697" xr:uid="{BDB2901D-10D3-46CB-8F9A-93BE493AF958}"/>
    <cellStyle name="l_Tv Segmentada_Plano  PE - Conferido 14.05 2 3 2 2" xfId="39070" xr:uid="{C7331C45-DAC0-4200-B85C-60DBDFA80416}"/>
    <cellStyle name="l_Tv Segmentada_Plano  PE - Conferido 14.05 2 3 3" xfId="26659" xr:uid="{F912BDA7-3571-4309-9940-A5BF45E6F9E5}"/>
    <cellStyle name="l_Tv Segmentada_Plano  PE - Conferido 14.05 2 4" xfId="29850" xr:uid="{A334D0AB-024B-41D9-8905-8CDA1AA8EF01}"/>
    <cellStyle name="l_Tv Segmentada_Plano  PE - Conferido 14.05 2 4 2" xfId="42160" xr:uid="{5EA83213-1A1D-45CE-9D3E-37C615D3FD65}"/>
    <cellStyle name="l_Tv Segmentada_Plano  PE - Conferido 14.05 2 5" xfId="32834" xr:uid="{FE4FFC39-02B8-4CEC-8B93-CCE9EEE4B3A0}"/>
    <cellStyle name="l_Tv Segmentada_Plano  PE - Conferido 14.05 2 5 2" xfId="44589" xr:uid="{8C8A5496-148E-40A6-9ABF-014F064DB157}"/>
    <cellStyle name="l_Tv Segmentada_Plano  PE - Conferido 14.05 2 6" xfId="35139" xr:uid="{120E2273-EDED-482A-B4FB-20B1326E438D}"/>
    <cellStyle name="l_Tv Segmentada_Plano  PE - Conferido 14.05 2 7" xfId="18902" xr:uid="{A747F6F6-53A2-49DB-B41B-B52756F74DD7}"/>
    <cellStyle name="l_Tv Segmentada_Plano  PE - Conferido 14.05 3" xfId="12808" xr:uid="{92B20F0D-C484-46B6-9CB6-5BDBF8A1714E}"/>
    <cellStyle name="l_Tv Segmentada_Plano  PE - Conferido 14.05 3 2" xfId="16438" xr:uid="{D14BD874-AA78-4A9E-88B5-BD78DDE35744}"/>
    <cellStyle name="l_Tv Segmentada_Plano  PE - Conferido 14.05 3 2 2" xfId="22597" xr:uid="{46FD9F5E-4F9D-48B3-A9B7-B3F9D4E15261}"/>
    <cellStyle name="l_Tv Segmentada_Plano  PE - Conferido 14.05 3 2 2 2" xfId="39875" xr:uid="{67271729-84A3-4E0C-9E5D-C08EC6C844D3}"/>
    <cellStyle name="l_Tv Segmentada_Plano  PE - Conferido 14.05 3 2 3" xfId="27516" xr:uid="{59498FA5-334D-4C59-AB5D-F5361B985997}"/>
    <cellStyle name="l_Tv Segmentada_Plano  PE - Conferido 14.05 3 2 4" xfId="48775" xr:uid="{5DB3B073-E5D1-4905-A277-19BB9DFB2BFC}"/>
    <cellStyle name="l_Tv Segmentada_Plano  PE - Conferido 14.05 3 3" xfId="18138" xr:uid="{28CD0E9F-7F77-4907-8FDA-7550B2B27FE9}"/>
    <cellStyle name="l_Tv Segmentada_Plano  PE - Conferido 14.05 3 3 2" xfId="24297" xr:uid="{EE7EA11D-4ACF-4FD3-93B8-6952744817C6}"/>
    <cellStyle name="l_Tv Segmentada_Plano  PE - Conferido 14.05 3 3 2 2" xfId="42960" xr:uid="{E4004DD5-ED70-47E4-98A4-AA1529353A18}"/>
    <cellStyle name="l_Tv Segmentada_Plano  PE - Conferido 14.05 3 3 3" xfId="30734" xr:uid="{A5D6CAEF-F198-48B5-BD9E-243FB8752CB4}"/>
    <cellStyle name="l_Tv Segmentada_Plano  PE - Conferido 14.05 3 4" xfId="33731" xr:uid="{E8DE7749-707E-4C98-B55B-D14E6E69DC57}"/>
    <cellStyle name="l_Tv Segmentada_Plano  PE - Conferido 14.05 3 4 2" xfId="45450" xr:uid="{4554503F-A9E7-4141-B2DB-14C306FEF612}"/>
    <cellStyle name="l_Tv Segmentada_Plano  PE - Conferido 14.05 3 5" xfId="35933" xr:uid="{F2D89CC9-6039-47B1-AE53-8BA59BB1F618}"/>
    <cellStyle name="l_Tv Segmentada_Plano  PE - Conferido 14.05 3 6" xfId="36969" xr:uid="{F35CA779-7E4A-4350-8386-F3C748693915}"/>
    <cellStyle name="l_Tv Segmentada_Plano  PE - Conferido 14.05 3 6 2" xfId="46505" xr:uid="{E069A27C-9A42-4D85-AD1D-E78FB17DF41B}"/>
    <cellStyle name="l_Tv Segmentada_Plano  PE - Conferido 14.05 4" xfId="14698" xr:uid="{DEB90FE7-8376-4F15-B69B-2D9E465F88EF}"/>
    <cellStyle name="l_Tv Segmentada_Plano  PE - Conferido 14.05 4 2" xfId="20857" xr:uid="{5C7E81D5-F798-4D34-B13C-B6B34EE3BDD6}"/>
    <cellStyle name="l_Tv Segmentada_Plano  PE - Conferido 14.05 4 2 2" xfId="38267" xr:uid="{053CFAC7-E95C-4027-B94A-FF718329F635}"/>
    <cellStyle name="l_Tv Segmentada_Plano  PE - Conferido 14.05 4 3" xfId="25765" xr:uid="{E59B7DC8-508B-497A-A687-C7C0C9F2C9F5}"/>
    <cellStyle name="l_Tv Segmentada_Plano  PE - Conferido 14.05 5" xfId="28976" xr:uid="{C0FE66FA-9520-4F4F-B43C-2A4CC67FD0CA}"/>
    <cellStyle name="l_Tv Segmentada_Plano  PE - Conferido 14.05 5 2" xfId="41332" xr:uid="{98E79F10-BD7A-4B71-A144-4FFE9F2C4398}"/>
    <cellStyle name="l_Tv Segmentada_Plano  PE - Conferido 14.05 6" xfId="24943" xr:uid="{EA4C3EB1-394C-4AAA-9DF0-D33DF1611963}"/>
    <cellStyle name="l_Tv Segmentada_Plano  PE - Conferido 14.05_OOH - Rev 12" xfId="4566" xr:uid="{62E38AD1-0228-4B8C-BA25-0932AD403477}"/>
    <cellStyle name="l_Tv Segmentada_Plano  PE - Jornal Meia Pág. Tab. 17.05" xfId="2613" xr:uid="{A6FB5BEB-6A50-483D-97D5-9F8B9EFD8A4C}"/>
    <cellStyle name="l_Tv Segmentada_Plano AC - 06-05 CONFERÊNCIA 07.05.08" xfId="2614" xr:uid="{9CDBC83B-698F-4629-BC18-C2541B42023A}"/>
    <cellStyle name="l_Tv Segmentada_Plano AC - 06-05 CONFERÊNCIA 07.05.08 2" xfId="11856" xr:uid="{ED2498EF-A3FE-4F26-A43F-656716B3CBB9}"/>
    <cellStyle name="l_Tv Segmentada_Plano AC - 06-05 CONFERÊNCIA 07.05.08 2 2" xfId="13612" xr:uid="{FF3E2812-25ED-4B1A-A1A0-3F5813BD6F8E}"/>
    <cellStyle name="l_Tv Segmentada_Plano AC - 06-05 CONFERÊNCIA 07.05.08 2 2 2" xfId="17242" xr:uid="{2348C9E1-DE7A-43DA-894C-69396A41C104}"/>
    <cellStyle name="l_Tv Segmentada_Plano AC - 06-05 CONFERÊNCIA 07.05.08 2 2 2 2" xfId="23401" xr:uid="{51D95816-C83E-40D3-93FB-E6373793C24C}"/>
    <cellStyle name="l_Tv Segmentada_Plano AC - 06-05 CONFERÊNCIA 07.05.08 2 2 2 2 2" xfId="40668" xr:uid="{3D590F31-8AC1-47CC-9D0F-F47412BBF3AC}"/>
    <cellStyle name="l_Tv Segmentada_Plano AC - 06-05 CONFERÊNCIA 07.05.08 2 2 2 3" xfId="28309" xr:uid="{586A8B68-60B4-4B63-A943-0180D8B89A63}"/>
    <cellStyle name="l_Tv Segmentada_Plano AC - 06-05 CONFERÊNCIA 07.05.08 2 2 3" xfId="31533" xr:uid="{F15733B7-7379-498B-9F0D-6E0C41257D82}"/>
    <cellStyle name="l_Tv Segmentada_Plano AC - 06-05 CONFERÊNCIA 07.05.08 2 2 3 2" xfId="43757" xr:uid="{EBD0246F-2287-4BDE-96BB-F1457B7E8B70}"/>
    <cellStyle name="l_Tv Segmentada_Plano AC - 06-05 CONFERÊNCIA 07.05.08 2 2 4" xfId="34525" xr:uid="{97A98B9E-86D7-443E-8667-D40D4405FAC0}"/>
    <cellStyle name="l_Tv Segmentada_Plano AC - 06-05 CONFERÊNCIA 07.05.08 2 2 4 2" xfId="46244" xr:uid="{DD40552F-C151-4951-99B6-02F214444162}"/>
    <cellStyle name="l_Tv Segmentada_Plano AC - 06-05 CONFERÊNCIA 07.05.08 2 2 5" xfId="36726" xr:uid="{BBD650EA-DB25-435D-9714-9AAEAF82F527}"/>
    <cellStyle name="l_Tv Segmentada_Plano AC - 06-05 CONFERÊNCIA 07.05.08 2 2 6" xfId="24638" xr:uid="{7F8AA27D-0C36-43B3-AA94-9E23B188FA1E}"/>
    <cellStyle name="l_Tv Segmentada_Plano AC - 06-05 CONFERÊNCIA 07.05.08 2 3" xfId="15539" xr:uid="{478D64D0-6FED-4432-AE59-16ACFDB49EC5}"/>
    <cellStyle name="l_Tv Segmentada_Plano AC - 06-05 CONFERÊNCIA 07.05.08 2 3 2" xfId="21698" xr:uid="{60E654DA-988D-47C4-9826-026791DD5C02}"/>
    <cellStyle name="l_Tv Segmentada_Plano AC - 06-05 CONFERÊNCIA 07.05.08 2 3 2 2" xfId="39071" xr:uid="{1632F999-6E5A-4B98-8676-F614505EE393}"/>
    <cellStyle name="l_Tv Segmentada_Plano AC - 06-05 CONFERÊNCIA 07.05.08 2 3 3" xfId="26660" xr:uid="{F04A08A7-FF58-46D2-8016-B7AB48B409D2}"/>
    <cellStyle name="l_Tv Segmentada_Plano AC - 06-05 CONFERÊNCIA 07.05.08 2 4" xfId="29851" xr:uid="{D5E4D73E-54B0-4BFE-9583-199ED3340510}"/>
    <cellStyle name="l_Tv Segmentada_Plano AC - 06-05 CONFERÊNCIA 07.05.08 2 4 2" xfId="42161" xr:uid="{9C9037C8-80C0-4DD8-8608-4E87F6C8BAFE}"/>
    <cellStyle name="l_Tv Segmentada_Plano AC - 06-05 CONFERÊNCIA 07.05.08 2 5" xfId="32835" xr:uid="{61EC343E-3527-479E-B9CC-A808B2963766}"/>
    <cellStyle name="l_Tv Segmentada_Plano AC - 06-05 CONFERÊNCIA 07.05.08 2 5 2" xfId="44590" xr:uid="{56682BF6-95C6-433C-92DF-B66FC7DC8856}"/>
    <cellStyle name="l_Tv Segmentada_Plano AC - 06-05 CONFERÊNCIA 07.05.08 2 6" xfId="35140" xr:uid="{E33A6C5E-2D57-4084-8208-062D04CA65B9}"/>
    <cellStyle name="l_Tv Segmentada_Plano AC - 06-05 CONFERÊNCIA 07.05.08 2 7" xfId="18586" xr:uid="{462F81C9-3775-4BF1-9D3A-5B7C1711AEC7}"/>
    <cellStyle name="l_Tv Segmentada_Plano AC - 06-05 CONFERÊNCIA 07.05.08 3" xfId="12809" xr:uid="{4DD33EBA-376C-4FBD-BE59-46C9522CCD60}"/>
    <cellStyle name="l_Tv Segmentada_Plano AC - 06-05 CONFERÊNCIA 07.05.08 3 2" xfId="16439" xr:uid="{AAF1FC37-9D17-47C7-9B0C-6E70E9E41FF6}"/>
    <cellStyle name="l_Tv Segmentada_Plano AC - 06-05 CONFERÊNCIA 07.05.08 3 2 2" xfId="22598" xr:uid="{45D90E5B-E4C9-48D0-A8D2-46D4A248F9F4}"/>
    <cellStyle name="l_Tv Segmentada_Plano AC - 06-05 CONFERÊNCIA 07.05.08 3 2 2 2" xfId="39876" xr:uid="{88E18413-F629-4771-AB90-8591360450FE}"/>
    <cellStyle name="l_Tv Segmentada_Plano AC - 06-05 CONFERÊNCIA 07.05.08 3 2 3" xfId="27517" xr:uid="{037CDEBC-C501-401F-8CF8-3218AE9698D8}"/>
    <cellStyle name="l_Tv Segmentada_Plano AC - 06-05 CONFERÊNCIA 07.05.08 3 2 4" xfId="48776" xr:uid="{C54B5257-5AEA-44BB-92A6-FC89A1D09B5C}"/>
    <cellStyle name="l_Tv Segmentada_Plano AC - 06-05 CONFERÊNCIA 07.05.08 3 3" xfId="18139" xr:uid="{A3C78603-5460-488A-A0A5-FE1EE0CFFD22}"/>
    <cellStyle name="l_Tv Segmentada_Plano AC - 06-05 CONFERÊNCIA 07.05.08 3 3 2" xfId="24298" xr:uid="{A08D8233-098C-4DB4-A8DB-BE8386DA7D3B}"/>
    <cellStyle name="l_Tv Segmentada_Plano AC - 06-05 CONFERÊNCIA 07.05.08 3 3 2 2" xfId="42961" xr:uid="{53E12F09-6A62-4B98-94B8-F58AF15037BC}"/>
    <cellStyle name="l_Tv Segmentada_Plano AC - 06-05 CONFERÊNCIA 07.05.08 3 3 3" xfId="30735" xr:uid="{ADABA265-38AC-47E5-BBC4-B206978E67B1}"/>
    <cellStyle name="l_Tv Segmentada_Plano AC - 06-05 CONFERÊNCIA 07.05.08 3 4" xfId="33732" xr:uid="{98634D3A-1D29-4D36-B208-B82425D16087}"/>
    <cellStyle name="l_Tv Segmentada_Plano AC - 06-05 CONFERÊNCIA 07.05.08 3 4 2" xfId="45451" xr:uid="{34EBD248-C333-4344-BC7B-06465BB259B3}"/>
    <cellStyle name="l_Tv Segmentada_Plano AC - 06-05 CONFERÊNCIA 07.05.08 3 5" xfId="35934" xr:uid="{13850721-6826-4E11-937F-048AE4F167BA}"/>
    <cellStyle name="l_Tv Segmentada_Plano AC - 06-05 CONFERÊNCIA 07.05.08 3 6" xfId="37172" xr:uid="{C6D99996-6E4A-445B-BAD5-B8B13E317518}"/>
    <cellStyle name="l_Tv Segmentada_Plano AC - 06-05 CONFERÊNCIA 07.05.08 3 6 2" xfId="46708" xr:uid="{1DCC9293-EEB0-477E-9D75-BCDBCCFFCBDE}"/>
    <cellStyle name="l_Tv Segmentada_Plano AC - 06-05 CONFERÊNCIA 07.05.08 4" xfId="14699" xr:uid="{F721827B-BD82-42CE-ADA0-7BBB5F5F9E31}"/>
    <cellStyle name="l_Tv Segmentada_Plano AC - 06-05 CONFERÊNCIA 07.05.08 4 2" xfId="20858" xr:uid="{11A1AFC7-9C6F-41B2-8CB8-F7F611729606}"/>
    <cellStyle name="l_Tv Segmentada_Plano AC - 06-05 CONFERÊNCIA 07.05.08 4 2 2" xfId="38268" xr:uid="{33DEEC87-46D9-4BF9-A0BF-1A142795D7D4}"/>
    <cellStyle name="l_Tv Segmentada_Plano AC - 06-05 CONFERÊNCIA 07.05.08 4 3" xfId="25766" xr:uid="{8AB5448E-3D04-4EB7-8264-781172D2C820}"/>
    <cellStyle name="l_Tv Segmentada_Plano AC - 06-05 CONFERÊNCIA 07.05.08 5" xfId="28977" xr:uid="{E0F577A7-F89F-43CC-9F99-3B9FF02E1F42}"/>
    <cellStyle name="l_Tv Segmentada_Plano AC - 06-05 CONFERÊNCIA 07.05.08 5 2" xfId="41333" xr:uid="{AA840BC1-609F-4C16-A841-967CF57830F4}"/>
    <cellStyle name="l_Tv Segmentada_Plano AC - 06-05 CONFERÊNCIA 07.05.08 6" xfId="25895" xr:uid="{935A6202-A6ED-49C7-8954-F1764EEC9F6B}"/>
    <cellStyle name="l_Tv Segmentada_Plano AC - 06-05 CONFERÊNCIA 07.05.08_OOH - Rev 12" xfId="4567" xr:uid="{1B486137-B7BE-40D1-8527-FD91C0FCFE2A}"/>
    <cellStyle name="l_Tv Segmentada_Plano AC - AJUSTADO -" xfId="2615" xr:uid="{9136D3F9-6092-45DE-9AA4-436171054CF1}"/>
    <cellStyle name="l_Tv Segmentada_Plano AC - AJUSTADO - 2" xfId="11857" xr:uid="{4E0EC6F2-13BD-4EE1-9AED-7DA54997CAF7}"/>
    <cellStyle name="l_Tv Segmentada_Plano AC - AJUSTADO - 2 2" xfId="13613" xr:uid="{F895D81D-B96B-43DC-A2CE-A4C1341EAA47}"/>
    <cellStyle name="l_Tv Segmentada_Plano AC - AJUSTADO - 2 2 2" xfId="17243" xr:uid="{E7B5AE7D-41C9-47FF-BD33-CEEDF8640BC0}"/>
    <cellStyle name="l_Tv Segmentada_Plano AC - AJUSTADO - 2 2 2 2" xfId="23402" xr:uid="{38800E7E-86DC-4DDE-A5DE-0F38E4A140BA}"/>
    <cellStyle name="l_Tv Segmentada_Plano AC - AJUSTADO - 2 2 2 2 2" xfId="40669" xr:uid="{6BEC6AF2-5636-4690-A04E-71E695434036}"/>
    <cellStyle name="l_Tv Segmentada_Plano AC - AJUSTADO - 2 2 2 3" xfId="28310" xr:uid="{39CABA60-F1E9-4C46-945D-2994573A6FDB}"/>
    <cellStyle name="l_Tv Segmentada_Plano AC - AJUSTADO - 2 2 3" xfId="31534" xr:uid="{051FF4DA-3248-414B-A08A-45A58BD9874D}"/>
    <cellStyle name="l_Tv Segmentada_Plano AC - AJUSTADO - 2 2 3 2" xfId="43758" xr:uid="{E283822C-918F-4B27-BBCF-754E6BD01A24}"/>
    <cellStyle name="l_Tv Segmentada_Plano AC - AJUSTADO - 2 2 4" xfId="34526" xr:uid="{3307F68D-9435-4EF5-8B71-B3BCE8C383CA}"/>
    <cellStyle name="l_Tv Segmentada_Plano AC - AJUSTADO - 2 2 4 2" xfId="46245" xr:uid="{D14B2E20-165C-4ED8-90DA-3E85BBCDC021}"/>
    <cellStyle name="l_Tv Segmentada_Plano AC - AJUSTADO - 2 2 5" xfId="36727" xr:uid="{E210C861-D3AF-4603-8DA6-A0EA20303A2C}"/>
    <cellStyle name="l_Tv Segmentada_Plano AC - AJUSTADO - 2 2 6" xfId="24639" xr:uid="{6958F6C9-C0BE-448C-B2F9-32105D12D217}"/>
    <cellStyle name="l_Tv Segmentada_Plano AC - AJUSTADO - 2 3" xfId="15540" xr:uid="{0BA5FCBD-E3DE-4AD4-BA73-868398A1ECD0}"/>
    <cellStyle name="l_Tv Segmentada_Plano AC - AJUSTADO - 2 3 2" xfId="21699" xr:uid="{36610111-A249-4101-813B-F12A9165F8AE}"/>
    <cellStyle name="l_Tv Segmentada_Plano AC - AJUSTADO - 2 3 2 2" xfId="39072" xr:uid="{D64D2FFD-3FA3-4EFA-A821-285ACF4ED287}"/>
    <cellStyle name="l_Tv Segmentada_Plano AC - AJUSTADO - 2 3 3" xfId="26661" xr:uid="{32AA5A7A-6418-49BD-876D-463F1BBC48C8}"/>
    <cellStyle name="l_Tv Segmentada_Plano AC - AJUSTADO - 2 4" xfId="29852" xr:uid="{1CF533BC-F1B6-4227-8F4D-4248CE22B17E}"/>
    <cellStyle name="l_Tv Segmentada_Plano AC - AJUSTADO - 2 4 2" xfId="42162" xr:uid="{24D7129C-21C8-486B-A561-BB8F6CB0CC26}"/>
    <cellStyle name="l_Tv Segmentada_Plano AC - AJUSTADO - 2 5" xfId="32836" xr:uid="{BD02E2EB-EA76-423B-BACF-8078B049DAE3}"/>
    <cellStyle name="l_Tv Segmentada_Plano AC - AJUSTADO - 2 5 2" xfId="44591" xr:uid="{E388A659-C340-4D91-9B0E-6EBC30C641B7}"/>
    <cellStyle name="l_Tv Segmentada_Plano AC - AJUSTADO - 2 6" xfId="35141" xr:uid="{1BD03FE5-A031-4CD4-8983-E6756B6D6CDD}"/>
    <cellStyle name="l_Tv Segmentada_Plano AC - AJUSTADO - 2 7" xfId="19284" xr:uid="{DB7966A4-995E-4355-A8EB-E1CEE4F3EF73}"/>
    <cellStyle name="l_Tv Segmentada_Plano AC - AJUSTADO - 3" xfId="12810" xr:uid="{6F6B927A-40CD-4054-84E6-54C5FF7F1936}"/>
    <cellStyle name="l_Tv Segmentada_Plano AC - AJUSTADO - 3 2" xfId="16440" xr:uid="{D8671C44-CA18-4AE7-BDA1-68F8F371038B}"/>
    <cellStyle name="l_Tv Segmentada_Plano AC - AJUSTADO - 3 2 2" xfId="22599" xr:uid="{D68ED4AA-BEA3-4BC5-AB20-A8475196DB85}"/>
    <cellStyle name="l_Tv Segmentada_Plano AC - AJUSTADO - 3 2 2 2" xfId="39877" xr:uid="{F9EAC7BF-A7B7-4816-9DF1-23D806ECD73C}"/>
    <cellStyle name="l_Tv Segmentada_Plano AC - AJUSTADO - 3 2 3" xfId="27518" xr:uid="{30A28F72-326B-44BC-B8FC-EAB353B9D1A7}"/>
    <cellStyle name="l_Tv Segmentada_Plano AC - AJUSTADO - 3 2 4" xfId="48777" xr:uid="{CC3385DD-2EF3-4CFF-A038-09D394FE4716}"/>
    <cellStyle name="l_Tv Segmentada_Plano AC - AJUSTADO - 3 3" xfId="18140" xr:uid="{7262472F-EE2C-4AB7-87BE-BD1F44D26AE8}"/>
    <cellStyle name="l_Tv Segmentada_Plano AC - AJUSTADO - 3 3 2" xfId="24299" xr:uid="{202CEA3E-EFF0-42B2-94FE-BA1EB8327BFC}"/>
    <cellStyle name="l_Tv Segmentada_Plano AC - AJUSTADO - 3 3 2 2" xfId="42962" xr:uid="{D99BFCB5-114B-4E7F-91E2-32502D10E4EB}"/>
    <cellStyle name="l_Tv Segmentada_Plano AC - AJUSTADO - 3 3 3" xfId="30736" xr:uid="{E373BABC-C537-4871-973E-F232E33F2AD8}"/>
    <cellStyle name="l_Tv Segmentada_Plano AC - AJUSTADO - 3 4" xfId="33733" xr:uid="{65634687-C386-4FB5-9FCB-2E83680EA348}"/>
    <cellStyle name="l_Tv Segmentada_Plano AC - AJUSTADO - 3 4 2" xfId="45452" xr:uid="{7CA2EFA0-BDE5-4B96-99F5-2025A5EC8357}"/>
    <cellStyle name="l_Tv Segmentada_Plano AC - AJUSTADO - 3 5" xfId="35935" xr:uid="{8492FDAF-EDA5-43F9-809D-549AE56EFB50}"/>
    <cellStyle name="l_Tv Segmentada_Plano AC - AJUSTADO - 3 6" xfId="36772" xr:uid="{64F91CF7-1F71-4B7E-8232-FE48A2336CC9}"/>
    <cellStyle name="l_Tv Segmentada_Plano AC - AJUSTADO - 3 6 2" xfId="46308" xr:uid="{5E05880F-4BD6-41FB-85AF-A2756B14CB13}"/>
    <cellStyle name="l_Tv Segmentada_Plano AC - AJUSTADO - 4" xfId="14700" xr:uid="{790580E3-8A4F-437E-8B61-B262B5EFA21C}"/>
    <cellStyle name="l_Tv Segmentada_Plano AC - AJUSTADO - 4 2" xfId="20859" xr:uid="{515F8E80-AA2E-4445-B63E-9BA14C4298C2}"/>
    <cellStyle name="l_Tv Segmentada_Plano AC - AJUSTADO - 4 2 2" xfId="38269" xr:uid="{42CDD757-D839-4F12-836F-56EAA4B2F4AE}"/>
    <cellStyle name="l_Tv Segmentada_Plano AC - AJUSTADO - 4 3" xfId="25767" xr:uid="{B5A7F87A-C42B-4245-9A8C-BA4EC626D7DF}"/>
    <cellStyle name="l_Tv Segmentada_Plano AC - AJUSTADO - 5" xfId="28978" xr:uid="{0063FAEB-4343-4586-8109-DA9DE949AE7E}"/>
    <cellStyle name="l_Tv Segmentada_Plano AC - AJUSTADO - 5 2" xfId="41334" xr:uid="{9DAF9233-64B5-47D5-890B-405B5372B66A}"/>
    <cellStyle name="l_Tv Segmentada_Plano AC - AJUSTADO - 6" xfId="25880" xr:uid="{8A93F8AF-4557-4E2D-A7C1-384C6A1F6DF0}"/>
    <cellStyle name="l_Tv Segmentada_Plano AC - AJUSTADO -_CINEMA - 9 MERCADOS" xfId="2616" xr:uid="{FE377F37-5396-42BF-A32F-5B92898D11C8}"/>
    <cellStyle name="l_Tv Segmentada_Plano AC - AJUSTADO -_OOH - Rev 12" xfId="4568" xr:uid="{1E6F6367-C674-46C0-BD1C-DCFF61891CBC}"/>
    <cellStyle name="l_Tv Segmentada_Plano AC - AJUSTADO -_Plano BA - Jornal Meia Pág. Tab. 17.05" xfId="2617" xr:uid="{68EE72EF-5500-43FE-AB72-6B42112C1092}"/>
    <cellStyle name="l_Tv Segmentada_Plano AC - AJUSTADO -_Plano BA - Jornal Meia Pág. Tab. 17.05 - JR NÃO PROG. 19.05" xfId="2618" xr:uid="{C8448979-081B-4F67-BDDF-0B64A47012F6}"/>
    <cellStyle name="l_Tv Segmentada_Plano AC - AJUSTADO -_Plano ES - 12.05.08 CONFERÊNCIA14-05-08 " xfId="2619" xr:uid="{1E738776-602E-47AB-A4A8-A7E5576F84B8}"/>
    <cellStyle name="l_Tv Segmentada_Plano AC - AJUSTADO -_Plano ES - 12.05.08 CONFERÊNCIA14-05-08  2" xfId="11858" xr:uid="{7ACB4033-0727-4283-B348-C166D1BC4597}"/>
    <cellStyle name="l_Tv Segmentada_Plano AC - AJUSTADO -_Plano ES - 12.05.08 CONFERÊNCIA14-05-08  2 2" xfId="13614" xr:uid="{1ADD872D-619D-47F0-82B8-D9E31951DB91}"/>
    <cellStyle name="l_Tv Segmentada_Plano AC - AJUSTADO -_Plano ES - 12.05.08 CONFERÊNCIA14-05-08  2 2 2" xfId="17244" xr:uid="{E8F00273-7E87-4A12-BB28-0C1FBAC4F783}"/>
    <cellStyle name="l_Tv Segmentada_Plano AC - AJUSTADO -_Plano ES - 12.05.08 CONFERÊNCIA14-05-08  2 2 2 2" xfId="23403" xr:uid="{85A479BD-1B20-4980-8F9A-60811CFD49A7}"/>
    <cellStyle name="l_Tv Segmentada_Plano AC - AJUSTADO -_Plano ES - 12.05.08 CONFERÊNCIA14-05-08  2 2 2 2 2" xfId="40670" xr:uid="{D99D72FC-6D75-4CDB-AC04-C9C49200AA9E}"/>
    <cellStyle name="l_Tv Segmentada_Plano AC - AJUSTADO -_Plano ES - 12.05.08 CONFERÊNCIA14-05-08  2 2 2 3" xfId="28311" xr:uid="{85A037AF-1FD8-4BC3-B699-E6801C9F1B5B}"/>
    <cellStyle name="l_Tv Segmentada_Plano AC - AJUSTADO -_Plano ES - 12.05.08 CONFERÊNCIA14-05-08  2 2 3" xfId="31535" xr:uid="{FA757815-86A6-44DD-9185-0F3AF0364988}"/>
    <cellStyle name="l_Tv Segmentada_Plano AC - AJUSTADO -_Plano ES - 12.05.08 CONFERÊNCIA14-05-08  2 2 3 2" xfId="43759" xr:uid="{CB1FD779-2082-4857-821C-67BFCC8E9D15}"/>
    <cellStyle name="l_Tv Segmentada_Plano AC - AJUSTADO -_Plano ES - 12.05.08 CONFERÊNCIA14-05-08  2 2 4" xfId="34527" xr:uid="{CD174794-3D74-411F-8B4D-6FEAD4274C08}"/>
    <cellStyle name="l_Tv Segmentada_Plano AC - AJUSTADO -_Plano ES - 12.05.08 CONFERÊNCIA14-05-08  2 2 4 2" xfId="46246" xr:uid="{E6F3F042-64BD-4F2B-B3E1-842366D7C111}"/>
    <cellStyle name="l_Tv Segmentada_Plano AC - AJUSTADO -_Plano ES - 12.05.08 CONFERÊNCIA14-05-08  2 2 5" xfId="36728" xr:uid="{49FC876F-D0D8-4F14-9ED3-6969DA4A7972}"/>
    <cellStyle name="l_Tv Segmentada_Plano AC - AJUSTADO -_Plano ES - 12.05.08 CONFERÊNCIA14-05-08  2 2 6" xfId="24640" xr:uid="{C8A53156-C79C-4EFB-A506-415BC9E56E10}"/>
    <cellStyle name="l_Tv Segmentada_Plano AC - AJUSTADO -_Plano ES - 12.05.08 CONFERÊNCIA14-05-08  2 3" xfId="15541" xr:uid="{4388F633-1896-4A28-9159-A997E2182951}"/>
    <cellStyle name="l_Tv Segmentada_Plano AC - AJUSTADO -_Plano ES - 12.05.08 CONFERÊNCIA14-05-08  2 3 2" xfId="21700" xr:uid="{06CD60D2-CEF3-4141-965C-C97277A4CB11}"/>
    <cellStyle name="l_Tv Segmentada_Plano AC - AJUSTADO -_Plano ES - 12.05.08 CONFERÊNCIA14-05-08  2 3 2 2" xfId="39073" xr:uid="{A7486A21-1790-495A-A171-F89BCB96B279}"/>
    <cellStyle name="l_Tv Segmentada_Plano AC - AJUSTADO -_Plano ES - 12.05.08 CONFERÊNCIA14-05-08  2 3 3" xfId="26662" xr:uid="{7D8FB620-0C36-45F1-AB29-B980193E0B32}"/>
    <cellStyle name="l_Tv Segmentada_Plano AC - AJUSTADO -_Plano ES - 12.05.08 CONFERÊNCIA14-05-08  2 4" xfId="29853" xr:uid="{DCBB910B-C6DB-44CD-86CC-7112C5489D03}"/>
    <cellStyle name="l_Tv Segmentada_Plano AC - AJUSTADO -_Plano ES - 12.05.08 CONFERÊNCIA14-05-08  2 4 2" xfId="42163" xr:uid="{84122F01-F0BA-4CBB-A1C6-AE6115AB17FD}"/>
    <cellStyle name="l_Tv Segmentada_Plano AC - AJUSTADO -_Plano ES - 12.05.08 CONFERÊNCIA14-05-08  2 5" xfId="32837" xr:uid="{78F374F9-75C0-4E3D-A96E-514208F45F8B}"/>
    <cellStyle name="l_Tv Segmentada_Plano AC - AJUSTADO -_Plano ES - 12.05.08 CONFERÊNCIA14-05-08  2 5 2" xfId="44592" xr:uid="{67F4A2FE-7095-4D3E-B39C-F44C3444C27A}"/>
    <cellStyle name="l_Tv Segmentada_Plano AC - AJUSTADO -_Plano ES - 12.05.08 CONFERÊNCIA14-05-08  2 6" xfId="35142" xr:uid="{C76FC976-4EFA-448A-9F4F-BE2FB7F8CE66}"/>
    <cellStyle name="l_Tv Segmentada_Plano AC - AJUSTADO -_Plano ES - 12.05.08 CONFERÊNCIA14-05-08  2 7" xfId="19578" xr:uid="{47F38328-7951-46CC-9DA6-97091131868F}"/>
    <cellStyle name="l_Tv Segmentada_Plano AC - AJUSTADO -_Plano ES - 12.05.08 CONFERÊNCIA14-05-08  3" xfId="12811" xr:uid="{AF905167-3CB9-43D0-86E8-D9D55B44A194}"/>
    <cellStyle name="l_Tv Segmentada_Plano AC - AJUSTADO -_Plano ES - 12.05.08 CONFERÊNCIA14-05-08  3 2" xfId="16441" xr:uid="{F23E4555-5695-4F1B-9109-C65430B9B81C}"/>
    <cellStyle name="l_Tv Segmentada_Plano AC - AJUSTADO -_Plano ES - 12.05.08 CONFERÊNCIA14-05-08  3 2 2" xfId="22600" xr:uid="{0B3ECD11-7EE4-4C21-8809-C8F5718CD2FA}"/>
    <cellStyle name="l_Tv Segmentada_Plano AC - AJUSTADO -_Plano ES - 12.05.08 CONFERÊNCIA14-05-08  3 2 2 2" xfId="39878" xr:uid="{EEB7882E-C503-4EA6-96A9-3AA8472B31CD}"/>
    <cellStyle name="l_Tv Segmentada_Plano AC - AJUSTADO -_Plano ES - 12.05.08 CONFERÊNCIA14-05-08  3 2 3" xfId="27519" xr:uid="{50ECFF55-06B2-4663-92E3-880B6ADB25ED}"/>
    <cellStyle name="l_Tv Segmentada_Plano AC - AJUSTADO -_Plano ES - 12.05.08 CONFERÊNCIA14-05-08  3 2 4" xfId="48778" xr:uid="{332E1AA0-2BAB-469B-8363-37DAD7F65268}"/>
    <cellStyle name="l_Tv Segmentada_Plano AC - AJUSTADO -_Plano ES - 12.05.08 CONFERÊNCIA14-05-08  3 3" xfId="18141" xr:uid="{AB595AA6-C403-43DA-A733-BDD852CD4BA0}"/>
    <cellStyle name="l_Tv Segmentada_Plano AC - AJUSTADO -_Plano ES - 12.05.08 CONFERÊNCIA14-05-08  3 3 2" xfId="24300" xr:uid="{33BB3E9A-E20E-4960-9C2E-0433C3F2BED7}"/>
    <cellStyle name="l_Tv Segmentada_Plano AC - AJUSTADO -_Plano ES - 12.05.08 CONFERÊNCIA14-05-08  3 3 2 2" xfId="42963" xr:uid="{3E6905A1-4DFF-4B7B-B85A-6B57AAB52ECB}"/>
    <cellStyle name="l_Tv Segmentada_Plano AC - AJUSTADO -_Plano ES - 12.05.08 CONFERÊNCIA14-05-08  3 3 3" xfId="30737" xr:uid="{90C14D85-296D-4331-A05B-B348BD788DA3}"/>
    <cellStyle name="l_Tv Segmentada_Plano AC - AJUSTADO -_Plano ES - 12.05.08 CONFERÊNCIA14-05-08  3 4" xfId="33734" xr:uid="{4A7B698B-16B5-4854-A8B4-CA92C08A13F8}"/>
    <cellStyle name="l_Tv Segmentada_Plano AC - AJUSTADO -_Plano ES - 12.05.08 CONFERÊNCIA14-05-08  3 4 2" xfId="45453" xr:uid="{B8F590C2-8784-4A32-8705-529A89EE95FC}"/>
    <cellStyle name="l_Tv Segmentada_Plano AC - AJUSTADO -_Plano ES - 12.05.08 CONFERÊNCIA14-05-08  3 5" xfId="35936" xr:uid="{21C86EAA-385F-4477-ABE1-342F4CADB74C}"/>
    <cellStyle name="l_Tv Segmentada_Plano AC - AJUSTADO -_Plano ES - 12.05.08 CONFERÊNCIA14-05-08  3 6" xfId="32940" xr:uid="{5B4ABD5A-8634-4FF6-B825-0A6DC7F9F78C}"/>
    <cellStyle name="l_Tv Segmentada_Plano AC - AJUSTADO -_Plano ES - 12.05.08 CONFERÊNCIA14-05-08  3 6 2" xfId="44677" xr:uid="{AA6AC8DE-3425-405A-B822-61AB72004275}"/>
    <cellStyle name="l_Tv Segmentada_Plano AC - AJUSTADO -_Plano ES - 12.05.08 CONFERÊNCIA14-05-08  4" xfId="14701" xr:uid="{0DC25B96-8304-4988-81AE-4EF856308C2B}"/>
    <cellStyle name="l_Tv Segmentada_Plano AC - AJUSTADO -_Plano ES - 12.05.08 CONFERÊNCIA14-05-08  4 2" xfId="20860" xr:uid="{D9F02CA5-566A-4509-AE33-FCAEB6DD3BDF}"/>
    <cellStyle name="l_Tv Segmentada_Plano AC - AJUSTADO -_Plano ES - 12.05.08 CONFERÊNCIA14-05-08  4 2 2" xfId="38270" xr:uid="{BAEF863C-8F64-4B5F-8F22-95973C574475}"/>
    <cellStyle name="l_Tv Segmentada_Plano AC - AJUSTADO -_Plano ES - 12.05.08 CONFERÊNCIA14-05-08  4 3" xfId="25768" xr:uid="{62CF68E6-46E0-4756-B458-1F260DC2B798}"/>
    <cellStyle name="l_Tv Segmentada_Plano AC - AJUSTADO -_Plano ES - 12.05.08 CONFERÊNCIA14-05-08  5" xfId="28979" xr:uid="{4C7A8AA1-44FD-4A6B-905C-CC8BFCBE2E0E}"/>
    <cellStyle name="l_Tv Segmentada_Plano AC - AJUSTADO -_Plano ES - 12.05.08 CONFERÊNCIA14-05-08  5 2" xfId="41335" xr:uid="{C2CD0280-F8B9-4500-8D4C-3F6246D13360}"/>
    <cellStyle name="l_Tv Segmentada_Plano AC - AJUSTADO -_Plano ES - 12.05.08 CONFERÊNCIA14-05-08  6" xfId="25877" xr:uid="{0353C786-7BBF-4E5A-9157-A9F0BEA7AB52}"/>
    <cellStyle name="l_Tv Segmentada_Plano AC - AJUSTADO -_Plano ES - 12.05.08 CONFERÊNCIA14-05-08 _OOH - Rev 12" xfId="4569" xr:uid="{80458FEE-B628-431C-8E45-71482AEF0616}"/>
    <cellStyle name="l_Tv Segmentada_Plano AC - AJUSTADO -_Plano MA - 06-05 CONFERÊNCIA 10-05" xfId="2620" xr:uid="{BD8E9BC1-CD60-4C44-BEB4-6D193E8F4C26}"/>
    <cellStyle name="l_Tv Segmentada_Plano AC - AJUSTADO -_Plano MA - 06-05 CONFERÊNCIA 10-05 2" xfId="11859" xr:uid="{628B0830-DAF2-4957-834A-90C78805E68E}"/>
    <cellStyle name="l_Tv Segmentada_Plano AC - AJUSTADO -_Plano MA - 06-05 CONFERÊNCIA 10-05 2 2" xfId="13615" xr:uid="{C75780F5-826A-4512-9DE4-61F3EAAA65E3}"/>
    <cellStyle name="l_Tv Segmentada_Plano AC - AJUSTADO -_Plano MA - 06-05 CONFERÊNCIA 10-05 2 2 2" xfId="17245" xr:uid="{69BA485C-8005-45EE-B6B9-A3B98C64CA96}"/>
    <cellStyle name="l_Tv Segmentada_Plano AC - AJUSTADO -_Plano MA - 06-05 CONFERÊNCIA 10-05 2 2 2 2" xfId="23404" xr:uid="{A7E65934-8ED1-475F-AB11-7FDC54244617}"/>
    <cellStyle name="l_Tv Segmentada_Plano AC - AJUSTADO -_Plano MA - 06-05 CONFERÊNCIA 10-05 2 2 2 2 2" xfId="40671" xr:uid="{68FB4210-7B2D-410A-8357-A71F2CFB24B3}"/>
    <cellStyle name="l_Tv Segmentada_Plano AC - AJUSTADO -_Plano MA - 06-05 CONFERÊNCIA 10-05 2 2 2 3" xfId="28312" xr:uid="{93F66495-F890-4E88-B85F-8089688FB1B8}"/>
    <cellStyle name="l_Tv Segmentada_Plano AC - AJUSTADO -_Plano MA - 06-05 CONFERÊNCIA 10-05 2 2 3" xfId="31536" xr:uid="{311BBCEE-6B63-4898-B08A-4FB32FD1FCF6}"/>
    <cellStyle name="l_Tv Segmentada_Plano AC - AJUSTADO -_Plano MA - 06-05 CONFERÊNCIA 10-05 2 2 3 2" xfId="43760" xr:uid="{75806508-D5E1-492D-9522-AEB510F6C41A}"/>
    <cellStyle name="l_Tv Segmentada_Plano AC - AJUSTADO -_Plano MA - 06-05 CONFERÊNCIA 10-05 2 2 4" xfId="34528" xr:uid="{0A08710F-1F7C-4245-A4DD-F9DC8D3AA4AC}"/>
    <cellStyle name="l_Tv Segmentada_Plano AC - AJUSTADO -_Plano MA - 06-05 CONFERÊNCIA 10-05 2 2 4 2" xfId="46247" xr:uid="{44C2E7C1-CA25-45FA-AB5D-1E5752C4C4FD}"/>
    <cellStyle name="l_Tv Segmentada_Plano AC - AJUSTADO -_Plano MA - 06-05 CONFERÊNCIA 10-05 2 2 5" xfId="36729" xr:uid="{C17089A5-BCF0-4F1D-A827-40B43C537A3B}"/>
    <cellStyle name="l_Tv Segmentada_Plano AC - AJUSTADO -_Plano MA - 06-05 CONFERÊNCIA 10-05 2 2 6" xfId="24641" xr:uid="{5D31D07F-8D0B-4C39-860B-3B8DD6F99C98}"/>
    <cellStyle name="l_Tv Segmentada_Plano AC - AJUSTADO -_Plano MA - 06-05 CONFERÊNCIA 10-05 2 3" xfId="15542" xr:uid="{039003A8-A218-4EA8-8A50-35CA825B8415}"/>
    <cellStyle name="l_Tv Segmentada_Plano AC - AJUSTADO -_Plano MA - 06-05 CONFERÊNCIA 10-05 2 3 2" xfId="21701" xr:uid="{67200DB9-9893-4D9F-AE22-5D12523A9E72}"/>
    <cellStyle name="l_Tv Segmentada_Plano AC - AJUSTADO -_Plano MA - 06-05 CONFERÊNCIA 10-05 2 3 2 2" xfId="39074" xr:uid="{0AFB03FC-DA8C-41BF-BD4C-294E486A15B0}"/>
    <cellStyle name="l_Tv Segmentada_Plano AC - AJUSTADO -_Plano MA - 06-05 CONFERÊNCIA 10-05 2 3 3" xfId="26663" xr:uid="{8B30C6F9-6C2E-429E-8FB0-A662798C8521}"/>
    <cellStyle name="l_Tv Segmentada_Plano AC - AJUSTADO -_Plano MA - 06-05 CONFERÊNCIA 10-05 2 4" xfId="29854" xr:uid="{D4B92FEF-4AFE-49DD-9320-6626F059093A}"/>
    <cellStyle name="l_Tv Segmentada_Plano AC - AJUSTADO -_Plano MA - 06-05 CONFERÊNCIA 10-05 2 4 2" xfId="42164" xr:uid="{0BFFE85B-FD4B-4702-9362-BDB73A88AFFD}"/>
    <cellStyle name="l_Tv Segmentada_Plano AC - AJUSTADO -_Plano MA - 06-05 CONFERÊNCIA 10-05 2 5" xfId="32838" xr:uid="{5CA1C9FA-DB4D-4EF3-A605-10690ED66C61}"/>
    <cellStyle name="l_Tv Segmentada_Plano AC - AJUSTADO -_Plano MA - 06-05 CONFERÊNCIA 10-05 2 5 2" xfId="44593" xr:uid="{19168A1A-C5EE-41A8-8E6F-82122DF2BABC}"/>
    <cellStyle name="l_Tv Segmentada_Plano AC - AJUSTADO -_Plano MA - 06-05 CONFERÊNCIA 10-05 2 6" xfId="35143" xr:uid="{476840CE-8556-4B51-BB94-FA1EFB6A2CD1}"/>
    <cellStyle name="l_Tv Segmentada_Plano AC - AJUSTADO -_Plano MA - 06-05 CONFERÊNCIA 10-05 2 7" xfId="18901" xr:uid="{438DC50B-8BE1-4B10-8B00-2BB3E4F7BDF3}"/>
    <cellStyle name="l_Tv Segmentada_Plano AC - AJUSTADO -_Plano MA - 06-05 CONFERÊNCIA 10-05 3" xfId="12812" xr:uid="{D6660565-EC0E-436F-BCB4-83FA7108116E}"/>
    <cellStyle name="l_Tv Segmentada_Plano AC - AJUSTADO -_Plano MA - 06-05 CONFERÊNCIA 10-05 3 2" xfId="16442" xr:uid="{4629D5FC-D37C-4C3E-9798-191D50A50FB7}"/>
    <cellStyle name="l_Tv Segmentada_Plano AC - AJUSTADO -_Plano MA - 06-05 CONFERÊNCIA 10-05 3 2 2" xfId="22601" xr:uid="{5016C9E5-0F31-4871-A42F-5C7802E9E75D}"/>
    <cellStyle name="l_Tv Segmentada_Plano AC - AJUSTADO -_Plano MA - 06-05 CONFERÊNCIA 10-05 3 2 2 2" xfId="39879" xr:uid="{3340748F-5513-4439-AB21-9BFB006C3384}"/>
    <cellStyle name="l_Tv Segmentada_Plano AC - AJUSTADO -_Plano MA - 06-05 CONFERÊNCIA 10-05 3 2 3" xfId="27520" xr:uid="{4CF684F7-5993-4580-B218-B5E7D52B2C3D}"/>
    <cellStyle name="l_Tv Segmentada_Plano AC - AJUSTADO -_Plano MA - 06-05 CONFERÊNCIA 10-05 3 2 4" xfId="48779" xr:uid="{34219B30-4586-48F5-A2D4-2C0C2FA8138E}"/>
    <cellStyle name="l_Tv Segmentada_Plano AC - AJUSTADO -_Plano MA - 06-05 CONFERÊNCIA 10-05 3 3" xfId="18142" xr:uid="{EC23A784-A725-4902-8A74-2960841E4641}"/>
    <cellStyle name="l_Tv Segmentada_Plano AC - AJUSTADO -_Plano MA - 06-05 CONFERÊNCIA 10-05 3 3 2" xfId="24301" xr:uid="{D3E30EBD-E4D5-4B14-8E0D-1E6D1C0BD9B4}"/>
    <cellStyle name="l_Tv Segmentada_Plano AC - AJUSTADO -_Plano MA - 06-05 CONFERÊNCIA 10-05 3 3 2 2" xfId="42964" xr:uid="{CBB48737-8E5C-479A-8456-F998A07701E9}"/>
    <cellStyle name="l_Tv Segmentada_Plano AC - AJUSTADO -_Plano MA - 06-05 CONFERÊNCIA 10-05 3 3 3" xfId="30738" xr:uid="{EED6F401-9D5C-4CE2-A2A9-A21360527B2A}"/>
    <cellStyle name="l_Tv Segmentada_Plano AC - AJUSTADO -_Plano MA - 06-05 CONFERÊNCIA 10-05 3 4" xfId="33735" xr:uid="{6CCF441B-F30B-43FE-B832-36FD9865500B}"/>
    <cellStyle name="l_Tv Segmentada_Plano AC - AJUSTADO -_Plano MA - 06-05 CONFERÊNCIA 10-05 3 4 2" xfId="45454" xr:uid="{6953AF7B-EA4C-4B44-84DC-B1F7F88A0F87}"/>
    <cellStyle name="l_Tv Segmentada_Plano AC - AJUSTADO -_Plano MA - 06-05 CONFERÊNCIA 10-05 3 5" xfId="35937" xr:uid="{44F0CE6A-2A07-4BC0-BEAE-BB38C4E42B7E}"/>
    <cellStyle name="l_Tv Segmentada_Plano AC - AJUSTADO -_Plano MA - 06-05 CONFERÊNCIA 10-05 3 6" xfId="36968" xr:uid="{A1F590C5-CB5B-495F-B4F3-770369AF73BB}"/>
    <cellStyle name="l_Tv Segmentada_Plano AC - AJUSTADO -_Plano MA - 06-05 CONFERÊNCIA 10-05 3 6 2" xfId="46504" xr:uid="{96782C01-0C1E-44EF-998B-385D5193811D}"/>
    <cellStyle name="l_Tv Segmentada_Plano AC - AJUSTADO -_Plano MA - 06-05 CONFERÊNCIA 10-05 4" xfId="14702" xr:uid="{AC26CE3F-6860-47EB-9DE6-07DD08E64C76}"/>
    <cellStyle name="l_Tv Segmentada_Plano AC - AJUSTADO -_Plano MA - 06-05 CONFERÊNCIA 10-05 4 2" xfId="20861" xr:uid="{18091A12-9D67-4B01-BB99-0CF30DA33826}"/>
    <cellStyle name="l_Tv Segmentada_Plano AC - AJUSTADO -_Plano MA - 06-05 CONFERÊNCIA 10-05 4 2 2" xfId="38271" xr:uid="{F4E8CD14-CB85-412C-8B8D-06D07D28BA9E}"/>
    <cellStyle name="l_Tv Segmentada_Plano AC - AJUSTADO -_Plano MA - 06-05 CONFERÊNCIA 10-05 4 3" xfId="25769" xr:uid="{7F19BCBD-3C42-40C5-81D4-BFA7112E5A6E}"/>
    <cellStyle name="l_Tv Segmentada_Plano AC - AJUSTADO -_Plano MA - 06-05 CONFERÊNCIA 10-05 5" xfId="28980" xr:uid="{DC04A17A-D37C-464A-AA23-269FB45DBEC2}"/>
    <cellStyle name="l_Tv Segmentada_Plano AC - AJUSTADO -_Plano MA - 06-05 CONFERÊNCIA 10-05 5 2" xfId="41336" xr:uid="{8C29F923-D311-405A-9BB4-19D387CE685E}"/>
    <cellStyle name="l_Tv Segmentada_Plano AC - AJUSTADO -_Plano MA - 06-05 CONFERÊNCIA 10-05 6" xfId="25874" xr:uid="{02A63447-665A-47D1-85EF-E4FD24ADCE2D}"/>
    <cellStyle name="l_Tv Segmentada_Plano AC - AJUSTADO -_Plano MA - 06-05 CONFERÊNCIA 10-05_OOH - Rev 12" xfId="4570" xr:uid="{FA6E2C31-2B99-4037-B9AE-BF79D677B30D}"/>
    <cellStyle name="l_Tv Segmentada_Plano AC - AJUSTADO -_Plano MA - 06-05 CONFERÊNCIA 10-05_TV MATISSE" xfId="2621" xr:uid="{2387F5AA-981B-4271-87C9-83EF9EF8D61D}"/>
    <cellStyle name="l_Tv Segmentada_Plano AC - AJUSTADO -_Plano MA - 06-05 CONFERÊNCIA 10-05_TV MATISSE 2" xfId="11860" xr:uid="{DE803F7A-201E-4FCE-8BA4-D13CA21F486D}"/>
    <cellStyle name="l_Tv Segmentada_Plano AC - AJUSTADO -_Plano MA - 06-05 CONFERÊNCIA 10-05_TV MATISSE 2 2" xfId="13616" xr:uid="{9AE1724C-B155-4FC8-B548-85281A47BB8D}"/>
    <cellStyle name="l_Tv Segmentada_Plano AC - AJUSTADO -_Plano MA - 06-05 CONFERÊNCIA 10-05_TV MATISSE 2 2 2" xfId="17246" xr:uid="{E760FB40-B5CA-434F-9130-0072C40C68C3}"/>
    <cellStyle name="l_Tv Segmentada_Plano AC - AJUSTADO -_Plano MA - 06-05 CONFERÊNCIA 10-05_TV MATISSE 2 2 2 2" xfId="23405" xr:uid="{83E9C108-5254-4148-A94E-525DB5063B54}"/>
    <cellStyle name="l_Tv Segmentada_Plano AC - AJUSTADO -_Plano MA - 06-05 CONFERÊNCIA 10-05_TV MATISSE 2 2 2 2 2" xfId="40672" xr:uid="{2AFC00D1-00F4-4F2A-A9A3-D3E00F033E61}"/>
    <cellStyle name="l_Tv Segmentada_Plano AC - AJUSTADO -_Plano MA - 06-05 CONFERÊNCIA 10-05_TV MATISSE 2 2 2 3" xfId="28313" xr:uid="{E2481076-0F8E-4A57-A49B-3A9EDF966BE4}"/>
    <cellStyle name="l_Tv Segmentada_Plano AC - AJUSTADO -_Plano MA - 06-05 CONFERÊNCIA 10-05_TV MATISSE 2 2 3" xfId="31537" xr:uid="{8C0835C6-B5BF-4C2C-94F8-4DE972841C84}"/>
    <cellStyle name="l_Tv Segmentada_Plano AC - AJUSTADO -_Plano MA - 06-05 CONFERÊNCIA 10-05_TV MATISSE 2 2 3 2" xfId="43761" xr:uid="{0F515308-BB4F-46E3-A9F4-1F570DCCC8D9}"/>
    <cellStyle name="l_Tv Segmentada_Plano AC - AJUSTADO -_Plano MA - 06-05 CONFERÊNCIA 10-05_TV MATISSE 2 2 4" xfId="34529" xr:uid="{A75D3D39-6BF5-4761-AE1E-1CA8D0373DF2}"/>
    <cellStyle name="l_Tv Segmentada_Plano AC - AJUSTADO -_Plano MA - 06-05 CONFERÊNCIA 10-05_TV MATISSE 2 2 4 2" xfId="46248" xr:uid="{3C88775F-9E10-4EFE-95A4-A89CA8BC8481}"/>
    <cellStyle name="l_Tv Segmentada_Plano AC - AJUSTADO -_Plano MA - 06-05 CONFERÊNCIA 10-05_TV MATISSE 2 2 5" xfId="36730" xr:uid="{0605036D-6A23-4354-8CB2-C12F527D9979}"/>
    <cellStyle name="l_Tv Segmentada_Plano AC - AJUSTADO -_Plano MA - 06-05 CONFERÊNCIA 10-05_TV MATISSE 2 2 6" xfId="24642" xr:uid="{4F0C84D3-29E9-4016-8FF8-A0972BC3AA88}"/>
    <cellStyle name="l_Tv Segmentada_Plano AC - AJUSTADO -_Plano MA - 06-05 CONFERÊNCIA 10-05_TV MATISSE 2 3" xfId="15543" xr:uid="{6C3391CF-05EA-441D-8403-BD876B8185A9}"/>
    <cellStyle name="l_Tv Segmentada_Plano AC - AJUSTADO -_Plano MA - 06-05 CONFERÊNCIA 10-05_TV MATISSE 2 3 2" xfId="21702" xr:uid="{54577772-7F62-4D56-B4FC-F9369AC7C379}"/>
    <cellStyle name="l_Tv Segmentada_Plano AC - AJUSTADO -_Plano MA - 06-05 CONFERÊNCIA 10-05_TV MATISSE 2 3 2 2" xfId="39075" xr:uid="{1E26E0DF-3269-4E74-A5C8-62A955AD5005}"/>
    <cellStyle name="l_Tv Segmentada_Plano AC - AJUSTADO -_Plano MA - 06-05 CONFERÊNCIA 10-05_TV MATISSE 2 3 3" xfId="26664" xr:uid="{62A847A5-78E9-4059-A176-08EE849E94B8}"/>
    <cellStyle name="l_Tv Segmentada_Plano AC - AJUSTADO -_Plano MA - 06-05 CONFERÊNCIA 10-05_TV MATISSE 2 4" xfId="29855" xr:uid="{D31AE2AD-40BF-468D-AD8F-FE4011FB99BE}"/>
    <cellStyle name="l_Tv Segmentada_Plano AC - AJUSTADO -_Plano MA - 06-05 CONFERÊNCIA 10-05_TV MATISSE 2 4 2" xfId="42165" xr:uid="{CF1F7928-DC99-43F5-AAAF-CEA403EF93DF}"/>
    <cellStyle name="l_Tv Segmentada_Plano AC - AJUSTADO -_Plano MA - 06-05 CONFERÊNCIA 10-05_TV MATISSE 2 5" xfId="32839" xr:uid="{4DCF0E66-F40D-4315-AD94-D103ED6D9D91}"/>
    <cellStyle name="l_Tv Segmentada_Plano AC - AJUSTADO -_Plano MA - 06-05 CONFERÊNCIA 10-05_TV MATISSE 2 5 2" xfId="44594" xr:uid="{0A4A73FB-A920-460E-ABE5-B9467D0C1596}"/>
    <cellStyle name="l_Tv Segmentada_Plano AC - AJUSTADO -_Plano MA - 06-05 CONFERÊNCIA 10-05_TV MATISSE 2 6" xfId="35144" xr:uid="{824A7C3F-F7AD-465D-A7C5-CA89E09C8B83}"/>
    <cellStyle name="l_Tv Segmentada_Plano AC - AJUSTADO -_Plano MA - 06-05 CONFERÊNCIA 10-05_TV MATISSE 2 7" xfId="18585" xr:uid="{0F569B35-ACE3-4EDD-A9D3-E3DCCDF31D87}"/>
    <cellStyle name="l_Tv Segmentada_Plano AC - AJUSTADO -_Plano MA - 06-05 CONFERÊNCIA 10-05_TV MATISSE 3" xfId="12813" xr:uid="{32D7BE8E-8E74-4E30-A68A-B8DC74947959}"/>
    <cellStyle name="l_Tv Segmentada_Plano AC - AJUSTADO -_Plano MA - 06-05 CONFERÊNCIA 10-05_TV MATISSE 3 2" xfId="16443" xr:uid="{B2E297BD-88EC-48A4-843B-572BFFC21E8C}"/>
    <cellStyle name="l_Tv Segmentada_Plano AC - AJUSTADO -_Plano MA - 06-05 CONFERÊNCIA 10-05_TV MATISSE 3 2 2" xfId="22602" xr:uid="{9EEC4E0D-26F4-48F8-89FD-D08B9B8A0A4D}"/>
    <cellStyle name="l_Tv Segmentada_Plano AC - AJUSTADO -_Plano MA - 06-05 CONFERÊNCIA 10-05_TV MATISSE 3 2 2 2" xfId="39880" xr:uid="{693D4905-BBC8-4BF0-B305-DB38098DB7CF}"/>
    <cellStyle name="l_Tv Segmentada_Plano AC - AJUSTADO -_Plano MA - 06-05 CONFERÊNCIA 10-05_TV MATISSE 3 2 3" xfId="27521" xr:uid="{27151C2A-A92F-4B35-916F-344FA8CE4F4E}"/>
    <cellStyle name="l_Tv Segmentada_Plano AC - AJUSTADO -_Plano MA - 06-05 CONFERÊNCIA 10-05_TV MATISSE 3 2 4" xfId="48780" xr:uid="{E44C438F-AF3C-4BA0-9E3D-2E23535CAA8F}"/>
    <cellStyle name="l_Tv Segmentada_Plano AC - AJUSTADO -_Plano MA - 06-05 CONFERÊNCIA 10-05_TV MATISSE 3 3" xfId="18143" xr:uid="{F5A30F73-2138-49D7-A821-C14CE59DE86A}"/>
    <cellStyle name="l_Tv Segmentada_Plano AC - AJUSTADO -_Plano MA - 06-05 CONFERÊNCIA 10-05_TV MATISSE 3 3 2" xfId="24302" xr:uid="{278225F5-915B-4233-9553-7D9557E34E68}"/>
    <cellStyle name="l_Tv Segmentada_Plano AC - AJUSTADO -_Plano MA - 06-05 CONFERÊNCIA 10-05_TV MATISSE 3 3 2 2" xfId="42965" xr:uid="{6034620E-4FC0-4661-AB82-085A08BFF81E}"/>
    <cellStyle name="l_Tv Segmentada_Plano AC - AJUSTADO -_Plano MA - 06-05 CONFERÊNCIA 10-05_TV MATISSE 3 3 3" xfId="30739" xr:uid="{FEEE9D91-25BF-4152-A027-3E836FC324D6}"/>
    <cellStyle name="l_Tv Segmentada_Plano AC - AJUSTADO -_Plano MA - 06-05 CONFERÊNCIA 10-05_TV MATISSE 3 4" xfId="33736" xr:uid="{0EADE732-4D20-484E-984B-93A2FC80429F}"/>
    <cellStyle name="l_Tv Segmentada_Plano AC - AJUSTADO -_Plano MA - 06-05 CONFERÊNCIA 10-05_TV MATISSE 3 4 2" xfId="45455" xr:uid="{BA91C78E-639E-48C8-9945-0B0D806BD337}"/>
    <cellStyle name="l_Tv Segmentada_Plano AC - AJUSTADO -_Plano MA - 06-05 CONFERÊNCIA 10-05_TV MATISSE 3 5" xfId="35938" xr:uid="{819D3CF0-6840-49B4-ABE6-C9E1BCAEB807}"/>
    <cellStyle name="l_Tv Segmentada_Plano AC - AJUSTADO -_Plano MA - 06-05 CONFERÊNCIA 10-05_TV MATISSE 3 6" xfId="37171" xr:uid="{B95310B6-98F3-4C53-8C54-607BD6A42F61}"/>
    <cellStyle name="l_Tv Segmentada_Plano AC - AJUSTADO -_Plano MA - 06-05 CONFERÊNCIA 10-05_TV MATISSE 3 6 2" xfId="46707" xr:uid="{C034B296-2F3F-40B5-A78C-B97C4360C4CB}"/>
    <cellStyle name="l_Tv Segmentada_Plano AC - AJUSTADO -_Plano MA - 06-05 CONFERÊNCIA 10-05_TV MATISSE 4" xfId="14703" xr:uid="{639A6D28-5078-4177-B51B-71D8898CF8A4}"/>
    <cellStyle name="l_Tv Segmentada_Plano AC - AJUSTADO -_Plano MA - 06-05 CONFERÊNCIA 10-05_TV MATISSE 4 2" xfId="20862" xr:uid="{E6E004E7-0956-457F-9F80-AA207577D5C2}"/>
    <cellStyle name="l_Tv Segmentada_Plano AC - AJUSTADO -_Plano MA - 06-05 CONFERÊNCIA 10-05_TV MATISSE 4 2 2" xfId="38272" xr:uid="{6B4E1ACA-D89F-4F7C-8DD1-88569A37B11B}"/>
    <cellStyle name="l_Tv Segmentada_Plano AC - AJUSTADO -_Plano MA - 06-05 CONFERÊNCIA 10-05_TV MATISSE 4 3" xfId="25770" xr:uid="{56B035A3-1B9E-4768-83FE-D16ED7827106}"/>
    <cellStyle name="l_Tv Segmentada_Plano AC - AJUSTADO -_Plano MA - 06-05 CONFERÊNCIA 10-05_TV MATISSE 5" xfId="28981" xr:uid="{E07A2FA3-C2ED-4938-9F3F-F2D36612619B}"/>
    <cellStyle name="l_Tv Segmentada_Plano AC - AJUSTADO -_Plano MA - 06-05 CONFERÊNCIA 10-05_TV MATISSE 5 2" xfId="41337" xr:uid="{6D36FBAC-A30C-4261-BB64-F8699F8F98B8}"/>
    <cellStyle name="l_Tv Segmentada_Plano AC - AJUSTADO -_Plano MA - 06-05 CONFERÊNCIA 10-05_TV MATISSE 6" xfId="25871" xr:uid="{C1FABE35-EC84-464C-A614-E8F2D62515A1}"/>
    <cellStyle name="l_Tv Segmentada_Plano AC - AJUSTADO -_Plano MA - 06-05 CONFERÊNCIA 10-05_TV MATISSE_OOH - Rev 12" xfId="4571" xr:uid="{83C0682C-4E0D-4F1D-953B-71912B32B267}"/>
    <cellStyle name="l_Tv Segmentada_Plano AC - AJUSTADO -_Plano MA - REV II - 16.05" xfId="2622" xr:uid="{65F0E1D7-CC7B-4710-AC8B-AAD659734C55}"/>
    <cellStyle name="l_Tv Segmentada_Plano AC - AJUSTADO -_Plano MA - REV II - 16.05 2" xfId="11861" xr:uid="{42CCE19E-5616-492C-9CC8-A1D8339F9B51}"/>
    <cellStyle name="l_Tv Segmentada_Plano AC - AJUSTADO -_Plano MA - REV II - 16.05 2 2" xfId="13617" xr:uid="{FBE1F5D4-810F-4B22-BDE5-DE98B268656B}"/>
    <cellStyle name="l_Tv Segmentada_Plano AC - AJUSTADO -_Plano MA - REV II - 16.05 2 2 2" xfId="17247" xr:uid="{C38F5C34-C808-45C5-ABC6-15D6886E6E6D}"/>
    <cellStyle name="l_Tv Segmentada_Plano AC - AJUSTADO -_Plano MA - REV II - 16.05 2 2 2 2" xfId="23406" xr:uid="{12D91C54-13E4-44B7-AB93-E0B30F139811}"/>
    <cellStyle name="l_Tv Segmentada_Plano AC - AJUSTADO -_Plano MA - REV II - 16.05 2 2 2 2 2" xfId="40673" xr:uid="{3BF4C5E3-7040-431A-96F3-5457C80888BF}"/>
    <cellStyle name="l_Tv Segmentada_Plano AC - AJUSTADO -_Plano MA - REV II - 16.05 2 2 2 3" xfId="28314" xr:uid="{89BDBEAB-2BA8-4874-8586-B79ADDD386BB}"/>
    <cellStyle name="l_Tv Segmentada_Plano AC - AJUSTADO -_Plano MA - REV II - 16.05 2 2 3" xfId="31538" xr:uid="{E5013CCE-8BFF-484E-BD01-401721D7B2C0}"/>
    <cellStyle name="l_Tv Segmentada_Plano AC - AJUSTADO -_Plano MA - REV II - 16.05 2 2 3 2" xfId="43762" xr:uid="{E6941753-FC51-4F44-AEB9-526A716AB331}"/>
    <cellStyle name="l_Tv Segmentada_Plano AC - AJUSTADO -_Plano MA - REV II - 16.05 2 2 4" xfId="34530" xr:uid="{7A949E1C-2BC7-4D5D-BF76-B0366C055C44}"/>
    <cellStyle name="l_Tv Segmentada_Plano AC - AJUSTADO -_Plano MA - REV II - 16.05 2 2 4 2" xfId="46249" xr:uid="{479703F5-CBC3-4701-9AC5-E6E0106BD7FB}"/>
    <cellStyle name="l_Tv Segmentada_Plano AC - AJUSTADO -_Plano MA - REV II - 16.05 2 2 5" xfId="36731" xr:uid="{1CF207A7-9B8C-4ECA-AEA9-7A94867573A8}"/>
    <cellStyle name="l_Tv Segmentada_Plano AC - AJUSTADO -_Plano MA - REV II - 16.05 2 2 6" xfId="24643" xr:uid="{8CF90283-45B4-4747-A303-1DC826201424}"/>
    <cellStyle name="l_Tv Segmentada_Plano AC - AJUSTADO -_Plano MA - REV II - 16.05 2 3" xfId="15544" xr:uid="{B8EBC062-0550-440D-B48C-9DC93A967A6B}"/>
    <cellStyle name="l_Tv Segmentada_Plano AC - AJUSTADO -_Plano MA - REV II - 16.05 2 3 2" xfId="21703" xr:uid="{9716D444-5E2B-425F-AB34-BA4C6CB2C731}"/>
    <cellStyle name="l_Tv Segmentada_Plano AC - AJUSTADO -_Plano MA - REV II - 16.05 2 3 2 2" xfId="39076" xr:uid="{9AFF7E92-A1EF-452B-BD63-CFF4A70957CC}"/>
    <cellStyle name="l_Tv Segmentada_Plano AC - AJUSTADO -_Plano MA - REV II - 16.05 2 3 3" xfId="26665" xr:uid="{D957B652-350B-438F-AC89-32CB927C1FDB}"/>
    <cellStyle name="l_Tv Segmentada_Plano AC - AJUSTADO -_Plano MA - REV II - 16.05 2 4" xfId="29856" xr:uid="{BB81CE01-849D-43B8-A46F-BB51F5DC80CE}"/>
    <cellStyle name="l_Tv Segmentada_Plano AC - AJUSTADO -_Plano MA - REV II - 16.05 2 4 2" xfId="42166" xr:uid="{2A0F9AB4-A025-47FD-BD6F-E10ACD09AC31}"/>
    <cellStyle name="l_Tv Segmentada_Plano AC - AJUSTADO -_Plano MA - REV II - 16.05 2 5" xfId="32840" xr:uid="{4E6B8667-6EF7-4516-883B-59C3680352C7}"/>
    <cellStyle name="l_Tv Segmentada_Plano AC - AJUSTADO -_Plano MA - REV II - 16.05 2 5 2" xfId="44595" xr:uid="{4C889BF0-59D4-4E7C-9A84-A846B7A12C62}"/>
    <cellStyle name="l_Tv Segmentada_Plano AC - AJUSTADO -_Plano MA - REV II - 16.05 2 6" xfId="35145" xr:uid="{77667E4F-913E-41EC-9411-595863CCF156}"/>
    <cellStyle name="l_Tv Segmentada_Plano AC - AJUSTADO -_Plano MA - REV II - 16.05 2 7" xfId="19283" xr:uid="{31CE02F2-DF25-44CC-AAB0-09B35C46185A}"/>
    <cellStyle name="l_Tv Segmentada_Plano AC - AJUSTADO -_Plano MA - REV II - 16.05 3" xfId="12814" xr:uid="{EC0AD8B6-D492-421D-86D7-76B7770661A6}"/>
    <cellStyle name="l_Tv Segmentada_Plano AC - AJUSTADO -_Plano MA - REV II - 16.05 3 2" xfId="16444" xr:uid="{B2DD395E-09D3-41F0-9F3C-4089F3C794A6}"/>
    <cellStyle name="l_Tv Segmentada_Plano AC - AJUSTADO -_Plano MA - REV II - 16.05 3 2 2" xfId="22603" xr:uid="{36AAACD4-B181-4A96-8B65-C13054C0D4E5}"/>
    <cellStyle name="l_Tv Segmentada_Plano AC - AJUSTADO -_Plano MA - REV II - 16.05 3 2 2 2" xfId="39881" xr:uid="{C315BABC-E110-4165-BAA0-025FB46C07E8}"/>
    <cellStyle name="l_Tv Segmentada_Plano AC - AJUSTADO -_Plano MA - REV II - 16.05 3 2 3" xfId="27522" xr:uid="{C0BE2912-AB16-45A6-ACE3-08795392DAF3}"/>
    <cellStyle name="l_Tv Segmentada_Plano AC - AJUSTADO -_Plano MA - REV II - 16.05 3 2 4" xfId="48781" xr:uid="{E7A43DE8-C2F7-421A-9F98-734F1FAB24A9}"/>
    <cellStyle name="l_Tv Segmentada_Plano AC - AJUSTADO -_Plano MA - REV II - 16.05 3 3" xfId="18144" xr:uid="{BB0791B0-CED7-4A66-B988-F75C0541A354}"/>
    <cellStyle name="l_Tv Segmentada_Plano AC - AJUSTADO -_Plano MA - REV II - 16.05 3 3 2" xfId="24303" xr:uid="{9809D662-54E4-4A7D-8B51-EF88CE80A839}"/>
    <cellStyle name="l_Tv Segmentada_Plano AC - AJUSTADO -_Plano MA - REV II - 16.05 3 3 2 2" xfId="42966" xr:uid="{13CF39BA-5968-4119-92A0-6C45352D67A7}"/>
    <cellStyle name="l_Tv Segmentada_Plano AC - AJUSTADO -_Plano MA - REV II - 16.05 3 3 3" xfId="30740" xr:uid="{CC3E3516-6316-47B4-8FDE-C0D8F5A9D5F8}"/>
    <cellStyle name="l_Tv Segmentada_Plano AC - AJUSTADO -_Plano MA - REV II - 16.05 3 4" xfId="33737" xr:uid="{980EA367-8DCB-4760-BF6F-463CD179ED30}"/>
    <cellStyle name="l_Tv Segmentada_Plano AC - AJUSTADO -_Plano MA - REV II - 16.05 3 4 2" xfId="45456" xr:uid="{056DE434-4555-45D7-AA69-35BCCABEC3D3}"/>
    <cellStyle name="l_Tv Segmentada_Plano AC - AJUSTADO -_Plano MA - REV II - 16.05 3 5" xfId="35939" xr:uid="{C22BAB50-AFBE-4DF8-B24D-426E40AEA839}"/>
    <cellStyle name="l_Tv Segmentada_Plano AC - AJUSTADO -_Plano MA - REV II - 16.05 3 6" xfId="36771" xr:uid="{12199E84-3DBD-44E0-A7CE-D3D4B3D97B21}"/>
    <cellStyle name="l_Tv Segmentada_Plano AC - AJUSTADO -_Plano MA - REV II - 16.05 3 6 2" xfId="46307" xr:uid="{F0524F5E-08F9-4DAD-AD9A-B4E67D8DFF26}"/>
    <cellStyle name="l_Tv Segmentada_Plano AC - AJUSTADO -_Plano MA - REV II - 16.05 4" xfId="14704" xr:uid="{0E44CE7B-5FA1-4CAA-A2BC-F9C19C83C381}"/>
    <cellStyle name="l_Tv Segmentada_Plano AC - AJUSTADO -_Plano MA - REV II - 16.05 4 2" xfId="20863" xr:uid="{57016366-2A5B-4650-BF32-F99933310CA4}"/>
    <cellStyle name="l_Tv Segmentada_Plano AC - AJUSTADO -_Plano MA - REV II - 16.05 4 2 2" xfId="38273" xr:uid="{0F06E7FF-A831-499D-ABC7-8FC70E0D6CEC}"/>
    <cellStyle name="l_Tv Segmentada_Plano AC - AJUSTADO -_Plano MA - REV II - 16.05 4 3" xfId="25771" xr:uid="{04B6C7F2-0705-4CC7-A997-4BC95A534D6C}"/>
    <cellStyle name="l_Tv Segmentada_Plano AC - AJUSTADO -_Plano MA - REV II - 16.05 5" xfId="28982" xr:uid="{4642B70A-18E0-4CCD-9545-300807216F58}"/>
    <cellStyle name="l_Tv Segmentada_Plano AC - AJUSTADO -_Plano MA - REV II - 16.05 5 2" xfId="41338" xr:uid="{497E83F7-451D-4AF2-8407-FAC332503033}"/>
    <cellStyle name="l_Tv Segmentada_Plano AC - AJUSTADO -_Plano MA - REV II - 16.05 6" xfId="24942" xr:uid="{7057DAA6-F45A-499F-AE52-8CC17F0A0477}"/>
    <cellStyle name="l_Tv Segmentada_Plano AC - AJUSTADO -_Plano MA - REV II - 16.05_OOH - Rev 12" xfId="4572" xr:uid="{2EF13A87-15B0-45B9-9EE6-6F6502281FCA}"/>
    <cellStyle name="l_Tv Segmentada_Plano AC - AJUSTADO -_Plano MG - 06.05.08 CONFERÊNCIA 15.05.08" xfId="2623" xr:uid="{D66EC7B1-9A04-4BEC-8942-24BB4D1A09AB}"/>
    <cellStyle name="l_Tv Segmentada_Plano AC - AJUSTADO -_Plano MG - 06.05.08 CONFERÊNCIA 15.05.08 2" xfId="11862" xr:uid="{A8D883D1-EE07-4C55-B9FF-5DEE8339E7BB}"/>
    <cellStyle name="l_Tv Segmentada_Plano AC - AJUSTADO -_Plano MG - 06.05.08 CONFERÊNCIA 15.05.08 2 2" xfId="13618" xr:uid="{9547A515-F412-4BC4-84AA-7AF9D49C017A}"/>
    <cellStyle name="l_Tv Segmentada_Plano AC - AJUSTADO -_Plano MG - 06.05.08 CONFERÊNCIA 15.05.08 2 2 2" xfId="17248" xr:uid="{BFCF199D-7751-4C24-95AC-AA1B6105936B}"/>
    <cellStyle name="l_Tv Segmentada_Plano AC - AJUSTADO -_Plano MG - 06.05.08 CONFERÊNCIA 15.05.08 2 2 2 2" xfId="23407" xr:uid="{634F4A2E-815A-429F-9279-35AD304C7C0F}"/>
    <cellStyle name="l_Tv Segmentada_Plano AC - AJUSTADO -_Plano MG - 06.05.08 CONFERÊNCIA 15.05.08 2 2 2 2 2" xfId="40674" xr:uid="{FDAB1A43-8E01-4273-A280-985EC44CD659}"/>
    <cellStyle name="l_Tv Segmentada_Plano AC - AJUSTADO -_Plano MG - 06.05.08 CONFERÊNCIA 15.05.08 2 2 2 3" xfId="28315" xr:uid="{C53140F8-69F9-4135-A142-A806B50FF21A}"/>
    <cellStyle name="l_Tv Segmentada_Plano AC - AJUSTADO -_Plano MG - 06.05.08 CONFERÊNCIA 15.05.08 2 2 3" xfId="31539" xr:uid="{475719F3-3E4A-4DCB-B1B3-CC1799469AE8}"/>
    <cellStyle name="l_Tv Segmentada_Plano AC - AJUSTADO -_Plano MG - 06.05.08 CONFERÊNCIA 15.05.08 2 2 3 2" xfId="43763" xr:uid="{40D4039B-2976-4742-AC37-53143B0C569C}"/>
    <cellStyle name="l_Tv Segmentada_Plano AC - AJUSTADO -_Plano MG - 06.05.08 CONFERÊNCIA 15.05.08 2 2 4" xfId="34531" xr:uid="{AA918A16-AB04-400E-9211-D1751D9FFDB4}"/>
    <cellStyle name="l_Tv Segmentada_Plano AC - AJUSTADO -_Plano MG - 06.05.08 CONFERÊNCIA 15.05.08 2 2 4 2" xfId="46250" xr:uid="{5A1472A6-DE8F-4A40-8A0D-C77D2CC3E0EE}"/>
    <cellStyle name="l_Tv Segmentada_Plano AC - AJUSTADO -_Plano MG - 06.05.08 CONFERÊNCIA 15.05.08 2 2 5" xfId="36732" xr:uid="{139B5A58-EFAC-4C97-960E-3EE4D5A18BD0}"/>
    <cellStyle name="l_Tv Segmentada_Plano AC - AJUSTADO -_Plano MG - 06.05.08 CONFERÊNCIA 15.05.08 2 2 6" xfId="24644" xr:uid="{937B8F97-F4E3-4419-ABFB-E5263649CAAD}"/>
    <cellStyle name="l_Tv Segmentada_Plano AC - AJUSTADO -_Plano MG - 06.05.08 CONFERÊNCIA 15.05.08 2 3" xfId="15545" xr:uid="{3D15830B-26E0-4C88-A8C1-C844417A5402}"/>
    <cellStyle name="l_Tv Segmentada_Plano AC - AJUSTADO -_Plano MG - 06.05.08 CONFERÊNCIA 15.05.08 2 3 2" xfId="21704" xr:uid="{E00E9ACB-DF41-4B5E-A76D-1F54836E87A8}"/>
    <cellStyle name="l_Tv Segmentada_Plano AC - AJUSTADO -_Plano MG - 06.05.08 CONFERÊNCIA 15.05.08 2 3 2 2" xfId="39077" xr:uid="{BC080F52-D51F-4B0B-9C0A-83715E142874}"/>
    <cellStyle name="l_Tv Segmentada_Plano AC - AJUSTADO -_Plano MG - 06.05.08 CONFERÊNCIA 15.05.08 2 3 3" xfId="26666" xr:uid="{C4EB8A1E-AACA-414B-B6DF-BCD02F152E7A}"/>
    <cellStyle name="l_Tv Segmentada_Plano AC - AJUSTADO -_Plano MG - 06.05.08 CONFERÊNCIA 15.05.08 2 4" xfId="29857" xr:uid="{3A135881-19C1-4BF1-B65E-14A764C9FD4B}"/>
    <cellStyle name="l_Tv Segmentada_Plano AC - AJUSTADO -_Plano MG - 06.05.08 CONFERÊNCIA 15.05.08 2 4 2" xfId="42167" xr:uid="{DCED6776-7937-4B10-BF6C-1ADF2A60F24B}"/>
    <cellStyle name="l_Tv Segmentada_Plano AC - AJUSTADO -_Plano MG - 06.05.08 CONFERÊNCIA 15.05.08 2 5" xfId="32841" xr:uid="{E8B9EC49-B4B8-4207-9977-29498FFE7041}"/>
    <cellStyle name="l_Tv Segmentada_Plano AC - AJUSTADO -_Plano MG - 06.05.08 CONFERÊNCIA 15.05.08 2 5 2" xfId="44596" xr:uid="{62D1D069-4F07-4CBF-ADAF-EF996BC3FF7D}"/>
    <cellStyle name="l_Tv Segmentada_Plano AC - AJUSTADO -_Plano MG - 06.05.08 CONFERÊNCIA 15.05.08 2 6" xfId="35146" xr:uid="{707898DC-C75E-4FEC-9DCB-47CD633795CB}"/>
    <cellStyle name="l_Tv Segmentada_Plano AC - AJUSTADO -_Plano MG - 06.05.08 CONFERÊNCIA 15.05.08 2 7" xfId="19577" xr:uid="{D630DC96-6114-4924-8E59-98D08B1DA978}"/>
    <cellStyle name="l_Tv Segmentada_Plano AC - AJUSTADO -_Plano MG - 06.05.08 CONFERÊNCIA 15.05.08 3" xfId="12815" xr:uid="{B0C6158A-3438-4123-9C04-6739F2F04655}"/>
    <cellStyle name="l_Tv Segmentada_Plano AC - AJUSTADO -_Plano MG - 06.05.08 CONFERÊNCIA 15.05.08 3 2" xfId="16445" xr:uid="{4D3653C9-E84D-4228-94A4-79D4A51BC196}"/>
    <cellStyle name="l_Tv Segmentada_Plano AC - AJUSTADO -_Plano MG - 06.05.08 CONFERÊNCIA 15.05.08 3 2 2" xfId="22604" xr:uid="{D3AB70C3-E628-451D-BD97-6421702525AF}"/>
    <cellStyle name="l_Tv Segmentada_Plano AC - AJUSTADO -_Plano MG - 06.05.08 CONFERÊNCIA 15.05.08 3 2 2 2" xfId="39882" xr:uid="{B3B28648-F7F0-4500-84AA-FFFE859CA8AE}"/>
    <cellStyle name="l_Tv Segmentada_Plano AC - AJUSTADO -_Plano MG - 06.05.08 CONFERÊNCIA 15.05.08 3 2 3" xfId="27523" xr:uid="{F43D15BC-949D-4D20-9689-B74E77188796}"/>
    <cellStyle name="l_Tv Segmentada_Plano AC - AJUSTADO -_Plano MG - 06.05.08 CONFERÊNCIA 15.05.08 3 2 4" xfId="48782" xr:uid="{CDB96A93-4F9B-4534-B458-D2C8869F51CB}"/>
    <cellStyle name="l_Tv Segmentada_Plano AC - AJUSTADO -_Plano MG - 06.05.08 CONFERÊNCIA 15.05.08 3 3" xfId="18145" xr:uid="{0F9DFA9F-8EC3-44E2-83A8-0179441E05F2}"/>
    <cellStyle name="l_Tv Segmentada_Plano AC - AJUSTADO -_Plano MG - 06.05.08 CONFERÊNCIA 15.05.08 3 3 2" xfId="24304" xr:uid="{29904C76-9DA8-480D-AC69-8EE4C96EB591}"/>
    <cellStyle name="l_Tv Segmentada_Plano AC - AJUSTADO -_Plano MG - 06.05.08 CONFERÊNCIA 15.05.08 3 3 2 2" xfId="42967" xr:uid="{92827D33-1D89-4E49-964B-91B4443643F4}"/>
    <cellStyle name="l_Tv Segmentada_Plano AC - AJUSTADO -_Plano MG - 06.05.08 CONFERÊNCIA 15.05.08 3 3 3" xfId="30741" xr:uid="{D2BE4498-2D81-499D-B977-0DBB44404918}"/>
    <cellStyle name="l_Tv Segmentada_Plano AC - AJUSTADO -_Plano MG - 06.05.08 CONFERÊNCIA 15.05.08 3 4" xfId="33738" xr:uid="{CA76E89A-7CEA-407B-927C-0628D051A2A8}"/>
    <cellStyle name="l_Tv Segmentada_Plano AC - AJUSTADO -_Plano MG - 06.05.08 CONFERÊNCIA 15.05.08 3 4 2" xfId="45457" xr:uid="{6DDAF85F-90FB-466E-BA27-96464EE5AC84}"/>
    <cellStyle name="l_Tv Segmentada_Plano AC - AJUSTADO -_Plano MG - 06.05.08 CONFERÊNCIA 15.05.08 3 5" xfId="35940" xr:uid="{86FC4E9A-C553-47DF-9AF0-AB7D55F9252A}"/>
    <cellStyle name="l_Tv Segmentada_Plano AC - AJUSTADO -_Plano MG - 06.05.08 CONFERÊNCIA 15.05.08 3 6" xfId="34567" xr:uid="{025B6C6E-A510-44C7-A31C-38F16B6F34DD}"/>
    <cellStyle name="l_Tv Segmentada_Plano AC - AJUSTADO -_Plano MG - 06.05.08 CONFERÊNCIA 15.05.08 3 6 2" xfId="46277" xr:uid="{D7222D1D-B4EB-4A3A-A2AC-7EF0CE7ED90C}"/>
    <cellStyle name="l_Tv Segmentada_Plano AC - AJUSTADO -_Plano MG - 06.05.08 CONFERÊNCIA 15.05.08 4" xfId="14705" xr:uid="{E209B043-7BE3-4576-8456-684DFBF0F8B2}"/>
    <cellStyle name="l_Tv Segmentada_Plano AC - AJUSTADO -_Plano MG - 06.05.08 CONFERÊNCIA 15.05.08 4 2" xfId="20864" xr:uid="{094CE6FC-58B2-427E-A745-6BE578E61174}"/>
    <cellStyle name="l_Tv Segmentada_Plano AC - AJUSTADO -_Plano MG - 06.05.08 CONFERÊNCIA 15.05.08 4 2 2" xfId="38274" xr:uid="{666CD208-00BF-4083-BE56-66F1F31BF99A}"/>
    <cellStyle name="l_Tv Segmentada_Plano AC - AJUSTADO -_Plano MG - 06.05.08 CONFERÊNCIA 15.05.08 4 3" xfId="25772" xr:uid="{B480E1BA-77CB-418F-AD15-AE71A06ECA94}"/>
    <cellStyle name="l_Tv Segmentada_Plano AC - AJUSTADO -_Plano MG - 06.05.08 CONFERÊNCIA 15.05.08 5" xfId="28983" xr:uid="{A2C8014D-3E79-4526-88BC-D28E5289E2DC}"/>
    <cellStyle name="l_Tv Segmentada_Plano AC - AJUSTADO -_Plano MG - 06.05.08 CONFERÊNCIA 15.05.08 5 2" xfId="41339" xr:uid="{530724C3-BAC3-4903-92F8-110026BC53BB}"/>
    <cellStyle name="l_Tv Segmentada_Plano AC - AJUSTADO -_Plano MG - 06.05.08 CONFERÊNCIA 15.05.08 6" xfId="24941" xr:uid="{18D22785-B6A9-4209-8686-EEDBEFDEE160}"/>
    <cellStyle name="l_Tv Segmentada_Plano AC - AJUSTADO -_Plano MG - 06.05.08 CONFERÊNCIA 15.05.08_OOH - Rev 12" xfId="4573" xr:uid="{695428C1-AE9C-40D3-BFB3-0878E321B26D}"/>
    <cellStyle name="l_Tv Segmentada_Plano AC - AJUSTADO -_Plano PA - REV I - 13.05" xfId="2624" xr:uid="{95DA1BB9-3F54-4043-8AAC-D5BDAAF2FD72}"/>
    <cellStyle name="l_Tv Segmentada_Plano AC - AJUSTADO -_Plano PA - REV I - 13.05 2" xfId="11863" xr:uid="{3F33373A-8B11-4C8A-92CB-92EF3626E9B9}"/>
    <cellStyle name="l_Tv Segmentada_Plano AC - AJUSTADO -_Plano PA - REV I - 13.05 2 2" xfId="13619" xr:uid="{B23F870F-324B-4C98-941D-536C10A37F36}"/>
    <cellStyle name="l_Tv Segmentada_Plano AC - AJUSTADO -_Plano PA - REV I - 13.05 2 2 2" xfId="17249" xr:uid="{B510DC20-42F8-4081-A6CF-1186AEF7331C}"/>
    <cellStyle name="l_Tv Segmentada_Plano AC - AJUSTADO -_Plano PA - REV I - 13.05 2 2 2 2" xfId="23408" xr:uid="{76027D5B-7659-4999-8E9A-F4B4ACE9D04A}"/>
    <cellStyle name="l_Tv Segmentada_Plano AC - AJUSTADO -_Plano PA - REV I - 13.05 2 2 2 2 2" xfId="40675" xr:uid="{69799941-1241-472C-A3F9-879E987B553F}"/>
    <cellStyle name="l_Tv Segmentada_Plano AC - AJUSTADO -_Plano PA - REV I - 13.05 2 2 2 3" xfId="28316" xr:uid="{9F74CD87-D1C7-471D-9AAA-283F5275CA9F}"/>
    <cellStyle name="l_Tv Segmentada_Plano AC - AJUSTADO -_Plano PA - REV I - 13.05 2 2 3" xfId="31540" xr:uid="{BDFAB5FA-D5DD-4B42-8AC9-A8DA9737D397}"/>
    <cellStyle name="l_Tv Segmentada_Plano AC - AJUSTADO -_Plano PA - REV I - 13.05 2 2 3 2" xfId="43764" xr:uid="{830FE4BA-1CC5-43F8-9A4A-394D27DE2D21}"/>
    <cellStyle name="l_Tv Segmentada_Plano AC - AJUSTADO -_Plano PA - REV I - 13.05 2 2 4" xfId="34532" xr:uid="{E23C7B62-F9BE-47B6-94E8-504FCC4BBF60}"/>
    <cellStyle name="l_Tv Segmentada_Plano AC - AJUSTADO -_Plano PA - REV I - 13.05 2 2 4 2" xfId="46251" xr:uid="{23415976-A32B-4198-B08F-408C134FDCB5}"/>
    <cellStyle name="l_Tv Segmentada_Plano AC - AJUSTADO -_Plano PA - REV I - 13.05 2 2 5" xfId="36733" xr:uid="{EB07B32A-E33F-4A20-B82F-339BDCCF3918}"/>
    <cellStyle name="l_Tv Segmentada_Plano AC - AJUSTADO -_Plano PA - REV I - 13.05 2 2 6" xfId="24645" xr:uid="{E72AA1E1-906D-4603-82CD-F5CEB7E630B5}"/>
    <cellStyle name="l_Tv Segmentada_Plano AC - AJUSTADO -_Plano PA - REV I - 13.05 2 3" xfId="15546" xr:uid="{ADC32673-6C13-4998-9189-7C7127DAA793}"/>
    <cellStyle name="l_Tv Segmentada_Plano AC - AJUSTADO -_Plano PA - REV I - 13.05 2 3 2" xfId="21705" xr:uid="{3066487C-73FB-4243-A288-7C69AF7AB8E7}"/>
    <cellStyle name="l_Tv Segmentada_Plano AC - AJUSTADO -_Plano PA - REV I - 13.05 2 3 2 2" xfId="39078" xr:uid="{0C725E1E-936B-4B1D-BFCF-BBC8E5D2AA80}"/>
    <cellStyle name="l_Tv Segmentada_Plano AC - AJUSTADO -_Plano PA - REV I - 13.05 2 3 3" xfId="26667" xr:uid="{AB2D2013-E8FD-48D5-9642-496910123F3C}"/>
    <cellStyle name="l_Tv Segmentada_Plano AC - AJUSTADO -_Plano PA - REV I - 13.05 2 4" xfId="29858" xr:uid="{B155F3EB-888B-4302-9C89-AD8AF8085FF9}"/>
    <cellStyle name="l_Tv Segmentada_Plano AC - AJUSTADO -_Plano PA - REV I - 13.05 2 4 2" xfId="42168" xr:uid="{3C6BA8DC-E479-4CD6-8C1C-EBEF792D64D9}"/>
    <cellStyle name="l_Tv Segmentada_Plano AC - AJUSTADO -_Plano PA - REV I - 13.05 2 5" xfId="32842" xr:uid="{F3B3580F-39FA-4915-A5F9-137C3678592E}"/>
    <cellStyle name="l_Tv Segmentada_Plano AC - AJUSTADO -_Plano PA - REV I - 13.05 2 5 2" xfId="44597" xr:uid="{6B256048-A720-431F-9430-9F27DE8559E0}"/>
    <cellStyle name="l_Tv Segmentada_Plano AC - AJUSTADO -_Plano PA - REV I - 13.05 2 6" xfId="35147" xr:uid="{E1BF9155-2AA6-4C85-808C-330A4102C31E}"/>
    <cellStyle name="l_Tv Segmentada_Plano AC - AJUSTADO -_Plano PA - REV I - 13.05 2 7" xfId="18900" xr:uid="{038BFDD9-164B-461D-BC77-C36CB3821A52}"/>
    <cellStyle name="l_Tv Segmentada_Plano AC - AJUSTADO -_Plano PA - REV I - 13.05 3" xfId="12816" xr:uid="{48B62A41-3036-40E1-96F5-9C41EF729E7B}"/>
    <cellStyle name="l_Tv Segmentada_Plano AC - AJUSTADO -_Plano PA - REV I - 13.05 3 2" xfId="16446" xr:uid="{802D4171-0B40-4F72-B30C-67280818547E}"/>
    <cellStyle name="l_Tv Segmentada_Plano AC - AJUSTADO -_Plano PA - REV I - 13.05 3 2 2" xfId="22605" xr:uid="{749467DF-1C5C-4E11-84B1-D835397BC25E}"/>
    <cellStyle name="l_Tv Segmentada_Plano AC - AJUSTADO -_Plano PA - REV I - 13.05 3 2 2 2" xfId="39883" xr:uid="{DC2DE1B3-B068-4F4D-BD6A-27301F69DB36}"/>
    <cellStyle name="l_Tv Segmentada_Plano AC - AJUSTADO -_Plano PA - REV I - 13.05 3 2 3" xfId="27524" xr:uid="{FD6B1F02-D535-450D-961B-EB1D0BE518D6}"/>
    <cellStyle name="l_Tv Segmentada_Plano AC - AJUSTADO -_Plano PA - REV I - 13.05 3 2 4" xfId="48783" xr:uid="{4689EE1E-3FB3-4F81-B338-E5A981D14EE8}"/>
    <cellStyle name="l_Tv Segmentada_Plano AC - AJUSTADO -_Plano PA - REV I - 13.05 3 3" xfId="18146" xr:uid="{D27A5E76-0FF9-4E02-8BFA-F38AB4483C4B}"/>
    <cellStyle name="l_Tv Segmentada_Plano AC - AJUSTADO -_Plano PA - REV I - 13.05 3 3 2" xfId="24305" xr:uid="{E99761FF-0C00-485E-8D74-4B4ACD5C30DE}"/>
    <cellStyle name="l_Tv Segmentada_Plano AC - AJUSTADO -_Plano PA - REV I - 13.05 3 3 2 2" xfId="42968" xr:uid="{8ADF0108-2827-46C7-8B99-3A5D4C538787}"/>
    <cellStyle name="l_Tv Segmentada_Plano AC - AJUSTADO -_Plano PA - REV I - 13.05 3 3 3" xfId="30742" xr:uid="{B453CCDA-65AD-4607-AC52-F9B7D3EBC714}"/>
    <cellStyle name="l_Tv Segmentada_Plano AC - AJUSTADO -_Plano PA - REV I - 13.05 3 4" xfId="33739" xr:uid="{3F89103F-F960-4564-951A-469A4FEDCA8A}"/>
    <cellStyle name="l_Tv Segmentada_Plano AC - AJUSTADO -_Plano PA - REV I - 13.05 3 4 2" xfId="45458" xr:uid="{0F604976-2F7E-4C26-9D19-52C46B781BB9}"/>
    <cellStyle name="l_Tv Segmentada_Plano AC - AJUSTADO -_Plano PA - REV I - 13.05 3 5" xfId="35941" xr:uid="{969504F1-0049-4FC8-964D-9E2D994C9DA5}"/>
    <cellStyle name="l_Tv Segmentada_Plano AC - AJUSTADO -_Plano PA - REV I - 13.05 3 6" xfId="36967" xr:uid="{D8727B66-01DA-47BA-A664-7EDF0D6AF346}"/>
    <cellStyle name="l_Tv Segmentada_Plano AC - AJUSTADO -_Plano PA - REV I - 13.05 3 6 2" xfId="46503" xr:uid="{D4283E2A-3CC6-4540-A348-A0EDE40BE896}"/>
    <cellStyle name="l_Tv Segmentada_Plano AC - AJUSTADO -_Plano PA - REV I - 13.05 4" xfId="14706" xr:uid="{A4482DE2-260C-4CC9-AAC6-2B3419EDD109}"/>
    <cellStyle name="l_Tv Segmentada_Plano AC - AJUSTADO -_Plano PA - REV I - 13.05 4 2" xfId="20865" xr:uid="{6F35B90B-9C15-4A69-B520-DA2457913FCD}"/>
    <cellStyle name="l_Tv Segmentada_Plano AC - AJUSTADO -_Plano PA - REV I - 13.05 4 2 2" xfId="38275" xr:uid="{1F406958-54F1-4E3C-B21D-959782268C90}"/>
    <cellStyle name="l_Tv Segmentada_Plano AC - AJUSTADO -_Plano PA - REV I - 13.05 4 3" xfId="25773" xr:uid="{8E87E9B8-B07B-4D7B-BE50-F7D5B734F423}"/>
    <cellStyle name="l_Tv Segmentada_Plano AC - AJUSTADO -_Plano PA - REV I - 13.05 5" xfId="28984" xr:uid="{529AEDCA-E2DA-47B2-97BE-46FD5F33C269}"/>
    <cellStyle name="l_Tv Segmentada_Plano AC - AJUSTADO -_Plano PA - REV I - 13.05 5 2" xfId="41340" xr:uid="{6FF4A4E3-D023-4AD4-B08D-952766F5480D}"/>
    <cellStyle name="l_Tv Segmentada_Plano AC - AJUSTADO -_Plano PA - REV I - 13.05 6" xfId="24940" xr:uid="{4B3E0FD9-8AC0-4D91-BFB0-E02AB7DAB141}"/>
    <cellStyle name="l_Tv Segmentada_Plano AC - AJUSTADO -_Plano PA - REV I - 13.05_OOH - Rev 12" xfId="4574" xr:uid="{52BC1CB5-C520-4E89-A78E-2CC169324244}"/>
    <cellStyle name="l_Tv Segmentada_Plano AC - AJUSTADO -_Plano RJ -" xfId="2625" xr:uid="{87B2E3BB-7212-4C6C-801A-06DB3079A9B4}"/>
    <cellStyle name="l_Tv Segmentada_Plano AC - AJUSTADO -_Plano RJ - AJUSTADO 06.05.08 CONFERÊNCIAS 15.05.08 - Cíntia" xfId="2626" xr:uid="{D8B6D576-D8DD-46E7-8E5C-35BC9812ECD3}"/>
    <cellStyle name="l_Tv Segmentada_Plano AC - AJUSTADO -_Plano RJ - AJUSTADO 06.05.08 CONFERÊNCIAS 15.05.08 - Cíntia 2" xfId="11864" xr:uid="{2D0F016D-CD67-4828-A8ED-17DFC6A197B0}"/>
    <cellStyle name="l_Tv Segmentada_Plano AC - AJUSTADO -_Plano RJ - AJUSTADO 06.05.08 CONFERÊNCIAS 15.05.08 - Cíntia 2 2" xfId="13620" xr:uid="{90B436E3-B67F-402E-B02D-1DE4EC1D1990}"/>
    <cellStyle name="l_Tv Segmentada_Plano AC - AJUSTADO -_Plano RJ - AJUSTADO 06.05.08 CONFERÊNCIAS 15.05.08 - Cíntia 2 2 2" xfId="17250" xr:uid="{A32E70E0-1269-4DF8-9AAF-4F980F0D4B47}"/>
    <cellStyle name="l_Tv Segmentada_Plano AC - AJUSTADO -_Plano RJ - AJUSTADO 06.05.08 CONFERÊNCIAS 15.05.08 - Cíntia 2 2 2 2" xfId="23409" xr:uid="{35418559-5405-40AA-BFFA-C511A1A709A1}"/>
    <cellStyle name="l_Tv Segmentada_Plano AC - AJUSTADO -_Plano RJ - AJUSTADO 06.05.08 CONFERÊNCIAS 15.05.08 - Cíntia 2 2 2 2 2" xfId="40676" xr:uid="{66937B86-8BAB-4EE5-B2CC-B8F9842E3973}"/>
    <cellStyle name="l_Tv Segmentada_Plano AC - AJUSTADO -_Plano RJ - AJUSTADO 06.05.08 CONFERÊNCIAS 15.05.08 - Cíntia 2 2 2 3" xfId="28317" xr:uid="{D8DE803F-051B-4D03-AA57-1DB8CCDB151F}"/>
    <cellStyle name="l_Tv Segmentada_Plano AC - AJUSTADO -_Plano RJ - AJUSTADO 06.05.08 CONFERÊNCIAS 15.05.08 - Cíntia 2 2 3" xfId="31541" xr:uid="{4B1C6BD4-A471-4919-A917-5F436799DE39}"/>
    <cellStyle name="l_Tv Segmentada_Plano AC - AJUSTADO -_Plano RJ - AJUSTADO 06.05.08 CONFERÊNCIAS 15.05.08 - Cíntia 2 2 3 2" xfId="43765" xr:uid="{4404931B-5292-493A-BEC1-4C265EA7D19B}"/>
    <cellStyle name="l_Tv Segmentada_Plano AC - AJUSTADO -_Plano RJ - AJUSTADO 06.05.08 CONFERÊNCIAS 15.05.08 - Cíntia 2 2 4" xfId="34533" xr:uid="{A41E1D9B-AFF5-4AF9-BD5E-7B70A81ECD80}"/>
    <cellStyle name="l_Tv Segmentada_Plano AC - AJUSTADO -_Plano RJ - AJUSTADO 06.05.08 CONFERÊNCIAS 15.05.08 - Cíntia 2 2 4 2" xfId="46252" xr:uid="{88F3D7FA-7CB8-4C5E-B4D7-58AB5E17E259}"/>
    <cellStyle name="l_Tv Segmentada_Plano AC - AJUSTADO -_Plano RJ - AJUSTADO 06.05.08 CONFERÊNCIAS 15.05.08 - Cíntia 2 2 5" xfId="36734" xr:uid="{D7D7E867-A1E0-446C-A9EA-0F25DA780B16}"/>
    <cellStyle name="l_Tv Segmentada_Plano AC - AJUSTADO -_Plano RJ - AJUSTADO 06.05.08 CONFERÊNCIAS 15.05.08 - Cíntia 2 2 6" xfId="24646" xr:uid="{0A2E723A-13E0-44FA-948C-5E5AF9F923E1}"/>
    <cellStyle name="l_Tv Segmentada_Plano AC - AJUSTADO -_Plano RJ - AJUSTADO 06.05.08 CONFERÊNCIAS 15.05.08 - Cíntia 2 3" xfId="15547" xr:uid="{35C34C69-3CDA-40F2-BD3D-DAC6A43E59C2}"/>
    <cellStyle name="l_Tv Segmentada_Plano AC - AJUSTADO -_Plano RJ - AJUSTADO 06.05.08 CONFERÊNCIAS 15.05.08 - Cíntia 2 3 2" xfId="21706" xr:uid="{C90BCFAC-1E8C-4B15-A1EB-BC3969FDD2E0}"/>
    <cellStyle name="l_Tv Segmentada_Plano AC - AJUSTADO -_Plano RJ - AJUSTADO 06.05.08 CONFERÊNCIAS 15.05.08 - Cíntia 2 3 2 2" xfId="39079" xr:uid="{BFFB630E-30F1-4C8F-946E-5BD97646BAA9}"/>
    <cellStyle name="l_Tv Segmentada_Plano AC - AJUSTADO -_Plano RJ - AJUSTADO 06.05.08 CONFERÊNCIAS 15.05.08 - Cíntia 2 3 3" xfId="26668" xr:uid="{DD4B5CA6-9337-45C1-8C2D-370564385B79}"/>
    <cellStyle name="l_Tv Segmentada_Plano AC - AJUSTADO -_Plano RJ - AJUSTADO 06.05.08 CONFERÊNCIAS 15.05.08 - Cíntia 2 4" xfId="29859" xr:uid="{69544632-7778-4BEB-934B-2A2F12FC9C96}"/>
    <cellStyle name="l_Tv Segmentada_Plano AC - AJUSTADO -_Plano RJ - AJUSTADO 06.05.08 CONFERÊNCIAS 15.05.08 - Cíntia 2 4 2" xfId="42169" xr:uid="{B63521B0-F079-4EAC-BF7A-B9631FE0E39B}"/>
    <cellStyle name="l_Tv Segmentada_Plano AC - AJUSTADO -_Plano RJ - AJUSTADO 06.05.08 CONFERÊNCIAS 15.05.08 - Cíntia 2 5" xfId="32843" xr:uid="{BF2E0E10-1EE4-4DD6-A4EE-4107CE106BD1}"/>
    <cellStyle name="l_Tv Segmentada_Plano AC - AJUSTADO -_Plano RJ - AJUSTADO 06.05.08 CONFERÊNCIAS 15.05.08 - Cíntia 2 5 2" xfId="44598" xr:uid="{25744414-1998-4F7A-8F0F-0A9BBC20BA6E}"/>
    <cellStyle name="l_Tv Segmentada_Plano AC - AJUSTADO -_Plano RJ - AJUSTADO 06.05.08 CONFERÊNCIAS 15.05.08 - Cíntia 2 6" xfId="35148" xr:uid="{827FB1C2-0F16-4E3E-94DC-D491CD25F30E}"/>
    <cellStyle name="l_Tv Segmentada_Plano AC - AJUSTADO -_Plano RJ - AJUSTADO 06.05.08 CONFERÊNCIAS 15.05.08 - Cíntia 2 7" xfId="18584" xr:uid="{07201196-FDE5-4DFB-8F32-DFDAD6681E81}"/>
    <cellStyle name="l_Tv Segmentada_Plano AC - AJUSTADO -_Plano RJ - AJUSTADO 06.05.08 CONFERÊNCIAS 15.05.08 - Cíntia 3" xfId="12817" xr:uid="{36E28CD2-2800-4F17-9CCC-B5666F51A06B}"/>
    <cellStyle name="l_Tv Segmentada_Plano AC - AJUSTADO -_Plano RJ - AJUSTADO 06.05.08 CONFERÊNCIAS 15.05.08 - Cíntia 3 2" xfId="16447" xr:uid="{0CF5A316-6F2E-49C9-A391-115F7572E277}"/>
    <cellStyle name="l_Tv Segmentada_Plano AC - AJUSTADO -_Plano RJ - AJUSTADO 06.05.08 CONFERÊNCIAS 15.05.08 - Cíntia 3 2 2" xfId="22606" xr:uid="{4D49286E-D576-45E0-83B1-B7775FA57799}"/>
    <cellStyle name="l_Tv Segmentada_Plano AC - AJUSTADO -_Plano RJ - AJUSTADO 06.05.08 CONFERÊNCIAS 15.05.08 - Cíntia 3 2 2 2" xfId="39884" xr:uid="{8333F164-0EF7-4E82-A173-D67DF024ED9D}"/>
    <cellStyle name="l_Tv Segmentada_Plano AC - AJUSTADO -_Plano RJ - AJUSTADO 06.05.08 CONFERÊNCIAS 15.05.08 - Cíntia 3 2 3" xfId="27525" xr:uid="{C06CC0CF-463D-426F-91C4-D09524E95BE0}"/>
    <cellStyle name="l_Tv Segmentada_Plano AC - AJUSTADO -_Plano RJ - AJUSTADO 06.05.08 CONFERÊNCIAS 15.05.08 - Cíntia 3 2 4" xfId="48784" xr:uid="{27AE90E8-126E-439A-A32C-176D84FABBE7}"/>
    <cellStyle name="l_Tv Segmentada_Plano AC - AJUSTADO -_Plano RJ - AJUSTADO 06.05.08 CONFERÊNCIAS 15.05.08 - Cíntia 3 3" xfId="18147" xr:uid="{86CEE82E-8188-4A4A-85F8-A45AF87B2396}"/>
    <cellStyle name="l_Tv Segmentada_Plano AC - AJUSTADO -_Plano RJ - AJUSTADO 06.05.08 CONFERÊNCIAS 15.05.08 - Cíntia 3 3 2" xfId="24306" xr:uid="{120506C1-8E93-46D2-BE65-9A6B87DE5009}"/>
    <cellStyle name="l_Tv Segmentada_Plano AC - AJUSTADO -_Plano RJ - AJUSTADO 06.05.08 CONFERÊNCIAS 15.05.08 - Cíntia 3 3 2 2" xfId="42969" xr:uid="{686398BB-5FD7-415E-9E5A-2A7212DD27C6}"/>
    <cellStyle name="l_Tv Segmentada_Plano AC - AJUSTADO -_Plano RJ - AJUSTADO 06.05.08 CONFERÊNCIAS 15.05.08 - Cíntia 3 3 3" xfId="30743" xr:uid="{1801D339-4D21-43D8-BBA4-3A7FB80723A2}"/>
    <cellStyle name="l_Tv Segmentada_Plano AC - AJUSTADO -_Plano RJ - AJUSTADO 06.05.08 CONFERÊNCIAS 15.05.08 - Cíntia 3 4" xfId="33740" xr:uid="{8304170C-5886-4BA8-A4B7-2CAA8CF09927}"/>
    <cellStyle name="l_Tv Segmentada_Plano AC - AJUSTADO -_Plano RJ - AJUSTADO 06.05.08 CONFERÊNCIAS 15.05.08 - Cíntia 3 4 2" xfId="45459" xr:uid="{83CDE5E9-F829-4EB3-96D5-95A6B822939B}"/>
    <cellStyle name="l_Tv Segmentada_Plano AC - AJUSTADO -_Plano RJ - AJUSTADO 06.05.08 CONFERÊNCIAS 15.05.08 - Cíntia 3 5" xfId="35942" xr:uid="{DB711F2D-4D78-4345-B615-BBE72E567036}"/>
    <cellStyle name="l_Tv Segmentada_Plano AC - AJUSTADO -_Plano RJ - AJUSTADO 06.05.08 CONFERÊNCIAS 15.05.08 - Cíntia 3 6" xfId="37170" xr:uid="{073E5A0F-078D-4677-8299-FC263AAF18A1}"/>
    <cellStyle name="l_Tv Segmentada_Plano AC - AJUSTADO -_Plano RJ - AJUSTADO 06.05.08 CONFERÊNCIAS 15.05.08 - Cíntia 3 6 2" xfId="46706" xr:uid="{0D5911DC-8BC1-4142-9EC7-D09E41788516}"/>
    <cellStyle name="l_Tv Segmentada_Plano AC - AJUSTADO -_Plano RJ - AJUSTADO 06.05.08 CONFERÊNCIAS 15.05.08 - Cíntia 4" xfId="14707" xr:uid="{B3FC6237-5293-40AC-B399-40290ABFBCEE}"/>
    <cellStyle name="l_Tv Segmentada_Plano AC - AJUSTADO -_Plano RJ - AJUSTADO 06.05.08 CONFERÊNCIAS 15.05.08 - Cíntia 4 2" xfId="20866" xr:uid="{205738B5-CAF9-45B1-90F1-C2B4E6D25D37}"/>
    <cellStyle name="l_Tv Segmentada_Plano AC - AJUSTADO -_Plano RJ - AJUSTADO 06.05.08 CONFERÊNCIAS 15.05.08 - Cíntia 4 2 2" xfId="38276" xr:uid="{07B2FEBD-16B3-46EC-BD73-75F1ACFC7C6C}"/>
    <cellStyle name="l_Tv Segmentada_Plano AC - AJUSTADO -_Plano RJ - AJUSTADO 06.05.08 CONFERÊNCIAS 15.05.08 - Cíntia 4 3" xfId="25774" xr:uid="{8D8CD371-E953-4371-A8AD-0BA0CC962F25}"/>
    <cellStyle name="l_Tv Segmentada_Plano AC - AJUSTADO -_Plano RJ - AJUSTADO 06.05.08 CONFERÊNCIAS 15.05.08 - Cíntia 5" xfId="28985" xr:uid="{32FBEFF8-926F-4159-8326-DD867CAAA336}"/>
    <cellStyle name="l_Tv Segmentada_Plano AC - AJUSTADO -_Plano RJ - AJUSTADO 06.05.08 CONFERÊNCIAS 15.05.08 - Cíntia 5 2" xfId="41341" xr:uid="{AAF4A587-FCA3-4F89-9773-298F02AA0D46}"/>
    <cellStyle name="l_Tv Segmentada_Plano AC - AJUSTADO -_Plano RJ - AJUSTADO 06.05.08 CONFERÊNCIAS 15.05.08 - Cíntia 6" xfId="24939" xr:uid="{8F9D1D9B-77A4-4746-8A3B-49EF8E877EC9}"/>
    <cellStyle name="l_Tv Segmentada_Plano AC - AJUSTADO -_Plano RJ - AJUSTADO 06.05.08 CONFERÊNCIAS 15.05.08 - Cíntia_OOH - Rev 12" xfId="4575" xr:uid="{CB8E8445-2151-4E33-A9C7-C5E6BEFDA87F}"/>
    <cellStyle name="l_Tv Segmentada_Plano AC - AJUSTADO -_Plano RJ -16.05.08" xfId="2627" xr:uid="{2B760214-A263-4080-8685-7A559BC76EE4}"/>
    <cellStyle name="l_Tv Segmentada_Plano AC - AJUSTADO -_Plano RR - REV I - 13.05" xfId="2628" xr:uid="{E3566F47-111F-4723-83B6-5C9E49BFFD6C}"/>
    <cellStyle name="l_Tv Segmentada_Plano AC - AJUSTADO -_Plano RR - REV I - 13.05 2" xfId="11865" xr:uid="{3A9C84F3-5E14-4E29-A113-6DB7369207AC}"/>
    <cellStyle name="l_Tv Segmentada_Plano AC - AJUSTADO -_Plano RR - REV I - 13.05 2 2" xfId="13621" xr:uid="{AD263D7E-C4A3-4782-A1DF-EE6219B94152}"/>
    <cellStyle name="l_Tv Segmentada_Plano AC - AJUSTADO -_Plano RR - REV I - 13.05 2 2 2" xfId="17251" xr:uid="{A7ABDEB8-0F2F-447D-B205-206C83E5E2BA}"/>
    <cellStyle name="l_Tv Segmentada_Plano AC - AJUSTADO -_Plano RR - REV I - 13.05 2 2 2 2" xfId="23410" xr:uid="{1E635DB4-607F-4F9F-B608-C3FF2257D1D1}"/>
    <cellStyle name="l_Tv Segmentada_Plano AC - AJUSTADO -_Plano RR - REV I - 13.05 2 2 2 2 2" xfId="40677" xr:uid="{CAD643FA-BF7F-47CA-A3C9-EC92FDE95760}"/>
    <cellStyle name="l_Tv Segmentada_Plano AC - AJUSTADO -_Plano RR - REV I - 13.05 2 2 2 3" xfId="28318" xr:uid="{417BCC15-3D3A-4A25-A42F-510B2086F174}"/>
    <cellStyle name="l_Tv Segmentada_Plano AC - AJUSTADO -_Plano RR - REV I - 13.05 2 2 3" xfId="31542" xr:uid="{952EE185-4371-46D9-BD2A-FB3F1AE38861}"/>
    <cellStyle name="l_Tv Segmentada_Plano AC - AJUSTADO -_Plano RR - REV I - 13.05 2 2 3 2" xfId="43766" xr:uid="{AF868BC8-B5FA-41B8-A7B3-095118E7FC77}"/>
    <cellStyle name="l_Tv Segmentada_Plano AC - AJUSTADO -_Plano RR - REV I - 13.05 2 2 4" xfId="34534" xr:uid="{44C46693-BAF2-4675-B6F7-5F5FCBE53709}"/>
    <cellStyle name="l_Tv Segmentada_Plano AC - AJUSTADO -_Plano RR - REV I - 13.05 2 2 4 2" xfId="46253" xr:uid="{96FD8DB9-2051-4F94-A2AC-7391BD558803}"/>
    <cellStyle name="l_Tv Segmentada_Plano AC - AJUSTADO -_Plano RR - REV I - 13.05 2 2 5" xfId="36735" xr:uid="{D3247B26-CAC4-47FC-A967-80638CEE4021}"/>
    <cellStyle name="l_Tv Segmentada_Plano AC - AJUSTADO -_Plano RR - REV I - 13.05 2 2 6" xfId="24647" xr:uid="{DA25DD3B-CDF8-4DEC-8401-BD320BC62EBB}"/>
    <cellStyle name="l_Tv Segmentada_Plano AC - AJUSTADO -_Plano RR - REV I - 13.05 2 3" xfId="15548" xr:uid="{24E64770-CEC1-4699-9BD0-8949A30DE428}"/>
    <cellStyle name="l_Tv Segmentada_Plano AC - AJUSTADO -_Plano RR - REV I - 13.05 2 3 2" xfId="21707" xr:uid="{492CB42D-F83C-47CA-B51F-0E41BD1DA8D0}"/>
    <cellStyle name="l_Tv Segmentada_Plano AC - AJUSTADO -_Plano RR - REV I - 13.05 2 3 2 2" xfId="39080" xr:uid="{8FBF1F84-28B9-4D5E-8B31-F34718084A33}"/>
    <cellStyle name="l_Tv Segmentada_Plano AC - AJUSTADO -_Plano RR - REV I - 13.05 2 3 3" xfId="26669" xr:uid="{57FC465B-7FE0-49F2-9EC8-2C0F1C775070}"/>
    <cellStyle name="l_Tv Segmentada_Plano AC - AJUSTADO -_Plano RR - REV I - 13.05 2 4" xfId="29860" xr:uid="{8BDB1D6F-A068-4A0D-BA5E-32A59B9C7FA0}"/>
    <cellStyle name="l_Tv Segmentada_Plano AC - AJUSTADO -_Plano RR - REV I - 13.05 2 4 2" xfId="42170" xr:uid="{E61155F6-6184-4344-8AFE-6600C60C1AF2}"/>
    <cellStyle name="l_Tv Segmentada_Plano AC - AJUSTADO -_Plano RR - REV I - 13.05 2 5" xfId="32844" xr:uid="{59DDCA65-1C57-4A80-AE1C-1F4500A13D43}"/>
    <cellStyle name="l_Tv Segmentada_Plano AC - AJUSTADO -_Plano RR - REV I - 13.05 2 5 2" xfId="44599" xr:uid="{922175AF-6479-46EB-ACFB-58BA275D2E47}"/>
    <cellStyle name="l_Tv Segmentada_Plano AC - AJUSTADO -_Plano RR - REV I - 13.05 2 6" xfId="35149" xr:uid="{4127B4BA-1081-44DB-BA56-930D30D6A0CE}"/>
    <cellStyle name="l_Tv Segmentada_Plano AC - AJUSTADO -_Plano RR - REV I - 13.05 2 7" xfId="19282" xr:uid="{9911DEB6-43B6-4999-8B43-73EB642D2737}"/>
    <cellStyle name="l_Tv Segmentada_Plano AC - AJUSTADO -_Plano RR - REV I - 13.05 3" xfId="12818" xr:uid="{D405A7BC-F7C7-46E7-81A4-8851CEE6370B}"/>
    <cellStyle name="l_Tv Segmentada_Plano AC - AJUSTADO -_Plano RR - REV I - 13.05 3 2" xfId="16448" xr:uid="{65B26C28-F969-4978-8BD0-E2A2B5CD0946}"/>
    <cellStyle name="l_Tv Segmentada_Plano AC - AJUSTADO -_Plano RR - REV I - 13.05 3 2 2" xfId="22607" xr:uid="{8CE97E69-1C22-406A-B1AC-7C55A349A293}"/>
    <cellStyle name="l_Tv Segmentada_Plano AC - AJUSTADO -_Plano RR - REV I - 13.05 3 2 2 2" xfId="39885" xr:uid="{023AD520-4E35-4084-A473-458576AA601C}"/>
    <cellStyle name="l_Tv Segmentada_Plano AC - AJUSTADO -_Plano RR - REV I - 13.05 3 2 3" xfId="27526" xr:uid="{71982E67-E330-439E-850F-93363F378120}"/>
    <cellStyle name="l_Tv Segmentada_Plano AC - AJUSTADO -_Plano RR - REV I - 13.05 3 2 4" xfId="48785" xr:uid="{787633C3-1CBE-4BA5-8824-B96E737E024F}"/>
    <cellStyle name="l_Tv Segmentada_Plano AC - AJUSTADO -_Plano RR - REV I - 13.05 3 3" xfId="18148" xr:uid="{260E4B9A-CFFE-4194-8FD6-5B6575F3FF95}"/>
    <cellStyle name="l_Tv Segmentada_Plano AC - AJUSTADO -_Plano RR - REV I - 13.05 3 3 2" xfId="24307" xr:uid="{6C7CEF1A-E659-4BA2-8A2F-8A7DA42CD850}"/>
    <cellStyle name="l_Tv Segmentada_Plano AC - AJUSTADO -_Plano RR - REV I - 13.05 3 3 2 2" xfId="42970" xr:uid="{568168BF-B96D-4193-B1FD-CE140AB40E2E}"/>
    <cellStyle name="l_Tv Segmentada_Plano AC - AJUSTADO -_Plano RR - REV I - 13.05 3 3 3" xfId="30744" xr:uid="{4B67D720-7C9C-45E5-86D7-CA2F74CA6B8E}"/>
    <cellStyle name="l_Tv Segmentada_Plano AC - AJUSTADO -_Plano RR - REV I - 13.05 3 4" xfId="33741" xr:uid="{6E996B16-BC5B-45A0-8DC1-09D73854827E}"/>
    <cellStyle name="l_Tv Segmentada_Plano AC - AJUSTADO -_Plano RR - REV I - 13.05 3 4 2" xfId="45460" xr:uid="{8D4411F9-D8B9-42DF-8E6D-6E87E96A38F4}"/>
    <cellStyle name="l_Tv Segmentada_Plano AC - AJUSTADO -_Plano RR - REV I - 13.05 3 5" xfId="35943" xr:uid="{1EF16E1F-0A9F-4000-AEB2-4987AA610F21}"/>
    <cellStyle name="l_Tv Segmentada_Plano AC - AJUSTADO -_Plano RR - REV I - 13.05 3 6" xfId="36770" xr:uid="{2159210C-7274-4E9E-8C80-126FC6C928AA}"/>
    <cellStyle name="l_Tv Segmentada_Plano AC - AJUSTADO -_Plano RR - REV I - 13.05 3 6 2" xfId="46306" xr:uid="{CBB593C9-899F-43D4-8D9E-1F39C87A1411}"/>
    <cellStyle name="l_Tv Segmentada_Plano AC - AJUSTADO -_Plano RR - REV I - 13.05 4" xfId="14708" xr:uid="{D2C0B963-02DD-4FFA-B503-4EC991736C9A}"/>
    <cellStyle name="l_Tv Segmentada_Plano AC - AJUSTADO -_Plano RR - REV I - 13.05 4 2" xfId="20867" xr:uid="{217BED4C-5EF8-476F-B6C5-AEF63883ADB0}"/>
    <cellStyle name="l_Tv Segmentada_Plano AC - AJUSTADO -_Plano RR - REV I - 13.05 4 2 2" xfId="38277" xr:uid="{50A5DF78-2538-4E36-8D20-275819E682A1}"/>
    <cellStyle name="l_Tv Segmentada_Plano AC - AJUSTADO -_Plano RR - REV I - 13.05 4 3" xfId="25775" xr:uid="{12C3BB93-4490-4170-ABC6-1BB7071B9A05}"/>
    <cellStyle name="l_Tv Segmentada_Plano AC - AJUSTADO -_Plano RR - REV I - 13.05 5" xfId="28986" xr:uid="{FFFFE992-409D-4D8D-8BA7-E1CBC29A72C9}"/>
    <cellStyle name="l_Tv Segmentada_Plano AC - AJUSTADO -_Plano RR - REV I - 13.05 5 2" xfId="41342" xr:uid="{B2BF3F4B-53E7-430C-B23A-53C87DB3E71D}"/>
    <cellStyle name="l_Tv Segmentada_Plano AC - AJUSTADO -_Plano RR - REV I - 13.05 6" xfId="24938" xr:uid="{CCEF5448-C9FB-4D1E-9A31-2854DE719636}"/>
    <cellStyle name="l_Tv Segmentada_Plano AC - AJUSTADO -_Plano RR - REV I - 13.05_CINEMA - BRASÍLIA - 141" xfId="2629" xr:uid="{C8176A63-3186-4F54-BF69-CBA34CA49F68}"/>
    <cellStyle name="l_Tv Segmentada_Plano AC - AJUSTADO -_Plano RR - REV I - 13.05_OOH - Rev 12" xfId="4576" xr:uid="{EA3A268D-9CE8-46EB-A6CF-C22BBABA2E8D}"/>
    <cellStyle name="l_Tv Segmentada_Plano AC - AJUSTADO -_Plano RR - REV I - 13.05_REV I - PLANO RÁDIO CONSOLIDADO MATISSE 07.07" xfId="2630" xr:uid="{73E65C26-4FBC-4938-8881-E8F093286B5E}"/>
    <cellStyle name="l_Tv Segmentada_Plano AC - AJUSTADO -_Plano RS - 14.05.08 CONFERÊNCIA 12-05-08 - Cíntia" xfId="2631" xr:uid="{69A3DD37-C377-473E-B793-F794B9EB4053}"/>
    <cellStyle name="l_Tv Segmentada_Plano AC - AJUSTADO -_Plano RS - 14.05.08 CONFERÊNCIA 12-05-08 - Cíntia 2" xfId="11866" xr:uid="{0A78758C-7184-4EED-BE56-8732CAFBE0DD}"/>
    <cellStyle name="l_Tv Segmentada_Plano AC - AJUSTADO -_Plano RS - 14.05.08 CONFERÊNCIA 12-05-08 - Cíntia 2 2" xfId="13622" xr:uid="{18710952-34B7-48C7-B2B5-C8A7781622C6}"/>
    <cellStyle name="l_Tv Segmentada_Plano AC - AJUSTADO -_Plano RS - 14.05.08 CONFERÊNCIA 12-05-08 - Cíntia 2 2 2" xfId="17252" xr:uid="{24FBC379-F55A-4037-9CEF-B766594B7858}"/>
    <cellStyle name="l_Tv Segmentada_Plano AC - AJUSTADO -_Plano RS - 14.05.08 CONFERÊNCIA 12-05-08 - Cíntia 2 2 2 2" xfId="23411" xr:uid="{74C8EF82-B332-4202-91F3-D800EB5271DA}"/>
    <cellStyle name="l_Tv Segmentada_Plano AC - AJUSTADO -_Plano RS - 14.05.08 CONFERÊNCIA 12-05-08 - Cíntia 2 2 2 2 2" xfId="40678" xr:uid="{68A73684-FA82-4914-AAC7-932D67820221}"/>
    <cellStyle name="l_Tv Segmentada_Plano AC - AJUSTADO -_Plano RS - 14.05.08 CONFERÊNCIA 12-05-08 - Cíntia 2 2 2 3" xfId="28319" xr:uid="{16984D43-DF11-413E-8B04-1A4EA0491571}"/>
    <cellStyle name="l_Tv Segmentada_Plano AC - AJUSTADO -_Plano RS - 14.05.08 CONFERÊNCIA 12-05-08 - Cíntia 2 2 3" xfId="31543" xr:uid="{BC34FEED-FF63-4C0C-B885-7A040E5142C1}"/>
    <cellStyle name="l_Tv Segmentada_Plano AC - AJUSTADO -_Plano RS - 14.05.08 CONFERÊNCIA 12-05-08 - Cíntia 2 2 3 2" xfId="43767" xr:uid="{3E2AE1A3-2CDF-41DD-BEA7-DCB826D1E6C7}"/>
    <cellStyle name="l_Tv Segmentada_Plano AC - AJUSTADO -_Plano RS - 14.05.08 CONFERÊNCIA 12-05-08 - Cíntia 2 2 4" xfId="34535" xr:uid="{63808580-087C-4A97-900A-0CE7C1DBD779}"/>
    <cellStyle name="l_Tv Segmentada_Plano AC - AJUSTADO -_Plano RS - 14.05.08 CONFERÊNCIA 12-05-08 - Cíntia 2 2 4 2" xfId="46254" xr:uid="{481717EA-BCAF-4B18-BC62-F25E7DE4847A}"/>
    <cellStyle name="l_Tv Segmentada_Plano AC - AJUSTADO -_Plano RS - 14.05.08 CONFERÊNCIA 12-05-08 - Cíntia 2 2 5" xfId="36736" xr:uid="{285EE29F-B001-4FBD-8661-EF9659C76BC5}"/>
    <cellStyle name="l_Tv Segmentada_Plano AC - AJUSTADO -_Plano RS - 14.05.08 CONFERÊNCIA 12-05-08 - Cíntia 2 2 6" xfId="24648" xr:uid="{7BA539E3-3CCA-4E95-8824-4B7C17AFC309}"/>
    <cellStyle name="l_Tv Segmentada_Plano AC - AJUSTADO -_Plano RS - 14.05.08 CONFERÊNCIA 12-05-08 - Cíntia 2 3" xfId="15549" xr:uid="{62A361D3-F330-4A9A-AC94-F4484753D623}"/>
    <cellStyle name="l_Tv Segmentada_Plano AC - AJUSTADO -_Plano RS - 14.05.08 CONFERÊNCIA 12-05-08 - Cíntia 2 3 2" xfId="21708" xr:uid="{A1BD5247-D69B-46AE-B094-401408582BED}"/>
    <cellStyle name="l_Tv Segmentada_Plano AC - AJUSTADO -_Plano RS - 14.05.08 CONFERÊNCIA 12-05-08 - Cíntia 2 3 2 2" xfId="39081" xr:uid="{4D1F6E12-E83C-46AC-8B61-4E10955AA055}"/>
    <cellStyle name="l_Tv Segmentada_Plano AC - AJUSTADO -_Plano RS - 14.05.08 CONFERÊNCIA 12-05-08 - Cíntia 2 3 3" xfId="26670" xr:uid="{0C8941DF-7A65-4E3D-819B-5BF530F1D18F}"/>
    <cellStyle name="l_Tv Segmentada_Plano AC - AJUSTADO -_Plano RS - 14.05.08 CONFERÊNCIA 12-05-08 - Cíntia 2 4" xfId="29861" xr:uid="{001AA790-AE85-461A-9FAC-6C26FD5A989C}"/>
    <cellStyle name="l_Tv Segmentada_Plano AC - AJUSTADO -_Plano RS - 14.05.08 CONFERÊNCIA 12-05-08 - Cíntia 2 4 2" xfId="42171" xr:uid="{F0421529-F5B3-4F27-8D50-686BA005F8A7}"/>
    <cellStyle name="l_Tv Segmentada_Plano AC - AJUSTADO -_Plano RS - 14.05.08 CONFERÊNCIA 12-05-08 - Cíntia 2 5" xfId="32845" xr:uid="{C062B1FF-526A-42E2-80CF-EB28C7453FE4}"/>
    <cellStyle name="l_Tv Segmentada_Plano AC - AJUSTADO -_Plano RS - 14.05.08 CONFERÊNCIA 12-05-08 - Cíntia 2 5 2" xfId="44600" xr:uid="{9331255C-90EC-40D1-A65C-385ED28B8C41}"/>
    <cellStyle name="l_Tv Segmentada_Plano AC - AJUSTADO -_Plano RS - 14.05.08 CONFERÊNCIA 12-05-08 - Cíntia 2 6" xfId="35150" xr:uid="{FB8FE5A8-BD13-4E13-9034-3171754F4096}"/>
    <cellStyle name="l_Tv Segmentada_Plano AC - AJUSTADO -_Plano RS - 14.05.08 CONFERÊNCIA 12-05-08 - Cíntia 2 7" xfId="19576" xr:uid="{D577E00A-8CB8-45EB-ADBB-CA1B8B93C206}"/>
    <cellStyle name="l_Tv Segmentada_Plano AC - AJUSTADO -_Plano RS - 14.05.08 CONFERÊNCIA 12-05-08 - Cíntia 3" xfId="12819" xr:uid="{55072971-0FA0-43C9-92C4-8940B447F01D}"/>
    <cellStyle name="l_Tv Segmentada_Plano AC - AJUSTADO -_Plano RS - 14.05.08 CONFERÊNCIA 12-05-08 - Cíntia 3 2" xfId="16449" xr:uid="{5071EFB3-7FAF-4029-B8F4-2B17AEECE50C}"/>
    <cellStyle name="l_Tv Segmentada_Plano AC - AJUSTADO -_Plano RS - 14.05.08 CONFERÊNCIA 12-05-08 - Cíntia 3 2 2" xfId="22608" xr:uid="{97F6A0DB-6798-4CED-9A39-0016CC123FFD}"/>
    <cellStyle name="l_Tv Segmentada_Plano AC - AJUSTADO -_Plano RS - 14.05.08 CONFERÊNCIA 12-05-08 - Cíntia 3 2 2 2" xfId="39886" xr:uid="{E6FE353E-7822-46B3-8EE0-6E3A1C8686CB}"/>
    <cellStyle name="l_Tv Segmentada_Plano AC - AJUSTADO -_Plano RS - 14.05.08 CONFERÊNCIA 12-05-08 - Cíntia 3 2 3" xfId="27527" xr:uid="{B2089C16-4681-4817-817D-26E117588267}"/>
    <cellStyle name="l_Tv Segmentada_Plano AC - AJUSTADO -_Plano RS - 14.05.08 CONFERÊNCIA 12-05-08 - Cíntia 3 2 4" xfId="48786" xr:uid="{BD5A3D61-AB41-45BA-8371-799C9FA77A90}"/>
    <cellStyle name="l_Tv Segmentada_Plano AC - AJUSTADO -_Plano RS - 14.05.08 CONFERÊNCIA 12-05-08 - Cíntia 3 3" xfId="18149" xr:uid="{B80BA4AE-B17A-481B-B0C8-217E3B75D41C}"/>
    <cellStyle name="l_Tv Segmentada_Plano AC - AJUSTADO -_Plano RS - 14.05.08 CONFERÊNCIA 12-05-08 - Cíntia 3 3 2" xfId="24308" xr:uid="{B42DFEB2-CE8D-491A-AE0E-62D8EAB7C36E}"/>
    <cellStyle name="l_Tv Segmentada_Plano AC - AJUSTADO -_Plano RS - 14.05.08 CONFERÊNCIA 12-05-08 - Cíntia 3 3 2 2" xfId="42971" xr:uid="{B0EF238C-5567-4CFB-80D3-3D5F7A71109D}"/>
    <cellStyle name="l_Tv Segmentada_Plano AC - AJUSTADO -_Plano RS - 14.05.08 CONFERÊNCIA 12-05-08 - Cíntia 3 3 3" xfId="30745" xr:uid="{C99EF1CF-25C6-4662-8D30-F2C4FEA31C0A}"/>
    <cellStyle name="l_Tv Segmentada_Plano AC - AJUSTADO -_Plano RS - 14.05.08 CONFERÊNCIA 12-05-08 - Cíntia 3 4" xfId="33742" xr:uid="{7FF0BAD2-60FE-4FA8-AC99-31D0131E17DF}"/>
    <cellStyle name="l_Tv Segmentada_Plano AC - AJUSTADO -_Plano RS - 14.05.08 CONFERÊNCIA 12-05-08 - Cíntia 3 4 2" xfId="45461" xr:uid="{C4A3FE50-97EC-4E29-B675-C2095649C200}"/>
    <cellStyle name="l_Tv Segmentada_Plano AC - AJUSTADO -_Plano RS - 14.05.08 CONFERÊNCIA 12-05-08 - Cíntia 3 5" xfId="35944" xr:uid="{1F024B13-5AE0-4A3B-8FD6-9C433FA97AC3}"/>
    <cellStyle name="l_Tv Segmentada_Plano AC - AJUSTADO -_Plano RS - 14.05.08 CONFERÊNCIA 12-05-08 - Cíntia 3 6" xfId="32898" xr:uid="{34D9F891-D466-42E0-8DB8-A4B7BD7209BE}"/>
    <cellStyle name="l_Tv Segmentada_Plano AC - AJUSTADO -_Plano RS - 14.05.08 CONFERÊNCIA 12-05-08 - Cíntia 3 6 2" xfId="44649" xr:uid="{2B4A37DF-15C5-49FB-9E34-E0EBAB251A2B}"/>
    <cellStyle name="l_Tv Segmentada_Plano AC - AJUSTADO -_Plano RS - 14.05.08 CONFERÊNCIA 12-05-08 - Cíntia 4" xfId="14709" xr:uid="{DFC4765F-B157-4967-AC5C-8935CFD64A69}"/>
    <cellStyle name="l_Tv Segmentada_Plano AC - AJUSTADO -_Plano RS - 14.05.08 CONFERÊNCIA 12-05-08 - Cíntia 4 2" xfId="20868" xr:uid="{2B4E0613-CBC6-4973-ACBE-F12D7CC9C015}"/>
    <cellStyle name="l_Tv Segmentada_Plano AC - AJUSTADO -_Plano RS - 14.05.08 CONFERÊNCIA 12-05-08 - Cíntia 4 2 2" xfId="38278" xr:uid="{B425986E-8472-489C-A372-8E181A731D8C}"/>
    <cellStyle name="l_Tv Segmentada_Plano AC - AJUSTADO -_Plano RS - 14.05.08 CONFERÊNCIA 12-05-08 - Cíntia 4 3" xfId="25776" xr:uid="{6DCBC233-3B55-46D2-877E-B77D3C4342B8}"/>
    <cellStyle name="l_Tv Segmentada_Plano AC - AJUSTADO -_Plano RS - 14.05.08 CONFERÊNCIA 12-05-08 - Cíntia 5" xfId="28987" xr:uid="{21F7134D-82DF-4EDF-A755-041AC124C4AA}"/>
    <cellStyle name="l_Tv Segmentada_Plano AC - AJUSTADO -_Plano RS - 14.05.08 CONFERÊNCIA 12-05-08 - Cíntia 5 2" xfId="41343" xr:uid="{EC99EF91-2543-43E2-A0FB-DF0939982D27}"/>
    <cellStyle name="l_Tv Segmentada_Plano AC - AJUSTADO -_Plano RS - 14.05.08 CONFERÊNCIA 12-05-08 - Cíntia 6" xfId="24937" xr:uid="{1AA25F94-DC59-4B95-9C3F-0AC9640D51F4}"/>
    <cellStyle name="l_Tv Segmentada_Plano AC - AJUSTADO -_Plano RS - 14.05.08 CONFERÊNCIA 12-05-08 - Cíntia_OOH - Rev 12" xfId="4577" xr:uid="{ED1FC868-5EB9-4040-B214-40EF0C048883}"/>
    <cellStyle name="l_Tv Segmentada_Plano AC - AJUSTADO -_SECOM PR - BAHIA -  14-05-08" xfId="2632" xr:uid="{719FFF0A-0A01-421F-8F20-0ECF28464106}"/>
    <cellStyle name="l_Tv Segmentada_Plano AC - AJUSTADO -_SECOM PR - BAHIA -  14-05-08(1)" xfId="2633" xr:uid="{2FB0B428-3689-40C1-8F6E-0841894A06FC}"/>
    <cellStyle name="l_Tv Segmentada_Plano AC - AJUSTADO -_SECOM PR - DISTRITO FEDERAL - 14-05-08" xfId="2634" xr:uid="{0F5FFC9A-ECF6-4F39-A419-5324542E1B5C}"/>
    <cellStyle name="l_Tv Segmentada_Plano AC - AJUSTADO -_SECOM PR - DISTRITO FEDERAL - 14-05-08 2" xfId="11867" xr:uid="{D4670CC9-C195-460E-9C61-28642FA337B4}"/>
    <cellStyle name="l_Tv Segmentada_Plano AC - AJUSTADO -_SECOM PR - DISTRITO FEDERAL - 14-05-08 2 2" xfId="13623" xr:uid="{2ABC5A45-B01C-4D5F-A63C-77BB6048F8B6}"/>
    <cellStyle name="l_Tv Segmentada_Plano AC - AJUSTADO -_SECOM PR - DISTRITO FEDERAL - 14-05-08 2 2 2" xfId="17253" xr:uid="{85091B48-9D0A-4B35-99B4-B1EC2F4945E3}"/>
    <cellStyle name="l_Tv Segmentada_Plano AC - AJUSTADO -_SECOM PR - DISTRITO FEDERAL - 14-05-08 2 2 2 2" xfId="23412" xr:uid="{2235392A-015F-4A7E-B7F0-79AB1952F58C}"/>
    <cellStyle name="l_Tv Segmentada_Plano AC - AJUSTADO -_SECOM PR - DISTRITO FEDERAL - 14-05-08 2 2 2 2 2" xfId="40679" xr:uid="{9B39452F-BAA7-467B-A4AC-996B0259BA3B}"/>
    <cellStyle name="l_Tv Segmentada_Plano AC - AJUSTADO -_SECOM PR - DISTRITO FEDERAL - 14-05-08 2 2 2 3" xfId="28320" xr:uid="{01BEE5AE-CB1F-478C-81CF-287CC767A636}"/>
    <cellStyle name="l_Tv Segmentada_Plano AC - AJUSTADO -_SECOM PR - DISTRITO FEDERAL - 14-05-08 2 2 3" xfId="31544" xr:uid="{BE64BD33-19F3-44EF-AFE7-DC3CEC09A7F7}"/>
    <cellStyle name="l_Tv Segmentada_Plano AC - AJUSTADO -_SECOM PR - DISTRITO FEDERAL - 14-05-08 2 2 3 2" xfId="43768" xr:uid="{70BA6A77-DEBE-44C5-B237-3F59B68354B4}"/>
    <cellStyle name="l_Tv Segmentada_Plano AC - AJUSTADO -_SECOM PR - DISTRITO FEDERAL - 14-05-08 2 2 4" xfId="34536" xr:uid="{38DA94D1-2738-438B-9CB6-CF2CFF1F36CB}"/>
    <cellStyle name="l_Tv Segmentada_Plano AC - AJUSTADO -_SECOM PR - DISTRITO FEDERAL - 14-05-08 2 2 4 2" xfId="46255" xr:uid="{E10942DE-14DF-473E-A22B-E26DDFDFF7C7}"/>
    <cellStyle name="l_Tv Segmentada_Plano AC - AJUSTADO -_SECOM PR - DISTRITO FEDERAL - 14-05-08 2 2 5" xfId="36737" xr:uid="{F53BB085-9570-44DC-B607-FAC354FFAECA}"/>
    <cellStyle name="l_Tv Segmentada_Plano AC - AJUSTADO -_SECOM PR - DISTRITO FEDERAL - 14-05-08 2 2 6" xfId="24649" xr:uid="{1186FA7F-4B0A-4CCA-B75E-6453F4318FAC}"/>
    <cellStyle name="l_Tv Segmentada_Plano AC - AJUSTADO -_SECOM PR - DISTRITO FEDERAL - 14-05-08 2 3" xfId="15550" xr:uid="{332C378A-56E1-4DE7-A635-DAD9DD21569F}"/>
    <cellStyle name="l_Tv Segmentada_Plano AC - AJUSTADO -_SECOM PR - DISTRITO FEDERAL - 14-05-08 2 3 2" xfId="21709" xr:uid="{735F9F14-2287-4129-8597-19DC982C19A2}"/>
    <cellStyle name="l_Tv Segmentada_Plano AC - AJUSTADO -_SECOM PR - DISTRITO FEDERAL - 14-05-08 2 3 2 2" xfId="39082" xr:uid="{4F974FBB-EED1-4B57-B553-F62DA6DDEBEB}"/>
    <cellStyle name="l_Tv Segmentada_Plano AC - AJUSTADO -_SECOM PR - DISTRITO FEDERAL - 14-05-08 2 3 3" xfId="26671" xr:uid="{EE311F6D-E69A-458C-BD50-F2F6E7514C8F}"/>
    <cellStyle name="l_Tv Segmentada_Plano AC - AJUSTADO -_SECOM PR - DISTRITO FEDERAL - 14-05-08 2 4" xfId="29862" xr:uid="{A702A817-52BD-4561-A9F3-32B6A18AB621}"/>
    <cellStyle name="l_Tv Segmentada_Plano AC - AJUSTADO -_SECOM PR - DISTRITO FEDERAL - 14-05-08 2 4 2" xfId="42172" xr:uid="{7535D5E6-C258-45FE-A4AE-D07DFF249029}"/>
    <cellStyle name="l_Tv Segmentada_Plano AC - AJUSTADO -_SECOM PR - DISTRITO FEDERAL - 14-05-08 2 5" xfId="32846" xr:uid="{521225A9-3235-4F07-8F36-B4F8E6FC2CB3}"/>
    <cellStyle name="l_Tv Segmentada_Plano AC - AJUSTADO -_SECOM PR - DISTRITO FEDERAL - 14-05-08 2 5 2" xfId="44601" xr:uid="{AB0E47DC-8E1A-4AA0-80EC-24827BA84325}"/>
    <cellStyle name="l_Tv Segmentada_Plano AC - AJUSTADO -_SECOM PR - DISTRITO FEDERAL - 14-05-08 2 6" xfId="35151" xr:uid="{0D502D07-3D63-45CA-87B1-0D269D656913}"/>
    <cellStyle name="l_Tv Segmentada_Plano AC - AJUSTADO -_SECOM PR - DISTRITO FEDERAL - 14-05-08 2 7" xfId="18899" xr:uid="{9396CCC7-7185-4F9A-8A00-7F0C573F387A}"/>
    <cellStyle name="l_Tv Segmentada_Plano AC - AJUSTADO -_SECOM PR - DISTRITO FEDERAL - 14-05-08 3" xfId="12820" xr:uid="{B80638F0-7564-46C7-A5DA-21169D3D11A6}"/>
    <cellStyle name="l_Tv Segmentada_Plano AC - AJUSTADO -_SECOM PR - DISTRITO FEDERAL - 14-05-08 3 2" xfId="16450" xr:uid="{F6102B68-55AE-4CB3-88AD-3CCC05060170}"/>
    <cellStyle name="l_Tv Segmentada_Plano AC - AJUSTADO -_SECOM PR - DISTRITO FEDERAL - 14-05-08 3 2 2" xfId="22609" xr:uid="{FEFC02C4-AEDB-467C-95B1-F518BDB211D9}"/>
    <cellStyle name="l_Tv Segmentada_Plano AC - AJUSTADO -_SECOM PR - DISTRITO FEDERAL - 14-05-08 3 2 2 2" xfId="39887" xr:uid="{3DE13EBE-4A04-47C0-84F5-05B3F2CD733B}"/>
    <cellStyle name="l_Tv Segmentada_Plano AC - AJUSTADO -_SECOM PR - DISTRITO FEDERAL - 14-05-08 3 2 3" xfId="27528" xr:uid="{361A927D-986E-4EEC-BA23-EDA5E61D6462}"/>
    <cellStyle name="l_Tv Segmentada_Plano AC - AJUSTADO -_SECOM PR - DISTRITO FEDERAL - 14-05-08 3 2 4" xfId="48787" xr:uid="{3C7960C8-AAA8-4958-9744-C7577E1FCB07}"/>
    <cellStyle name="l_Tv Segmentada_Plano AC - AJUSTADO -_SECOM PR - DISTRITO FEDERAL - 14-05-08 3 3" xfId="18150" xr:uid="{BB764C06-EFD7-4E8A-B1CA-651A2A04E294}"/>
    <cellStyle name="l_Tv Segmentada_Plano AC - AJUSTADO -_SECOM PR - DISTRITO FEDERAL - 14-05-08 3 3 2" xfId="24309" xr:uid="{48B1359B-CF38-4A32-A93D-6F220870AB16}"/>
    <cellStyle name="l_Tv Segmentada_Plano AC - AJUSTADO -_SECOM PR - DISTRITO FEDERAL - 14-05-08 3 3 2 2" xfId="42972" xr:uid="{955D4413-4B56-4EC4-82D5-6DF9307FC6F0}"/>
    <cellStyle name="l_Tv Segmentada_Plano AC - AJUSTADO -_SECOM PR - DISTRITO FEDERAL - 14-05-08 3 3 3" xfId="30746" xr:uid="{4F2681BC-FABF-44DA-AED2-B3FE47B220AB}"/>
    <cellStyle name="l_Tv Segmentada_Plano AC - AJUSTADO -_SECOM PR - DISTRITO FEDERAL - 14-05-08 3 4" xfId="33743" xr:uid="{78F66054-20E7-46AE-9DBD-2E4137953DA0}"/>
    <cellStyle name="l_Tv Segmentada_Plano AC - AJUSTADO -_SECOM PR - DISTRITO FEDERAL - 14-05-08 3 4 2" xfId="45462" xr:uid="{154DDB4F-02CA-4886-ADBC-050EF968974D}"/>
    <cellStyle name="l_Tv Segmentada_Plano AC - AJUSTADO -_SECOM PR - DISTRITO FEDERAL - 14-05-08 3 5" xfId="35945" xr:uid="{01188989-21B4-4FE6-9CC9-57948EDEDD7B}"/>
    <cellStyle name="l_Tv Segmentada_Plano AC - AJUSTADO -_SECOM PR - DISTRITO FEDERAL - 14-05-08 3 6" xfId="36966" xr:uid="{54E2597E-70BC-460B-9770-F66B507162D9}"/>
    <cellStyle name="l_Tv Segmentada_Plano AC - AJUSTADO -_SECOM PR - DISTRITO FEDERAL - 14-05-08 3 6 2" xfId="46502" xr:uid="{9FBF9F90-0ADA-4BC2-8C5B-513143B915C4}"/>
    <cellStyle name="l_Tv Segmentada_Plano AC - AJUSTADO -_SECOM PR - DISTRITO FEDERAL - 14-05-08 4" xfId="14710" xr:uid="{0D80F426-7BD6-4138-BE53-FC3D4E33BD89}"/>
    <cellStyle name="l_Tv Segmentada_Plano AC - AJUSTADO -_SECOM PR - DISTRITO FEDERAL - 14-05-08 4 2" xfId="20869" xr:uid="{2EB79E7E-3E97-41E2-A4F1-FB9E75906A03}"/>
    <cellStyle name="l_Tv Segmentada_Plano AC - AJUSTADO -_SECOM PR - DISTRITO FEDERAL - 14-05-08 4 2 2" xfId="38279" xr:uid="{2B3073D6-76FD-42DA-AAFB-9B74FD8DD6B4}"/>
    <cellStyle name="l_Tv Segmentada_Plano AC - AJUSTADO -_SECOM PR - DISTRITO FEDERAL - 14-05-08 4 3" xfId="25777" xr:uid="{5A384548-8DD5-4478-B03D-97F2481FC92F}"/>
    <cellStyle name="l_Tv Segmentada_Plano AC - AJUSTADO -_SECOM PR - DISTRITO FEDERAL - 14-05-08 5" xfId="28988" xr:uid="{39373752-56F0-4DD5-B1D5-9228202CF7B0}"/>
    <cellStyle name="l_Tv Segmentada_Plano AC - AJUSTADO -_SECOM PR - DISTRITO FEDERAL - 14-05-08 5 2" xfId="41344" xr:uid="{6F2FBAF0-E8D5-4BDB-A937-26E07A74B557}"/>
    <cellStyle name="l_Tv Segmentada_Plano AC - AJUSTADO -_SECOM PR - DISTRITO FEDERAL - 14-05-08 6" xfId="26703" xr:uid="{AB7D8549-9CDC-4E2F-8420-6BF4D209188C}"/>
    <cellStyle name="l_Tv Segmentada_Plano AC - AJUSTADO -_SECOM PR - DISTRITO FEDERAL - 14-05-08_OOH - Rev 12" xfId="4578" xr:uid="{D2C004D4-91FE-4115-B346-EC2EC4549D3E}"/>
    <cellStyle name="l_Tv Segmentada_Plano AC - AJUSTADO -_SECOM PR - MARANHÃO -  14-05-08" xfId="2635" xr:uid="{0F42D429-61D4-46F4-ADE2-242D14A2EC56}"/>
    <cellStyle name="l_Tv Segmentada_Plano AC - AJUSTADO -_SECOM PR - MARANHÃO -  14-05-08 2" xfId="11868" xr:uid="{2A4E70DA-A70F-4F91-9913-EC3D9191BF10}"/>
    <cellStyle name="l_Tv Segmentada_Plano AC - AJUSTADO -_SECOM PR - MARANHÃO -  14-05-08 2 2" xfId="13624" xr:uid="{FF41A82D-C739-42C2-8880-2E854F662D74}"/>
    <cellStyle name="l_Tv Segmentada_Plano AC - AJUSTADO -_SECOM PR - MARANHÃO -  14-05-08 2 2 2" xfId="17254" xr:uid="{C1031151-F4DC-4CE7-9086-E9DDF64E7B20}"/>
    <cellStyle name="l_Tv Segmentada_Plano AC - AJUSTADO -_SECOM PR - MARANHÃO -  14-05-08 2 2 2 2" xfId="23413" xr:uid="{4A832F6B-354D-4EC1-A259-12DA7191ADF7}"/>
    <cellStyle name="l_Tv Segmentada_Plano AC - AJUSTADO -_SECOM PR - MARANHÃO -  14-05-08 2 2 2 2 2" xfId="40680" xr:uid="{0630E285-35BE-46E3-AA0A-048585A4A908}"/>
    <cellStyle name="l_Tv Segmentada_Plano AC - AJUSTADO -_SECOM PR - MARANHÃO -  14-05-08 2 2 2 3" xfId="28321" xr:uid="{640DC3A9-376F-4BD4-8E1A-229909318AC4}"/>
    <cellStyle name="l_Tv Segmentada_Plano AC - AJUSTADO -_SECOM PR - MARANHÃO -  14-05-08 2 2 3" xfId="31545" xr:uid="{761AB14E-789E-483E-8115-7DA938414D85}"/>
    <cellStyle name="l_Tv Segmentada_Plano AC - AJUSTADO -_SECOM PR - MARANHÃO -  14-05-08 2 2 3 2" xfId="43769" xr:uid="{77B2AC49-93A8-4A62-8738-A714F69D9062}"/>
    <cellStyle name="l_Tv Segmentada_Plano AC - AJUSTADO -_SECOM PR - MARANHÃO -  14-05-08 2 2 4" xfId="34537" xr:uid="{B94002C1-6B38-4B82-9349-8A5BBF443D61}"/>
    <cellStyle name="l_Tv Segmentada_Plano AC - AJUSTADO -_SECOM PR - MARANHÃO -  14-05-08 2 2 4 2" xfId="46256" xr:uid="{9F519635-66B2-497F-A2B1-5A8777094D97}"/>
    <cellStyle name="l_Tv Segmentada_Plano AC - AJUSTADO -_SECOM PR - MARANHÃO -  14-05-08 2 2 5" xfId="36738" xr:uid="{9C38E767-1D8E-4B9B-9371-7B5EDDBB426E}"/>
    <cellStyle name="l_Tv Segmentada_Plano AC - AJUSTADO -_SECOM PR - MARANHÃO -  14-05-08 2 2 6" xfId="24650" xr:uid="{AD3E48EC-365D-4BE2-9782-84CD7844F3D1}"/>
    <cellStyle name="l_Tv Segmentada_Plano AC - AJUSTADO -_SECOM PR - MARANHÃO -  14-05-08 2 3" xfId="15551" xr:uid="{E0AF37C5-4179-41F3-BC79-6B579048DB04}"/>
    <cellStyle name="l_Tv Segmentada_Plano AC - AJUSTADO -_SECOM PR - MARANHÃO -  14-05-08 2 3 2" xfId="21710" xr:uid="{5619951F-1288-4062-8B32-589DC3C192F7}"/>
    <cellStyle name="l_Tv Segmentada_Plano AC - AJUSTADO -_SECOM PR - MARANHÃO -  14-05-08 2 3 2 2" xfId="39083" xr:uid="{0BDB9037-D01D-4C54-AE4E-A6E2E94B3903}"/>
    <cellStyle name="l_Tv Segmentada_Plano AC - AJUSTADO -_SECOM PR - MARANHÃO -  14-05-08 2 3 3" xfId="26672" xr:uid="{E3A4A146-3BA4-43A5-B1AC-280097DCF20C}"/>
    <cellStyle name="l_Tv Segmentada_Plano AC - AJUSTADO -_SECOM PR - MARANHÃO -  14-05-08 2 4" xfId="29863" xr:uid="{2946F548-D07D-4074-A131-7C0C3EAAD32F}"/>
    <cellStyle name="l_Tv Segmentada_Plano AC - AJUSTADO -_SECOM PR - MARANHÃO -  14-05-08 2 4 2" xfId="42173" xr:uid="{9A42FE82-35D0-4D13-A551-76D206E6B88A}"/>
    <cellStyle name="l_Tv Segmentada_Plano AC - AJUSTADO -_SECOM PR - MARANHÃO -  14-05-08 2 5" xfId="32847" xr:uid="{0AB41707-73BA-4F5A-B932-322EDAEC9EC9}"/>
    <cellStyle name="l_Tv Segmentada_Plano AC - AJUSTADO -_SECOM PR - MARANHÃO -  14-05-08 2 5 2" xfId="44602" xr:uid="{61B05AD3-7ECD-4287-9FEC-078D9A633CCB}"/>
    <cellStyle name="l_Tv Segmentada_Plano AC - AJUSTADO -_SECOM PR - MARANHÃO -  14-05-08 2 6" xfId="35152" xr:uid="{8F79BCD7-763D-4977-AA55-65C40BFF066E}"/>
    <cellStyle name="l_Tv Segmentada_Plano AC - AJUSTADO -_SECOM PR - MARANHÃO -  14-05-08 2 7" xfId="18583" xr:uid="{00E820E7-6877-46BC-87ED-00A912779FF1}"/>
    <cellStyle name="l_Tv Segmentada_Plano AC - AJUSTADO -_SECOM PR - MARANHÃO -  14-05-08 3" xfId="12821" xr:uid="{5DE4BE0B-CF09-420D-9A6B-0989F34F5C45}"/>
    <cellStyle name="l_Tv Segmentada_Plano AC - AJUSTADO -_SECOM PR - MARANHÃO -  14-05-08 3 2" xfId="16451" xr:uid="{73B400B1-2546-4F12-AC9D-974832495FDA}"/>
    <cellStyle name="l_Tv Segmentada_Plano AC - AJUSTADO -_SECOM PR - MARANHÃO -  14-05-08 3 2 2" xfId="22610" xr:uid="{D7826904-EA23-47F0-BA09-5451F3B0EFBD}"/>
    <cellStyle name="l_Tv Segmentada_Plano AC - AJUSTADO -_SECOM PR - MARANHÃO -  14-05-08 3 2 2 2" xfId="39888" xr:uid="{E95C1789-9389-4534-B3C6-554FC2021B10}"/>
    <cellStyle name="l_Tv Segmentada_Plano AC - AJUSTADO -_SECOM PR - MARANHÃO -  14-05-08 3 2 3" xfId="27529" xr:uid="{A328877F-5EFB-45C6-B926-467053059334}"/>
    <cellStyle name="l_Tv Segmentada_Plano AC - AJUSTADO -_SECOM PR - MARANHÃO -  14-05-08 3 2 4" xfId="48788" xr:uid="{9FFD4D79-E089-48E3-B152-071BDEBC6841}"/>
    <cellStyle name="l_Tv Segmentada_Plano AC - AJUSTADO -_SECOM PR - MARANHÃO -  14-05-08 3 3" xfId="18151" xr:uid="{DC875979-B563-49EB-B647-8DEFF7FB91B1}"/>
    <cellStyle name="l_Tv Segmentada_Plano AC - AJUSTADO -_SECOM PR - MARANHÃO -  14-05-08 3 3 2" xfId="24310" xr:uid="{9859341B-A51C-4779-A292-6A79A7B905B0}"/>
    <cellStyle name="l_Tv Segmentada_Plano AC - AJUSTADO -_SECOM PR - MARANHÃO -  14-05-08 3 3 2 2" xfId="42973" xr:uid="{8C42C4C1-6813-492F-874D-0833EEE68FC9}"/>
    <cellStyle name="l_Tv Segmentada_Plano AC - AJUSTADO -_SECOM PR - MARANHÃO -  14-05-08 3 3 3" xfId="30747" xr:uid="{DC7368FD-57A0-445E-8D7F-AA6159D20BD4}"/>
    <cellStyle name="l_Tv Segmentada_Plano AC - AJUSTADO -_SECOM PR - MARANHÃO -  14-05-08 3 4" xfId="33744" xr:uid="{2B740C1A-20B0-49E6-8F6B-595FECA6B3EE}"/>
    <cellStyle name="l_Tv Segmentada_Plano AC - AJUSTADO -_SECOM PR - MARANHÃO -  14-05-08 3 4 2" xfId="45463" xr:uid="{6291BEB1-5422-47E6-8F91-F7456521CF7F}"/>
    <cellStyle name="l_Tv Segmentada_Plano AC - AJUSTADO -_SECOM PR - MARANHÃO -  14-05-08 3 5" xfId="35946" xr:uid="{F4FAA175-0AD8-445E-B5D6-883426F7A9F9}"/>
    <cellStyle name="l_Tv Segmentada_Plano AC - AJUSTADO -_SECOM PR - MARANHÃO -  14-05-08 3 6" xfId="37169" xr:uid="{8770A579-7D96-437E-AF9A-2DA3045DDB9B}"/>
    <cellStyle name="l_Tv Segmentada_Plano AC - AJUSTADO -_SECOM PR - MARANHÃO -  14-05-08 3 6 2" xfId="46705" xr:uid="{AB4628A9-039A-4977-85F6-34F2D4E8E60F}"/>
    <cellStyle name="l_Tv Segmentada_Plano AC - AJUSTADO -_SECOM PR - MARANHÃO -  14-05-08 4" xfId="14711" xr:uid="{9A362CEE-FC5E-4CCB-95EB-48A619760850}"/>
    <cellStyle name="l_Tv Segmentada_Plano AC - AJUSTADO -_SECOM PR - MARANHÃO -  14-05-08 4 2" xfId="20870" xr:uid="{B822206B-6170-426E-AD8B-717EC9B036E3}"/>
    <cellStyle name="l_Tv Segmentada_Plano AC - AJUSTADO -_SECOM PR - MARANHÃO -  14-05-08 4 2 2" xfId="38280" xr:uid="{2BCAEA40-2AEE-4486-8054-2F6A5EB4173C}"/>
    <cellStyle name="l_Tv Segmentada_Plano AC - AJUSTADO -_SECOM PR - MARANHÃO -  14-05-08 4 3" xfId="25778" xr:uid="{29EBF016-461D-4AFE-8466-78734DC6E2B0}"/>
    <cellStyle name="l_Tv Segmentada_Plano AC - AJUSTADO -_SECOM PR - MARANHÃO -  14-05-08 5" xfId="28989" xr:uid="{6D1F8F35-3FCD-4F6D-A7BB-321F930E1059}"/>
    <cellStyle name="l_Tv Segmentada_Plano AC - AJUSTADO -_SECOM PR - MARANHÃO -  14-05-08 5 2" xfId="41345" xr:uid="{E901F337-8DCB-426D-93CA-03FE6736AD9E}"/>
    <cellStyle name="l_Tv Segmentada_Plano AC - AJUSTADO -_SECOM PR - MARANHÃO -  14-05-08 6" xfId="24936" xr:uid="{DA8CB06D-C02A-4715-868F-E08D66C75986}"/>
    <cellStyle name="l_Tv Segmentada_Plano AC - AJUSTADO -_SECOM PR - MARANHÃO -  14-05-08_OOH - Rev 12" xfId="4579" xr:uid="{4F01956D-E5A3-4815-9A5A-58F1ED6B2EEB}"/>
    <cellStyle name="l_Tv Segmentada_Plano AC - AJUSTADO -_SECOM PR - MGE E SPE - 13-05" xfId="2636" xr:uid="{53A1D9CD-0872-40E6-A90A-E381D91803C3}"/>
    <cellStyle name="l_Tv Segmentada_Plano AC - AJUSTADO -_SECOM PR - MGE E SPE - 13-05 2" xfId="11869" xr:uid="{ABB86552-2698-42A9-B5FB-03730A7BEE5B}"/>
    <cellStyle name="l_Tv Segmentada_Plano AC - AJUSTADO -_SECOM PR - MGE E SPE - 13-05 2 2" xfId="13625" xr:uid="{67FA9E86-3FEC-4E76-8BF5-005B6AF24DF7}"/>
    <cellStyle name="l_Tv Segmentada_Plano AC - AJUSTADO -_SECOM PR - MGE E SPE - 13-05 2 2 2" xfId="17255" xr:uid="{E176FB45-13D4-4953-AFBF-ACB82C52B606}"/>
    <cellStyle name="l_Tv Segmentada_Plano AC - AJUSTADO -_SECOM PR - MGE E SPE - 13-05 2 2 2 2" xfId="23414" xr:uid="{510CFF83-FF61-4C5B-9EB8-5EFDEF38EA34}"/>
    <cellStyle name="l_Tv Segmentada_Plano AC - AJUSTADO -_SECOM PR - MGE E SPE - 13-05 2 2 2 2 2" xfId="40681" xr:uid="{19D2EF8E-129D-4CDE-A9ED-F3DEE3FAAD5F}"/>
    <cellStyle name="l_Tv Segmentada_Plano AC - AJUSTADO -_SECOM PR - MGE E SPE - 13-05 2 2 2 3" xfId="28322" xr:uid="{A7CAFF58-CD66-4B1C-A0B3-24CC49F663B6}"/>
    <cellStyle name="l_Tv Segmentada_Plano AC - AJUSTADO -_SECOM PR - MGE E SPE - 13-05 2 2 3" xfId="31546" xr:uid="{714BBDE6-CE25-4ACE-ADED-26D303FE0D7C}"/>
    <cellStyle name="l_Tv Segmentada_Plano AC - AJUSTADO -_SECOM PR - MGE E SPE - 13-05 2 2 3 2" xfId="43770" xr:uid="{893A689F-AFCC-4F0D-AF0E-5350A1FDE20B}"/>
    <cellStyle name="l_Tv Segmentada_Plano AC - AJUSTADO -_SECOM PR - MGE E SPE - 13-05 2 2 4" xfId="34538" xr:uid="{A07876D4-0128-46EF-A780-6A6976677206}"/>
    <cellStyle name="l_Tv Segmentada_Plano AC - AJUSTADO -_SECOM PR - MGE E SPE - 13-05 2 2 4 2" xfId="46257" xr:uid="{70F177F3-CEAD-4F78-928C-86F4B0097950}"/>
    <cellStyle name="l_Tv Segmentada_Plano AC - AJUSTADO -_SECOM PR - MGE E SPE - 13-05 2 2 5" xfId="36739" xr:uid="{DDB63B4C-EB3D-4338-8AD5-FF4F37EDB045}"/>
    <cellStyle name="l_Tv Segmentada_Plano AC - AJUSTADO -_SECOM PR - MGE E SPE - 13-05 2 2 6" xfId="24651" xr:uid="{EC345670-E898-43F3-9F7B-2DC6B9929623}"/>
    <cellStyle name="l_Tv Segmentada_Plano AC - AJUSTADO -_SECOM PR - MGE E SPE - 13-05 2 3" xfId="15552" xr:uid="{E15FD142-A1E6-4A1B-9E23-E982BC1E3B80}"/>
    <cellStyle name="l_Tv Segmentada_Plano AC - AJUSTADO -_SECOM PR - MGE E SPE - 13-05 2 3 2" xfId="21711" xr:uid="{9FCA25BC-5A21-4072-B009-5CD5F4D4B691}"/>
    <cellStyle name="l_Tv Segmentada_Plano AC - AJUSTADO -_SECOM PR - MGE E SPE - 13-05 2 3 2 2" xfId="39084" xr:uid="{0D51404B-1769-4757-A8BF-587A888B96DC}"/>
    <cellStyle name="l_Tv Segmentada_Plano AC - AJUSTADO -_SECOM PR - MGE E SPE - 13-05 2 3 3" xfId="26673" xr:uid="{E3747137-C438-4A8B-9C9F-84C2313919C8}"/>
    <cellStyle name="l_Tv Segmentada_Plano AC - AJUSTADO -_SECOM PR - MGE E SPE - 13-05 2 4" xfId="29864" xr:uid="{44237E5D-EBA7-42F5-B614-97F9CBF52025}"/>
    <cellStyle name="l_Tv Segmentada_Plano AC - AJUSTADO -_SECOM PR - MGE E SPE - 13-05 2 4 2" xfId="42174" xr:uid="{004A63CD-EC88-435F-88A7-3CE4F3A9B368}"/>
    <cellStyle name="l_Tv Segmentada_Plano AC - AJUSTADO -_SECOM PR - MGE E SPE - 13-05 2 5" xfId="32848" xr:uid="{A2B7356E-60D0-46E0-A8E2-BB1598390A06}"/>
    <cellStyle name="l_Tv Segmentada_Plano AC - AJUSTADO -_SECOM PR - MGE E SPE - 13-05 2 5 2" xfId="44603" xr:uid="{4186DB44-1BE4-447A-8534-6F1210E3E431}"/>
    <cellStyle name="l_Tv Segmentada_Plano AC - AJUSTADO -_SECOM PR - MGE E SPE - 13-05 2 6" xfId="35153" xr:uid="{1301B3D8-751F-4CD8-A116-C6F91EE4B533}"/>
    <cellStyle name="l_Tv Segmentada_Plano AC - AJUSTADO -_SECOM PR - MGE E SPE - 13-05 2 7" xfId="19281" xr:uid="{AB628891-5DEA-431C-ABAA-2365F930BF04}"/>
    <cellStyle name="l_Tv Segmentada_Plano AC - AJUSTADO -_SECOM PR - MGE E SPE - 13-05 3" xfId="12822" xr:uid="{5F1765BE-E384-4E1D-9601-06AF212DC8FA}"/>
    <cellStyle name="l_Tv Segmentada_Plano AC - AJUSTADO -_SECOM PR - MGE E SPE - 13-05 3 2" xfId="16452" xr:uid="{2CB69B46-CA3E-4D49-B9A3-8B77A79A698D}"/>
    <cellStyle name="l_Tv Segmentada_Plano AC - AJUSTADO -_SECOM PR - MGE E SPE - 13-05 3 2 2" xfId="22611" xr:uid="{A0E09F51-AD2A-4EDB-9F5C-D5A5F29A050D}"/>
    <cellStyle name="l_Tv Segmentada_Plano AC - AJUSTADO -_SECOM PR - MGE E SPE - 13-05 3 2 2 2" xfId="39889" xr:uid="{63A1D17E-2BD9-4393-81E9-3941EFCCEE5C}"/>
    <cellStyle name="l_Tv Segmentada_Plano AC - AJUSTADO -_SECOM PR - MGE E SPE - 13-05 3 2 3" xfId="27530" xr:uid="{3E360A2B-1EA7-416B-B425-791533C90D8B}"/>
    <cellStyle name="l_Tv Segmentada_Plano AC - AJUSTADO -_SECOM PR - MGE E SPE - 13-05 3 2 4" xfId="48789" xr:uid="{64EBA71B-09DB-466B-9DD5-1C8734CA9852}"/>
    <cellStyle name="l_Tv Segmentada_Plano AC - AJUSTADO -_SECOM PR - MGE E SPE - 13-05 3 3" xfId="18152" xr:uid="{2F117FE8-361B-45FF-BB05-3CF272E2984B}"/>
    <cellStyle name="l_Tv Segmentada_Plano AC - AJUSTADO -_SECOM PR - MGE E SPE - 13-05 3 3 2" xfId="24311" xr:uid="{C4FA1FFA-A2C5-40DD-9299-3EE04F781278}"/>
    <cellStyle name="l_Tv Segmentada_Plano AC - AJUSTADO -_SECOM PR - MGE E SPE - 13-05 3 3 2 2" xfId="42974" xr:uid="{05FBD422-E465-4FD6-96C6-918B81283BDA}"/>
    <cellStyle name="l_Tv Segmentada_Plano AC - AJUSTADO -_SECOM PR - MGE E SPE - 13-05 3 3 3" xfId="30748" xr:uid="{1DA92CA8-E754-414C-916E-D9BDC5E11A58}"/>
    <cellStyle name="l_Tv Segmentada_Plano AC - AJUSTADO -_SECOM PR - MGE E SPE - 13-05 3 4" xfId="33745" xr:uid="{7302B218-9B3B-4EC0-BDD0-3486F92E8C3B}"/>
    <cellStyle name="l_Tv Segmentada_Plano AC - AJUSTADO -_SECOM PR - MGE E SPE - 13-05 3 4 2" xfId="45464" xr:uid="{9D9CDDAC-82D4-41E6-AD14-DC040BB1D76C}"/>
    <cellStyle name="l_Tv Segmentada_Plano AC - AJUSTADO -_SECOM PR - MGE E SPE - 13-05 3 5" xfId="35947" xr:uid="{CD8B3F94-9BCD-4787-8303-A845FC5C6E2F}"/>
    <cellStyle name="l_Tv Segmentada_Plano AC - AJUSTADO -_SECOM PR - MGE E SPE - 13-05 3 6" xfId="36769" xr:uid="{FEE3A9AC-957D-4116-95A1-040D79067BDB}"/>
    <cellStyle name="l_Tv Segmentada_Plano AC - AJUSTADO -_SECOM PR - MGE E SPE - 13-05 3 6 2" xfId="46305" xr:uid="{0D8EA457-5490-4165-B303-B707E99DCA19}"/>
    <cellStyle name="l_Tv Segmentada_Plano AC - AJUSTADO -_SECOM PR - MGE E SPE - 13-05 4" xfId="14712" xr:uid="{06265FC1-D740-4146-9730-98F850BFEA7E}"/>
    <cellStyle name="l_Tv Segmentada_Plano AC - AJUSTADO -_SECOM PR - MGE E SPE - 13-05 4 2" xfId="20871" xr:uid="{B07A0BD5-2A1A-44A7-9B27-B359D74A54F7}"/>
    <cellStyle name="l_Tv Segmentada_Plano AC - AJUSTADO -_SECOM PR - MGE E SPE - 13-05 4 2 2" xfId="38281" xr:uid="{99A40526-6307-4314-AF2C-0B22DD996F6F}"/>
    <cellStyle name="l_Tv Segmentada_Plano AC - AJUSTADO -_SECOM PR - MGE E SPE - 13-05 4 3" xfId="25779" xr:uid="{FE7004D7-F3A8-4DD0-ABA1-80F53EA3001F}"/>
    <cellStyle name="l_Tv Segmentada_Plano AC - AJUSTADO -_SECOM PR - MGE E SPE - 13-05 5" xfId="28990" xr:uid="{DD49C19A-CBED-4577-9487-1C47E2920B2C}"/>
    <cellStyle name="l_Tv Segmentada_Plano AC - AJUSTADO -_SECOM PR - MGE E SPE - 13-05 5 2" xfId="41346" xr:uid="{360B1261-7FE8-49AD-9D2D-9C69781FA5A9}"/>
    <cellStyle name="l_Tv Segmentada_Plano AC - AJUSTADO -_SECOM PR - MGE E SPE - 13-05 6" xfId="24935" xr:uid="{3D47B1D2-7F08-4CFC-BF66-DF68F94A2DF0}"/>
    <cellStyle name="l_Tv Segmentada_Plano AC - AJUSTADO -_SECOM PR - MGE E SPE - 13-05_OOH - Rev 12" xfId="4580" xr:uid="{6C66955E-1A9C-4C98-BA24-CF558A2A4C0D}"/>
    <cellStyle name="l_Tv Segmentada_Plano AC - AJUSTADO -_SECOM PR - MGE E SPE - 14-05" xfId="2637" xr:uid="{5DB40BE4-7312-4750-94B4-09AB872C93A8}"/>
    <cellStyle name="l_Tv Segmentada_Plano AC - AJUSTADO -_SECOM PR - MGE E SPE - 14-05 2" xfId="11870" xr:uid="{1BB1FE00-7CEB-42C8-B6A4-424B3BFD1048}"/>
    <cellStyle name="l_Tv Segmentada_Plano AC - AJUSTADO -_SECOM PR - MGE E SPE - 14-05 2 2" xfId="13626" xr:uid="{F1CA83F0-A169-47D8-A158-FBA2265F0138}"/>
    <cellStyle name="l_Tv Segmentada_Plano AC - AJUSTADO -_SECOM PR - MGE E SPE - 14-05 2 2 2" xfId="17256" xr:uid="{45B33D22-0DAD-4A27-9B0B-8673DA7E9985}"/>
    <cellStyle name="l_Tv Segmentada_Plano AC - AJUSTADO -_SECOM PR - MGE E SPE - 14-05 2 2 2 2" xfId="23415" xr:uid="{386F1B2B-C640-49AA-86BD-4352FBEE6EA3}"/>
    <cellStyle name="l_Tv Segmentada_Plano AC - AJUSTADO -_SECOM PR - MGE E SPE - 14-05 2 2 2 2 2" xfId="40682" xr:uid="{CE32279E-0284-4B96-A052-28EABB15D7A7}"/>
    <cellStyle name="l_Tv Segmentada_Plano AC - AJUSTADO -_SECOM PR - MGE E SPE - 14-05 2 2 2 3" xfId="28323" xr:uid="{C16FD5B9-B863-429A-8813-74CFF6C280D8}"/>
    <cellStyle name="l_Tv Segmentada_Plano AC - AJUSTADO -_SECOM PR - MGE E SPE - 14-05 2 2 3" xfId="31547" xr:uid="{D8FF668D-EE52-4AB7-A988-843E529991AE}"/>
    <cellStyle name="l_Tv Segmentada_Plano AC - AJUSTADO -_SECOM PR - MGE E SPE - 14-05 2 2 3 2" xfId="43771" xr:uid="{81C917F3-23A5-4BBC-B797-DEB2ED414E8D}"/>
    <cellStyle name="l_Tv Segmentada_Plano AC - AJUSTADO -_SECOM PR - MGE E SPE - 14-05 2 2 4" xfId="34539" xr:uid="{25A87633-0ED1-40BE-9C4C-EB49E6DD73B1}"/>
    <cellStyle name="l_Tv Segmentada_Plano AC - AJUSTADO -_SECOM PR - MGE E SPE - 14-05 2 2 4 2" xfId="46258" xr:uid="{6FDE47AE-79AA-4D49-B2AD-89A3CDD0B0CF}"/>
    <cellStyle name="l_Tv Segmentada_Plano AC - AJUSTADO -_SECOM PR - MGE E SPE - 14-05 2 2 5" xfId="36740" xr:uid="{73AC6FCC-7F2F-4526-8576-6FBBCAF06C86}"/>
    <cellStyle name="l_Tv Segmentada_Plano AC - AJUSTADO -_SECOM PR - MGE E SPE - 14-05 2 2 6" xfId="24652" xr:uid="{2431A9F4-CBD2-455C-B723-97E33A92A528}"/>
    <cellStyle name="l_Tv Segmentada_Plano AC - AJUSTADO -_SECOM PR - MGE E SPE - 14-05 2 3" xfId="15553" xr:uid="{59868380-AE81-4D61-A39A-693CDC1673EA}"/>
    <cellStyle name="l_Tv Segmentada_Plano AC - AJUSTADO -_SECOM PR - MGE E SPE - 14-05 2 3 2" xfId="21712" xr:uid="{D5DAA6A8-6CB5-4B41-BC10-423F7B290AED}"/>
    <cellStyle name="l_Tv Segmentada_Plano AC - AJUSTADO -_SECOM PR - MGE E SPE - 14-05 2 3 2 2" xfId="39085" xr:uid="{25CE524F-EA8C-4D10-84CE-13C8118D2717}"/>
    <cellStyle name="l_Tv Segmentada_Plano AC - AJUSTADO -_SECOM PR - MGE E SPE - 14-05 2 3 3" xfId="26674" xr:uid="{3BD64290-25CD-4096-9EC8-F211181F1E7B}"/>
    <cellStyle name="l_Tv Segmentada_Plano AC - AJUSTADO -_SECOM PR - MGE E SPE - 14-05 2 4" xfId="29865" xr:uid="{CB7CBA68-32B6-4B1A-9725-434CDCD1F64E}"/>
    <cellStyle name="l_Tv Segmentada_Plano AC - AJUSTADO -_SECOM PR - MGE E SPE - 14-05 2 4 2" xfId="42175" xr:uid="{9F081B5C-2341-46F2-AA2F-489B02421202}"/>
    <cellStyle name="l_Tv Segmentada_Plano AC - AJUSTADO -_SECOM PR - MGE E SPE - 14-05 2 5" xfId="32849" xr:uid="{C02FB40F-AE46-453F-916C-D833962C5B33}"/>
    <cellStyle name="l_Tv Segmentada_Plano AC - AJUSTADO -_SECOM PR - MGE E SPE - 14-05 2 5 2" xfId="44604" xr:uid="{9E438D61-16F8-4D74-B0AD-969B16232080}"/>
    <cellStyle name="l_Tv Segmentada_Plano AC - AJUSTADO -_SECOM PR - MGE E SPE - 14-05 2 6" xfId="35154" xr:uid="{861F3A13-5AC8-4755-9C20-E70261E1A6DC}"/>
    <cellStyle name="l_Tv Segmentada_Plano AC - AJUSTADO -_SECOM PR - MGE E SPE - 14-05 2 7" xfId="19575" xr:uid="{C450F220-9561-489F-9959-3D94A1876D3C}"/>
    <cellStyle name="l_Tv Segmentada_Plano AC - AJUSTADO -_SECOM PR - MGE E SPE - 14-05 3" xfId="12823" xr:uid="{2D8AE18E-DF49-4323-A28E-C086938FCBA6}"/>
    <cellStyle name="l_Tv Segmentada_Plano AC - AJUSTADO -_SECOM PR - MGE E SPE - 14-05 3 2" xfId="16453" xr:uid="{CA9F7228-AE2B-4174-B67E-E34A8AD01463}"/>
    <cellStyle name="l_Tv Segmentada_Plano AC - AJUSTADO -_SECOM PR - MGE E SPE - 14-05 3 2 2" xfId="22612" xr:uid="{44EDBA62-6E80-4DCD-8C04-D173E0DA3A0D}"/>
    <cellStyle name="l_Tv Segmentada_Plano AC - AJUSTADO -_SECOM PR - MGE E SPE - 14-05 3 2 2 2" xfId="39890" xr:uid="{7564446D-F889-4978-9AFC-B7824CED87CD}"/>
    <cellStyle name="l_Tv Segmentada_Plano AC - AJUSTADO -_SECOM PR - MGE E SPE - 14-05 3 2 3" xfId="27531" xr:uid="{D3B6FBD1-B477-4B49-90C1-BD91BBB3E29B}"/>
    <cellStyle name="l_Tv Segmentada_Plano AC - AJUSTADO -_SECOM PR - MGE E SPE - 14-05 3 2 4" xfId="48790" xr:uid="{F315F60D-FCB1-4F91-93BF-F58E2022F5B8}"/>
    <cellStyle name="l_Tv Segmentada_Plano AC - AJUSTADO -_SECOM PR - MGE E SPE - 14-05 3 3" xfId="18153" xr:uid="{496BA7FE-4FAF-47C7-B823-6BC376BDBE55}"/>
    <cellStyle name="l_Tv Segmentada_Plano AC - AJUSTADO -_SECOM PR - MGE E SPE - 14-05 3 3 2" xfId="24312" xr:uid="{FADCE481-E9B5-482D-8329-A81B4572C091}"/>
    <cellStyle name="l_Tv Segmentada_Plano AC - AJUSTADO -_SECOM PR - MGE E SPE - 14-05 3 3 2 2" xfId="42975" xr:uid="{6D2234D7-1D57-4ECB-BAB8-9FE1A9303A5C}"/>
    <cellStyle name="l_Tv Segmentada_Plano AC - AJUSTADO -_SECOM PR - MGE E SPE - 14-05 3 3 3" xfId="30749" xr:uid="{78C8E8C7-E0B9-4E11-84F2-152A83D22085}"/>
    <cellStyle name="l_Tv Segmentada_Plano AC - AJUSTADO -_SECOM PR - MGE E SPE - 14-05 3 4" xfId="33746" xr:uid="{D997998E-8DAB-43D8-862E-05B509B521EC}"/>
    <cellStyle name="l_Tv Segmentada_Plano AC - AJUSTADO -_SECOM PR - MGE E SPE - 14-05 3 4 2" xfId="45465" xr:uid="{84C96F73-3D19-4609-A9E2-43088B662E3B}"/>
    <cellStyle name="l_Tv Segmentada_Plano AC - AJUSTADO -_SECOM PR - MGE E SPE - 14-05 3 5" xfId="35948" xr:uid="{EAB4D95E-2E96-4EB1-903A-1AC8BA78679A}"/>
    <cellStyle name="l_Tv Segmentada_Plano AC - AJUSTADO -_SECOM PR - MGE E SPE - 14-05 3 6" xfId="35180" xr:uid="{7C1B710E-1EA5-480D-A848-B414147907C0}"/>
    <cellStyle name="l_Tv Segmentada_Plano AC - AJUSTADO -_SECOM PR - MGE E SPE - 14-05 3 6 2" xfId="46294" xr:uid="{6335CB20-7AD2-49BC-B80C-72506CB00EE9}"/>
    <cellStyle name="l_Tv Segmentada_Plano AC - AJUSTADO -_SECOM PR - MGE E SPE - 14-05 4" xfId="14713" xr:uid="{8A668F24-F6AC-494D-99BF-52A3B9D39086}"/>
    <cellStyle name="l_Tv Segmentada_Plano AC - AJUSTADO -_SECOM PR - MGE E SPE - 14-05 4 2" xfId="20872" xr:uid="{209F35D6-6B99-49C7-BE64-B57C24B99EA1}"/>
    <cellStyle name="l_Tv Segmentada_Plano AC - AJUSTADO -_SECOM PR - MGE E SPE - 14-05 4 2 2" xfId="38282" xr:uid="{9B0E8C90-D043-41C6-AA79-DFDF7861C206}"/>
    <cellStyle name="l_Tv Segmentada_Plano AC - AJUSTADO -_SECOM PR - MGE E SPE - 14-05 4 3" xfId="25780" xr:uid="{C923D5CF-0931-4665-B60D-2F8DF6F1144F}"/>
    <cellStyle name="l_Tv Segmentada_Plano AC - AJUSTADO -_SECOM PR - MGE E SPE - 14-05 5" xfId="28991" xr:uid="{12F6F88B-887D-4132-B53D-B23F12AC9527}"/>
    <cellStyle name="l_Tv Segmentada_Plano AC - AJUSTADO -_SECOM PR - MGE E SPE - 14-05 5 2" xfId="41347" xr:uid="{84A38981-06B5-4AEA-8D7D-0B92EE640148}"/>
    <cellStyle name="l_Tv Segmentada_Plano AC - AJUSTADO -_SECOM PR - MGE E SPE - 14-05 6" xfId="24934" xr:uid="{EDA3B6C2-7456-427A-B834-500C4A385AC3}"/>
    <cellStyle name="l_Tv Segmentada_Plano AC - AJUSTADO -_SECOM PR - MGE E SPE - 14-05_OOH - Rev 12" xfId="4581" xr:uid="{506E3263-3D2F-49AB-8D39-3D9A7EADA8C8}"/>
    <cellStyle name="l_Tv Segmentada_Plano AC - AJUSTADO -_SECOM PR (1).." xfId="2638" xr:uid="{BA5C4616-C576-46F6-8384-5A579EA26919}"/>
    <cellStyle name="l_Tv Segmentada_Plano AC - AJUSTADO -_SECOM PR (2).." xfId="2639" xr:uid="{668F5796-A5D4-45C0-8CA6-4A36BE635E1B}"/>
    <cellStyle name="l_Tv Segmentada_Plano AC - AJUSTADO -_SÉCULO 21" xfId="2640" xr:uid="{206C4B80-FC65-4CE7-96E6-17BD16E5C22E}"/>
    <cellStyle name="l_Tv Segmentada_Plano AC - AJUSTADO -_SPA - NUCLEO APRES" xfId="2641" xr:uid="{1ECF162B-76AA-4A2A-931C-6CC1556A0E8D}"/>
    <cellStyle name="l_Tv Segmentada_Plano AC - AJUSTADO -_SPA - NUCLEO APRES 2" xfId="11871" xr:uid="{354879BD-B370-4991-8620-3823D81A93C9}"/>
    <cellStyle name="l_Tv Segmentada_Plano AC - AJUSTADO -_SPA - NUCLEO APRES 2 2" xfId="13627" xr:uid="{F624E411-6B10-4D4E-8CF0-E74D2D2CD550}"/>
    <cellStyle name="l_Tv Segmentada_Plano AC - AJUSTADO -_SPA - NUCLEO APRES 2 2 2" xfId="17257" xr:uid="{5628CDCA-E46E-4E57-A16D-DB3442599ADE}"/>
    <cellStyle name="l_Tv Segmentada_Plano AC - AJUSTADO -_SPA - NUCLEO APRES 2 2 2 2" xfId="23416" xr:uid="{172A4745-11B5-4EB7-A86A-0AB351069471}"/>
    <cellStyle name="l_Tv Segmentada_Plano AC - AJUSTADO -_SPA - NUCLEO APRES 2 2 2 2 2" xfId="40683" xr:uid="{6697CDAA-8964-4311-A878-D78315424829}"/>
    <cellStyle name="l_Tv Segmentada_Plano AC - AJUSTADO -_SPA - NUCLEO APRES 2 2 2 3" xfId="28324" xr:uid="{8B5C708B-C373-4C37-9230-D570A0355221}"/>
    <cellStyle name="l_Tv Segmentada_Plano AC - AJUSTADO -_SPA - NUCLEO APRES 2 2 3" xfId="31548" xr:uid="{797F27B2-7C7A-4946-9236-84F0BCA15F99}"/>
    <cellStyle name="l_Tv Segmentada_Plano AC - AJUSTADO -_SPA - NUCLEO APRES 2 2 3 2" xfId="43772" xr:uid="{1C913A78-8DE9-41C3-813C-3EE4BC7062C5}"/>
    <cellStyle name="l_Tv Segmentada_Plano AC - AJUSTADO -_SPA - NUCLEO APRES 2 2 4" xfId="34540" xr:uid="{C8709DA1-875C-48C1-B54F-CD39712C4193}"/>
    <cellStyle name="l_Tv Segmentada_Plano AC - AJUSTADO -_SPA - NUCLEO APRES 2 2 4 2" xfId="46259" xr:uid="{D4D5B48F-372A-4C77-BC50-90C04AD4B403}"/>
    <cellStyle name="l_Tv Segmentada_Plano AC - AJUSTADO -_SPA - NUCLEO APRES 2 2 5" xfId="36741" xr:uid="{01261AEF-7904-4064-BEF1-68BD8E50146F}"/>
    <cellStyle name="l_Tv Segmentada_Plano AC - AJUSTADO -_SPA - NUCLEO APRES 2 2 6" xfId="24653" xr:uid="{6EFCB946-1E29-42C8-9CDA-CC009F64986B}"/>
    <cellStyle name="l_Tv Segmentada_Plano AC - AJUSTADO -_SPA - NUCLEO APRES 2 3" xfId="15554" xr:uid="{B8590870-B9FA-4421-B930-C66D9349FEC6}"/>
    <cellStyle name="l_Tv Segmentada_Plano AC - AJUSTADO -_SPA - NUCLEO APRES 2 3 2" xfId="21713" xr:uid="{0EE5280B-098E-4736-94BD-1AD895D60E84}"/>
    <cellStyle name="l_Tv Segmentada_Plano AC - AJUSTADO -_SPA - NUCLEO APRES 2 3 2 2" xfId="39086" xr:uid="{B00315B3-817C-433D-9D97-36E733181490}"/>
    <cellStyle name="l_Tv Segmentada_Plano AC - AJUSTADO -_SPA - NUCLEO APRES 2 3 3" xfId="26675" xr:uid="{373FC8E9-5BB4-4BD9-A9C1-3554D111A6B2}"/>
    <cellStyle name="l_Tv Segmentada_Plano AC - AJUSTADO -_SPA - NUCLEO APRES 2 4" xfId="29866" xr:uid="{1EC0123D-63E1-44D3-BE06-D3851AA25FBB}"/>
    <cellStyle name="l_Tv Segmentada_Plano AC - AJUSTADO -_SPA - NUCLEO APRES 2 4 2" xfId="42176" xr:uid="{ECA579CB-3A41-43ED-BA85-04FA688673A8}"/>
    <cellStyle name="l_Tv Segmentada_Plano AC - AJUSTADO -_SPA - NUCLEO APRES 2 5" xfId="32850" xr:uid="{BCF8AB0C-7BB0-4261-9738-5E27FA8937A9}"/>
    <cellStyle name="l_Tv Segmentada_Plano AC - AJUSTADO -_SPA - NUCLEO APRES 2 5 2" xfId="44605" xr:uid="{F2BF3CF4-5AD1-4B50-9AAD-24258DA77F74}"/>
    <cellStyle name="l_Tv Segmentada_Plano AC - AJUSTADO -_SPA - NUCLEO APRES 2 6" xfId="35155" xr:uid="{013AA166-FFCE-4366-9C92-F095C26E44AD}"/>
    <cellStyle name="l_Tv Segmentada_Plano AC - AJUSTADO -_SPA - NUCLEO APRES 2 7" xfId="18898" xr:uid="{8200848D-E12D-4435-8A4D-6259A2974326}"/>
    <cellStyle name="l_Tv Segmentada_Plano AC - AJUSTADO -_SPA - NUCLEO APRES 3" xfId="12824" xr:uid="{A56E71D7-1544-4340-906D-F11ADB9048CE}"/>
    <cellStyle name="l_Tv Segmentada_Plano AC - AJUSTADO -_SPA - NUCLEO APRES 3 2" xfId="16454" xr:uid="{C10F8FDC-0F97-4DE6-9D2C-D56EAA044D22}"/>
    <cellStyle name="l_Tv Segmentada_Plano AC - AJUSTADO -_SPA - NUCLEO APRES 3 2 2" xfId="22613" xr:uid="{46A0A528-4301-46F2-9DF2-91A74D08BC25}"/>
    <cellStyle name="l_Tv Segmentada_Plano AC - AJUSTADO -_SPA - NUCLEO APRES 3 2 2 2" xfId="39891" xr:uid="{00935C8D-99A3-41A2-85CF-F9373271A839}"/>
    <cellStyle name="l_Tv Segmentada_Plano AC - AJUSTADO -_SPA - NUCLEO APRES 3 2 3" xfId="27532" xr:uid="{ACBACCCA-87FB-4CC3-9DFA-1B49E84AAE38}"/>
    <cellStyle name="l_Tv Segmentada_Plano AC - AJUSTADO -_SPA - NUCLEO APRES 3 2 4" xfId="48791" xr:uid="{70B46AD4-FDD2-4781-B65B-D19DD0B7AD49}"/>
    <cellStyle name="l_Tv Segmentada_Plano AC - AJUSTADO -_SPA - NUCLEO APRES 3 3" xfId="18154" xr:uid="{F28DF0F4-77FE-41D8-A957-4B0605B967A0}"/>
    <cellStyle name="l_Tv Segmentada_Plano AC - AJUSTADO -_SPA - NUCLEO APRES 3 3 2" xfId="24313" xr:uid="{DFEA1D8F-AC32-44C0-93AC-3C896535CFFC}"/>
    <cellStyle name="l_Tv Segmentada_Plano AC - AJUSTADO -_SPA - NUCLEO APRES 3 3 2 2" xfId="42976" xr:uid="{E4720F77-1A4B-4A80-A079-17EA43BF5403}"/>
    <cellStyle name="l_Tv Segmentada_Plano AC - AJUSTADO -_SPA - NUCLEO APRES 3 3 3" xfId="30750" xr:uid="{4E4D35A7-D512-4083-A336-1DCD02F01749}"/>
    <cellStyle name="l_Tv Segmentada_Plano AC - AJUSTADO -_SPA - NUCLEO APRES 3 4" xfId="33747" xr:uid="{99E62198-BDCD-43FB-A522-9C2F35F9985A}"/>
    <cellStyle name="l_Tv Segmentada_Plano AC - AJUSTADO -_SPA - NUCLEO APRES 3 4 2" xfId="45466" xr:uid="{3BADFD42-7DFC-46C1-B7A9-1B99CF532354}"/>
    <cellStyle name="l_Tv Segmentada_Plano AC - AJUSTADO -_SPA - NUCLEO APRES 3 5" xfId="35949" xr:uid="{2C4C59C0-1E38-44BE-B2C8-4EA849D3AA18}"/>
    <cellStyle name="l_Tv Segmentada_Plano AC - AJUSTADO -_SPA - NUCLEO APRES 3 6" xfId="36965" xr:uid="{55FA40AC-EED1-45D4-8393-AB775D50E601}"/>
    <cellStyle name="l_Tv Segmentada_Plano AC - AJUSTADO -_SPA - NUCLEO APRES 3 6 2" xfId="46501" xr:uid="{B336825E-DD20-4CA7-A6A6-BDEC16D2EE00}"/>
    <cellStyle name="l_Tv Segmentada_Plano AC - AJUSTADO -_SPA - NUCLEO APRES 4" xfId="14714" xr:uid="{28476A5B-C578-485A-8A3A-7397FC761672}"/>
    <cellStyle name="l_Tv Segmentada_Plano AC - AJUSTADO -_SPA - NUCLEO APRES 4 2" xfId="20873" xr:uid="{A6AB7A14-890F-4A92-A563-60673DEBAA02}"/>
    <cellStyle name="l_Tv Segmentada_Plano AC - AJUSTADO -_SPA - NUCLEO APRES 4 2 2" xfId="38283" xr:uid="{29118F5D-69E1-4F8F-80F5-0EAB737CA28E}"/>
    <cellStyle name="l_Tv Segmentada_Plano AC - AJUSTADO -_SPA - NUCLEO APRES 4 3" xfId="25781" xr:uid="{EFCE366D-1B74-4310-B896-C3B43D8A7ED3}"/>
    <cellStyle name="l_Tv Segmentada_Plano AC - AJUSTADO -_SPA - NUCLEO APRES 5" xfId="28992" xr:uid="{9BCD82F4-4524-42AC-931E-5762820D8BE3}"/>
    <cellStyle name="l_Tv Segmentada_Plano AC - AJUSTADO -_SPA - NUCLEO APRES 5 2" xfId="41348" xr:uid="{61526F6D-FAD7-4E21-8226-203B4C183A66}"/>
    <cellStyle name="l_Tv Segmentada_Plano AC - AJUSTADO -_SPA - NUCLEO APRES 6" xfId="24933" xr:uid="{B967D6EE-4CDC-4DA7-9C3E-DE88C39D91CF}"/>
    <cellStyle name="l_Tv Segmentada_Plano AC - AJUSTADO -_SPA - NUCLEO APRES_CINEMA - BRASÍLIA - 141" xfId="2642" xr:uid="{397EECE6-ABD3-4CB8-B031-F6B077408512}"/>
    <cellStyle name="l_Tv Segmentada_Plano AC - AJUSTADO -_SPA - NUCLEO APRES_CINEMA_-_9_MERCADOS" xfId="2643" xr:uid="{8879C8B0-553F-417C-90FF-2D97013D9CDC}"/>
    <cellStyle name="l_Tv Segmentada_Plano AC - AJUSTADO -_SPA - NUCLEO APRES_OOH - Rev 12" xfId="4582" xr:uid="{1E0F2500-D751-4E37-B80F-5E097FB56013}"/>
    <cellStyle name="l_Tv Segmentada_Plano AC - AJUSTADO -_SPA - NUCLEO APRES_Plano  DF - Jornal Meia Pág. Tab. 17.05" xfId="2644" xr:uid="{5EF04644-D5ED-4D77-9E52-4A7923B946D2}"/>
    <cellStyle name="l_Tv Segmentada_Plano AC - AJUSTADO -_SPA - NUCLEO APRES_Plano  PE - Jornal Meia Pág. Tab. 17.05" xfId="2645" xr:uid="{CEF38535-50D5-49C0-B3B0-A123EDDC2D0E}"/>
    <cellStyle name="l_Tv Segmentada_Plano AC - AJUSTADO -_SPA - NUCLEO APRES_Plano BA - Jornal Meia Pág. Tab. 17.05" xfId="2646" xr:uid="{03B8F0AA-9BC6-45E0-8FAE-BCA298C32FE2}"/>
    <cellStyle name="l_Tv Segmentada_Plano AC - AJUSTADO -_SPA - NUCLEO APRES_Plano CE - Jornal Meia Pág. Tab. 17.05" xfId="2647" xr:uid="{3320BD89-ECD7-4FBF-A62B-BBC0CE6F79B2}"/>
    <cellStyle name="l_Tv Segmentada_Plano AC - AJUSTADO -_SPA - NUCLEO APRES_REV I - PLANO RÁDIO CONSOLIDADO MATISSE 07.07" xfId="2648" xr:uid="{92057F0F-1130-4B09-B09F-20CCB6B5A4AF}"/>
    <cellStyle name="l_Tv Segmentada_Plano AC - AJUSTADO -_SPA - NUCLEO APRES_SÉCULO 21" xfId="2649" xr:uid="{FA1DA024-0BF1-472C-A17D-D368F073BA77}"/>
    <cellStyle name="l_Tv Segmentada_Plano AC - AJUSTADO -_TV MATISSE" xfId="2650" xr:uid="{20A4B114-C8D4-4035-A577-DD54BD525341}"/>
    <cellStyle name="l_Tv Segmentada_Plano AC - AJUSTADO -_TV MATISSE 2" xfId="11872" xr:uid="{E5AE6991-8D93-4AFF-A2CD-ED23EA3FCBF2}"/>
    <cellStyle name="l_Tv Segmentada_Plano AC - AJUSTADO -_TV MATISSE 2 2" xfId="13628" xr:uid="{9304D7DA-12B5-44C6-A13C-748A05D45653}"/>
    <cellStyle name="l_Tv Segmentada_Plano AC - AJUSTADO -_TV MATISSE 2 2 2" xfId="17258" xr:uid="{06A8DF55-3200-4880-9635-7B9A1CD98A8A}"/>
    <cellStyle name="l_Tv Segmentada_Plano AC - AJUSTADO -_TV MATISSE 2 2 2 2" xfId="23417" xr:uid="{81EC3D9A-CF16-4E2D-8B25-4EEEDEAAA090}"/>
    <cellStyle name="l_Tv Segmentada_Plano AC - AJUSTADO -_TV MATISSE 2 2 2 2 2" xfId="40684" xr:uid="{60453898-3254-4BDE-972E-B789B43A3DF2}"/>
    <cellStyle name="l_Tv Segmentada_Plano AC - AJUSTADO -_TV MATISSE 2 2 2 3" xfId="28325" xr:uid="{DA80B6BB-F773-4EC4-B13A-D92518E15659}"/>
    <cellStyle name="l_Tv Segmentada_Plano AC - AJUSTADO -_TV MATISSE 2 2 3" xfId="31549" xr:uid="{D1D57182-C4D1-49A8-BFCA-AAEF1BAF6FF2}"/>
    <cellStyle name="l_Tv Segmentada_Plano AC - AJUSTADO -_TV MATISSE 2 2 3 2" xfId="43773" xr:uid="{83F13041-45B1-4EF1-8C0C-77A38902D110}"/>
    <cellStyle name="l_Tv Segmentada_Plano AC - AJUSTADO -_TV MATISSE 2 2 4" xfId="34541" xr:uid="{76E5BBE1-E2BA-4EF8-AFFE-9F41E98DDF94}"/>
    <cellStyle name="l_Tv Segmentada_Plano AC - AJUSTADO -_TV MATISSE 2 2 4 2" xfId="46260" xr:uid="{A56EC50E-3D71-4EA4-AA7C-C68CAEA6CF78}"/>
    <cellStyle name="l_Tv Segmentada_Plano AC - AJUSTADO -_TV MATISSE 2 2 5" xfId="36742" xr:uid="{CC6084CA-3DB6-48CE-A570-78C9D535ABE9}"/>
    <cellStyle name="l_Tv Segmentada_Plano AC - AJUSTADO -_TV MATISSE 2 2 6" xfId="24654" xr:uid="{73FCE57F-617A-47E9-ABAD-D7E7638DB91A}"/>
    <cellStyle name="l_Tv Segmentada_Plano AC - AJUSTADO -_TV MATISSE 2 3" xfId="15555" xr:uid="{0D2265ED-086D-4C77-9718-AA82DADB4223}"/>
    <cellStyle name="l_Tv Segmentada_Plano AC - AJUSTADO -_TV MATISSE 2 3 2" xfId="21714" xr:uid="{7D6FEEE6-6069-4F08-A37D-A01B901FD529}"/>
    <cellStyle name="l_Tv Segmentada_Plano AC - AJUSTADO -_TV MATISSE 2 3 2 2" xfId="39087" xr:uid="{6424E199-702C-4AB4-9B0A-2F6BEE5D3B16}"/>
    <cellStyle name="l_Tv Segmentada_Plano AC - AJUSTADO -_TV MATISSE 2 3 3" xfId="26676" xr:uid="{A72299A8-09E1-4ABA-8224-CEAAF35F69B3}"/>
    <cellStyle name="l_Tv Segmentada_Plano AC - AJUSTADO -_TV MATISSE 2 4" xfId="29867" xr:uid="{AAE5EA7D-C066-407B-B049-369E239373B6}"/>
    <cellStyle name="l_Tv Segmentada_Plano AC - AJUSTADO -_TV MATISSE 2 4 2" xfId="42177" xr:uid="{262399B0-C280-4760-B743-C02321049F64}"/>
    <cellStyle name="l_Tv Segmentada_Plano AC - AJUSTADO -_TV MATISSE 2 5" xfId="32851" xr:uid="{6480EE23-3E83-4C1E-8F16-496E9269FEAA}"/>
    <cellStyle name="l_Tv Segmentada_Plano AC - AJUSTADO -_TV MATISSE 2 5 2" xfId="44606" xr:uid="{EBF3C6D4-DEF7-4BFE-8996-27EF3FD43F47}"/>
    <cellStyle name="l_Tv Segmentada_Plano AC - AJUSTADO -_TV MATISSE 2 6" xfId="35156" xr:uid="{FF48F7BD-5E91-4E8E-9410-87B4BCF5D067}"/>
    <cellStyle name="l_Tv Segmentada_Plano AC - AJUSTADO -_TV MATISSE 2 7" xfId="18582" xr:uid="{5FB3D54F-2654-42E6-B271-5BBF4B5B3038}"/>
    <cellStyle name="l_Tv Segmentada_Plano AC - AJUSTADO -_TV MATISSE 3" xfId="12825" xr:uid="{5C3B6695-9B47-418A-A084-8FE1120BAE18}"/>
    <cellStyle name="l_Tv Segmentada_Plano AC - AJUSTADO -_TV MATISSE 3 2" xfId="16455" xr:uid="{ABFDC2F0-93C8-4309-BA66-EA9F9943C15B}"/>
    <cellStyle name="l_Tv Segmentada_Plano AC - AJUSTADO -_TV MATISSE 3 2 2" xfId="22614" xr:uid="{486F4CB9-3182-4002-8ED6-725AE63F5DC7}"/>
    <cellStyle name="l_Tv Segmentada_Plano AC - AJUSTADO -_TV MATISSE 3 2 2 2" xfId="39892" xr:uid="{3CE177FC-719A-4B90-B19C-CDA7BB6CE812}"/>
    <cellStyle name="l_Tv Segmentada_Plano AC - AJUSTADO -_TV MATISSE 3 2 3" xfId="27533" xr:uid="{E8A56365-887C-4690-88CE-ACFF80F610D9}"/>
    <cellStyle name="l_Tv Segmentada_Plano AC - AJUSTADO -_TV MATISSE 3 2 4" xfId="48792" xr:uid="{6B12949C-B28D-4443-A128-A1F5DF0FA7D4}"/>
    <cellStyle name="l_Tv Segmentada_Plano AC - AJUSTADO -_TV MATISSE 3 3" xfId="18155" xr:uid="{374A94D6-B3BD-4BE6-BC34-AB922858D077}"/>
    <cellStyle name="l_Tv Segmentada_Plano AC - AJUSTADO -_TV MATISSE 3 3 2" xfId="24314" xr:uid="{0CFEBEBC-C1BC-43A1-B082-FC5381E7D2A5}"/>
    <cellStyle name="l_Tv Segmentada_Plano AC - AJUSTADO -_TV MATISSE 3 3 2 2" xfId="42977" xr:uid="{AE56A832-1316-4E1E-A273-AFFDE436AA8B}"/>
    <cellStyle name="l_Tv Segmentada_Plano AC - AJUSTADO -_TV MATISSE 3 3 3" xfId="30751" xr:uid="{971AE3D4-337E-4C4A-8624-520AB973DED9}"/>
    <cellStyle name="l_Tv Segmentada_Plano AC - AJUSTADO -_TV MATISSE 3 4" xfId="33748" xr:uid="{4372CE4F-3BD5-43B5-86CB-1D533A02A458}"/>
    <cellStyle name="l_Tv Segmentada_Plano AC - AJUSTADO -_TV MATISSE 3 4 2" xfId="45467" xr:uid="{881FF4C6-B8D6-4926-B907-B389B80BCB40}"/>
    <cellStyle name="l_Tv Segmentada_Plano AC - AJUSTADO -_TV MATISSE 3 5" xfId="35950" xr:uid="{66EF6400-CD54-4E9C-AF57-3E83BD1957C9}"/>
    <cellStyle name="l_Tv Segmentada_Plano AC - AJUSTADO -_TV MATISSE 3 6" xfId="37168" xr:uid="{044827B3-28FE-4642-9419-EB2BFFE8DA0A}"/>
    <cellStyle name="l_Tv Segmentada_Plano AC - AJUSTADO -_TV MATISSE 3 6 2" xfId="46704" xr:uid="{FA4D3D58-5534-4F52-A31C-FDA6354FD314}"/>
    <cellStyle name="l_Tv Segmentada_Plano AC - AJUSTADO -_TV MATISSE 4" xfId="14715" xr:uid="{E2AD4816-5B64-49B5-AFB7-400094D9B8A2}"/>
    <cellStyle name="l_Tv Segmentada_Plano AC - AJUSTADO -_TV MATISSE 4 2" xfId="20874" xr:uid="{FCA9213D-C51B-4F66-A74B-96A67A88B2D5}"/>
    <cellStyle name="l_Tv Segmentada_Plano AC - AJUSTADO -_TV MATISSE 4 2 2" xfId="38284" xr:uid="{8763B24F-7B8D-4C2F-806D-0228F58E7758}"/>
    <cellStyle name="l_Tv Segmentada_Plano AC - AJUSTADO -_TV MATISSE 4 3" xfId="25782" xr:uid="{4DF35EE4-3E7B-47D9-B499-52B054DD159C}"/>
    <cellStyle name="l_Tv Segmentada_Plano AC - AJUSTADO -_TV MATISSE 5" xfId="28993" xr:uid="{2AFF82BA-1FDB-4A52-A0B8-230C60D27580}"/>
    <cellStyle name="l_Tv Segmentada_Plano AC - AJUSTADO -_TV MATISSE 5 2" xfId="41349" xr:uid="{5623FD3D-53E9-4967-B983-A3392E34C33F}"/>
    <cellStyle name="l_Tv Segmentada_Plano AC - AJUSTADO -_TV MATISSE 6" xfId="24932" xr:uid="{5E1FD920-6568-4FC0-81B2-ADE25FDC8E36}"/>
    <cellStyle name="l_Tv Segmentada_Plano AC - AJUSTADO -_TV MATISSE_OOH - Rev 12" xfId="4583" xr:uid="{9227A5C6-9C05-44E5-9CD8-BACB6FE63494}"/>
    <cellStyle name="l_Tv Segmentada_Plano BA - Jornal Meia Pág. Tab. 17.05 - JR NÃO PROG. 19.05" xfId="2651" xr:uid="{A6E678D9-9E63-4706-8CB4-5F0A2D791C41}"/>
    <cellStyle name="l_Tv Segmentada_Plano ES - 12.05.08 CONFERÊNCIA14-05-08 " xfId="2652" xr:uid="{46109315-B1FA-46DE-9B68-5F8C30522E6B}"/>
    <cellStyle name="l_Tv Segmentada_Plano ES - 12.05.08 CONFERÊNCIA14-05-08  2" xfId="11873" xr:uid="{298C1AB3-7C27-4D7C-9B27-9A066431B3AC}"/>
    <cellStyle name="l_Tv Segmentada_Plano ES - 12.05.08 CONFERÊNCIA14-05-08  2 2" xfId="13629" xr:uid="{CA095D3F-F5E8-4B38-A931-B9B9436FF456}"/>
    <cellStyle name="l_Tv Segmentada_Plano ES - 12.05.08 CONFERÊNCIA14-05-08  2 2 2" xfId="17259" xr:uid="{334AD1CE-3AD0-4A43-A110-9880374411EB}"/>
    <cellStyle name="l_Tv Segmentada_Plano ES - 12.05.08 CONFERÊNCIA14-05-08  2 2 2 2" xfId="23418" xr:uid="{82347AC7-5C4E-4607-8FE8-2D83D6340D4D}"/>
    <cellStyle name="l_Tv Segmentada_Plano ES - 12.05.08 CONFERÊNCIA14-05-08  2 2 2 2 2" xfId="40685" xr:uid="{D8719E0A-B41B-4E50-8A68-8B3D93B2BDB3}"/>
    <cellStyle name="l_Tv Segmentada_Plano ES - 12.05.08 CONFERÊNCIA14-05-08  2 2 2 3" xfId="28326" xr:uid="{7B3F740C-7276-4181-80F9-40509D1AB527}"/>
    <cellStyle name="l_Tv Segmentada_Plano ES - 12.05.08 CONFERÊNCIA14-05-08  2 2 3" xfId="31550" xr:uid="{49E133B1-0C0E-40FD-952A-079B8546B9CD}"/>
    <cellStyle name="l_Tv Segmentada_Plano ES - 12.05.08 CONFERÊNCIA14-05-08  2 2 3 2" xfId="43774" xr:uid="{0E448F12-C6FC-4819-A227-B97594BA2C16}"/>
    <cellStyle name="l_Tv Segmentada_Plano ES - 12.05.08 CONFERÊNCIA14-05-08  2 2 4" xfId="34542" xr:uid="{F064128D-63AC-4F8E-BA03-B58F2684F36C}"/>
    <cellStyle name="l_Tv Segmentada_Plano ES - 12.05.08 CONFERÊNCIA14-05-08  2 2 4 2" xfId="46261" xr:uid="{AD361136-6F75-455B-98F8-8BDC859AB43E}"/>
    <cellStyle name="l_Tv Segmentada_Plano ES - 12.05.08 CONFERÊNCIA14-05-08  2 2 5" xfId="36743" xr:uid="{1010DECD-AB66-48B9-81AE-CB3318819DAF}"/>
    <cellStyle name="l_Tv Segmentada_Plano ES - 12.05.08 CONFERÊNCIA14-05-08  2 2 6" xfId="24655" xr:uid="{42D4726A-D64E-4FAC-99C5-200632AB5389}"/>
    <cellStyle name="l_Tv Segmentada_Plano ES - 12.05.08 CONFERÊNCIA14-05-08  2 3" xfId="15556" xr:uid="{690B6DE0-0B6E-444A-A556-5518EE9E6F17}"/>
    <cellStyle name="l_Tv Segmentada_Plano ES - 12.05.08 CONFERÊNCIA14-05-08  2 3 2" xfId="21715" xr:uid="{0D9BC9D8-FE37-468D-A41C-95741C309E07}"/>
    <cellStyle name="l_Tv Segmentada_Plano ES - 12.05.08 CONFERÊNCIA14-05-08  2 3 2 2" xfId="39088" xr:uid="{CCC700E9-80C9-4370-BF94-D66AC60E6965}"/>
    <cellStyle name="l_Tv Segmentada_Plano ES - 12.05.08 CONFERÊNCIA14-05-08  2 3 3" xfId="26677" xr:uid="{EB491714-D9E3-4F0D-8DC2-A2B47663728B}"/>
    <cellStyle name="l_Tv Segmentada_Plano ES - 12.05.08 CONFERÊNCIA14-05-08  2 4" xfId="29868" xr:uid="{ADF03AF4-0B6D-41AF-9778-7AF62F64A6EB}"/>
    <cellStyle name="l_Tv Segmentada_Plano ES - 12.05.08 CONFERÊNCIA14-05-08  2 4 2" xfId="42178" xr:uid="{4665C723-FFD9-4739-8689-4B3ACC210925}"/>
    <cellStyle name="l_Tv Segmentada_Plano ES - 12.05.08 CONFERÊNCIA14-05-08  2 5" xfId="32852" xr:uid="{07283AA2-A3B1-4D89-B83A-946404D3261B}"/>
    <cellStyle name="l_Tv Segmentada_Plano ES - 12.05.08 CONFERÊNCIA14-05-08  2 5 2" xfId="44607" xr:uid="{0EA65201-FC33-43B3-AFC8-D866997A5B24}"/>
    <cellStyle name="l_Tv Segmentada_Plano ES - 12.05.08 CONFERÊNCIA14-05-08  2 6" xfId="35157" xr:uid="{59A1B313-70AC-4385-802B-C612C6F7ABB4}"/>
    <cellStyle name="l_Tv Segmentada_Plano ES - 12.05.08 CONFERÊNCIA14-05-08  2 7" xfId="19280" xr:uid="{D3F6EE6A-2190-4144-A3C1-DCDC2A6BD8A0}"/>
    <cellStyle name="l_Tv Segmentada_Plano ES - 12.05.08 CONFERÊNCIA14-05-08  3" xfId="12826" xr:uid="{A42B9DAA-430E-4383-8559-03852ACD7821}"/>
    <cellStyle name="l_Tv Segmentada_Plano ES - 12.05.08 CONFERÊNCIA14-05-08  3 2" xfId="16456" xr:uid="{E9D715CF-4650-4B4C-BEE8-17E0ABC92A4F}"/>
    <cellStyle name="l_Tv Segmentada_Plano ES - 12.05.08 CONFERÊNCIA14-05-08  3 2 2" xfId="22615" xr:uid="{91B3B116-E265-41DD-B6FA-6C9217EF5A96}"/>
    <cellStyle name="l_Tv Segmentada_Plano ES - 12.05.08 CONFERÊNCIA14-05-08  3 2 2 2" xfId="39893" xr:uid="{E9B664ED-8999-423F-8CCC-D494E803E369}"/>
    <cellStyle name="l_Tv Segmentada_Plano ES - 12.05.08 CONFERÊNCIA14-05-08  3 2 3" xfId="27534" xr:uid="{C1A56AE8-FD58-490C-AD70-F5DB6908D048}"/>
    <cellStyle name="l_Tv Segmentada_Plano ES - 12.05.08 CONFERÊNCIA14-05-08  3 2 4" xfId="48793" xr:uid="{9BB32ED4-2F6C-4831-A5A6-C6ADD43FFFB2}"/>
    <cellStyle name="l_Tv Segmentada_Plano ES - 12.05.08 CONFERÊNCIA14-05-08  3 3" xfId="18156" xr:uid="{68BCFEBD-7442-4697-9F26-DA03D88317B0}"/>
    <cellStyle name="l_Tv Segmentada_Plano ES - 12.05.08 CONFERÊNCIA14-05-08  3 3 2" xfId="24315" xr:uid="{39AC9344-71A4-4BA9-9F86-B4208A5FE590}"/>
    <cellStyle name="l_Tv Segmentada_Plano ES - 12.05.08 CONFERÊNCIA14-05-08  3 3 2 2" xfId="42978" xr:uid="{5913C331-CB44-4111-9479-DC409783C595}"/>
    <cellStyle name="l_Tv Segmentada_Plano ES - 12.05.08 CONFERÊNCIA14-05-08  3 3 3" xfId="30752" xr:uid="{201183D1-8951-4C0A-B972-89C6924172BC}"/>
    <cellStyle name="l_Tv Segmentada_Plano ES - 12.05.08 CONFERÊNCIA14-05-08  3 4" xfId="33749" xr:uid="{F41E430E-5391-4A5B-B8E4-0F69C431DED4}"/>
    <cellStyle name="l_Tv Segmentada_Plano ES - 12.05.08 CONFERÊNCIA14-05-08  3 4 2" xfId="45468" xr:uid="{C4BA21D1-82EC-452D-8AED-7A99F2D6DE4D}"/>
    <cellStyle name="l_Tv Segmentada_Plano ES - 12.05.08 CONFERÊNCIA14-05-08  3 5" xfId="35951" xr:uid="{6F1F058F-81F7-41A3-9497-A5C4D28174D0}"/>
    <cellStyle name="l_Tv Segmentada_Plano ES - 12.05.08 CONFERÊNCIA14-05-08  3 6" xfId="36768" xr:uid="{4D5ABDBA-85D8-4393-86A6-8BA8B1D1177C}"/>
    <cellStyle name="l_Tv Segmentada_Plano ES - 12.05.08 CONFERÊNCIA14-05-08  3 6 2" xfId="46304" xr:uid="{083D27F7-CB74-426D-B2E0-D16C2D189918}"/>
    <cellStyle name="l_Tv Segmentada_Plano ES - 12.05.08 CONFERÊNCIA14-05-08  4" xfId="14716" xr:uid="{6456440B-DF70-4F0E-BF0F-83FC3074B87C}"/>
    <cellStyle name="l_Tv Segmentada_Plano ES - 12.05.08 CONFERÊNCIA14-05-08  4 2" xfId="20875" xr:uid="{7CCDC720-8305-4401-BC47-DFFD15F7E164}"/>
    <cellStyle name="l_Tv Segmentada_Plano ES - 12.05.08 CONFERÊNCIA14-05-08  4 2 2" xfId="38285" xr:uid="{44B2D110-0E34-4C3D-801E-F57E5846DB67}"/>
    <cellStyle name="l_Tv Segmentada_Plano ES - 12.05.08 CONFERÊNCIA14-05-08  4 3" xfId="25783" xr:uid="{871A8A6F-AABB-4E0E-BCFA-C94E8913A406}"/>
    <cellStyle name="l_Tv Segmentada_Plano ES - 12.05.08 CONFERÊNCIA14-05-08  5" xfId="28994" xr:uid="{7FD146B9-F286-4806-A0F9-C51F34EAFA80}"/>
    <cellStyle name="l_Tv Segmentada_Plano ES - 12.05.08 CONFERÊNCIA14-05-08  5 2" xfId="41350" xr:uid="{1A98C849-AFFC-427F-9E18-ED20E473AAC2}"/>
    <cellStyle name="l_Tv Segmentada_Plano ES - 12.05.08 CONFERÊNCIA14-05-08  6" xfId="24931" xr:uid="{1B9B7FFB-8DCE-4563-886F-10DA44E157A5}"/>
    <cellStyle name="l_Tv Segmentada_Plano ES - 12.05.08 CONFERÊNCIA14-05-08 _OOH - Rev 12" xfId="4584" xr:uid="{A932AA52-69F5-4DAE-9472-98C8C7E0121D}"/>
    <cellStyle name="l_Tv Segmentada_Plano GO -  Jornal Meia Pág. Tab. 16.05 - JR NÃO PROG." xfId="2653" xr:uid="{E1E057A1-64C7-4AB8-AB08-0BD43F3B2253}"/>
    <cellStyle name="l_Tv Segmentada_Plano GO -  Jornal Meia Pág. Tab. 16.05 - JR NÃO PROG. 2" xfId="11874" xr:uid="{98306A95-2CE8-4E06-A629-5E20585DDF36}"/>
    <cellStyle name="l_Tv Segmentada_Plano GO -  Jornal Meia Pág. Tab. 16.05 - JR NÃO PROG. 2 2" xfId="13630" xr:uid="{AA99E684-4529-4B45-B917-83E463719544}"/>
    <cellStyle name="l_Tv Segmentada_Plano GO -  Jornal Meia Pág. Tab. 16.05 - JR NÃO PROG. 2 2 2" xfId="17260" xr:uid="{DBC46600-0388-4B9A-8F41-F67D574C4631}"/>
    <cellStyle name="l_Tv Segmentada_Plano GO -  Jornal Meia Pág. Tab. 16.05 - JR NÃO PROG. 2 2 2 2" xfId="23419" xr:uid="{075D23DC-7FD6-4229-BC4B-5B1A016FA087}"/>
    <cellStyle name="l_Tv Segmentada_Plano GO -  Jornal Meia Pág. Tab. 16.05 - JR NÃO PROG. 2 2 2 2 2" xfId="40686" xr:uid="{9BD63FCB-B95B-40D5-9E57-38F1B9C18CAC}"/>
    <cellStyle name="l_Tv Segmentada_Plano GO -  Jornal Meia Pág. Tab. 16.05 - JR NÃO PROG. 2 2 2 3" xfId="28327" xr:uid="{36C15716-AE71-4BA9-86AD-14677915AFEE}"/>
    <cellStyle name="l_Tv Segmentada_Plano GO -  Jornal Meia Pág. Tab. 16.05 - JR NÃO PROG. 2 2 3" xfId="31551" xr:uid="{C251EB2F-A75F-4615-9B27-AE833E6D0669}"/>
    <cellStyle name="l_Tv Segmentada_Plano GO -  Jornal Meia Pág. Tab. 16.05 - JR NÃO PROG. 2 2 3 2" xfId="43775" xr:uid="{50A068DB-CFBE-4D83-A9C9-99C850682AB9}"/>
    <cellStyle name="l_Tv Segmentada_Plano GO -  Jornal Meia Pág. Tab. 16.05 - JR NÃO PROG. 2 2 4" xfId="34543" xr:uid="{FA408D64-4829-42F8-BB53-D00DF513BB28}"/>
    <cellStyle name="l_Tv Segmentada_Plano GO -  Jornal Meia Pág. Tab. 16.05 - JR NÃO PROG. 2 2 4 2" xfId="46262" xr:uid="{6FF84432-8B24-4E6E-8D7D-9ADE4A84455F}"/>
    <cellStyle name="l_Tv Segmentada_Plano GO -  Jornal Meia Pág. Tab. 16.05 - JR NÃO PROG. 2 2 5" xfId="36744" xr:uid="{C275C6EC-815F-4A21-9CC3-E5911C9BDB4E}"/>
    <cellStyle name="l_Tv Segmentada_Plano GO -  Jornal Meia Pág. Tab. 16.05 - JR NÃO PROG. 2 2 6" xfId="24656" xr:uid="{3DC26130-59D0-4E9A-AFC9-55078A52DE13}"/>
    <cellStyle name="l_Tv Segmentada_Plano GO -  Jornal Meia Pág. Tab. 16.05 - JR NÃO PROG. 2 3" xfId="15557" xr:uid="{91DCCE70-C2D2-47E8-8F73-5E273E0B7F85}"/>
    <cellStyle name="l_Tv Segmentada_Plano GO -  Jornal Meia Pág. Tab. 16.05 - JR NÃO PROG. 2 3 2" xfId="21716" xr:uid="{2AECC9D0-811F-43DC-882B-EEB89F4E0E45}"/>
    <cellStyle name="l_Tv Segmentada_Plano GO -  Jornal Meia Pág. Tab. 16.05 - JR NÃO PROG. 2 3 2 2" xfId="39089" xr:uid="{1CC28325-C5DF-48FB-BE49-6CD8265690EA}"/>
    <cellStyle name="l_Tv Segmentada_Plano GO -  Jornal Meia Pág. Tab. 16.05 - JR NÃO PROG. 2 3 3" xfId="26678" xr:uid="{25BC7396-D344-4034-B817-5A23B827E01A}"/>
    <cellStyle name="l_Tv Segmentada_Plano GO -  Jornal Meia Pág. Tab. 16.05 - JR NÃO PROG. 2 4" xfId="29869" xr:uid="{5B64A055-45DC-4E0D-830D-B61267FF5B97}"/>
    <cellStyle name="l_Tv Segmentada_Plano GO -  Jornal Meia Pág. Tab. 16.05 - JR NÃO PROG. 2 4 2" xfId="42179" xr:uid="{49DFB4D2-7282-4098-A23D-61B882D3E2F9}"/>
    <cellStyle name="l_Tv Segmentada_Plano GO -  Jornal Meia Pág. Tab. 16.05 - JR NÃO PROG. 2 5" xfId="32853" xr:uid="{A54944E4-2163-4F1E-BCF3-3B1670011525}"/>
    <cellStyle name="l_Tv Segmentada_Plano GO -  Jornal Meia Pág. Tab. 16.05 - JR NÃO PROG. 2 5 2" xfId="44608" xr:uid="{0FC0A51F-63FD-429C-BB47-43FAADEC33E1}"/>
    <cellStyle name="l_Tv Segmentada_Plano GO -  Jornal Meia Pág. Tab. 16.05 - JR NÃO PROG. 2 6" xfId="35158" xr:uid="{A10D659A-CF85-45B2-BBAA-2A625CE29DB0}"/>
    <cellStyle name="l_Tv Segmentada_Plano GO -  Jornal Meia Pág. Tab. 16.05 - JR NÃO PROG. 2 7" xfId="19574" xr:uid="{48A94A98-6F6D-4A35-811A-05B8946B8974}"/>
    <cellStyle name="l_Tv Segmentada_Plano GO -  Jornal Meia Pág. Tab. 16.05 - JR NÃO PROG. 3" xfId="12827" xr:uid="{8269BB0E-BA67-405E-A2F8-3570D2C2CC75}"/>
    <cellStyle name="l_Tv Segmentada_Plano GO -  Jornal Meia Pág. Tab. 16.05 - JR NÃO PROG. 3 2" xfId="16457" xr:uid="{5D3BDCDC-C4D9-4815-B36B-BE0384CAA414}"/>
    <cellStyle name="l_Tv Segmentada_Plano GO -  Jornal Meia Pág. Tab. 16.05 - JR NÃO PROG. 3 2 2" xfId="22616" xr:uid="{181B6AC4-DD4C-457A-8C76-88A53B7787F4}"/>
    <cellStyle name="l_Tv Segmentada_Plano GO -  Jornal Meia Pág. Tab. 16.05 - JR NÃO PROG. 3 2 2 2" xfId="39894" xr:uid="{AE1506DC-52F6-46F8-B2F7-AFCAC8F9D713}"/>
    <cellStyle name="l_Tv Segmentada_Plano GO -  Jornal Meia Pág. Tab. 16.05 - JR NÃO PROG. 3 2 3" xfId="27535" xr:uid="{A54B42F3-DEEC-4C58-B6BD-12AD2E0BAEE0}"/>
    <cellStyle name="l_Tv Segmentada_Plano GO -  Jornal Meia Pág. Tab. 16.05 - JR NÃO PROG. 3 2 4" xfId="48794" xr:uid="{E752DF04-3394-40FA-90F1-2FCC6C541754}"/>
    <cellStyle name="l_Tv Segmentada_Plano GO -  Jornal Meia Pág. Tab. 16.05 - JR NÃO PROG. 3 3" xfId="18157" xr:uid="{96936DBA-E75A-4D20-AC07-1E408A5F9093}"/>
    <cellStyle name="l_Tv Segmentada_Plano GO -  Jornal Meia Pág. Tab. 16.05 - JR NÃO PROG. 3 3 2" xfId="24316" xr:uid="{B2AD4DD8-4D5C-406C-805B-709DEC557CDB}"/>
    <cellStyle name="l_Tv Segmentada_Plano GO -  Jornal Meia Pág. Tab. 16.05 - JR NÃO PROG. 3 3 2 2" xfId="42979" xr:uid="{4B03161E-A268-4CB4-A577-C57D28A140A9}"/>
    <cellStyle name="l_Tv Segmentada_Plano GO -  Jornal Meia Pág. Tab. 16.05 - JR NÃO PROG. 3 3 3" xfId="30753" xr:uid="{85173035-3C5C-41E6-A430-BBCF08BD35A9}"/>
    <cellStyle name="l_Tv Segmentada_Plano GO -  Jornal Meia Pág. Tab. 16.05 - JR NÃO PROG. 3 4" xfId="33750" xr:uid="{6550BD00-F80F-49B3-B7F6-5CC030547260}"/>
    <cellStyle name="l_Tv Segmentada_Plano GO -  Jornal Meia Pág. Tab. 16.05 - JR NÃO PROG. 3 4 2" xfId="45469" xr:uid="{5F9399A4-AAA3-4634-BE89-3000DABD817C}"/>
    <cellStyle name="l_Tv Segmentada_Plano GO -  Jornal Meia Pág. Tab. 16.05 - JR NÃO PROG. 3 5" xfId="35952" xr:uid="{79425E63-3EBC-40FD-BA79-A32FDA56FF32}"/>
    <cellStyle name="l_Tv Segmentada_Plano GO -  Jornal Meia Pág. Tab. 16.05 - JR NÃO PROG. 3 6" xfId="32956" xr:uid="{EFAAB959-BE94-4B35-81C5-FF49060B99E3}"/>
    <cellStyle name="l_Tv Segmentada_Plano GO -  Jornal Meia Pág. Tab. 16.05 - JR NÃO PROG. 3 6 2" xfId="44686" xr:uid="{F07208F8-0EBD-464A-8776-F96B8AEEE450}"/>
    <cellStyle name="l_Tv Segmentada_Plano GO -  Jornal Meia Pág. Tab. 16.05 - JR NÃO PROG. 4" xfId="14717" xr:uid="{85B8BD3D-38E6-4743-916C-1CA8022B6E49}"/>
    <cellStyle name="l_Tv Segmentada_Plano GO -  Jornal Meia Pág. Tab. 16.05 - JR NÃO PROG. 4 2" xfId="20876" xr:uid="{4722B60C-3CFF-4AA4-9C20-78169B6A4CAB}"/>
    <cellStyle name="l_Tv Segmentada_Plano GO -  Jornal Meia Pág. Tab. 16.05 - JR NÃO PROG. 4 2 2" xfId="38286" xr:uid="{FCBB9A64-C7C1-4ACD-BDFF-43D121E3A0C2}"/>
    <cellStyle name="l_Tv Segmentada_Plano GO -  Jornal Meia Pág. Tab. 16.05 - JR NÃO PROG. 4 3" xfId="25784" xr:uid="{B10F62B8-A693-4EDE-ADAD-84B6D90EED44}"/>
    <cellStyle name="l_Tv Segmentada_Plano GO -  Jornal Meia Pág. Tab. 16.05 - JR NÃO PROG. 5" xfId="28995" xr:uid="{4DEAB354-5714-43B6-AE3A-469B84CA2127}"/>
    <cellStyle name="l_Tv Segmentada_Plano GO -  Jornal Meia Pág. Tab. 16.05 - JR NÃO PROG. 5 2" xfId="41351" xr:uid="{E49EBB2F-D616-48BF-9507-14BEE36B16C2}"/>
    <cellStyle name="l_Tv Segmentada_Plano GO -  Jornal Meia Pág. Tab. 16.05 - JR NÃO PROG. 6" xfId="24930" xr:uid="{66EE2C5A-4ECF-4BFF-ABEE-6C42CC01A151}"/>
    <cellStyle name="l_Tv Segmentada_Plano GO -  Jornal Meia Pág. Tab. 16.05 - JR NÃO PROG._OOH - Rev 12" xfId="4585" xr:uid="{CE4C4C78-D0F0-4994-B1A1-92484E945530}"/>
    <cellStyle name="l_Tv Segmentada_Plano MS - AJUSTADO 12.05.08 CONFERÊNCIAS 14.05.08" xfId="2654" xr:uid="{89EFBA8C-284D-4613-918D-A6FD0CDA7850}"/>
    <cellStyle name="l_Tv Segmentada_Plano MS - AJUSTADO 12.05.08 CONFERÊNCIAS 14.05.08 2" xfId="11875" xr:uid="{17389974-1592-46CC-A09C-F5FF2376BE30}"/>
    <cellStyle name="l_Tv Segmentada_Plano MS - AJUSTADO 12.05.08 CONFERÊNCIAS 14.05.08 2 2" xfId="13631" xr:uid="{C50104C5-4533-4550-A7F4-E02C732C9987}"/>
    <cellStyle name="l_Tv Segmentada_Plano MS - AJUSTADO 12.05.08 CONFERÊNCIAS 14.05.08 2 2 2" xfId="17261" xr:uid="{6432CA2C-6A6F-451C-AA54-301CF65DAF51}"/>
    <cellStyle name="l_Tv Segmentada_Plano MS - AJUSTADO 12.05.08 CONFERÊNCIAS 14.05.08 2 2 2 2" xfId="23420" xr:uid="{448CF239-DDA5-468F-83B1-99EDD760D68E}"/>
    <cellStyle name="l_Tv Segmentada_Plano MS - AJUSTADO 12.05.08 CONFERÊNCIAS 14.05.08 2 2 2 2 2" xfId="40687" xr:uid="{AB90BD3F-2676-4745-92F5-E4633C31850A}"/>
    <cellStyle name="l_Tv Segmentada_Plano MS - AJUSTADO 12.05.08 CONFERÊNCIAS 14.05.08 2 2 2 3" xfId="28328" xr:uid="{36B76F48-CAD8-43F0-B5C9-705C06FF7A29}"/>
    <cellStyle name="l_Tv Segmentada_Plano MS - AJUSTADO 12.05.08 CONFERÊNCIAS 14.05.08 2 2 3" xfId="31552" xr:uid="{1727D302-2D63-44F3-B8E7-B881BC8C884D}"/>
    <cellStyle name="l_Tv Segmentada_Plano MS - AJUSTADO 12.05.08 CONFERÊNCIAS 14.05.08 2 2 3 2" xfId="43776" xr:uid="{A9F395BF-4AAD-44A1-A63E-1805B5BCC3E7}"/>
    <cellStyle name="l_Tv Segmentada_Plano MS - AJUSTADO 12.05.08 CONFERÊNCIAS 14.05.08 2 2 4" xfId="34544" xr:uid="{A1521FD1-80D1-46AC-99E4-6A2B7D324DF6}"/>
    <cellStyle name="l_Tv Segmentada_Plano MS - AJUSTADO 12.05.08 CONFERÊNCIAS 14.05.08 2 2 4 2" xfId="46263" xr:uid="{ED0385DC-1AA6-4993-A038-2842411E18EF}"/>
    <cellStyle name="l_Tv Segmentada_Plano MS - AJUSTADO 12.05.08 CONFERÊNCIAS 14.05.08 2 2 5" xfId="36745" xr:uid="{6BB6ED69-4DE2-4D8F-93B0-53661EFEE204}"/>
    <cellStyle name="l_Tv Segmentada_Plano MS - AJUSTADO 12.05.08 CONFERÊNCIAS 14.05.08 2 2 6" xfId="24657" xr:uid="{59A20B80-6AF9-463D-827E-E881EDAB1E65}"/>
    <cellStyle name="l_Tv Segmentada_Plano MS - AJUSTADO 12.05.08 CONFERÊNCIAS 14.05.08 2 3" xfId="15558" xr:uid="{FFFF108E-0944-43A1-B03E-0F877AB6F33C}"/>
    <cellStyle name="l_Tv Segmentada_Plano MS - AJUSTADO 12.05.08 CONFERÊNCIAS 14.05.08 2 3 2" xfId="21717" xr:uid="{B1AA5301-1E87-4962-A704-FCA93F51276E}"/>
    <cellStyle name="l_Tv Segmentada_Plano MS - AJUSTADO 12.05.08 CONFERÊNCIAS 14.05.08 2 3 2 2" xfId="39090" xr:uid="{E66BBA94-3FF7-481E-9DD9-D5693AEB1F87}"/>
    <cellStyle name="l_Tv Segmentada_Plano MS - AJUSTADO 12.05.08 CONFERÊNCIAS 14.05.08 2 3 3" xfId="26679" xr:uid="{F71DDBD8-3D01-404A-B73D-C31505A0E640}"/>
    <cellStyle name="l_Tv Segmentada_Plano MS - AJUSTADO 12.05.08 CONFERÊNCIAS 14.05.08 2 4" xfId="29870" xr:uid="{0D3AB937-D4E2-4233-A04E-DABC35C5E917}"/>
    <cellStyle name="l_Tv Segmentada_Plano MS - AJUSTADO 12.05.08 CONFERÊNCIAS 14.05.08 2 4 2" xfId="42180" xr:uid="{263A03DF-692B-43C9-9A04-8E325386F292}"/>
    <cellStyle name="l_Tv Segmentada_Plano MS - AJUSTADO 12.05.08 CONFERÊNCIAS 14.05.08 2 5" xfId="32854" xr:uid="{B8144E48-FB4F-41A4-AD41-DAF4ACF4DAC4}"/>
    <cellStyle name="l_Tv Segmentada_Plano MS - AJUSTADO 12.05.08 CONFERÊNCIAS 14.05.08 2 5 2" xfId="44609" xr:uid="{5EEE4538-7597-4352-95E7-8A8354D4C399}"/>
    <cellStyle name="l_Tv Segmentada_Plano MS - AJUSTADO 12.05.08 CONFERÊNCIAS 14.05.08 2 6" xfId="35159" xr:uid="{0B364F9C-FC21-44C3-9927-856E48EE8454}"/>
    <cellStyle name="l_Tv Segmentada_Plano MS - AJUSTADO 12.05.08 CONFERÊNCIAS 14.05.08 2 7" xfId="18897" xr:uid="{175411A8-AE25-4917-8DAD-0F5EAB5F59AD}"/>
    <cellStyle name="l_Tv Segmentada_Plano MS - AJUSTADO 12.05.08 CONFERÊNCIAS 14.05.08 3" xfId="12828" xr:uid="{9384C4FB-14AA-4431-94CD-6F595B7AEDCC}"/>
    <cellStyle name="l_Tv Segmentada_Plano MS - AJUSTADO 12.05.08 CONFERÊNCIAS 14.05.08 3 2" xfId="16458" xr:uid="{A303E512-5599-4412-92F1-441479C8ACD5}"/>
    <cellStyle name="l_Tv Segmentada_Plano MS - AJUSTADO 12.05.08 CONFERÊNCIAS 14.05.08 3 2 2" xfId="22617" xr:uid="{D13F3699-927B-4BFF-9B1C-915B8E5B7A41}"/>
    <cellStyle name="l_Tv Segmentada_Plano MS - AJUSTADO 12.05.08 CONFERÊNCIAS 14.05.08 3 2 2 2" xfId="39895" xr:uid="{0C64D9E4-09EE-4FA8-BA93-E742B778F76C}"/>
    <cellStyle name="l_Tv Segmentada_Plano MS - AJUSTADO 12.05.08 CONFERÊNCIAS 14.05.08 3 2 3" xfId="27536" xr:uid="{FFAA57F9-873C-40A1-9B2D-11626AF6C2A5}"/>
    <cellStyle name="l_Tv Segmentada_Plano MS - AJUSTADO 12.05.08 CONFERÊNCIAS 14.05.08 3 2 4" xfId="48795" xr:uid="{EC47615D-AF36-4E16-82F0-3C973FA452C5}"/>
    <cellStyle name="l_Tv Segmentada_Plano MS - AJUSTADO 12.05.08 CONFERÊNCIAS 14.05.08 3 3" xfId="18158" xr:uid="{6F5FFC8D-AFED-47CE-AE5D-A055E14CF339}"/>
    <cellStyle name="l_Tv Segmentada_Plano MS - AJUSTADO 12.05.08 CONFERÊNCIAS 14.05.08 3 3 2" xfId="24317" xr:uid="{BBAE5737-476C-4CC3-9829-B553AEA58BFC}"/>
    <cellStyle name="l_Tv Segmentada_Plano MS - AJUSTADO 12.05.08 CONFERÊNCIAS 14.05.08 3 3 2 2" xfId="42980" xr:uid="{397FFC58-EB2C-467B-A03E-911676C1EB48}"/>
    <cellStyle name="l_Tv Segmentada_Plano MS - AJUSTADO 12.05.08 CONFERÊNCIAS 14.05.08 3 3 3" xfId="30754" xr:uid="{97CA9580-5711-4807-A325-9208F9991443}"/>
    <cellStyle name="l_Tv Segmentada_Plano MS - AJUSTADO 12.05.08 CONFERÊNCIAS 14.05.08 3 4" xfId="33751" xr:uid="{C3978937-5790-46D8-A1B1-2AFF8A645CC2}"/>
    <cellStyle name="l_Tv Segmentada_Plano MS - AJUSTADO 12.05.08 CONFERÊNCIAS 14.05.08 3 4 2" xfId="45470" xr:uid="{29322348-486E-4BFA-8024-2C79A4FE867D}"/>
    <cellStyle name="l_Tv Segmentada_Plano MS - AJUSTADO 12.05.08 CONFERÊNCIAS 14.05.08 3 5" xfId="35953" xr:uid="{3CE7CB90-66CE-49E1-8A86-CECA89C583F0}"/>
    <cellStyle name="l_Tv Segmentada_Plano MS - AJUSTADO 12.05.08 CONFERÊNCIAS 14.05.08 3 6" xfId="36964" xr:uid="{22E5C691-46E3-4D05-A169-AF997AF9BF5A}"/>
    <cellStyle name="l_Tv Segmentada_Plano MS - AJUSTADO 12.05.08 CONFERÊNCIAS 14.05.08 3 6 2" xfId="46500" xr:uid="{B2B6A9E0-40D6-41F9-8FA5-53D7782DF6DE}"/>
    <cellStyle name="l_Tv Segmentada_Plano MS - AJUSTADO 12.05.08 CONFERÊNCIAS 14.05.08 4" xfId="14718" xr:uid="{3A903D0E-8769-4BEE-B9C4-426199D14360}"/>
    <cellStyle name="l_Tv Segmentada_Plano MS - AJUSTADO 12.05.08 CONFERÊNCIAS 14.05.08 4 2" xfId="20877" xr:uid="{CAC8D41B-7B00-4257-B816-03061584792C}"/>
    <cellStyle name="l_Tv Segmentada_Plano MS - AJUSTADO 12.05.08 CONFERÊNCIAS 14.05.08 4 2 2" xfId="38287" xr:uid="{043E0175-FB69-42A5-B138-59CB244E501D}"/>
    <cellStyle name="l_Tv Segmentada_Plano MS - AJUSTADO 12.05.08 CONFERÊNCIAS 14.05.08 4 3" xfId="25785" xr:uid="{81AE6E21-B5C3-4AF7-9D99-46D10DAAA11B}"/>
    <cellStyle name="l_Tv Segmentada_Plano MS - AJUSTADO 12.05.08 CONFERÊNCIAS 14.05.08 5" xfId="28996" xr:uid="{073D9411-C837-4F90-A85E-82EA5C7AAB85}"/>
    <cellStyle name="l_Tv Segmentada_Plano MS - AJUSTADO 12.05.08 CONFERÊNCIAS 14.05.08 5 2" xfId="41352" xr:uid="{60FB8394-8C56-429F-A8A6-934B1B00546B}"/>
    <cellStyle name="l_Tv Segmentada_Plano MS - AJUSTADO 12.05.08 CONFERÊNCIAS 14.05.08 6" xfId="24929" xr:uid="{CFA169C9-E912-4A96-9E8D-2EEE506BC304}"/>
    <cellStyle name="l_Tv Segmentada_Plano MS - AJUSTADO 12.05.08 CONFERÊNCIAS 14.05.08_OOH - Rev 12" xfId="4586" xr:uid="{6BE985BE-5433-41AD-A451-72E7E7AB90AF}"/>
    <cellStyle name="l_Tv Segmentada_Plano MS - AJUSTADO 12.05.08 CONFERÊNCIAS 14.05.08_Plano RJ -" xfId="2655" xr:uid="{ACF108E9-755B-4646-940E-FFC239047AA7}"/>
    <cellStyle name="l_Tv Segmentada_Plano RJ -" xfId="2656" xr:uid="{39D5F63F-658A-4A7C-9898-B039AF53EE6D}"/>
    <cellStyle name="l_Tv Segmentada_Plano RJ - AJUSTADO" xfId="2657" xr:uid="{C12902BE-84BE-48CD-B18A-7EE5F7730299}"/>
    <cellStyle name="l_Tv Segmentada_Plano RJ - AJUSTADO 06.05.08 CONFERÊNCIAS 07.05.08" xfId="2658" xr:uid="{C2F47E22-263E-4921-8A20-DE8EA10D61FF}"/>
    <cellStyle name="l_Tv Segmentada_Plano RJ - AJUSTADO 06.05.08 CONFERÊNCIAS 07.05.08 2" xfId="11876" xr:uid="{FA1B7728-57F0-434E-9748-7512A8567CD0}"/>
    <cellStyle name="l_Tv Segmentada_Plano RJ - AJUSTADO 06.05.08 CONFERÊNCIAS 07.05.08 2 2" xfId="13632" xr:uid="{19485154-5E05-4438-9158-9E9F4EB6A31A}"/>
    <cellStyle name="l_Tv Segmentada_Plano RJ - AJUSTADO 06.05.08 CONFERÊNCIAS 07.05.08 2 2 2" xfId="17262" xr:uid="{20AC8CA5-0DC5-4B42-A637-1C8D06BF42CC}"/>
    <cellStyle name="l_Tv Segmentada_Plano RJ - AJUSTADO 06.05.08 CONFERÊNCIAS 07.05.08 2 2 2 2" xfId="23421" xr:uid="{E604BA73-3016-4A63-A7A1-255558096CA9}"/>
    <cellStyle name="l_Tv Segmentada_Plano RJ - AJUSTADO 06.05.08 CONFERÊNCIAS 07.05.08 2 2 2 2 2" xfId="40688" xr:uid="{67ED21C7-4EB4-4F24-BD8F-4D824D837175}"/>
    <cellStyle name="l_Tv Segmentada_Plano RJ - AJUSTADO 06.05.08 CONFERÊNCIAS 07.05.08 2 2 2 3" xfId="28329" xr:uid="{3F1D6CF5-6D3F-4AD9-8E29-4FD0319E4577}"/>
    <cellStyle name="l_Tv Segmentada_Plano RJ - AJUSTADO 06.05.08 CONFERÊNCIAS 07.05.08 2 2 3" xfId="31553" xr:uid="{FF60CAF4-E176-4C18-BC75-2EAA8BE7A8DD}"/>
    <cellStyle name="l_Tv Segmentada_Plano RJ - AJUSTADO 06.05.08 CONFERÊNCIAS 07.05.08 2 2 3 2" xfId="43777" xr:uid="{39C0079C-87F1-4602-A8DC-F0DA875DE01D}"/>
    <cellStyle name="l_Tv Segmentada_Plano RJ - AJUSTADO 06.05.08 CONFERÊNCIAS 07.05.08 2 2 4" xfId="34545" xr:uid="{B2B566F3-9180-461F-BA9A-1492AEDCB0E9}"/>
    <cellStyle name="l_Tv Segmentada_Plano RJ - AJUSTADO 06.05.08 CONFERÊNCIAS 07.05.08 2 2 4 2" xfId="46264" xr:uid="{A624FB7D-4BC9-459B-9B4D-F3CA54C4099F}"/>
    <cellStyle name="l_Tv Segmentada_Plano RJ - AJUSTADO 06.05.08 CONFERÊNCIAS 07.05.08 2 2 5" xfId="36746" xr:uid="{33F19A09-A334-4DBD-B4B6-B40D383BD93A}"/>
    <cellStyle name="l_Tv Segmentada_Plano RJ - AJUSTADO 06.05.08 CONFERÊNCIAS 07.05.08 2 2 6" xfId="24658" xr:uid="{CF9303FC-16FD-4617-9174-C83BC1200516}"/>
    <cellStyle name="l_Tv Segmentada_Plano RJ - AJUSTADO 06.05.08 CONFERÊNCIAS 07.05.08 2 3" xfId="15559" xr:uid="{500D6F4E-26DA-430E-BF5D-5EDD988E2DF2}"/>
    <cellStyle name="l_Tv Segmentada_Plano RJ - AJUSTADO 06.05.08 CONFERÊNCIAS 07.05.08 2 3 2" xfId="21718" xr:uid="{FF758253-F43F-4968-AB78-27A084052EAC}"/>
    <cellStyle name="l_Tv Segmentada_Plano RJ - AJUSTADO 06.05.08 CONFERÊNCIAS 07.05.08 2 3 2 2" xfId="39091" xr:uid="{67771569-5689-481A-93A8-38C69CE155EF}"/>
    <cellStyle name="l_Tv Segmentada_Plano RJ - AJUSTADO 06.05.08 CONFERÊNCIAS 07.05.08 2 3 3" xfId="26680" xr:uid="{B94FB615-394D-474D-8168-A67CECA1F38C}"/>
    <cellStyle name="l_Tv Segmentada_Plano RJ - AJUSTADO 06.05.08 CONFERÊNCIAS 07.05.08 2 4" xfId="29871" xr:uid="{ACB23AA6-E7D6-46F4-BC5C-61FBA283EF53}"/>
    <cellStyle name="l_Tv Segmentada_Plano RJ - AJUSTADO 06.05.08 CONFERÊNCIAS 07.05.08 2 4 2" xfId="42181" xr:uid="{6CBC3CE9-221C-4F7E-86F3-5788D1527280}"/>
    <cellStyle name="l_Tv Segmentada_Plano RJ - AJUSTADO 06.05.08 CONFERÊNCIAS 07.05.08 2 5" xfId="32855" xr:uid="{D63B0A33-8039-4B90-8396-C8FDA962B898}"/>
    <cellStyle name="l_Tv Segmentada_Plano RJ - AJUSTADO 06.05.08 CONFERÊNCIAS 07.05.08 2 5 2" xfId="44610" xr:uid="{830FEF69-3EA9-483C-AA4C-BD7BDDCB74FD}"/>
    <cellStyle name="l_Tv Segmentada_Plano RJ - AJUSTADO 06.05.08 CONFERÊNCIAS 07.05.08 2 6" xfId="35160" xr:uid="{EC0B7BB6-6067-487C-8EEE-95D7CC877310}"/>
    <cellStyle name="l_Tv Segmentada_Plano RJ - AJUSTADO 06.05.08 CONFERÊNCIAS 07.05.08 2 7" xfId="18581" xr:uid="{B6BE89AA-8F7D-4014-9F5E-FED9EA6387A0}"/>
    <cellStyle name="l_Tv Segmentada_Plano RJ - AJUSTADO 06.05.08 CONFERÊNCIAS 07.05.08 3" xfId="12829" xr:uid="{DCB3C4B0-B660-473E-B299-7E56D1BC37CC}"/>
    <cellStyle name="l_Tv Segmentada_Plano RJ - AJUSTADO 06.05.08 CONFERÊNCIAS 07.05.08 3 2" xfId="16459" xr:uid="{51A5C09F-ED77-4DC9-80C2-F5859AE630C9}"/>
    <cellStyle name="l_Tv Segmentada_Plano RJ - AJUSTADO 06.05.08 CONFERÊNCIAS 07.05.08 3 2 2" xfId="22618" xr:uid="{33816711-78EA-4897-B019-47E0DD72C056}"/>
    <cellStyle name="l_Tv Segmentada_Plano RJ - AJUSTADO 06.05.08 CONFERÊNCIAS 07.05.08 3 2 2 2" xfId="39896" xr:uid="{70C14E7A-8E0A-44D5-94D5-1836CC0A7ABB}"/>
    <cellStyle name="l_Tv Segmentada_Plano RJ - AJUSTADO 06.05.08 CONFERÊNCIAS 07.05.08 3 2 3" xfId="27537" xr:uid="{7B497294-C439-438C-AED2-F022AA30C2C9}"/>
    <cellStyle name="l_Tv Segmentada_Plano RJ - AJUSTADO 06.05.08 CONFERÊNCIAS 07.05.08 3 2 4" xfId="48796" xr:uid="{84481F46-A5DF-48C2-B705-651477E81C0A}"/>
    <cellStyle name="l_Tv Segmentada_Plano RJ - AJUSTADO 06.05.08 CONFERÊNCIAS 07.05.08 3 3" xfId="18159" xr:uid="{B8810D8F-B9BC-4D71-9792-6D6938C8CDE0}"/>
    <cellStyle name="l_Tv Segmentada_Plano RJ - AJUSTADO 06.05.08 CONFERÊNCIAS 07.05.08 3 3 2" xfId="24318" xr:uid="{FD71A2DC-6FCB-4536-B109-F1B3ABFC3063}"/>
    <cellStyle name="l_Tv Segmentada_Plano RJ - AJUSTADO 06.05.08 CONFERÊNCIAS 07.05.08 3 3 2 2" xfId="42981" xr:uid="{B9A0C287-DDCB-44E5-B2ED-9AD95283964D}"/>
    <cellStyle name="l_Tv Segmentada_Plano RJ - AJUSTADO 06.05.08 CONFERÊNCIAS 07.05.08 3 3 3" xfId="30755" xr:uid="{EBC91D04-592D-4522-96AC-B39426AE8528}"/>
    <cellStyle name="l_Tv Segmentada_Plano RJ - AJUSTADO 06.05.08 CONFERÊNCIAS 07.05.08 3 4" xfId="33752" xr:uid="{65F50A23-4015-4196-9D4F-1F03C9FDDAD9}"/>
    <cellStyle name="l_Tv Segmentada_Plano RJ - AJUSTADO 06.05.08 CONFERÊNCIAS 07.05.08 3 4 2" xfId="45471" xr:uid="{5FB22B01-0571-4A2F-BCFC-71D31B46E492}"/>
    <cellStyle name="l_Tv Segmentada_Plano RJ - AJUSTADO 06.05.08 CONFERÊNCIAS 07.05.08 3 5" xfId="35954" xr:uid="{9CCE8F06-EF5A-402E-854B-B4580F60729C}"/>
    <cellStyle name="l_Tv Segmentada_Plano RJ - AJUSTADO 06.05.08 CONFERÊNCIAS 07.05.08 3 6" xfId="37167" xr:uid="{70B37AA8-1B24-4A9C-9350-7FFBB13E65DA}"/>
    <cellStyle name="l_Tv Segmentada_Plano RJ - AJUSTADO 06.05.08 CONFERÊNCIAS 07.05.08 3 6 2" xfId="46703" xr:uid="{FC801344-E85C-4129-9401-0FF9DDE21F63}"/>
    <cellStyle name="l_Tv Segmentada_Plano RJ - AJUSTADO 06.05.08 CONFERÊNCIAS 07.05.08 4" xfId="14719" xr:uid="{AA7DEA0A-EA18-4AD8-9DD9-800C4EDC8EBA}"/>
    <cellStyle name="l_Tv Segmentada_Plano RJ - AJUSTADO 06.05.08 CONFERÊNCIAS 07.05.08 4 2" xfId="20878" xr:uid="{0DF070EB-42D0-4514-8526-477BF6BC1B4F}"/>
    <cellStyle name="l_Tv Segmentada_Plano RJ - AJUSTADO 06.05.08 CONFERÊNCIAS 07.05.08 4 2 2" xfId="38288" xr:uid="{4B2A40BC-82EF-4B31-9D13-61C11A2DF787}"/>
    <cellStyle name="l_Tv Segmentada_Plano RJ - AJUSTADO 06.05.08 CONFERÊNCIAS 07.05.08 4 3" xfId="25786" xr:uid="{D8EB4373-4DC5-4881-8834-4A6A1112C42D}"/>
    <cellStyle name="l_Tv Segmentada_Plano RJ - AJUSTADO 06.05.08 CONFERÊNCIAS 07.05.08 5" xfId="28997" xr:uid="{6E4D9AE6-920C-4AC1-9796-CF15D408E7D6}"/>
    <cellStyle name="l_Tv Segmentada_Plano RJ - AJUSTADO 06.05.08 CONFERÊNCIAS 07.05.08 5 2" xfId="41353" xr:uid="{0ABAEA23-9DAC-4B9E-A54F-F97A49021A5B}"/>
    <cellStyle name="l_Tv Segmentada_Plano RJ - AJUSTADO 06.05.08 CONFERÊNCIAS 07.05.08 6" xfId="29951" xr:uid="{784D5D0D-541E-4E8C-8FBE-D9FB6818B914}"/>
    <cellStyle name="l_Tv Segmentada_Plano RJ - AJUSTADO 06.05.08 CONFERÊNCIAS 07.05.08_OOH - Rev 12" xfId="4587" xr:uid="{D8812317-3E6E-4026-9CDC-89BDC8B1555C}"/>
    <cellStyle name="l_Tv Segmentada_Plano RJ - AJUSTADO 06.05.08 CONFERÊNCIAS 07.05.08_TV MATISSE" xfId="2659" xr:uid="{2524A1D8-D7D6-4892-9393-0A84CE78D4DF}"/>
    <cellStyle name="l_Tv Segmentada_Plano RJ - AJUSTADO 06.05.08 CONFERÊNCIAS 07.05.08_TV MATISSE 2" xfId="11877" xr:uid="{A789B4FB-EB4D-4572-9D77-0E069FD16C9E}"/>
    <cellStyle name="l_Tv Segmentada_Plano RJ - AJUSTADO 06.05.08 CONFERÊNCIAS 07.05.08_TV MATISSE 2 2" xfId="13633" xr:uid="{0D4AB2D7-A239-414A-9375-EED89D4ABB48}"/>
    <cellStyle name="l_Tv Segmentada_Plano RJ - AJUSTADO 06.05.08 CONFERÊNCIAS 07.05.08_TV MATISSE 2 2 2" xfId="17263" xr:uid="{B4F3DEAC-A370-47A6-A4B8-5497A9C58603}"/>
    <cellStyle name="l_Tv Segmentada_Plano RJ - AJUSTADO 06.05.08 CONFERÊNCIAS 07.05.08_TV MATISSE 2 2 2 2" xfId="23422" xr:uid="{0A8838B2-513A-4D0C-B493-765E207532B0}"/>
    <cellStyle name="l_Tv Segmentada_Plano RJ - AJUSTADO 06.05.08 CONFERÊNCIAS 07.05.08_TV MATISSE 2 2 2 2 2" xfId="40689" xr:uid="{681B5F36-9476-4DFB-883F-13A9262EF7C0}"/>
    <cellStyle name="l_Tv Segmentada_Plano RJ - AJUSTADO 06.05.08 CONFERÊNCIAS 07.05.08_TV MATISSE 2 2 2 3" xfId="28330" xr:uid="{7A385DA7-9395-47D2-B0E3-EFAE900AF472}"/>
    <cellStyle name="l_Tv Segmentada_Plano RJ - AJUSTADO 06.05.08 CONFERÊNCIAS 07.05.08_TV MATISSE 2 2 3" xfId="31554" xr:uid="{B785EA9B-72E3-4AA6-A678-028C6A3357AC}"/>
    <cellStyle name="l_Tv Segmentada_Plano RJ - AJUSTADO 06.05.08 CONFERÊNCIAS 07.05.08_TV MATISSE 2 2 3 2" xfId="43778" xr:uid="{0A67B67E-CC42-4E3D-AB32-72496012CFB2}"/>
    <cellStyle name="l_Tv Segmentada_Plano RJ - AJUSTADO 06.05.08 CONFERÊNCIAS 07.05.08_TV MATISSE 2 2 4" xfId="34546" xr:uid="{7D98D400-E909-4898-8686-B5DC839E332C}"/>
    <cellStyle name="l_Tv Segmentada_Plano RJ - AJUSTADO 06.05.08 CONFERÊNCIAS 07.05.08_TV MATISSE 2 2 4 2" xfId="46265" xr:uid="{2D64B41E-57E1-4D83-9E96-06861EA73401}"/>
    <cellStyle name="l_Tv Segmentada_Plano RJ - AJUSTADO 06.05.08 CONFERÊNCIAS 07.05.08_TV MATISSE 2 2 5" xfId="36747" xr:uid="{5CD35DC2-E8E7-4565-B135-80CF911CE687}"/>
    <cellStyle name="l_Tv Segmentada_Plano RJ - AJUSTADO 06.05.08 CONFERÊNCIAS 07.05.08_TV MATISSE 2 2 6" xfId="24659" xr:uid="{CDC207F5-55CA-4330-B859-C42CE1684D23}"/>
    <cellStyle name="l_Tv Segmentada_Plano RJ - AJUSTADO 06.05.08 CONFERÊNCIAS 07.05.08_TV MATISSE 2 3" xfId="15560" xr:uid="{0E1232B5-B4A0-4CD9-A2F7-1B640E9AAE0D}"/>
    <cellStyle name="l_Tv Segmentada_Plano RJ - AJUSTADO 06.05.08 CONFERÊNCIAS 07.05.08_TV MATISSE 2 3 2" xfId="21719" xr:uid="{FB742893-A494-4116-9A1E-47940219BE43}"/>
    <cellStyle name="l_Tv Segmentada_Plano RJ - AJUSTADO 06.05.08 CONFERÊNCIAS 07.05.08_TV MATISSE 2 3 2 2" xfId="39092" xr:uid="{E8D272AE-F047-415A-9D43-F677BF3BC635}"/>
    <cellStyle name="l_Tv Segmentada_Plano RJ - AJUSTADO 06.05.08 CONFERÊNCIAS 07.05.08_TV MATISSE 2 3 3" xfId="26681" xr:uid="{D2D61AEA-92FD-409F-B0AB-E51A3B031B24}"/>
    <cellStyle name="l_Tv Segmentada_Plano RJ - AJUSTADO 06.05.08 CONFERÊNCIAS 07.05.08_TV MATISSE 2 4" xfId="29872" xr:uid="{AC641C3B-96A9-4A33-AD92-49909D64D52A}"/>
    <cellStyle name="l_Tv Segmentada_Plano RJ - AJUSTADO 06.05.08 CONFERÊNCIAS 07.05.08_TV MATISSE 2 4 2" xfId="42182" xr:uid="{3DC71098-2E12-4757-B7DD-A47D1B798B6F}"/>
    <cellStyle name="l_Tv Segmentada_Plano RJ - AJUSTADO 06.05.08 CONFERÊNCIAS 07.05.08_TV MATISSE 2 5" xfId="32856" xr:uid="{CC659B97-6AC5-4D9F-9FB9-71DEBF99FBF3}"/>
    <cellStyle name="l_Tv Segmentada_Plano RJ - AJUSTADO 06.05.08 CONFERÊNCIAS 07.05.08_TV MATISSE 2 5 2" xfId="44611" xr:uid="{004A9118-226E-431C-AAF9-8DE9DAADFE48}"/>
    <cellStyle name="l_Tv Segmentada_Plano RJ - AJUSTADO 06.05.08 CONFERÊNCIAS 07.05.08_TV MATISSE 2 6" xfId="35161" xr:uid="{A984C3C1-8546-4831-A29D-9BF23F559D20}"/>
    <cellStyle name="l_Tv Segmentada_Plano RJ - AJUSTADO 06.05.08 CONFERÊNCIAS 07.05.08_TV MATISSE 2 7" xfId="19279" xr:uid="{8314EFCB-8F6A-49CB-9942-A90BA8A280A1}"/>
    <cellStyle name="l_Tv Segmentada_Plano RJ - AJUSTADO 06.05.08 CONFERÊNCIAS 07.05.08_TV MATISSE 3" xfId="12830" xr:uid="{70E80B00-9503-4C0B-BC0E-513D7B103130}"/>
    <cellStyle name="l_Tv Segmentada_Plano RJ - AJUSTADO 06.05.08 CONFERÊNCIAS 07.05.08_TV MATISSE 3 2" xfId="16460" xr:uid="{F781CD0E-9271-4C81-A843-4B495FF323A2}"/>
    <cellStyle name="l_Tv Segmentada_Plano RJ - AJUSTADO 06.05.08 CONFERÊNCIAS 07.05.08_TV MATISSE 3 2 2" xfId="22619" xr:uid="{0B78EEF4-860B-4786-98F4-5FBC4A671DE3}"/>
    <cellStyle name="l_Tv Segmentada_Plano RJ - AJUSTADO 06.05.08 CONFERÊNCIAS 07.05.08_TV MATISSE 3 2 2 2" xfId="39897" xr:uid="{34A509DC-236E-492F-8457-D7D16FD8FD96}"/>
    <cellStyle name="l_Tv Segmentada_Plano RJ - AJUSTADO 06.05.08 CONFERÊNCIAS 07.05.08_TV MATISSE 3 2 3" xfId="27538" xr:uid="{A2A31E1F-6E82-40D6-ACE6-3B9E09391E47}"/>
    <cellStyle name="l_Tv Segmentada_Plano RJ - AJUSTADO 06.05.08 CONFERÊNCIAS 07.05.08_TV MATISSE 3 2 4" xfId="48797" xr:uid="{DC4AD9A1-57C4-417E-BE30-64B07EA0992A}"/>
    <cellStyle name="l_Tv Segmentada_Plano RJ - AJUSTADO 06.05.08 CONFERÊNCIAS 07.05.08_TV MATISSE 3 3" xfId="18160" xr:uid="{11B2D16E-CBDA-4B7E-BDB3-DBC8A13F0A64}"/>
    <cellStyle name="l_Tv Segmentada_Plano RJ - AJUSTADO 06.05.08 CONFERÊNCIAS 07.05.08_TV MATISSE 3 3 2" xfId="24319" xr:uid="{FD94A1E1-4E12-4781-B716-C346986A6979}"/>
    <cellStyle name="l_Tv Segmentada_Plano RJ - AJUSTADO 06.05.08 CONFERÊNCIAS 07.05.08_TV MATISSE 3 3 2 2" xfId="42982" xr:uid="{AE27E976-E599-4ACD-A654-1BBD763B29CC}"/>
    <cellStyle name="l_Tv Segmentada_Plano RJ - AJUSTADO 06.05.08 CONFERÊNCIAS 07.05.08_TV MATISSE 3 3 3" xfId="30756" xr:uid="{A9E554DC-73D4-4BBE-A029-D9CDA51AD890}"/>
    <cellStyle name="l_Tv Segmentada_Plano RJ - AJUSTADO 06.05.08 CONFERÊNCIAS 07.05.08_TV MATISSE 3 4" xfId="33753" xr:uid="{241E0464-F472-4A75-85A5-E3F1A7B8C9E5}"/>
    <cellStyle name="l_Tv Segmentada_Plano RJ - AJUSTADO 06.05.08 CONFERÊNCIAS 07.05.08_TV MATISSE 3 4 2" xfId="45472" xr:uid="{9130BE91-54F7-4F59-94EA-558C189D8455}"/>
    <cellStyle name="l_Tv Segmentada_Plano RJ - AJUSTADO 06.05.08 CONFERÊNCIAS 07.05.08_TV MATISSE 3 5" xfId="35955" xr:uid="{784C8DB1-749A-49A1-8948-2E2084B3A18B}"/>
    <cellStyle name="l_Tv Segmentada_Plano RJ - AJUSTADO 06.05.08 CONFERÊNCIAS 07.05.08_TV MATISSE 3 6" xfId="36767" xr:uid="{8ED8535C-CD0E-4795-961B-3F67029AE3EC}"/>
    <cellStyle name="l_Tv Segmentada_Plano RJ - AJUSTADO 06.05.08 CONFERÊNCIAS 07.05.08_TV MATISSE 3 6 2" xfId="46303" xr:uid="{B7185DAD-5BA5-4003-9856-D9014F894DE2}"/>
    <cellStyle name="l_Tv Segmentada_Plano RJ - AJUSTADO 06.05.08 CONFERÊNCIAS 07.05.08_TV MATISSE 4" xfId="14720" xr:uid="{6C96478B-D61A-4EFC-AEFA-0C4B98940D07}"/>
    <cellStyle name="l_Tv Segmentada_Plano RJ - AJUSTADO 06.05.08 CONFERÊNCIAS 07.05.08_TV MATISSE 4 2" xfId="20879" xr:uid="{D39AE2C8-D885-402F-9BC8-2CC434080922}"/>
    <cellStyle name="l_Tv Segmentada_Plano RJ - AJUSTADO 06.05.08 CONFERÊNCIAS 07.05.08_TV MATISSE 4 2 2" xfId="38289" xr:uid="{929160B4-EB7C-49F7-A7B7-6B07CCD49736}"/>
    <cellStyle name="l_Tv Segmentada_Plano RJ - AJUSTADO 06.05.08 CONFERÊNCIAS 07.05.08_TV MATISSE 4 3" xfId="25787" xr:uid="{4D1FDA32-1DAB-4DC9-8494-9FD9B5B2D9E9}"/>
    <cellStyle name="l_Tv Segmentada_Plano RJ - AJUSTADO 06.05.08 CONFERÊNCIAS 07.05.08_TV MATISSE 5" xfId="28998" xr:uid="{50BDEE58-56EC-4FD1-A115-8FF9D2AD5896}"/>
    <cellStyle name="l_Tv Segmentada_Plano RJ - AJUSTADO 06.05.08 CONFERÊNCIAS 07.05.08_TV MATISSE 5 2" xfId="41354" xr:uid="{DE452FA6-89FD-40CB-B3C7-11F9F40811AD}"/>
    <cellStyle name="l_Tv Segmentada_Plano RJ - AJUSTADO 06.05.08 CONFERÊNCIAS 07.05.08_TV MATISSE 6" xfId="29949" xr:uid="{EB2116C7-5E9B-4EAB-B036-70E191260A4E}"/>
    <cellStyle name="l_Tv Segmentada_Plano RJ - AJUSTADO 06.05.08 CONFERÊNCIAS 07.05.08_TV MATISSE_OOH - Rev 12" xfId="4588" xr:uid="{D60807E3-19EF-4395-B1AA-4E39CAADD8CC}"/>
    <cellStyle name="l_Tv Segmentada_Plano RJ - AJUSTADO 06.05.08 CONFERÊNCIAS 15.05.08 - Cíntia" xfId="2660" xr:uid="{C7CBD950-90EA-45C0-8D5D-A62AD6D9AB95}"/>
    <cellStyle name="l_Tv Segmentada_Plano RJ - AJUSTADO 06.05.08 CONFERÊNCIAS 15.05.08 - Cíntia 2" xfId="11878" xr:uid="{6CB0CDC9-4C21-4BAE-8539-1BE8B2EA5CF0}"/>
    <cellStyle name="l_Tv Segmentada_Plano RJ - AJUSTADO 06.05.08 CONFERÊNCIAS 15.05.08 - Cíntia 2 2" xfId="13634" xr:uid="{6BFA4192-F375-42A6-9CEE-8C10FF727110}"/>
    <cellStyle name="l_Tv Segmentada_Plano RJ - AJUSTADO 06.05.08 CONFERÊNCIAS 15.05.08 - Cíntia 2 2 2" xfId="17264" xr:uid="{32D63A69-1A08-4BA9-8A6B-6782237E3BF2}"/>
    <cellStyle name="l_Tv Segmentada_Plano RJ - AJUSTADO 06.05.08 CONFERÊNCIAS 15.05.08 - Cíntia 2 2 2 2" xfId="23423" xr:uid="{737B1D17-C63C-47BB-BA53-CCD1A23ED906}"/>
    <cellStyle name="l_Tv Segmentada_Plano RJ - AJUSTADO 06.05.08 CONFERÊNCIAS 15.05.08 - Cíntia 2 2 2 2 2" xfId="40690" xr:uid="{873FD67E-E993-47D8-90E1-C86595558739}"/>
    <cellStyle name="l_Tv Segmentada_Plano RJ - AJUSTADO 06.05.08 CONFERÊNCIAS 15.05.08 - Cíntia 2 2 2 3" xfId="28331" xr:uid="{715CD7F5-0881-48CC-BC92-776FD73AB0BC}"/>
    <cellStyle name="l_Tv Segmentada_Plano RJ - AJUSTADO 06.05.08 CONFERÊNCIAS 15.05.08 - Cíntia 2 2 3" xfId="31555" xr:uid="{DF0D679D-97E6-476B-84F3-4C0F1861C749}"/>
    <cellStyle name="l_Tv Segmentada_Plano RJ - AJUSTADO 06.05.08 CONFERÊNCIAS 15.05.08 - Cíntia 2 2 3 2" xfId="43779" xr:uid="{E07B7A52-7654-4DCA-B744-B27C4DBBBB19}"/>
    <cellStyle name="l_Tv Segmentada_Plano RJ - AJUSTADO 06.05.08 CONFERÊNCIAS 15.05.08 - Cíntia 2 2 4" xfId="34547" xr:uid="{DDB3556A-9EF0-4A86-8B88-B6222A305DFC}"/>
    <cellStyle name="l_Tv Segmentada_Plano RJ - AJUSTADO 06.05.08 CONFERÊNCIAS 15.05.08 - Cíntia 2 2 4 2" xfId="46266" xr:uid="{0F6148DB-BD82-472E-9916-1A05C8AAFC60}"/>
    <cellStyle name="l_Tv Segmentada_Plano RJ - AJUSTADO 06.05.08 CONFERÊNCIAS 15.05.08 - Cíntia 2 2 5" xfId="36748" xr:uid="{02D1FACD-8996-4E03-8057-ABC5082FD54D}"/>
    <cellStyle name="l_Tv Segmentada_Plano RJ - AJUSTADO 06.05.08 CONFERÊNCIAS 15.05.08 - Cíntia 2 2 6" xfId="24660" xr:uid="{51275A61-8C45-4BDA-990B-3798DB1570FD}"/>
    <cellStyle name="l_Tv Segmentada_Plano RJ - AJUSTADO 06.05.08 CONFERÊNCIAS 15.05.08 - Cíntia 2 3" xfId="15561" xr:uid="{5105CF9E-DD16-4811-A6E0-D07407417965}"/>
    <cellStyle name="l_Tv Segmentada_Plano RJ - AJUSTADO 06.05.08 CONFERÊNCIAS 15.05.08 - Cíntia 2 3 2" xfId="21720" xr:uid="{9493543D-565A-4B77-BCC5-1362E0F0C515}"/>
    <cellStyle name="l_Tv Segmentada_Plano RJ - AJUSTADO 06.05.08 CONFERÊNCIAS 15.05.08 - Cíntia 2 3 2 2" xfId="39093" xr:uid="{229E0C63-B36C-4C48-9D66-46D3C14679C5}"/>
    <cellStyle name="l_Tv Segmentada_Plano RJ - AJUSTADO 06.05.08 CONFERÊNCIAS 15.05.08 - Cíntia 2 3 3" xfId="26682" xr:uid="{D29A3AC0-46C4-4AF7-8206-684F180BF7AE}"/>
    <cellStyle name="l_Tv Segmentada_Plano RJ - AJUSTADO 06.05.08 CONFERÊNCIAS 15.05.08 - Cíntia 2 4" xfId="29873" xr:uid="{DB39B710-F217-48E8-8CF6-39E2F167CF7F}"/>
    <cellStyle name="l_Tv Segmentada_Plano RJ - AJUSTADO 06.05.08 CONFERÊNCIAS 15.05.08 - Cíntia 2 4 2" xfId="42183" xr:uid="{E9C42104-B442-491A-99CA-6A2A6AD69743}"/>
    <cellStyle name="l_Tv Segmentada_Plano RJ - AJUSTADO 06.05.08 CONFERÊNCIAS 15.05.08 - Cíntia 2 5" xfId="32857" xr:uid="{7560E181-844D-4757-8D78-F0C615FE8C38}"/>
    <cellStyle name="l_Tv Segmentada_Plano RJ - AJUSTADO 06.05.08 CONFERÊNCIAS 15.05.08 - Cíntia 2 5 2" xfId="44612" xr:uid="{4229F579-3120-4C51-A9CD-28042CD21114}"/>
    <cellStyle name="l_Tv Segmentada_Plano RJ - AJUSTADO 06.05.08 CONFERÊNCIAS 15.05.08 - Cíntia 2 6" xfId="35162" xr:uid="{A33BBDB6-9401-4C9F-A8AB-F739A6DA9771}"/>
    <cellStyle name="l_Tv Segmentada_Plano RJ - AJUSTADO 06.05.08 CONFERÊNCIAS 15.05.08 - Cíntia 2 7" xfId="19573" xr:uid="{E1848379-0340-4CD3-A6B7-438F1EA04EF4}"/>
    <cellStyle name="l_Tv Segmentada_Plano RJ - AJUSTADO 06.05.08 CONFERÊNCIAS 15.05.08 - Cíntia 3" xfId="12831" xr:uid="{08E1EF41-3FFF-40ED-A4B7-0F3FA5F7543E}"/>
    <cellStyle name="l_Tv Segmentada_Plano RJ - AJUSTADO 06.05.08 CONFERÊNCIAS 15.05.08 - Cíntia 3 2" xfId="16461" xr:uid="{5EEF9817-C7AB-47D5-B2E6-C1ECD472ACDB}"/>
    <cellStyle name="l_Tv Segmentada_Plano RJ - AJUSTADO 06.05.08 CONFERÊNCIAS 15.05.08 - Cíntia 3 2 2" xfId="22620" xr:uid="{5E1010C1-0E4B-408D-8CE6-0FB0C0CA9934}"/>
    <cellStyle name="l_Tv Segmentada_Plano RJ - AJUSTADO 06.05.08 CONFERÊNCIAS 15.05.08 - Cíntia 3 2 2 2" xfId="39898" xr:uid="{271882C6-BE1D-4D8A-AF00-72A8EEC27C9E}"/>
    <cellStyle name="l_Tv Segmentada_Plano RJ - AJUSTADO 06.05.08 CONFERÊNCIAS 15.05.08 - Cíntia 3 2 3" xfId="27539" xr:uid="{8899C6D2-E451-409A-8484-46BECE1573BF}"/>
    <cellStyle name="l_Tv Segmentada_Plano RJ - AJUSTADO 06.05.08 CONFERÊNCIAS 15.05.08 - Cíntia 3 2 4" xfId="48798" xr:uid="{54F1D4C2-3BF4-426A-A4AD-6F920E17FEF6}"/>
    <cellStyle name="l_Tv Segmentada_Plano RJ - AJUSTADO 06.05.08 CONFERÊNCIAS 15.05.08 - Cíntia 3 3" xfId="18161" xr:uid="{8801A110-0C76-4DBE-926C-AAC26D379D8D}"/>
    <cellStyle name="l_Tv Segmentada_Plano RJ - AJUSTADO 06.05.08 CONFERÊNCIAS 15.05.08 - Cíntia 3 3 2" xfId="24320" xr:uid="{6C8FEF26-6AF1-44D1-A396-47D8B0B72E0B}"/>
    <cellStyle name="l_Tv Segmentada_Plano RJ - AJUSTADO 06.05.08 CONFERÊNCIAS 15.05.08 - Cíntia 3 3 2 2" xfId="42983" xr:uid="{6FABEEBE-677B-4E3C-8016-351CDD72700A}"/>
    <cellStyle name="l_Tv Segmentada_Plano RJ - AJUSTADO 06.05.08 CONFERÊNCIAS 15.05.08 - Cíntia 3 3 3" xfId="30757" xr:uid="{9234DF1C-E0D5-49CD-9255-2A31E7C03A6A}"/>
    <cellStyle name="l_Tv Segmentada_Plano RJ - AJUSTADO 06.05.08 CONFERÊNCIAS 15.05.08 - Cíntia 3 4" xfId="33754" xr:uid="{8EC692D1-3731-43E1-9A38-6C4524E6AA3A}"/>
    <cellStyle name="l_Tv Segmentada_Plano RJ - AJUSTADO 06.05.08 CONFERÊNCIAS 15.05.08 - Cíntia 3 4 2" xfId="45473" xr:uid="{A3489CFA-DA0D-4AB8-ACF4-15ED67829B42}"/>
    <cellStyle name="l_Tv Segmentada_Plano RJ - AJUSTADO 06.05.08 CONFERÊNCIAS 15.05.08 - Cíntia 3 5" xfId="35956" xr:uid="{3C9486C5-4A54-4FC6-81B7-E9C675863721}"/>
    <cellStyle name="l_Tv Segmentada_Plano RJ - AJUSTADO 06.05.08 CONFERÊNCIAS 15.05.08 - Cíntia 3 6" xfId="26740" xr:uid="{7637FA76-8F7D-43F7-B6FB-D47D70AE0477}"/>
    <cellStyle name="l_Tv Segmentada_Plano RJ - AJUSTADO 06.05.08 CONFERÊNCIAS 15.05.08 - Cíntia 3 6 2" xfId="39114" xr:uid="{31654A51-27CA-4C44-ABCA-3E12A93D430E}"/>
    <cellStyle name="l_Tv Segmentada_Plano RJ - AJUSTADO 06.05.08 CONFERÊNCIAS 15.05.08 - Cíntia 4" xfId="14721" xr:uid="{CAAF80ED-1FF9-4977-AA91-DB9AB4E4359E}"/>
    <cellStyle name="l_Tv Segmentada_Plano RJ - AJUSTADO 06.05.08 CONFERÊNCIAS 15.05.08 - Cíntia 4 2" xfId="20880" xr:uid="{9B33FBDE-6B2B-44AA-8FA8-E83AE3BF8198}"/>
    <cellStyle name="l_Tv Segmentada_Plano RJ - AJUSTADO 06.05.08 CONFERÊNCIAS 15.05.08 - Cíntia 4 2 2" xfId="38290" xr:uid="{6868898B-2B8C-46E7-8720-AD9F79095D2A}"/>
    <cellStyle name="l_Tv Segmentada_Plano RJ - AJUSTADO 06.05.08 CONFERÊNCIAS 15.05.08 - Cíntia 4 3" xfId="25788" xr:uid="{4AF95533-CE62-4B34-9828-472C26C6873C}"/>
    <cellStyle name="l_Tv Segmentada_Plano RJ - AJUSTADO 06.05.08 CONFERÊNCIAS 15.05.08 - Cíntia 5" xfId="28999" xr:uid="{B9F2E15B-562F-4609-9BBA-46A11CBE73D6}"/>
    <cellStyle name="l_Tv Segmentada_Plano RJ - AJUSTADO 06.05.08 CONFERÊNCIAS 15.05.08 - Cíntia 5 2" xfId="41355" xr:uid="{B26B7812-E05D-4758-9916-2F061ED79AFB}"/>
    <cellStyle name="l_Tv Segmentada_Plano RJ - AJUSTADO 06.05.08 CONFERÊNCIAS 15.05.08 - Cíntia 6" xfId="24928" xr:uid="{DC0F1447-1E75-49DF-8957-594CE468C0BB}"/>
    <cellStyle name="l_Tv Segmentada_Plano RJ - AJUSTADO 06.05.08 CONFERÊNCIAS 15.05.08 - Cíntia_OOH - Rev 12" xfId="4589" xr:uid="{D8105267-8835-44AA-809B-B43D0E92B644}"/>
    <cellStyle name="l_Tv Segmentada_Plano RJ -16.05.08" xfId="2661" xr:uid="{A5458953-1D7E-48F2-AD20-A1B587464140}"/>
    <cellStyle name="l_Tv Segmentada_Plano TO - AJUSTADO 06.05.08 CONFERÊNCIA 14.05.08" xfId="2662" xr:uid="{412EB649-4F15-4C12-B6BD-336F748261A8}"/>
    <cellStyle name="l_Tv Segmentada_Plano TO - AJUSTADO 06.05.08 CONFERÊNCIA 14.05.08 2" xfId="11879" xr:uid="{68A0D06D-E37E-4014-AECD-0F7C8622A8A8}"/>
    <cellStyle name="l_Tv Segmentada_Plano TO - AJUSTADO 06.05.08 CONFERÊNCIA 14.05.08 2 2" xfId="13635" xr:uid="{446ED2AE-81CC-49B3-BCD3-5BC140850CB0}"/>
    <cellStyle name="l_Tv Segmentada_Plano TO - AJUSTADO 06.05.08 CONFERÊNCIA 14.05.08 2 2 2" xfId="17265" xr:uid="{37F096EE-EAF7-43EF-8FD5-D3DE4920A3AA}"/>
    <cellStyle name="l_Tv Segmentada_Plano TO - AJUSTADO 06.05.08 CONFERÊNCIA 14.05.08 2 2 2 2" xfId="23424" xr:uid="{9BBE1A3F-911A-49D0-BC98-DB5E78055925}"/>
    <cellStyle name="l_Tv Segmentada_Plano TO - AJUSTADO 06.05.08 CONFERÊNCIA 14.05.08 2 2 2 2 2" xfId="40691" xr:uid="{E53A8975-23D4-465F-8A3B-E772AB2BA215}"/>
    <cellStyle name="l_Tv Segmentada_Plano TO - AJUSTADO 06.05.08 CONFERÊNCIA 14.05.08 2 2 2 3" xfId="28332" xr:uid="{A9C8DB47-0508-4AFC-8343-9A6F518E2E93}"/>
    <cellStyle name="l_Tv Segmentada_Plano TO - AJUSTADO 06.05.08 CONFERÊNCIA 14.05.08 2 2 3" xfId="31556" xr:uid="{26691AA2-AA6C-48ED-9C51-23D2E8CFADCB}"/>
    <cellStyle name="l_Tv Segmentada_Plano TO - AJUSTADO 06.05.08 CONFERÊNCIA 14.05.08 2 2 3 2" xfId="43780" xr:uid="{B9FDAE59-F3FD-4F12-BAB3-82F09F52F9B9}"/>
    <cellStyle name="l_Tv Segmentada_Plano TO - AJUSTADO 06.05.08 CONFERÊNCIA 14.05.08 2 2 4" xfId="34548" xr:uid="{059196FA-13C6-43CE-B3AD-542C97AB9958}"/>
    <cellStyle name="l_Tv Segmentada_Plano TO - AJUSTADO 06.05.08 CONFERÊNCIA 14.05.08 2 2 4 2" xfId="46267" xr:uid="{096180B5-8E2B-4709-9E7A-71EE9B2CC729}"/>
    <cellStyle name="l_Tv Segmentada_Plano TO - AJUSTADO 06.05.08 CONFERÊNCIA 14.05.08 2 2 5" xfId="36749" xr:uid="{E113E979-597F-4107-B5CE-34FBA6204D37}"/>
    <cellStyle name="l_Tv Segmentada_Plano TO - AJUSTADO 06.05.08 CONFERÊNCIA 14.05.08 2 2 6" xfId="24661" xr:uid="{2B5056E2-5BB7-48EA-9E53-E5722CB31242}"/>
    <cellStyle name="l_Tv Segmentada_Plano TO - AJUSTADO 06.05.08 CONFERÊNCIA 14.05.08 2 3" xfId="15562" xr:uid="{C5FB2D99-6CDD-4EA2-BC71-973DBCC7BB09}"/>
    <cellStyle name="l_Tv Segmentada_Plano TO - AJUSTADO 06.05.08 CONFERÊNCIA 14.05.08 2 3 2" xfId="21721" xr:uid="{D0FCBBC2-FA02-4B6C-B786-57EA1DDFB063}"/>
    <cellStyle name="l_Tv Segmentada_Plano TO - AJUSTADO 06.05.08 CONFERÊNCIA 14.05.08 2 3 2 2" xfId="39094" xr:uid="{36F86398-728A-4345-885F-2DC87CCEA3FA}"/>
    <cellStyle name="l_Tv Segmentada_Plano TO - AJUSTADO 06.05.08 CONFERÊNCIA 14.05.08 2 3 3" xfId="26683" xr:uid="{10D53E43-C5E0-4BF9-90CF-2030A44EA3F6}"/>
    <cellStyle name="l_Tv Segmentada_Plano TO - AJUSTADO 06.05.08 CONFERÊNCIA 14.05.08 2 4" xfId="29874" xr:uid="{5764A7BC-9153-4FEC-A481-0609A67993A2}"/>
    <cellStyle name="l_Tv Segmentada_Plano TO - AJUSTADO 06.05.08 CONFERÊNCIA 14.05.08 2 4 2" xfId="42184" xr:uid="{C47C660E-4D84-4939-82F3-16AC059FF561}"/>
    <cellStyle name="l_Tv Segmentada_Plano TO - AJUSTADO 06.05.08 CONFERÊNCIA 14.05.08 2 5" xfId="32858" xr:uid="{6FDE79E3-A767-4809-828B-1AB2E9DEBDF7}"/>
    <cellStyle name="l_Tv Segmentada_Plano TO - AJUSTADO 06.05.08 CONFERÊNCIA 14.05.08 2 5 2" xfId="44613" xr:uid="{CE485BEE-CBDA-4641-947C-3265A9DBDE6C}"/>
    <cellStyle name="l_Tv Segmentada_Plano TO - AJUSTADO 06.05.08 CONFERÊNCIA 14.05.08 2 6" xfId="35163" xr:uid="{D4194AAD-9104-4F05-87C0-0D66DD2A70B0}"/>
    <cellStyle name="l_Tv Segmentada_Plano TO - AJUSTADO 06.05.08 CONFERÊNCIA 14.05.08 2 7" xfId="18896" xr:uid="{F0CC2AAE-8762-4E10-9D9B-6EF057B75F28}"/>
    <cellStyle name="l_Tv Segmentada_Plano TO - AJUSTADO 06.05.08 CONFERÊNCIA 14.05.08 3" xfId="12832" xr:uid="{6884EF64-968C-47DD-B8FA-9D92EC43AEB3}"/>
    <cellStyle name="l_Tv Segmentada_Plano TO - AJUSTADO 06.05.08 CONFERÊNCIA 14.05.08 3 2" xfId="16462" xr:uid="{0DAB19FE-1D42-4D3A-A31B-65E404E08017}"/>
    <cellStyle name="l_Tv Segmentada_Plano TO - AJUSTADO 06.05.08 CONFERÊNCIA 14.05.08 3 2 2" xfId="22621" xr:uid="{B3755927-C00F-466F-AF95-FBFB5AB22A2E}"/>
    <cellStyle name="l_Tv Segmentada_Plano TO - AJUSTADO 06.05.08 CONFERÊNCIA 14.05.08 3 2 2 2" xfId="39899" xr:uid="{76CF0A45-D891-4578-8F0B-A624CD76C33A}"/>
    <cellStyle name="l_Tv Segmentada_Plano TO - AJUSTADO 06.05.08 CONFERÊNCIA 14.05.08 3 2 3" xfId="27540" xr:uid="{72D58CF0-F15C-4360-B078-EF78573D5C37}"/>
    <cellStyle name="l_Tv Segmentada_Plano TO - AJUSTADO 06.05.08 CONFERÊNCIA 14.05.08 3 2 4" xfId="48799" xr:uid="{FE66D0C3-BE85-44E1-98BA-4EE74EA11A81}"/>
    <cellStyle name="l_Tv Segmentada_Plano TO - AJUSTADO 06.05.08 CONFERÊNCIA 14.05.08 3 3" xfId="18162" xr:uid="{BE977968-9589-4E4D-8860-0752DCDF3B59}"/>
    <cellStyle name="l_Tv Segmentada_Plano TO - AJUSTADO 06.05.08 CONFERÊNCIA 14.05.08 3 3 2" xfId="24321" xr:uid="{729C4B7F-126B-4378-B656-ECC6DBCB526B}"/>
    <cellStyle name="l_Tv Segmentada_Plano TO - AJUSTADO 06.05.08 CONFERÊNCIA 14.05.08 3 3 2 2" xfId="42984" xr:uid="{F6C3B797-6A33-48C8-A073-B0C107CCCA28}"/>
    <cellStyle name="l_Tv Segmentada_Plano TO - AJUSTADO 06.05.08 CONFERÊNCIA 14.05.08 3 3 3" xfId="30758" xr:uid="{19ADACB8-6112-47C6-B1B6-414C862C83F3}"/>
    <cellStyle name="l_Tv Segmentada_Plano TO - AJUSTADO 06.05.08 CONFERÊNCIA 14.05.08 3 4" xfId="33755" xr:uid="{ADBCEA78-BE14-4003-A4B8-2075F84820CF}"/>
    <cellStyle name="l_Tv Segmentada_Plano TO - AJUSTADO 06.05.08 CONFERÊNCIA 14.05.08 3 4 2" xfId="45474" xr:uid="{5A9ED41E-3961-49F0-AC0B-E65A94F48A71}"/>
    <cellStyle name="l_Tv Segmentada_Plano TO - AJUSTADO 06.05.08 CONFERÊNCIA 14.05.08 3 5" xfId="35957" xr:uid="{A0C554A4-F151-4F64-ABE7-E2A82E7127AA}"/>
    <cellStyle name="l_Tv Segmentada_Plano TO - AJUSTADO 06.05.08 CONFERÊNCIA 14.05.08 3 6" xfId="36963" xr:uid="{762354F0-7859-45AC-A10E-66E87EFE5E5D}"/>
    <cellStyle name="l_Tv Segmentada_Plano TO - AJUSTADO 06.05.08 CONFERÊNCIA 14.05.08 3 6 2" xfId="46499" xr:uid="{9FEA6D34-C29F-47BC-9D3A-1A1ADF2144F2}"/>
    <cellStyle name="l_Tv Segmentada_Plano TO - AJUSTADO 06.05.08 CONFERÊNCIA 14.05.08 4" xfId="14722" xr:uid="{5FD5B4AC-8EBE-4AD5-BA13-2682A470AC80}"/>
    <cellStyle name="l_Tv Segmentada_Plano TO - AJUSTADO 06.05.08 CONFERÊNCIA 14.05.08 4 2" xfId="20881" xr:uid="{425E7178-19FF-4BCB-BA28-07E1FA56D043}"/>
    <cellStyle name="l_Tv Segmentada_Plano TO - AJUSTADO 06.05.08 CONFERÊNCIA 14.05.08 4 2 2" xfId="38291" xr:uid="{EC9D3B09-6ECA-42EB-B7C8-4136FFA843E2}"/>
    <cellStyle name="l_Tv Segmentada_Plano TO - AJUSTADO 06.05.08 CONFERÊNCIA 14.05.08 4 3" xfId="25789" xr:uid="{D32435B5-2AA7-47A3-B4A2-CC4966507D3C}"/>
    <cellStyle name="l_Tv Segmentada_Plano TO - AJUSTADO 06.05.08 CONFERÊNCIA 14.05.08 5" xfId="29000" xr:uid="{B2F71D31-397F-4FEA-8D31-9113CBB98B2F}"/>
    <cellStyle name="l_Tv Segmentada_Plano TO - AJUSTADO 06.05.08 CONFERÊNCIA 14.05.08 5 2" xfId="41356" xr:uid="{A1A89545-D884-4711-87C7-C4081CE966F5}"/>
    <cellStyle name="l_Tv Segmentada_Plano TO - AJUSTADO 06.05.08 CONFERÊNCIA 14.05.08 6" xfId="24927" xr:uid="{E2F0C804-EADD-4907-8B9E-A3D4F4E8399B}"/>
    <cellStyle name="l_Tv Segmentada_Plano TO - AJUSTADO 06.05.08 CONFERÊNCIA 14.05.08_OOH - Rev 12" xfId="4590" xr:uid="{69FBE472-D989-47D1-A1B0-4DF25531690B}"/>
    <cellStyle name="l_Tv Segmentada_Plano_SC_-_06.05.08_CONFERÊNCIA_16.05.08a" xfId="2663" xr:uid="{7058DEBB-A22F-4EFF-983D-6BE9753605AA}"/>
    <cellStyle name="l_Tv Segmentada_Plano_SC_-_06.05.08_CONFERÊNCIA_16.05.08a 2" xfId="11880" xr:uid="{D9AFF20E-08F1-4550-A3EB-2518FEE1789F}"/>
    <cellStyle name="l_Tv Segmentada_Plano_SC_-_06.05.08_CONFERÊNCIA_16.05.08a 2 2" xfId="13636" xr:uid="{CFEECEA7-ECCA-4397-9F38-F2186682D8D0}"/>
    <cellStyle name="l_Tv Segmentada_Plano_SC_-_06.05.08_CONFERÊNCIA_16.05.08a 2 2 2" xfId="17266" xr:uid="{E799AC73-6B0E-48D9-953F-14A28613F658}"/>
    <cellStyle name="l_Tv Segmentada_Plano_SC_-_06.05.08_CONFERÊNCIA_16.05.08a 2 2 2 2" xfId="23425" xr:uid="{AE6B5D93-EFDA-49EC-9EAD-1A1177899AE6}"/>
    <cellStyle name="l_Tv Segmentada_Plano_SC_-_06.05.08_CONFERÊNCIA_16.05.08a 2 2 2 2 2" xfId="40692" xr:uid="{81808811-F31F-49B8-823A-DC06671A23C1}"/>
    <cellStyle name="l_Tv Segmentada_Plano_SC_-_06.05.08_CONFERÊNCIA_16.05.08a 2 2 2 3" xfId="28333" xr:uid="{6AD5FB1B-96A5-4255-8A15-DC0B7E9855BE}"/>
    <cellStyle name="l_Tv Segmentada_Plano_SC_-_06.05.08_CONFERÊNCIA_16.05.08a 2 2 3" xfId="31557" xr:uid="{8DC79AB4-9B35-451C-A3B2-EF1D4F6D9B6B}"/>
    <cellStyle name="l_Tv Segmentada_Plano_SC_-_06.05.08_CONFERÊNCIA_16.05.08a 2 2 3 2" xfId="43781" xr:uid="{72346C7F-E52F-4C0D-AD58-9DB4B763E205}"/>
    <cellStyle name="l_Tv Segmentada_Plano_SC_-_06.05.08_CONFERÊNCIA_16.05.08a 2 2 4" xfId="34549" xr:uid="{2AB98F76-61D0-4C1E-9A04-88BB698F4C2E}"/>
    <cellStyle name="l_Tv Segmentada_Plano_SC_-_06.05.08_CONFERÊNCIA_16.05.08a 2 2 4 2" xfId="46268" xr:uid="{45253595-8467-4226-A339-3CED89EA6F09}"/>
    <cellStyle name="l_Tv Segmentada_Plano_SC_-_06.05.08_CONFERÊNCIA_16.05.08a 2 2 5" xfId="36750" xr:uid="{26EE69EA-F99F-46DE-8CEA-5CE10F91CD0F}"/>
    <cellStyle name="l_Tv Segmentada_Plano_SC_-_06.05.08_CONFERÊNCIA_16.05.08a 2 2 6" xfId="24662" xr:uid="{121E578C-0ED3-4EE4-AD99-C12E0E309539}"/>
    <cellStyle name="l_Tv Segmentada_Plano_SC_-_06.05.08_CONFERÊNCIA_16.05.08a 2 3" xfId="15563" xr:uid="{E8FC984F-E761-4E54-9692-3AABE06DB9E3}"/>
    <cellStyle name="l_Tv Segmentada_Plano_SC_-_06.05.08_CONFERÊNCIA_16.05.08a 2 3 2" xfId="21722" xr:uid="{304B46FD-3E78-4009-ADB7-E916593E4175}"/>
    <cellStyle name="l_Tv Segmentada_Plano_SC_-_06.05.08_CONFERÊNCIA_16.05.08a 2 3 2 2" xfId="39095" xr:uid="{C724221C-9393-4E60-BCBD-79E253B2C278}"/>
    <cellStyle name="l_Tv Segmentada_Plano_SC_-_06.05.08_CONFERÊNCIA_16.05.08a 2 3 3" xfId="26684" xr:uid="{4EAE03A9-1680-46C2-93D2-16CCFEA6C295}"/>
    <cellStyle name="l_Tv Segmentada_Plano_SC_-_06.05.08_CONFERÊNCIA_16.05.08a 2 4" xfId="29875" xr:uid="{E71E4003-4D94-46E3-BB91-D5FC6C13123A}"/>
    <cellStyle name="l_Tv Segmentada_Plano_SC_-_06.05.08_CONFERÊNCIA_16.05.08a 2 4 2" xfId="42185" xr:uid="{8BE38384-846E-44B2-926E-D3A1EB3DDCDD}"/>
    <cellStyle name="l_Tv Segmentada_Plano_SC_-_06.05.08_CONFERÊNCIA_16.05.08a 2 5" xfId="32859" xr:uid="{01F5ED9C-D5AA-4D8F-8AA0-E947BA63024B}"/>
    <cellStyle name="l_Tv Segmentada_Plano_SC_-_06.05.08_CONFERÊNCIA_16.05.08a 2 5 2" xfId="44614" xr:uid="{D103D2A9-9C7E-4B78-9D57-23B558387F70}"/>
    <cellStyle name="l_Tv Segmentada_Plano_SC_-_06.05.08_CONFERÊNCIA_16.05.08a 2 6" xfId="35164" xr:uid="{F93539ED-A9E1-40EA-97E8-69E302128891}"/>
    <cellStyle name="l_Tv Segmentada_Plano_SC_-_06.05.08_CONFERÊNCIA_16.05.08a 2 7" xfId="18580" xr:uid="{873F9A68-5B1B-40D3-BC7E-229B104D6133}"/>
    <cellStyle name="l_Tv Segmentada_Plano_SC_-_06.05.08_CONFERÊNCIA_16.05.08a 3" xfId="12833" xr:uid="{684B652E-3BF5-44AD-9485-5087304B99F9}"/>
    <cellStyle name="l_Tv Segmentada_Plano_SC_-_06.05.08_CONFERÊNCIA_16.05.08a 3 2" xfId="16463" xr:uid="{442ED137-92EE-4D28-A81A-9F1F5CB38FE9}"/>
    <cellStyle name="l_Tv Segmentada_Plano_SC_-_06.05.08_CONFERÊNCIA_16.05.08a 3 2 2" xfId="22622" xr:uid="{5B825367-BE38-40FA-ABF4-2AF5391AB618}"/>
    <cellStyle name="l_Tv Segmentada_Plano_SC_-_06.05.08_CONFERÊNCIA_16.05.08a 3 2 2 2" xfId="39900" xr:uid="{376BD456-F9A3-4B7C-A765-6F6A1D7E8296}"/>
    <cellStyle name="l_Tv Segmentada_Plano_SC_-_06.05.08_CONFERÊNCIA_16.05.08a 3 2 3" xfId="27541" xr:uid="{4FAF7785-2E11-48DF-B7F4-256442DE3A64}"/>
    <cellStyle name="l_Tv Segmentada_Plano_SC_-_06.05.08_CONFERÊNCIA_16.05.08a 3 2 4" xfId="48800" xr:uid="{DEC3421C-6F56-4860-B4A7-6E5FB8000B61}"/>
    <cellStyle name="l_Tv Segmentada_Plano_SC_-_06.05.08_CONFERÊNCIA_16.05.08a 3 3" xfId="18163" xr:uid="{EF78DBAA-5EF6-4680-9DB4-DC3D6822F309}"/>
    <cellStyle name="l_Tv Segmentada_Plano_SC_-_06.05.08_CONFERÊNCIA_16.05.08a 3 3 2" xfId="24322" xr:uid="{4938AB74-865C-4329-B75C-1EA6EC72FBD2}"/>
    <cellStyle name="l_Tv Segmentada_Plano_SC_-_06.05.08_CONFERÊNCIA_16.05.08a 3 3 2 2" xfId="42985" xr:uid="{D8FDE73B-3E2D-4497-AADA-EC0E97479801}"/>
    <cellStyle name="l_Tv Segmentada_Plano_SC_-_06.05.08_CONFERÊNCIA_16.05.08a 3 3 3" xfId="30759" xr:uid="{6C11BFE5-6332-4A57-B2DD-E8A514A7F563}"/>
    <cellStyle name="l_Tv Segmentada_Plano_SC_-_06.05.08_CONFERÊNCIA_16.05.08a 3 4" xfId="33756" xr:uid="{9E95120C-8A47-4EBA-A321-1C305CC302B6}"/>
    <cellStyle name="l_Tv Segmentada_Plano_SC_-_06.05.08_CONFERÊNCIA_16.05.08a 3 4 2" xfId="45475" xr:uid="{55AB1FB2-0ACA-4C8A-89E3-D45C70E2BDDD}"/>
    <cellStyle name="l_Tv Segmentada_Plano_SC_-_06.05.08_CONFERÊNCIA_16.05.08a 3 5" xfId="35958" xr:uid="{2F408D74-D934-4FBE-AB49-042791009386}"/>
    <cellStyle name="l_Tv Segmentada_Plano_SC_-_06.05.08_CONFERÊNCIA_16.05.08a 3 6" xfId="37166" xr:uid="{EF18D200-020A-44C3-ADD1-838973DC024F}"/>
    <cellStyle name="l_Tv Segmentada_Plano_SC_-_06.05.08_CONFERÊNCIA_16.05.08a 3 6 2" xfId="46702" xr:uid="{B49657B0-EAEC-4D85-9D9E-2567F04DF672}"/>
    <cellStyle name="l_Tv Segmentada_Plano_SC_-_06.05.08_CONFERÊNCIA_16.05.08a 4" xfId="14723" xr:uid="{F294345C-9805-4B67-A98C-48C8DC8DA6AC}"/>
    <cellStyle name="l_Tv Segmentada_Plano_SC_-_06.05.08_CONFERÊNCIA_16.05.08a 4 2" xfId="20882" xr:uid="{4A959627-F4F0-4400-BE17-3B93DF58C75A}"/>
    <cellStyle name="l_Tv Segmentada_Plano_SC_-_06.05.08_CONFERÊNCIA_16.05.08a 4 2 2" xfId="38292" xr:uid="{43DE4248-2571-4B23-AAB2-1C36EC85BD05}"/>
    <cellStyle name="l_Tv Segmentada_Plano_SC_-_06.05.08_CONFERÊNCIA_16.05.08a 4 3" xfId="25790" xr:uid="{0B2BE8CE-6ECD-48CB-81D1-3E24B76F2378}"/>
    <cellStyle name="l_Tv Segmentada_Plano_SC_-_06.05.08_CONFERÊNCIA_16.05.08a 5" xfId="29001" xr:uid="{85920C84-D2DC-460D-A900-7CE1039B8357}"/>
    <cellStyle name="l_Tv Segmentada_Plano_SC_-_06.05.08_CONFERÊNCIA_16.05.08a 5 2" xfId="41357" xr:uid="{F3A11BBC-4730-4565-8F61-ABA53022C950}"/>
    <cellStyle name="l_Tv Segmentada_Plano_SC_-_06.05.08_CONFERÊNCIA_16.05.08a 6" xfId="24926" xr:uid="{CFE8D4C1-CF88-4898-AE35-694180093250}"/>
    <cellStyle name="l_Tv Segmentada_Plano_SC_-_06.05.08_CONFERÊNCIA_16.05.08a_OOH - Rev 12" xfId="4591" xr:uid="{88A0C1DC-3619-472B-B894-63F3216EFB74}"/>
    <cellStyle name="l_Tv Segmentada_REVISTAS FINAIS SEGMENTADAS" xfId="2664" xr:uid="{B5CC0F4D-3567-4B86-A9FB-7F40EFFC006A}"/>
    <cellStyle name="l_Tv Segmentada_REVISTAS FINAIS SEGMENTADAS 2" xfId="11881" xr:uid="{9DF9DA41-C8C9-4AC2-A552-607E5BB6D1BF}"/>
    <cellStyle name="l_Tv Segmentada_REVISTAS FINAIS SEGMENTADAS 2 2" xfId="13637" xr:uid="{96A5CC47-8D99-4A63-AEF7-8152A732FB1D}"/>
    <cellStyle name="l_Tv Segmentada_REVISTAS FINAIS SEGMENTADAS 2 2 2" xfId="17267" xr:uid="{B36A8368-F991-4386-8024-D5A9B5B99EC4}"/>
    <cellStyle name="l_Tv Segmentada_REVISTAS FINAIS SEGMENTADAS 2 2 2 2" xfId="23426" xr:uid="{EA5BD440-9294-4E8A-81D1-5A1865E5F60B}"/>
    <cellStyle name="l_Tv Segmentada_REVISTAS FINAIS SEGMENTADAS 2 2 2 2 2" xfId="40693" xr:uid="{1AACB2D2-1555-4650-AF4A-B03A4D8862B3}"/>
    <cellStyle name="l_Tv Segmentada_REVISTAS FINAIS SEGMENTADAS 2 2 2 3" xfId="28334" xr:uid="{5F8E64C5-0426-452C-83A7-D9ABB4DB2B2B}"/>
    <cellStyle name="l_Tv Segmentada_REVISTAS FINAIS SEGMENTADAS 2 2 3" xfId="31558" xr:uid="{FDF96625-CBEA-452C-B774-F97369F119C3}"/>
    <cellStyle name="l_Tv Segmentada_REVISTAS FINAIS SEGMENTADAS 2 2 3 2" xfId="43782" xr:uid="{9F903DEB-AECF-4A46-A3A4-A1ABC4DE442A}"/>
    <cellStyle name="l_Tv Segmentada_REVISTAS FINAIS SEGMENTADAS 2 2 4" xfId="34550" xr:uid="{A83242F0-2EF5-444A-BAC6-B0B6DAD87087}"/>
    <cellStyle name="l_Tv Segmentada_REVISTAS FINAIS SEGMENTADAS 2 2 4 2" xfId="46269" xr:uid="{8B1F2453-93E7-40D2-90B1-B666B4498B8F}"/>
    <cellStyle name="l_Tv Segmentada_REVISTAS FINAIS SEGMENTADAS 2 2 5" xfId="36751" xr:uid="{BF5880EC-FA07-4AD9-9323-7ABE642D06C1}"/>
    <cellStyle name="l_Tv Segmentada_REVISTAS FINAIS SEGMENTADAS 2 2 6" xfId="24663" xr:uid="{0FA4C575-AAD4-40E1-A66F-2563F9D30A3B}"/>
    <cellStyle name="l_Tv Segmentada_REVISTAS FINAIS SEGMENTADAS 2 3" xfId="15564" xr:uid="{310A5CAD-EDFF-4F03-92F9-58BF4DC87CE8}"/>
    <cellStyle name="l_Tv Segmentada_REVISTAS FINAIS SEGMENTADAS 2 3 2" xfId="21723" xr:uid="{28ECEEA1-3B51-4138-B06E-A870F4D9AA83}"/>
    <cellStyle name="l_Tv Segmentada_REVISTAS FINAIS SEGMENTADAS 2 3 2 2" xfId="39096" xr:uid="{B2B8743A-B5D9-4363-83BC-5CCB445938CB}"/>
    <cellStyle name="l_Tv Segmentada_REVISTAS FINAIS SEGMENTADAS 2 3 3" xfId="26685" xr:uid="{A07FB511-6C53-4A47-8CD3-4C083C7B057A}"/>
    <cellStyle name="l_Tv Segmentada_REVISTAS FINAIS SEGMENTADAS 2 4" xfId="29876" xr:uid="{FAD3C965-5E79-48F2-8F2D-6E2E75805A27}"/>
    <cellStyle name="l_Tv Segmentada_REVISTAS FINAIS SEGMENTADAS 2 4 2" xfId="42186" xr:uid="{DEF30113-6E27-4E63-8EFE-6D159F596C43}"/>
    <cellStyle name="l_Tv Segmentada_REVISTAS FINAIS SEGMENTADAS 2 5" xfId="32860" xr:uid="{9BF4EEDB-9718-4D2D-A3FE-827BDC1A91EC}"/>
    <cellStyle name="l_Tv Segmentada_REVISTAS FINAIS SEGMENTADAS 2 5 2" xfId="44615" xr:uid="{7AA631B7-9E0A-47F4-86D5-B3629265A4D8}"/>
    <cellStyle name="l_Tv Segmentada_REVISTAS FINAIS SEGMENTADAS 2 6" xfId="35165" xr:uid="{59226FB3-3EA1-42D7-98CD-A135AE6073A2}"/>
    <cellStyle name="l_Tv Segmentada_REVISTAS FINAIS SEGMENTADAS 2 7" xfId="19278" xr:uid="{664DA777-35CC-4010-9816-816E27B2F638}"/>
    <cellStyle name="l_Tv Segmentada_REVISTAS FINAIS SEGMENTADAS 3" xfId="12834" xr:uid="{EBD700B8-4D87-4495-86D5-1FB8D5AEB312}"/>
    <cellStyle name="l_Tv Segmentada_REVISTAS FINAIS SEGMENTADAS 3 2" xfId="16464" xr:uid="{570CFA6E-1C9B-4264-BF0D-9566BAEFE790}"/>
    <cellStyle name="l_Tv Segmentada_REVISTAS FINAIS SEGMENTADAS 3 2 2" xfId="22623" xr:uid="{B826CA4E-0129-40AB-8B4C-DFF6B3A71D8F}"/>
    <cellStyle name="l_Tv Segmentada_REVISTAS FINAIS SEGMENTADAS 3 2 2 2" xfId="39901" xr:uid="{428F2F3F-BEF6-459E-AD60-6E1F6E9F7840}"/>
    <cellStyle name="l_Tv Segmentada_REVISTAS FINAIS SEGMENTADAS 3 2 3" xfId="27542" xr:uid="{355E3A09-5166-4ACE-B460-9B58F7C7CFDB}"/>
    <cellStyle name="l_Tv Segmentada_REVISTAS FINAIS SEGMENTADAS 3 2 4" xfId="48801" xr:uid="{5FF68E63-2C53-4338-BEF6-5A8D4D673A3B}"/>
    <cellStyle name="l_Tv Segmentada_REVISTAS FINAIS SEGMENTADAS 3 3" xfId="18164" xr:uid="{52D96FF1-45EB-483C-B048-D64A84A23E2E}"/>
    <cellStyle name="l_Tv Segmentada_REVISTAS FINAIS SEGMENTADAS 3 3 2" xfId="24323" xr:uid="{FA28B9AB-2FA8-465C-9814-C74A96EBBC5E}"/>
    <cellStyle name="l_Tv Segmentada_REVISTAS FINAIS SEGMENTADAS 3 3 2 2" xfId="42986" xr:uid="{279E1F50-C3CA-4092-BB95-5160E8BA2023}"/>
    <cellStyle name="l_Tv Segmentada_REVISTAS FINAIS SEGMENTADAS 3 3 3" xfId="30760" xr:uid="{0135885F-F991-4E30-874A-7792FF7BDF91}"/>
    <cellStyle name="l_Tv Segmentada_REVISTAS FINAIS SEGMENTADAS 3 4" xfId="33757" xr:uid="{B5B5A2E8-9040-4709-A417-280C677329E8}"/>
    <cellStyle name="l_Tv Segmentada_REVISTAS FINAIS SEGMENTADAS 3 4 2" xfId="45476" xr:uid="{96F7ABAE-377D-427E-8A03-DB4D79E56A0F}"/>
    <cellStyle name="l_Tv Segmentada_REVISTAS FINAIS SEGMENTADAS 3 5" xfId="35959" xr:uid="{E60C74B9-B56A-4A98-A729-F7602DE565A9}"/>
    <cellStyle name="l_Tv Segmentada_REVISTAS FINAIS SEGMENTADAS 3 6" xfId="36766" xr:uid="{48C5AB7C-6E3D-492D-BAC1-610F02F51AF1}"/>
    <cellStyle name="l_Tv Segmentada_REVISTAS FINAIS SEGMENTADAS 3 6 2" xfId="46302" xr:uid="{570150C2-9594-4FF2-AD99-72D2BE78583F}"/>
    <cellStyle name="l_Tv Segmentada_REVISTAS FINAIS SEGMENTADAS 4" xfId="14724" xr:uid="{FBA34EE4-80F4-47F5-9295-E94A7807CF00}"/>
    <cellStyle name="l_Tv Segmentada_REVISTAS FINAIS SEGMENTADAS 4 2" xfId="20883" xr:uid="{50C89D6B-A900-48E4-A1EF-E0A0B7C64811}"/>
    <cellStyle name="l_Tv Segmentada_REVISTAS FINAIS SEGMENTADAS 4 2 2" xfId="38293" xr:uid="{7A045F65-FD37-4685-9534-74DC416694CB}"/>
    <cellStyle name="l_Tv Segmentada_REVISTAS FINAIS SEGMENTADAS 4 3" xfId="25791" xr:uid="{C3BC175A-AD73-4FCF-A2FC-D91E547F0EB1}"/>
    <cellStyle name="l_Tv Segmentada_REVISTAS FINAIS SEGMENTADAS 5" xfId="29002" xr:uid="{E7AC943D-FA2F-4F8D-AEBC-C4CE606A8F9E}"/>
    <cellStyle name="l_Tv Segmentada_REVISTAS FINAIS SEGMENTADAS 5 2" xfId="41358" xr:uid="{8F864D99-241F-4523-B012-2A58322DE7B7}"/>
    <cellStyle name="l_Tv Segmentada_REVISTAS FINAIS SEGMENTADAS 6" xfId="24925" xr:uid="{9A21BCDF-D026-409A-ABAB-DC3E9AC497F8}"/>
    <cellStyle name="l_Tv Segmentada_REVISTAS FINAIS SEGMENTADAS_OOH - Rev 12" xfId="4592" xr:uid="{DE1A9007-DE90-4D21-9EAA-1C237B1FE4BF}"/>
    <cellStyle name="l_Tv Segmentada_SECOM PR - MAIS BRASIL - 2a  ETAPA - 13-05 CONFERENCIA 10.05.08" xfId="2665" xr:uid="{F0C2B975-38FC-4612-8BE0-1BD421C970D7}"/>
    <cellStyle name="l_Tv Segmentada_SECOM PR - MAIS BRASIL - 2a  ETAPA - 13-05 CONFERENCIA 10.05.08 2" xfId="11882" xr:uid="{EE24A69A-2F50-4909-93EA-FBE8192D1AD6}"/>
    <cellStyle name="l_Tv Segmentada_SECOM PR - MAIS BRASIL - 2a  ETAPA - 13-05 CONFERENCIA 10.05.08 2 2" xfId="13638" xr:uid="{33919E62-8D47-41A2-B4D4-FE2BB19F16B2}"/>
    <cellStyle name="l_Tv Segmentada_SECOM PR - MAIS BRASIL - 2a  ETAPA - 13-05 CONFERENCIA 10.05.08 2 2 2" xfId="17268" xr:uid="{0247EBE7-2916-402A-A15A-FF9E538E78B7}"/>
    <cellStyle name="l_Tv Segmentada_SECOM PR - MAIS BRASIL - 2a  ETAPA - 13-05 CONFERENCIA 10.05.08 2 2 2 2" xfId="23427" xr:uid="{D5E22C94-7CC2-4BEE-B2C6-AE6F344030C6}"/>
    <cellStyle name="l_Tv Segmentada_SECOM PR - MAIS BRASIL - 2a  ETAPA - 13-05 CONFERENCIA 10.05.08 2 2 2 2 2" xfId="40694" xr:uid="{279FA15F-4AB5-4D1B-8736-C3D94A3773A5}"/>
    <cellStyle name="l_Tv Segmentada_SECOM PR - MAIS BRASIL - 2a  ETAPA - 13-05 CONFERENCIA 10.05.08 2 2 2 3" xfId="28335" xr:uid="{CCED6CA3-3ED0-4EC1-ADFF-66B74B2EB4AB}"/>
    <cellStyle name="l_Tv Segmentada_SECOM PR - MAIS BRASIL - 2a  ETAPA - 13-05 CONFERENCIA 10.05.08 2 2 3" xfId="31559" xr:uid="{59542E2B-C29C-4B69-AE87-A75665B2F118}"/>
    <cellStyle name="l_Tv Segmentada_SECOM PR - MAIS BRASIL - 2a  ETAPA - 13-05 CONFERENCIA 10.05.08 2 2 3 2" xfId="43783" xr:uid="{C37C0A00-B5A1-4D8F-A5C9-A3EB2FD1140D}"/>
    <cellStyle name="l_Tv Segmentada_SECOM PR - MAIS BRASIL - 2a  ETAPA - 13-05 CONFERENCIA 10.05.08 2 2 4" xfId="34551" xr:uid="{F349DC3F-28C5-4AF3-B450-941F97521EAE}"/>
    <cellStyle name="l_Tv Segmentada_SECOM PR - MAIS BRASIL - 2a  ETAPA - 13-05 CONFERENCIA 10.05.08 2 2 4 2" xfId="46270" xr:uid="{CD1AE1CE-5123-4652-8A6C-8B43ACE13D93}"/>
    <cellStyle name="l_Tv Segmentada_SECOM PR - MAIS BRASIL - 2a  ETAPA - 13-05 CONFERENCIA 10.05.08 2 2 5" xfId="36752" xr:uid="{B3681FE3-8134-46A4-A34A-B688FEB4B459}"/>
    <cellStyle name="l_Tv Segmentada_SECOM PR - MAIS BRASIL - 2a  ETAPA - 13-05 CONFERENCIA 10.05.08 2 2 6" xfId="24664" xr:uid="{F65F152A-18A5-4169-8D5E-731DD6624DB4}"/>
    <cellStyle name="l_Tv Segmentada_SECOM PR - MAIS BRASIL - 2a  ETAPA - 13-05 CONFERENCIA 10.05.08 2 3" xfId="15565" xr:uid="{1BBFF9FD-D930-439F-84A4-5486C939CCCD}"/>
    <cellStyle name="l_Tv Segmentada_SECOM PR - MAIS BRASIL - 2a  ETAPA - 13-05 CONFERENCIA 10.05.08 2 3 2" xfId="21724" xr:uid="{7A5187A9-273F-4A4E-BEC1-C624A8C3EDE2}"/>
    <cellStyle name="l_Tv Segmentada_SECOM PR - MAIS BRASIL - 2a  ETAPA - 13-05 CONFERENCIA 10.05.08 2 3 2 2" xfId="39097" xr:uid="{E3D93CC9-553E-4E85-BACE-6EAF6F05ABCB}"/>
    <cellStyle name="l_Tv Segmentada_SECOM PR - MAIS BRASIL - 2a  ETAPA - 13-05 CONFERENCIA 10.05.08 2 3 3" xfId="26686" xr:uid="{CF110622-3641-4F62-8A91-A1D830AD146D}"/>
    <cellStyle name="l_Tv Segmentada_SECOM PR - MAIS BRASIL - 2a  ETAPA - 13-05 CONFERENCIA 10.05.08 2 4" xfId="29877" xr:uid="{0269EAFF-DB19-4271-AE36-CAA5FDAB0A56}"/>
    <cellStyle name="l_Tv Segmentada_SECOM PR - MAIS BRASIL - 2a  ETAPA - 13-05 CONFERENCIA 10.05.08 2 4 2" xfId="42187" xr:uid="{7F8C6776-FCB0-4DB1-BC8E-F8E707EDA22F}"/>
    <cellStyle name="l_Tv Segmentada_SECOM PR - MAIS BRASIL - 2a  ETAPA - 13-05 CONFERENCIA 10.05.08 2 5" xfId="32861" xr:uid="{5909BE7D-95D9-42F0-A2F3-B534426E4B81}"/>
    <cellStyle name="l_Tv Segmentada_SECOM PR - MAIS BRASIL - 2a  ETAPA - 13-05 CONFERENCIA 10.05.08 2 5 2" xfId="44616" xr:uid="{6C9B19C6-EAB1-40E7-98C7-E375A4942513}"/>
    <cellStyle name="l_Tv Segmentada_SECOM PR - MAIS BRASIL - 2a  ETAPA - 13-05 CONFERENCIA 10.05.08 2 6" xfId="35166" xr:uid="{1A510B4E-DFE5-40AB-A012-842FC398CCCC}"/>
    <cellStyle name="l_Tv Segmentada_SECOM PR - MAIS BRASIL - 2a  ETAPA - 13-05 CONFERENCIA 10.05.08 2 7" xfId="19572" xr:uid="{53A0DC02-8C0A-4A96-80B7-7F261DB2BF2D}"/>
    <cellStyle name="l_Tv Segmentada_SECOM PR - MAIS BRASIL - 2a  ETAPA - 13-05 CONFERENCIA 10.05.08 3" xfId="12835" xr:uid="{BC4FAC66-E796-4C60-96E0-449E1F4D356D}"/>
    <cellStyle name="l_Tv Segmentada_SECOM PR - MAIS BRASIL - 2a  ETAPA - 13-05 CONFERENCIA 10.05.08 3 2" xfId="16465" xr:uid="{1FB42979-A5AD-4707-981A-B8175A34DF8C}"/>
    <cellStyle name="l_Tv Segmentada_SECOM PR - MAIS BRASIL - 2a  ETAPA - 13-05 CONFERENCIA 10.05.08 3 2 2" xfId="22624" xr:uid="{FA9A66E9-3AF5-408E-BDBB-8903A2702DB3}"/>
    <cellStyle name="l_Tv Segmentada_SECOM PR - MAIS BRASIL - 2a  ETAPA - 13-05 CONFERENCIA 10.05.08 3 2 2 2" xfId="39902" xr:uid="{5E74724D-0EE7-45A3-BA30-E445480123EB}"/>
    <cellStyle name="l_Tv Segmentada_SECOM PR - MAIS BRASIL - 2a  ETAPA - 13-05 CONFERENCIA 10.05.08 3 2 3" xfId="27543" xr:uid="{1C08F5B2-8131-446A-9A0D-C1FC81CAB484}"/>
    <cellStyle name="l_Tv Segmentada_SECOM PR - MAIS BRASIL - 2a  ETAPA - 13-05 CONFERENCIA 10.05.08 3 2 4" xfId="48802" xr:uid="{322F8673-1C44-48A3-BD84-0E88590D3A48}"/>
    <cellStyle name="l_Tv Segmentada_SECOM PR - MAIS BRASIL - 2a  ETAPA - 13-05 CONFERENCIA 10.05.08 3 3" xfId="18165" xr:uid="{2C3DE888-9484-4EB5-8C15-56D6FA25FED8}"/>
    <cellStyle name="l_Tv Segmentada_SECOM PR - MAIS BRASIL - 2a  ETAPA - 13-05 CONFERENCIA 10.05.08 3 3 2" xfId="24324" xr:uid="{C70582EE-5896-4741-966B-A6CFEB991836}"/>
    <cellStyle name="l_Tv Segmentada_SECOM PR - MAIS BRASIL - 2a  ETAPA - 13-05 CONFERENCIA 10.05.08 3 3 2 2" xfId="42987" xr:uid="{5B0FEC0F-4E34-4616-8866-6B5DB2720C0C}"/>
    <cellStyle name="l_Tv Segmentada_SECOM PR - MAIS BRASIL - 2a  ETAPA - 13-05 CONFERENCIA 10.05.08 3 3 3" xfId="30761" xr:uid="{F1A59811-4C28-425A-BC6F-47F4D9C1B369}"/>
    <cellStyle name="l_Tv Segmentada_SECOM PR - MAIS BRASIL - 2a  ETAPA - 13-05 CONFERENCIA 10.05.08 3 4" xfId="33758" xr:uid="{A7B4ADC8-8EAE-4AE0-B9F2-8E3BE12706C9}"/>
    <cellStyle name="l_Tv Segmentada_SECOM PR - MAIS BRASIL - 2a  ETAPA - 13-05 CONFERENCIA 10.05.08 3 4 2" xfId="45477" xr:uid="{3B09DC72-AC4C-41C6-BE35-E708313F9341}"/>
    <cellStyle name="l_Tv Segmentada_SECOM PR - MAIS BRASIL - 2a  ETAPA - 13-05 CONFERENCIA 10.05.08 3 5" xfId="35960" xr:uid="{701A8D47-BF97-41B8-BD89-C1E0E19BC6E6}"/>
    <cellStyle name="l_Tv Segmentada_SECOM PR - MAIS BRASIL - 2a  ETAPA - 13-05 CONFERENCIA 10.05.08 3 6" xfId="32046" xr:uid="{95880D06-A912-4AA4-8817-A22DBFB29307}"/>
    <cellStyle name="l_Tv Segmentada_SECOM PR - MAIS BRASIL - 2a  ETAPA - 13-05 CONFERENCIA 10.05.08 3 6 2" xfId="43801" xr:uid="{3CB56AF9-A89E-45D6-8A60-30CDDA8C9120}"/>
    <cellStyle name="l_Tv Segmentada_SECOM PR - MAIS BRASIL - 2a  ETAPA - 13-05 CONFERENCIA 10.05.08 4" xfId="14725" xr:uid="{989AC7B1-1A09-4E09-B833-97E39194AE77}"/>
    <cellStyle name="l_Tv Segmentada_SECOM PR - MAIS BRASIL - 2a  ETAPA - 13-05 CONFERENCIA 10.05.08 4 2" xfId="20884" xr:uid="{BFA9391F-0AA3-43A4-A71C-3D8D16C820E3}"/>
    <cellStyle name="l_Tv Segmentada_SECOM PR - MAIS BRASIL - 2a  ETAPA - 13-05 CONFERENCIA 10.05.08 4 2 2" xfId="38294" xr:uid="{2F571739-A82D-431C-A1B0-8E9C4B1163F9}"/>
    <cellStyle name="l_Tv Segmentada_SECOM PR - MAIS BRASIL - 2a  ETAPA - 13-05 CONFERENCIA 10.05.08 4 3" xfId="25792" xr:uid="{CDB0D90D-E6BF-4AD9-AFB9-804A27382912}"/>
    <cellStyle name="l_Tv Segmentada_SECOM PR - MAIS BRASIL - 2a  ETAPA - 13-05 CONFERENCIA 10.05.08 5" xfId="29003" xr:uid="{BD652046-342F-4C53-9160-0050D6549BA0}"/>
    <cellStyle name="l_Tv Segmentada_SECOM PR - MAIS BRASIL - 2a  ETAPA - 13-05 CONFERENCIA 10.05.08 5 2" xfId="41359" xr:uid="{97C02F09-E002-4414-A5C6-24E0E7F5F851}"/>
    <cellStyle name="l_Tv Segmentada_SECOM PR - MAIS BRASIL - 2a  ETAPA - 13-05 CONFERENCIA 10.05.08 6" xfId="24924" xr:uid="{42E973F3-A240-4E22-8390-4B92628C1959}"/>
    <cellStyle name="l_Tv Segmentada_SECOM PR - MAIS BRASIL - 2a  ETAPA - 13-05 CONFERENCIA 10.05.08_OOH - Rev 12" xfId="4593" xr:uid="{7EB1749C-10F4-4905-B7FA-92AF37C2AFD2}"/>
    <cellStyle name="l_Tv Segmentada_SECOM PR - MAIS BRASIL - 2a  ETAPA - 13-05 CONFERENCIA 10.05.08_SECOM PR - BAHIA -  14-05-08" xfId="2666" xr:uid="{A3674AB7-D5C0-413B-8839-A26D61682426}"/>
    <cellStyle name="l_Tv Segmentada_SECOM PR - MAIS BRASIL - 2a  ETAPA - 13-05 CONFERENCIA 10.05.08_SECOM PR - DISTRITO FEDERAL - 14-05-08" xfId="2667" xr:uid="{9DA8C721-D8B3-4240-8713-B5C42D41C614}"/>
    <cellStyle name="l_Tv Segmentada_SECOM PR - MAIS BRASIL - 2a  ETAPA - 13-05 CONFERENCIA 10.05.08_SECOM PR - DISTRITO FEDERAL - 14-05-08 2" xfId="11883" xr:uid="{79326C9B-2175-417F-B2AA-88DC7D6B8324}"/>
    <cellStyle name="l_Tv Segmentada_SECOM PR - MAIS BRASIL - 2a  ETAPA - 13-05 CONFERENCIA 10.05.08_SECOM PR - DISTRITO FEDERAL - 14-05-08 2 2" xfId="13639" xr:uid="{37821DDE-7879-4BFA-ABD2-C6A475779002}"/>
    <cellStyle name="l_Tv Segmentada_SECOM PR - MAIS BRASIL - 2a  ETAPA - 13-05 CONFERENCIA 10.05.08_SECOM PR - DISTRITO FEDERAL - 14-05-08 2 2 2" xfId="17269" xr:uid="{71A499F3-04BE-42B1-9F32-EDB3604E43EF}"/>
    <cellStyle name="l_Tv Segmentada_SECOM PR - MAIS BRASIL - 2a  ETAPA - 13-05 CONFERENCIA 10.05.08_SECOM PR - DISTRITO FEDERAL - 14-05-08 2 2 2 2" xfId="23428" xr:uid="{3F01AF53-E9C9-464E-8985-C2220E2AEE29}"/>
    <cellStyle name="l_Tv Segmentada_SECOM PR - MAIS BRASIL - 2a  ETAPA - 13-05 CONFERENCIA 10.05.08_SECOM PR - DISTRITO FEDERAL - 14-05-08 2 2 2 2 2" xfId="40695" xr:uid="{8BF00FEE-858D-4DD6-9268-7D1204065CB3}"/>
    <cellStyle name="l_Tv Segmentada_SECOM PR - MAIS BRASIL - 2a  ETAPA - 13-05 CONFERENCIA 10.05.08_SECOM PR - DISTRITO FEDERAL - 14-05-08 2 2 2 3" xfId="28336" xr:uid="{EFD5D131-1BF7-4D21-9ED7-53F92273FDF8}"/>
    <cellStyle name="l_Tv Segmentada_SECOM PR - MAIS BRASIL - 2a  ETAPA - 13-05 CONFERENCIA 10.05.08_SECOM PR - DISTRITO FEDERAL - 14-05-08 2 2 3" xfId="31560" xr:uid="{58777A56-9547-4570-BD71-195154B61211}"/>
    <cellStyle name="l_Tv Segmentada_SECOM PR - MAIS BRASIL - 2a  ETAPA - 13-05 CONFERENCIA 10.05.08_SECOM PR - DISTRITO FEDERAL - 14-05-08 2 2 3 2" xfId="43784" xr:uid="{F1D74198-11B9-4931-9847-41DE116B7A72}"/>
    <cellStyle name="l_Tv Segmentada_SECOM PR - MAIS BRASIL - 2a  ETAPA - 13-05 CONFERENCIA 10.05.08_SECOM PR - DISTRITO FEDERAL - 14-05-08 2 2 4" xfId="34552" xr:uid="{58AA0B24-4607-47F5-9EF4-B5507382772B}"/>
    <cellStyle name="l_Tv Segmentada_SECOM PR - MAIS BRASIL - 2a  ETAPA - 13-05 CONFERENCIA 10.05.08_SECOM PR - DISTRITO FEDERAL - 14-05-08 2 2 4 2" xfId="46271" xr:uid="{8A69ABB9-9CFD-4CDC-8E13-0FD672B1591C}"/>
    <cellStyle name="l_Tv Segmentada_SECOM PR - MAIS BRASIL - 2a  ETAPA - 13-05 CONFERENCIA 10.05.08_SECOM PR - DISTRITO FEDERAL - 14-05-08 2 2 5" xfId="36753" xr:uid="{ECC1D634-A357-4752-A01B-B0C735946215}"/>
    <cellStyle name="l_Tv Segmentada_SECOM PR - MAIS BRASIL - 2a  ETAPA - 13-05 CONFERENCIA 10.05.08_SECOM PR - DISTRITO FEDERAL - 14-05-08 2 2 6" xfId="24665" xr:uid="{85ABFB32-AB10-491D-924B-2046E0560244}"/>
    <cellStyle name="l_Tv Segmentada_SECOM PR - MAIS BRASIL - 2a  ETAPA - 13-05 CONFERENCIA 10.05.08_SECOM PR - DISTRITO FEDERAL - 14-05-08 2 3" xfId="15566" xr:uid="{CA54D89E-769E-45FC-89E3-E80CE8FDF8EE}"/>
    <cellStyle name="l_Tv Segmentada_SECOM PR - MAIS BRASIL - 2a  ETAPA - 13-05 CONFERENCIA 10.05.08_SECOM PR - DISTRITO FEDERAL - 14-05-08 2 3 2" xfId="21725" xr:uid="{D85EF348-4755-4B1E-BA3E-9BA6E809430D}"/>
    <cellStyle name="l_Tv Segmentada_SECOM PR - MAIS BRASIL - 2a  ETAPA - 13-05 CONFERENCIA 10.05.08_SECOM PR - DISTRITO FEDERAL - 14-05-08 2 3 2 2" xfId="39098" xr:uid="{247C5C92-91D1-44C4-B2B6-392164C6C664}"/>
    <cellStyle name="l_Tv Segmentada_SECOM PR - MAIS BRASIL - 2a  ETAPA - 13-05 CONFERENCIA 10.05.08_SECOM PR - DISTRITO FEDERAL - 14-05-08 2 3 3" xfId="26687" xr:uid="{BE684AF1-636B-400B-B0AB-050B37C477B1}"/>
    <cellStyle name="l_Tv Segmentada_SECOM PR - MAIS BRASIL - 2a  ETAPA - 13-05 CONFERENCIA 10.05.08_SECOM PR - DISTRITO FEDERAL - 14-05-08 2 4" xfId="29878" xr:uid="{8117523D-780D-4185-9876-2474E4DEED45}"/>
    <cellStyle name="l_Tv Segmentada_SECOM PR - MAIS BRASIL - 2a  ETAPA - 13-05 CONFERENCIA 10.05.08_SECOM PR - DISTRITO FEDERAL - 14-05-08 2 4 2" xfId="42188" xr:uid="{3DABF92D-CB99-4573-BDD2-256B45EE0B8E}"/>
    <cellStyle name="l_Tv Segmentada_SECOM PR - MAIS BRASIL - 2a  ETAPA - 13-05 CONFERENCIA 10.05.08_SECOM PR - DISTRITO FEDERAL - 14-05-08 2 5" xfId="32862" xr:uid="{9F017FFA-B851-4890-BFB3-6028CCBC3E4C}"/>
    <cellStyle name="l_Tv Segmentada_SECOM PR - MAIS BRASIL - 2a  ETAPA - 13-05 CONFERENCIA 10.05.08_SECOM PR - DISTRITO FEDERAL - 14-05-08 2 5 2" xfId="44617" xr:uid="{2366285E-C323-4D0F-AA22-DAA4D1B2C0BC}"/>
    <cellStyle name="l_Tv Segmentada_SECOM PR - MAIS BRASIL - 2a  ETAPA - 13-05 CONFERENCIA 10.05.08_SECOM PR - DISTRITO FEDERAL - 14-05-08 2 6" xfId="35167" xr:uid="{F422D8E4-1E97-4DEC-ADC8-0E332A7C252C}"/>
    <cellStyle name="l_Tv Segmentada_SECOM PR - MAIS BRASIL - 2a  ETAPA - 13-05 CONFERENCIA 10.05.08_SECOM PR - DISTRITO FEDERAL - 14-05-08 2 7" xfId="18895" xr:uid="{0D70FFDF-9891-4808-A0F3-D992E0FCEF95}"/>
    <cellStyle name="l_Tv Segmentada_SECOM PR - MAIS BRASIL - 2a  ETAPA - 13-05 CONFERENCIA 10.05.08_SECOM PR - DISTRITO FEDERAL - 14-05-08 3" xfId="12836" xr:uid="{B87E060F-4777-4CDF-9873-3644CB428C2F}"/>
    <cellStyle name="l_Tv Segmentada_SECOM PR - MAIS BRASIL - 2a  ETAPA - 13-05 CONFERENCIA 10.05.08_SECOM PR - DISTRITO FEDERAL - 14-05-08 3 2" xfId="16466" xr:uid="{AD4F0BF6-C11C-4C85-9FD4-3576BF2056BA}"/>
    <cellStyle name="l_Tv Segmentada_SECOM PR - MAIS BRASIL - 2a  ETAPA - 13-05 CONFERENCIA 10.05.08_SECOM PR - DISTRITO FEDERAL - 14-05-08 3 2 2" xfId="22625" xr:uid="{EB2C1BCF-F7D7-42B8-8EA0-9194A0972A92}"/>
    <cellStyle name="l_Tv Segmentada_SECOM PR - MAIS BRASIL - 2a  ETAPA - 13-05 CONFERENCIA 10.05.08_SECOM PR - DISTRITO FEDERAL - 14-05-08 3 2 2 2" xfId="39903" xr:uid="{E8F0882A-68F0-466F-8067-359ABC4772BC}"/>
    <cellStyle name="l_Tv Segmentada_SECOM PR - MAIS BRASIL - 2a  ETAPA - 13-05 CONFERENCIA 10.05.08_SECOM PR - DISTRITO FEDERAL - 14-05-08 3 2 3" xfId="27544" xr:uid="{0BF29AAD-F190-4C10-BE0F-03C148FA1529}"/>
    <cellStyle name="l_Tv Segmentada_SECOM PR - MAIS BRASIL - 2a  ETAPA - 13-05 CONFERENCIA 10.05.08_SECOM PR - DISTRITO FEDERAL - 14-05-08 3 2 4" xfId="48803" xr:uid="{55D0D6C5-B592-4D85-865E-784659A04524}"/>
    <cellStyle name="l_Tv Segmentada_SECOM PR - MAIS BRASIL - 2a  ETAPA - 13-05 CONFERENCIA 10.05.08_SECOM PR - DISTRITO FEDERAL - 14-05-08 3 3" xfId="18166" xr:uid="{290E2E88-5199-4079-8EEE-1C9843253AA8}"/>
    <cellStyle name="l_Tv Segmentada_SECOM PR - MAIS BRASIL - 2a  ETAPA - 13-05 CONFERENCIA 10.05.08_SECOM PR - DISTRITO FEDERAL - 14-05-08 3 3 2" xfId="24325" xr:uid="{ACA19069-5E7F-4570-9FB4-E8EB7D09A1E2}"/>
    <cellStyle name="l_Tv Segmentada_SECOM PR - MAIS BRASIL - 2a  ETAPA - 13-05 CONFERENCIA 10.05.08_SECOM PR - DISTRITO FEDERAL - 14-05-08 3 3 2 2" xfId="42988" xr:uid="{EE9AF673-B22E-41E9-9D1C-AB1654F7E9DC}"/>
    <cellStyle name="l_Tv Segmentada_SECOM PR - MAIS BRASIL - 2a  ETAPA - 13-05 CONFERENCIA 10.05.08_SECOM PR - DISTRITO FEDERAL - 14-05-08 3 3 3" xfId="30762" xr:uid="{06099717-A818-42F3-BD6D-B19971E18FCB}"/>
    <cellStyle name="l_Tv Segmentada_SECOM PR - MAIS BRASIL - 2a  ETAPA - 13-05 CONFERENCIA 10.05.08_SECOM PR - DISTRITO FEDERAL - 14-05-08 3 4" xfId="33759" xr:uid="{EDBCF750-CDC8-4A6D-9E80-ED0F3FFB7321}"/>
    <cellStyle name="l_Tv Segmentada_SECOM PR - MAIS BRASIL - 2a  ETAPA - 13-05 CONFERENCIA 10.05.08_SECOM PR - DISTRITO FEDERAL - 14-05-08 3 4 2" xfId="45478" xr:uid="{0ADF2A24-B72D-45E9-B51C-2F5693B2076D}"/>
    <cellStyle name="l_Tv Segmentada_SECOM PR - MAIS BRASIL - 2a  ETAPA - 13-05 CONFERENCIA 10.05.08_SECOM PR - DISTRITO FEDERAL - 14-05-08 3 5" xfId="35961" xr:uid="{BED6A0F7-25C2-46F7-BB33-20170870A80D}"/>
    <cellStyle name="l_Tv Segmentada_SECOM PR - MAIS BRASIL - 2a  ETAPA - 13-05 CONFERENCIA 10.05.08_SECOM PR - DISTRITO FEDERAL - 14-05-08 3 6" xfId="36962" xr:uid="{193A316D-ACFC-43B0-8539-BC7083B2E22A}"/>
    <cellStyle name="l_Tv Segmentada_SECOM PR - MAIS BRASIL - 2a  ETAPA - 13-05 CONFERENCIA 10.05.08_SECOM PR - DISTRITO FEDERAL - 14-05-08 3 6 2" xfId="46498" xr:uid="{98FBE6EE-A2DC-4CF3-9131-985D48E15943}"/>
    <cellStyle name="l_Tv Segmentada_SECOM PR - MAIS BRASIL - 2a  ETAPA - 13-05 CONFERENCIA 10.05.08_SECOM PR - DISTRITO FEDERAL - 14-05-08 4" xfId="14726" xr:uid="{B258F3FE-1549-40E1-B2B3-0C4C6708D68D}"/>
    <cellStyle name="l_Tv Segmentada_SECOM PR - MAIS BRASIL - 2a  ETAPA - 13-05 CONFERENCIA 10.05.08_SECOM PR - DISTRITO FEDERAL - 14-05-08 4 2" xfId="20885" xr:uid="{9987676D-5C44-4B17-A3BA-77F3F3D1F1DC}"/>
    <cellStyle name="l_Tv Segmentada_SECOM PR - MAIS BRASIL - 2a  ETAPA - 13-05 CONFERENCIA 10.05.08_SECOM PR - DISTRITO FEDERAL - 14-05-08 4 2 2" xfId="38295" xr:uid="{37B1F233-DC39-4FB3-92DF-8EF7861C1ED5}"/>
    <cellStyle name="l_Tv Segmentada_SECOM PR - MAIS BRASIL - 2a  ETAPA - 13-05 CONFERENCIA 10.05.08_SECOM PR - DISTRITO FEDERAL - 14-05-08 4 3" xfId="25793" xr:uid="{00A6DAF3-972F-4122-9958-33DC63548200}"/>
    <cellStyle name="l_Tv Segmentada_SECOM PR - MAIS BRASIL - 2a  ETAPA - 13-05 CONFERENCIA 10.05.08_SECOM PR - DISTRITO FEDERAL - 14-05-08 5" xfId="29004" xr:uid="{56980958-32F1-4565-B1E6-11604BEB263C}"/>
    <cellStyle name="l_Tv Segmentada_SECOM PR - MAIS BRASIL - 2a  ETAPA - 13-05 CONFERENCIA 10.05.08_SECOM PR - DISTRITO FEDERAL - 14-05-08 5 2" xfId="41360" xr:uid="{92A25FF9-43C0-49E8-BE96-91DEB0D5FA99}"/>
    <cellStyle name="l_Tv Segmentada_SECOM PR - MAIS BRASIL - 2a  ETAPA - 13-05 CONFERENCIA 10.05.08_SECOM PR - DISTRITO FEDERAL - 14-05-08 6" xfId="24923" xr:uid="{8E5B03E1-2C5A-41D5-A932-C5378F8A9FDA}"/>
    <cellStyle name="l_Tv Segmentada_SECOM PR - MAIS BRASIL - 2a  ETAPA - 13-05 CONFERENCIA 10.05.08_SECOM PR - DISTRITO FEDERAL - 14-05-08_OOH - Rev 12" xfId="4594" xr:uid="{B53E7BAF-9622-4E4F-836B-9E3FB7901227}"/>
    <cellStyle name="l_Tv Segmentada_SECOM PR - MAIS BRASIL - 2a  ETAPA - 13-05 CONFERENCIA 10.05.08_SECOM PR - MGE E SPE - 13-05" xfId="2668" xr:uid="{E17B6404-5C16-431D-BCC7-C9F904BBEEFB}"/>
    <cellStyle name="l_Tv Segmentada_SECOM PR - MAIS BRASIL - 2a  ETAPA - 13-05 CONFERENCIA 10.05.08_SECOM PR - MGE E SPE - 13-05 2" xfId="11884" xr:uid="{63F9AB5F-73DA-47C0-ACAC-E548AC41B0B9}"/>
    <cellStyle name="l_Tv Segmentada_SECOM PR - MAIS BRASIL - 2a  ETAPA - 13-05 CONFERENCIA 10.05.08_SECOM PR - MGE E SPE - 13-05 2 2" xfId="13640" xr:uid="{8C6F75B6-BFED-4E79-AF71-55C0950B35C1}"/>
    <cellStyle name="l_Tv Segmentada_SECOM PR - MAIS BRASIL - 2a  ETAPA - 13-05 CONFERENCIA 10.05.08_SECOM PR - MGE E SPE - 13-05 2 2 2" xfId="17270" xr:uid="{57CE29CB-13BA-4332-B1BC-00970D0AD4AF}"/>
    <cellStyle name="l_Tv Segmentada_SECOM PR - MAIS BRASIL - 2a  ETAPA - 13-05 CONFERENCIA 10.05.08_SECOM PR - MGE E SPE - 13-05 2 2 2 2" xfId="23429" xr:uid="{A487EE8F-9994-47B2-8E97-B2E71DB89FFA}"/>
    <cellStyle name="l_Tv Segmentada_SECOM PR - MAIS BRASIL - 2a  ETAPA - 13-05 CONFERENCIA 10.05.08_SECOM PR - MGE E SPE - 13-05 2 2 2 2 2" xfId="40696" xr:uid="{395A6E32-8238-4C36-BD16-D3D6EEF1F873}"/>
    <cellStyle name="l_Tv Segmentada_SECOM PR - MAIS BRASIL - 2a  ETAPA - 13-05 CONFERENCIA 10.05.08_SECOM PR - MGE E SPE - 13-05 2 2 2 3" xfId="28337" xr:uid="{E389E308-5058-4BC3-9C5B-89056AD0E085}"/>
    <cellStyle name="l_Tv Segmentada_SECOM PR - MAIS BRASIL - 2a  ETAPA - 13-05 CONFERENCIA 10.05.08_SECOM PR - MGE E SPE - 13-05 2 2 3" xfId="31561" xr:uid="{B2CC6559-D8DB-470A-9B19-38CA2252FF6A}"/>
    <cellStyle name="l_Tv Segmentada_SECOM PR - MAIS BRASIL - 2a  ETAPA - 13-05 CONFERENCIA 10.05.08_SECOM PR - MGE E SPE - 13-05 2 2 3 2" xfId="43785" xr:uid="{DCB8A2F2-9B6F-44B9-B23B-0D40A97112DF}"/>
    <cellStyle name="l_Tv Segmentada_SECOM PR - MAIS BRASIL - 2a  ETAPA - 13-05 CONFERENCIA 10.05.08_SECOM PR - MGE E SPE - 13-05 2 2 4" xfId="34553" xr:uid="{E7C37B25-D6F4-4E3A-89FD-89B2230E48B5}"/>
    <cellStyle name="l_Tv Segmentada_SECOM PR - MAIS BRASIL - 2a  ETAPA - 13-05 CONFERENCIA 10.05.08_SECOM PR - MGE E SPE - 13-05 2 2 4 2" xfId="46272" xr:uid="{63A92302-836E-44C0-AE2B-2449FF7EE2A7}"/>
    <cellStyle name="l_Tv Segmentada_SECOM PR - MAIS BRASIL - 2a  ETAPA - 13-05 CONFERENCIA 10.05.08_SECOM PR - MGE E SPE - 13-05 2 2 5" xfId="36754" xr:uid="{762D0021-4D4E-437D-8346-FE446B687F56}"/>
    <cellStyle name="l_Tv Segmentada_SECOM PR - MAIS BRASIL - 2a  ETAPA - 13-05 CONFERENCIA 10.05.08_SECOM PR - MGE E SPE - 13-05 2 2 6" xfId="24666" xr:uid="{EA3A65C4-F0B0-4AC4-9789-4071DD5C34FA}"/>
    <cellStyle name="l_Tv Segmentada_SECOM PR - MAIS BRASIL - 2a  ETAPA - 13-05 CONFERENCIA 10.05.08_SECOM PR - MGE E SPE - 13-05 2 3" xfId="15567" xr:uid="{1E49BD92-2129-444B-A477-213BFA1C9214}"/>
    <cellStyle name="l_Tv Segmentada_SECOM PR - MAIS BRASIL - 2a  ETAPA - 13-05 CONFERENCIA 10.05.08_SECOM PR - MGE E SPE - 13-05 2 3 2" xfId="21726" xr:uid="{67C6AD8B-D91B-4230-BB55-FAC17DC94638}"/>
    <cellStyle name="l_Tv Segmentada_SECOM PR - MAIS BRASIL - 2a  ETAPA - 13-05 CONFERENCIA 10.05.08_SECOM PR - MGE E SPE - 13-05 2 3 2 2" xfId="39099" xr:uid="{10D677A8-7BBE-4025-90E5-010F8662B93A}"/>
    <cellStyle name="l_Tv Segmentada_SECOM PR - MAIS BRASIL - 2a  ETAPA - 13-05 CONFERENCIA 10.05.08_SECOM PR - MGE E SPE - 13-05 2 3 3" xfId="26688" xr:uid="{3359DF1D-1C81-4708-B3B9-AFC8858AB774}"/>
    <cellStyle name="l_Tv Segmentada_SECOM PR - MAIS BRASIL - 2a  ETAPA - 13-05 CONFERENCIA 10.05.08_SECOM PR - MGE E SPE - 13-05 2 4" xfId="29879" xr:uid="{25EE7FFB-7986-484C-BEA3-270C76565523}"/>
    <cellStyle name="l_Tv Segmentada_SECOM PR - MAIS BRASIL - 2a  ETAPA - 13-05 CONFERENCIA 10.05.08_SECOM PR - MGE E SPE - 13-05 2 4 2" xfId="42189" xr:uid="{85F11579-C105-4C18-A266-10135C1AD1AA}"/>
    <cellStyle name="l_Tv Segmentada_SECOM PR - MAIS BRASIL - 2a  ETAPA - 13-05 CONFERENCIA 10.05.08_SECOM PR - MGE E SPE - 13-05 2 5" xfId="32863" xr:uid="{15D35E86-4976-4A48-8F25-9891EA5B6DF8}"/>
    <cellStyle name="l_Tv Segmentada_SECOM PR - MAIS BRASIL - 2a  ETAPA - 13-05 CONFERENCIA 10.05.08_SECOM PR - MGE E SPE - 13-05 2 5 2" xfId="44618" xr:uid="{E6D15E51-4D59-4079-9D23-068A834DD784}"/>
    <cellStyle name="l_Tv Segmentada_SECOM PR - MAIS BRASIL - 2a  ETAPA - 13-05 CONFERENCIA 10.05.08_SECOM PR - MGE E SPE - 13-05 2 6" xfId="35168" xr:uid="{A9D565EF-7D26-4D12-A1E2-C260C5D93C22}"/>
    <cellStyle name="l_Tv Segmentada_SECOM PR - MAIS BRASIL - 2a  ETAPA - 13-05 CONFERENCIA 10.05.08_SECOM PR - MGE E SPE - 13-05 2 7" xfId="18579" xr:uid="{C8ED89AC-7DB6-41A4-A92E-E1269453DA04}"/>
    <cellStyle name="l_Tv Segmentada_SECOM PR - MAIS BRASIL - 2a  ETAPA - 13-05 CONFERENCIA 10.05.08_SECOM PR - MGE E SPE - 13-05 3" xfId="12837" xr:uid="{C276B2F2-07B2-4ABC-8047-2B464A34DEDA}"/>
    <cellStyle name="l_Tv Segmentada_SECOM PR - MAIS BRASIL - 2a  ETAPA - 13-05 CONFERENCIA 10.05.08_SECOM PR - MGE E SPE - 13-05 3 2" xfId="16467" xr:uid="{54B2B142-814E-4398-88FC-DD802A607FDE}"/>
    <cellStyle name="l_Tv Segmentada_SECOM PR - MAIS BRASIL - 2a  ETAPA - 13-05 CONFERENCIA 10.05.08_SECOM PR - MGE E SPE - 13-05 3 2 2" xfId="22626" xr:uid="{A8DF9BF9-7DCE-4F05-9026-B37C55916309}"/>
    <cellStyle name="l_Tv Segmentada_SECOM PR - MAIS BRASIL - 2a  ETAPA - 13-05 CONFERENCIA 10.05.08_SECOM PR - MGE E SPE - 13-05 3 2 2 2" xfId="39904" xr:uid="{191478D0-C6A6-45C8-899D-9D2AF7AA86B2}"/>
    <cellStyle name="l_Tv Segmentada_SECOM PR - MAIS BRASIL - 2a  ETAPA - 13-05 CONFERENCIA 10.05.08_SECOM PR - MGE E SPE - 13-05 3 2 3" xfId="27545" xr:uid="{A931F712-0579-4D41-936D-91E8389FEB8C}"/>
    <cellStyle name="l_Tv Segmentada_SECOM PR - MAIS BRASIL - 2a  ETAPA - 13-05 CONFERENCIA 10.05.08_SECOM PR - MGE E SPE - 13-05 3 2 4" xfId="48804" xr:uid="{E4610CA5-7095-4740-94BC-BBE80A4CBC10}"/>
    <cellStyle name="l_Tv Segmentada_SECOM PR - MAIS BRASIL - 2a  ETAPA - 13-05 CONFERENCIA 10.05.08_SECOM PR - MGE E SPE - 13-05 3 3" xfId="18167" xr:uid="{8697DA5A-EF01-40B4-A068-1F6948113943}"/>
    <cellStyle name="l_Tv Segmentada_SECOM PR - MAIS BRASIL - 2a  ETAPA - 13-05 CONFERENCIA 10.05.08_SECOM PR - MGE E SPE - 13-05 3 3 2" xfId="24326" xr:uid="{675FCFE0-ADF9-47BA-8C6A-E00168BE2BDB}"/>
    <cellStyle name="l_Tv Segmentada_SECOM PR - MAIS BRASIL - 2a  ETAPA - 13-05 CONFERENCIA 10.05.08_SECOM PR - MGE E SPE - 13-05 3 3 2 2" xfId="42989" xr:uid="{7EECA935-BAF2-47CF-A92D-089E586B9D45}"/>
    <cellStyle name="l_Tv Segmentada_SECOM PR - MAIS BRASIL - 2a  ETAPA - 13-05 CONFERENCIA 10.05.08_SECOM PR - MGE E SPE - 13-05 3 3 3" xfId="30763" xr:uid="{D007E539-5124-47AE-860A-2BF347FF4CAE}"/>
    <cellStyle name="l_Tv Segmentada_SECOM PR - MAIS BRASIL - 2a  ETAPA - 13-05 CONFERENCIA 10.05.08_SECOM PR - MGE E SPE - 13-05 3 4" xfId="33760" xr:uid="{CBB04CC2-6172-416D-A5E1-F0AF791AB105}"/>
    <cellStyle name="l_Tv Segmentada_SECOM PR - MAIS BRASIL - 2a  ETAPA - 13-05 CONFERENCIA 10.05.08_SECOM PR - MGE E SPE - 13-05 3 4 2" xfId="45479" xr:uid="{5737848D-4AF6-44C2-B3A3-3656402B41D3}"/>
    <cellStyle name="l_Tv Segmentada_SECOM PR - MAIS BRASIL - 2a  ETAPA - 13-05 CONFERENCIA 10.05.08_SECOM PR - MGE E SPE - 13-05 3 5" xfId="35962" xr:uid="{536F1023-562E-4DB7-AB48-96D62464691B}"/>
    <cellStyle name="l_Tv Segmentada_SECOM PR - MAIS BRASIL - 2a  ETAPA - 13-05 CONFERENCIA 10.05.08_SECOM PR - MGE E SPE - 13-05 3 6" xfId="37165" xr:uid="{F8A91E95-5971-451F-9C1A-D1B66EE4E558}"/>
    <cellStyle name="l_Tv Segmentada_SECOM PR - MAIS BRASIL - 2a  ETAPA - 13-05 CONFERENCIA 10.05.08_SECOM PR - MGE E SPE - 13-05 3 6 2" xfId="46701" xr:uid="{80492FA7-E843-435C-9936-77E654DF6C64}"/>
    <cellStyle name="l_Tv Segmentada_SECOM PR - MAIS BRASIL - 2a  ETAPA - 13-05 CONFERENCIA 10.05.08_SECOM PR - MGE E SPE - 13-05 4" xfId="14727" xr:uid="{F38BCE00-BDD9-4002-BB28-1D9FF7B2288D}"/>
    <cellStyle name="l_Tv Segmentada_SECOM PR - MAIS BRASIL - 2a  ETAPA - 13-05 CONFERENCIA 10.05.08_SECOM PR - MGE E SPE - 13-05 4 2" xfId="20886" xr:uid="{2C0E85C4-4026-4D00-95C8-AF7F27C881E6}"/>
    <cellStyle name="l_Tv Segmentada_SECOM PR - MAIS BRASIL - 2a  ETAPA - 13-05 CONFERENCIA 10.05.08_SECOM PR - MGE E SPE - 13-05 4 2 2" xfId="38296" xr:uid="{B087FBD3-96B5-48B4-A56A-940133E1E00F}"/>
    <cellStyle name="l_Tv Segmentada_SECOM PR - MAIS BRASIL - 2a  ETAPA - 13-05 CONFERENCIA 10.05.08_SECOM PR - MGE E SPE - 13-05 4 3" xfId="25794" xr:uid="{29C7C140-0236-4263-A581-ECC97A3DAC75}"/>
    <cellStyle name="l_Tv Segmentada_SECOM PR - MAIS BRASIL - 2a  ETAPA - 13-05 CONFERENCIA 10.05.08_SECOM PR - MGE E SPE - 13-05 5" xfId="29005" xr:uid="{08085AF3-CE8A-40B4-A86E-BBC827733108}"/>
    <cellStyle name="l_Tv Segmentada_SECOM PR - MAIS BRASIL - 2a  ETAPA - 13-05 CONFERENCIA 10.05.08_SECOM PR - MGE E SPE - 13-05 5 2" xfId="41361" xr:uid="{569D0D68-624A-4246-BFF5-87071D642FF2}"/>
    <cellStyle name="l_Tv Segmentada_SECOM PR - MAIS BRASIL - 2a  ETAPA - 13-05 CONFERENCIA 10.05.08_SECOM PR - MGE E SPE - 13-05 6" xfId="24922" xr:uid="{19BBB18A-0646-4A09-80A6-79499AA67555}"/>
    <cellStyle name="l_Tv Segmentada_SECOM PR - MAIS BRASIL - 2a  ETAPA - 13-05 CONFERENCIA 10.05.08_SECOM PR - MGE E SPE - 13-05_OOH - Rev 12" xfId="4595" xr:uid="{A81F8D72-E112-4271-B2BE-101A71BD5EFD}"/>
    <cellStyle name="l_Tv Segmentada_SECOM PR - MAIS BRASIL - 2a  ETAPA - 13-05 CONFERENCIA 10.05.08_SÉCULO 21" xfId="2669" xr:uid="{5963BE60-3BA0-4D75-B42F-E1153BB542C3}"/>
    <cellStyle name="l_Tv Segmentada_SECOM PR - MAIS BRASIL - 2a  ETAPA - 13-05 CONFERENCIA 10.05.08_SPA - NUCLEO APRES" xfId="2670" xr:uid="{B2F3BD07-E51E-40A6-BE4F-C42638FFA833}"/>
    <cellStyle name="l_Tv Segmentada_SECOM PR - MAIS BRASIL - 2a  ETAPA - 13-05 CONFERENCIA 10.05.08_SPA - NUCLEO APRES 2" xfId="11885" xr:uid="{95C1F489-6CFF-4634-BC03-77F69A318565}"/>
    <cellStyle name="l_Tv Segmentada_SECOM PR - MAIS BRASIL - 2a  ETAPA - 13-05 CONFERENCIA 10.05.08_SPA - NUCLEO APRES 2 2" xfId="13641" xr:uid="{C5050CB8-5931-4D40-B30F-A724E7058CB1}"/>
    <cellStyle name="l_Tv Segmentada_SECOM PR - MAIS BRASIL - 2a  ETAPA - 13-05 CONFERENCIA 10.05.08_SPA - NUCLEO APRES 2 2 2" xfId="17271" xr:uid="{6897A29D-672D-4B75-8EA0-79263AE8C3DD}"/>
    <cellStyle name="l_Tv Segmentada_SECOM PR - MAIS BRASIL - 2a  ETAPA - 13-05 CONFERENCIA 10.05.08_SPA - NUCLEO APRES 2 2 2 2" xfId="23430" xr:uid="{990C55A1-87F6-43C8-8720-C94EC672FE69}"/>
    <cellStyle name="l_Tv Segmentada_SECOM PR - MAIS BRASIL - 2a  ETAPA - 13-05 CONFERENCIA 10.05.08_SPA - NUCLEO APRES 2 2 2 2 2" xfId="40697" xr:uid="{16AEC8E4-9F8F-453C-B618-73D7F5642269}"/>
    <cellStyle name="l_Tv Segmentada_SECOM PR - MAIS BRASIL - 2a  ETAPA - 13-05 CONFERENCIA 10.05.08_SPA - NUCLEO APRES 2 2 2 3" xfId="28338" xr:uid="{E2BB5B6D-7810-44CD-98FB-6D30B8113ED6}"/>
    <cellStyle name="l_Tv Segmentada_SECOM PR - MAIS BRASIL - 2a  ETAPA - 13-05 CONFERENCIA 10.05.08_SPA - NUCLEO APRES 2 2 3" xfId="31562" xr:uid="{9ED58BF6-6887-45E5-B382-A6CF1456FD25}"/>
    <cellStyle name="l_Tv Segmentada_SECOM PR - MAIS BRASIL - 2a  ETAPA - 13-05 CONFERENCIA 10.05.08_SPA - NUCLEO APRES 2 2 3 2" xfId="43786" xr:uid="{795652C2-C47E-4212-B55E-06FB789351A5}"/>
    <cellStyle name="l_Tv Segmentada_SECOM PR - MAIS BRASIL - 2a  ETAPA - 13-05 CONFERENCIA 10.05.08_SPA - NUCLEO APRES 2 2 4" xfId="34554" xr:uid="{8908D94D-7181-4B5A-A66C-BE547739CEB5}"/>
    <cellStyle name="l_Tv Segmentada_SECOM PR - MAIS BRASIL - 2a  ETAPA - 13-05 CONFERENCIA 10.05.08_SPA - NUCLEO APRES 2 2 4 2" xfId="46273" xr:uid="{F6C715D7-BF7F-4F22-8BEC-80BCAFB372C5}"/>
    <cellStyle name="l_Tv Segmentada_SECOM PR - MAIS BRASIL - 2a  ETAPA - 13-05 CONFERENCIA 10.05.08_SPA - NUCLEO APRES 2 2 5" xfId="36755" xr:uid="{624CB5EE-1E18-4F56-8F00-EF229D6110A7}"/>
    <cellStyle name="l_Tv Segmentada_SECOM PR - MAIS BRASIL - 2a  ETAPA - 13-05 CONFERENCIA 10.05.08_SPA - NUCLEO APRES 2 2 6" xfId="24667" xr:uid="{E249FE05-5A54-4B30-860A-12C7192EE569}"/>
    <cellStyle name="l_Tv Segmentada_SECOM PR - MAIS BRASIL - 2a  ETAPA - 13-05 CONFERENCIA 10.05.08_SPA - NUCLEO APRES 2 3" xfId="15568" xr:uid="{DEC560B3-4352-4E68-9634-0CFA3657431C}"/>
    <cellStyle name="l_Tv Segmentada_SECOM PR - MAIS BRASIL - 2a  ETAPA - 13-05 CONFERENCIA 10.05.08_SPA - NUCLEO APRES 2 3 2" xfId="21727" xr:uid="{EDE0963E-F5B5-42E4-B9AC-71352BB9A0B9}"/>
    <cellStyle name="l_Tv Segmentada_SECOM PR - MAIS BRASIL - 2a  ETAPA - 13-05 CONFERENCIA 10.05.08_SPA - NUCLEO APRES 2 3 2 2" xfId="39100" xr:uid="{A6DA7705-42F0-4EEC-BFE1-10EC3E7AAB9E}"/>
    <cellStyle name="l_Tv Segmentada_SECOM PR - MAIS BRASIL - 2a  ETAPA - 13-05 CONFERENCIA 10.05.08_SPA - NUCLEO APRES 2 3 3" xfId="26689" xr:uid="{441214ED-C3DA-41B5-8920-0C85F21F0D4D}"/>
    <cellStyle name="l_Tv Segmentada_SECOM PR - MAIS BRASIL - 2a  ETAPA - 13-05 CONFERENCIA 10.05.08_SPA - NUCLEO APRES 2 4" xfId="29880" xr:uid="{C193F977-E9DB-4805-8764-5524EB44C269}"/>
    <cellStyle name="l_Tv Segmentada_SECOM PR - MAIS BRASIL - 2a  ETAPA - 13-05 CONFERENCIA 10.05.08_SPA - NUCLEO APRES 2 4 2" xfId="42190" xr:uid="{F5F7DBEF-D5A5-4890-AE20-01DA9A9C6AC7}"/>
    <cellStyle name="l_Tv Segmentada_SECOM PR - MAIS BRASIL - 2a  ETAPA - 13-05 CONFERENCIA 10.05.08_SPA - NUCLEO APRES 2 5" xfId="32864" xr:uid="{61D5274C-DDBE-45ED-9C30-7B6DA8282C3B}"/>
    <cellStyle name="l_Tv Segmentada_SECOM PR - MAIS BRASIL - 2a  ETAPA - 13-05 CONFERENCIA 10.05.08_SPA - NUCLEO APRES 2 5 2" xfId="44619" xr:uid="{96D7DEE1-0739-4BD9-8953-E2AD2AB84F3E}"/>
    <cellStyle name="l_Tv Segmentada_SECOM PR - MAIS BRASIL - 2a  ETAPA - 13-05 CONFERENCIA 10.05.08_SPA - NUCLEO APRES 2 6" xfId="35169" xr:uid="{EDE5FC40-2E5C-411B-8D05-418EE807CCDE}"/>
    <cellStyle name="l_Tv Segmentada_SECOM PR - MAIS BRASIL - 2a  ETAPA - 13-05 CONFERENCIA 10.05.08_SPA - NUCLEO APRES 2 7" xfId="19277" xr:uid="{FFDD3763-901F-4CA5-80E0-7FA2EBFCA7C3}"/>
    <cellStyle name="l_Tv Segmentada_SECOM PR - MAIS BRASIL - 2a  ETAPA - 13-05 CONFERENCIA 10.05.08_SPA - NUCLEO APRES 3" xfId="12838" xr:uid="{ED0BC000-B904-4E98-92CD-A08F772FDB57}"/>
    <cellStyle name="l_Tv Segmentada_SECOM PR - MAIS BRASIL - 2a  ETAPA - 13-05 CONFERENCIA 10.05.08_SPA - NUCLEO APRES 3 2" xfId="16468" xr:uid="{CE8579EC-B031-4B83-B820-910925A07F5C}"/>
    <cellStyle name="l_Tv Segmentada_SECOM PR - MAIS BRASIL - 2a  ETAPA - 13-05 CONFERENCIA 10.05.08_SPA - NUCLEO APRES 3 2 2" xfId="22627" xr:uid="{2A870F5E-DA8A-4E9A-9D16-5CD794DB1E05}"/>
    <cellStyle name="l_Tv Segmentada_SECOM PR - MAIS BRASIL - 2a  ETAPA - 13-05 CONFERENCIA 10.05.08_SPA - NUCLEO APRES 3 2 2 2" xfId="39905" xr:uid="{680371BE-756A-4B80-96E3-54F55F663F6F}"/>
    <cellStyle name="l_Tv Segmentada_SECOM PR - MAIS BRASIL - 2a  ETAPA - 13-05 CONFERENCIA 10.05.08_SPA - NUCLEO APRES 3 2 3" xfId="27546" xr:uid="{46840294-1327-416A-83CE-2C2F0FB7256D}"/>
    <cellStyle name="l_Tv Segmentada_SECOM PR - MAIS BRASIL - 2a  ETAPA - 13-05 CONFERENCIA 10.05.08_SPA - NUCLEO APRES 3 2 4" xfId="48805" xr:uid="{320E1C5E-C021-4742-9BF4-9C7972E3E8A8}"/>
    <cellStyle name="l_Tv Segmentada_SECOM PR - MAIS BRASIL - 2a  ETAPA - 13-05 CONFERENCIA 10.05.08_SPA - NUCLEO APRES 3 3" xfId="18168" xr:uid="{08FE3960-2E7D-4648-9390-E05D7A67FA09}"/>
    <cellStyle name="l_Tv Segmentada_SECOM PR - MAIS BRASIL - 2a  ETAPA - 13-05 CONFERENCIA 10.05.08_SPA - NUCLEO APRES 3 3 2" xfId="24327" xr:uid="{21C8FBD1-0256-4EDD-BB84-66EBF2D09F2D}"/>
    <cellStyle name="l_Tv Segmentada_SECOM PR - MAIS BRASIL - 2a  ETAPA - 13-05 CONFERENCIA 10.05.08_SPA - NUCLEO APRES 3 3 2 2" xfId="42990" xr:uid="{E2253577-61FA-4EB3-81BC-91E3A0957EFA}"/>
    <cellStyle name="l_Tv Segmentada_SECOM PR - MAIS BRASIL - 2a  ETAPA - 13-05 CONFERENCIA 10.05.08_SPA - NUCLEO APRES 3 3 3" xfId="30764" xr:uid="{791D3970-1C60-4D25-9C5D-0ED2E642D8BB}"/>
    <cellStyle name="l_Tv Segmentada_SECOM PR - MAIS BRASIL - 2a  ETAPA - 13-05 CONFERENCIA 10.05.08_SPA - NUCLEO APRES 3 4" xfId="33761" xr:uid="{DD77EE1B-2AE3-4C1A-B827-BEE7E0B6CC53}"/>
    <cellStyle name="l_Tv Segmentada_SECOM PR - MAIS BRASIL - 2a  ETAPA - 13-05 CONFERENCIA 10.05.08_SPA - NUCLEO APRES 3 4 2" xfId="45480" xr:uid="{B667B5E7-A40B-4F53-A076-AD0ABC7DFADC}"/>
    <cellStyle name="l_Tv Segmentada_SECOM PR - MAIS BRASIL - 2a  ETAPA - 13-05 CONFERENCIA 10.05.08_SPA - NUCLEO APRES 3 5" xfId="35963" xr:uid="{2D535B98-8A4C-4E44-B2EC-83C7EF9EE7E5}"/>
    <cellStyle name="l_Tv Segmentada_SECOM PR - MAIS BRASIL - 2a  ETAPA - 13-05 CONFERENCIA 10.05.08_SPA - NUCLEO APRES 3 6" xfId="36765" xr:uid="{9BE4D573-4681-4CF5-9269-9E11A342ACD6}"/>
    <cellStyle name="l_Tv Segmentada_SECOM PR - MAIS BRASIL - 2a  ETAPA - 13-05 CONFERENCIA 10.05.08_SPA - NUCLEO APRES 3 6 2" xfId="46301" xr:uid="{918F0BCE-E22A-47F6-B852-E7FC71BF42D2}"/>
    <cellStyle name="l_Tv Segmentada_SECOM PR - MAIS BRASIL - 2a  ETAPA - 13-05 CONFERENCIA 10.05.08_SPA - NUCLEO APRES 4" xfId="14728" xr:uid="{0D469B6B-4931-4385-BC8D-17A097A50373}"/>
    <cellStyle name="l_Tv Segmentada_SECOM PR - MAIS BRASIL - 2a  ETAPA - 13-05 CONFERENCIA 10.05.08_SPA - NUCLEO APRES 4 2" xfId="20887" xr:uid="{789A09C4-10AF-49A6-8FA6-F7001523CEA4}"/>
    <cellStyle name="l_Tv Segmentada_SECOM PR - MAIS BRASIL - 2a  ETAPA - 13-05 CONFERENCIA 10.05.08_SPA - NUCLEO APRES 4 2 2" xfId="38297" xr:uid="{04A11905-96E5-47A9-95CF-19F756F259F5}"/>
    <cellStyle name="l_Tv Segmentada_SECOM PR - MAIS BRASIL - 2a  ETAPA - 13-05 CONFERENCIA 10.05.08_SPA - NUCLEO APRES 4 3" xfId="25795" xr:uid="{C225795F-40BC-40C5-8162-60137337A44B}"/>
    <cellStyle name="l_Tv Segmentada_SECOM PR - MAIS BRASIL - 2a  ETAPA - 13-05 CONFERENCIA 10.05.08_SPA - NUCLEO APRES 5" xfId="29006" xr:uid="{557CB0E2-5702-4A69-84E7-47177C2A99A7}"/>
    <cellStyle name="l_Tv Segmentada_SECOM PR - MAIS BRASIL - 2a  ETAPA - 13-05 CONFERENCIA 10.05.08_SPA - NUCLEO APRES 5 2" xfId="41362" xr:uid="{4C9F9872-405E-4F05-ABBF-90688EB9EF94}"/>
    <cellStyle name="l_Tv Segmentada_SECOM PR - MAIS BRASIL - 2a  ETAPA - 13-05 CONFERENCIA 10.05.08_SPA - NUCLEO APRES 6" xfId="24921" xr:uid="{ABB0B662-9006-47E1-96BC-6C46010D5ECE}"/>
    <cellStyle name="l_Tv Segmentada_SECOM PR - MAIS BRASIL - 2a  ETAPA - 13-05 CONFERENCIA 10.05.08_SPA - NUCLEO APRES_CINEMA - BRASÍLIA - 141" xfId="2671" xr:uid="{AB2E5910-93A9-4288-941C-2D80FD5446A6}"/>
    <cellStyle name="l_Tv Segmentada_SECOM PR - MAIS BRASIL - 2a  ETAPA - 13-05 CONFERENCIA 10.05.08_SPA - NUCLEO APRES_CINEMA_-_9_MERCADOS" xfId="2672" xr:uid="{CBB9B144-E1A4-4460-82C9-ACCC613C8977}"/>
    <cellStyle name="l_Tv Segmentada_SECOM PR - MAIS BRASIL - 2a  ETAPA - 13-05 CONFERENCIA 10.05.08_SPA - NUCLEO APRES_OOH - Rev 12" xfId="4596" xr:uid="{8BB0C060-F9B8-4B80-95D3-DF341AB98CEE}"/>
    <cellStyle name="l_Tv Segmentada_SECOM PR - MAIS BRASIL - 2a  ETAPA - 13-05 CONFERENCIA 10.05.08_SPA - NUCLEO APRES_Plano  DF - Jornal Meia Pág. Tab. 17.05" xfId="2673" xr:uid="{752C27CA-B22D-4660-9E73-31AC23AAE92E}"/>
    <cellStyle name="l_Tv Segmentada_SECOM PR - MAIS BRASIL - 2a  ETAPA - 13-05 CONFERENCIA 10.05.08_SPA - NUCLEO APRES_Plano  PE - Jornal Meia Pág. Tab. 17.05" xfId="2674" xr:uid="{CA427069-D400-49BC-B318-AE87FAE3BC6C}"/>
    <cellStyle name="l_Tv Segmentada_SECOM PR - MAIS BRASIL - 2a  ETAPA - 13-05 CONFERENCIA 10.05.08_SPA - NUCLEO APRES_Plano BA - Jornal Meia Pág. Tab. 17.05" xfId="2675" xr:uid="{B1D32FDD-7A8B-4E6B-B2FE-535D51FBD5F2}"/>
    <cellStyle name="l_Tv Segmentada_SECOM PR - MAIS BRASIL - 2a  ETAPA - 13-05 CONFERENCIA 10.05.08_SPA - NUCLEO APRES_Plano CE - Jornal Meia Pág. Tab. 17.05" xfId="2676" xr:uid="{9E880862-EC45-4E7A-A6ED-BB5533DA5950}"/>
    <cellStyle name="l_Tv Segmentada_SECOM PR - MAIS BRASIL - 2a  ETAPA - 13-05 CONFERENCIA 10.05.08_SPA - NUCLEO APRES_REV I - PLANO RÁDIO CONSOLIDADO MATISSE 07.07" xfId="2677" xr:uid="{2F2AB9C9-6003-4D75-9F0B-A61DEEB1527D}"/>
    <cellStyle name="l_Tv Segmentada_SECOM PR - MAIS BRASIL - 2a  ETAPA - 13-05 CONFERENCIA 10.05.08_SPA - NUCLEO APRES_SÉCULO 21" xfId="2678" xr:uid="{7F5B0AE3-826A-4A14-A23E-D3BF74C7C824}"/>
    <cellStyle name="l_Tv Segmentada_SECOM PR (1).." xfId="2679" xr:uid="{A7AF6089-A604-4F49-9547-03A2E8AA597D}"/>
    <cellStyle name="l_Tv Segmentada_SECOM PR (1).. 2" xfId="11886" xr:uid="{A43D82CA-F5B0-4D53-B923-3D8C4B706C62}"/>
    <cellStyle name="l_Tv Segmentada_SECOM PR (1).. 2 2" xfId="13642" xr:uid="{DD128B79-5943-4806-AF6B-3D351A454E42}"/>
    <cellStyle name="l_Tv Segmentada_SECOM PR (1).. 2 2 2" xfId="17272" xr:uid="{FA1ABA2D-DAC4-4CBC-9640-BB175C75ABC8}"/>
    <cellStyle name="l_Tv Segmentada_SECOM PR (1).. 2 2 2 2" xfId="23431" xr:uid="{3A6DCD80-2AA9-426B-8BAA-EB764BCF0CFD}"/>
    <cellStyle name="l_Tv Segmentada_SECOM PR (1).. 2 2 2 2 2" xfId="40698" xr:uid="{4E80A22A-4E94-4B2A-ABE3-CFFBEBDA4FE9}"/>
    <cellStyle name="l_Tv Segmentada_SECOM PR (1).. 2 2 2 3" xfId="28339" xr:uid="{86CB85F4-563B-4A79-98A5-5C0F4C3CC809}"/>
    <cellStyle name="l_Tv Segmentada_SECOM PR (1).. 2 2 3" xfId="31563" xr:uid="{7BAC8B89-8C53-491F-9A81-EC25BEEEDC51}"/>
    <cellStyle name="l_Tv Segmentada_SECOM PR (1).. 2 2 3 2" xfId="43787" xr:uid="{A4CA802E-E3BA-411E-B4A5-8D08550F83D7}"/>
    <cellStyle name="l_Tv Segmentada_SECOM PR (1).. 2 2 4" xfId="34555" xr:uid="{DAFCC0CE-D5FE-45B5-80B9-FCB3788F4620}"/>
    <cellStyle name="l_Tv Segmentada_SECOM PR (1).. 2 2 4 2" xfId="46274" xr:uid="{285F9FDE-AD4F-48A7-87FB-FD41A7CA24CF}"/>
    <cellStyle name="l_Tv Segmentada_SECOM PR (1).. 2 2 5" xfId="36756" xr:uid="{0EFFBEF8-7B47-49DA-96EE-6C2752D1EF09}"/>
    <cellStyle name="l_Tv Segmentada_SECOM PR (1).. 2 2 6" xfId="24668" xr:uid="{CE129656-8AE5-4C8E-8E3B-9FAD05847376}"/>
    <cellStyle name="l_Tv Segmentada_SECOM PR (1).. 2 3" xfId="15569" xr:uid="{A5FC4F81-8A68-4FED-9926-98AEFA42E971}"/>
    <cellStyle name="l_Tv Segmentada_SECOM PR (1).. 2 3 2" xfId="21728" xr:uid="{87218E3D-BA0D-4B51-8FE8-3D9162D98D7E}"/>
    <cellStyle name="l_Tv Segmentada_SECOM PR (1).. 2 3 2 2" xfId="39101" xr:uid="{ED1DD85A-F645-4AFF-A88D-50A87F760661}"/>
    <cellStyle name="l_Tv Segmentada_SECOM PR (1).. 2 3 3" xfId="26690" xr:uid="{92CCC3BF-0B7A-44B9-BF59-4C5B52034980}"/>
    <cellStyle name="l_Tv Segmentada_SECOM PR (1).. 2 4" xfId="29881" xr:uid="{A3DB55A4-7E8A-4077-B545-612D9A719153}"/>
    <cellStyle name="l_Tv Segmentada_SECOM PR (1).. 2 4 2" xfId="42191" xr:uid="{7D6552DB-C7FE-45A0-A631-F49EBDC1E956}"/>
    <cellStyle name="l_Tv Segmentada_SECOM PR (1).. 2 5" xfId="32865" xr:uid="{D2416DF3-4868-4D0E-BA12-AE24D80A66FB}"/>
    <cellStyle name="l_Tv Segmentada_SECOM PR (1).. 2 5 2" xfId="44620" xr:uid="{3C68DF86-2339-4909-8FA5-48E25AA52BDB}"/>
    <cellStyle name="l_Tv Segmentada_SECOM PR (1).. 2 6" xfId="35170" xr:uid="{1859741B-0894-4967-87EF-4670F94A85FC}"/>
    <cellStyle name="l_Tv Segmentada_SECOM PR (1).. 2 7" xfId="19571" xr:uid="{EA37217D-BB01-4520-B84D-F10A477158A4}"/>
    <cellStyle name="l_Tv Segmentada_SECOM PR (1).. 3" xfId="12839" xr:uid="{303742BE-378E-4DE6-A6D4-6896A63F3B2B}"/>
    <cellStyle name="l_Tv Segmentada_SECOM PR (1).. 3 2" xfId="16469" xr:uid="{412C7DE7-C8A6-42FA-82CA-EBC13FD926D8}"/>
    <cellStyle name="l_Tv Segmentada_SECOM PR (1).. 3 2 2" xfId="22628" xr:uid="{D173D3A2-C403-4C80-84E5-E4833A0DF026}"/>
    <cellStyle name="l_Tv Segmentada_SECOM PR (1).. 3 2 2 2" xfId="39906" xr:uid="{4DD250D4-AD86-4760-B9F6-954F3DEEF4BB}"/>
    <cellStyle name="l_Tv Segmentada_SECOM PR (1).. 3 2 3" xfId="27547" xr:uid="{27B675DB-E492-440D-9B63-A913309C4BA5}"/>
    <cellStyle name="l_Tv Segmentada_SECOM PR (1).. 3 2 4" xfId="48806" xr:uid="{C6E3CF27-2618-4FAE-AE80-699A863D56FF}"/>
    <cellStyle name="l_Tv Segmentada_SECOM PR (1).. 3 3" xfId="18169" xr:uid="{85C52A91-D5C9-4C67-BBFE-C5D7BE7FB079}"/>
    <cellStyle name="l_Tv Segmentada_SECOM PR (1).. 3 3 2" xfId="24328" xr:uid="{9FFFEB51-8FCB-479C-989C-4FAB5FC3B6CE}"/>
    <cellStyle name="l_Tv Segmentada_SECOM PR (1).. 3 3 2 2" xfId="42991" xr:uid="{A6CA45FF-040B-48A8-BEFD-FEEBB2905008}"/>
    <cellStyle name="l_Tv Segmentada_SECOM PR (1).. 3 3 3" xfId="30765" xr:uid="{ECA22C12-6FC5-42F2-BE01-D043F26F3AD0}"/>
    <cellStyle name="l_Tv Segmentada_SECOM PR (1).. 3 4" xfId="33762" xr:uid="{88D5F455-D938-4603-8200-3154CA9C1A35}"/>
    <cellStyle name="l_Tv Segmentada_SECOM PR (1).. 3 4 2" xfId="45481" xr:uid="{2B0470D1-2627-4FBE-AB57-0075D7411D97}"/>
    <cellStyle name="l_Tv Segmentada_SECOM PR (1).. 3 5" xfId="35964" xr:uid="{5FDB8065-20D7-4902-ABE8-C6CCAFDAB488}"/>
    <cellStyle name="l_Tv Segmentada_SECOM PR (1).. 3 6" xfId="32969" xr:uid="{E9AA67EC-8AFB-460F-8F61-6F9C064A0A9E}"/>
    <cellStyle name="l_Tv Segmentada_SECOM PR (1).. 3 6 2" xfId="44692" xr:uid="{836A39EC-84C5-402B-8231-F36201972F89}"/>
    <cellStyle name="l_Tv Segmentada_SECOM PR (1).. 4" xfId="14729" xr:uid="{E2117D39-8E22-48B4-9802-316C18FC1E4C}"/>
    <cellStyle name="l_Tv Segmentada_SECOM PR (1).. 4 2" xfId="20888" xr:uid="{35B5DE35-5328-4966-A3F1-668A57319B73}"/>
    <cellStyle name="l_Tv Segmentada_SECOM PR (1).. 4 2 2" xfId="38298" xr:uid="{8BD18E19-7F79-47C6-BEF9-2AE76D9B5436}"/>
    <cellStyle name="l_Tv Segmentada_SECOM PR (1).. 4 3" xfId="25796" xr:uid="{F168A22D-2C5A-48CD-8D95-16EDDB51CD10}"/>
    <cellStyle name="l_Tv Segmentada_SECOM PR (1).. 5" xfId="29007" xr:uid="{C7AFBBC6-DF34-48F8-AF45-A4577F94BC73}"/>
    <cellStyle name="l_Tv Segmentada_SECOM PR (1).. 5 2" xfId="41363" xr:uid="{1DFA8687-20D3-48D3-A76E-5B4D8D3C7211}"/>
    <cellStyle name="l_Tv Segmentada_SECOM PR (1).. 6" xfId="29009" xr:uid="{2C98C92B-5872-4090-98B3-43CB92779428}"/>
    <cellStyle name="l_Tv Segmentada_SECOM PR (1).._OOH - Rev 12" xfId="4597" xr:uid="{01358BB1-A506-4AA8-A62F-52E1FA9F9D56}"/>
    <cellStyle name="l_Tv Segmentada_SECOM PR -PERNAMBUCO -  14-05-08(1)" xfId="2680" xr:uid="{89AC875C-7E95-4BBB-AC49-2BB0157EA66D}"/>
    <cellStyle name="l_Tv Segmentada_SPA - NUCLEO APRES" xfId="2681" xr:uid="{EA0D50D3-0C00-4D6A-AAC3-5BE97BE9431E}"/>
    <cellStyle name="l_Tv Segmentada_SPA - NUCLEO APRES 2" xfId="11887" xr:uid="{4BC7D5BF-DB82-4341-84C2-576ACAA4BE03}"/>
    <cellStyle name="l_Tv Segmentada_SPA - NUCLEO APRES 2 2" xfId="13643" xr:uid="{60B20C45-1E3C-4FF6-898D-B539CF64ACB2}"/>
    <cellStyle name="l_Tv Segmentada_SPA - NUCLEO APRES 2 2 2" xfId="17273" xr:uid="{E9F7E69A-9A99-4D78-B9D0-2BD54AF49D30}"/>
    <cellStyle name="l_Tv Segmentada_SPA - NUCLEO APRES 2 2 2 2" xfId="23432" xr:uid="{B88919D2-1964-4A51-9B91-09D21C3A5AB4}"/>
    <cellStyle name="l_Tv Segmentada_SPA - NUCLEO APRES 2 2 2 2 2" xfId="40699" xr:uid="{F103CAE5-9570-4999-B605-0E18CAC20285}"/>
    <cellStyle name="l_Tv Segmentada_SPA - NUCLEO APRES 2 2 2 3" xfId="28340" xr:uid="{AA3DB31B-6DC4-4050-BEF3-E1F64D64775D}"/>
    <cellStyle name="l_Tv Segmentada_SPA - NUCLEO APRES 2 2 3" xfId="31564" xr:uid="{07EBB385-658B-4D0F-8166-33A2050BDC50}"/>
    <cellStyle name="l_Tv Segmentada_SPA - NUCLEO APRES 2 2 3 2" xfId="43788" xr:uid="{C7F3629E-DAE6-4BFC-8D1D-3CB4B8828A21}"/>
    <cellStyle name="l_Tv Segmentada_SPA - NUCLEO APRES 2 2 4" xfId="34556" xr:uid="{1F307F85-FA98-48F0-9C60-DA0C3895691F}"/>
    <cellStyle name="l_Tv Segmentada_SPA - NUCLEO APRES 2 2 4 2" xfId="46275" xr:uid="{A41ACCC9-98C6-4B3B-884F-FAC337F17B32}"/>
    <cellStyle name="l_Tv Segmentada_SPA - NUCLEO APRES 2 2 5" xfId="36757" xr:uid="{D7020C0F-8090-4E29-B6D6-671C57AD9902}"/>
    <cellStyle name="l_Tv Segmentada_SPA - NUCLEO APRES 2 2 6" xfId="24669" xr:uid="{D0BF511E-22AE-457A-8163-49BEA3DC8A41}"/>
    <cellStyle name="l_Tv Segmentada_SPA - NUCLEO APRES 2 3" xfId="15570" xr:uid="{553429D5-8725-4020-AF8F-F1C660BCFDE8}"/>
    <cellStyle name="l_Tv Segmentada_SPA - NUCLEO APRES 2 3 2" xfId="21729" xr:uid="{800E06D3-97BC-43D7-85E3-259BD43F0CC1}"/>
    <cellStyle name="l_Tv Segmentada_SPA - NUCLEO APRES 2 3 2 2" xfId="39102" xr:uid="{4BBD4313-2676-4BAE-9D62-9858519D38C5}"/>
    <cellStyle name="l_Tv Segmentada_SPA - NUCLEO APRES 2 3 3" xfId="26691" xr:uid="{5E2C977E-06FB-422B-8DA0-8855A41B0DBF}"/>
    <cellStyle name="l_Tv Segmentada_SPA - NUCLEO APRES 2 4" xfId="29882" xr:uid="{67AA8672-EEE9-48BB-8630-345731EAB3E7}"/>
    <cellStyle name="l_Tv Segmentada_SPA - NUCLEO APRES 2 4 2" xfId="42192" xr:uid="{BFF40197-3226-44ED-BAE0-C68405105A83}"/>
    <cellStyle name="l_Tv Segmentada_SPA - NUCLEO APRES 2 5" xfId="32866" xr:uid="{82C004D4-A757-48E7-B965-5655E55D352D}"/>
    <cellStyle name="l_Tv Segmentada_SPA - NUCLEO APRES 2 5 2" xfId="44621" xr:uid="{5AF2884B-2A28-4F0B-923E-AB75B614D72A}"/>
    <cellStyle name="l_Tv Segmentada_SPA - NUCLEO APRES 2 6" xfId="35171" xr:uid="{0D6462E1-631F-4B04-9DA9-39D905C67A89}"/>
    <cellStyle name="l_Tv Segmentada_SPA - NUCLEO APRES 2 7" xfId="18894" xr:uid="{B5F0DDA0-612F-4B61-8F6F-4375F30EFE0F}"/>
    <cellStyle name="l_Tv Segmentada_SPA - NUCLEO APRES 3" xfId="12840" xr:uid="{65993F48-CDB7-4651-AD0C-0C01E939B9FE}"/>
    <cellStyle name="l_Tv Segmentada_SPA - NUCLEO APRES 3 2" xfId="16470" xr:uid="{5EEB9138-98D7-4666-A97C-40209F8D9244}"/>
    <cellStyle name="l_Tv Segmentada_SPA - NUCLEO APRES 3 2 2" xfId="22629" xr:uid="{4263A8DA-0E0F-423B-A46B-0266C2248CBA}"/>
    <cellStyle name="l_Tv Segmentada_SPA - NUCLEO APRES 3 2 2 2" xfId="39907" xr:uid="{F1DCCD15-A108-403A-BE9F-B4762F60B5E2}"/>
    <cellStyle name="l_Tv Segmentada_SPA - NUCLEO APRES 3 2 3" xfId="27548" xr:uid="{5A76D14E-387B-473D-BE09-FCB4717C90D1}"/>
    <cellStyle name="l_Tv Segmentada_SPA - NUCLEO APRES 3 2 4" xfId="48807" xr:uid="{5F10236B-130D-40F4-B24F-4C8BD06DB743}"/>
    <cellStyle name="l_Tv Segmentada_SPA - NUCLEO APRES 3 3" xfId="18170" xr:uid="{150B376F-6EC4-4E02-8065-73650D3FF209}"/>
    <cellStyle name="l_Tv Segmentada_SPA - NUCLEO APRES 3 3 2" xfId="24329" xr:uid="{D0FE25F8-B6DE-4639-B624-55985D7418DA}"/>
    <cellStyle name="l_Tv Segmentada_SPA - NUCLEO APRES 3 3 2 2" xfId="42992" xr:uid="{5A595EEC-4603-437D-A72E-B7FBCB791FD7}"/>
    <cellStyle name="l_Tv Segmentada_SPA - NUCLEO APRES 3 3 3" xfId="30766" xr:uid="{51F326AE-C120-47AB-B0A4-7400D2F0840C}"/>
    <cellStyle name="l_Tv Segmentada_SPA - NUCLEO APRES 3 4" xfId="33763" xr:uid="{68EA7FF9-7613-4C36-9D18-24DE9F338823}"/>
    <cellStyle name="l_Tv Segmentada_SPA - NUCLEO APRES 3 4 2" xfId="45482" xr:uid="{23ED4499-53B8-4C0E-AAEE-F429A1E6204A}"/>
    <cellStyle name="l_Tv Segmentada_SPA - NUCLEO APRES 3 5" xfId="35965" xr:uid="{1EB39C73-7827-4FD4-A67E-88C6FB395F58}"/>
    <cellStyle name="l_Tv Segmentada_SPA - NUCLEO APRES 3 6" xfId="36961" xr:uid="{A972A9B7-9AF1-40A3-8308-C6F674C14F1E}"/>
    <cellStyle name="l_Tv Segmentada_SPA - NUCLEO APRES 3 6 2" xfId="46497" xr:uid="{9238C57B-1109-45A9-9770-1937E13A57E8}"/>
    <cellStyle name="l_Tv Segmentada_SPA - NUCLEO APRES 4" xfId="14730" xr:uid="{75F90F70-1022-468A-8EA6-939DE51513FE}"/>
    <cellStyle name="l_Tv Segmentada_SPA - NUCLEO APRES 4 2" xfId="20889" xr:uid="{5437E09B-BA99-4549-BDB8-025E1CF98643}"/>
    <cellStyle name="l_Tv Segmentada_SPA - NUCLEO APRES 4 2 2" xfId="38299" xr:uid="{0D1A2338-C374-4473-B39D-D489F264EEC3}"/>
    <cellStyle name="l_Tv Segmentada_SPA - NUCLEO APRES 4 3" xfId="25797" xr:uid="{627294E9-1BBF-44D7-A956-5D31DB072170}"/>
    <cellStyle name="l_Tv Segmentada_SPA - NUCLEO APRES 5" xfId="29008" xr:uid="{2765E1DA-7FD0-40EF-8E7B-494CE3B1608E}"/>
    <cellStyle name="l_Tv Segmentada_SPA - NUCLEO APRES 5 2" xfId="41364" xr:uid="{DF538257-1164-4FFE-A55B-43B4A4F85DBC}"/>
    <cellStyle name="l_Tv Segmentada_SPA - NUCLEO APRES 6" xfId="29010" xr:uid="{C5BC95D8-F0A7-42FB-8CF7-371E43945CB4}"/>
    <cellStyle name="l_Tv Segmentada_SPA - NUCLEO APRES_OOH - Rev 12" xfId="4598" xr:uid="{0CD53B3E-1845-4FCE-A913-CF2009CEDBF9}"/>
    <cellStyle name="LeverCurrency" xfId="2682" xr:uid="{F7D2F66B-1D69-4CEA-B26E-17CD77035203}"/>
    <cellStyle name="LeverGRP" xfId="2683" xr:uid="{BC98E98F-D393-4002-8B34-D827118B480F}"/>
    <cellStyle name="LeverGRP 2" xfId="4937" xr:uid="{CF39AFEC-E011-4B1C-A693-A271947A8B36}"/>
    <cellStyle name="LeverGRP 2 2" xfId="5912" xr:uid="{F25C4288-FF64-45B9-A341-E730F6DF53C8}"/>
    <cellStyle name="LeverGRP 2 2 2" xfId="20890" xr:uid="{6AB84A64-BC1F-4BE8-B467-AA23C318831D}"/>
    <cellStyle name="LeverGRP 2 3" xfId="6728" xr:uid="{3632C063-D600-42A2-A6F4-3F8BAE84425C}"/>
    <cellStyle name="LeverGRP 2 4" xfId="7050" xr:uid="{C3C1FB2B-2F90-4027-92F2-0DC0C0CF2312}"/>
    <cellStyle name="LeverGRP 2 5" xfId="7448" xr:uid="{3A78109A-DE17-460B-A39A-FA65225FEA6C}"/>
    <cellStyle name="LeverGRP 2 6" xfId="14731" xr:uid="{A8B38148-A6D9-4745-BC1D-3CD7FA0F63E2}"/>
    <cellStyle name="LeverGRP 3" xfId="5580" xr:uid="{CBF86D3D-8DDF-43F0-AE17-5E3B3081A03B}"/>
    <cellStyle name="LeverGRP 3 2" xfId="23521" xr:uid="{AD156978-EA46-4712-BCE2-F706721A8610}"/>
    <cellStyle name="LeverGRP 3 3" xfId="17362" xr:uid="{2A99F993-AEA5-489C-A6C7-C421633AFE00}"/>
    <cellStyle name="LeverGRP 4" xfId="5533" xr:uid="{0C154D63-A2B7-4EE8-B680-F94A4F6896E7}"/>
    <cellStyle name="LeverGRP 4 2" xfId="18799" xr:uid="{35248E79-0CA5-4611-B608-1A4FAA9750CE}"/>
    <cellStyle name="LeverGRP 5" xfId="6298" xr:uid="{B9301D98-8C2F-49EC-A1B0-E718549458F9}"/>
    <cellStyle name="LeverGRP 5 2" xfId="19475" xr:uid="{141064B1-3CED-49A3-B75C-02254FBBA64A}"/>
    <cellStyle name="LeverGRP 6" xfId="5517" xr:uid="{3F1B7434-6FEA-40F4-B2B6-552DA140E958}"/>
    <cellStyle name="Lien hypertexte_PERSONAL" xfId="2684" xr:uid="{5177648E-EF00-4B77-8D8B-7DF9B3FC3F94}"/>
    <cellStyle name="Link Currency (0)" xfId="2685" xr:uid="{BBBEDF2A-3DF1-4959-8431-ABC73A9E303D}"/>
    <cellStyle name="Link Currency (2)" xfId="2686" xr:uid="{6393D6D6-5824-47D4-8250-FC9F456E0BA3}"/>
    <cellStyle name="Link Units (0)" xfId="2687" xr:uid="{7DE1A728-BEEF-45B3-A976-C8CD1D70D414}"/>
    <cellStyle name="Link Units (1)" xfId="2688" xr:uid="{D550B16B-700F-4D1B-8D92-C7983153AD56}"/>
    <cellStyle name="Link Units (2)" xfId="2689" xr:uid="{3FEB8203-9A68-48EA-A420-40F582ED542D}"/>
    <cellStyle name="Linked Cell" xfId="4599" xr:uid="{A471A44B-CCAF-4D0C-A114-4E1A23775ADA}"/>
    <cellStyle name="Lite Shading" xfId="11022" xr:uid="{F95C9815-A51F-475E-876B-C022E6B2F732}"/>
    <cellStyle name="Lite Shading 2" xfId="14735" xr:uid="{DAAA78B9-DA20-4625-9F00-57B20543A2E9}"/>
    <cellStyle name="Lite Shading 2 2" xfId="20894" xr:uid="{36723E75-2817-4EEB-8918-585D0D675EBE}"/>
    <cellStyle name="Lite Shading 3" xfId="17363" xr:uid="{AD0CC128-1190-4901-95A7-F98E51D9FE4A}"/>
    <cellStyle name="Lite Shading 3 2" xfId="23522" xr:uid="{15C89956-3204-4F93-8B6D-E4C59337B577}"/>
    <cellStyle name="Lite Shading 4" xfId="18804" xr:uid="{3EEF905E-3D6D-4510-8441-05D01851E325}"/>
    <cellStyle name="Lite Shading 5" xfId="46973" xr:uid="{A0451F31-04BB-4F75-8433-91C366592A43}"/>
    <cellStyle name="Lite Shading 6" xfId="47317" xr:uid="{DC16657C-AA85-428F-AA57-010CAAD342A3}"/>
    <cellStyle name="MacroCode" xfId="4600" xr:uid="{5C0AF867-8981-4BF0-802E-F2EA042BFC3E}"/>
    <cellStyle name="MacroCode 2" xfId="11098" xr:uid="{27B23705-2B49-4972-8068-B79F60FEE4BB}"/>
    <cellStyle name="MacroCode 2 2" xfId="11892" xr:uid="{045940D5-08B7-4CC2-9FED-36C667BA18FB}"/>
    <cellStyle name="MacroCode 2 2 2" xfId="13648" xr:uid="{8EE1564E-6E6A-47F1-9402-B629B38D737E}"/>
    <cellStyle name="MacroCode 2 2 2 2" xfId="17278" xr:uid="{5F5AC9FC-2083-4F7F-852B-14C662EB1E74}"/>
    <cellStyle name="MacroCode 2 2 2 2 2" xfId="23437" xr:uid="{FED42EE4-B3DD-4CF2-BAF1-0AE022665205}"/>
    <cellStyle name="MacroCode 2 2 2 2 2 2" xfId="40704" xr:uid="{BCC77133-DBC0-4CA0-971C-FB84D0573389}"/>
    <cellStyle name="MacroCode 2 2 2 2 3" xfId="28345" xr:uid="{3706322F-F071-43C8-825E-FFCA843FC17C}"/>
    <cellStyle name="MacroCode 2 2 2 3" xfId="18182" xr:uid="{EA087A7D-056C-42CE-88BD-73B9CACADF84}"/>
    <cellStyle name="MacroCode 2 2 2 3 2" xfId="24341" xr:uid="{BA81F07A-4E11-4026-8B94-48BAB923C046}"/>
    <cellStyle name="MacroCode 2 2 2 3 2 2" xfId="43793" xr:uid="{00C340BF-4E83-4C54-B4EF-F961AD561D59}"/>
    <cellStyle name="MacroCode 2 2 2 3 3" xfId="31569" xr:uid="{1C56277E-D225-48BE-8C04-E4505A3EA76B}"/>
    <cellStyle name="MacroCode 2 2 2 4" xfId="34561" xr:uid="{24120321-AE5B-4C4B-9D47-EA7C66F0494C}"/>
    <cellStyle name="MacroCode 2 2 2 5" xfId="24674" xr:uid="{28D29B6E-804A-4FD5-9022-6BDF658B7C7B}"/>
    <cellStyle name="MacroCode 2 2 2 6" xfId="47098" xr:uid="{151BC387-D51F-4B2F-A611-EBD4D1C693D9}"/>
    <cellStyle name="MacroCode 2 2 3" xfId="15575" xr:uid="{C8139820-F51E-4DA2-80FC-3C5A1DB9375F}"/>
    <cellStyle name="MacroCode 2 2 3 2" xfId="21734" xr:uid="{C69BC94B-C101-423E-AEB0-CABA4776AA26}"/>
    <cellStyle name="MacroCode 2 2 3 2 2" xfId="39107" xr:uid="{25FF02A9-F07D-4CC4-82C1-A572F84A031E}"/>
    <cellStyle name="MacroCode 2 2 3 3" xfId="26696" xr:uid="{C8D22502-F3B3-4D69-A786-0C33F8416B45}"/>
    <cellStyle name="MacroCode 2 2 4" xfId="17383" xr:uid="{1846031A-59BF-489D-A69F-CC3A6CC15861}"/>
    <cellStyle name="MacroCode 2 2 4 2" xfId="23542" xr:uid="{E0F82394-EFF4-4F98-B443-537D8A610691}"/>
    <cellStyle name="MacroCode 2 2 4 2 2" xfId="42197" xr:uid="{8260F8EE-6743-42D0-A4BA-B76604312FF5}"/>
    <cellStyle name="MacroCode 2 2 4 3" xfId="29887" xr:uid="{260B6363-8071-4099-B73A-5E9603E8F803}"/>
    <cellStyle name="MacroCode 2 2 5" xfId="32871" xr:uid="{65724D5A-CF44-4883-ABB7-075EFD34AA20}"/>
    <cellStyle name="MacroCode 2 2 5 2" xfId="44626" xr:uid="{B95922B4-427F-499F-BC57-B87277887DF6}"/>
    <cellStyle name="MacroCode 2 2 6" xfId="18577" xr:uid="{BE55849D-0167-4BCF-AE2C-B5CDBD2B514B}"/>
    <cellStyle name="MacroCode 2 2 7" xfId="46990" xr:uid="{586D6447-A8F6-4B32-969D-C2B2DEF944A0}"/>
    <cellStyle name="MacroCode 2 3" xfId="12856" xr:uid="{BEBEF536-EA4A-4ABA-91D0-4FA6AA8F0E93}"/>
    <cellStyle name="MacroCode 2 3 2" xfId="16486" xr:uid="{AB95D458-B464-49DC-9FCE-9CF4CB4B513E}"/>
    <cellStyle name="MacroCode 2 3 2 2" xfId="22645" xr:uid="{55FF0294-6517-4C3A-93EA-08D9FD5EA748}"/>
    <cellStyle name="MacroCode 2 3 2 2 2" xfId="39912" xr:uid="{E3535DA5-9D42-4011-8F22-59C41F995996}"/>
    <cellStyle name="MacroCode 2 3 2 3" xfId="27553" xr:uid="{6433155A-701F-4998-98B0-441BD5F88C9E}"/>
    <cellStyle name="MacroCode 2 3 3" xfId="18175" xr:uid="{D7BB0EA4-0C4A-4C15-BFEA-CCB1CE56F2BA}"/>
    <cellStyle name="MacroCode 2 3 3 2" xfId="24334" xr:uid="{FE21C07C-9A67-4F23-AE9B-7AF91B5BD62D}"/>
    <cellStyle name="MacroCode 2 3 3 2 2" xfId="43001" xr:uid="{BC05CC9D-7AE7-45CC-9D32-65048A95DB9B}"/>
    <cellStyle name="MacroCode 2 3 3 3" xfId="30777" xr:uid="{410A2848-D7AB-4B71-9C10-FAF0CFF61269}"/>
    <cellStyle name="MacroCode 2 3 4" xfId="33769" xr:uid="{6752821E-3619-44B6-B1F1-EB828AB52228}"/>
    <cellStyle name="MacroCode 2 3 4 2" xfId="45488" xr:uid="{5E5A2186-28D7-4FF3-9A8F-374043331A9F}"/>
    <cellStyle name="MacroCode 2 3 5" xfId="35970" xr:uid="{BC7F3F1E-8007-4FF0-B8A4-F24762B3C283}"/>
    <cellStyle name="MacroCode 2 3 6" xfId="37162" xr:uid="{B59FD3C8-0D88-47CA-ABAA-4C10D5284C66}"/>
    <cellStyle name="MacroCode 2 3 6 2" xfId="46698" xr:uid="{0C0ABC82-F799-43A0-9393-BC9F54ABD10A}"/>
    <cellStyle name="MacroCode 2 3 7" xfId="18892" xr:uid="{09B9B4BE-57FE-4285-B4CC-717753EDFDCF}"/>
    <cellStyle name="MacroCode 2 3 8" xfId="47460" xr:uid="{29B694A5-287D-4DC2-9385-7D2851C1D90B}"/>
    <cellStyle name="MacroCode 2 4" xfId="14783" xr:uid="{7A81D9C8-8443-4950-BF18-3BA5CB357DAC}"/>
    <cellStyle name="MacroCode 2 4 2" xfId="20942" xr:uid="{4FED22E5-137D-4702-A0E5-EE1BE4F62426}"/>
    <cellStyle name="MacroCode 2 4 2 2" xfId="38315" xr:uid="{AEDCE655-768E-4200-A895-FD9E0629EAE6}"/>
    <cellStyle name="MacroCode 2 4 3" xfId="25902" xr:uid="{805B060E-376D-4840-BDE4-2057E0CB7D7F}"/>
    <cellStyle name="MacroCode 2 5" xfId="17376" xr:uid="{EE98D7DA-9139-4CDA-A95C-AE2F6BE88957}"/>
    <cellStyle name="MacroCode 2 5 2" xfId="23535" xr:uid="{80A96316-C187-4B14-9470-22B6E70CD8D4}"/>
    <cellStyle name="MacroCode 2 5 2 2" xfId="41405" xr:uid="{37EBCA24-1378-43D9-A29F-1FC126B0CDBD}"/>
    <cellStyle name="MacroCode 2 5 3" xfId="29093" xr:uid="{78218F02-4AB9-4654-93E8-38236D3D6FA2}"/>
    <cellStyle name="MacroCode 2 6" xfId="32077" xr:uid="{5C34684D-0CA8-4460-A385-E7BC833C765F}"/>
    <cellStyle name="MacroCode 2 6 2" xfId="43832" xr:uid="{FA0C2178-65DA-4116-B74C-366E57BFFDBA}"/>
    <cellStyle name="MacroCode 2 7" xfId="19767" xr:uid="{68457A80-857D-4875-AECA-0323D4449338}"/>
    <cellStyle name="MacroCode 3" xfId="11023" xr:uid="{05F67FE5-08B1-4C56-8FD2-A0F3C0D4D251}"/>
    <cellStyle name="Mike" xfId="4601" xr:uid="{8D49DDDE-0F8C-4316-B549-35B6F76B3F25}"/>
    <cellStyle name="Millares [0]_1998-1" xfId="2690" xr:uid="{7C7E5842-3DAF-4F74-B52C-BEEDCA2C1F0A}"/>
    <cellStyle name="Millares_1998-1" xfId="2691" xr:uid="{4A192225-2A8E-45C2-A1B0-610F84214118}"/>
    <cellStyle name="Milliers [0]_#4-Cust Seg Cnt Map" xfId="2692" xr:uid="{CFD57486-5F52-45DD-A391-8918E553F9ED}"/>
    <cellStyle name="Milliers_#4-Cust Seg Cnt Map" xfId="2693" xr:uid="{60CAD27F-0926-4AC1-AF50-BC12857C37F8}"/>
    <cellStyle name="Moeda" xfId="1" builtinId="4"/>
    <cellStyle name="Moeda 10" xfId="2863" xr:uid="{CD2F5314-C1D6-4206-A089-8A0BFC9AAE24}"/>
    <cellStyle name="Moeda 10 10" xfId="3299" xr:uid="{1DBEAEE7-8A85-4682-B721-F252E2F74D25}"/>
    <cellStyle name="Moeda 10 2" xfId="3049" xr:uid="{13B2D8AB-89E5-4E5A-8682-A05BFF65A174}"/>
    <cellStyle name="Moeda 10 2 2" xfId="5163" xr:uid="{1330BEDD-0FA7-4B03-9404-54CC6377FF52}"/>
    <cellStyle name="Moeda 10 2 2 2" xfId="23451" xr:uid="{95304554-78FB-47C7-927E-A83FA8842840}"/>
    <cellStyle name="Moeda 10 2 2 2 2" xfId="49486" xr:uid="{80194974-C989-4D6B-8947-CBAE2FF5EA91}"/>
    <cellStyle name="Moeda 10 2 2 3" xfId="48832" xr:uid="{0351D3E0-1559-45A5-B312-CD43028C87D3}"/>
    <cellStyle name="Moeda 10 2 2 4" xfId="17292" xr:uid="{62525958-AD86-4658-BBD3-7548FCB55FE2}"/>
    <cellStyle name="Moeda 10 2 3" xfId="8329" xr:uid="{1060DD38-96BE-45C1-B87C-388C69E5A650}"/>
    <cellStyle name="Moeda 10 2 3 2" xfId="49705" xr:uid="{95007422-3A67-496B-9F92-29AEAB981329}"/>
    <cellStyle name="Moeda 10 2 3 3" xfId="49050" xr:uid="{2BC3435C-D1A6-47EE-95A6-F72040D36ECA}"/>
    <cellStyle name="Moeda 10 2 3 4" xfId="19805" xr:uid="{8C0D5C94-FF6B-4605-BAAE-9B8A8DB97832}"/>
    <cellStyle name="Moeda 10 2 4" xfId="9107" xr:uid="{AC0F55F4-AEA3-4469-A6EB-0F00B2C46891}"/>
    <cellStyle name="Moeda 10 2 4 2" xfId="49267" xr:uid="{F621C837-489E-4CBD-B079-F7A48DEB54A3}"/>
    <cellStyle name="Moeda 10 2 4 3" xfId="47112" xr:uid="{759AA280-DBA4-4462-B809-740357B890F2}"/>
    <cellStyle name="Moeda 10 2 5" xfId="10048" xr:uid="{4599C70F-1A6E-485F-8DFA-AC7EF8FD8CAE}"/>
    <cellStyle name="Moeda 10 2 5 2" xfId="47486" xr:uid="{82DE4138-0E79-4D4C-84C4-BCAF72C09DA9}"/>
    <cellStyle name="Moeda 10 2 6" xfId="47831" xr:uid="{D0C6EF71-FBD1-420B-BDC1-AF8E73E96E89}"/>
    <cellStyle name="Moeda 10 2 7" xfId="13662" xr:uid="{2578EAA6-0341-4749-8F68-200C0E0B5F2F}"/>
    <cellStyle name="Moeda 10 2 8" xfId="3317" xr:uid="{71737EBF-8ADD-446C-9076-B0686DC97FF3}"/>
    <cellStyle name="Moeda 10 3" xfId="5146" xr:uid="{E38D4609-8079-4958-B398-62728E21A6E8}"/>
    <cellStyle name="Moeda 10 3 2" xfId="8312" xr:uid="{867186BA-72F5-4E88-BBC2-C3DCA89C32CE}"/>
    <cellStyle name="Moeda 10 3 2 2" xfId="49382" xr:uid="{E727BD8D-E19E-4856-B2F0-B42B5BDEC3D6}"/>
    <cellStyle name="Moeda 10 3 2 3" xfId="21764" xr:uid="{75ABAB1F-882B-4558-9B0D-BE917B83D75D}"/>
    <cellStyle name="Moeda 10 3 3" xfId="9090" xr:uid="{A99FD93B-3781-4121-9441-DDF7A5799CD9}"/>
    <cellStyle name="Moeda 10 3 3 2" xfId="47945" xr:uid="{566E4B35-0960-4021-9D84-FB9B9CE21D11}"/>
    <cellStyle name="Moeda 10 3 4" xfId="10031" xr:uid="{A6E4E603-A655-4628-BDEC-49A0249E8DE4}"/>
    <cellStyle name="Moeda 10 3 5" xfId="15605" xr:uid="{659F9C16-383C-4613-B075-9F64C3D7EE41}"/>
    <cellStyle name="Moeda 10 4" xfId="4670" xr:uid="{0C7EF57F-BD68-4422-8D70-8B85A358939D}"/>
    <cellStyle name="Moeda 10 4 2" xfId="49603" xr:uid="{7B4AED1C-AEB5-49EE-A6DB-3C3407901AE2}"/>
    <cellStyle name="Moeda 10 4 3" xfId="48948" xr:uid="{0D2F1A98-C6F1-43A2-B7B3-A2E18F0E3865}"/>
    <cellStyle name="Moeda 10 4 4" xfId="19130" xr:uid="{07DF71F2-4313-4604-BB6B-3FE4F93E5FF4}"/>
    <cellStyle name="Moeda 10 5" xfId="3204" xr:uid="{BC0C09AE-E071-4270-BBC8-1865A6DDD1C8}"/>
    <cellStyle name="Moeda 10 5 10" xfId="11917" xr:uid="{40E58E0F-9BBA-4F51-BD5F-629E8E1FAD99}"/>
    <cellStyle name="Moeda 10 5 11" xfId="49965" xr:uid="{BBB7EBC7-E4F9-480A-991C-A0351971EE3D}"/>
    <cellStyle name="Moeda 10 5 12" xfId="49979" xr:uid="{83A9A948-2567-4221-B1A9-60DCDCA00C4D}"/>
    <cellStyle name="Moeda 10 5 12 2" xfId="50055" xr:uid="{BDA290E3-B657-47FC-8584-FFC53BB2FB6F}"/>
    <cellStyle name="Moeda 10 5 12 3" xfId="50105" xr:uid="{C4938AF8-C9F4-4F6E-BFDE-A4E9C0C6932C}"/>
    <cellStyle name="Moeda 10 5 12 4" xfId="50340" xr:uid="{07577C0F-70EB-444E-AEDD-664E2D2FBF81}"/>
    <cellStyle name="Moeda 10 5 12 5" xfId="50331" xr:uid="{A7A87BCE-8B72-4B82-8FF6-4B4DC72EF3E2}"/>
    <cellStyle name="Moeda 10 5 13" xfId="50080" xr:uid="{3678D2AB-9939-4A03-BD31-32C0ED1FBFF3}"/>
    <cellStyle name="Moeda 10 5 2" xfId="3205" xr:uid="{4216C006-ABCB-4CCE-AC41-F3B641284946}"/>
    <cellStyle name="Moeda 10 5 2 2" xfId="5093" xr:uid="{52297E3E-C303-4FC9-9C9D-F5A0147B0932}"/>
    <cellStyle name="Moeda 10 5 2 2 2" xfId="8268" xr:uid="{11D1A62D-D712-496F-B7C1-215AE28E4BAD}"/>
    <cellStyle name="Moeda 10 5 2 2 2 2" xfId="49477" xr:uid="{92940063-8674-497D-AACA-3A9C60D1F8B3}"/>
    <cellStyle name="Moeda 10 5 2 2 2 3" xfId="23442" xr:uid="{12D9C9CC-9C15-476E-918E-CA9E27DD4389}"/>
    <cellStyle name="Moeda 10 5 2 2 3" xfId="9046" xr:uid="{5A516E91-8FDD-4595-A3EA-AFFFAE65121B}"/>
    <cellStyle name="Moeda 10 5 2 2 3 2" xfId="48823" xr:uid="{3B9836DA-E2E5-4CBF-9A85-1A27F2C18055}"/>
    <cellStyle name="Moeda 10 5 2 2 4" xfId="9983" xr:uid="{A7492E7F-F0A6-4BD1-B766-EBCDF7379DF1}"/>
    <cellStyle name="Moeda 10 5 2 2 5" xfId="17283" xr:uid="{E48CED32-766B-4780-956E-D5471CAD5DA1}"/>
    <cellStyle name="Moeda 10 5 2 3" xfId="4977" xr:uid="{EA639328-2526-4687-95E0-5CBF5A8572E4}"/>
    <cellStyle name="Moeda 10 5 2 3 2" xfId="49696" xr:uid="{DC35CA6D-04BE-4911-A9D2-15BA035830A5}"/>
    <cellStyle name="Moeda 10 5 2 3 3" xfId="49041" xr:uid="{AB0F8619-306B-4FC3-9171-B3B144DA8970}"/>
    <cellStyle name="Moeda 10 5 2 3 4" xfId="19796" xr:uid="{1FF46166-A6BA-4673-AFE8-662A8DBA6D97}"/>
    <cellStyle name="Moeda 10 5 2 4" xfId="7499" xr:uid="{D8E67875-A898-43C8-BC99-DE12945C48C8}"/>
    <cellStyle name="Moeda 10 5 2 4 2" xfId="49258" xr:uid="{263022D2-71B6-4E24-BBC5-4F5A5ABB6B9D}"/>
    <cellStyle name="Moeda 10 5 2 4 3" xfId="47103" xr:uid="{691375E1-855B-4071-8573-FC4C4B148B63}"/>
    <cellStyle name="Moeda 10 5 2 5" xfId="8174" xr:uid="{DEF1745B-49BE-4AB4-8D93-512401392E55}"/>
    <cellStyle name="Moeda 10 5 2 5 2" xfId="47477" xr:uid="{264D39A3-7304-490E-9949-696FD958D7E9}"/>
    <cellStyle name="Moeda 10 5 2 6" xfId="8949" xr:uid="{DD06CDA3-DDB3-4E2E-A7BD-E547840187F9}"/>
    <cellStyle name="Moeda 10 5 2 6 2" xfId="47822" xr:uid="{512812D5-D12D-487D-957C-7399941D876D}"/>
    <cellStyle name="Moeda 10 5 2 7" xfId="9879" xr:uid="{E532A6CA-A355-43D9-A9ED-F1B0295145EA}"/>
    <cellStyle name="Moeda 10 5 2 8" xfId="13653" xr:uid="{74B5F53F-9BFB-4AD2-88E1-290896A04B2A}"/>
    <cellStyle name="Moeda 10 5 3" xfId="3220" xr:uid="{199F5AF5-ED09-4475-9F96-5BCD6808F362}"/>
    <cellStyle name="Moeda 10 5 3 2" xfId="5102" xr:uid="{FC89E513-C35E-4ADA-B29C-7700D266B769}"/>
    <cellStyle name="Moeda 10 5 3 2 2" xfId="49373" xr:uid="{17FC479B-50C8-4891-92C3-607DAF9F2B62}"/>
    <cellStyle name="Moeda 10 5 3 2 3" xfId="21743" xr:uid="{99A98A23-1BB5-4F6C-B8C7-B26E9C218EF9}"/>
    <cellStyle name="Moeda 10 5 3 3" xfId="8276" xr:uid="{FB7B0B43-8389-4522-AA31-C9002A315AEB}"/>
    <cellStyle name="Moeda 10 5 3 3 2" xfId="47936" xr:uid="{CD595668-1DFF-4ED1-B625-CBA37ED6152C}"/>
    <cellStyle name="Moeda 10 5 3 4" xfId="9054" xr:uid="{B2ECB354-5084-4282-AAA4-136207CBA691}"/>
    <cellStyle name="Moeda 10 5 3 5" xfId="9992" xr:uid="{6DEEBBC1-2A40-4F7F-BDD9-235478B488D4}"/>
    <cellStyle name="Moeda 10 5 3 6" xfId="15584" xr:uid="{DDBEAFE0-3C14-4C7C-B0FD-2FCE2157E71E}"/>
    <cellStyle name="Moeda 10 5 4" xfId="5092" xr:uid="{8EF14593-594D-4A55-BAFC-6212B1F1BEBE}"/>
    <cellStyle name="Moeda 10 5 4 2" xfId="8267" xr:uid="{F20EE310-7DC2-4B81-B988-30C0CEDCC214}"/>
    <cellStyle name="Moeda 10 5 4 2 2" xfId="49594" xr:uid="{BEA0B6F9-ED08-4A57-8989-6969B16EBC37}"/>
    <cellStyle name="Moeda 10 5 4 3" xfId="9045" xr:uid="{8B0A801C-CE6B-40E2-B92D-D8CE4D35D733}"/>
    <cellStyle name="Moeda 10 5 4 3 2" xfId="48939" xr:uid="{FB989AFB-1A7B-40A8-96AF-EDAFD27E8DE4}"/>
    <cellStyle name="Moeda 10 5 4 4" xfId="9982" xr:uid="{39934686-D24D-4704-B522-D165E7FB2E39}"/>
    <cellStyle name="Moeda 10 5 4 5" xfId="19116" xr:uid="{5024AFC7-DFE4-4B93-B6FE-250F73664B7B}"/>
    <cellStyle name="Moeda 10 5 5" xfId="3370" xr:uid="{F2EA01C2-219F-463E-B170-5EB3EC5342A6}"/>
    <cellStyle name="Moeda 10 5 5 2" xfId="49156" xr:uid="{3500F9CF-6091-4685-95FB-2A57085C9CD8}"/>
    <cellStyle name="Moeda 10 5 5 3" xfId="46995" xr:uid="{EFCB56A5-3E07-49C7-A25B-6FAA1C5371AA}"/>
    <cellStyle name="Moeda 10 5 6" xfId="7547" xr:uid="{51D3B5C0-66E5-49A6-A6F1-E6C19DFF99E5}"/>
    <cellStyle name="Moeda 10 5 6 2" xfId="47339" xr:uid="{8C827BB2-8223-42BC-9A4D-579128AD7D7A}"/>
    <cellStyle name="Moeda 10 5 7" xfId="8423" xr:uid="{5414262A-D96F-4C44-8599-C24F10DDD3C6}"/>
    <cellStyle name="Moeda 10 5 7 2" xfId="47720" xr:uid="{3EE82948-4833-4802-9F9C-354E5BAB7909}"/>
    <cellStyle name="Moeda 10 5 8" xfId="8451" xr:uid="{FA737F79-09CB-4943-A87D-B6C8D69D571C}"/>
    <cellStyle name="Moeda 10 5 9" xfId="9218" xr:uid="{D10C1138-0B0C-46BB-8E5D-77CD0669E095}"/>
    <cellStyle name="Moeda 10 6" xfId="47004" xr:uid="{BB0F24FC-949C-4D6C-B412-CBB4280414DB}"/>
    <cellStyle name="Moeda 10 6 2" xfId="49165" xr:uid="{8E9C9BFD-3AA8-408D-B274-E050057240DD}"/>
    <cellStyle name="Moeda 10 7" xfId="47354" xr:uid="{E42C75FA-B7C3-4441-A0AB-8B6C5702A6DB}"/>
    <cellStyle name="Moeda 10 8" xfId="47729" xr:uid="{D7D32A6C-198A-46BC-A9E0-1EEDE7D17954}"/>
    <cellStyle name="Moeda 10 9" xfId="11963" xr:uid="{05053717-0743-4727-8FC2-3D4FD65A9AEA}"/>
    <cellStyle name="Moeda 11" xfId="2865" xr:uid="{CA363668-C466-483B-9AF1-7B28314DF0DF}"/>
    <cellStyle name="Moeda 11 10" xfId="3308" xr:uid="{C7D0D549-C226-41FB-9356-8D10A1D508F1}"/>
    <cellStyle name="Moeda 11 2" xfId="3244" xr:uid="{B9056D31-8B2D-429A-81B4-DA7D39FBC381}"/>
    <cellStyle name="Moeda 11 2 10" xfId="17299" xr:uid="{D42F2A8A-52A3-42C3-8E22-BE663553FC58}"/>
    <cellStyle name="Moeda 11 2 11" xfId="50097" xr:uid="{29C23E19-23A8-4526-B28B-835898AD7566}"/>
    <cellStyle name="Moeda 11 2 2" xfId="3295" xr:uid="{40B88C75-358F-4BCF-B80A-22DBAAD6E280}"/>
    <cellStyle name="Moeda 11 2 2 2" xfId="3313" xr:uid="{970FB087-7A36-4E5A-9C66-9DB7D5BBAD4C}"/>
    <cellStyle name="Moeda 11 2 2 2 2" xfId="5159" xr:uid="{E3BB589D-97B5-4B47-BDDE-DF5886010914}"/>
    <cellStyle name="Moeda 11 2 2 2 3" xfId="8325" xr:uid="{B958DB61-55C4-44A5-9F51-249DA6425A3C}"/>
    <cellStyle name="Moeda 11 2 2 2 4" xfId="9103" xr:uid="{63B02C2E-C5AE-496C-9A0E-0307ECD8CAF6}"/>
    <cellStyle name="Moeda 11 2 2 2 5" xfId="10044" xr:uid="{CEF6CC20-0920-4283-A83B-DA1E2F7EA360}"/>
    <cellStyle name="Moeda 11 2 2 2 6" xfId="49493" xr:uid="{8CB8FDC5-3995-4E2A-8162-EA8320996AE9}"/>
    <cellStyle name="Moeda 11 2 2 3" xfId="5142" xr:uid="{C28AC862-212C-4329-9720-C145772DBA7A}"/>
    <cellStyle name="Moeda 11 2 2 3 2" xfId="8311" xr:uid="{C26824B5-4518-472B-A068-A7CD568A646C}"/>
    <cellStyle name="Moeda 11 2 2 3 3" xfId="9089" xr:uid="{6E9F95BD-922C-40DE-815A-7B8B0DDBE25B}"/>
    <cellStyle name="Moeda 11 2 2 3 4" xfId="10029" xr:uid="{5DAC181A-7F26-4865-87EE-2D67F1439789}"/>
    <cellStyle name="Moeda 11 2 2 4" xfId="3501" xr:uid="{4CF44D0E-60FC-4635-AA5A-335CBC5CDBE1}"/>
    <cellStyle name="Moeda 11 2 2 5" xfId="7661" xr:uid="{07B17C30-C366-46D1-8E13-6723FE0460B6}"/>
    <cellStyle name="Moeda 11 2 2 6" xfId="8372" xr:uid="{DBAE19CA-3775-4069-B534-3C03A8D9BC43}"/>
    <cellStyle name="Moeda 11 2 2 6 2" xfId="8396" xr:uid="{3370AF31-59F8-4448-92E5-3EC687A8A832}"/>
    <cellStyle name="Moeda 11 2 2 6 2 2" xfId="9143" xr:uid="{EEC0E30F-ED26-4A23-A04E-EF89089CF489}"/>
    <cellStyle name="Moeda 11 2 2 6 2 2 2" xfId="9175" xr:uid="{6F8ADEDD-E671-4769-B208-475FC0581B3D}"/>
    <cellStyle name="Moeda 11 2 2 6 2 2 2 2" xfId="49995" xr:uid="{EECBBDAA-EA1A-47A5-9D14-4EB82DD8E139}"/>
    <cellStyle name="Moeda 11 2 2 6 2 2 2 2 2" xfId="50161" xr:uid="{BA7778FE-4D23-4241-847D-A20290ABD6F1}"/>
    <cellStyle name="Moeda 11 2 2 6 2 2 2 2 3" xfId="50196" xr:uid="{A60D55B1-1584-4716-B6B4-069E04951C4C}"/>
    <cellStyle name="Moeda 11 2 2 6 2 2 2 3" xfId="50106" xr:uid="{05575AFE-5057-44A6-B60D-EAC749F873B9}"/>
    <cellStyle name="Moeda 11 2 2 6 2 2 2 4" xfId="50234" xr:uid="{05B39C47-AF2E-4647-8302-1EAD57E53080}"/>
    <cellStyle name="Moeda 11 2 2 6 2 2 2 5" xfId="50146" xr:uid="{3C2CD27B-C1F5-45DA-9C71-14BCACFA3288}"/>
    <cellStyle name="Moeda 11 2 2 6 2 2 2 5 2" xfId="50363" xr:uid="{C7D40F84-1454-4CEA-92E7-254FF45D516E}"/>
    <cellStyle name="Moeda 11 2 2 6 2 2 2 5 2 2" xfId="50370" xr:uid="{D0D76CDD-F986-4502-B6E1-85D47AF6504C}"/>
    <cellStyle name="Moeda 11 2 2 6 2 2 2 5 2 3" xfId="50413" xr:uid="{7DF22C2A-7085-4E19-85D0-843AD36F4EE8}"/>
    <cellStyle name="Moeda 11 2 2 6 2 2 2 5 2 4" xfId="50436" xr:uid="{35D5E739-DA4F-47FF-983F-523DB1E60978}"/>
    <cellStyle name="Moeda 11 2 2 6 2 2 2 5 2 5" xfId="50442" xr:uid="{0A655D50-D976-4726-BAB1-14B485FBD0D7}"/>
    <cellStyle name="Moeda 11 2 2 6 2 2 2 5 2 6" xfId="50435" xr:uid="{9B42F43D-5A31-4A94-8FC4-D6F35E427D13}"/>
    <cellStyle name="Moeda 11 2 2 6 2 2 2 6" xfId="50245" xr:uid="{8DE0380A-26F1-4DF3-AC60-14C28696B0A3}"/>
    <cellStyle name="Moeda 11 2 2 6 2 2 2 7" xfId="50266" xr:uid="{48C4E004-0056-4B1B-8B7B-C5B931B829FF}"/>
    <cellStyle name="Moeda 11 2 2 6 2 2 2 8" xfId="50281" xr:uid="{99B05FCF-7D61-43AC-8DF9-74ABA80963F0}"/>
    <cellStyle name="Moeda 11 2 2 6 2 2 2 8 2" xfId="50298" xr:uid="{965C976D-19B4-4969-AB36-66A2EC96A3E5}"/>
    <cellStyle name="Moeda 11 2 2 6 2 2 2 8 2 2" xfId="50354" xr:uid="{54331140-D37F-4D5C-AAB4-BE98DB016270}"/>
    <cellStyle name="Moeda 11 2 2 6 2 2 2 8 2 2 2" xfId="50433" xr:uid="{D7E49E2B-858F-4B9D-8A53-E605D4DE499B}"/>
    <cellStyle name="Moeda 11 2 2 6 2 2 2 8 2 2 3" xfId="50453" xr:uid="{70A23CF3-2DFA-41EB-86F1-9ECA35F281E8}"/>
    <cellStyle name="Moeda 11 2 2 6 2 2 2 8 2 2 3 2" xfId="50476" xr:uid="{02F120A6-9681-461E-87BD-3F83869324DC}"/>
    <cellStyle name="Moeda 11 2 2 6 2 2 2 9" xfId="50350" xr:uid="{BBFF598B-383A-4F38-91A9-286B809E54AD}"/>
    <cellStyle name="Moeda 11 2 2 6 2 3" xfId="9158" xr:uid="{E060553E-1F91-4987-B4E1-5A15EA6C2607}"/>
    <cellStyle name="Moeda 11 2 2 6 2 3 2" xfId="9190" xr:uid="{3E1E37B8-A9DB-4787-83BE-98E164F3C81B}"/>
    <cellStyle name="Moeda 11 2 2 7" xfId="8566" xr:uid="{BDEB0004-FD55-4A5D-A9B9-7C5DDE6DA22B}"/>
    <cellStyle name="Moeda 11 2 2 8" xfId="9335" xr:uid="{53A3C400-2FEB-4A74-B9A8-47CDC57C4CDE}"/>
    <cellStyle name="Moeda 11 2 2 9" xfId="23458" xr:uid="{773BEAD4-0545-4B79-A393-7D7B0949AFFD}"/>
    <cellStyle name="Moeda 11 2 3" xfId="5117" xr:uid="{7477823D-A117-4E5F-9383-F629465FB113}"/>
    <cellStyle name="Moeda 11 2 3 2" xfId="8291" xr:uid="{39383119-9E8C-467F-9EB3-BE50CF93C3FB}"/>
    <cellStyle name="Moeda 11 2 3 3" xfId="9069" xr:uid="{D225BABF-FDCC-44A4-9525-C209E659DA8A}"/>
    <cellStyle name="Moeda 11 2 3 4" xfId="10007" xr:uid="{CFEF9B8B-9BDA-4918-B710-BB2621C94F4F}"/>
    <cellStyle name="Moeda 11 2 3 5" xfId="48839" xr:uid="{141A56B0-5696-434F-8EBF-DA5F84CD5691}"/>
    <cellStyle name="Moeda 11 2 4" xfId="3395" xr:uid="{E3B7A1F1-47B7-48A1-81CA-C913561CE202}"/>
    <cellStyle name="Moeda 11 2 5" xfId="7568" xr:uid="{251C25E9-D4BC-483D-AACA-85863CEF6B1E}"/>
    <cellStyle name="Moeda 11 2 6" xfId="8472" xr:uid="{C0C490A8-ECB0-4622-B839-7027C16B8038}"/>
    <cellStyle name="Moeda 11 2 7" xfId="3143" xr:uid="{4C4B0019-C12E-4B2A-AABF-7F5697A3A8F0}"/>
    <cellStyle name="Moeda 11 2 7 2" xfId="3484" xr:uid="{68C1A4EE-CE2D-42AD-A079-68B9BA233280}"/>
    <cellStyle name="Moeda 11 2 7 3" xfId="50114" xr:uid="{E71E58C9-8B65-4C25-B9E8-77213A6151ED}"/>
    <cellStyle name="Moeda 11 2 8" xfId="9243" xr:uid="{7F8D8CBC-84BA-47E7-8283-B83A1C66B247}"/>
    <cellStyle name="Moeda 11 2 9" xfId="3260" xr:uid="{7F73D6D3-1096-4D59-A45C-EEBBF33A2DF4}"/>
    <cellStyle name="Moeda 11 2 9 2" xfId="3305" xr:uid="{15A2F314-FC4D-4591-894F-CAF7FC16081E}"/>
    <cellStyle name="Moeda 11 2 9 2 2" xfId="3323" xr:uid="{E4154D11-D237-4D5C-90A6-5F2F46877F59}"/>
    <cellStyle name="Moeda 11 2 9 2 2 2" xfId="5168" xr:uid="{E7A441C3-3F48-47E2-A4CC-92CF24E6F0A4}"/>
    <cellStyle name="Moeda 11 2 9 2 2 3" xfId="8334" xr:uid="{41C57658-060B-4B83-9388-DEB8584E63E5}"/>
    <cellStyle name="Moeda 11 2 9 2 2 4" xfId="9112" xr:uid="{1B04D4CA-1AF8-4EBD-8C22-D9E641F75AC0}"/>
    <cellStyle name="Moeda 11 2 9 2 2 5" xfId="10053" xr:uid="{6F22B7F4-37A7-4021-8163-035283BBD47D}"/>
    <cellStyle name="Moeda 11 2 9 2 3" xfId="5152" xr:uid="{8826677A-11FF-4706-B230-632A1AE1BB01}"/>
    <cellStyle name="Moeda 11 2 9 2 4" xfId="8318" xr:uid="{12935A9B-C7A6-489E-9FD9-940C34FF0221}"/>
    <cellStyle name="Moeda 11 2 9 2 5" xfId="9096" xr:uid="{6CFB3C6C-4B25-4612-AB77-AB72483C923C}"/>
    <cellStyle name="Moeda 11 2 9 2 6" xfId="10037" xr:uid="{264C4994-E5E6-4CF4-B8F5-4D77EC682FC7}"/>
    <cellStyle name="Moeda 11 2 9 3" xfId="5124" xr:uid="{00BD0580-B57E-4B83-9A14-23C9EA67833E}"/>
    <cellStyle name="Moeda 11 2 9 3 2" xfId="8298" xr:uid="{0E4A79A4-9701-403A-99DC-7994CD6D3B6D}"/>
    <cellStyle name="Moeda 11 2 9 3 3" xfId="9076" xr:uid="{D9247D1D-B4AC-4420-8D99-A5A9D1C7DFF4}"/>
    <cellStyle name="Moeda 11 2 9 3 4" xfId="10014" xr:uid="{2559178B-D550-4D71-A889-984FE6D32949}"/>
    <cellStyle name="Moeda 11 2 9 4" xfId="3411" xr:uid="{200507E1-8F08-41A7-B1BB-BA08E06FB17F}"/>
    <cellStyle name="Moeda 11 2 9 5" xfId="7581" xr:uid="{CC55B1AF-7B9F-4B61-ABD8-CEC6E0B7F7C7}"/>
    <cellStyle name="Moeda 11 2 9 6" xfId="8486" xr:uid="{90EFE0B4-A89F-4E80-AEEE-6EB5B3E879FA}"/>
    <cellStyle name="Moeda 11 2 9 7" xfId="9259" xr:uid="{D5D7F659-25AB-46D4-8EF9-63C6247692A4}"/>
    <cellStyle name="Moeda 11 3" xfId="10" xr:uid="{00000000-0005-0000-0000-000022000000}"/>
    <cellStyle name="Moeda 11 3 2" xfId="99" xr:uid="{00000000-0005-0000-0000-000023000000}"/>
    <cellStyle name="Moeda 11 3 2 2" xfId="2938" xr:uid="{CC723445-0CF2-4AA4-97EF-56A1B9723DE9}"/>
    <cellStyle name="Moeda 11 3 2 2 2" xfId="5009" xr:uid="{EB3FBAD4-E73E-4C0D-82A4-34B2BA8A1236}"/>
    <cellStyle name="Moeda 11 3 2 3" xfId="8202" xr:uid="{ACCCDD08-8F0E-4AC6-902F-D85D358AA895}"/>
    <cellStyle name="Moeda 11 3 2 4" xfId="8978" xr:uid="{F6BFE8D8-FEBD-41F2-8C97-2F41E7638842}"/>
    <cellStyle name="Moeda 11 3 2 5" xfId="9909" xr:uid="{B3723813-F1D7-4E4B-B828-929484645998}"/>
    <cellStyle name="Moeda 11 3 2 6" xfId="49712" xr:uid="{8EA6B9B5-A15B-4CD8-B0D3-3D9B68C51D23}"/>
    <cellStyle name="Moeda 11 3 2 7" xfId="3103" xr:uid="{2679D854-F76B-4D67-99ED-F7347A2F7452}"/>
    <cellStyle name="Moeda 11 3 3" xfId="2872" xr:uid="{02F351DD-3B8A-44AD-B4FE-B686147395E1}"/>
    <cellStyle name="Moeda 11 3 3 2" xfId="49057" xr:uid="{FAF0D162-4325-4883-9791-470B66B78402}"/>
    <cellStyle name="Moeda 11 3 3 3" xfId="4984" xr:uid="{261477F9-AE49-4A58-A727-8E887743E3B6}"/>
    <cellStyle name="Moeda 11 3 4" xfId="8179" xr:uid="{8E581C67-D553-4194-9DEF-7E84FDC37B35}"/>
    <cellStyle name="Moeda 11 3 5" xfId="8954" xr:uid="{4FE76FBE-5735-480B-BCD4-F60F901F95F4}"/>
    <cellStyle name="Moeda 11 3 6" xfId="9885" xr:uid="{E15DD39E-B5E6-46C1-A234-B87FD53206AF}"/>
    <cellStyle name="Moeda 11 3 7" xfId="19814" xr:uid="{78D4EB3B-6C50-483F-81EF-C267DAE7E422}"/>
    <cellStyle name="Moeda 11 3 8" xfId="3058" xr:uid="{1283E542-72F9-4065-9EC2-CFD815885FC1}"/>
    <cellStyle name="Moeda 11 4" xfId="5154" xr:uid="{92D2B92A-D7C7-485F-BFA0-7398B932C1B5}"/>
    <cellStyle name="Moeda 11 4 2" xfId="8320" xr:uid="{E8360ADA-95F5-4D25-AD72-384FB90C2D69}"/>
    <cellStyle name="Moeda 11 4 2 2" xfId="49274" xr:uid="{64EF1400-3264-4DB6-9B9E-B2976790A750}"/>
    <cellStyle name="Moeda 11 4 3" xfId="9098" xr:uid="{31FA2256-E216-40CA-9B9D-4A0C625B2B1D}"/>
    <cellStyle name="Moeda 11 4 4" xfId="10039" xr:uid="{7CD33704-D548-43CB-8C1C-2D340F732496}"/>
    <cellStyle name="Moeda 11 4 5" xfId="47119" xr:uid="{8440270A-35D7-4431-8B07-C99A66BAB1CC}"/>
    <cellStyle name="Moeda 11 5" xfId="3513" xr:uid="{192D12FB-A713-4BE2-83E7-6CF70193F098}"/>
    <cellStyle name="Moeda 11 5 2" xfId="47493" xr:uid="{5172FF20-201D-41B0-B8FB-755D136B7DFB}"/>
    <cellStyle name="Moeda 11 6" xfId="7671" xr:uid="{5DAB2085-6FBA-49AF-8825-4A234774D3E9}"/>
    <cellStyle name="Moeda 11 6 2" xfId="47838" xr:uid="{D5F7C80F-97FC-410A-B24A-A84C7363967B}"/>
    <cellStyle name="Moeda 11 7" xfId="8576" xr:uid="{B6039B4E-5265-437F-9247-E11D99AD7D8B}"/>
    <cellStyle name="Moeda 11 8" xfId="9346" xr:uid="{3F24B96E-59CD-49EE-A42F-87FE86FCB049}"/>
    <cellStyle name="Moeda 11 9" xfId="13670" xr:uid="{328AC411-5D59-4051-8701-0F03BC4AAB2C}"/>
    <cellStyle name="Moeda 12" xfId="3332" xr:uid="{75C32168-E494-4875-8CB8-5464633E496A}"/>
    <cellStyle name="Moeda 12 2" xfId="5176" xr:uid="{DCFF6EDD-C1B4-49B5-ABEE-90CA0393D567}"/>
    <cellStyle name="Moeda 12 2 2" xfId="23470" xr:uid="{00D7F46C-A207-4F95-BC3D-21D1CB582945}"/>
    <cellStyle name="Moeda 12 2 3" xfId="17311" xr:uid="{FDAC6C37-D579-4277-903B-268CFCD0EA39}"/>
    <cellStyle name="Moeda 12 3" xfId="8342" xr:uid="{068F7EE4-06D5-4B57-90DC-3FF32404C8FF}"/>
    <cellStyle name="Moeda 12 3 2" xfId="19825" xr:uid="{5D6A8A39-052C-4F92-9BD4-1DDC0600FE01}"/>
    <cellStyle name="Moeda 12 4" xfId="9120" xr:uid="{6495BA3E-8B13-44F5-819B-BC84DD9B7EE4}"/>
    <cellStyle name="Moeda 12 4 2" xfId="47131" xr:uid="{5AEBEA26-75DD-448B-8F6B-8F4124A2D691}"/>
    <cellStyle name="Moeda 12 5" xfId="10061" xr:uid="{A3BB6726-4D25-441A-AD4E-964030833847}"/>
    <cellStyle name="Moeda 12 5 2" xfId="47511" xr:uid="{84C09453-B2A6-421C-BDF8-6EAED0C56035}"/>
    <cellStyle name="Moeda 12 6" xfId="13684" xr:uid="{5BB886D1-94B7-4419-A6EF-B8755D5F6A1E}"/>
    <cellStyle name="Moeda 13" xfId="3252" xr:uid="{2689610F-DE2C-46E4-9306-A955C0F2D8E2}"/>
    <cellStyle name="Moeda 13 10" xfId="3268" xr:uid="{EA16AE37-2A78-409C-BAE0-771125BC71DB}"/>
    <cellStyle name="Moeda 13 10 2" xfId="3306" xr:uid="{07CAB758-7943-41E0-A044-BF16A4F58953}"/>
    <cellStyle name="Moeda 13 10 2 2" xfId="3324" xr:uid="{44D580BC-2B83-4732-A6B7-010EF70C6BB3}"/>
    <cellStyle name="Moeda 13 10 2 2 2" xfId="5169" xr:uid="{041E33EE-0CA3-406F-8BAE-7D4318B026A3}"/>
    <cellStyle name="Moeda 13 10 2 2 3" xfId="8335" xr:uid="{C4EA5214-7194-4A66-98CB-E99049A9A72D}"/>
    <cellStyle name="Moeda 13 10 2 2 4" xfId="9113" xr:uid="{43C21436-DCA8-4B24-8D42-1FDC43F9F59D}"/>
    <cellStyle name="Moeda 13 10 2 2 5" xfId="10054" xr:uid="{61DF2EA9-8CE5-4E4D-823B-5DB7DCEB02E4}"/>
    <cellStyle name="Moeda 13 10 2 3" xfId="3490" xr:uid="{D3221DDC-CFB2-4008-B513-58CDF4E7C94B}"/>
    <cellStyle name="Moeda 13 10 2 4" xfId="7650" xr:uid="{EF9451D6-7C4C-45BB-8A50-8B368F4501EF}"/>
    <cellStyle name="Moeda 13 10 2 5" xfId="8555" xr:uid="{0E8C60FF-6E0E-4330-894C-F44D7FF7731F}"/>
    <cellStyle name="Moeda 13 10 2 6" xfId="9326" xr:uid="{EA28FA21-9532-4813-AB1B-8EDF63A54901}"/>
    <cellStyle name="Moeda 13 10 3" xfId="3419" xr:uid="{6AFD11F8-5656-4E85-8DF5-12E69817D370}"/>
    <cellStyle name="Moeda 13 10 4" xfId="7589" xr:uid="{2D5C9B45-4186-4EF4-A169-FA7DFF51F68D}"/>
    <cellStyle name="Moeda 13 10 5" xfId="8494" xr:uid="{0AD161F6-EA0E-404E-9543-F3A024AF64B4}"/>
    <cellStyle name="Moeda 13 10 6" xfId="9267" xr:uid="{4B6283CA-4D67-4511-9D0D-5CEFC9C53E22}"/>
    <cellStyle name="Moeda 13 2" xfId="3480" xr:uid="{C8783D2E-02D6-4BDD-81D8-876747428D8C}"/>
    <cellStyle name="Moeda 13 2 2" xfId="7641" xr:uid="{C3E408E4-56B8-4EFE-BFB4-EA3B277E9CFE}"/>
    <cellStyle name="Moeda 13 2 3" xfId="8546" xr:uid="{A451423F-69D7-4CEC-9BE6-7757406FFB17}"/>
    <cellStyle name="Moeda 13 2 4" xfId="9316" xr:uid="{850CED56-249F-42EB-80D0-13426F34709D}"/>
    <cellStyle name="Moeda 13 3" xfId="3403" xr:uid="{DC291F4D-1D9B-4096-981C-E7A00CF2B71D}"/>
    <cellStyle name="Moeda 13 4" xfId="7576" xr:uid="{D86BFF41-83B2-41B8-9548-D4AA2AD1467B}"/>
    <cellStyle name="Moeda 13 5" xfId="8480" xr:uid="{DB95C9B3-6E0A-4B67-AC29-C5AB1679F2EE}"/>
    <cellStyle name="Moeda 13 6" xfId="9251" xr:uid="{449930EF-1608-408E-A322-9A74E2D73F29}"/>
    <cellStyle name="Moeda 13 7" xfId="11950" xr:uid="{96461DE6-B73F-46EB-BE9B-F18A95AF8DE8}"/>
    <cellStyle name="Moeda 13 8" xfId="50094" xr:uid="{7E1DABA7-4F08-4DF5-A1EF-BF3D0538F0E5}"/>
    <cellStyle name="Moeda 14" xfId="3344" xr:uid="{1632CFC2-5A0D-4DB9-8CDF-CA805DE4CE14}"/>
    <cellStyle name="Moeda 14 2" xfId="5185" xr:uid="{7EAC7B50-70C3-45D7-9296-BF15E1AD22E0}"/>
    <cellStyle name="Moeda 14 2 2" xfId="19916" xr:uid="{002B1609-DD3F-47BB-AAC6-4E7528C82345}"/>
    <cellStyle name="Moeda 14 3" xfId="8351" xr:uid="{F147CA19-91EF-466E-976E-00482B27C35F}"/>
    <cellStyle name="Moeda 14 4" xfId="9129" xr:uid="{0250A7BA-9079-4C15-B043-A930A2A3CF86}"/>
    <cellStyle name="Moeda 14 5" xfId="10070" xr:uid="{D4139453-3A5B-42DD-B154-0272CE55EA72}"/>
    <cellStyle name="Moeda 14 6" xfId="13757" xr:uid="{3F3A88E8-5D5F-4D5A-99EC-B68673B2DB14}"/>
    <cellStyle name="Moeda 15" xfId="4979" xr:uid="{18049CB8-4764-415F-BB25-866D3DB0FC3D}"/>
    <cellStyle name="Moeda 15 2" xfId="8176" xr:uid="{0382232A-C77E-4CC9-ACF0-D08AB0F99994}"/>
    <cellStyle name="Moeda 15 3" xfId="8951" xr:uid="{8589EBE1-E3AB-4F08-8518-8264E04D6ED7}"/>
    <cellStyle name="Moeda 15 4" xfId="9881" xr:uid="{FBEF6F1E-3041-4A99-AE50-9E32BEFE4AFD}"/>
    <cellStyle name="Moeda 15 5" xfId="47172" xr:uid="{B14615ED-CC91-4BB6-A0D4-86FA50FFB823}"/>
    <cellStyle name="Moeda 16" xfId="3353" xr:uid="{E8436E0E-6AA2-4B56-BAC6-FB662C58D7BF}"/>
    <cellStyle name="Moeda 16 2" xfId="47174" xr:uid="{5DBE428F-CE01-4EC5-ABCD-D9713B69E53A}"/>
    <cellStyle name="Moeda 17" xfId="7498" xr:uid="{0150E90A-0729-4D8E-9432-2CC6475373C0}"/>
    <cellStyle name="Moeda 17 2" xfId="47179" xr:uid="{96FB0710-F3E5-4D7D-A377-1301ED1EE594}"/>
    <cellStyle name="Moeda 18" xfId="7534" xr:uid="{50FC871A-7E5C-44D3-BF5B-D21EF485B963}"/>
    <cellStyle name="Moeda 18 2" xfId="47191" xr:uid="{C65318BD-BECC-4637-B56F-3E65EEE8C7A9}"/>
    <cellStyle name="Moeda 19" xfId="8361" xr:uid="{021A8D18-A7F6-48B3-83B7-4C0935975DED}"/>
    <cellStyle name="Moeda 19 2" xfId="47571" xr:uid="{7F1809D2-6277-48D4-B98E-86A0E3D537D7}"/>
    <cellStyle name="Moeda 2" xfId="5" xr:uid="{00000000-0005-0000-0000-000024000000}"/>
    <cellStyle name="Moeda 2 10" xfId="8432" xr:uid="{35C2E317-69A0-4B63-9BBC-B075BF9DEC90}"/>
    <cellStyle name="Moeda 2 10 2" xfId="15614" xr:uid="{6B92F5CF-CB2D-4DD1-BDDF-F50220B7FC93}"/>
    <cellStyle name="Moeda 2 10 2 2" xfId="21773" xr:uid="{9F96CAEB-9783-4A98-AC74-1C3A75E581A2}"/>
    <cellStyle name="Moeda 2 10 2 2 2" xfId="49389" xr:uid="{2BF0D63F-A9FD-4FA8-B58C-7A807476A006}"/>
    <cellStyle name="Moeda 2 10 2 3" xfId="47952" xr:uid="{B93F070E-535A-43AB-A4EA-48456194FF90}"/>
    <cellStyle name="Moeda 2 10 3" xfId="19141" xr:uid="{E3800E69-6E48-4558-BB69-07AACDC9F61C}"/>
    <cellStyle name="Moeda 2 10 3 2" xfId="49610" xr:uid="{F6797AD3-135D-4172-8C00-80C297DA4789}"/>
    <cellStyle name="Moeda 2 10 3 3" xfId="48955" xr:uid="{B08F1A8F-6783-4DC3-BAA2-A930CE993906}"/>
    <cellStyle name="Moeda 2 10 4" xfId="47011" xr:uid="{FF408151-0A09-459F-838C-F695B4458C2B}"/>
    <cellStyle name="Moeda 2 10 4 2" xfId="49172" xr:uid="{8967BCF4-E1D6-4514-AE49-2AE1C2B6CF8B}"/>
    <cellStyle name="Moeda 2 10 5" xfId="47365" xr:uid="{0FC210F3-9FEF-467C-A70C-427903E9B955}"/>
    <cellStyle name="Moeda 2 10 6" xfId="47736" xr:uid="{FEAA7CB3-65A7-4AD6-8B2E-1E473891B511}"/>
    <cellStyle name="Moeda 2 10 7" xfId="11984" xr:uid="{46B8281E-0C9A-49E4-BBD4-23BECE17236B}"/>
    <cellStyle name="Moeda 2 11" xfId="8438" xr:uid="{5970F073-52EB-4BFD-B5C3-D111895CE88D}"/>
    <cellStyle name="Moeda 2 11 2" xfId="17301" xr:uid="{FCF2ACA2-0594-4ECC-AB09-71C2E8DC253E}"/>
    <cellStyle name="Moeda 2 11 2 2" xfId="23460" xr:uid="{78E94DD2-9754-4B0E-9772-E43E7279CADE}"/>
    <cellStyle name="Moeda 2 11 2 2 2" xfId="49495" xr:uid="{465B4233-32D6-4879-B85D-1A0995A58999}"/>
    <cellStyle name="Moeda 2 11 2 3" xfId="48841" xr:uid="{69043AF1-FEA7-4CAD-A415-92F0A2B4E9B5}"/>
    <cellStyle name="Moeda 2 11 3" xfId="19816" xr:uid="{06268DC2-FAEF-4815-82AD-FFFCA93FD65C}"/>
    <cellStyle name="Moeda 2 11 3 2" xfId="49714" xr:uid="{7DED8269-C33B-4C32-B84D-A52CD3AB2D19}"/>
    <cellStyle name="Moeda 2 11 3 3" xfId="49059" xr:uid="{58DF4269-FF4C-4820-9783-391494980600}"/>
    <cellStyle name="Moeda 2 11 4" xfId="47121" xr:uid="{7B2ED53A-5E07-4945-9C84-BF2F2247A053}"/>
    <cellStyle name="Moeda 2 11 4 2" xfId="49276" xr:uid="{0E4F63DA-E811-41F7-BD56-B4B19C929DD6}"/>
    <cellStyle name="Moeda 2 11 5" xfId="47495" xr:uid="{F281CA63-82E1-4EB3-A297-33A73C6E9078}"/>
    <cellStyle name="Moeda 2 11 6" xfId="47840" xr:uid="{D1B307F7-7DD2-4D24-8960-D4ED1239694B}"/>
    <cellStyle name="Moeda 2 11 7" xfId="13672" xr:uid="{ED1AF88D-DC0B-49FB-8B16-0F5727F9CE1F}"/>
    <cellStyle name="Moeda 2 12" xfId="9204" xr:uid="{6D4D25FF-F415-4ACC-B3D6-15B2AA24C150}"/>
    <cellStyle name="Moeda 2 12 2" xfId="13774" xr:uid="{F8287C8A-9D44-475C-83E8-75E2EF4ECCB9}"/>
    <cellStyle name="Moeda 2 12 2 2" xfId="19933" xr:uid="{55CAF736-472F-4DF1-A427-231367A7BA6E}"/>
    <cellStyle name="Moeda 2 12 2 3" xfId="49286" xr:uid="{639D9B51-3D03-43CE-A0A4-8796F0B9CF8F}"/>
    <cellStyle name="Moeda 2 12 3" xfId="18225" xr:uid="{D0B69028-3588-4A9A-90A8-D9E5A7257602}"/>
    <cellStyle name="Moeda 2 12 4" xfId="46900" xr:uid="{136B1FCB-2ED5-43B9-8023-F15192F11312}"/>
    <cellStyle name="Moeda 2 12 5" xfId="47357" xr:uid="{D1D418D4-5DBC-444A-8218-2F1DE6E4EFFA}"/>
    <cellStyle name="Moeda 2 12 6" xfId="47850" xr:uid="{B9285713-AD56-47E8-98A0-D389CD553073}"/>
    <cellStyle name="Moeda 2 12 7" xfId="10816" xr:uid="{7854AA3C-69B2-477D-A6D5-F6C9F9D8CD14}"/>
    <cellStyle name="Moeda 2 13" xfId="13724" xr:uid="{A8D870B7-32EC-4F4F-BCAC-35A39BC286A0}"/>
    <cellStyle name="Moeda 2 13 2" xfId="17342" xr:uid="{479A28B4-0A65-4976-AC67-295A124A3EFF}"/>
    <cellStyle name="Moeda 2 13 2 2" xfId="23501" xr:uid="{D6719223-8A2F-4D82-91C5-87A1D7B16C8E}"/>
    <cellStyle name="Moeda 2 13 2 3" xfId="49506" xr:uid="{495E937B-9210-4851-B37A-709E15AD685D}"/>
    <cellStyle name="Moeda 2 13 3" xfId="19876" xr:uid="{839CE11C-8AE7-498B-B8AF-DC1230C67B1C}"/>
    <cellStyle name="Moeda 2 13 4" xfId="47157" xr:uid="{2A62C4BB-E277-4B9D-86A7-64AA2846ACE6}"/>
    <cellStyle name="Moeda 2 13 5" xfId="47537" xr:uid="{395192FB-0E12-4F55-A9CF-AEB074EAB74D}"/>
    <cellStyle name="Moeda 2 13 6" xfId="48853" xr:uid="{314F9E36-ED13-42A2-A21C-F7F6E6C34A7A}"/>
    <cellStyle name="Moeda 2 14" xfId="13754" xr:uid="{5126A67C-5129-48B5-9E06-C823AE82495C}"/>
    <cellStyle name="Moeda 2 14 2" xfId="17359" xr:uid="{F44BB311-4D36-407C-A0FA-809A97060E00}"/>
    <cellStyle name="Moeda 2 14 2 2" xfId="23518" xr:uid="{95F1FE7B-F766-4CEB-836A-5C29DC2C50B1}"/>
    <cellStyle name="Moeda 2 14 3" xfId="19915" xr:uid="{EE5F0982-92B7-4D26-B2F8-72360CC500BC}"/>
    <cellStyle name="Moeda 2 14 4" xfId="47169" xr:uid="{93686FFE-0B98-421B-B2FB-C4066C81EBE9}"/>
    <cellStyle name="Moeda 2 14 5" xfId="47553" xr:uid="{6AEF02B1-80EF-4D2C-B067-F4FC18C24BDA}"/>
    <cellStyle name="Moeda 2 14 6" xfId="49070" xr:uid="{E8D772AD-9CF3-4511-B1C4-D9AE7C60C2D3}"/>
    <cellStyle name="Moeda 2 15" xfId="47198" xr:uid="{DD1EF0A2-E9D9-4604-8733-9DD1C14A32EE}"/>
    <cellStyle name="Moeda 2 16" xfId="47574" xr:uid="{2065BDC1-AC36-4ABB-8355-4C26E8506F3A}"/>
    <cellStyle name="Moeda 2 17" xfId="49898" xr:uid="{F722B678-6754-41D9-A774-43BF6EBEBD8C}"/>
    <cellStyle name="Moeda 2 18" xfId="50011" xr:uid="{C8B7DBD8-D1FC-4013-A35B-60D164921F64}"/>
    <cellStyle name="Moeda 2 19" xfId="50059" xr:uid="{2A299A1F-7DDD-4E00-AF2C-7CB1DCED12B7}"/>
    <cellStyle name="Moeda 2 2" xfId="95" xr:uid="{00000000-0005-0000-0000-000025000000}"/>
    <cellStyle name="Moeda 2 2 10" xfId="46908" xr:uid="{84DCD8E9-BC4C-4964-9798-8DDB0E0E1D06}"/>
    <cellStyle name="Moeda 2 2 10 2" xfId="49078" xr:uid="{EE53A2F2-481B-4551-A583-B48CC879C385}"/>
    <cellStyle name="Moeda 2 2 11" xfId="47210" xr:uid="{41C52A90-43F6-4A4E-A2D3-1CAFE32400E4}"/>
    <cellStyle name="Moeda 2 2 12" xfId="47582" xr:uid="{6055623A-4C04-485F-A11A-A4E9B8CEA02F}"/>
    <cellStyle name="Moeda 2 2 13" xfId="10851" xr:uid="{7EEAABB2-1EF4-41E8-AD16-0171FE16067A}"/>
    <cellStyle name="Moeda 2 2 14" xfId="50012" xr:uid="{9B855394-D5FF-475F-80B4-020FCFD2D5D3}"/>
    <cellStyle name="Moeda 2 2 15" xfId="50070" xr:uid="{041E5E7C-3FF5-437C-9714-76170662A764}"/>
    <cellStyle name="Moeda 2 2 16" xfId="3099" xr:uid="{E334499F-15AC-494A-AFC5-DE638B32562C}"/>
    <cellStyle name="Moeda 2 2 2" xfId="2847" xr:uid="{05E7B642-C0FD-42FE-8943-2E10BA5DB4C9}"/>
    <cellStyle name="Moeda 2 2 2 10" xfId="47226" xr:uid="{D7864422-EF98-44F7-B042-FBC0A5871F84}"/>
    <cellStyle name="Moeda 2 2 2 11" xfId="47592" xr:uid="{20B17A98-3001-42D6-BFBA-BC46742D46F5}"/>
    <cellStyle name="Moeda 2 2 2 12" xfId="10883" xr:uid="{03765AA5-C090-4C5C-9606-374C5DAF9AA9}"/>
    <cellStyle name="Moeda 2 2 2 13" xfId="50041" xr:uid="{B4DD602C-FD62-4085-8EFE-B69D18B47EF8}"/>
    <cellStyle name="Moeda 2 2 2 14" xfId="3144" xr:uid="{C74B66D1-7314-4E31-A7F5-F112EB792200}"/>
    <cellStyle name="Moeda 2 2 2 2" xfId="3034" xr:uid="{AA769859-05DD-42E8-8BD0-2DB9FCF87F3D}"/>
    <cellStyle name="Moeda 2 2 2 2 10" xfId="5047" xr:uid="{82358B1F-71FF-4A59-88E8-607421330357}"/>
    <cellStyle name="Moeda 2 2 2 2 2" xfId="12051" xr:uid="{3228EF4D-05F7-4E39-A8E3-FA4DFE3392D0}"/>
    <cellStyle name="Moeda 2 2 2 2 2 2" xfId="15681" xr:uid="{58D150C3-8554-49D5-80FC-61CA345B4FD8}"/>
    <cellStyle name="Moeda 2 2 2 2 2 2 2" xfId="21840" xr:uid="{AF8E7AB3-698B-4C7E-A991-300E1368B680}"/>
    <cellStyle name="Moeda 2 2 2 2 2 2 2 2" xfId="49455" xr:uid="{47E52DBF-C995-412E-9940-D360553C1E6A}"/>
    <cellStyle name="Moeda 2 2 2 2 2 2 3" xfId="48018" xr:uid="{255BBC43-0D59-4182-B268-A5F1C8E1EF7B}"/>
    <cellStyle name="Moeda 2 2 2 2 2 3" xfId="19209" xr:uid="{9A0EA6EC-153A-4B61-9851-0CE3DF4B9E25}"/>
    <cellStyle name="Moeda 2 2 2 2 2 3 2" xfId="49676" xr:uid="{8E525CEF-03D7-439B-8887-D8F0067F4CBC}"/>
    <cellStyle name="Moeda 2 2 2 2 2 3 3" xfId="49021" xr:uid="{015F8A9D-DC4D-4561-9C75-DCE96EDD97C2}"/>
    <cellStyle name="Moeda 2 2 2 2 2 4" xfId="47077" xr:uid="{BF36B78D-F33D-4569-83AA-9B475F1624A3}"/>
    <cellStyle name="Moeda 2 2 2 2 2 4 2" xfId="49238" xr:uid="{345BE738-B8D6-40CB-9800-A1EDAC7BF8F6}"/>
    <cellStyle name="Moeda 2 2 2 2 2 5" xfId="47431" xr:uid="{2FB6C359-A181-4230-BE34-3D6DD3BF4432}"/>
    <cellStyle name="Moeda 2 2 2 2 2 6" xfId="47802" xr:uid="{7079FCDF-A0A9-4FB1-8119-62BD8222F597}"/>
    <cellStyle name="Moeda 2 2 2 2 3" xfId="13899" xr:uid="{B8A7C805-D284-4C9E-B9C4-991C9C06B4D5}"/>
    <cellStyle name="Moeda 2 2 2 2 3 2" xfId="20058" xr:uid="{AC7C3A54-7AC7-407A-9F3F-FFE3C761C20E}"/>
    <cellStyle name="Moeda 2 2 2 2 3 2 2" xfId="49352" xr:uid="{58CAF5CA-606C-4FFF-BA44-9D31951A5C23}"/>
    <cellStyle name="Moeda 2 2 2 2 3 3" xfId="47916" xr:uid="{218E140C-3806-42C9-BA7D-A03F4F98F065}"/>
    <cellStyle name="Moeda 2 2 2 2 4" xfId="18375" xr:uid="{D7DFE239-9AC2-4104-A48E-2891AD0629E9}"/>
    <cellStyle name="Moeda 2 2 2 2 4 2" xfId="49572" xr:uid="{C2AC2DC1-D1D2-4FC0-8E0A-9FB642897132}"/>
    <cellStyle name="Moeda 2 2 2 2 4 3" xfId="48919" xr:uid="{C9DD2DB7-76FA-4E09-AEBA-26C6C7618455}"/>
    <cellStyle name="Moeda 2 2 2 2 5" xfId="46966" xr:uid="{FCEE22A1-F7B5-4267-9B84-5459F318E6F9}"/>
    <cellStyle name="Moeda 2 2 2 2 5 2" xfId="49136" xr:uid="{3542ABF4-F5B7-4736-B672-58EBB3E380CF}"/>
    <cellStyle name="Moeda 2 2 2 2 6" xfId="47275" xr:uid="{801084AD-159D-48FF-8CC8-19076A5DE776}"/>
    <cellStyle name="Moeda 2 2 2 2 7" xfId="47665" xr:uid="{0BC66E16-A278-43B3-AD9F-AB8617EFB0BD}"/>
    <cellStyle name="Moeda 2 2 2 2 8" xfId="10979" xr:uid="{51A759F0-9C12-445C-9516-17FAADC3A91B}"/>
    <cellStyle name="Moeda 2 2 2 2 9" xfId="50046" xr:uid="{CA056E37-02F1-4D30-BA1E-7DB68432947F}"/>
    <cellStyle name="Moeda 2 2 2 3" xfId="8235" xr:uid="{16A08DEF-EF11-4901-B10E-943A9A0B9796}"/>
    <cellStyle name="Moeda 2 2 2 3 2" xfId="10960" xr:uid="{D12DD55A-14D0-4BFC-8AB6-F4B6F126A3B8}"/>
    <cellStyle name="Moeda 2 2 2 4" xfId="9013" xr:uid="{CB42D2EA-6996-41EC-AF31-89F37A6FB568}"/>
    <cellStyle name="Moeda 2 2 2 4 2" xfId="12027" xr:uid="{0C624605-66D8-499F-811E-D9C8CCC01028}"/>
    <cellStyle name="Moeda 2 2 2 4 2 2" xfId="15657" xr:uid="{87F3E37F-3AFB-45BA-85E3-986086E5B95C}"/>
    <cellStyle name="Moeda 2 2 2 4 2 2 2" xfId="21816" xr:uid="{9554E631-18C1-4323-B80C-F4B8AFC32DF5}"/>
    <cellStyle name="Moeda 2 2 2 4 2 2 2 2" xfId="49431" xr:uid="{47B8DBB0-8E26-4CAD-B6D4-9005A280E26E}"/>
    <cellStyle name="Moeda 2 2 2 4 2 2 3" xfId="47994" xr:uid="{78F3B34E-1C77-479F-BD0D-EFC9E25F94BA}"/>
    <cellStyle name="Moeda 2 2 2 4 2 3" xfId="19185" xr:uid="{EA6FBE3A-EDA2-4879-B969-421F752134EF}"/>
    <cellStyle name="Moeda 2 2 2 4 2 3 2" xfId="49652" xr:uid="{489E886C-DAA9-484E-AA81-80A16DAEE275}"/>
    <cellStyle name="Moeda 2 2 2 4 2 3 3" xfId="48997" xr:uid="{8A015774-2198-43BB-AFFD-CB1ADDBC83DC}"/>
    <cellStyle name="Moeda 2 2 2 4 2 4" xfId="47053" xr:uid="{833D8AE7-C73E-4E2B-8F4B-7BA395465176}"/>
    <cellStyle name="Moeda 2 2 2 4 2 4 2" xfId="49214" xr:uid="{59807DA1-E028-464F-A7E2-DD72D597CEC4}"/>
    <cellStyle name="Moeda 2 2 2 4 2 5" xfId="47407" xr:uid="{2FD0634B-5335-402B-B72D-283F95D16EC9}"/>
    <cellStyle name="Moeda 2 2 2 4 2 6" xfId="47778" xr:uid="{B9A14A73-AE2E-47A9-8310-CE4E8EA527E6}"/>
    <cellStyle name="Moeda 2 2 2 4 3" xfId="13829" xr:uid="{E8D3E944-2551-4827-B9BD-0CC67ABBD069}"/>
    <cellStyle name="Moeda 2 2 2 4 3 2" xfId="19988" xr:uid="{3453E33A-FFE9-4889-AEAB-659CC84E8700}"/>
    <cellStyle name="Moeda 2 2 2 4 3 2 2" xfId="49328" xr:uid="{9CE3789C-6D7D-4D6F-BB13-127220F9D9BF}"/>
    <cellStyle name="Moeda 2 2 2 4 3 3" xfId="47892" xr:uid="{C21F2C64-E2CF-4260-995D-D5A5107E7798}"/>
    <cellStyle name="Moeda 2 2 2 4 4" xfId="18281" xr:uid="{63F8F8C9-F4CD-479D-AB67-41737EF73534}"/>
    <cellStyle name="Moeda 2 2 2 4 4 2" xfId="49548" xr:uid="{12172F77-B666-47BD-8E04-B8100720EFD5}"/>
    <cellStyle name="Moeda 2 2 2 4 4 3" xfId="48895" xr:uid="{8B5E8CFF-84D6-48B5-895A-73CAAACE4B6C}"/>
    <cellStyle name="Moeda 2 2 2 4 5" xfId="46942" xr:uid="{00C2A4E9-F4BF-44B5-9221-B7B9A22A4040}"/>
    <cellStyle name="Moeda 2 2 2 4 5 2" xfId="49112" xr:uid="{E8483DDB-11C8-4FE2-B772-009F27F11AF0}"/>
    <cellStyle name="Moeda 2 2 2 4 6" xfId="47251" xr:uid="{17678B48-3101-4B58-A229-4F685D191877}"/>
    <cellStyle name="Moeda 2 2 2 4 7" xfId="47616" xr:uid="{D2C25C32-5CD0-4438-8D01-9EC62FD668CA}"/>
    <cellStyle name="Moeda 2 2 2 4 8" xfId="10925" xr:uid="{9DBD7E38-7157-49D7-B14A-8BFA3AD658C6}"/>
    <cellStyle name="Moeda 2 2 2 5" xfId="9944" xr:uid="{FCC19754-A1DB-4D71-8773-6A326043AE3B}"/>
    <cellStyle name="Moeda 2 2 2 5 2" xfId="15633" xr:uid="{9C8F7AB7-7302-4B3D-B02E-875883497C5D}"/>
    <cellStyle name="Moeda 2 2 2 5 2 2" xfId="21792" xr:uid="{688194B9-FB58-4930-8534-CFAAFD8F1395}"/>
    <cellStyle name="Moeda 2 2 2 5 2 2 2" xfId="49407" xr:uid="{8F0AC32C-3616-4A2A-935A-CED1CE27014B}"/>
    <cellStyle name="Moeda 2 2 2 5 2 3" xfId="47970" xr:uid="{D4411611-C6DC-47A8-97B9-64C272A6695F}"/>
    <cellStyle name="Moeda 2 2 2 5 3" xfId="19161" xr:uid="{E09EF9B0-5027-4F43-8B1C-15D9D4E8DF14}"/>
    <cellStyle name="Moeda 2 2 2 5 3 2" xfId="49628" xr:uid="{0492D2B3-31B0-4130-8266-144CC236D685}"/>
    <cellStyle name="Moeda 2 2 2 5 3 3" xfId="48973" xr:uid="{424A0602-E588-4275-934A-9E2D868458E5}"/>
    <cellStyle name="Moeda 2 2 2 5 4" xfId="47029" xr:uid="{D129F63B-162E-4C40-B021-D0646765B904}"/>
    <cellStyle name="Moeda 2 2 2 5 4 2" xfId="49190" xr:uid="{A0F9F0F7-BDD4-4602-A895-E95E38CF5D82}"/>
    <cellStyle name="Moeda 2 2 2 5 5" xfId="47383" xr:uid="{3B8303CD-6D71-4134-8824-6EC075343E13}"/>
    <cellStyle name="Moeda 2 2 2 5 6" xfId="47754" xr:uid="{501D35BD-DBA9-456C-A8C6-8B449A2F8C64}"/>
    <cellStyle name="Moeda 2 2 2 5 7" xfId="12003" xr:uid="{01120536-5ABF-4678-A2C6-75E694B12ECD}"/>
    <cellStyle name="Moeda 2 2 2 6" xfId="13728" xr:uid="{F361BC92-B55D-452D-865F-6A065746729D}"/>
    <cellStyle name="Moeda 2 2 2 6 2" xfId="17344" xr:uid="{A686EE3A-B593-4337-9C76-17B6DF94D0A0}"/>
    <cellStyle name="Moeda 2 2 2 6 2 2" xfId="23503" xr:uid="{F5DA5CF5-E1DD-4823-BE11-E3F078B77346}"/>
    <cellStyle name="Moeda 2 2 2 6 2 3" xfId="49304" xr:uid="{A0BE01B5-7C3B-4272-B7FE-2E1B8ED6E4CB}"/>
    <cellStyle name="Moeda 2 2 2 6 3" xfId="19877" xr:uid="{70D1B5BE-BA04-4271-82B5-4FD4385A984B}"/>
    <cellStyle name="Moeda 2 2 2 6 4" xfId="47158" xr:uid="{3E1819E3-AB76-4558-9E34-47D9B10F3172}"/>
    <cellStyle name="Moeda 2 2 2 6 5" xfId="47539" xr:uid="{91356416-04A7-4B4D-AA83-ED7D896C2BB2}"/>
    <cellStyle name="Moeda 2 2 2 6 6" xfId="47868" xr:uid="{6EE674AF-E047-4F4B-8FA3-5005A41ADE35}"/>
    <cellStyle name="Moeda 2 2 2 7" xfId="13802" xr:uid="{4CA37617-9CCC-4260-B6D4-9FF4918BEE25}"/>
    <cellStyle name="Moeda 2 2 2 7 2" xfId="19961" xr:uid="{457EB700-2285-42C3-9171-61A5D073783D}"/>
    <cellStyle name="Moeda 2 2 2 7 2 2" xfId="49524" xr:uid="{F3EFA98F-CD1A-41F7-80C7-0DCF639D98A5}"/>
    <cellStyle name="Moeda 2 2 2 7 3" xfId="48871" xr:uid="{3B52A98C-4735-4D3C-944A-4D90E9AEAA78}"/>
    <cellStyle name="Moeda 2 2 2 8" xfId="18257" xr:uid="{5D60E7E5-462C-4092-9AD9-8B6A8ADC09DD}"/>
    <cellStyle name="Moeda 2 2 2 8 2" xfId="49088" xr:uid="{6FD6E033-3AB5-4CDF-8602-A938331CBA41}"/>
    <cellStyle name="Moeda 2 2 2 9" xfId="46918" xr:uid="{E147B1E8-8A85-4A3E-B7AA-DFEF04C999B5}"/>
    <cellStyle name="Moeda 2 2 3" xfId="2934" xr:uid="{EEF018C0-9E63-4F7E-AE8A-9E871C9B8429}"/>
    <cellStyle name="Moeda 2 2 3 2" xfId="5070" xr:uid="{DCCD9EDB-F04A-4C5E-808C-0F3B155776F7}"/>
    <cellStyle name="Moeda 2 2 3 2 2" xfId="15667" xr:uid="{144CD905-D967-44D5-AE6B-41F44A404A29}"/>
    <cellStyle name="Moeda 2 2 3 2 2 2" xfId="21826" xr:uid="{EA818EB8-95F4-406D-919D-4F050AA30270}"/>
    <cellStyle name="Moeda 2 2 3 2 2 2 2" xfId="49441" xr:uid="{71CB992D-CE9F-46F8-BEBB-AF13D6403092}"/>
    <cellStyle name="Moeda 2 2 3 2 2 3" xfId="48004" xr:uid="{03B1CBD3-2220-41AC-B13B-0B14E04CA4DA}"/>
    <cellStyle name="Moeda 2 2 3 2 3" xfId="19195" xr:uid="{84CB56C0-6F96-4435-9F3E-39C42C5F2D16}"/>
    <cellStyle name="Moeda 2 2 3 2 3 2" xfId="49662" xr:uid="{CF2B960C-EA65-4BB8-8F3F-1DE8ABACE1E1}"/>
    <cellStyle name="Moeda 2 2 3 2 3 3" xfId="49007" xr:uid="{2539B974-DAD9-411B-B8DF-B9ED26FE3B1E}"/>
    <cellStyle name="Moeda 2 2 3 2 4" xfId="47063" xr:uid="{143E6893-E93E-4D61-816A-52DEB62EECE2}"/>
    <cellStyle name="Moeda 2 2 3 2 4 2" xfId="49224" xr:uid="{42BCF915-B723-4D55-B801-0FE33E81A4F7}"/>
    <cellStyle name="Moeda 2 2 3 2 5" xfId="47417" xr:uid="{2FD47749-66C5-40B3-A5F0-2BB9799973C4}"/>
    <cellStyle name="Moeda 2 2 3 2 6" xfId="47788" xr:uid="{B2C4BF1A-E6BB-46C7-906E-026D09BA7004}"/>
    <cellStyle name="Moeda 2 2 3 2 7" xfId="12037" xr:uid="{691AB987-3543-40DD-83A3-3C90B03B436A}"/>
    <cellStyle name="Moeda 2 2 3 3" xfId="8253" xr:uid="{6972E84F-0A24-4BBB-B6F5-4D0208DE0A94}"/>
    <cellStyle name="Moeda 2 2 3 3 2" xfId="20041" xr:uid="{7568F494-99BF-42AC-9688-A7B76F24142A}"/>
    <cellStyle name="Moeda 2 2 3 3 2 2" xfId="49338" xr:uid="{A5709144-09C9-4BF9-ADE3-9957D1368563}"/>
    <cellStyle name="Moeda 2 2 3 3 3" xfId="47902" xr:uid="{99646C94-2A83-4A41-A088-D1A36C669B46}"/>
    <cellStyle name="Moeda 2 2 3 3 4" xfId="13882" xr:uid="{29A7FF95-6122-42D6-95F3-0875BE69DAF1}"/>
    <cellStyle name="Moeda 2 2 3 4" xfId="9031" xr:uid="{A2162F98-373A-4BF7-AA07-3150B2E6424F}"/>
    <cellStyle name="Moeda 2 2 3 4 2" xfId="49558" xr:uid="{E7F3008D-D337-4F76-BD7A-5850859D151A}"/>
    <cellStyle name="Moeda 2 2 3 4 3" xfId="48905" xr:uid="{EA398FCB-B9E8-4880-A7C9-4F352EF479C7}"/>
    <cellStyle name="Moeda 2 2 3 4 4" xfId="18357" xr:uid="{0EB2BDEF-1C94-456F-A90C-844E75CA9CBD}"/>
    <cellStyle name="Moeda 2 2 3 5" xfId="9966" xr:uid="{6271A26A-8868-4B50-A645-3040CDADA62D}"/>
    <cellStyle name="Moeda 2 2 3 5 2" xfId="49122" xr:uid="{95D6C070-4BC0-4797-BA76-3F75478360F9}"/>
    <cellStyle name="Moeda 2 2 3 5 3" xfId="46952" xr:uid="{D75925A5-78DF-46A4-A8CE-D84F091871C0}"/>
    <cellStyle name="Moeda 2 2 3 6" xfId="47261" xr:uid="{B946710E-7E42-48D2-8372-3637B786E776}"/>
    <cellStyle name="Moeda 2 2 3 7" xfId="47648" xr:uid="{3FBCA8BB-F368-4622-B876-D3ECBDBF97C0}"/>
    <cellStyle name="Moeda 2 2 3 8" xfId="10965" xr:uid="{8F8453F6-C494-4317-905D-2EC99D2DEF9E}"/>
    <cellStyle name="Moeda 2 2 3 9" xfId="3175" xr:uid="{EC317F21-F952-46A7-8E1A-E3163B704A1D}"/>
    <cellStyle name="Moeda 2 2 4" xfId="5007" xr:uid="{398F38A9-CC74-4F12-987C-9BCED861D85F}"/>
    <cellStyle name="Moeda 2 2 4 2" xfId="8201" xr:uid="{7506722D-39A4-4B49-A78E-642AA551CA52}"/>
    <cellStyle name="Moeda 2 2 4 3" xfId="8976" xr:uid="{F8C7DFC2-BDE7-4DCD-87DC-CC79721F4D71}"/>
    <cellStyle name="Moeda 2 2 4 4" xfId="9907" xr:uid="{45A219C6-60F5-433D-BF2D-761F463BDF6A}"/>
    <cellStyle name="Moeda 2 2 4 5" xfId="11025" xr:uid="{DD2223EB-926D-464B-B315-2807C2F8318C}"/>
    <cellStyle name="Moeda 2 2 5" xfId="4603" xr:uid="{4D16B26F-D4FA-4B5F-8173-2EC1BB870866}"/>
    <cellStyle name="Moeda 2 2 5 2" xfId="12013" xr:uid="{3F7B1799-D10E-4E8E-A405-E3B2277E7219}"/>
    <cellStyle name="Moeda 2 2 5 2 2" xfId="15643" xr:uid="{A3FFCDCB-368F-4D57-81E8-8A95E65F8BDC}"/>
    <cellStyle name="Moeda 2 2 5 2 2 2" xfId="21802" xr:uid="{2041C23E-9740-4C3D-BE14-EE4187A366A1}"/>
    <cellStyle name="Moeda 2 2 5 2 2 2 2" xfId="49417" xr:uid="{BF3827B7-BE2A-43AF-88AE-92BA8AB3EF0F}"/>
    <cellStyle name="Moeda 2 2 5 2 2 3" xfId="47980" xr:uid="{4C264F99-0878-4CDB-B221-77ABBDDAD2FB}"/>
    <cellStyle name="Moeda 2 2 5 2 3" xfId="19171" xr:uid="{7595FDC5-655C-475D-9E5B-A3F765B8C920}"/>
    <cellStyle name="Moeda 2 2 5 2 3 2" xfId="49638" xr:uid="{4A1BB72C-9BA3-4C86-AA87-259D845E9D13}"/>
    <cellStyle name="Moeda 2 2 5 2 3 3" xfId="48983" xr:uid="{7E38D73D-D412-4E3E-A5C7-0B354BFD014D}"/>
    <cellStyle name="Moeda 2 2 5 2 4" xfId="47039" xr:uid="{6B4574BA-A470-4F23-BD8D-F5E98021E7C4}"/>
    <cellStyle name="Moeda 2 2 5 2 4 2" xfId="49200" xr:uid="{2EAA6C0A-5BB1-4488-A200-21A60C9FA152}"/>
    <cellStyle name="Moeda 2 2 5 2 5" xfId="47393" xr:uid="{A8CB2C1C-A95C-44BD-9CB3-AC05C5896769}"/>
    <cellStyle name="Moeda 2 2 5 2 6" xfId="47764" xr:uid="{21E8816F-44DE-4A4D-B30D-A45717123D5B}"/>
    <cellStyle name="Moeda 2 2 5 3" xfId="13813" xr:uid="{B90879A1-92E1-4C58-8711-19ACA3A49259}"/>
    <cellStyle name="Moeda 2 2 5 3 2" xfId="19972" xr:uid="{391B1847-858A-4445-A56D-721B30B500E2}"/>
    <cellStyle name="Moeda 2 2 5 3 2 2" xfId="49314" xr:uid="{987457AC-C0A9-4C44-B646-AD6DBCA31435}"/>
    <cellStyle name="Moeda 2 2 5 3 3" xfId="47878" xr:uid="{84D0075D-154F-4780-920B-F9CCE17844FE}"/>
    <cellStyle name="Moeda 2 2 5 4" xfId="18267" xr:uid="{F01A87B6-8ACF-443B-9416-18FB62133A6E}"/>
    <cellStyle name="Moeda 2 2 5 4 2" xfId="49534" xr:uid="{94EFC9CF-5934-40B6-BE20-2928AD27AC57}"/>
    <cellStyle name="Moeda 2 2 5 4 3" xfId="48881" xr:uid="{E238AD77-B432-47F9-82A8-A50A8CE4FA31}"/>
    <cellStyle name="Moeda 2 2 5 5" xfId="46928" xr:uid="{BE1903C9-08B8-403C-A561-57A0DB417DB7}"/>
    <cellStyle name="Moeda 2 2 5 5 2" xfId="49098" xr:uid="{041ABD85-1640-4278-9E50-9C39447EA8A4}"/>
    <cellStyle name="Moeda 2 2 5 6" xfId="47236" xr:uid="{AB20B036-EC38-406A-8ED9-8FD33FE0798A}"/>
    <cellStyle name="Moeda 2 2 5 7" xfId="47602" xr:uid="{8A9BDBA9-A0F1-4D16-8794-09D3EF07F8FE}"/>
    <cellStyle name="Moeda 2 2 5 8" xfId="10900" xr:uid="{E9EB6AD0-DEF6-4BA2-8E87-229F328FF896}"/>
    <cellStyle name="Moeda 2 2 6" xfId="11992" xr:uid="{D4596A1D-6046-4DC7-B99C-D0104EAC4308}"/>
    <cellStyle name="Moeda 2 2 6 2" xfId="15622" xr:uid="{2C51606F-CAAA-4346-81FA-5DB8B7A7EB29}"/>
    <cellStyle name="Moeda 2 2 6 2 2" xfId="21781" xr:uid="{7C925ED9-A3C1-4C74-90DF-EFB1CDCB4414}"/>
    <cellStyle name="Moeda 2 2 6 2 2 2" xfId="49397" xr:uid="{C49985D2-C0A2-4BF2-8247-9AF3F600789E}"/>
    <cellStyle name="Moeda 2 2 6 2 3" xfId="47960" xr:uid="{FE6C98FE-8EB9-4CDD-BA3F-1E2AB70D2B7E}"/>
    <cellStyle name="Moeda 2 2 6 3" xfId="19149" xr:uid="{542F675A-9B06-4D8E-A8A3-EDA87BB7C0A4}"/>
    <cellStyle name="Moeda 2 2 6 3 2" xfId="49618" xr:uid="{911A4188-15A7-42A7-8763-0F1C1695DB47}"/>
    <cellStyle name="Moeda 2 2 6 3 3" xfId="48963" xr:uid="{591DC636-AF8B-4125-AC24-312FEBF1149E}"/>
    <cellStyle name="Moeda 2 2 6 4" xfId="47019" xr:uid="{DE2EF2B3-190F-4190-89F5-5683888F1AE7}"/>
    <cellStyle name="Moeda 2 2 6 4 2" xfId="49180" xr:uid="{78CB0190-896C-4DA2-A59B-A4C97DD10676}"/>
    <cellStyle name="Moeda 2 2 6 5" xfId="47373" xr:uid="{8B8AF083-8853-443E-8AC2-DB86A03251AE}"/>
    <cellStyle name="Moeda 2 2 6 6" xfId="47744" xr:uid="{DE97D6D2-5C9C-42F2-8019-66A6C96E522B}"/>
    <cellStyle name="Moeda 2 2 7" xfId="13676" xr:uid="{85BECBB3-1EF1-420B-BA38-798956A494A7}"/>
    <cellStyle name="Moeda 2 2 7 2" xfId="17305" xr:uid="{BF40CAF5-85D2-4BCF-9E20-CBBC333FDD25}"/>
    <cellStyle name="Moeda 2 2 7 2 2" xfId="23464" xr:uid="{79B1D10C-1626-4107-BA00-C42633457CA8}"/>
    <cellStyle name="Moeda 2 2 7 2 2 2" xfId="49499" xr:uid="{BA057B9C-3233-4CB7-BC64-62E7327F0FCD}"/>
    <cellStyle name="Moeda 2 2 7 2 3" xfId="48845" xr:uid="{1D2FCB63-3D6A-42C2-AF4A-06E171728EAE}"/>
    <cellStyle name="Moeda 2 2 7 3" xfId="19820" xr:uid="{E5018C28-7A95-488C-9D53-6A5FF0CDC7B5}"/>
    <cellStyle name="Moeda 2 2 7 3 2" xfId="49718" xr:uid="{4E2B97AC-2A2F-4AD4-910F-900B258E94E1}"/>
    <cellStyle name="Moeda 2 2 7 3 3" xfId="49063" xr:uid="{625861EF-8C22-44A8-BF63-71579594E0E2}"/>
    <cellStyle name="Moeda 2 2 7 4" xfId="47125" xr:uid="{C2D2FE68-3E6B-42F9-BCCF-1ABCFE6DEDCC}"/>
    <cellStyle name="Moeda 2 2 7 4 2" xfId="49280" xr:uid="{7B5B3CFA-5210-46B5-BE33-C91092CB046E}"/>
    <cellStyle name="Moeda 2 2 7 5" xfId="47499" xr:uid="{04884C1D-8303-4669-9F1A-766A291D7246}"/>
    <cellStyle name="Moeda 2 2 7 6" xfId="47844" xr:uid="{7BD7D9C9-D573-4D4A-88D3-4E7FE57DE1DA}"/>
    <cellStyle name="Moeda 2 2 8" xfId="13786" xr:uid="{9C8EAF6A-9787-4A6F-82D1-4E44B59BCB72}"/>
    <cellStyle name="Moeda 2 2 8 2" xfId="19945" xr:uid="{B7FD56FC-570A-458D-86A8-210993925EF7}"/>
    <cellStyle name="Moeda 2 2 8 2 2" xfId="49294" xr:uid="{B1175B81-EB0F-44A8-945F-71DE3159EEC8}"/>
    <cellStyle name="Moeda 2 2 8 3" xfId="47858" xr:uid="{DD1B1B3E-2476-48D8-BD03-623584836D6F}"/>
    <cellStyle name="Moeda 2 2 9" xfId="18245" xr:uid="{FC1BF516-6490-49F2-9765-97E34EB59DB5}"/>
    <cellStyle name="Moeda 2 2 9 2" xfId="49514" xr:uid="{CF061D3C-9BBE-48DC-B0BC-271CEF5C6F4E}"/>
    <cellStyle name="Moeda 2 2 9 3" xfId="48861" xr:uid="{9F45DBFD-4E7E-4F79-96DD-6702BC23E1FC}"/>
    <cellStyle name="Moeda 2 20" xfId="50221" xr:uid="{9D31A1D5-E05F-468D-859C-341201B7B181}"/>
    <cellStyle name="Moeda 2 21" xfId="3054" xr:uid="{65C65CD3-C4DB-46F2-8F33-2F5015B6F4F8}"/>
    <cellStyle name="Moeda 2 23" xfId="10804" xr:uid="{7FC4E358-A052-45C2-B3AA-52B5552A8F83}"/>
    <cellStyle name="Moeda 2 3" xfId="2694" xr:uid="{75DDCB1D-1B8A-4AAE-9B86-5178D2D5367B}"/>
    <cellStyle name="Moeda 2 3 10" xfId="47218" xr:uid="{8F02FF5A-C62D-4FB5-A040-2BAEA8D7AEA7}"/>
    <cellStyle name="Moeda 2 3 11" xfId="47588" xr:uid="{64DA5979-952D-432F-A702-EEE2A308038A}"/>
    <cellStyle name="Moeda 2 3 12" xfId="10870" xr:uid="{0F52BF8F-0C41-403F-878E-08D0E08FC69F}"/>
    <cellStyle name="Moeda 2 3 13" xfId="50022" xr:uid="{5FE3A4B3-7EC3-4D24-8013-A05FD418223B}"/>
    <cellStyle name="Moeda 2 3 14" xfId="50118" xr:uid="{924CFD3A-4C22-4CD8-B308-75E72AA9748F}"/>
    <cellStyle name="Moeda 2 3 15" xfId="3172" xr:uid="{FC7CA0FF-D5C4-4DA8-887C-7D51DE4F86AA}"/>
    <cellStyle name="Moeda 2 3 2" xfId="5067" xr:uid="{4A5E3F5B-61AB-4E34-90E6-A455B1DC122B}"/>
    <cellStyle name="Moeda 2 3 2 2" xfId="8250" xr:uid="{39A14093-2718-41DE-BFC8-1D0EAB286CF4}"/>
    <cellStyle name="Moeda 2 3 2 2 2" xfId="15676" xr:uid="{EF8E1528-4B72-4BFA-9549-D734517B7882}"/>
    <cellStyle name="Moeda 2 3 2 2 2 2" xfId="21835" xr:uid="{19D4D5D3-0F31-48C3-8AF4-1C36E4BA7FBF}"/>
    <cellStyle name="Moeda 2 3 2 2 2 2 2" xfId="49450" xr:uid="{E6FBE51A-3734-4FF6-ADA9-7EB4605A62C1}"/>
    <cellStyle name="Moeda 2 3 2 2 2 3" xfId="48013" xr:uid="{484F09BC-A440-4AF2-8040-1968808BCD4A}"/>
    <cellStyle name="Moeda 2 3 2 2 3" xfId="19204" xr:uid="{57A1B05C-E1B6-4A96-A950-BE261DCC7155}"/>
    <cellStyle name="Moeda 2 3 2 2 3 2" xfId="49671" xr:uid="{2D47B562-EEAF-4ABB-9B67-510BD229DE7D}"/>
    <cellStyle name="Moeda 2 3 2 2 3 3" xfId="49016" xr:uid="{CB503BBF-B719-469E-87F4-EB42724A5D58}"/>
    <cellStyle name="Moeda 2 3 2 2 4" xfId="47072" xr:uid="{A51FA170-3771-4CDE-9189-F9CAE801A562}"/>
    <cellStyle name="Moeda 2 3 2 2 4 2" xfId="49233" xr:uid="{466C78BE-176C-4028-9A80-326F84398298}"/>
    <cellStyle name="Moeda 2 3 2 2 5" xfId="47426" xr:uid="{908B5C79-424D-4EFA-B3AB-02EF42826605}"/>
    <cellStyle name="Moeda 2 3 2 2 6" xfId="47797" xr:uid="{4DDB9635-06AD-4688-BCA3-A09E6205AA0C}"/>
    <cellStyle name="Moeda 2 3 2 2 7" xfId="12046" xr:uid="{C385039D-8D12-45FD-9B57-9465F6CDD5FF}"/>
    <cellStyle name="Moeda 2 3 2 3" xfId="9028" xr:uid="{EF7BC0B5-A090-4CAC-A20B-C5F18B6AC06B}"/>
    <cellStyle name="Moeda 2 3 2 3 2" xfId="20052" xr:uid="{9C98C441-BB70-49DB-894F-C8CF55C0563A}"/>
    <cellStyle name="Moeda 2 3 2 3 2 2" xfId="49347" xr:uid="{D47E1513-A7D3-4483-B9CE-57207D71DFEC}"/>
    <cellStyle name="Moeda 2 3 2 3 3" xfId="47911" xr:uid="{E95B1BD9-7E2D-4A84-A507-681E3D3005FF}"/>
    <cellStyle name="Moeda 2 3 2 3 4" xfId="13893" xr:uid="{CB71BAFF-7602-4A32-BB7F-26E2E1D0F725}"/>
    <cellStyle name="Moeda 2 3 2 4" xfId="9963" xr:uid="{E24485D6-9F52-4BE2-9C39-1B687356E330}"/>
    <cellStyle name="Moeda 2 3 2 4 2" xfId="49567" xr:uid="{1724E3ED-4BC2-4C63-B534-7FB599CE8B51}"/>
    <cellStyle name="Moeda 2 3 2 4 3" xfId="48914" xr:uid="{0F4EA26E-E8DC-43AD-B604-A951EB01DF46}"/>
    <cellStyle name="Moeda 2 3 2 4 4" xfId="18368" xr:uid="{676962E5-4C3C-4E54-AFBC-534CFAD5F48E}"/>
    <cellStyle name="Moeda 2 3 2 5" xfId="46961" xr:uid="{71B2C7E1-0CBE-408A-8ABD-627517E14495}"/>
    <cellStyle name="Moeda 2 3 2 5 2" xfId="49131" xr:uid="{A5C7D29B-6AF2-448F-9DB1-96C86DA623EC}"/>
    <cellStyle name="Moeda 2 3 2 6" xfId="47270" xr:uid="{4E90B193-FB12-44C6-9F9C-4BE701062827}"/>
    <cellStyle name="Moeda 2 3 2 7" xfId="47659" xr:uid="{B914CC74-F6EB-4AE4-9658-1C08EB70B112}"/>
    <cellStyle name="Moeda 2 3 2 8" xfId="10974" xr:uid="{452ADC5E-D38D-43A8-8AE3-2182F4E821D8}"/>
    <cellStyle name="Moeda 2 3 2 9" xfId="50148" xr:uid="{1C8A8322-343D-49F8-A06D-81851B82683C}"/>
    <cellStyle name="Moeda 2 3 3" xfId="4655" xr:uid="{2F04DE78-F06D-4153-B316-53DB109F7C98}"/>
    <cellStyle name="Moeda 2 3 3 2" xfId="12031" xr:uid="{5B4AA72F-1753-4DE3-A102-A0981BF040EF}"/>
    <cellStyle name="Moeda 2 3 3 2 2" xfId="15661" xr:uid="{AC5B5F6D-C660-4969-9228-5244E056107E}"/>
    <cellStyle name="Moeda 2 3 3 2 2 2" xfId="21820" xr:uid="{F8155E71-2217-4E0E-AFF0-BF0735CA3D2C}"/>
    <cellStyle name="Moeda 2 3 3 2 2 2 2" xfId="49435" xr:uid="{61240260-0CB2-4BAC-B83B-70ECE5D8A8BD}"/>
    <cellStyle name="Moeda 2 3 3 2 2 3" xfId="47998" xr:uid="{394F6888-1044-4D6E-8A1C-CB1732BED8F5}"/>
    <cellStyle name="Moeda 2 3 3 2 3" xfId="19189" xr:uid="{E27F5EF0-81D9-4BAD-A8C2-5DAD0792D607}"/>
    <cellStyle name="Moeda 2 3 3 2 3 2" xfId="49656" xr:uid="{E1617AB9-4D3F-4DC6-A2EC-82105B0C5422}"/>
    <cellStyle name="Moeda 2 3 3 2 3 3" xfId="49001" xr:uid="{5A60DBEC-755B-463A-BAB1-EEEB00D0839F}"/>
    <cellStyle name="Moeda 2 3 3 2 4" xfId="47057" xr:uid="{7801F599-4749-4BB8-A2C5-DA311CE9B514}"/>
    <cellStyle name="Moeda 2 3 3 2 4 2" xfId="49218" xr:uid="{2805E532-DF4F-45C5-B30F-F52AD2C357E2}"/>
    <cellStyle name="Moeda 2 3 3 2 5" xfId="47411" xr:uid="{183BD0EB-CE2A-4432-BE76-56493A516D4F}"/>
    <cellStyle name="Moeda 2 3 3 2 6" xfId="47782" xr:uid="{3FB119CD-C08E-405B-874B-72C813D07B84}"/>
    <cellStyle name="Moeda 2 3 3 3" xfId="13839" xr:uid="{57947D2C-3801-4CCB-9080-978F797C346B}"/>
    <cellStyle name="Moeda 2 3 3 3 2" xfId="19998" xr:uid="{6B3933DD-A5BB-4F58-A559-0DE22C82E4AC}"/>
    <cellStyle name="Moeda 2 3 3 3 2 2" xfId="49332" xr:uid="{7B06781D-CD89-4900-A28F-CCA99CB305A4}"/>
    <cellStyle name="Moeda 2 3 3 3 3" xfId="47896" xr:uid="{D6AE162E-FEDB-4930-A65C-97D7783A582B}"/>
    <cellStyle name="Moeda 2 3 3 4" xfId="18295" xr:uid="{06AA090B-4E31-4BAC-B9D6-8B9162FC2253}"/>
    <cellStyle name="Moeda 2 3 3 4 2" xfId="49552" xr:uid="{E5E2B86E-F41F-4516-9B3C-EEF5A3BA4249}"/>
    <cellStyle name="Moeda 2 3 3 4 3" xfId="48899" xr:uid="{8EF4359E-B120-47AA-BC42-61608C87A20A}"/>
    <cellStyle name="Moeda 2 3 3 5" xfId="46946" xr:uid="{1FE63B89-130B-42F7-8325-975AE85BE427}"/>
    <cellStyle name="Moeda 2 3 3 5 2" xfId="49116" xr:uid="{B5A08BBD-433A-4801-860C-E5083E23B0BD}"/>
    <cellStyle name="Moeda 2 3 3 6" xfId="47255" xr:uid="{236995B9-1A68-46D9-9948-3EA2D51BD432}"/>
    <cellStyle name="Moeda 2 3 3 7" xfId="47621" xr:uid="{96946274-FD38-4345-919B-A8E5E1CA783F}"/>
    <cellStyle name="Moeda 2 3 3 8" xfId="10934" xr:uid="{77EA05C6-D19C-4E1E-81D1-7E27BB163B9E}"/>
    <cellStyle name="Moeda 2 3 4" xfId="7856" xr:uid="{C7C05261-21B3-4E9F-844C-56958BD423ED}"/>
    <cellStyle name="Moeda 2 3 4 2" xfId="12022" xr:uid="{583266DB-5331-4913-A7BA-E1FC074312C8}"/>
    <cellStyle name="Moeda 2 3 4 2 2" xfId="15652" xr:uid="{21FE0B51-4627-4900-8299-9FB74721CAFE}"/>
    <cellStyle name="Moeda 2 3 4 2 2 2" xfId="21811" xr:uid="{D3066A4A-210C-408D-9A61-8989E2B535E1}"/>
    <cellStyle name="Moeda 2 3 4 2 2 2 2" xfId="49426" xr:uid="{3A75D9D3-FD8D-4E86-890A-0038DFF6E118}"/>
    <cellStyle name="Moeda 2 3 4 2 2 3" xfId="47989" xr:uid="{B306C221-69A1-4CE9-8F3A-0691C7DEF658}"/>
    <cellStyle name="Moeda 2 3 4 2 3" xfId="19180" xr:uid="{796F7F39-9236-488F-B070-F9817BC3D59E}"/>
    <cellStyle name="Moeda 2 3 4 2 3 2" xfId="49647" xr:uid="{BA49DB3C-47F0-41D4-A6C9-47CA55486147}"/>
    <cellStyle name="Moeda 2 3 4 2 3 3" xfId="48992" xr:uid="{05BCEB7D-006F-4448-8522-D6F7D3BD7C1D}"/>
    <cellStyle name="Moeda 2 3 4 2 4" xfId="47048" xr:uid="{CB41A0AF-993D-4EFE-86C3-FBD6CAF8613A}"/>
    <cellStyle name="Moeda 2 3 4 2 4 2" xfId="49209" xr:uid="{A9A9AE06-CCC5-4BBC-AFD5-4A606295A670}"/>
    <cellStyle name="Moeda 2 3 4 2 5" xfId="47402" xr:uid="{17F27C5E-CBC6-4FEC-8686-8A068C5C9BA6}"/>
    <cellStyle name="Moeda 2 3 4 2 6" xfId="47773" xr:uid="{7E0ADB1C-1CC6-4303-ADCE-FB25E16C089D}"/>
    <cellStyle name="Moeda 2 3 4 3" xfId="13822" xr:uid="{C445097E-9040-4659-AB48-69EB144372F7}"/>
    <cellStyle name="Moeda 2 3 4 3 2" xfId="19981" xr:uid="{A6FB82CD-51A9-4D4F-B1B0-21107FFA2280}"/>
    <cellStyle name="Moeda 2 3 4 3 2 2" xfId="49323" xr:uid="{4D447843-C13C-4C56-A1C5-8421953A3B63}"/>
    <cellStyle name="Moeda 2 3 4 3 3" xfId="47887" xr:uid="{184C7262-814E-40B6-9C7D-C5BB71FAAF93}"/>
    <cellStyle name="Moeda 2 3 4 4" xfId="18276" xr:uid="{E108E54F-85BB-4C40-9797-B4D39D377D8C}"/>
    <cellStyle name="Moeda 2 3 4 4 2" xfId="49543" xr:uid="{90DE7010-E585-40C5-B7B7-41BDED7A802C}"/>
    <cellStyle name="Moeda 2 3 4 4 3" xfId="48890" xr:uid="{417AD16B-979A-4D3E-9C82-9EDEBB364A4A}"/>
    <cellStyle name="Moeda 2 3 4 5" xfId="46937" xr:uid="{23BC49C8-6937-47AB-BDDA-C25E172BD547}"/>
    <cellStyle name="Moeda 2 3 4 5 2" xfId="49107" xr:uid="{258EA3F8-A951-48B9-8BF4-695B2E30492A}"/>
    <cellStyle name="Moeda 2 3 4 6" xfId="47245" xr:uid="{7DF406C5-0F4E-420E-BC20-7636CC9B47E6}"/>
    <cellStyle name="Moeda 2 3 4 7" xfId="47611" xr:uid="{DFAB1755-9C50-43E9-A4DC-3601D6506614}"/>
    <cellStyle name="Moeda 2 3 4 8" xfId="10915" xr:uid="{0FE65F7C-E805-426A-ACCB-BB4A204BDBCE}"/>
    <cellStyle name="Moeda 2 3 5" xfId="8630" xr:uid="{A979EEEF-D86B-4670-B817-1A701784DFDB}"/>
    <cellStyle name="Moeda 2 3 5 2" xfId="15629" xr:uid="{E9AEB613-D737-435F-A919-C56B43B7B6FB}"/>
    <cellStyle name="Moeda 2 3 5 2 2" xfId="21788" xr:uid="{8ED9E400-99EB-4A36-901E-D2BD05B34A88}"/>
    <cellStyle name="Moeda 2 3 5 2 2 2" xfId="49403" xr:uid="{8824E425-55B8-46ED-94A7-7AFD9FB2ED77}"/>
    <cellStyle name="Moeda 2 3 5 2 3" xfId="47966" xr:uid="{CA21B55F-15CA-4181-ABB3-91E976099A24}"/>
    <cellStyle name="Moeda 2 3 5 3" xfId="19157" xr:uid="{2AED07EF-9A52-4547-B31C-37499FCAA458}"/>
    <cellStyle name="Moeda 2 3 5 3 2" xfId="49624" xr:uid="{23E648E6-6566-42CF-A742-EC7B6E7BB8DF}"/>
    <cellStyle name="Moeda 2 3 5 3 3" xfId="48969" xr:uid="{1871B7ED-D17F-4538-AAB9-5FB5EFDF74FD}"/>
    <cellStyle name="Moeda 2 3 5 4" xfId="47025" xr:uid="{7AC14572-CAFF-433B-97A5-4381F185FC76}"/>
    <cellStyle name="Moeda 2 3 5 4 2" xfId="49186" xr:uid="{9977314F-98C7-456E-93E4-540B80BA1443}"/>
    <cellStyle name="Moeda 2 3 5 5" xfId="47379" xr:uid="{3AA8B296-86FB-4102-BBE4-EDD0E1759627}"/>
    <cellStyle name="Moeda 2 3 5 6" xfId="47750" xr:uid="{5EDD3454-A655-44AE-9E9E-E8B55AD7ADF0}"/>
    <cellStyle name="Moeda 2 3 5 7" xfId="11999" xr:uid="{F47038ED-ED31-4343-A926-16F3509BB165}"/>
    <cellStyle name="Moeda 2 3 6" xfId="9731" xr:uid="{0B92F466-5CDE-4020-9068-59F027D25D5B}"/>
    <cellStyle name="Moeda 2 3 6 2" xfId="19955" xr:uid="{CD35050F-7DDD-46FA-95E3-3A48388E617D}"/>
    <cellStyle name="Moeda 2 3 6 2 2" xfId="49300" xr:uid="{A02D58A4-B11D-4865-84E5-0F6CE70306BE}"/>
    <cellStyle name="Moeda 2 3 6 3" xfId="47864" xr:uid="{F05D1ED1-9E82-460E-A70B-77C002D8E3E8}"/>
    <cellStyle name="Moeda 2 3 6 4" xfId="13796" xr:uid="{A80DCF43-3F26-428A-8D16-513BCAB46E0E}"/>
    <cellStyle name="Moeda 2 3 7" xfId="18253" xr:uid="{C2C8F971-72CE-47FF-8C2F-848DFF4EDFF9}"/>
    <cellStyle name="Moeda 2 3 7 2" xfId="49520" xr:uid="{A71F123F-9D36-420C-9DA4-880D72884089}"/>
    <cellStyle name="Moeda 2 3 7 3" xfId="48867" xr:uid="{47F806C2-3445-4605-9CD5-66157DDAA245}"/>
    <cellStyle name="Moeda 2 3 8" xfId="46914" xr:uid="{536531CB-3464-4882-B682-09FC1A1FAC56}"/>
    <cellStyle name="Moeda 2 3 8 2" xfId="49084" xr:uid="{81784E50-03F0-470B-BFC0-ABF78253EF57}"/>
    <cellStyle name="Moeda 2 3 9" xfId="47181" xr:uid="{E2E2A68F-C4BF-4415-9644-2A57D2676BCF}"/>
    <cellStyle name="Moeda 2 4" xfId="7" xr:uid="{00000000-0005-0000-0000-000026000000}"/>
    <cellStyle name="Moeda 2 4 10" xfId="10910" xr:uid="{0BDFF9B0-E5FD-4B9E-B05E-8A539B6AA27D}"/>
    <cellStyle name="Moeda 2 4 11" xfId="50075" xr:uid="{3008FDE3-D273-4F1B-B495-AD628C75A6C8}"/>
    <cellStyle name="Moeda 2 4 12" xfId="3056" xr:uid="{EE3CD378-6A0C-4C4A-88FA-7E3BFFCEAFF3}"/>
    <cellStyle name="Moeda 2 4 2" xfId="97" xr:uid="{00000000-0005-0000-0000-000027000000}"/>
    <cellStyle name="Moeda 2 4 2 2" xfId="2936" xr:uid="{D1E2D3A1-4311-488F-8052-1718F0447A15}"/>
    <cellStyle name="Moeda 2 4 2 2 2" xfId="15671" xr:uid="{B7AD4591-C77C-4030-80A3-275EC7C02EB5}"/>
    <cellStyle name="Moeda 2 4 2 2 2 2" xfId="21830" xr:uid="{168B9E85-4F30-4340-B511-1807A27E84B3}"/>
    <cellStyle name="Moeda 2 4 2 2 2 2 2" xfId="49445" xr:uid="{8902A5CB-94AA-46D8-BC27-57AB823A822A}"/>
    <cellStyle name="Moeda 2 4 2 2 2 3" xfId="48008" xr:uid="{74F0CB04-D8E7-4A4F-B239-31A717DF4284}"/>
    <cellStyle name="Moeda 2 4 2 2 3" xfId="19199" xr:uid="{CE470322-7635-4ABA-9314-C0F74742699E}"/>
    <cellStyle name="Moeda 2 4 2 2 3 2" xfId="49666" xr:uid="{2C311448-3E98-4EEB-A0D4-76E7760D00D7}"/>
    <cellStyle name="Moeda 2 4 2 2 3 3" xfId="49011" xr:uid="{59AF7E9E-505B-46B4-9D66-8225A8B00295}"/>
    <cellStyle name="Moeda 2 4 2 2 4" xfId="47067" xr:uid="{A7960AF0-19DC-446F-87EF-0E4898EFB9A3}"/>
    <cellStyle name="Moeda 2 4 2 2 4 2" xfId="49228" xr:uid="{BB9D33EB-7043-4036-8D23-DC143CA8620B}"/>
    <cellStyle name="Moeda 2 4 2 2 5" xfId="47421" xr:uid="{5EE153E7-B6A8-47B8-9CEB-6D5BE272181F}"/>
    <cellStyle name="Moeda 2 4 2 2 6" xfId="47792" xr:uid="{B64655CA-EAAE-4DF3-A097-2DCC9DFE1F69}"/>
    <cellStyle name="Moeda 2 4 2 2 7" xfId="12041" xr:uid="{2BC2F1A6-798E-454E-BB85-3FC0656EAC54}"/>
    <cellStyle name="Moeda 2 4 2 2 8" xfId="3466" xr:uid="{B2232BCE-BED2-462D-A5E9-986DCA4DC300}"/>
    <cellStyle name="Moeda 2 4 2 3" xfId="7627" xr:uid="{091F1AE0-BE3A-4337-ADEE-2EC0B506CE8A}"/>
    <cellStyle name="Moeda 2 4 2 3 2" xfId="20047" xr:uid="{D5ADF3C4-ADFC-408F-8757-B6F0B532D482}"/>
    <cellStyle name="Moeda 2 4 2 3 2 2" xfId="49342" xr:uid="{9B4CCCD0-9133-4018-8497-8270DE8BD7FB}"/>
    <cellStyle name="Moeda 2 4 2 3 3" xfId="47906" xr:uid="{BA0B5B66-C483-4301-A009-96B7D9C69F7C}"/>
    <cellStyle name="Moeda 2 4 2 3 4" xfId="13888" xr:uid="{5073845E-9995-484A-B200-BB005DA08A93}"/>
    <cellStyle name="Moeda 2 4 2 4" xfId="8532" xr:uid="{2C992313-F704-44B9-A722-E629E81B8A4B}"/>
    <cellStyle name="Moeda 2 4 2 4 2" xfId="49562" xr:uid="{DED1F63D-5805-45C4-A492-9F5C4B78F82E}"/>
    <cellStyle name="Moeda 2 4 2 4 3" xfId="48909" xr:uid="{A065A2D1-B54D-4380-9C12-C4DD6CE29863}"/>
    <cellStyle name="Moeda 2 4 2 4 4" xfId="18363" xr:uid="{C81EEE46-7C93-4458-8984-99A8C32A058A}"/>
    <cellStyle name="Moeda 2 4 2 5" xfId="9306" xr:uid="{F6BA4401-1AEE-46E2-89E9-8B82E0203A44}"/>
    <cellStyle name="Moeda 2 4 2 5 2" xfId="49126" xr:uid="{8DE0407E-7E72-42F0-BD1B-DAA72223A535}"/>
    <cellStyle name="Moeda 2 4 2 5 3" xfId="46956" xr:uid="{AD7B117F-0786-4366-B9A8-E33253A26DA5}"/>
    <cellStyle name="Moeda 2 4 2 6" xfId="47265" xr:uid="{DA91489D-23F9-4586-A93A-CA07A0E9049F}"/>
    <cellStyle name="Moeda 2 4 2 7" xfId="47654" xr:uid="{F17DFB0F-2192-4521-BD9E-D76D52F20E2A}"/>
    <cellStyle name="Moeda 2 4 2 8" xfId="10969" xr:uid="{A64390EF-FC95-4FD3-A6F9-91B9EA870B65}"/>
    <cellStyle name="Moeda 2 4 2 9" xfId="3101" xr:uid="{FA9D5929-3555-4722-AA2E-B2D75692DE77}"/>
    <cellStyle name="Moeda 2 4 3" xfId="2870" xr:uid="{1F89E802-311E-4BAA-9909-8E2B05A74E7C}"/>
    <cellStyle name="Moeda 2 4 3 2" xfId="5106" xr:uid="{B29CB73D-BFB2-4582-A078-D9437AA5549E}"/>
    <cellStyle name="Moeda 2 4 3 3" xfId="8280" xr:uid="{111BA5ED-221D-4682-BBF8-794639E1684B}"/>
    <cellStyle name="Moeda 2 4 3 4" xfId="9058" xr:uid="{6DEAF867-B595-478F-8872-98339855DBE3}"/>
    <cellStyle name="Moeda 2 4 3 5" xfId="9996" xr:uid="{82134CBB-79BE-43A6-A1BC-EAEDC7217490}"/>
    <cellStyle name="Moeda 2 4 3 6" xfId="11931" xr:uid="{DE55C4F6-A3A8-4B8F-9917-1661E74676E7}"/>
    <cellStyle name="Moeda 2 4 3 7" xfId="3225" xr:uid="{E24AA98C-6B60-4252-BE60-2ADF4BE4509B}"/>
    <cellStyle name="Moeda 2 4 4" xfId="3375" xr:uid="{A872B903-EB1A-42C4-8BDB-4D51BE31A136}"/>
    <cellStyle name="Moeda 2 4 4 2" xfId="15647" xr:uid="{3861D3DD-57B5-4AAD-9EE7-45A37803B526}"/>
    <cellStyle name="Moeda 2 4 4 2 2" xfId="21806" xr:uid="{4E1F77AC-6989-497C-A5F6-3133D2B2B331}"/>
    <cellStyle name="Moeda 2 4 4 2 2 2" xfId="49421" xr:uid="{FF8D2168-22B3-456A-A1ED-EB5C69317DB2}"/>
    <cellStyle name="Moeda 2 4 4 2 3" xfId="47984" xr:uid="{8A176EC7-8F83-4179-8A8D-7E686953C68D}"/>
    <cellStyle name="Moeda 2 4 4 3" xfId="19175" xr:uid="{3B100884-1097-4C11-A36C-B529235D4D0B}"/>
    <cellStyle name="Moeda 2 4 4 3 2" xfId="49642" xr:uid="{814DD9F2-512B-45E7-BADF-8ADEEE17D8BE}"/>
    <cellStyle name="Moeda 2 4 4 3 3" xfId="48987" xr:uid="{B760C264-F7D7-4ECE-95BA-30C36D647B53}"/>
    <cellStyle name="Moeda 2 4 4 4" xfId="47043" xr:uid="{32A38373-E854-4FD4-B952-F89951C54C54}"/>
    <cellStyle name="Moeda 2 4 4 4 2" xfId="49204" xr:uid="{1D09B0DB-D308-47B7-AD42-51A553230D39}"/>
    <cellStyle name="Moeda 2 4 4 5" xfId="47397" xr:uid="{C35FD6AD-90C8-4C21-878F-F82FE348C276}"/>
    <cellStyle name="Moeda 2 4 4 6" xfId="47768" xr:uid="{993C1246-5372-44EB-8390-AB4C43AA8E25}"/>
    <cellStyle name="Moeda 2 4 4 7" xfId="12017" xr:uid="{E2E7D16D-58C3-46ED-B7CB-668436AF03C7}"/>
    <cellStyle name="Moeda 2 4 5" xfId="7551" xr:uid="{85FC5397-710B-4F86-80B6-01D984C62B09}"/>
    <cellStyle name="Moeda 2 4 5 2" xfId="19976" xr:uid="{5F98E305-B266-499F-8503-DFD995E5C72C}"/>
    <cellStyle name="Moeda 2 4 5 2 2" xfId="49318" xr:uid="{67877ACE-871F-4EA9-8C49-DB2E4BE493C9}"/>
    <cellStyle name="Moeda 2 4 5 3" xfId="47882" xr:uid="{91F4163A-5402-4898-98AB-57677AACC84C}"/>
    <cellStyle name="Moeda 2 4 5 4" xfId="13817" xr:uid="{58EEF3E8-C2CC-4679-BF0D-463A1A67B589}"/>
    <cellStyle name="Moeda 2 4 6" xfId="8455" xr:uid="{A2CFE940-57BF-47C7-A025-9BB3FE536F7B}"/>
    <cellStyle name="Moeda 2 4 6 2" xfId="49538" xr:uid="{FD57BA52-6DFC-4759-8B9E-B431A5DBF011}"/>
    <cellStyle name="Moeda 2 4 6 3" xfId="48885" xr:uid="{75A28B77-1220-4C7B-828D-F04136EE615C}"/>
    <cellStyle name="Moeda 2 4 6 4" xfId="18271" xr:uid="{76853CBC-94B3-46D3-8D26-7ADEA9498043}"/>
    <cellStyle name="Moeda 2 4 7" xfId="9223" xr:uid="{CF8309F5-4CE0-43E2-AE8C-338CA2491C82}"/>
    <cellStyle name="Moeda 2 4 7 2" xfId="49102" xr:uid="{F24A2980-2F64-4A23-AEFB-BC50601DBBF4}"/>
    <cellStyle name="Moeda 2 4 7 3" xfId="46932" xr:uid="{3C43FE80-8AAB-48DE-9AE1-6ABD040635B2}"/>
    <cellStyle name="Moeda 2 4 8" xfId="47240" xr:uid="{8D7960A8-39B8-4247-9F35-7C65891B04A3}"/>
    <cellStyle name="Moeda 2 4 9" xfId="47606" xr:uid="{9FA2708D-78E7-44EC-85A6-3A84F6183AD9}"/>
    <cellStyle name="Moeda 2 5" xfId="2838" xr:uid="{2E23008F-E79B-4A4D-ACE4-8441892B2AFF}"/>
    <cellStyle name="Moeda 2 5 2" xfId="3026" xr:uid="{315394C9-C129-4863-9C3E-962773ADD9AA}"/>
    <cellStyle name="Moeda 2 5 2 2" xfId="8238" xr:uid="{52A366C0-6A37-45D8-8562-2260F4F5ACD0}"/>
    <cellStyle name="Moeda 2 5 2 2 2" xfId="21821" xr:uid="{20B6392D-A049-443A-A3AC-48CDA4545D14}"/>
    <cellStyle name="Moeda 2 5 2 2 2 2" xfId="49436" xr:uid="{5DFE56FF-365D-4CC8-A057-308C98E9E8D0}"/>
    <cellStyle name="Moeda 2 5 2 2 3" xfId="47999" xr:uid="{8ADB9636-051F-4FF2-8CE3-361EA1368A35}"/>
    <cellStyle name="Moeda 2 5 2 2 4" xfId="15662" xr:uid="{F707EF4B-93AB-45DE-B7CD-D2C9B41D48FD}"/>
    <cellStyle name="Moeda 2 5 2 3" xfId="9016" xr:uid="{4AAD5A41-5EC7-4023-B70D-ED1B517E0158}"/>
    <cellStyle name="Moeda 2 5 2 3 2" xfId="49657" xr:uid="{8D2D158B-B941-4978-A462-4BBC2721FE06}"/>
    <cellStyle name="Moeda 2 5 2 3 3" xfId="49002" xr:uid="{F6F87FA0-E5AC-4931-A335-ABE48BCECF66}"/>
    <cellStyle name="Moeda 2 5 2 3 4" xfId="19190" xr:uid="{D6AAE75D-F3C1-434F-9BB4-A3440DDC3A62}"/>
    <cellStyle name="Moeda 2 5 2 4" xfId="9950" xr:uid="{94B75BFD-983E-4B3B-8094-56CA51487566}"/>
    <cellStyle name="Moeda 2 5 2 4 2" xfId="49219" xr:uid="{7565CBB3-0D0A-4760-B37A-B7BF90F0F250}"/>
    <cellStyle name="Moeda 2 5 2 4 3" xfId="47058" xr:uid="{B95A3958-43F6-4220-8AB3-F3FC200A4115}"/>
    <cellStyle name="Moeda 2 5 2 5" xfId="47412" xr:uid="{27456B8F-2657-4052-9B86-CFC256F863CF}"/>
    <cellStyle name="Moeda 2 5 2 6" xfId="47783" xr:uid="{ED319B37-3B13-4A3E-8454-43BC169771C5}"/>
    <cellStyle name="Moeda 2 5 2 7" xfId="12032" xr:uid="{F7E1400E-864E-4A20-8864-4FB42D9B657E}"/>
    <cellStyle name="Moeda 2 5 2 8" xfId="5054" xr:uid="{E87B87E1-1CB7-4375-B84A-0EFE259C9869}"/>
    <cellStyle name="Moeda 2 5 3" xfId="3516" xr:uid="{4CBD75BB-EBAB-4D8A-8E06-4988284EBD97}"/>
    <cellStyle name="Moeda 2 5 3 2" xfId="20005" xr:uid="{92F0D314-54F3-43BE-9204-0CEFFC17885D}"/>
    <cellStyle name="Moeda 2 5 3 2 2" xfId="49333" xr:uid="{50A88124-2560-4B0E-97E8-2A4E31F10654}"/>
    <cellStyle name="Moeda 2 5 3 3" xfId="47897" xr:uid="{EA34EE74-C2C0-4C09-AF67-95028D6BAD3A}"/>
    <cellStyle name="Moeda 2 5 3 4" xfId="13846" xr:uid="{54FEB52F-71DE-4DEF-A06E-0FE034EE2B16}"/>
    <cellStyle name="Moeda 2 5 4" xfId="7673" xr:uid="{C9CEDB8A-CB56-487A-9ED1-88619E49CF6B}"/>
    <cellStyle name="Moeda 2 5 4 2" xfId="49553" xr:uid="{083A282C-3CD8-4E04-8D8C-ADA9256118E4}"/>
    <cellStyle name="Moeda 2 5 4 3" xfId="48900" xr:uid="{48D7DEEB-E919-4CA9-89A8-9BEBF3C0568E}"/>
    <cellStyle name="Moeda 2 5 4 4" xfId="18304" xr:uid="{781771D2-A30C-4CFE-A19A-75DCBA57D15C}"/>
    <cellStyle name="Moeda 2 5 5" xfId="8578" xr:uid="{505E21AA-3136-40F8-A146-B15284E3528C}"/>
    <cellStyle name="Moeda 2 5 5 2" xfId="49117" xr:uid="{53ED9828-D0B6-4EA2-9DB0-3B5F5F907EEE}"/>
    <cellStyle name="Moeda 2 5 5 3" xfId="46947" xr:uid="{3755E27E-D9F3-4B15-8DC8-7D750D69D4FC}"/>
    <cellStyle name="Moeda 2 5 6" xfId="9349" xr:uid="{D0C32685-66C8-44F0-AA00-FAAAB7E5F65E}"/>
    <cellStyle name="Moeda 2 5 6 2" xfId="47256" xr:uid="{0DFCF398-4700-45B9-8CF9-41F83C492D20}"/>
    <cellStyle name="Moeda 2 5 7" xfId="47626" xr:uid="{55D17437-6A3B-4BD7-848D-B993E08CB6C6}"/>
    <cellStyle name="Moeda 2 5 8" xfId="10938" xr:uid="{2ED3287F-29B2-43F0-8437-BBF4EA8B56A4}"/>
    <cellStyle name="Moeda 2 5 9" xfId="3151" xr:uid="{FC748F7E-508A-407D-8BDD-5F35704931FF}"/>
    <cellStyle name="Moeda 2 6" xfId="2868" xr:uid="{5CE66B80-E0B5-44C3-8330-13479998F9D8}"/>
    <cellStyle name="Moeda 2 6 2" xfId="5085" xr:uid="{14805DCA-67F4-451A-990B-37A049187D1C}"/>
    <cellStyle name="Moeda 2 6 3" xfId="8263" xr:uid="{AB0EE36C-B000-4B6C-8B8A-594A4C121EF5}"/>
    <cellStyle name="Moeda 2 6 4" xfId="9041" xr:uid="{6CF775EC-5E73-4312-B5EE-FBA233787E05}"/>
    <cellStyle name="Moeda 2 6 5" xfId="9976" xr:uid="{3BF35A2B-B45B-4262-AE8D-AC5B1E11F7DD}"/>
    <cellStyle name="Moeda 2 6 6" xfId="11024" xr:uid="{74BFECBF-17AC-494F-A3F8-37CAD7A587CC}"/>
    <cellStyle name="Moeda 2 6 7" xfId="3197" xr:uid="{40E80943-073B-46A3-BF91-F6CE49CFF697}"/>
    <cellStyle name="Moeda 2 7" xfId="3210" xr:uid="{97EAEC6E-6FC1-4A19-B3D9-9C30450143E8}"/>
    <cellStyle name="Moeda 2 7 2" xfId="5097" xr:uid="{66FD9BFF-53A9-4F46-B7D8-6A6E60157179}"/>
    <cellStyle name="Moeda 2 7 2 2" xfId="15638" xr:uid="{09AC177A-EAD9-45CB-BE87-460056DC1739}"/>
    <cellStyle name="Moeda 2 7 2 2 2" xfId="21797" xr:uid="{582A54E0-6D89-4D4E-95D2-8234AEB75F94}"/>
    <cellStyle name="Moeda 2 7 2 2 2 2" xfId="49412" xr:uid="{F84C0F98-EB89-4948-80B4-55BD60D9D1AA}"/>
    <cellStyle name="Moeda 2 7 2 2 3" xfId="47975" xr:uid="{B256BA18-1607-482B-9C4C-71FD0282B1B1}"/>
    <cellStyle name="Moeda 2 7 2 3" xfId="19166" xr:uid="{20BCD6C9-D9CA-47EC-A84E-B08B4A9541C4}"/>
    <cellStyle name="Moeda 2 7 2 3 2" xfId="49633" xr:uid="{9536288B-21D4-483A-8425-C5824D8434A8}"/>
    <cellStyle name="Moeda 2 7 2 3 3" xfId="48978" xr:uid="{A2496F83-A028-4A4F-B157-B5CCD170436B}"/>
    <cellStyle name="Moeda 2 7 2 4" xfId="47034" xr:uid="{CB2253A0-4CAB-4F71-8BBD-D1D001B025CC}"/>
    <cellStyle name="Moeda 2 7 2 4 2" xfId="49195" xr:uid="{274D331A-59EE-41A6-8FAB-76F64858E6F2}"/>
    <cellStyle name="Moeda 2 7 2 5" xfId="47388" xr:uid="{6F9EED87-118E-437D-8BC7-06ABEFD3B684}"/>
    <cellStyle name="Moeda 2 7 2 6" xfId="47759" xr:uid="{2825E32A-F784-420C-8F51-B7022AC96088}"/>
    <cellStyle name="Moeda 2 7 2 7" xfId="12008" xr:uid="{D2EC2B80-ACDF-4D55-BAE0-DE0AD1567B94}"/>
    <cellStyle name="Moeda 2 7 3" xfId="8272" xr:uid="{E1AB79A1-199E-45E5-9451-17313A731B35}"/>
    <cellStyle name="Moeda 2 7 3 2" xfId="19967" xr:uid="{968C3C68-3808-42D0-8E48-AD5309B40C16}"/>
    <cellStyle name="Moeda 2 7 3 2 2" xfId="49309" xr:uid="{8E26B573-4238-43A1-BDB9-18E05734CC3E}"/>
    <cellStyle name="Moeda 2 7 3 3" xfId="47873" xr:uid="{0D108F8E-C44C-49F5-B9D3-413341F03C62}"/>
    <cellStyle name="Moeda 2 7 3 4" xfId="13808" xr:uid="{48084A0F-C0AC-4E99-AF5E-79B848E3B77F}"/>
    <cellStyle name="Moeda 2 7 4" xfId="9050" xr:uid="{FD8DAE3F-ACD0-490E-BC76-44E4BFA376D3}"/>
    <cellStyle name="Moeda 2 7 4 2" xfId="49529" xr:uid="{34D4C8FD-DE10-4FBF-90A4-5C8B2BD895ED}"/>
    <cellStyle name="Moeda 2 7 4 3" xfId="48876" xr:uid="{B57C5DD3-F51C-4BA6-8403-DDFB05895A57}"/>
    <cellStyle name="Moeda 2 7 4 4" xfId="18262" xr:uid="{E62B8565-C89F-444D-9807-3AAED24DBD47}"/>
    <cellStyle name="Moeda 2 7 5" xfId="9987" xr:uid="{A2D2E509-E788-4226-8292-55310D1D513C}"/>
    <cellStyle name="Moeda 2 7 5 2" xfId="49093" xr:uid="{EB58263F-2F28-46A2-81B2-830514A97231}"/>
    <cellStyle name="Moeda 2 7 5 3" xfId="46923" xr:uid="{B524213F-4D49-4B49-B246-607373A44A8A}"/>
    <cellStyle name="Moeda 2 7 6" xfId="47231" xr:uid="{9E3CC9E9-2650-478F-A226-CBCB5DAA4941}"/>
    <cellStyle name="Moeda 2 7 7" xfId="47597" xr:uid="{4B9C5C3B-FC61-4AEB-85E0-4876BEC9DA58}"/>
    <cellStyle name="Moeda 2 7 8" xfId="10895" xr:uid="{5D86CA2C-09C8-4090-9E12-5E43636E7B1A}"/>
    <cellStyle name="Moeda 2 8" xfId="3356" xr:uid="{E53B7F75-09B5-49F4-9528-5E6F4D11A439}"/>
    <cellStyle name="Moeda 2 8 2" xfId="11914" xr:uid="{5A06B36A-6794-45A9-A62B-7A8E81474093}"/>
    <cellStyle name="Moeda 2 9" xfId="7536" xr:uid="{A2061218-6D10-48CC-9CF6-97DE16F01BF1}"/>
    <cellStyle name="Moeda 2 9 2" xfId="13663" xr:uid="{C32CD733-1546-4ED2-87CF-A80B0EFAF706}"/>
    <cellStyle name="Moeda 2 9 2 2" xfId="17293" xr:uid="{D5F5FD97-6768-4219-8CEF-A1D24AF24828}"/>
    <cellStyle name="Moeda 2 9 2 2 2" xfId="23452" xr:uid="{6B68AB9D-DD22-4B96-BE89-73ACDD1EA52A}"/>
    <cellStyle name="Moeda 2 9 2 2 2 2" xfId="49487" xr:uid="{83031A04-0482-4A5C-A813-852A657BC688}"/>
    <cellStyle name="Moeda 2 9 2 2 3" xfId="48833" xr:uid="{B9A460EA-1112-43F7-836C-0BF623BA5A8E}"/>
    <cellStyle name="Moeda 2 9 2 3" xfId="19806" xr:uid="{B20A7BD4-E777-4011-99EC-E0AE8A38B997}"/>
    <cellStyle name="Moeda 2 9 2 3 2" xfId="49706" xr:uid="{C688F0E1-212C-43EA-994E-38C2D83AA908}"/>
    <cellStyle name="Moeda 2 9 2 3 3" xfId="49051" xr:uid="{40CAF67C-F34D-45F3-B16B-F123D04C3248}"/>
    <cellStyle name="Moeda 2 9 2 4" xfId="47113" xr:uid="{AA33D236-E446-450B-B281-AE10A19AAB50}"/>
    <cellStyle name="Moeda 2 9 2 4 2" xfId="49268" xr:uid="{AAF0918C-5618-4EBB-83B8-072D3C0DFCFD}"/>
    <cellStyle name="Moeda 2 9 2 5" xfId="47487" xr:uid="{359031DF-59A1-4C3E-A2C2-4EFB767C8050}"/>
    <cellStyle name="Moeda 2 9 2 6" xfId="47832" xr:uid="{46E9F468-972E-4E76-B0ED-33ADF4475C5D}"/>
    <cellStyle name="Moeda 2 9 3" xfId="15606" xr:uid="{5F812353-ED9A-4D79-AF84-A2FFB815B69B}"/>
    <cellStyle name="Moeda 2 9 3 2" xfId="21765" xr:uid="{2C1C061A-0E80-484A-BFD8-9DF25168B891}"/>
    <cellStyle name="Moeda 2 9 3 2 2" xfId="49383" xr:uid="{DE914FF3-658C-4814-B21D-C1DB4DD52EA6}"/>
    <cellStyle name="Moeda 2 9 3 3" xfId="47946" xr:uid="{6FA79868-4B56-4289-83F7-90A9F90B54E0}"/>
    <cellStyle name="Moeda 2 9 4" xfId="19132" xr:uid="{CF982B88-E9B7-41AE-9E18-57C692D6401C}"/>
    <cellStyle name="Moeda 2 9 4 2" xfId="49604" xr:uid="{CBCC2C97-0F05-4527-8FC7-1DB1BAC13DD5}"/>
    <cellStyle name="Moeda 2 9 4 3" xfId="48949" xr:uid="{36266C72-0ED4-4060-B6A8-96D590D82F0C}"/>
    <cellStyle name="Moeda 2 9 5" xfId="47005" xr:uid="{E581CA69-295D-4496-915B-FCDE5A69BFE6}"/>
    <cellStyle name="Moeda 2 9 5 2" xfId="49166" xr:uid="{BD5A7038-8758-4044-9A4D-1DB63191284B}"/>
    <cellStyle name="Moeda 2 9 6" xfId="47355" xr:uid="{227BF961-EB23-4651-A97D-99C22F2B4954}"/>
    <cellStyle name="Moeda 2 9 7" xfId="47730" xr:uid="{9EE66AA0-55DF-4203-B462-EC8E47C67217}"/>
    <cellStyle name="Moeda 2 9 8" xfId="11966" xr:uid="{6F3B1CD1-05A9-4FE8-95D9-E373269E1576}"/>
    <cellStyle name="Moeda 20" xfId="8367" xr:uid="{92B1DDBF-8327-488E-BDA6-97AA336F6B9C}"/>
    <cellStyle name="Moeda 20 2" xfId="11961" xr:uid="{9D0FC618-ED94-4A3F-9F80-20497EE43171}"/>
    <cellStyle name="Moeda 20 3" xfId="50120" xr:uid="{5DE122CE-FDE1-4711-8A4B-2BB44364F0F3}"/>
    <cellStyle name="Moeda 21" xfId="8388" xr:uid="{8F9955E0-0FC5-4D64-833B-5FC9C2FBDBC1}"/>
    <cellStyle name="Moeda 21 2" xfId="13652" xr:uid="{E68F9DC1-40CA-4359-B6EF-5EDE84062D64}"/>
    <cellStyle name="Moeda 21 2 2" xfId="17282" xr:uid="{0F381129-33CA-42F4-AC99-231E0A1B3F33}"/>
    <cellStyle name="Moeda 21 2 2 2" xfId="23441" xr:uid="{F011D6D1-1A52-4935-9F7F-8B7D2E96DA7A}"/>
    <cellStyle name="Moeda 21 2 2 2 2" xfId="49476" xr:uid="{A10228D1-BBEF-4885-9C7B-63EC908F8134}"/>
    <cellStyle name="Moeda 21 2 2 3" xfId="48822" xr:uid="{329C9134-BD93-4C8E-ADE6-7EFFAAF4782D}"/>
    <cellStyle name="Moeda 21 2 3" xfId="19795" xr:uid="{14F0BEC1-F506-4328-9B94-45A77088A33C}"/>
    <cellStyle name="Moeda 21 2 3 2" xfId="49695" xr:uid="{49C55E8D-F8ED-45D4-8D60-C7425D1DCCB1}"/>
    <cellStyle name="Moeda 21 2 3 3" xfId="49040" xr:uid="{644B156E-7310-43EB-8C74-4AF417727E64}"/>
    <cellStyle name="Moeda 21 2 4" xfId="47102" xr:uid="{5D6F05B1-F90E-4166-B215-E4E2E026EAB2}"/>
    <cellStyle name="Moeda 21 2 4 2" xfId="49257" xr:uid="{E9E0B207-33B7-4133-BF50-562E5EEB5025}"/>
    <cellStyle name="Moeda 21 2 5" xfId="47476" xr:uid="{48EDDB1E-DA16-452E-A21D-0DCAA163B368}"/>
    <cellStyle name="Moeda 21 2 6" xfId="47821" xr:uid="{E97460D1-6BE0-4CBC-A18A-1A771F8F74EE}"/>
    <cellStyle name="Moeda 21 3" xfId="15580" xr:uid="{8E317F56-5E9A-473C-A706-705F519250CC}"/>
    <cellStyle name="Moeda 21 3 2" xfId="21739" xr:uid="{382DC038-9C01-4B94-809D-8D1B87233553}"/>
    <cellStyle name="Moeda 21 3 2 2" xfId="49372" xr:uid="{E9268880-D9F8-4069-9C25-0E9EFC3BC6AE}"/>
    <cellStyle name="Moeda 21 3 3" xfId="47935" xr:uid="{B2EAC523-15FF-4172-96D8-38CE487E16EF}"/>
    <cellStyle name="Moeda 21 4" xfId="19115" xr:uid="{E3251651-3E2B-4E54-BD47-2D47653404B4}"/>
    <cellStyle name="Moeda 21 4 2" xfId="49593" xr:uid="{614A529F-1CB9-4357-9307-E2B0D2730A38}"/>
    <cellStyle name="Moeda 21 4 3" xfId="48938" xr:uid="{3130CF01-629C-4B41-8222-AA12137B8DFD}"/>
    <cellStyle name="Moeda 21 5" xfId="46994" xr:uid="{2D0671EF-8CE6-4044-AC29-998CCE3DE947}"/>
    <cellStyle name="Moeda 21 5 2" xfId="49155" xr:uid="{03E645B6-AFC9-408F-A8AA-7DD6AF80BD17}"/>
    <cellStyle name="Moeda 21 6" xfId="47337" xr:uid="{A57B49AD-A81B-4F9C-98E5-3AD97098D2D7}"/>
    <cellStyle name="Moeda 21 7" xfId="47719" xr:uid="{DB5092AD-833F-4981-832F-DC1837E52D1F}"/>
    <cellStyle name="Moeda 21 8" xfId="11909" xr:uid="{FFCF7DEF-2CB4-4F8B-93B5-623442A8E1B9}"/>
    <cellStyle name="Moeda 22" xfId="8391" xr:uid="{9883D2C1-1F3E-41C0-9D8B-91D0ED123DF0}"/>
    <cellStyle name="Moeda 22 2" xfId="9138" xr:uid="{E622E16D-5947-4FCD-B1EB-A4EF11C11CF4}"/>
    <cellStyle name="Moeda 22 2 2" xfId="9170" xr:uid="{CBE1F213-B9AF-493B-95F3-6E1CB1034272}"/>
    <cellStyle name="Moeda 22 2 2 2" xfId="49992" xr:uid="{953FC67A-AAD8-42B8-B514-7743F03D8F19}"/>
    <cellStyle name="Moeda 22 2 2 2 2" xfId="50158" xr:uid="{9ED44B69-481C-4A2C-B83E-3D37F8AC47DC}"/>
    <cellStyle name="Moeda 22 2 2 3" xfId="50135" xr:uid="{AD27768E-55B7-4F95-B104-BB719E1393B2}"/>
    <cellStyle name="Moeda 22 2 2 4" xfId="50233" xr:uid="{618A6DBA-FF84-4B46-8621-515B7FAC96C8}"/>
    <cellStyle name="Moeda 22 2 2 5" xfId="50255" xr:uid="{F434BD27-B59E-4685-B73A-B6982FC64BD8}"/>
    <cellStyle name="Moeda 22 2 2 6" xfId="50265" xr:uid="{33265D65-3054-4113-9939-A87969B6F7D3}"/>
    <cellStyle name="Moeda 22 2 2 7" xfId="50280" xr:uid="{5BF8D6D9-04F1-4A00-B35A-EC595A4E1CE5}"/>
    <cellStyle name="Moeda 23" xfId="8414" xr:uid="{EFDD5B76-4838-49C2-84F2-0DA109494635}"/>
    <cellStyle name="Moeda 24" xfId="8422" xr:uid="{5E40A5DF-E2EA-4EF7-88F1-32CAF2B1B82E}"/>
    <cellStyle name="Moeda 24 7 2" xfId="3061" xr:uid="{F49DEFB4-31B1-4894-9BC1-F11000122EC4}"/>
    <cellStyle name="Moeda 24 7 2 2" xfId="3105" xr:uid="{08A4B89F-50F7-48F5-ABC7-94ED3C9A3407}"/>
    <cellStyle name="Moeda 24 7 2 2 2" xfId="5011" xr:uid="{93788933-DC1A-4249-BAFA-C7DC65C5F2CA}"/>
    <cellStyle name="Moeda 24 7 2 2 3" xfId="8204" xr:uid="{13B1C50F-1EEA-4429-8C2C-CDD886D37F55}"/>
    <cellStyle name="Moeda 24 7 2 2 4" xfId="8980" xr:uid="{D838E11B-8191-43B2-ADBF-CF1C1C0804FD}"/>
    <cellStyle name="Moeda 24 7 2 2 5" xfId="9911" xr:uid="{34697B61-FC49-4119-B646-5E9BCA769314}"/>
    <cellStyle name="Moeda 24 7 2 3" xfId="4986" xr:uid="{7811A944-C3D0-4B0C-BD10-E45C98E9ADAB}"/>
    <cellStyle name="Moeda 24 7 2 4" xfId="8180" xr:uid="{C9FFF015-56D6-4A38-8DB5-0875C500861E}"/>
    <cellStyle name="Moeda 24 7 2 5" xfId="8955" xr:uid="{E7C42DF0-56B8-4046-806F-86085330C539}"/>
    <cellStyle name="Moeda 24 7 2 6" xfId="9886" xr:uid="{85D07625-17B9-40D4-B0AD-1CE54294EC59}"/>
    <cellStyle name="Moeda 25" xfId="8433" xr:uid="{FE7B4D91-835C-4CA2-8273-FE2BB742523E}"/>
    <cellStyle name="Moeda 26" xfId="8436" xr:uid="{70C4F64A-E456-4612-8DF4-C34E2E7ED95B}"/>
    <cellStyle name="Moeda 27" xfId="3215" xr:uid="{BEE97789-851D-4D3A-91D0-D8FD3BE499D6}"/>
    <cellStyle name="Moeda 27 2" xfId="3460" xr:uid="{5151CC19-CE13-4382-9705-F118469F87CA}"/>
    <cellStyle name="Moeda 27 2 2" xfId="7621" xr:uid="{E2B15053-D855-41FD-B393-E6AE0BFA263E}"/>
    <cellStyle name="Moeda 27 2 3" xfId="8526" xr:uid="{9BBA12DB-7898-4C4B-8E77-44951B580227}"/>
    <cellStyle name="Moeda 27 2 4" xfId="9300" xr:uid="{8BA1F608-CE2E-4389-BEAF-844617FF43CA}"/>
    <cellStyle name="Moeda 27 2 5" xfId="10881" xr:uid="{91B0C29B-940E-42C0-8674-4C3A0B91C4F9}"/>
    <cellStyle name="Moeda 27 3" xfId="3363" xr:uid="{1E08DA2E-F64E-4DA7-9958-FA8041720062}"/>
    <cellStyle name="Moeda 27 4" xfId="7542" xr:uid="{92FBBE40-833B-4876-BD2F-ADDC74767BB2}"/>
    <cellStyle name="Moeda 27 5" xfId="8445" xr:uid="{570DEC8F-1FAA-4604-A26A-CBA85E3B136C}"/>
    <cellStyle name="Moeda 27 6" xfId="9212" xr:uid="{8CFD0470-5264-421B-9378-41E072EF476F}"/>
    <cellStyle name="Moeda 27 7" xfId="10784" xr:uid="{28485D03-EDCE-4B26-BCE5-15ACE59163C8}"/>
    <cellStyle name="Moeda 27 8" xfId="50065" xr:uid="{6622AD08-7B4B-418D-891B-EF6C0C6FF88F}"/>
    <cellStyle name="Moeda 28" xfId="8440" xr:uid="{FC5C4E15-FFA7-4B24-9A03-ED11A5FA2209}"/>
    <cellStyle name="Moeda 28 2" xfId="9166" xr:uid="{594932D6-CBB4-4AC1-8C24-23314B7DAFA8}"/>
    <cellStyle name="Moeda 28 2 2" xfId="9198" xr:uid="{0C0702C9-8D6E-41BF-8F47-484A1C02355F}"/>
    <cellStyle name="Moeda 28 3" xfId="47554" xr:uid="{449AE594-4A56-4164-A9E3-32DB73336A26}"/>
    <cellStyle name="Moeda 29" xfId="9201" xr:uid="{45C69699-6207-4D61-BB4E-03ACAF45A74C}"/>
    <cellStyle name="Moeda 3" xfId="16" xr:uid="{00000000-0005-0000-0000-000028000000}"/>
    <cellStyle name="Moeda 3 10" xfId="8459" xr:uid="{23576108-5940-47B2-B0A9-CBF7E6C9D2BF}"/>
    <cellStyle name="Moeda 3 11" xfId="9228" xr:uid="{3584E996-DC34-44A1-A51C-03DEF1FD7DA9}"/>
    <cellStyle name="Moeda 3 12" xfId="10817" xr:uid="{476CE531-6FB7-477A-8A5B-2DC81A41279D}"/>
    <cellStyle name="Moeda 3 13" xfId="49793" xr:uid="{F861FD93-95BD-4102-9007-7EF56DF11B51}"/>
    <cellStyle name="Moeda 3 14" xfId="49913" xr:uid="{E03BCA49-81FA-4760-9ED0-9FDB9BE2089A}"/>
    <cellStyle name="Moeda 3 15" xfId="50069" xr:uid="{E7FA6570-9769-4922-9255-E4E738CDF8C1}"/>
    <cellStyle name="Moeda 3 16" xfId="3062" xr:uid="{40C33844-0456-4BF5-8E9C-8BEF91B56026}"/>
    <cellStyle name="Moeda 3 2" xfId="32" xr:uid="{00000000-0005-0000-0000-000029000000}"/>
    <cellStyle name="Moeda 3 2 10" xfId="49794" xr:uid="{FDF4BC57-FCDA-43B2-B946-197738EA4AA6}"/>
    <cellStyle name="Moeda 3 2 11" xfId="49914" xr:uid="{FD1CBE15-CE78-4AEB-AC78-8D4243E2D967}"/>
    <cellStyle name="Moeda 3 2 12" xfId="3106" xr:uid="{A32BEE71-AE84-4BC9-9211-A3F0D032EC2B}"/>
    <cellStyle name="Moeda 3 2 2" xfId="115" xr:uid="{00000000-0005-0000-0000-00002A000000}"/>
    <cellStyle name="Moeda 3 2 2 2" xfId="2954" xr:uid="{9AD79243-C3E9-467E-9E1C-FC706C41F40F}"/>
    <cellStyle name="Moeda 3 2 2 2 2" xfId="8205" xr:uid="{B69701C4-8E9E-40A1-AD77-3EB5BBE46B6D}"/>
    <cellStyle name="Moeda 3 2 2 3" xfId="8981" xr:uid="{4C47FF64-4D2D-4661-9DD9-39D9FC2E37D4}"/>
    <cellStyle name="Moeda 3 2 2 4" xfId="9912" xr:uid="{433D69C2-DD0E-4832-9F56-4D8FBBE08520}"/>
    <cellStyle name="Moeda 3 2 2 5" xfId="11027" xr:uid="{E2B3A0C2-1DB7-4296-9D7E-A9BE871C89F5}"/>
    <cellStyle name="Moeda 3 2 2 6" xfId="5012" xr:uid="{D1E51050-80DE-4DEB-B8A0-3482B6E556DD}"/>
    <cellStyle name="Moeda 3 2 3" xfId="2893" xr:uid="{95798A30-E00E-4AF1-A222-8190BA757F04}"/>
    <cellStyle name="Moeda 3 2 3 2" xfId="15630" xr:uid="{4D571720-7D86-4B9D-9EE1-BC51C1E1D288}"/>
    <cellStyle name="Moeda 3 2 3 2 2" xfId="21789" xr:uid="{06FD86ED-DFE7-472C-86B1-E7A8B0C8BF45}"/>
    <cellStyle name="Moeda 3 2 3 2 2 2" xfId="49404" xr:uid="{B93B729B-4F93-4972-8EC4-56241663E863}"/>
    <cellStyle name="Moeda 3 2 3 2 3" xfId="47967" xr:uid="{971DBB13-D8F5-4E79-A06B-A031B0814D6F}"/>
    <cellStyle name="Moeda 3 2 3 3" xfId="19158" xr:uid="{0967BA92-AD16-42C9-9378-9CA68836305B}"/>
    <cellStyle name="Moeda 3 2 3 3 2" xfId="49625" xr:uid="{5416E155-2FED-4E25-A9D9-E313459B7BD1}"/>
    <cellStyle name="Moeda 3 2 3 3 3" xfId="48970" xr:uid="{8CC2E77F-F438-4C87-89DB-1630930D4341}"/>
    <cellStyle name="Moeda 3 2 3 4" xfId="47026" xr:uid="{23D44301-3CC2-4E74-817B-EDFB77D7D25A}"/>
    <cellStyle name="Moeda 3 2 3 4 2" xfId="49187" xr:uid="{16391832-101D-46A5-8924-8991B81580E2}"/>
    <cellStyle name="Moeda 3 2 3 5" xfId="47380" xr:uid="{6D1CB0BF-9768-4F7E-A241-E4089160B855}"/>
    <cellStyle name="Moeda 3 2 3 6" xfId="47751" xr:uid="{4EEA47DD-869D-4A49-9EB2-D1E2213369D5}"/>
    <cellStyle name="Moeda 3 2 3 7" xfId="12000" xr:uid="{61117D64-6095-425F-AFF4-B35AAB3C5D15}"/>
    <cellStyle name="Moeda 3 2 3 8" xfId="4604" xr:uid="{03C986CC-B771-4495-8105-95547B16331B}"/>
    <cellStyle name="Moeda 3 2 4" xfId="13797" xr:uid="{DEF7ECD8-E2EB-4B95-9B73-4FDB69B54ECC}"/>
    <cellStyle name="Moeda 3 2 4 2" xfId="19956" xr:uid="{9D2CBE75-9398-4D37-AF49-F5E23E55E4FF}"/>
    <cellStyle name="Moeda 3 2 4 2 2" xfId="49301" xr:uid="{3F099605-2DA7-4865-A55D-61792C5D1853}"/>
    <cellStyle name="Moeda 3 2 4 3" xfId="47865" xr:uid="{2FFBDD65-80A2-4C43-AA01-4B5FE403B949}"/>
    <cellStyle name="Moeda 3 2 5" xfId="18254" xr:uid="{449C86E3-61D7-4330-8E20-AE99FE3380A0}"/>
    <cellStyle name="Moeda 3 2 5 2" xfId="49521" xr:uid="{9C006AEF-A112-462D-8B7A-C928BB841151}"/>
    <cellStyle name="Moeda 3 2 5 3" xfId="48868" xr:uid="{1C1C0380-35EF-41D9-B6B8-9D6F7C906D70}"/>
    <cellStyle name="Moeda 3 2 6" xfId="46915" xr:uid="{26231E63-A0E4-40BA-9A05-E48620BA241B}"/>
    <cellStyle name="Moeda 3 2 6 2" xfId="49085" xr:uid="{9130F8E8-3BF1-457F-B56E-84344EFF8DCF}"/>
    <cellStyle name="Moeda 3 2 7" xfId="47221" xr:uid="{9A509465-F579-4B98-ACF9-D78AC0EA906F}"/>
    <cellStyle name="Moeda 3 2 8" xfId="47589" xr:uid="{410B841A-A869-4440-BE04-65A598FA17CD}"/>
    <cellStyle name="Moeda 3 2 9" xfId="10873" xr:uid="{30EBA569-C17E-4C94-9AE3-29EB0A1238BA}"/>
    <cellStyle name="Moeda 3 3" xfId="37" xr:uid="{00000000-0005-0000-0000-00002B000000}"/>
    <cellStyle name="Moeda 3 3 10" xfId="3070" xr:uid="{B16FD313-4AB0-453C-9A57-D1FC559CE0D1}"/>
    <cellStyle name="Moeda 3 3 2" xfId="2898" xr:uid="{0D5DC0B8-871D-4631-A83F-B370A87D29B3}"/>
    <cellStyle name="Moeda 3 3 2 2" xfId="5020" xr:uid="{258F7715-40E6-46B5-92FB-B8E5A158C7CC}"/>
    <cellStyle name="Moeda 3 3 2 3" xfId="8212" xr:uid="{04AC52DB-988B-4020-8657-4D51647BA247}"/>
    <cellStyle name="Moeda 3 3 2 4" xfId="8989" xr:uid="{96A3D892-394B-4587-AE68-51890AE40A63}"/>
    <cellStyle name="Moeda 3 3 2 5" xfId="9920" xr:uid="{8AD34B8C-7E8D-4E25-90E1-0C77DE09CE39}"/>
    <cellStyle name="Moeda 3 3 2 6" xfId="3114" xr:uid="{0C861AE6-4866-47E1-950F-E47E75167E8A}"/>
    <cellStyle name="Moeda 3 3 3" xfId="2861" xr:uid="{E28DAB07-1764-482B-B871-B14238230D63}"/>
    <cellStyle name="Moeda 3 3 3 10" xfId="3073" xr:uid="{F1815A03-D462-4177-B9DC-B2D8DCBA2C30}"/>
    <cellStyle name="Moeda 3 3 3 2" xfId="3047" xr:uid="{90F01613-E06B-4D7E-94C9-DC15DD8DE557}"/>
    <cellStyle name="Moeda 3 3 3 2 2" xfId="5023" xr:uid="{A0B40AC9-6E4E-4527-8B73-861958E6012D}"/>
    <cellStyle name="Moeda 3 3 3 2 3" xfId="8215" xr:uid="{A723EA94-6095-4E9C-AD07-428A3A2F5C61}"/>
    <cellStyle name="Moeda 3 3 3 2 4" xfId="8992" xr:uid="{7B5D99FE-88AA-490D-B4DD-DA0E8CD7D069}"/>
    <cellStyle name="Moeda 3 3 3 2 5" xfId="9923" xr:uid="{30B85D67-86A2-44AD-8E33-1FFB4ACDDDA0}"/>
    <cellStyle name="Moeda 3 3 3 2 6" xfId="3117" xr:uid="{DE283E42-395F-4E08-B0FC-C31CCBE28263}"/>
    <cellStyle name="Moeda 3 3 3 3" xfId="3348" xr:uid="{0DACE0A1-1934-4C72-8458-4C0B75486C23}"/>
    <cellStyle name="Moeda 3 3 3 3 2" xfId="5189" xr:uid="{82990347-FDA6-47EE-AE51-AD2DC8F8A1F9}"/>
    <cellStyle name="Moeda 3 3 3 3 3" xfId="8355" xr:uid="{66A34980-2987-4D81-85B3-B32C4A996EC1}"/>
    <cellStyle name="Moeda 3 3 3 3 4" xfId="9133" xr:uid="{BE7DA84C-108A-4091-828A-8CFBC5792CAC}"/>
    <cellStyle name="Moeda 3 3 3 3 5" xfId="10074" xr:uid="{698719D7-0B5C-4DEC-AF91-E592034F82D2}"/>
    <cellStyle name="Moeda 3 3 3 4" xfId="4995" xr:uid="{317DEDF9-BE03-4431-9677-752D6999393E}"/>
    <cellStyle name="Moeda 3 3 3 4 2" xfId="8189" xr:uid="{90A9ED33-CB7A-4D60-AAD4-A8F7BD11B557}"/>
    <cellStyle name="Moeda 3 3 3 4 3" xfId="8964" xr:uid="{BCD3042C-3538-4907-BB5D-CA02FD15AF78}"/>
    <cellStyle name="Moeda 3 3 3 4 4" xfId="9895" xr:uid="{79A4B0F6-7C56-489A-BD5B-11859058B53D}"/>
    <cellStyle name="Moeda 3 3 3 5" xfId="4974" xr:uid="{8843CC91-5932-46C5-9DC5-11AA135FDA1B}"/>
    <cellStyle name="Moeda 3 3 3 6" xfId="8171" xr:uid="{B76F44DB-4324-4614-B65E-D0222C6ECD40}"/>
    <cellStyle name="Moeda 3 3 3 7" xfId="7840" xr:uid="{88250595-A952-42CD-A536-D4C080ABD63E}"/>
    <cellStyle name="Moeda 3 3 3 8" xfId="8946" xr:uid="{48E3AFDE-A596-48B1-8649-2C2524C88F39}"/>
    <cellStyle name="Moeda 3 3 3 9" xfId="9876" xr:uid="{9525C3A7-4596-43FC-9477-8856927F1AB7}"/>
    <cellStyle name="Moeda 3 3 4" xfId="4994" xr:uid="{24FAC98D-DF7F-4033-B144-A9679E04A2F8}"/>
    <cellStyle name="Moeda 3 3 4 2" xfId="8188" xr:uid="{6560FC60-9959-4F64-A0CA-4FE1472E2385}"/>
    <cellStyle name="Moeda 3 3 4 3" xfId="8963" xr:uid="{435BBA11-E006-45A1-B0A6-5D6E741BCAE7}"/>
    <cellStyle name="Moeda 3 3 4 4" xfId="9894" xr:uid="{45BF41B4-AEDC-4DB0-A538-587B5570970C}"/>
    <cellStyle name="Moeda 3 3 5" xfId="4656" xr:uid="{18123493-39BE-4002-AFBE-9004E43A35E9}"/>
    <cellStyle name="Moeda 3 3 6" xfId="56" xr:uid="{00000000-0005-0000-0000-00002C000000}"/>
    <cellStyle name="Moeda 3 3 6 2" xfId="140" xr:uid="{00000000-0005-0000-0000-00002D000000}"/>
    <cellStyle name="Moeda 3 3 6 2 2" xfId="2973" xr:uid="{EAD6381F-1678-4A9D-8B7D-3C7733CDDFE8}"/>
    <cellStyle name="Moeda 3 3 6 3" xfId="2908" xr:uid="{A0612FD0-52FE-46F2-B055-2A265A7A8908}"/>
    <cellStyle name="Moeda 3 3 6 4" xfId="7857" xr:uid="{04CD18E1-728E-4134-8E4E-0CC30384F576}"/>
    <cellStyle name="Moeda 3 3 7" xfId="8631" xr:uid="{F33DB117-9641-43C9-A50B-C65D9F8B68BA}"/>
    <cellStyle name="Moeda 3 3 8" xfId="9732" xr:uid="{625F9282-249B-4205-A414-E10E8D0D9CE1}"/>
    <cellStyle name="Moeda 3 3 9" xfId="11026" xr:uid="{237B50E7-4FD0-4D44-B808-2237C5329FCD}"/>
    <cellStyle name="Moeda 3 4" xfId="2695" xr:uid="{94CA29BD-C103-4C57-B69E-FA1D8F095999}"/>
    <cellStyle name="Moeda 3 4 2" xfId="5087" xr:uid="{0D327219-DB66-4563-AB36-6176451172AC}"/>
    <cellStyle name="Moeda 3 4 2 2" xfId="8265" xr:uid="{8504D257-F489-4874-AE9A-41CC1AE771ED}"/>
    <cellStyle name="Moeda 3 4 2 2 2" xfId="23445" xr:uid="{CDC9BFB6-50EC-48C6-87B9-3EFBF459666A}"/>
    <cellStyle name="Moeda 3 4 2 2 2 2" xfId="49480" xr:uid="{24FD3F39-E777-4EF5-B753-B5E244B2E45F}"/>
    <cellStyle name="Moeda 3 4 2 2 3" xfId="48826" xr:uid="{CD09C21E-AC8F-42B2-A892-8CE047840D96}"/>
    <cellStyle name="Moeda 3 4 2 2 4" xfId="17286" xr:uid="{958A2EBB-66C3-4D31-BFA6-E61E24EE3A59}"/>
    <cellStyle name="Moeda 3 4 2 3" xfId="9043" xr:uid="{B8CFD93A-BEA2-4172-B0B7-1EF348829426}"/>
    <cellStyle name="Moeda 3 4 2 3 2" xfId="49699" xr:uid="{5FF32EA8-AA0D-4B90-8980-20D499A050EA}"/>
    <cellStyle name="Moeda 3 4 2 3 3" xfId="49044" xr:uid="{8FFAFB0D-3940-46C2-A519-78BBC537ED13}"/>
    <cellStyle name="Moeda 3 4 2 3 4" xfId="19799" xr:uid="{123DA68E-A8D1-4C90-BAFC-2F88FD3A3E38}"/>
    <cellStyle name="Moeda 3 4 2 4" xfId="9978" xr:uid="{0AE2C0C1-A5CA-40B0-81C6-8350A6DECF63}"/>
    <cellStyle name="Moeda 3 4 2 4 2" xfId="49261" xr:uid="{30A9EBD7-7E68-4F91-BB21-B2704605A334}"/>
    <cellStyle name="Moeda 3 4 2 4 3" xfId="47106" xr:uid="{A381DED6-A328-4424-B2BB-D13473C1A03D}"/>
    <cellStyle name="Moeda 3 4 2 5" xfId="47480" xr:uid="{930E5F28-6BF1-4380-BB0F-3A98BBED0368}"/>
    <cellStyle name="Moeda 3 4 2 6" xfId="47825" xr:uid="{06BB5B52-3B01-4C89-A065-B4100C724028}"/>
    <cellStyle name="Moeda 3 4 2 7" xfId="13656" xr:uid="{3F0AE69F-C3DF-42A0-8228-BF3ECBBFE6FE}"/>
    <cellStyle name="Moeda 3 4 3" xfId="3518" xr:uid="{68F8876F-1204-42D2-9599-184D39B75344}"/>
    <cellStyle name="Moeda 3 4 3 2" xfId="21746" xr:uid="{CC5D4772-921A-46FC-8AAF-A1CB899FC561}"/>
    <cellStyle name="Moeda 3 4 3 2 2" xfId="49376" xr:uid="{17854014-2491-4A6C-BEDA-EE2FE3017F2A}"/>
    <cellStyle name="Moeda 3 4 3 3" xfId="47939" xr:uid="{9F82A08C-C99B-452A-B89D-CA74AD71DD3F}"/>
    <cellStyle name="Moeda 3 4 3 4" xfId="15587" xr:uid="{1BF4A55D-F0C0-486F-87E3-E234D9259797}"/>
    <cellStyle name="Moeda 3 4 4" xfId="7674" xr:uid="{98D82A5B-AF05-4156-8CD0-25E0B71EB260}"/>
    <cellStyle name="Moeda 3 4 4 2" xfId="49597" xr:uid="{C00D0079-00E8-4B43-84B1-46627B62932F}"/>
    <cellStyle name="Moeda 3 4 4 3" xfId="48942" xr:uid="{098B6659-1B53-4264-892A-61E06BB3D155}"/>
    <cellStyle name="Moeda 3 4 4 4" xfId="19119" xr:uid="{D9170892-53BA-40C0-BDA2-68FE76F6BF00}"/>
    <cellStyle name="Moeda 3 4 5" xfId="8579" xr:uid="{A4ADE9FA-C0C1-4323-81D1-721E0964E68B}"/>
    <cellStyle name="Moeda 3 4 5 2" xfId="49159" xr:uid="{C86290C4-FA93-48CC-8DF4-E5D05960E841}"/>
    <cellStyle name="Moeda 3 4 5 3" xfId="46998" xr:uid="{7987ACBD-5232-4975-8082-675F8206042D}"/>
    <cellStyle name="Moeda 3 4 6" xfId="9351" xr:uid="{19FCAD96-B94C-40E2-95D0-B98BF15851C5}"/>
    <cellStyle name="Moeda 3 4 6 2" xfId="47343" xr:uid="{7E1A0482-3386-454A-9272-DEAC687DCBDD}"/>
    <cellStyle name="Moeda 3 4 7" xfId="47723" xr:uid="{70BAB287-DC4F-4704-8A99-9FB29EF6A30D}"/>
    <cellStyle name="Moeda 3 4 8" xfId="11930" xr:uid="{C159F1F0-1696-48CB-A451-9B40B3DAC340}"/>
    <cellStyle name="Moeda 3 4 9" xfId="3199" xr:uid="{D30187DC-0237-45DC-A399-23920CD891F1}"/>
    <cellStyle name="Moeda 3 5" xfId="2845" xr:uid="{41F324E7-1538-4C37-80F5-F5D50C5DD058}"/>
    <cellStyle name="Moeda 3 5 2" xfId="3032" xr:uid="{F105313F-9139-42DA-90E4-F120D686C85C}"/>
    <cellStyle name="Moeda 3 5 2 2" xfId="5027" xr:uid="{AA96CBD8-E627-430C-A6DE-8247D313CE50}"/>
    <cellStyle name="Moeda 3 5 2 2 2" xfId="23455" xr:uid="{B2096015-AB88-4FAD-9F37-EB09144CC9E3}"/>
    <cellStyle name="Moeda 3 5 2 2 2 2" xfId="49490" xr:uid="{C5DC42F2-3661-461B-B8F4-F3B8166B4256}"/>
    <cellStyle name="Moeda 3 5 2 2 3" xfId="48836" xr:uid="{7579F962-EF6E-4BB0-A10F-37E31AD9B128}"/>
    <cellStyle name="Moeda 3 5 2 2 4" xfId="17296" xr:uid="{0811A1FE-5AB3-4B4E-9811-87633806A65A}"/>
    <cellStyle name="Moeda 3 5 2 3" xfId="8218" xr:uid="{82FE0280-ADD8-414B-BBF9-588FDC860B76}"/>
    <cellStyle name="Moeda 3 5 2 3 2" xfId="49709" xr:uid="{4073154E-507D-47F8-ACD8-2CC67F216348}"/>
    <cellStyle name="Moeda 3 5 2 3 3" xfId="49054" xr:uid="{5F2E1B47-E3B0-4777-A9FC-6EACF8CB0EC5}"/>
    <cellStyle name="Moeda 3 5 2 3 4" xfId="19809" xr:uid="{CB0F6E69-4DD3-4F33-86B7-EC16B1420208}"/>
    <cellStyle name="Moeda 3 5 2 4" xfId="8996" xr:uid="{2132CC05-688A-455D-A424-69AFA2E292AD}"/>
    <cellStyle name="Moeda 3 5 2 4 2" xfId="49271" xr:uid="{C0B80662-732D-4D93-85C1-06C01A01C856}"/>
    <cellStyle name="Moeda 3 5 2 4 3" xfId="47116" xr:uid="{3EB2F31D-6DF1-4979-8426-F7EF680C0996}"/>
    <cellStyle name="Moeda 3 5 2 5" xfId="9927" xr:uid="{538DCD74-58F7-4003-B96F-0166173BC1CE}"/>
    <cellStyle name="Moeda 3 5 2 5 2" xfId="47490" xr:uid="{35E8D533-B3B8-4132-A2AF-E68F36D45FCD}"/>
    <cellStyle name="Moeda 3 5 2 6" xfId="47835" xr:uid="{CDDC51A3-E8C4-457B-BCC2-FC79EE3BD129}"/>
    <cellStyle name="Moeda 3 5 2 7" xfId="13666" xr:uid="{7B0CB13C-4512-4F7A-B3BA-DF054289D210}"/>
    <cellStyle name="Moeda 3 5 2 8" xfId="3121" xr:uid="{E92DDB4C-01B6-4238-8FF5-6ABBD81CDE89}"/>
    <cellStyle name="Moeda 3 5 3" xfId="4997" xr:uid="{D49649BE-DA6A-4B1C-8E9D-2DBD95511BC4}"/>
    <cellStyle name="Moeda 3 5 3 2" xfId="21770" xr:uid="{038402A4-A2D2-4C70-A200-E23C92010E9B}"/>
    <cellStyle name="Moeda 3 5 3 2 2" xfId="49386" xr:uid="{C560349E-8342-490F-BD56-E54C3524DEF9}"/>
    <cellStyle name="Moeda 3 5 3 3" xfId="47949" xr:uid="{C3D589D0-D276-4D6D-A1EF-9079F0E500D2}"/>
    <cellStyle name="Moeda 3 5 3 4" xfId="15611" xr:uid="{EE6A0476-EAE7-4F27-9E5B-888523D98941}"/>
    <cellStyle name="Moeda 3 5 4" xfId="8191" xr:uid="{2D9D53B0-DC2A-4F8B-98B5-C20B395F11DC}"/>
    <cellStyle name="Moeda 3 5 4 2" xfId="49607" xr:uid="{83FD10D6-9576-4DFE-A7EE-D06C661E5C15}"/>
    <cellStyle name="Moeda 3 5 4 3" xfId="48952" xr:uid="{25E8C0AB-1B55-47DA-A6CC-FF33B012E54D}"/>
    <cellStyle name="Moeda 3 5 4 3 2 3" xfId="11907" xr:uid="{6B58359F-55D4-4A8A-BCC6-FF4ABC9A4DEB}"/>
    <cellStyle name="Moeda 3 5 4 3 2 3 2" xfId="13651" xr:uid="{E7EDDD74-7914-4410-870B-25529F90ED99}"/>
    <cellStyle name="Moeda 3 5 4 3 2 3 2 2" xfId="17281" xr:uid="{4A244B8D-7185-4A24-AD6D-7A765A303A93}"/>
    <cellStyle name="Moeda 3 5 4 3 2 3 2 2 2" xfId="23440" xr:uid="{F3EFE2CA-5949-445B-943D-863645FEB899}"/>
    <cellStyle name="Moeda 3 5 4 3 2 3 2 2 2 2" xfId="49475" xr:uid="{107C7BFD-7F06-4D0D-8727-9B66CC532A91}"/>
    <cellStyle name="Moeda 3 5 4 3 2 3 2 2 3" xfId="48821" xr:uid="{171A7536-A011-4875-82E2-3B4E95C504C5}"/>
    <cellStyle name="Moeda 3 5 4 3 2 3 2 3" xfId="19794" xr:uid="{0C735040-0175-41B7-8243-BCBBAF4C2B77}"/>
    <cellStyle name="Moeda 3 5 4 3 2 3 2 3 2" xfId="49694" xr:uid="{089468FE-1042-4F3D-B2D9-1053E4FAAB56}"/>
    <cellStyle name="Moeda 3 5 4 3 2 3 2 3 3" xfId="49039" xr:uid="{1407AC36-D5DA-4C94-802C-28C25D219023}"/>
    <cellStyle name="Moeda 3 5 4 3 2 3 2 4" xfId="47101" xr:uid="{CD40001F-157B-473F-9E0A-221D064625F3}"/>
    <cellStyle name="Moeda 3 5 4 3 2 3 2 4 2" xfId="49256" xr:uid="{896EC3BE-0A93-446C-A88C-55B00234EFE9}"/>
    <cellStyle name="Moeda 3 5 4 3 2 3 2 5" xfId="47475" xr:uid="{0AF4F90E-212F-49FC-89F1-B6D1DCDE98BE}"/>
    <cellStyle name="Moeda 3 5 4 3 2 3 2 6" xfId="47820" xr:uid="{83B46214-FF35-4ABC-BB9F-3121EAD7DE53}"/>
    <cellStyle name="Moeda 3 5 4 3 2 3 3" xfId="15579" xr:uid="{A89FD2A9-D2B5-4EF3-8D7F-2B0AF3A15385}"/>
    <cellStyle name="Moeda 3 5 4 3 2 3 3 2" xfId="21738" xr:uid="{5908EC01-0E4A-481C-B46D-169899DBAA03}"/>
    <cellStyle name="Moeda 3 5 4 3 2 3 3 2 2" xfId="49371" xr:uid="{36A81277-0419-4440-8AE1-705F6D8C4689}"/>
    <cellStyle name="Moeda 3 5 4 3 2 3 3 3" xfId="47934" xr:uid="{090E2EF0-5800-4A89-BA94-6BA38778E5D7}"/>
    <cellStyle name="Moeda 3 5 4 3 2 3 4" xfId="19114" xr:uid="{892EF566-706B-45A8-A0EF-120782ECC91C}"/>
    <cellStyle name="Moeda 3 5 4 3 2 3 4 2" xfId="49592" xr:uid="{B50F1FDC-1A57-4D2F-B873-FD4E24753E39}"/>
    <cellStyle name="Moeda 3 5 4 3 2 3 4 3" xfId="48937" xr:uid="{C6DBB3A2-94F2-45BD-8AA7-897D83D6334B}"/>
    <cellStyle name="Moeda 3 5 4 3 2 3 5" xfId="46993" xr:uid="{2E5C5B37-1C47-457B-930B-0D042FFB84E4}"/>
    <cellStyle name="Moeda 3 5 4 3 2 3 5 2" xfId="49154" xr:uid="{1D795432-0C71-4572-AD61-C5FA0016ACFD}"/>
    <cellStyle name="Moeda 3 5 4 3 2 3 6" xfId="47336" xr:uid="{84216FF0-F1C1-4168-BBA6-28109CD48E22}"/>
    <cellStyle name="Moeda 3 5 4 3 2 3 7" xfId="47718" xr:uid="{2F240B1C-D8DC-4DDD-9099-19A54D4D06BE}"/>
    <cellStyle name="Moeda 3 5 4 4" xfId="19137" xr:uid="{80F8F2BB-9AD8-459A-8142-2861BBB45A6A}"/>
    <cellStyle name="Moeda 3 5 5" xfId="8966" xr:uid="{4D0A0662-E88B-443A-8828-ADEAB1943C61}"/>
    <cellStyle name="Moeda 3 5 5 2" xfId="49169" xr:uid="{8D670F47-70AB-4AD7-B510-935422E02381}"/>
    <cellStyle name="Moeda 3 5 5 3" xfId="47008" xr:uid="{645D5063-1811-4610-86B6-11817D25EE0C}"/>
    <cellStyle name="Moeda 3 5 6" xfId="9897" xr:uid="{D3347D67-8BF1-4BF3-909F-B9434090034A}"/>
    <cellStyle name="Moeda 3 5 6 2" xfId="47360" xr:uid="{9A97F3E2-B258-4CF7-A691-53EA9AA78CE5}"/>
    <cellStyle name="Moeda 3 5 7" xfId="47733" xr:uid="{33C961C3-FE18-4FE3-92E1-20717D16B529}"/>
    <cellStyle name="Moeda 3 5 8" xfId="11979" xr:uid="{14293956-4D8D-46EF-BEED-F11B96DBE3F7}"/>
    <cellStyle name="Moeda 3 5 9" xfId="3077" xr:uid="{69207A4E-4163-4033-B49D-95D1F6DF5323}"/>
    <cellStyle name="Moeda 3 6" xfId="2878" xr:uid="{8D4DBE77-5D10-450E-82D6-997D7E67D4CA}"/>
    <cellStyle name="Moeda 3 6 2" xfId="5108" xr:uid="{5A719933-1F13-4231-ABF7-84092A2EAF23}"/>
    <cellStyle name="Moeda 3 6 2 2" xfId="23461" xr:uid="{C1E0C89C-A2B1-426D-86A3-E8B6E7603F25}"/>
    <cellStyle name="Moeda 3 6 2 2 2" xfId="49496" xr:uid="{057F91C1-832D-4ACD-A7E0-E61F8F16EB48}"/>
    <cellStyle name="Moeda 3 6 2 3" xfId="48842" xr:uid="{3244FF14-AACE-4846-ABD8-6BA50AE69559}"/>
    <cellStyle name="Moeda 3 6 2 4" xfId="17302" xr:uid="{B05FECFC-C7BE-40B2-A35E-468DD2E56465}"/>
    <cellStyle name="Moeda 3 6 3" xfId="8282" xr:uid="{9B7EF637-8E4F-4E29-96D8-DE6AF2F4D63E}"/>
    <cellStyle name="Moeda 3 6 3 2" xfId="49715" xr:uid="{7E464FFE-6DD7-4A62-9F8B-8C2DBB32EFD8}"/>
    <cellStyle name="Moeda 3 6 3 3" xfId="49060" xr:uid="{279A537E-893F-4E3F-A737-94090D75F6BE}"/>
    <cellStyle name="Moeda 3 6 3 4" xfId="19817" xr:uid="{4820F1FB-EB48-4835-B92B-59CDBADFCDC1}"/>
    <cellStyle name="Moeda 3 6 4" xfId="9060" xr:uid="{E56AA4F2-FAE7-4837-B7B6-4C1EE7E95696}"/>
    <cellStyle name="Moeda 3 6 4 2" xfId="49277" xr:uid="{13BBE91B-FCB3-43A6-9BDB-7BCFA1D611C4}"/>
    <cellStyle name="Moeda 3 6 4 3" xfId="47122" xr:uid="{5D35E4ED-9FC7-4C9C-AA9A-9CD0672AED9F}"/>
    <cellStyle name="Moeda 3 6 5" xfId="9998" xr:uid="{4F75BA3F-97D0-44CA-87FD-30A5CB3B6E0D}"/>
    <cellStyle name="Moeda 3 6 5 2" xfId="47496" xr:uid="{F43B69F9-E5EC-4C8A-86CB-79194BA26537}"/>
    <cellStyle name="Moeda 3 6 6" xfId="47841" xr:uid="{B07B1847-40E7-429E-B21C-F569ADBD97EF}"/>
    <cellStyle name="Moeda 3 6 7" xfId="13673" xr:uid="{05333DEC-961A-4512-9069-C9D00B8534F5}"/>
    <cellStyle name="Moeda 3 6 8" xfId="3229" xr:uid="{2C7F06BE-D16D-4446-A28E-3EBBF84FE8ED}"/>
    <cellStyle name="Moeda 3 7" xfId="4987" xr:uid="{E4491727-5263-4926-82FA-22320CFCCB69}"/>
    <cellStyle name="Moeda 3 7 2" xfId="8181" xr:uid="{D83030E9-0DA7-4843-943B-01C39604FF20}"/>
    <cellStyle name="Moeda 3 7 3" xfId="8956" xr:uid="{A2D214B2-A55A-46DF-B623-745E2C99C3C3}"/>
    <cellStyle name="Moeda 3 7 4" xfId="9887" xr:uid="{2696D984-860A-4B98-836D-10CD9853D5BF}"/>
    <cellStyle name="Moeda 3 7 5" xfId="47190" xr:uid="{C6493C8F-DD81-4963-BBAA-BB3AC6DB72CD}"/>
    <cellStyle name="Moeda 3 8" xfId="3379" xr:uid="{BE1B17C9-0799-499B-BA33-8FCAACD8057D}"/>
    <cellStyle name="Moeda 3 9" xfId="7555" xr:uid="{B11C456A-D137-4710-B092-13595FDD19DA}"/>
    <cellStyle name="Moeda 30" xfId="10782" xr:uid="{3FEEB795-6256-4866-8D67-864612DD93E0}"/>
    <cellStyle name="Moeda 31" xfId="49734" xr:uid="{90ED6531-A556-49BD-AC21-95C209787379}"/>
    <cellStyle name="Moeda 32" xfId="49765" xr:uid="{837F430A-F3D9-4BE7-A2A3-D2E5876964E4}"/>
    <cellStyle name="Moeda 33" xfId="49897" xr:uid="{31C6E66A-9875-48D2-8964-A5FE6345FC93}"/>
    <cellStyle name="Moeda 34" xfId="49963" xr:uid="{CA1D22D8-C36B-48F8-B34E-43B10F8686F2}"/>
    <cellStyle name="Moeda 34 2" xfId="50183" xr:uid="{74102CEB-7AB8-4F2E-9EA1-4684EAB12B4E}"/>
    <cellStyle name="Moeda 34 3" xfId="50189" xr:uid="{E18E206B-80E2-46E0-B289-656DCBE2F019}"/>
    <cellStyle name="Moeda 35" xfId="49987" xr:uid="{4CEB9386-3056-4AED-85D6-2F12D0BDAFF7}"/>
    <cellStyle name="Moeda 35 2" xfId="50295" xr:uid="{6738C4CA-42BA-4384-A852-599F4B20BDDA}"/>
    <cellStyle name="Moeda 35 2 2" xfId="50309" xr:uid="{E37CE486-FD5B-4D60-9D01-189DD24BD486}"/>
    <cellStyle name="Moeda 36" xfId="50057" xr:uid="{9A5D0AD1-A9CB-4B0B-8E26-A1D06745C655}"/>
    <cellStyle name="Moeda 37" xfId="50179" xr:uid="{FBA4FBA5-1659-4AB3-8B3A-084CAA2E90A0}"/>
    <cellStyle name="Moeda 38" xfId="50186" xr:uid="{0185319C-3021-426E-B780-A634D30F3434}"/>
    <cellStyle name="Moeda 38 2" xfId="50227" xr:uid="{BAB243F4-AE08-4A23-94CD-AA3F2DEA0E06}"/>
    <cellStyle name="Moeda 39" xfId="50193" xr:uid="{C297A213-4391-4511-91AD-5DEAE1FE1791}"/>
    <cellStyle name="Moeda 4" xfId="23" xr:uid="{00000000-0005-0000-0000-00002E000000}"/>
    <cellStyle name="Moeda 4 10" xfId="9231" xr:uid="{E19DED3D-CD68-4B4F-B2D4-BF50262ADD7D}"/>
    <cellStyle name="Moeda 4 10 2" xfId="19935" xr:uid="{24866902-C4D5-4EE9-A546-DF288D22AB91}"/>
    <cellStyle name="Moeda 4 10 2 2" xfId="49288" xr:uid="{513BE173-F443-47AE-9631-3CE7B9DAABDC}"/>
    <cellStyle name="Moeda 4 10 3" xfId="47852" xr:uid="{2E6E6C1A-F805-4E39-9756-01A5C6D2A111}"/>
    <cellStyle name="Moeda 4 10 4" xfId="13776" xr:uid="{714FE193-14F0-4F67-8F38-A8ABFF663E5C}"/>
    <cellStyle name="Moeda 4 11" xfId="18233" xr:uid="{873BCEFD-E946-4367-B96D-466190728774}"/>
    <cellStyle name="Moeda 4 11 2" xfId="49508" xr:uid="{EA97C087-99FC-436F-88F9-F895CB8870AA}"/>
    <cellStyle name="Moeda 4 11 3" xfId="48855" xr:uid="{EC6B3548-0B34-483F-A137-1309B5474AEE}"/>
    <cellStyle name="Moeda 4 12" xfId="46902" xr:uid="{4DA4917D-74C6-4ABA-AC25-538B8F9684E8}"/>
    <cellStyle name="Moeda 4 12 2" xfId="49072" xr:uid="{2E2BB65E-C0A0-4A93-AE81-F50F6AB04729}"/>
    <cellStyle name="Moeda 4 13" xfId="47180" xr:uid="{0193F68E-92C2-4C3E-9174-800DBE5571A4}"/>
    <cellStyle name="Moeda 4 14" xfId="47201" xr:uid="{0555B26D-E74A-43D0-A451-2915BA9F9BB8}"/>
    <cellStyle name="Moeda 4 15" xfId="47576" xr:uid="{E9510783-91D7-4CBA-B60A-58FD12EAEAD2}"/>
    <cellStyle name="Moeda 4 16" xfId="10828" xr:uid="{203C33C1-076A-4B5D-A020-9B0BD6C1D3FF}"/>
    <cellStyle name="Moeda 4 17" xfId="49781" xr:uid="{C5D35D24-DABF-4679-A307-869AA48033DC}"/>
    <cellStyle name="Moeda 4 18" xfId="49972" xr:uid="{84D9103A-9186-40E8-8061-52E98E309A47}"/>
    <cellStyle name="Moeda 4 19" xfId="50027" xr:uid="{E6C0F3A7-AB85-4E77-81BB-2BB0C0C652C9}"/>
    <cellStyle name="Moeda 4 2" xfId="107" xr:uid="{00000000-0005-0000-0000-00002F000000}"/>
    <cellStyle name="Moeda 4 2 10" xfId="3137" xr:uid="{73652EF6-F434-4426-9AB9-48DAFD130894}"/>
    <cellStyle name="Moeda 4 2 10 2" xfId="47212" xr:uid="{9F56A939-E9E0-4DB7-AAFC-77B40C54E212}"/>
    <cellStyle name="Moeda 4 2 11" xfId="47584" xr:uid="{4B4A32B7-472B-479A-814D-C257AB9DE778}"/>
    <cellStyle name="Moeda 4 2 12" xfId="10853" xr:uid="{91DAB1A9-EEF6-40AC-8053-17DE47B0FA07}"/>
    <cellStyle name="Moeda 4 2 13" xfId="3112" xr:uid="{9A5B83DF-5D00-4515-B6D0-3F69F2B6EE56}"/>
    <cellStyle name="Moeda 4 2 2" xfId="2946" xr:uid="{8686F925-26C4-468B-98FE-0748836DD0C2}"/>
    <cellStyle name="Moeda 4 2 2 10" xfId="5018" xr:uid="{220CA043-50D0-403A-B770-DF7666074852}"/>
    <cellStyle name="Moeda 4 2 2 2" xfId="8210" xr:uid="{32DF1924-6D2E-48D6-9693-828CF172CAB5}"/>
    <cellStyle name="Moeda 4 2 2 2 2" xfId="12053" xr:uid="{054A391D-CAA6-4B48-8CF9-2A3297A3205F}"/>
    <cellStyle name="Moeda 4 2 2 2 2 2" xfId="15683" xr:uid="{C9013C43-5F63-442D-9396-3083761877C6}"/>
    <cellStyle name="Moeda 4 2 2 2 2 2 2" xfId="21842" xr:uid="{8AE4B861-9094-4D57-AAF2-B3EE0AEAA54D}"/>
    <cellStyle name="Moeda 4 2 2 2 2 2 2 2" xfId="49457" xr:uid="{E30825C7-35D3-4038-A1A4-22BCE15A2C64}"/>
    <cellStyle name="Moeda 4 2 2 2 2 2 3" xfId="48020" xr:uid="{547F5AA7-CAA9-43B4-BD8B-2F8959E78E7B}"/>
    <cellStyle name="Moeda 4 2 2 2 2 3" xfId="19211" xr:uid="{8C4EDA66-18FE-4603-9555-F7684BB9447D}"/>
    <cellStyle name="Moeda 4 2 2 2 2 3 2" xfId="49678" xr:uid="{6E6EB2B7-69AE-43DC-A19C-F6274E9DB836}"/>
    <cellStyle name="Moeda 4 2 2 2 2 3 3" xfId="49023" xr:uid="{EC02D176-147E-4006-8A12-6D219DB96890}"/>
    <cellStyle name="Moeda 4 2 2 2 2 4" xfId="47079" xr:uid="{D02A504F-8C68-47F6-8ED4-646C4401A367}"/>
    <cellStyle name="Moeda 4 2 2 2 2 4 2" xfId="49240" xr:uid="{1A40132D-F71C-43D9-A530-D426C0B64E6F}"/>
    <cellStyle name="Moeda 4 2 2 2 2 5" xfId="47433" xr:uid="{1699ABA7-D10E-4583-8033-F05AF7AF70EC}"/>
    <cellStyle name="Moeda 4 2 2 2 2 6" xfId="47804" xr:uid="{15DC2862-EBFF-42EE-A37E-363935DF2864}"/>
    <cellStyle name="Moeda 4 2 2 2 3" xfId="13901" xr:uid="{C55E925F-4807-47AE-872F-20279BABBDDF}"/>
    <cellStyle name="Moeda 4 2 2 2 3 2" xfId="20060" xr:uid="{BA048CC5-FE94-43E2-85DA-DA66DAEC2796}"/>
    <cellStyle name="Moeda 4 2 2 2 3 2 2" xfId="49354" xr:uid="{7E90ADDA-BA69-4CFC-8734-E114046B0B01}"/>
    <cellStyle name="Moeda 4 2 2 2 3 3" xfId="47918" xr:uid="{E22569A9-57A3-4633-A82F-89586E2D86B6}"/>
    <cellStyle name="Moeda 4 2 2 2 4" xfId="18377" xr:uid="{26DEBEB1-FC50-4504-B9CF-674ABAF83566}"/>
    <cellStyle name="Moeda 4 2 2 2 4 2" xfId="49574" xr:uid="{239AB950-068F-4D5A-AD48-069F9A3BD097}"/>
    <cellStyle name="Moeda 4 2 2 2 4 3" xfId="48921" xr:uid="{C59E98BB-FD0C-497B-9D11-62D14CC0914D}"/>
    <cellStyle name="Moeda 4 2 2 2 5" xfId="46968" xr:uid="{F67D16BA-5F43-48AF-954B-BF032C4E3A3A}"/>
    <cellStyle name="Moeda 4 2 2 2 5 2" xfId="49138" xr:uid="{1B83363E-8948-4F00-8076-23EB7E5AD432}"/>
    <cellStyle name="Moeda 4 2 2 2 6" xfId="47277" xr:uid="{3DDBEE44-D275-4572-A4C5-A34A3B93D7C3}"/>
    <cellStyle name="Moeda 4 2 2 2 7" xfId="47667" xr:uid="{C96B4EA8-62BB-43EC-9C4C-B2861C2A6D5F}"/>
    <cellStyle name="Moeda 4 2 2 2 8" xfId="10981" xr:uid="{47F61188-1DCC-498C-8C34-7D53890C3D81}"/>
    <cellStyle name="Moeda 4 2 2 3" xfId="8987" xr:uid="{AA53AB78-9F01-40F2-A4E0-5EECF177A659}"/>
    <cellStyle name="Moeda 4 2 2 3 2" xfId="15659" xr:uid="{A8EE17C0-C680-4EAD-86ED-340025B7AB7F}"/>
    <cellStyle name="Moeda 4 2 2 3 2 2" xfId="21818" xr:uid="{A450C314-5FAE-4CD6-B998-8E5E3F41C395}"/>
    <cellStyle name="Moeda 4 2 2 3 2 2 2" xfId="49433" xr:uid="{27CF27EC-F2B2-4B4A-ADD0-F0E7B94869C6}"/>
    <cellStyle name="Moeda 4 2 2 3 2 3" xfId="47996" xr:uid="{B4EE1033-C41C-406C-8976-802CD2B1355C}"/>
    <cellStyle name="Moeda 4 2 2 3 3" xfId="19187" xr:uid="{7B8BFEEA-18CA-4C82-9E68-B246D8901AA8}"/>
    <cellStyle name="Moeda 4 2 2 3 3 2" xfId="49654" xr:uid="{A230F81D-1810-46BC-9B8E-46FD3B29293B}"/>
    <cellStyle name="Moeda 4 2 2 3 3 3" xfId="48999" xr:uid="{61AE65B4-AC32-433F-A59C-F86FFF4DDC1F}"/>
    <cellStyle name="Moeda 4 2 2 3 4" xfId="47055" xr:uid="{CB8AF150-C394-4423-99EC-11A2F72326D9}"/>
    <cellStyle name="Moeda 4 2 2 3 4 2" xfId="49216" xr:uid="{D375E47A-981A-4E8F-B7D1-273CFCDEF0DD}"/>
    <cellStyle name="Moeda 4 2 2 3 5" xfId="47409" xr:uid="{9CAEB307-4EA8-4CFC-A46E-F6D84743C928}"/>
    <cellStyle name="Moeda 4 2 2 3 6" xfId="47780" xr:uid="{2B34E7A3-FE6B-446D-AEF6-6F2DCDE023B8}"/>
    <cellStyle name="Moeda 4 2 2 3 7" xfId="12029" xr:uid="{CF45E6A2-CCE4-449E-9258-8B5E34148E5F}"/>
    <cellStyle name="Moeda 4 2 2 4" xfId="9918" xr:uid="{89B48E6B-4FCA-4C97-B4AD-B63438450B0F}"/>
    <cellStyle name="Moeda 4 2 2 4 2" xfId="19990" xr:uid="{A297801E-E038-47AE-8C41-0D00636D9536}"/>
    <cellStyle name="Moeda 4 2 2 4 2 2" xfId="49330" xr:uid="{A9F71A71-14D8-46BC-8070-37B98E6A6BDC}"/>
    <cellStyle name="Moeda 4 2 2 4 3" xfId="47894" xr:uid="{FEB4517E-141C-4928-B995-7E30000FE5D4}"/>
    <cellStyle name="Moeda 4 2 2 4 4" xfId="13831" xr:uid="{42D49A8F-3F4F-4246-9866-38DC2835E733}"/>
    <cellStyle name="Moeda 4 2 2 5" xfId="18283" xr:uid="{CED935A9-871C-4335-AC8A-CBCA920035B0}"/>
    <cellStyle name="Moeda 4 2 2 5 2" xfId="49550" xr:uid="{51D41D95-8557-4254-B78B-CAC1734FA629}"/>
    <cellStyle name="Moeda 4 2 2 5 3" xfId="48897" xr:uid="{881C757C-3900-4202-84EB-ED494A24F208}"/>
    <cellStyle name="Moeda 4 2 2 6" xfId="46944" xr:uid="{C11A8E86-EF67-49BA-A8F3-85C5A54E848F}"/>
    <cellStyle name="Moeda 4 2 2 6 2" xfId="49114" xr:uid="{3293822E-4028-41B9-856D-84F4760301E2}"/>
    <cellStyle name="Moeda 4 2 2 7" xfId="47253" xr:uid="{9947D7DD-3F36-43D7-801C-0280472BB32A}"/>
    <cellStyle name="Moeda 4 2 2 8" xfId="47618" xr:uid="{66CCDADE-86CA-45FB-87E9-7712F62EFF13}"/>
    <cellStyle name="Moeda 4 2 2 9" xfId="10927" xr:uid="{A14A9A8C-2626-4A23-A09F-9F5B742BB13D}"/>
    <cellStyle name="Moeda 4 2 3" xfId="4605" xr:uid="{FE81DC3A-82F5-4E86-A669-3C19A9FCD9D5}"/>
    <cellStyle name="Moeda 4 2 3 2" xfId="12039" xr:uid="{9D26CFF2-159A-424B-BF6C-35BA99AE55B1}"/>
    <cellStyle name="Moeda 4 2 3 2 2" xfId="15669" xr:uid="{3FB6B66D-D041-43ED-8653-2A66AE9B1CC7}"/>
    <cellStyle name="Moeda 4 2 3 2 2 2" xfId="21828" xr:uid="{3F9CB9DC-36AC-4592-AB87-DC91BB60EB0B}"/>
    <cellStyle name="Moeda 4 2 3 2 2 2 2" xfId="49443" xr:uid="{96404E92-F6C5-47B2-BB87-D2CB38A46025}"/>
    <cellStyle name="Moeda 4 2 3 2 2 3" xfId="48006" xr:uid="{E29F5DC2-2790-464D-B59D-82E9BABB8756}"/>
    <cellStyle name="Moeda 4 2 3 2 3" xfId="19197" xr:uid="{EF7D5FC8-B063-4634-BC7B-CFCA3BC09B4C}"/>
    <cellStyle name="Moeda 4 2 3 2 3 2" xfId="49664" xr:uid="{BB907666-57E5-4414-A259-31A332E0CD3E}"/>
    <cellStyle name="Moeda 4 2 3 2 3 3" xfId="49009" xr:uid="{B9261312-51CF-4CF1-A8ED-791C6E46352A}"/>
    <cellStyle name="Moeda 4 2 3 2 4" xfId="47065" xr:uid="{9C1DF1B8-5391-4889-ADE8-C7312683C06B}"/>
    <cellStyle name="Moeda 4 2 3 2 4 2" xfId="49226" xr:uid="{F41461B9-D65B-44AF-A151-CFB6D36C80B3}"/>
    <cellStyle name="Moeda 4 2 3 2 5" xfId="47419" xr:uid="{73839B4F-A1E5-4BD1-8FD3-5EA77847FED7}"/>
    <cellStyle name="Moeda 4 2 3 2 6" xfId="47790" xr:uid="{92A85E60-6F0B-4D57-92AD-75ABBF223B0B}"/>
    <cellStyle name="Moeda 4 2 3 3" xfId="13884" xr:uid="{B87014B5-13C6-4EAB-9B99-51A1ACF9AFF5}"/>
    <cellStyle name="Moeda 4 2 3 3 2" xfId="20043" xr:uid="{6E179F94-A30F-4D52-9849-CF0FE4A6585A}"/>
    <cellStyle name="Moeda 4 2 3 3 2 2" xfId="49340" xr:uid="{A74C0004-9B99-4A33-A5A0-517C54D04FF2}"/>
    <cellStyle name="Moeda 4 2 3 3 3" xfId="47904" xr:uid="{F2FEFF36-87F3-4FD4-BFA4-19CEBA048FC8}"/>
    <cellStyle name="Moeda 4 2 3 4" xfId="18359" xr:uid="{5F42E2A7-2391-4B6C-A75F-033DCA1EAB81}"/>
    <cellStyle name="Moeda 4 2 3 4 2" xfId="49560" xr:uid="{E0C57FF6-2CE3-41C4-A6BE-A987D8D96607}"/>
    <cellStyle name="Moeda 4 2 3 4 3" xfId="48907" xr:uid="{78B1794B-CF2F-4EA2-9D6B-7A1F1064454C}"/>
    <cellStyle name="Moeda 4 2 3 5" xfId="46954" xr:uid="{7971456B-5835-4C13-AC15-E624D061E903}"/>
    <cellStyle name="Moeda 4 2 3 5 2" xfId="49124" xr:uid="{5162DF7F-6BA8-418F-B32B-CE5857B33AEA}"/>
    <cellStyle name="Moeda 4 2 3 6" xfId="47263" xr:uid="{F6CFC02F-C7E3-4CC2-B4EE-68614EF97AC8}"/>
    <cellStyle name="Moeda 4 2 3 7" xfId="47650" xr:uid="{A26B076B-3DAA-4CD1-BB17-49A67A3CFF06}"/>
    <cellStyle name="Moeda 4 2 3 8" xfId="10967" xr:uid="{CDF5DBA5-64CB-4B0F-B0BA-0593B79C2B5C}"/>
    <cellStyle name="Moeda 4 2 4" xfId="11029" xr:uid="{49BC21DB-F3B7-404A-BE90-17288351BDB7}"/>
    <cellStyle name="Moeda 4 2 5" xfId="10902" xr:uid="{CD36247B-9554-4813-92C9-426E0784B54F}"/>
    <cellStyle name="Moeda 4 2 5 2" xfId="12015" xr:uid="{C4045D8D-1AD9-4501-BF97-9D5B14CE5F01}"/>
    <cellStyle name="Moeda 4 2 5 2 2" xfId="15645" xr:uid="{E3C5B729-A7F5-43D1-AD19-3A3180F10B2B}"/>
    <cellStyle name="Moeda 4 2 5 2 2 2" xfId="21804" xr:uid="{8B5E23C3-A2FF-4B29-BE6F-8D724D1ABBA2}"/>
    <cellStyle name="Moeda 4 2 5 2 2 2 2" xfId="49419" xr:uid="{1C5FE0A7-BBFB-4098-862C-9BB44F90C066}"/>
    <cellStyle name="Moeda 4 2 5 2 2 3" xfId="47982" xr:uid="{79797F46-63D0-4CF2-BF68-794F4488F7AB}"/>
    <cellStyle name="Moeda 4 2 5 2 3" xfId="19173" xr:uid="{6B386479-174A-4445-83FD-448BAD2AAA8B}"/>
    <cellStyle name="Moeda 4 2 5 2 3 2" xfId="49640" xr:uid="{4187A7A7-2A40-48FF-AA11-84B4207524BC}"/>
    <cellStyle name="Moeda 4 2 5 2 3 3" xfId="48985" xr:uid="{9EBD9FC0-FEA3-4B14-8E97-0FD1D44D55C6}"/>
    <cellStyle name="Moeda 4 2 5 2 4" xfId="47041" xr:uid="{2D367157-F837-483F-A32B-7AE958AE680C}"/>
    <cellStyle name="Moeda 4 2 5 2 4 2" xfId="49202" xr:uid="{C578580F-1DC7-4C2F-9F51-3189D278A8D0}"/>
    <cellStyle name="Moeda 4 2 5 2 5" xfId="47395" xr:uid="{A0925EED-F172-408E-811A-AA02FB786F1B}"/>
    <cellStyle name="Moeda 4 2 5 2 6" xfId="47766" xr:uid="{74C22211-9A1F-4CE1-998C-C0BD37D4F3F1}"/>
    <cellStyle name="Moeda 4 2 5 3" xfId="13815" xr:uid="{F182DBBF-E785-405D-BC0D-112E565EBA82}"/>
    <cellStyle name="Moeda 4 2 5 3 2" xfId="19974" xr:uid="{927535A0-E71A-4CA3-ACD1-E872073500BA}"/>
    <cellStyle name="Moeda 4 2 5 3 2 2" xfId="49316" xr:uid="{A9DB5919-7DFA-4126-A9FC-A4552B73456F}"/>
    <cellStyle name="Moeda 4 2 5 3 3" xfId="47880" xr:uid="{E6C776F6-5D1E-43EC-B66E-B6E8FDAD6140}"/>
    <cellStyle name="Moeda 4 2 5 4" xfId="18269" xr:uid="{7065F513-4B8E-484A-B380-6BB32C86A78C}"/>
    <cellStyle name="Moeda 4 2 5 4 2" xfId="49536" xr:uid="{ACC9562C-D603-40B4-9B46-357B7569D1B6}"/>
    <cellStyle name="Moeda 4 2 5 4 3" xfId="48883" xr:uid="{574464F1-CC4A-424A-B31E-AEB4EE83A5EF}"/>
    <cellStyle name="Moeda 4 2 5 5" xfId="46930" xr:uid="{D4E99A17-AE37-41D8-AA47-E1B56A238EB3}"/>
    <cellStyle name="Moeda 4 2 5 5 2" xfId="49100" xr:uid="{C82C1B1B-6C0F-4CCE-9559-1C703DEA1458}"/>
    <cellStyle name="Moeda 4 2 5 6" xfId="47238" xr:uid="{63BD9DF8-32A4-4CEC-9D4A-648470DC3573}"/>
    <cellStyle name="Moeda 4 2 5 7" xfId="47604" xr:uid="{F274D2EA-3416-45DD-86F1-361817A59C38}"/>
    <cellStyle name="Moeda 4 2 6" xfId="11994" xr:uid="{04220ED1-A136-408F-8B63-E1BCAB013775}"/>
    <cellStyle name="Moeda 4 2 6 2" xfId="15624" xr:uid="{D7B1B438-0D0A-4A8F-9706-D8CDA94087FB}"/>
    <cellStyle name="Moeda 4 2 6 2 2" xfId="21783" xr:uid="{CDF5297D-BA40-406E-9DD0-ED170858C869}"/>
    <cellStyle name="Moeda 4 2 6 2 2 2" xfId="49399" xr:uid="{2BE245FB-6805-4EC6-BE4E-8079E935D136}"/>
    <cellStyle name="Moeda 4 2 6 2 3" xfId="47962" xr:uid="{3D79A520-BF8C-48DB-BBD1-41F0A52A8AA5}"/>
    <cellStyle name="Moeda 4 2 6 3" xfId="19151" xr:uid="{C1208C19-C510-4DCE-9437-D860467A6C84}"/>
    <cellStyle name="Moeda 4 2 6 3 2" xfId="49620" xr:uid="{4EF3C78E-A3E7-441D-AA34-231E8BA27693}"/>
    <cellStyle name="Moeda 4 2 6 3 3" xfId="48965" xr:uid="{E18B553A-DED7-45F4-BAC2-123C190E52E7}"/>
    <cellStyle name="Moeda 4 2 6 4" xfId="47021" xr:uid="{E3B3885C-D45A-403C-AE53-1343AD3385D8}"/>
    <cellStyle name="Moeda 4 2 6 4 2" xfId="49182" xr:uid="{DDC7AD4B-0368-4EDE-B7D2-E0C5E3A54CFC}"/>
    <cellStyle name="Moeda 4 2 6 5" xfId="47375" xr:uid="{876BCDD9-5A56-4971-A902-CCCCB2F8A67A}"/>
    <cellStyle name="Moeda 4 2 6 6" xfId="47746" xr:uid="{462C97EA-05AF-4CDC-A328-8389D1F60D7D}"/>
    <cellStyle name="Moeda 4 2 7" xfId="13788" xr:uid="{D1F8DA02-D87F-4E82-B2C3-8E6AC4FAA2C8}"/>
    <cellStyle name="Moeda 4 2 7 2" xfId="19947" xr:uid="{6D3316A2-E20D-4373-88E4-1812B3214AB3}"/>
    <cellStyle name="Moeda 4 2 7 2 2" xfId="49296" xr:uid="{0E1603A5-ADD9-4C31-A1EE-E1E8A94434FA}"/>
    <cellStyle name="Moeda 4 2 7 3" xfId="47860" xr:uid="{6B3D6E40-0D90-431F-8EAD-51A25417A527}"/>
    <cellStyle name="Moeda 4 2 8" xfId="18247" xr:uid="{BBE67466-9FAE-4195-8978-61F4014FFC95}"/>
    <cellStyle name="Moeda 4 2 8 2" xfId="49516" xr:uid="{98440008-9E2E-4C6D-A98B-6E7DD1139DCA}"/>
    <cellStyle name="Moeda 4 2 8 3" xfId="48863" xr:uid="{1BD7122D-8900-49EB-9818-722FBCCAE9BF}"/>
    <cellStyle name="Moeda 4 2 9" xfId="46910" xr:uid="{6F05C81B-C841-4E95-95CD-F30B6E65EE98}"/>
    <cellStyle name="Moeda 4 2 9 2" xfId="49080" xr:uid="{8ADD4BF0-9F3A-466F-9849-9F57F50CFF33}"/>
    <cellStyle name="Moeda 4 20" xfId="50077" xr:uid="{8B2EB935-F4FE-4E90-B6F0-272ACAA4B4E0}"/>
    <cellStyle name="Moeda 4 21" xfId="3068" xr:uid="{7A4B9BE2-64FE-41E0-9681-F170CCD1A474}"/>
    <cellStyle name="Moeda 4 3" xfId="126" xr:uid="{00000000-0005-0000-0000-000030000000}"/>
    <cellStyle name="Moeda 4 3 10" xfId="47590" xr:uid="{5AB36165-766B-4C8B-B587-5F15850825B5}"/>
    <cellStyle name="Moeda 4 3 11" xfId="10877" xr:uid="{A6E6A4C1-2105-40DA-B517-68D90CB473B6}"/>
    <cellStyle name="Moeda 4 3 12" xfId="3232" xr:uid="{481A3872-BA16-4791-A744-4F1FADC550F5}"/>
    <cellStyle name="Moeda 4 3 2" xfId="2965" xr:uid="{DCA6E0E5-D5D4-4CC2-A2A6-408570073C0D}"/>
    <cellStyle name="Moeda 4 3 2 2" xfId="12048" xr:uid="{4D9FC690-8EEC-4A83-9ACD-CD0BE842C8AA}"/>
    <cellStyle name="Moeda 4 3 2 2 2" xfId="15678" xr:uid="{4E5A4340-93CE-4C77-8324-BD23637E2AF9}"/>
    <cellStyle name="Moeda 4 3 2 2 2 2" xfId="21837" xr:uid="{72315B23-3DE8-45D7-92E6-17EA98845A0B}"/>
    <cellStyle name="Moeda 4 3 2 2 2 2 2" xfId="49452" xr:uid="{47593D2E-FCF4-4F59-8AFB-DD994BB99E07}"/>
    <cellStyle name="Moeda 4 3 2 2 2 3" xfId="48015" xr:uid="{C419F339-F938-466B-8FBA-D121C7EDCCD7}"/>
    <cellStyle name="Moeda 4 3 2 2 3" xfId="19206" xr:uid="{13333255-B6BA-433F-B02A-731127ADF0B0}"/>
    <cellStyle name="Moeda 4 3 2 2 3 2" xfId="49673" xr:uid="{271B738A-1D1E-4300-8F32-C58AC0ABE9C9}"/>
    <cellStyle name="Moeda 4 3 2 2 3 3" xfId="49018" xr:uid="{338A5D71-88BD-4ABC-A41A-F023869FDFAF}"/>
    <cellStyle name="Moeda 4 3 2 2 4" xfId="47074" xr:uid="{1487E717-AC31-46D3-8F77-D306CD2CA87B}"/>
    <cellStyle name="Moeda 4 3 2 2 4 2" xfId="49235" xr:uid="{FA412B4A-8DF6-4125-A046-0617A824A22F}"/>
    <cellStyle name="Moeda 4 3 2 2 5" xfId="47428" xr:uid="{F2194573-5A3C-4930-9CEA-1CD07B8EBEBA}"/>
    <cellStyle name="Moeda 4 3 2 2 6" xfId="47799" xr:uid="{B5B9DD07-4075-4649-B21E-980127E8B925}"/>
    <cellStyle name="Moeda 4 3 2 3" xfId="13895" xr:uid="{E6D57C6E-AA73-444A-A19D-B001E6BE7307}"/>
    <cellStyle name="Moeda 4 3 2 3 2" xfId="20054" xr:uid="{55D004E0-8F8A-4E77-904B-8049B1A98E13}"/>
    <cellStyle name="Moeda 4 3 2 3 2 2" xfId="49349" xr:uid="{2C8FD295-D067-4DB1-B554-2474DBDB043C}"/>
    <cellStyle name="Moeda 4 3 2 3 3" xfId="47913" xr:uid="{B8CC3747-A06C-48AC-866A-074FD276EED6}"/>
    <cellStyle name="Moeda 4 3 2 4" xfId="18370" xr:uid="{56559CBA-50ED-4BF0-8DC3-F0C436234B7D}"/>
    <cellStyle name="Moeda 4 3 2 4 2" xfId="49569" xr:uid="{4C8FAD1C-0D12-4710-96A4-D85546AEFCD0}"/>
    <cellStyle name="Moeda 4 3 2 4 3" xfId="48916" xr:uid="{93BF6542-B070-4B44-86DD-785B9F9FAA77}"/>
    <cellStyle name="Moeda 4 3 2 5" xfId="46963" xr:uid="{E01CAF9E-B40A-4AF8-B9A4-11AB6CBA51D3}"/>
    <cellStyle name="Moeda 4 3 2 5 2" xfId="49133" xr:uid="{C499B57A-08BE-4C3E-AD38-99804F58FEF2}"/>
    <cellStyle name="Moeda 4 3 2 6" xfId="47272" xr:uid="{B20572AF-26E1-40BE-9D46-DDF08FB40D8C}"/>
    <cellStyle name="Moeda 4 3 2 7" xfId="47661" xr:uid="{73C2C862-A171-4C55-ACA7-28EC773F1A01}"/>
    <cellStyle name="Moeda 4 3 2 8" xfId="10976" xr:uid="{64374089-34F7-4F1D-AF61-5AB9CD4670C5}"/>
    <cellStyle name="Moeda 4 3 2 9" xfId="5111" xr:uid="{62717B47-D059-4509-853A-9E617C389584}"/>
    <cellStyle name="Moeda 4 3 3" xfId="8285" xr:uid="{1F5A6EEE-D953-4187-BE79-C1EB057141AB}"/>
    <cellStyle name="Moeda 4 3 3 2" xfId="11030" xr:uid="{83D27F5A-4FE8-48C1-996F-9DE231BBF0E2}"/>
    <cellStyle name="Moeda 4 3 4" xfId="9063" xr:uid="{1FE0B232-F030-40F7-B9E9-E32C858A3830}"/>
    <cellStyle name="Moeda 4 3 4 2" xfId="12024" xr:uid="{8A637452-589C-4672-8E80-BD46AF196EE3}"/>
    <cellStyle name="Moeda 4 3 4 2 2" xfId="15654" xr:uid="{F99EE6C4-CE63-4153-B881-48DAAAD21E14}"/>
    <cellStyle name="Moeda 4 3 4 2 2 2" xfId="21813" xr:uid="{EC44EA05-B10B-4C97-8AD8-C210D585AB1D}"/>
    <cellStyle name="Moeda 4 3 4 2 2 2 2" xfId="49428" xr:uid="{F69B101C-861E-4500-A0CC-EA90524C3F76}"/>
    <cellStyle name="Moeda 4 3 4 2 2 3" xfId="47991" xr:uid="{F8481387-9F4D-4656-AC3F-9131C8AB54E0}"/>
    <cellStyle name="Moeda 4 3 4 2 3" xfId="19182" xr:uid="{CF568A75-CE0B-4C95-A00D-E16C3CC6F159}"/>
    <cellStyle name="Moeda 4 3 4 2 3 2" xfId="49649" xr:uid="{5B2F2F5B-9F91-437A-AD56-E80677666FBF}"/>
    <cellStyle name="Moeda 4 3 4 2 3 3" xfId="48994" xr:uid="{37E8F36C-C060-4BC8-A2C3-35D9110DBECB}"/>
    <cellStyle name="Moeda 4 3 4 2 4" xfId="47050" xr:uid="{FABD8DEB-83AF-4FBA-8AF4-1A4A8E41B088}"/>
    <cellStyle name="Moeda 4 3 4 2 4 2" xfId="49211" xr:uid="{ECCAE6A2-419E-462A-BBF7-3078FA7A8128}"/>
    <cellStyle name="Moeda 4 3 4 2 5" xfId="47404" xr:uid="{CDD5AEDA-3E3B-4D5A-96E7-E1779456EC3F}"/>
    <cellStyle name="Moeda 4 3 4 2 6" xfId="47775" xr:uid="{A6D0F8D0-1F5A-4056-B74B-FD46F2C5F852}"/>
    <cellStyle name="Moeda 4 3 4 3" xfId="13824" xr:uid="{90EE7A2E-BF89-42CD-8F23-2A780777FF0E}"/>
    <cellStyle name="Moeda 4 3 4 3 2" xfId="19983" xr:uid="{2532BDCC-174C-4E57-BD1F-162196D59DF9}"/>
    <cellStyle name="Moeda 4 3 4 3 2 2" xfId="49325" xr:uid="{86F491DA-EDA5-4BB2-BB7E-EEE46AE61C19}"/>
    <cellStyle name="Moeda 4 3 4 3 3" xfId="47889" xr:uid="{4D002063-B1A4-4088-89BB-86DCA45F54D9}"/>
    <cellStyle name="Moeda 4 3 4 4" xfId="18278" xr:uid="{2EAE424B-5C34-4AF2-850D-117804846947}"/>
    <cellStyle name="Moeda 4 3 4 4 2" xfId="49545" xr:uid="{941DEE44-EC76-461A-B94D-913CC9A77204}"/>
    <cellStyle name="Moeda 4 3 4 4 3" xfId="48892" xr:uid="{FD1A0EB2-1A55-482E-8C98-15FA1BA78B0A}"/>
    <cellStyle name="Moeda 4 3 4 5" xfId="46939" xr:uid="{4D6FB617-FD86-43D0-A7CB-2D661F7F6260}"/>
    <cellStyle name="Moeda 4 3 4 5 2" xfId="49109" xr:uid="{4775BBEC-D20F-44B7-BCCB-5E0288673695}"/>
    <cellStyle name="Moeda 4 3 4 6" xfId="47247" xr:uid="{BB5CE17B-2892-43BE-B6E3-11FB9E5726FF}"/>
    <cellStyle name="Moeda 4 3 4 7" xfId="47613" xr:uid="{A98B9F01-9E75-41B5-85FE-37CA522CD7CB}"/>
    <cellStyle name="Moeda 4 3 4 8" xfId="10917" xr:uid="{CB9397A6-43DA-4265-86A3-BA1685B816C5}"/>
    <cellStyle name="Moeda 4 3 5" xfId="10001" xr:uid="{35232613-C92B-4706-A120-9308160DF93A}"/>
    <cellStyle name="Moeda 4 3 5 2" xfId="15631" xr:uid="{D56A967F-76E1-4FA8-8047-1596A284F39E}"/>
    <cellStyle name="Moeda 4 3 5 2 2" xfId="21790" xr:uid="{73B5F3EA-C1C9-4434-A850-69202F4C403B}"/>
    <cellStyle name="Moeda 4 3 5 2 2 2" xfId="49405" xr:uid="{6A798070-DD14-4E6D-B111-8435F72EE061}"/>
    <cellStyle name="Moeda 4 3 5 2 3" xfId="47968" xr:uid="{19B1B279-75E6-4135-A1D5-6076D4D7D8E4}"/>
    <cellStyle name="Moeda 4 3 5 3" xfId="19159" xr:uid="{D107FADD-3BD9-426D-A9A2-4DF301990241}"/>
    <cellStyle name="Moeda 4 3 5 3 2" xfId="49626" xr:uid="{037EBFF3-639E-478F-97E5-53A9CF2538AA}"/>
    <cellStyle name="Moeda 4 3 5 3 3" xfId="48971" xr:uid="{FBB1C86E-5A57-4766-AFD7-9A958B367B40}"/>
    <cellStyle name="Moeda 4 3 5 4" xfId="47027" xr:uid="{5E55459B-4545-4AF2-8A5E-A3EF8C229A3E}"/>
    <cellStyle name="Moeda 4 3 5 4 2" xfId="49188" xr:uid="{7307FEA1-DD19-4564-ABAD-BA923309F687}"/>
    <cellStyle name="Moeda 4 3 5 5" xfId="47381" xr:uid="{7F21471E-79B6-45E3-8AF9-C5E19E1D44BE}"/>
    <cellStyle name="Moeda 4 3 5 6" xfId="47752" xr:uid="{9A808DF9-FC5B-464E-9A49-9F39C2AFE522}"/>
    <cellStyle name="Moeda 4 3 5 7" xfId="12001" xr:uid="{65333324-1945-4014-81D5-9DA34B7582D5}"/>
    <cellStyle name="Moeda 4 3 6" xfId="13799" xr:uid="{09EE264F-930C-4E44-AF30-AA536E558D34}"/>
    <cellStyle name="Moeda 4 3 6 2" xfId="19958" xr:uid="{4279B91B-22AE-41B5-9599-CF6AF42EC01D}"/>
    <cellStyle name="Moeda 4 3 6 2 2" xfId="49302" xr:uid="{BBCF1303-9240-486D-9ADB-36BD8D81A91D}"/>
    <cellStyle name="Moeda 4 3 6 3" xfId="47866" xr:uid="{DEE75F21-64DC-4888-92CF-F7AC53567498}"/>
    <cellStyle name="Moeda 4 3 7" xfId="18255" xr:uid="{576029A8-E65C-46B8-B4DC-8B6191F2DDDD}"/>
    <cellStyle name="Moeda 4 3 7 2" xfId="49522" xr:uid="{58B9D9B7-E78F-4ED3-938D-EDEF3356E853}"/>
    <cellStyle name="Moeda 4 3 7 3" xfId="48869" xr:uid="{0D7259B2-31F1-4590-94E2-2A12035F5989}"/>
    <cellStyle name="Moeda 4 3 8" xfId="46916" xr:uid="{BBD7AD45-ABC5-4F18-9558-70F18719CA49}"/>
    <cellStyle name="Moeda 4 3 8 2" xfId="49086" xr:uid="{ECFADAE6-85CC-43DF-ACE8-590F1F208060}"/>
    <cellStyle name="Moeda 4 3 9" xfId="47223" xr:uid="{3FB0F381-3F97-4F08-B342-22E662ED060C}"/>
    <cellStyle name="Moeda 4 4" xfId="2696" xr:uid="{2194FF61-7180-4C16-896E-8FADE17F0B26}"/>
    <cellStyle name="Moeda 4 4 10" xfId="10912" xr:uid="{DE9FA35A-966D-4A85-9013-1A09EC98B4F8}"/>
    <cellStyle name="Moeda 4 4 11" xfId="4992" xr:uid="{65459D77-7D10-4778-A19B-07BD363F9592}"/>
    <cellStyle name="Moeda 4 4 2" xfId="8186" xr:uid="{02DD8F18-1F88-4695-AE25-DB6B70F68CCC}"/>
    <cellStyle name="Moeda 4 4 2 2" xfId="12043" xr:uid="{73EF31CB-59ED-4970-B26D-F21A8360CE1C}"/>
    <cellStyle name="Moeda 4 4 2 2 2" xfId="15673" xr:uid="{20F72202-CC33-4472-9375-EC6E64C03535}"/>
    <cellStyle name="Moeda 4 4 2 2 2 2" xfId="21832" xr:uid="{11F39FF4-9ECF-44FD-BB9C-BCADF0336A21}"/>
    <cellStyle name="Moeda 4 4 2 2 2 2 2" xfId="49447" xr:uid="{A6C9A1CC-ED75-42D3-98D3-84D75C1E5546}"/>
    <cellStyle name="Moeda 4 4 2 2 2 3" xfId="48010" xr:uid="{12420D63-7F63-4A70-9423-0CEAD3BD7E94}"/>
    <cellStyle name="Moeda 4 4 2 2 3" xfId="19201" xr:uid="{F46A470B-2F87-4D8A-B413-96313EE4FAA1}"/>
    <cellStyle name="Moeda 4 4 2 2 3 2" xfId="49668" xr:uid="{8E24D2ED-4C43-4CBE-9179-B7BDB2C20E30}"/>
    <cellStyle name="Moeda 4 4 2 2 3 3" xfId="49013" xr:uid="{651B6EA9-8F78-40B7-88D6-515F46AF83E1}"/>
    <cellStyle name="Moeda 4 4 2 2 4" xfId="47069" xr:uid="{779FFD1F-C3F6-49DE-8283-D44ECA721B04}"/>
    <cellStyle name="Moeda 4 4 2 2 4 2" xfId="49230" xr:uid="{A49F8310-048A-4247-854C-99DF8BA29CDA}"/>
    <cellStyle name="Moeda 4 4 2 2 5" xfId="47423" xr:uid="{1F88C6C3-6F91-496E-A376-54A0C77C1C4B}"/>
    <cellStyle name="Moeda 4 4 2 2 6" xfId="47794" xr:uid="{54F41968-F4CC-4B1D-8443-3E386F5D5722}"/>
    <cellStyle name="Moeda 4 4 2 3" xfId="13890" xr:uid="{C61AD08B-F3C1-4DF2-A5E4-88609182AF00}"/>
    <cellStyle name="Moeda 4 4 2 3 2" xfId="20049" xr:uid="{4CE35A57-3976-47E2-A3A8-182D45C616C6}"/>
    <cellStyle name="Moeda 4 4 2 3 2 2" xfId="49344" xr:uid="{2FE6AA0E-D498-46EF-9EA7-5AB5452A1A1C}"/>
    <cellStyle name="Moeda 4 4 2 3 3" xfId="47908" xr:uid="{31CE0973-BFD5-4C87-B251-DBC890E7312C}"/>
    <cellStyle name="Moeda 4 4 2 4" xfId="18365" xr:uid="{7DC2991A-3ED3-42A9-BBD3-E55E19057400}"/>
    <cellStyle name="Moeda 4 4 2 4 2" xfId="49564" xr:uid="{28D9B65A-DAA4-4C39-AF56-3952EC20D7BE}"/>
    <cellStyle name="Moeda 4 4 2 4 3" xfId="48911" xr:uid="{6E3BA180-3E95-4EFA-BA0B-8CC8C151D5F3}"/>
    <cellStyle name="Moeda 4 4 2 5" xfId="46958" xr:uid="{36B702FF-8B11-4B34-ACD9-639C06ED0140}"/>
    <cellStyle name="Moeda 4 4 2 5 2" xfId="49128" xr:uid="{F23021B1-07A5-4C3D-A7D1-81586E436E32}"/>
    <cellStyle name="Moeda 4 4 2 6" xfId="47267" xr:uid="{CBE1BACD-04E9-4B3F-AA46-AE53E853A136}"/>
    <cellStyle name="Moeda 4 4 2 7" xfId="47656" xr:uid="{72C98F29-21C8-4279-B884-DAA552C79A78}"/>
    <cellStyle name="Moeda 4 4 2 8" xfId="10971" xr:uid="{7C094D7A-0B2E-4D24-A752-B8A583767CA6}"/>
    <cellStyle name="Moeda 4 4 3" xfId="8961" xr:uid="{E0ADC035-96C6-411F-BE25-267B55939BE9}"/>
    <cellStyle name="Moeda 4 4 3 2" xfId="11031" xr:uid="{4852B9B5-572E-4239-B9B6-2339F1942397}"/>
    <cellStyle name="Moeda 4 4 4" xfId="9892" xr:uid="{5930FD4A-960C-4541-8D99-26B6B06308CB}"/>
    <cellStyle name="Moeda 4 4 4 2" xfId="15649" xr:uid="{F4C47D66-70C7-4871-8F30-E0853F99B973}"/>
    <cellStyle name="Moeda 4 4 4 2 2" xfId="21808" xr:uid="{6409F933-D6F9-42D5-A4B3-2E0656116F4F}"/>
    <cellStyle name="Moeda 4 4 4 2 2 2" xfId="49423" xr:uid="{B4F57F4E-93FA-4C2E-9F56-C12341EFE230}"/>
    <cellStyle name="Moeda 4 4 4 2 3" xfId="47986" xr:uid="{BE436F5D-3B69-4BF9-89DC-26393AE9721A}"/>
    <cellStyle name="Moeda 4 4 4 3" xfId="19177" xr:uid="{FD9D1320-A2ED-41FE-B1C2-EA422E938771}"/>
    <cellStyle name="Moeda 4 4 4 3 2" xfId="49644" xr:uid="{BCD1136C-05A5-4FBD-A34A-CFA8E2FF4747}"/>
    <cellStyle name="Moeda 4 4 4 3 3" xfId="48989" xr:uid="{3FFF135B-BCFA-46C4-92B0-E605C36553BE}"/>
    <cellStyle name="Moeda 4 4 4 4" xfId="47045" xr:uid="{FBBAB4F5-AB84-4D04-BAA5-B87EA4AD07F7}"/>
    <cellStyle name="Moeda 4 4 4 4 2" xfId="49206" xr:uid="{716A7C31-D43E-429E-A092-26266DB09F28}"/>
    <cellStyle name="Moeda 4 4 4 5" xfId="47399" xr:uid="{166DD461-80F5-48AC-97FA-F2251AE5DE0A}"/>
    <cellStyle name="Moeda 4 4 4 6" xfId="47770" xr:uid="{10CCF0F3-7D60-48A6-8934-C9DF2DCD2F55}"/>
    <cellStyle name="Moeda 4 4 4 7" xfId="12019" xr:uid="{C524C62F-D47E-4626-98F3-629F1839786C}"/>
    <cellStyle name="Moeda 4 4 5" xfId="13819" xr:uid="{8DFAFF02-3AED-4743-81B9-87FD7C047247}"/>
    <cellStyle name="Moeda 4 4 5 2" xfId="19978" xr:uid="{44FACA3B-E352-48C3-A6B3-99C95265DF8F}"/>
    <cellStyle name="Moeda 4 4 5 2 2" xfId="49320" xr:uid="{D99B177A-CC3E-4861-AE27-18062EEA4497}"/>
    <cellStyle name="Moeda 4 4 5 3" xfId="47884" xr:uid="{EF873A3E-7D4C-4940-BF2B-1A30CA4E4252}"/>
    <cellStyle name="Moeda 4 4 6" xfId="18273" xr:uid="{DA9C7E57-AFF1-4709-A31E-2970FA02F7C2}"/>
    <cellStyle name="Moeda 4 4 6 2" xfId="49540" xr:uid="{3D3B8CEA-D2CA-4566-8C88-831E8651CFFE}"/>
    <cellStyle name="Moeda 4 4 6 3" xfId="48887" xr:uid="{30803263-E2EC-4955-A564-8E906BED4401}"/>
    <cellStyle name="Moeda 4 4 7" xfId="46934" xr:uid="{979EE953-1AEA-4A18-8047-F8D8DCFC379E}"/>
    <cellStyle name="Moeda 4 4 7 2" xfId="49104" xr:uid="{3AF96C46-E492-4265-A805-4A4382EEF01C}"/>
    <cellStyle name="Moeda 4 4 8" xfId="47242" xr:uid="{70335E38-41F1-42F5-9599-F66356382975}"/>
    <cellStyle name="Moeda 4 4 9" xfId="47608" xr:uid="{CA1E5177-6E6A-496D-8A68-403A748BF33D}"/>
    <cellStyle name="Moeda 4 5" xfId="2856" xr:uid="{AD199425-9FDD-4F65-8F34-5248FD20E1C3}"/>
    <cellStyle name="Moeda 4 5 2" xfId="3042" xr:uid="{4E377526-9E8F-43CF-BB34-34FB4B7D6771}"/>
    <cellStyle name="Moeda 4 5 2 2" xfId="15664" xr:uid="{BF7673A3-98A6-4D7A-8BA9-7A905510298B}"/>
    <cellStyle name="Moeda 4 5 2 2 2" xfId="21823" xr:uid="{485BE904-854C-44D3-8816-B98109A3C48C}"/>
    <cellStyle name="Moeda 4 5 2 2 2 2" xfId="49438" xr:uid="{F161356C-60AA-47BE-9AD5-2CAD74DE92A8}"/>
    <cellStyle name="Moeda 4 5 2 2 3" xfId="48001" xr:uid="{73FB203E-4BA0-4C04-8458-83D73522FA5D}"/>
    <cellStyle name="Moeda 4 5 2 3" xfId="19192" xr:uid="{EBF75D14-1DDC-45A2-9EFA-37622997CECE}"/>
    <cellStyle name="Moeda 4 5 2 3 2" xfId="49659" xr:uid="{D6FC8B0D-069D-44C5-9DF0-B757BD65A446}"/>
    <cellStyle name="Moeda 4 5 2 3 3" xfId="49004" xr:uid="{59C88323-A8CC-42A5-8E6D-684C7FC45689}"/>
    <cellStyle name="Moeda 4 5 2 4" xfId="47060" xr:uid="{79BA17A8-7FCE-41C0-A298-7918AA28AFE5}"/>
    <cellStyle name="Moeda 4 5 2 4 2" xfId="49221" xr:uid="{4F537C23-580C-45D9-A4F7-4E9D3F25E97C}"/>
    <cellStyle name="Moeda 4 5 2 5" xfId="47414" xr:uid="{9D11B438-D24D-4FA3-A3EA-9C70E908117A}"/>
    <cellStyle name="Moeda 4 5 2 6" xfId="47785" xr:uid="{9346AA4F-8BC9-4A43-B02D-A7DDBF909A23}"/>
    <cellStyle name="Moeda 4 5 2 7" xfId="12034" xr:uid="{FA0AAB84-BD71-4E38-929D-4959A192B79A}"/>
    <cellStyle name="Moeda 4 5 3" xfId="13866" xr:uid="{03CBC060-F999-4267-9966-074ED06C06BF}"/>
    <cellStyle name="Moeda 4 5 3 2" xfId="20025" xr:uid="{23453634-150F-4357-B2B6-24612F60B7F2}"/>
    <cellStyle name="Moeda 4 5 3 2 2" xfId="49335" xr:uid="{FCC9427F-8FE8-4AE7-8C36-8A21A85EB665}"/>
    <cellStyle name="Moeda 4 5 3 3" xfId="47899" xr:uid="{2C8E744D-3894-48DF-B0C1-60905ABA5F99}"/>
    <cellStyle name="Moeda 4 5 4" xfId="18338" xr:uid="{D0522B73-D8DA-4681-B74B-09DCE8CBEC8A}"/>
    <cellStyle name="Moeda 4 5 4 2" xfId="49555" xr:uid="{16668D4A-32C5-42DE-99A6-5ACAC8592085}"/>
    <cellStyle name="Moeda 4 5 4 3" xfId="48902" xr:uid="{489C9B68-CAAE-4086-A208-C2843DF19ECB}"/>
    <cellStyle name="Moeda 4 5 5" xfId="46949" xr:uid="{AEDA4943-86BE-47B3-B26C-898282BA2B9B}"/>
    <cellStyle name="Moeda 4 5 5 2" xfId="49119" xr:uid="{7D1CE064-3A33-4B29-BA01-7C37125FF52D}"/>
    <cellStyle name="Moeda 4 5 6" xfId="47258" xr:uid="{265EFCB0-066B-47BB-8FEC-E462AB8EB4C5}"/>
    <cellStyle name="Moeda 4 5 7" xfId="47637" xr:uid="{3AD49847-3483-450E-B430-D945E7BCA435}"/>
    <cellStyle name="Moeda 4 5 8" xfId="10956" xr:uid="{714624AC-A039-4E03-992E-7AD287503886}"/>
    <cellStyle name="Moeda 4 5 9" xfId="3382" xr:uid="{6F0C9145-8463-4755-9881-F62A6F30873D}"/>
    <cellStyle name="Moeda 4 6" xfId="2884" xr:uid="{F6307F05-5FB9-464F-8778-EF1E2441C5FC}"/>
    <cellStyle name="Moeda 4 6 2" xfId="11028" xr:uid="{9AC653DD-8485-47FB-AC01-D97DC356A468}"/>
    <cellStyle name="Moeda 4 6 3" xfId="7558" xr:uid="{906AB0B2-F1D8-467A-8DD4-ACE68E69CF91}"/>
    <cellStyle name="Moeda 4 7" xfId="8426" xr:uid="{BCF1A23E-3457-4C62-9E4B-965671A0A7AB}"/>
    <cellStyle name="Moeda 4 7 2" xfId="12010" xr:uid="{FAABD19C-D117-4E6A-866D-56606BAA9072}"/>
    <cellStyle name="Moeda 4 7 2 2" xfId="15640" xr:uid="{25CBE61F-04C3-4837-976B-61BAD291A9AF}"/>
    <cellStyle name="Moeda 4 7 2 2 2" xfId="21799" xr:uid="{F455593F-0095-4AB7-9296-22D8F42EE8C4}"/>
    <cellStyle name="Moeda 4 7 2 2 2 2" xfId="49414" xr:uid="{14B878F5-67DA-45D6-9371-B5D1A7AA2BDA}"/>
    <cellStyle name="Moeda 4 7 2 2 3" xfId="47977" xr:uid="{12376BBA-75A8-4615-A2B9-AEB7DF4E1C04}"/>
    <cellStyle name="Moeda 4 7 2 3" xfId="19168" xr:uid="{359A5E8D-7BCE-4DC6-8B0F-993D090D3CDB}"/>
    <cellStyle name="Moeda 4 7 2 3 2" xfId="49635" xr:uid="{DDA62BE8-5B50-4C97-B57C-4D3F4338B795}"/>
    <cellStyle name="Moeda 4 7 2 3 3" xfId="48980" xr:uid="{3C662B10-C863-42A3-BD29-0E53696CC3B0}"/>
    <cellStyle name="Moeda 4 7 2 4" xfId="47036" xr:uid="{26F5CB9F-5B62-4C37-B091-5F94760D0A34}"/>
    <cellStyle name="Moeda 4 7 2 4 2" xfId="49197" xr:uid="{406CA3D7-C496-4290-A9FC-46CEA3625DB9}"/>
    <cellStyle name="Moeda 4 7 2 5" xfId="47390" xr:uid="{AC9CAD50-0599-47F2-A331-29739929DF15}"/>
    <cellStyle name="Moeda 4 7 2 6" xfId="47761" xr:uid="{F899C722-5F76-427B-8EAA-B87132859142}"/>
    <cellStyle name="Moeda 4 7 3" xfId="13810" xr:uid="{5AFAEA5C-A129-4733-A517-C90248B09364}"/>
    <cellStyle name="Moeda 4 7 3 2" xfId="19969" xr:uid="{CBBA0455-1E6C-4FB2-90C4-FBA3041E1661}"/>
    <cellStyle name="Moeda 4 7 3 2 2" xfId="49311" xr:uid="{BC747AED-D560-4418-ABF5-1E269072D269}"/>
    <cellStyle name="Moeda 4 7 3 3" xfId="47875" xr:uid="{7130E3B0-6353-46A9-83D1-64D2AD7B843E}"/>
    <cellStyle name="Moeda 4 7 4" xfId="18264" xr:uid="{3C3D68CD-2414-4299-B138-17B862C1F838}"/>
    <cellStyle name="Moeda 4 7 4 2" xfId="49531" xr:uid="{EFF54205-060D-47FF-98D2-BDC58CE45534}"/>
    <cellStyle name="Moeda 4 7 4 3" xfId="48878" xr:uid="{D6110C33-2F28-4571-90F0-7F439C5C1712}"/>
    <cellStyle name="Moeda 4 7 5" xfId="46925" xr:uid="{74B58E2C-D7F5-4803-B67C-B8C3F97B64D2}"/>
    <cellStyle name="Moeda 4 7 5 2" xfId="49095" xr:uid="{6A72F805-8DD7-4211-A99D-62FA9E2B1B8C}"/>
    <cellStyle name="Moeda 4 7 6" xfId="47233" xr:uid="{AA8329A5-BDDD-4037-BE77-8E763190EB8D}"/>
    <cellStyle name="Moeda 4 7 7" xfId="47599" xr:uid="{00AA52E4-A046-4224-8298-E8704648B028}"/>
    <cellStyle name="Moeda 4 7 8" xfId="10897" xr:uid="{B32725D4-391B-4EC5-9D34-B1195A8212E8}"/>
    <cellStyle name="Moeda 4 8" xfId="8430" xr:uid="{3FA90355-2FA6-446E-8EAB-DEF9ABD89F69}"/>
    <cellStyle name="Moeda 4 8 2" xfId="15616" xr:uid="{CDFE6632-D777-4C79-9462-4C6275404287}"/>
    <cellStyle name="Moeda 4 8 2 2" xfId="21775" xr:uid="{6C871E36-40A2-469E-B9BC-1ACA06B18DA5}"/>
    <cellStyle name="Moeda 4 8 2 2 2" xfId="49391" xr:uid="{60321564-07D4-479B-AB44-3524F32A3304}"/>
    <cellStyle name="Moeda 4 8 2 3" xfId="47954" xr:uid="{3EB19B54-00BF-4EF3-915D-047D43C32409}"/>
    <cellStyle name="Moeda 4 8 3" xfId="19143" xr:uid="{AE623ABA-947D-43F2-84D2-1337702F273B}"/>
    <cellStyle name="Moeda 4 8 3 2" xfId="49612" xr:uid="{5708E900-48C0-4688-BD37-668370CDD941}"/>
    <cellStyle name="Moeda 4 8 3 3" xfId="48957" xr:uid="{FD9C000E-17C8-4057-A95A-F5E0361D78CC}"/>
    <cellStyle name="Moeda 4 8 4" xfId="47013" xr:uid="{615AE03F-CA69-4CC3-ADEB-3240CCAAA979}"/>
    <cellStyle name="Moeda 4 8 4 2" xfId="49174" xr:uid="{FEFFE2DC-053B-49A4-9B9E-4FEC75CFA2BD}"/>
    <cellStyle name="Moeda 4 8 5" xfId="47367" xr:uid="{8020C1D1-7477-4DE2-8290-BE934E02E912}"/>
    <cellStyle name="Moeda 4 8 6" xfId="47738" xr:uid="{D1ACE1FA-F931-47AA-AF60-2BF2D33389ED}"/>
    <cellStyle name="Moeda 4 8 7" xfId="11986" xr:uid="{D52F5F7B-C28A-4B96-A29A-F7D284DB43D4}"/>
    <cellStyle name="Moeda 4 9" xfId="8462" xr:uid="{630D5847-70E6-497D-B377-2877E58F78B8}"/>
    <cellStyle name="Moeda 4 9 2" xfId="17303" xr:uid="{B1F46F81-9D2F-44DE-88CC-6086C56313B0}"/>
    <cellStyle name="Moeda 4 9 2 2" xfId="23462" xr:uid="{2C3C8B34-2581-41C3-BFB8-581D3E4F9839}"/>
    <cellStyle name="Moeda 4 9 2 2 2" xfId="49497" xr:uid="{55F6303B-3A05-4EA7-AE52-E446B87604DC}"/>
    <cellStyle name="Moeda 4 9 2 3" xfId="48843" xr:uid="{819A0F50-AB5D-4362-BD0F-799AE3978FA3}"/>
    <cellStyle name="Moeda 4 9 3" xfId="19818" xr:uid="{F49504B2-0066-42A7-89F0-3E98BE150948}"/>
    <cellStyle name="Moeda 4 9 3 2" xfId="49716" xr:uid="{E525DCEA-02D7-4583-9773-3C0B1D185B8D}"/>
    <cellStyle name="Moeda 4 9 3 3" xfId="49061" xr:uid="{B469788D-6E3D-4CAA-8BDB-8D62A0F7C504}"/>
    <cellStyle name="Moeda 4 9 4" xfId="47123" xr:uid="{444DA0CB-620D-4809-BFC5-9FF9FAD75E00}"/>
    <cellStyle name="Moeda 4 9 4 2" xfId="49278" xr:uid="{9666165A-91C9-46E5-BCC5-B2B6F458E75F}"/>
    <cellStyle name="Moeda 4 9 5" xfId="47497" xr:uid="{56BE51BE-1F2A-4C3C-AE73-7E7BDE36B076}"/>
    <cellStyle name="Moeda 4 9 6" xfId="47842" xr:uid="{E73FCEE1-B899-43C0-9F70-3FFE52A23E27}"/>
    <cellStyle name="Moeda 4 9 7" xfId="13674" xr:uid="{8CC6B2CA-074A-4727-99B1-F9F83D31D9DE}"/>
    <cellStyle name="Moeda 40" xfId="50211" xr:uid="{C794B88A-3DF7-4DD2-BFF6-0655139A9C5C}"/>
    <cellStyle name="Moeda 41" xfId="50261" xr:uid="{09568CEB-22F6-4B21-8EB1-C781A555ADA7}"/>
    <cellStyle name="Moeda 42" xfId="50276" xr:uid="{4D1952BF-CAE0-43FC-9E72-641C39606AA1}"/>
    <cellStyle name="Moeda 42 2 2" xfId="50357" xr:uid="{50725CA8-1ECF-4EF1-BBE7-4974C7E0F652}"/>
    <cellStyle name="Moeda 43" xfId="50312" xr:uid="{6739F415-73D6-4E0A-B6F7-8CB0785B9CC9}"/>
    <cellStyle name="Moeda 43 2" xfId="50317" xr:uid="{01FA2F26-D790-4313-96D0-DF4987A1AD7C}"/>
    <cellStyle name="Moeda 44" xfId="50406" xr:uid="{1E228D29-840B-4AD3-BAD4-9FCF87B2D363}"/>
    <cellStyle name="Moeda 45" xfId="50421" xr:uid="{2F1CC26E-6221-466A-AF85-1EC5E481D5B8}"/>
    <cellStyle name="Moeda 46" xfId="50323" xr:uid="{87BC5C09-E507-4988-A48F-57539218802A}"/>
    <cellStyle name="Moeda 46 2" xfId="50408" xr:uid="{4144821B-DB6F-4E1C-9510-16881B90ED10}"/>
    <cellStyle name="Moeda 46 3" xfId="50425" xr:uid="{B2405FE0-A6EE-42E6-A667-5CB61B46128B}"/>
    <cellStyle name="Moeda 47" xfId="50449" xr:uid="{20692B9A-65BA-436B-A856-07CEE7A55EA4}"/>
    <cellStyle name="Moeda 48" xfId="50466" xr:uid="{C5A3A960-13F0-40CE-A7A7-23F045EE126C}"/>
    <cellStyle name="Moeda 49" xfId="3051" xr:uid="{55D1A82C-CE61-4EBD-8451-12EB1E7DDF81}"/>
    <cellStyle name="Moeda 5" xfId="27" xr:uid="{00000000-0005-0000-0000-000031000000}"/>
    <cellStyle name="Moeda 5 10" xfId="13779" xr:uid="{3B561910-087B-48B9-8A7E-2A05AA668103}"/>
    <cellStyle name="Moeda 5 10 2" xfId="19938" xr:uid="{C534D376-BB4E-4EC0-B23D-F4E7901045FF}"/>
    <cellStyle name="Moeda 5 10 2 2" xfId="49289" xr:uid="{1CDCFF4D-2C2C-4702-99A3-717C33B1A73D}"/>
    <cellStyle name="Moeda 5 10 3" xfId="47853" xr:uid="{050E53A8-92DB-4F52-8DE5-B76988DACAFD}"/>
    <cellStyle name="Moeda 5 11" xfId="18236" xr:uid="{A943E6BF-57EB-4515-A79B-6F7E6F0CA815}"/>
    <cellStyle name="Moeda 5 11 2" xfId="49509" xr:uid="{BC4484BC-4513-49D1-93AA-D656A36C9097}"/>
    <cellStyle name="Moeda 5 11 3" xfId="48856" xr:uid="{54B9AD85-F4D2-4BD0-BD07-CF0CEB20F5BA}"/>
    <cellStyle name="Moeda 5 12" xfId="46903" xr:uid="{DAC8294C-1449-4E78-97C2-111333A71463}"/>
    <cellStyle name="Moeda 5 12 2" xfId="49073" xr:uid="{A55B7788-7846-4CCB-9399-158F88AF2906}"/>
    <cellStyle name="Moeda 5 13" xfId="47204" xr:uid="{B122B01D-4099-43BF-B23C-4A549D7CEB19}"/>
    <cellStyle name="Moeda 5 14" xfId="47577" xr:uid="{878D1708-2767-499E-AB47-426F1A537D25}"/>
    <cellStyle name="Moeda 5 15" xfId="10838" xr:uid="{1018ED07-DA92-404B-A8B8-10EF78B3ECF4}"/>
    <cellStyle name="Moeda 5 16" xfId="49795" xr:uid="{F45D9B07-F7AA-420E-A240-DF0CDB13B1B2}"/>
    <cellStyle name="Moeda 5 17" xfId="49915" xr:uid="{EE86D960-A180-4E5E-B244-D0A403156EB6}"/>
    <cellStyle name="Moeda 5 18" xfId="50089" xr:uid="{247B082C-9A38-43EB-8B2D-C9C5DEF535F3}"/>
    <cellStyle name="Moeda 5 19" xfId="3096" xr:uid="{67342AEA-7FD8-4EA2-823A-7CEB30267CA2}"/>
    <cellStyle name="Moeda 5 2" xfId="111" xr:uid="{00000000-0005-0000-0000-000032000000}"/>
    <cellStyle name="Moeda 5 2 10" xfId="46911" xr:uid="{B6204FD5-B261-44D0-9EB8-D46B089DE29D}"/>
    <cellStyle name="Moeda 5 2 10 2" xfId="49081" xr:uid="{BE4269F3-EBED-4B6F-A56B-246030CF7EE2}"/>
    <cellStyle name="Moeda 5 2 11" xfId="47213" xr:uid="{ECC006C6-6608-49C9-BEEA-34930A6A7A3D}"/>
    <cellStyle name="Moeda 5 2 12" xfId="47585" xr:uid="{BEA2AB23-533A-49A7-AA40-9226BA5E0A2D}"/>
    <cellStyle name="Moeda 5 2 13" xfId="10854" xr:uid="{64D792E4-618D-4DCD-B3F6-3A63991DA1CC}"/>
    <cellStyle name="Moeda 5 2 14" xfId="49983" xr:uid="{22170334-46EA-492C-B709-DB20D027E22F}"/>
    <cellStyle name="Moeda 5 2 14 2" xfId="50104" xr:uid="{3400D7BE-C4B5-4E83-8E79-E9390CDCCD02}"/>
    <cellStyle name="Moeda 5 2 15" xfId="50073" xr:uid="{D0BA27C0-04B2-430D-B961-3414095997D4}"/>
    <cellStyle name="Moeda 5 2 16" xfId="3222" xr:uid="{AB705F32-F00D-492A-BBA3-EEFE0C93DE7F}"/>
    <cellStyle name="Moeda 5 2 2" xfId="2698" xr:uid="{44FE8E64-6012-4705-A1A5-225D7952A9CB}"/>
    <cellStyle name="Moeda 5 2 2 10" xfId="5104" xr:uid="{0DC896EB-AC89-4FB5-8BF0-E1D35691DA90}"/>
    <cellStyle name="Moeda 5 2 2 2" xfId="8278" xr:uid="{D9AAF45F-E25A-4F07-9B56-3BA960915609}"/>
    <cellStyle name="Moeda 5 2 2 2 2" xfId="12054" xr:uid="{5935B9B6-AAD3-4602-A757-59618D8B30B1}"/>
    <cellStyle name="Moeda 5 2 2 2 2 2" xfId="15684" xr:uid="{73D13598-4E10-41AF-88BB-3E0EB42D23C9}"/>
    <cellStyle name="Moeda 5 2 2 2 2 2 2" xfId="21843" xr:uid="{2B8C2EE1-E05B-4F0C-AF22-9B4D72B251C0}"/>
    <cellStyle name="Moeda 5 2 2 2 2 2 2 2" xfId="49458" xr:uid="{C7430030-0008-4CB4-9CD8-A6F3A9EDE9E5}"/>
    <cellStyle name="Moeda 5 2 2 2 2 2 3" xfId="48021" xr:uid="{333C4A7D-8BAA-4B87-81E7-F937C20AC63D}"/>
    <cellStyle name="Moeda 5 2 2 2 2 3" xfId="19212" xr:uid="{3E100858-4C1C-45CC-8776-100E0DFFB5F3}"/>
    <cellStyle name="Moeda 5 2 2 2 2 3 2" xfId="49679" xr:uid="{486304E7-1D14-453A-B898-44BAAF1F2B95}"/>
    <cellStyle name="Moeda 5 2 2 2 2 3 3" xfId="49024" xr:uid="{8D2128FD-9629-4B18-B243-BE1483221B86}"/>
    <cellStyle name="Moeda 5 2 2 2 2 4" xfId="47080" xr:uid="{CA996C18-C476-4387-B97F-A4872CE9A036}"/>
    <cellStyle name="Moeda 5 2 2 2 2 4 2" xfId="49241" xr:uid="{D5118C05-3DED-4EB3-90E4-2CB4BE22A8E4}"/>
    <cellStyle name="Moeda 5 2 2 2 2 5" xfId="47434" xr:uid="{C724B05D-03F8-4A60-AC62-9BFDED43C825}"/>
    <cellStyle name="Moeda 5 2 2 2 2 6" xfId="47805" xr:uid="{8C6B39EA-0A0B-47A5-8FFB-688D34494F98}"/>
    <cellStyle name="Moeda 5 2 2 2 3" xfId="13902" xr:uid="{91F40B34-2363-4DE6-8359-A5AC799A0054}"/>
    <cellStyle name="Moeda 5 2 2 2 3 2" xfId="20061" xr:uid="{B8D38647-CDF4-4017-AB9B-97809FA8BA4A}"/>
    <cellStyle name="Moeda 5 2 2 2 3 2 2" xfId="49355" xr:uid="{511C7A51-8B78-43C4-A31E-21D248CEEB21}"/>
    <cellStyle name="Moeda 5 2 2 2 3 3" xfId="47919" xr:uid="{F6E18E4C-EDFB-4B7A-9DAD-9D8B8F837E45}"/>
    <cellStyle name="Moeda 5 2 2 2 4" xfId="18378" xr:uid="{B41C5F51-A416-4565-BA4A-E3DC483A493B}"/>
    <cellStyle name="Moeda 5 2 2 2 4 2" xfId="49575" xr:uid="{AA2C7055-5E5C-4152-816F-FF71A3273FE9}"/>
    <cellStyle name="Moeda 5 2 2 2 4 3" xfId="48922" xr:uid="{BF260D7B-D1D8-4061-A705-741C2E462107}"/>
    <cellStyle name="Moeda 5 2 2 2 5" xfId="46969" xr:uid="{F58F967C-9655-4473-AE59-A9719237F424}"/>
    <cellStyle name="Moeda 5 2 2 2 5 2" xfId="49139" xr:uid="{DFCE48AD-D6D0-46C6-AE11-46F3BFE82469}"/>
    <cellStyle name="Moeda 5 2 2 2 6" xfId="47278" xr:uid="{13FA4027-BA62-4BD8-B1D1-B5BDFEC5A1A1}"/>
    <cellStyle name="Moeda 5 2 2 2 7" xfId="47668" xr:uid="{602FA792-396F-4096-8761-9911C6DDF75D}"/>
    <cellStyle name="Moeda 5 2 2 2 8" xfId="10982" xr:uid="{91C3FECB-BB07-4F21-B591-B7C667C162F6}"/>
    <cellStyle name="Moeda 5 2 2 3" xfId="9056" xr:uid="{29492AA7-0C09-44CA-ADCD-2DBC6B4A53F2}"/>
    <cellStyle name="Moeda 5 2 2 3 2" xfId="15660" xr:uid="{6E771E23-1114-421F-B098-A2AC26B41C4F}"/>
    <cellStyle name="Moeda 5 2 2 3 2 2" xfId="21819" xr:uid="{BAD05D5E-96C8-4C2B-9C65-B99174B27E20}"/>
    <cellStyle name="Moeda 5 2 2 3 2 2 2" xfId="49434" xr:uid="{22490EE0-F163-4068-8F7A-9CBB1323E26B}"/>
    <cellStyle name="Moeda 5 2 2 3 2 3" xfId="47997" xr:uid="{71CC972C-75BF-4ABF-BF1C-4B0A5586E02E}"/>
    <cellStyle name="Moeda 5 2 2 3 3" xfId="19188" xr:uid="{DE81B142-839B-42AB-BCFB-A1E2E35661E2}"/>
    <cellStyle name="Moeda 5 2 2 3 3 2" xfId="49655" xr:uid="{3D9282DF-DD2C-465E-BA84-3405EB604129}"/>
    <cellStyle name="Moeda 5 2 2 3 3 3" xfId="49000" xr:uid="{FF76CEF3-E697-4EDC-9A84-2F7F362EF140}"/>
    <cellStyle name="Moeda 5 2 2 3 4" xfId="47056" xr:uid="{ADF50826-196A-4A6C-BF35-A92019883C3D}"/>
    <cellStyle name="Moeda 5 2 2 3 4 2" xfId="49217" xr:uid="{A4F8E576-C17D-4A17-ADEE-DFC404A3B326}"/>
    <cellStyle name="Moeda 5 2 2 3 5" xfId="47410" xr:uid="{5386C9C0-D848-4213-96CD-82B94C0A5849}"/>
    <cellStyle name="Moeda 5 2 2 3 6" xfId="47781" xr:uid="{52296733-631D-4011-A051-E481678D94C0}"/>
    <cellStyle name="Moeda 5 2 2 3 7" xfId="12030" xr:uid="{7AC409CF-9495-49CF-8903-FE93DD513B59}"/>
    <cellStyle name="Moeda 5 2 2 4" xfId="9994" xr:uid="{C43DDF4C-1591-41A1-BD95-FA62305A3873}"/>
    <cellStyle name="Moeda 5 2 2 4 2" xfId="19991" xr:uid="{5F97D5A7-4AB2-48D2-8BDF-154FA79EE0FF}"/>
    <cellStyle name="Moeda 5 2 2 4 2 2" xfId="49331" xr:uid="{98720E87-24CF-4ACB-9AE2-54E14363C8B0}"/>
    <cellStyle name="Moeda 5 2 2 4 3" xfId="47895" xr:uid="{E4F616D2-F0E5-4A29-AD4A-F48E9F91FD56}"/>
    <cellStyle name="Moeda 5 2 2 4 4" xfId="13832" xr:uid="{A69CF4B3-519A-40B9-A2AF-242109FAAB9F}"/>
    <cellStyle name="Moeda 5 2 2 5" xfId="18284" xr:uid="{4DF6B78E-49E5-430F-B7D5-BDED0CC8C40D}"/>
    <cellStyle name="Moeda 5 2 2 5 2" xfId="49551" xr:uid="{8A1F1637-BA43-438C-B769-7FBB5FAA8D4A}"/>
    <cellStyle name="Moeda 5 2 2 5 3" xfId="48898" xr:uid="{DBD8D24C-DB4D-447F-B14F-4857C3AFBA4C}"/>
    <cellStyle name="Moeda 5 2 2 6" xfId="46945" xr:uid="{2FA6FB8D-0A84-422E-8980-6F5EF568B322}"/>
    <cellStyle name="Moeda 5 2 2 6 2" xfId="49115" xr:uid="{F8A9A87B-6DE7-43FA-A1D2-29963E2468DA}"/>
    <cellStyle name="Moeda 5 2 2 7" xfId="47254" xr:uid="{22255785-79BF-43F1-96FF-8C2D8E410E02}"/>
    <cellStyle name="Moeda 5 2 2 8" xfId="47619" xr:uid="{04F9F73B-0FB5-48C8-9F64-623BB937B119}"/>
    <cellStyle name="Moeda 5 2 2 9" xfId="10928" xr:uid="{C353FE34-441D-428C-BFA5-FF996E85D701}"/>
    <cellStyle name="Moeda 5 2 3" xfId="2950" xr:uid="{26FD89CA-3BCE-4C25-A843-C733B76ED4BE}"/>
    <cellStyle name="Moeda 5 2 3 2" xfId="12040" xr:uid="{151A3909-C29F-4A08-A59C-A29B2D7924A3}"/>
    <cellStyle name="Moeda 5 2 3 2 2" xfId="15670" xr:uid="{0D81CBDF-AC61-41D8-B5EF-80CFDCF4721B}"/>
    <cellStyle name="Moeda 5 2 3 2 2 2" xfId="21829" xr:uid="{4A0DA3C3-828F-4A90-A98E-5ADD61083F05}"/>
    <cellStyle name="Moeda 5 2 3 2 2 2 2" xfId="49444" xr:uid="{B32FFA6B-36A7-4484-8368-EEC41C3BE7E5}"/>
    <cellStyle name="Moeda 5 2 3 2 2 3" xfId="48007" xr:uid="{265C1B64-F20E-4ED0-BDE8-DB2F1AF2D16A}"/>
    <cellStyle name="Moeda 5 2 3 2 3" xfId="19198" xr:uid="{578990FA-46B9-4AA7-84CB-6731E7483B82}"/>
    <cellStyle name="Moeda 5 2 3 2 3 2" xfId="49665" xr:uid="{F8F57049-A60E-4109-B709-46BF064823C9}"/>
    <cellStyle name="Moeda 5 2 3 2 3 3" xfId="49010" xr:uid="{793FE59A-F978-40D4-93DD-C50F893C9D3B}"/>
    <cellStyle name="Moeda 5 2 3 2 4" xfId="47066" xr:uid="{CC392A53-0F29-4289-9709-6BBD91F223B3}"/>
    <cellStyle name="Moeda 5 2 3 2 4 2" xfId="49227" xr:uid="{B14ED991-62FD-493E-ADAB-649F6B99BAB7}"/>
    <cellStyle name="Moeda 5 2 3 2 5" xfId="47420" xr:uid="{D3F822BA-B7AE-4448-8FD0-0E3247AF9C71}"/>
    <cellStyle name="Moeda 5 2 3 2 6" xfId="47791" xr:uid="{B58F56D1-C100-4D90-AC08-45C5F3B2BDC9}"/>
    <cellStyle name="Moeda 5 2 3 3" xfId="13886" xr:uid="{B98BE975-E473-4EF7-BE91-AAA4F8B7FF91}"/>
    <cellStyle name="Moeda 5 2 3 3 2" xfId="20045" xr:uid="{831B0A8F-2DCC-438B-82F7-7ACD4D147CD1}"/>
    <cellStyle name="Moeda 5 2 3 3 2 2" xfId="49341" xr:uid="{4168ACB6-1B6C-4044-9F0E-E8328536750D}"/>
    <cellStyle name="Moeda 5 2 3 3 3" xfId="47905" xr:uid="{FC2A1650-EC48-4E07-8EB7-CBBC3B38A551}"/>
    <cellStyle name="Moeda 5 2 3 4" xfId="18361" xr:uid="{41A32523-327A-404F-B004-28665ECB2F5C}"/>
    <cellStyle name="Moeda 5 2 3 4 2" xfId="49561" xr:uid="{2797DF3F-130C-4A57-851C-1BE48BC54F52}"/>
    <cellStyle name="Moeda 5 2 3 4 3" xfId="48908" xr:uid="{5A58B52C-0079-4428-9DC8-9266B6805443}"/>
    <cellStyle name="Moeda 5 2 3 5" xfId="46955" xr:uid="{F09C49F6-F0D1-48CB-9B4E-AA57C7977913}"/>
    <cellStyle name="Moeda 5 2 3 5 2" xfId="49125" xr:uid="{290DE322-5CB8-4279-8553-3FE0BE81FEDB}"/>
    <cellStyle name="Moeda 5 2 3 6" xfId="47264" xr:uid="{2B04E567-942F-4C15-925B-6BEC8908309C}"/>
    <cellStyle name="Moeda 5 2 3 7" xfId="47652" xr:uid="{631A9ED0-82B4-4857-A17B-7E91DC35E4E2}"/>
    <cellStyle name="Moeda 5 2 3 8" xfId="10968" xr:uid="{1E5A6AB1-A4BF-43BD-A7E3-4806CC891C9A}"/>
    <cellStyle name="Moeda 5 2 3 9" xfId="3372" xr:uid="{DC12FAE1-8610-4FEA-9155-3512DCF718DB}"/>
    <cellStyle name="Moeda 5 2 4" xfId="7549" xr:uid="{ACA6B621-1035-4E8F-918F-587FB58CD025}"/>
    <cellStyle name="Moeda 5 2 4 2" xfId="3156" xr:uid="{845B39A1-284D-47AC-A85B-8A080E0AF21B}"/>
    <cellStyle name="Moeda 5 2 4 2 2" xfId="5056" xr:uid="{80EC47DC-DCB4-49C0-9129-2041DB720658}"/>
    <cellStyle name="Moeda 5 2 4 2 3" xfId="8240" xr:uid="{57C3C2C3-C4FB-4C6B-9218-7E28A8956FF6}"/>
    <cellStyle name="Moeda 5 2 4 2 4" xfId="9018" xr:uid="{2FE38571-D08C-4A7B-BD35-58B12F538B80}"/>
    <cellStyle name="Moeda 5 2 4 2 5" xfId="9953" xr:uid="{1250C008-5756-4AFB-BC34-5FC9F9B67594}"/>
    <cellStyle name="Moeda 5 2 4 3" xfId="11033" xr:uid="{3A212371-42F2-4265-AC35-E73E55DAA502}"/>
    <cellStyle name="Moeda 5 2 5" xfId="8453" xr:uid="{89FE2FD5-267E-4E02-AEC0-C0C117E80E30}"/>
    <cellStyle name="Moeda 5 2 5 2" xfId="12016" xr:uid="{F94D0052-84D9-460D-B250-170A5F32CEA3}"/>
    <cellStyle name="Moeda 5 2 5 2 2" xfId="15646" xr:uid="{6CB75DF9-7C35-495E-8D70-CA6F4797D68A}"/>
    <cellStyle name="Moeda 5 2 5 2 2 2" xfId="21805" xr:uid="{DF41823D-430B-4831-A65C-E11B4B35C0A9}"/>
    <cellStyle name="Moeda 5 2 5 2 2 2 2" xfId="49420" xr:uid="{23207720-7804-40D1-AA85-41DF31692F62}"/>
    <cellStyle name="Moeda 5 2 5 2 2 3" xfId="47983" xr:uid="{92BA10B0-9705-417A-ACE7-89E34AACAB75}"/>
    <cellStyle name="Moeda 5 2 5 2 3" xfId="19174" xr:uid="{CAE6E7DE-E8E9-47B4-A97A-97135BDB2E8B}"/>
    <cellStyle name="Moeda 5 2 5 2 3 2" xfId="49641" xr:uid="{4CB86B6A-7860-4176-B490-52DCF97AF340}"/>
    <cellStyle name="Moeda 5 2 5 2 3 3" xfId="48986" xr:uid="{04B13DA9-B35B-432C-8DAE-CE008FE6CA46}"/>
    <cellStyle name="Moeda 5 2 5 2 4" xfId="47042" xr:uid="{D053CAC4-5C1B-43CA-A63D-95AB5E0B1823}"/>
    <cellStyle name="Moeda 5 2 5 2 4 2" xfId="49203" xr:uid="{B798B0A2-F1BC-48B2-9428-E5E192173DEA}"/>
    <cellStyle name="Moeda 5 2 5 2 5" xfId="47396" xr:uid="{5ADF4480-A4CC-479E-B396-F24CA5348303}"/>
    <cellStyle name="Moeda 5 2 5 2 6" xfId="47767" xr:uid="{6FE3139D-EAE9-4E35-B120-4C9610509D2A}"/>
    <cellStyle name="Moeda 5 2 5 3" xfId="13816" xr:uid="{6628DE71-A53D-44AE-9062-BD6165FC1120}"/>
    <cellStyle name="Moeda 5 2 5 3 2" xfId="19975" xr:uid="{C438F624-3F63-4847-A202-136F9C78DCDF}"/>
    <cellStyle name="Moeda 5 2 5 3 2 2" xfId="49317" xr:uid="{D2D8064B-F3AE-456E-A6EB-ECD46C33AC02}"/>
    <cellStyle name="Moeda 5 2 5 3 3" xfId="47881" xr:uid="{2A0D951C-5508-4EB3-BDCA-604B465197DE}"/>
    <cellStyle name="Moeda 5 2 5 4" xfId="18270" xr:uid="{9B507F92-1785-403B-B814-10A2C5937850}"/>
    <cellStyle name="Moeda 5 2 5 4 2" xfId="49537" xr:uid="{7BFBC954-5A67-4B3D-86DC-A1E229B593A0}"/>
    <cellStyle name="Moeda 5 2 5 4 3" xfId="48884" xr:uid="{CDC37D3C-9849-4BC7-AAFF-5665CF32BCAE}"/>
    <cellStyle name="Moeda 5 2 5 5" xfId="46931" xr:uid="{71F12EAA-3C63-4B46-B50D-A64B8249CE70}"/>
    <cellStyle name="Moeda 5 2 5 5 2" xfId="49101" xr:uid="{289AFF42-2691-4B43-B4EC-8DDEA3961F44}"/>
    <cellStyle name="Moeda 5 2 5 6" xfId="47239" xr:uid="{A40AE6FA-8386-4DAB-875D-F3152FAF35D2}"/>
    <cellStyle name="Moeda 5 2 5 7" xfId="47605" xr:uid="{4F9FA042-DBEC-46BF-BAD0-258516D7F2B1}"/>
    <cellStyle name="Moeda 5 2 5 8" xfId="10908" xr:uid="{0B00AE89-125E-4E8C-B100-05350CA5B2AD}"/>
    <cellStyle name="Moeda 5 2 6" xfId="9220" xr:uid="{848DF5C3-4073-41FC-9BDE-2109C5A598E5}"/>
    <cellStyle name="Moeda 5 2 6 2" xfId="13654" xr:uid="{8BE487AB-4623-4A7F-B7E2-48AAF6851EE1}"/>
    <cellStyle name="Moeda 5 2 6 2 2" xfId="17284" xr:uid="{A93E9739-15A9-4A22-8933-BEE8CE43650A}"/>
    <cellStyle name="Moeda 5 2 6 2 2 2" xfId="23443" xr:uid="{44782CE5-CB1A-4EC2-878D-9642A8C79C84}"/>
    <cellStyle name="Moeda 5 2 6 2 2 2 2" xfId="49478" xr:uid="{86FABAEE-2FF9-4A29-AB6E-38A9FE8C245A}"/>
    <cellStyle name="Moeda 5 2 6 2 2 3" xfId="48824" xr:uid="{9E4421F5-98B7-4F49-9034-9AF1CA76B443}"/>
    <cellStyle name="Moeda 5 2 6 2 3" xfId="19797" xr:uid="{88A1CB41-2B3F-4C41-A970-9D52F2D75659}"/>
    <cellStyle name="Moeda 5 2 6 2 3 2" xfId="49697" xr:uid="{3490FC9E-D5B4-4AAF-B8F6-E30A35DB6147}"/>
    <cellStyle name="Moeda 5 2 6 2 3 3" xfId="49042" xr:uid="{09075A28-1EC9-46C4-AD6E-32384FF07CC9}"/>
    <cellStyle name="Moeda 5 2 6 2 4" xfId="47104" xr:uid="{876BC9E4-97A4-4AED-95F9-05D28A962C3A}"/>
    <cellStyle name="Moeda 5 2 6 2 4 2" xfId="49259" xr:uid="{D2335E18-AFB2-4E2F-BA7C-FE5456BAA0AC}"/>
    <cellStyle name="Moeda 5 2 6 2 5" xfId="47478" xr:uid="{E361778D-7E39-4113-8F37-A28D1689E820}"/>
    <cellStyle name="Moeda 5 2 6 2 6" xfId="47823" xr:uid="{84D9E6C7-A733-4D0D-A01F-928449B911D7}"/>
    <cellStyle name="Moeda 5 2 6 3" xfId="15585" xr:uid="{B8F3F7D4-76BF-43DB-9020-F79CEBFF2923}"/>
    <cellStyle name="Moeda 5 2 6 3 2" xfId="21744" xr:uid="{3771F98D-C952-4065-9A38-5BED030C2C7F}"/>
    <cellStyle name="Moeda 5 2 6 3 2 2" xfId="49374" xr:uid="{3F3A4352-0B5F-4E4B-9E47-8F24F5B82268}"/>
    <cellStyle name="Moeda 5 2 6 3 3" xfId="47937" xr:uid="{694E2F10-D2B0-4BE0-9786-BB8F819099F3}"/>
    <cellStyle name="Moeda 5 2 6 4" xfId="19117" xr:uid="{438E7165-A407-42DC-B881-6FA755825B38}"/>
    <cellStyle name="Moeda 5 2 6 4 2" xfId="49595" xr:uid="{557F4C16-F0EB-47D1-8E2F-FF129E6F20CF}"/>
    <cellStyle name="Moeda 5 2 6 4 3" xfId="48940" xr:uid="{6BBF7790-5E2A-4397-9163-EDDBCB141832}"/>
    <cellStyle name="Moeda 5 2 6 5" xfId="46996" xr:uid="{91B65ED0-2A16-40B6-82CE-D8DFA8A7EC74}"/>
    <cellStyle name="Moeda 5 2 6 5 2" xfId="49157" xr:uid="{E30FE955-7C99-488B-B133-A1F2FC851D2F}"/>
    <cellStyle name="Moeda 5 2 6 6" xfId="47341" xr:uid="{C1184366-2A22-4AB6-A872-BAE1FE9155AB}"/>
    <cellStyle name="Moeda 5 2 6 7" xfId="47721" xr:uid="{C1627D4F-AE9A-4C6F-B39A-CD06336D87A1}"/>
    <cellStyle name="Moeda 5 2 6 8" xfId="11925" xr:uid="{A3683345-6D1B-4167-862D-42B73A29CF50}"/>
    <cellStyle name="Moeda 5 2 7" xfId="11995" xr:uid="{A4E0CA50-4167-478B-8C6B-5E2F6D48DAFD}"/>
    <cellStyle name="Moeda 5 2 7 2" xfId="15625" xr:uid="{AFEC54D1-052D-4499-B990-C753AD05C040}"/>
    <cellStyle name="Moeda 5 2 7 2 2" xfId="21784" xr:uid="{E62ED84E-5B37-459F-909F-A67033D8408B}"/>
    <cellStyle name="Moeda 5 2 7 2 2 2" xfId="49400" xr:uid="{DCA3AB4C-3E5C-4ADB-81D9-7FF190D0EFEE}"/>
    <cellStyle name="Moeda 5 2 7 2 3" xfId="47963" xr:uid="{D22E4A15-BAEA-4F9E-ADF1-11D4726F48D4}"/>
    <cellStyle name="Moeda 5 2 7 3" xfId="19152" xr:uid="{116D483D-6216-41C3-B7D8-9F1F05E132F3}"/>
    <cellStyle name="Moeda 5 2 7 3 2" xfId="49621" xr:uid="{C00D0D8F-CF47-41C9-8592-D6318D324D40}"/>
    <cellStyle name="Moeda 5 2 7 3 3" xfId="48966" xr:uid="{2B6A790B-9DB6-4A78-9FDC-B00CBDC55FAE}"/>
    <cellStyle name="Moeda 5 2 7 4" xfId="47022" xr:uid="{D593754E-16C3-4E20-8B6B-50DA62B46F2A}"/>
    <cellStyle name="Moeda 5 2 7 4 2" xfId="49183" xr:uid="{DB4BB25E-96E4-427A-B605-115EFE863EC8}"/>
    <cellStyle name="Moeda 5 2 7 5" xfId="47376" xr:uid="{8456C7CD-FC25-4DD9-8CEB-FA60AB3100AA}"/>
    <cellStyle name="Moeda 5 2 7 6" xfId="47747" xr:uid="{34704286-7B87-4071-B068-62A39286899B}"/>
    <cellStyle name="Moeda 5 2 8" xfId="13789" xr:uid="{8FF646ED-CE45-44D2-BE20-80CEAD5CD552}"/>
    <cellStyle name="Moeda 5 2 8 2" xfId="19948" xr:uid="{41F70612-2EB6-4C5F-AEA7-47408554E7F0}"/>
    <cellStyle name="Moeda 5 2 8 2 2" xfId="49297" xr:uid="{670CB376-F2C8-4EB1-80B9-A9EA524E920B}"/>
    <cellStyle name="Moeda 5 2 8 3" xfId="47861" xr:uid="{AFA4F0A4-096D-4A65-BC96-6EE4CC0F9D87}"/>
    <cellStyle name="Moeda 5 2 9" xfId="18248" xr:uid="{A3056EC5-D8DF-4B4E-AF09-5C8D8243970A}"/>
    <cellStyle name="Moeda 5 2 9 2" xfId="49517" xr:uid="{E21D9598-C658-4F42-9A91-20BA1C22D1CA}"/>
    <cellStyle name="Moeda 5 2 9 3" xfId="48864" xr:uid="{503D39CB-1B0B-496D-81B9-7B6385B7FE6D}"/>
    <cellStyle name="Moeda 5 3" xfId="2697" xr:uid="{221DE3EA-CA01-4A3D-96C1-DF1767E573B8}"/>
    <cellStyle name="Moeda 5 3 10" xfId="47587" xr:uid="{C94FA989-3453-4875-B901-10E910B2E609}"/>
    <cellStyle name="Moeda 5 3 11" xfId="10867" xr:uid="{2FCF24C2-03B9-4830-A16D-C2B3F57C3F49}"/>
    <cellStyle name="Moeda 5 3 12" xfId="50042" xr:uid="{EA30902D-CB6C-4917-BB75-227E7CA29407}"/>
    <cellStyle name="Moeda 5 3 13" xfId="3270" xr:uid="{F2ABF097-41D0-45F0-B4C5-12B2F857B885}"/>
    <cellStyle name="Moeda 5 3 2" xfId="5127" xr:uid="{39CBEF48-00BD-43D2-A6AA-D88A97F538BD}"/>
    <cellStyle name="Moeda 5 3 2 2" xfId="7098" xr:uid="{437C7066-174D-478C-A0D4-7D6C94B6F284}"/>
    <cellStyle name="Moeda 5 3 2 2 2" xfId="13722" xr:uid="{3697C15D-9F5A-46B1-BB28-333451974EA8}"/>
    <cellStyle name="Moeda 5 3 2 2 2 2" xfId="17340" xr:uid="{83213092-2EA7-4BA6-8208-BC39D77DD669}"/>
    <cellStyle name="Moeda 5 3 2 2 2 2 2" xfId="23499" xr:uid="{5E3A0E78-D89D-478D-8B74-C192074CA883}"/>
    <cellStyle name="Moeda 5 3 2 2 2 2 3" xfId="39121" xr:uid="{1120EEAA-2D99-4463-BBD7-8438C588BE80}"/>
    <cellStyle name="Moeda 5 3 2 2 2 2 4" xfId="49453" xr:uid="{20AAB806-A145-42A3-9706-E8BEEAEFF95D}"/>
    <cellStyle name="Moeda 5 3 2 2 2 3" xfId="19874" xr:uid="{C9E20A47-FFAE-4750-8529-593B28BDD9FB}"/>
    <cellStyle name="Moeda 5 3 2 2 2 4" xfId="26762" xr:uid="{4D9FF5EB-83B4-47C6-967F-3F29CB8829A0}"/>
    <cellStyle name="Moeda 5 3 2 2 2 5" xfId="47155" xr:uid="{5347C817-5039-4EEC-A7F1-F0457E4A9AB8}"/>
    <cellStyle name="Moeda 5 3 2 2 2 6" xfId="47535" xr:uid="{E0801AB8-0B49-4726-8137-6DF85CB6C1C1}"/>
    <cellStyle name="Moeda 5 3 2 2 2 7" xfId="48016" xr:uid="{2EB15B82-0712-4DD8-9AE2-35F32FC3058D}"/>
    <cellStyle name="Moeda 5 3 2 2 3" xfId="15679" xr:uid="{C3B99077-20ED-4028-B6FF-50FF8DE61458}"/>
    <cellStyle name="Moeda 5 3 2 2 3 2" xfId="21838" xr:uid="{EC87F3D7-A360-4E10-9B01-AD88F3E2668F}"/>
    <cellStyle name="Moeda 5 3 2 2 3 2 2" xfId="49674" xr:uid="{DFDC3913-2165-4F76-AF07-A76F2070C2AA}"/>
    <cellStyle name="Moeda 5 3 2 2 3 3" xfId="49019" xr:uid="{678AC24D-693B-4C6F-945F-B7532DF2C94D}"/>
    <cellStyle name="Moeda 5 3 2 2 4" xfId="19207" xr:uid="{02EAD009-27E3-4974-AA06-024B8B5ED396}"/>
    <cellStyle name="Moeda 5 3 2 2 4 2" xfId="49236" xr:uid="{028926C9-A805-41F5-BC6F-8C1861DE8711}"/>
    <cellStyle name="Moeda 5 3 2 2 5" xfId="47075" xr:uid="{3D9CB903-D94C-4560-9D06-5B2E7AFA90E4}"/>
    <cellStyle name="Moeda 5 3 2 2 6" xfId="47429" xr:uid="{3A0B0CFC-709F-4913-9AF0-C8302834A28A}"/>
    <cellStyle name="Moeda 5 3 2 2 7" xfId="47800" xr:uid="{7167AD27-C60F-4082-A991-138F7D0A0FD7}"/>
    <cellStyle name="Moeda 5 3 2 2 8" xfId="12049" xr:uid="{3015C442-8441-4E8D-BFEB-1A353051F175}"/>
    <cellStyle name="Moeda 5 3 2 3" xfId="6794" xr:uid="{422329C6-2773-41BD-B415-AC16DB1C764C}"/>
    <cellStyle name="Moeda 5 3 2 3 2" xfId="17327" xr:uid="{5255F7EB-A038-4A9C-AB2E-6035691DC083}"/>
    <cellStyle name="Moeda 5 3 2 3 2 2" xfId="23486" xr:uid="{CF49A9FB-471E-4208-9733-24F13DF5E056}"/>
    <cellStyle name="Moeda 5 3 2 3 2 3" xfId="37472" xr:uid="{488DE15E-35F6-486B-A2D4-201355B0A6A8}"/>
    <cellStyle name="Moeda 5 3 2 3 2 4" xfId="49350" xr:uid="{893DA23B-8F46-488C-87C2-41959DED895D}"/>
    <cellStyle name="Moeda 5 3 2 3 3" xfId="19861" xr:uid="{37140C79-3598-4174-8B44-B60971DCAC76}"/>
    <cellStyle name="Moeda 5 3 2 3 4" xfId="24878" xr:uid="{32582DBA-8C41-435E-A118-E0591087DB8E}"/>
    <cellStyle name="Moeda 5 3 2 3 5" xfId="47142" xr:uid="{000AEE8B-6636-4FD7-9B7A-192576746B12}"/>
    <cellStyle name="Moeda 5 3 2 3 6" xfId="47522" xr:uid="{4DB759CC-C85D-481A-BA33-096BF2F99B58}"/>
    <cellStyle name="Moeda 5 3 2 3 7" xfId="47914" xr:uid="{D9CC98E1-C42A-4719-A465-9267C36C5D44}"/>
    <cellStyle name="Moeda 5 3 2 3 8" xfId="13709" xr:uid="{6618A645-233E-4FE3-809C-0BFB999323EA}"/>
    <cellStyle name="Moeda 5 3 2 4" xfId="8301" xr:uid="{DECA7D3F-E4D9-4A6D-A66A-DA1E0F26EAF4}"/>
    <cellStyle name="Moeda 5 3 2 4 2" xfId="20055" xr:uid="{3409E336-E3CB-4D93-A931-E22CEB3D724F}"/>
    <cellStyle name="Moeda 5 3 2 4 2 2" xfId="49570" xr:uid="{0FB8FF78-C2E1-4E96-9AA6-CAB6B9BEA523}"/>
    <cellStyle name="Moeda 5 3 2 4 3" xfId="48917" xr:uid="{EAFE5440-CDCB-49BC-8EC1-846442C72699}"/>
    <cellStyle name="Moeda 5 3 2 4 4" xfId="13896" xr:uid="{968E69B6-8C42-4D19-B3F7-FA42E7AA1393}"/>
    <cellStyle name="Moeda 5 3 2 5" xfId="9079" xr:uid="{D0F0E66E-9F76-4C64-AC41-187FA790D0D0}"/>
    <cellStyle name="Moeda 5 3 2 5 2" xfId="49134" xr:uid="{D6AD92D9-8132-46F8-8722-64E505F012F4}"/>
    <cellStyle name="Moeda 5 3 2 5 3" xfId="18372" xr:uid="{471385CA-AB27-4825-8454-A3D061D26CF2}"/>
    <cellStyle name="Moeda 5 3 2 6" xfId="10017" xr:uid="{8C4232D5-3170-4A0E-93B7-5A772502BC45}"/>
    <cellStyle name="Moeda 5 3 2 6 2" xfId="46964" xr:uid="{48ECC41E-D526-42D7-8BEB-2B25FF97A7F7}"/>
    <cellStyle name="Moeda 5 3 2 7" xfId="47273" xr:uid="{BE4A8833-E965-4C8C-8301-419994FD6F89}"/>
    <cellStyle name="Moeda 5 3 2 8" xfId="47662" xr:uid="{011B5B6D-6CD9-45B3-8C56-F02BBD47152E}"/>
    <cellStyle name="Moeda 5 3 2 9" xfId="10977" xr:uid="{4F748B67-F733-4B7B-879E-E8EB7C8D1078}"/>
    <cellStyle name="Moeda 5 3 3" xfId="4606" xr:uid="{8EF30C13-0CFD-470F-94BB-EE5D7D9F91BB}"/>
    <cellStyle name="Moeda 5 3 3 2" xfId="6027" xr:uid="{86C8A886-2AA6-4F0D-B8FD-93792EBCFF09}"/>
    <cellStyle name="Moeda 5 3 3 2 2" xfId="15655" xr:uid="{EFEE7FB1-8E60-49E8-97B8-DBFF1472FC3C}"/>
    <cellStyle name="Moeda 5 3 3 2 2 2" xfId="21814" xr:uid="{883B5982-2CE4-4E72-A0E6-788835430EF6}"/>
    <cellStyle name="Moeda 5 3 3 2 2 2 2" xfId="49429" xr:uid="{2A89F7C2-358E-4327-B537-070345CDAE83}"/>
    <cellStyle name="Moeda 5 3 3 2 2 3" xfId="47992" xr:uid="{967A032A-7F33-47C4-AB9E-C2AEAEBB6D35}"/>
    <cellStyle name="Moeda 5 3 3 2 3" xfId="19183" xr:uid="{08D9C6F1-EDA5-4E12-8588-0BBAD807D79A}"/>
    <cellStyle name="Moeda 5 3 3 2 3 2" xfId="49650" xr:uid="{62296D11-4ADC-4F74-833F-A4BD3BEB7BCB}"/>
    <cellStyle name="Moeda 5 3 3 2 3 3" xfId="48995" xr:uid="{F6B563FE-B2A9-4AA1-9106-69A47B6DED00}"/>
    <cellStyle name="Moeda 5 3 3 2 4" xfId="47051" xr:uid="{4EE8A6F3-56CA-4E37-A331-F2AB5A27D0DC}"/>
    <cellStyle name="Moeda 5 3 3 2 4 2" xfId="49212" xr:uid="{988AFA06-D97F-43D8-BBB9-450BEC63D919}"/>
    <cellStyle name="Moeda 5 3 3 2 5" xfId="47405" xr:uid="{A7259F6E-C704-47A1-9DA8-4209BFE2D9EC}"/>
    <cellStyle name="Moeda 5 3 3 2 6" xfId="47776" xr:uid="{E9C6E7A6-DBFC-4CDE-A0DC-760D1BEE24AB}"/>
    <cellStyle name="Moeda 5 3 3 2 7" xfId="12025" xr:uid="{E0A443A7-7268-42BE-82B9-B57C09D6092E}"/>
    <cellStyle name="Moeda 5 3 3 3" xfId="13717" xr:uid="{26E12DD0-7464-417C-8F06-2BDD287E047C}"/>
    <cellStyle name="Moeda 5 3 3 3 2" xfId="17335" xr:uid="{42C89C9E-5B22-44C1-BB0A-AE5ABC346254}"/>
    <cellStyle name="Moeda 5 3 3 3 2 2" xfId="23494" xr:uid="{F273AE4D-B61F-4BB7-B476-43FFF30A83B4}"/>
    <cellStyle name="Moeda 5 3 3 3 2 3" xfId="37400" xr:uid="{2CD20FC9-5276-47F3-8F39-D7B86547D6A3}"/>
    <cellStyle name="Moeda 5 3 3 3 2 4" xfId="49326" xr:uid="{E665E885-490E-4DE8-BDEB-82D4ACFB9C80}"/>
    <cellStyle name="Moeda 5 3 3 3 3" xfId="19869" xr:uid="{A6F668D1-E19C-469C-8F0F-0B4FE0BB7D3B}"/>
    <cellStyle name="Moeda 5 3 3 3 4" xfId="24803" xr:uid="{E873DD23-A882-463D-9060-C49C16CEF7FD}"/>
    <cellStyle name="Moeda 5 3 3 3 5" xfId="47150" xr:uid="{9EA2ED0A-0418-41AD-A8A5-BD9D3ED3FFFF}"/>
    <cellStyle name="Moeda 5 3 3 3 6" xfId="47530" xr:uid="{97E53EB6-10FD-46CD-83DA-369100C615A1}"/>
    <cellStyle name="Moeda 5 3 3 3 7" xfId="47890" xr:uid="{90F728AD-466F-4BE4-8286-781C64B2BCCA}"/>
    <cellStyle name="Moeda 5 3 3 4" xfId="13826" xr:uid="{84B45C8E-5CC1-45C0-B5BA-89F71FD82F0F}"/>
    <cellStyle name="Moeda 5 3 3 4 2" xfId="19985" xr:uid="{DEFB669F-D72A-4E49-9C97-29F4541D01A5}"/>
    <cellStyle name="Moeda 5 3 3 4 2 2" xfId="49546" xr:uid="{34D3C42A-A6C2-4BE4-AAB3-FB1AC6F6F28C}"/>
    <cellStyle name="Moeda 5 3 3 4 3" xfId="48893" xr:uid="{5792AC46-B13B-45E0-A453-035609FF4338}"/>
    <cellStyle name="Moeda 5 3 3 5" xfId="18279" xr:uid="{969D1514-2366-4A11-A8C5-77F796C6D6AF}"/>
    <cellStyle name="Moeda 5 3 3 5 2" xfId="49110" xr:uid="{9482C549-FA38-467A-BF22-F5CE8D985C5F}"/>
    <cellStyle name="Moeda 5 3 3 6" xfId="46940" xr:uid="{891457B5-96A0-40A7-9BB3-32458AC10BFA}"/>
    <cellStyle name="Moeda 5 3 3 7" xfId="47249" xr:uid="{D00567F2-A43D-4BC1-A7CE-59612E230CC0}"/>
    <cellStyle name="Moeda 5 3 3 8" xfId="47614" xr:uid="{910C388F-91C0-4CDC-A633-2A14F2D3A63A}"/>
    <cellStyle name="Moeda 5 3 3 9" xfId="10923" xr:uid="{747189E8-A967-44B3-8211-67019A6D2C31}"/>
    <cellStyle name="Moeda 5 3 4" xfId="6817" xr:uid="{B40131C8-16F5-4FBA-A829-21BBBD22E752}"/>
    <cellStyle name="Moeda 5 3 4 2" xfId="15628" xr:uid="{723AD307-EDE6-476A-BAEA-0C7E6A6CEE7F}"/>
    <cellStyle name="Moeda 5 3 4 2 2" xfId="21787" xr:uid="{612084C0-7861-4210-A8FD-2A2B9F2196CC}"/>
    <cellStyle name="Moeda 5 3 4 2 2 2" xfId="49402" xr:uid="{4A5ED67B-9D36-4536-92BE-55E824FC7884}"/>
    <cellStyle name="Moeda 5 3 4 2 3" xfId="47965" xr:uid="{696BD9AA-69F4-4921-AF61-3A6D95DC55FC}"/>
    <cellStyle name="Moeda 5 3 4 3" xfId="19156" xr:uid="{92965744-3940-4547-866F-4BE8F0A560E2}"/>
    <cellStyle name="Moeda 5 3 4 3 2" xfId="49623" xr:uid="{EFEF849F-AE97-46A9-BE06-8683D29F0FF5}"/>
    <cellStyle name="Moeda 5 3 4 3 3" xfId="48968" xr:uid="{4A427626-C3D1-4F08-A06B-B3B824E1FEF8}"/>
    <cellStyle name="Moeda 5 3 4 4" xfId="47024" xr:uid="{C58E6395-8D50-4886-A870-5AF677E9FDB2}"/>
    <cellStyle name="Moeda 5 3 4 4 2" xfId="49185" xr:uid="{54FBB299-108B-495A-B8BA-0CF801F57F2F}"/>
    <cellStyle name="Moeda 5 3 4 5" xfId="47378" xr:uid="{F9E39314-EA16-4479-9368-A831FD93A54A}"/>
    <cellStyle name="Moeda 5 3 4 6" xfId="47749" xr:uid="{F4875D7A-112E-45AD-B19F-C5C0C530077B}"/>
    <cellStyle name="Moeda 5 3 4 7" xfId="11998" xr:uid="{97EDBB8C-84BB-4690-9E86-92FA2A4B4F1F}"/>
    <cellStyle name="Moeda 5 3 5" xfId="13703" xr:uid="{6619E26E-89A4-4EF8-BC36-59602463F143}"/>
    <cellStyle name="Moeda 5 3 5 2" xfId="17319" xr:uid="{16A23EA7-C86E-48E1-B4E1-DD16473BE73E}"/>
    <cellStyle name="Moeda 5 3 5 2 2" xfId="23478" xr:uid="{5A199E13-4E1F-4E37-9BCC-C92E4AD39C43}"/>
    <cellStyle name="Moeda 5 3 5 2 3" xfId="37392" xr:uid="{94E35B85-3EF4-4DF3-8AF6-6B5104F889FF}"/>
    <cellStyle name="Moeda 5 3 5 2 4" xfId="49299" xr:uid="{61972BFB-7A6D-4A0A-9926-3B03A60B69A7}"/>
    <cellStyle name="Moeda 5 3 5 3" xfId="19856" xr:uid="{9B2BFDAC-6757-45DD-9F40-4E8F1E1EA8C0}"/>
    <cellStyle name="Moeda 5 3 5 4" xfId="24768" xr:uid="{C7E14FDC-8F14-4D20-8184-1B740BBD1E94}"/>
    <cellStyle name="Moeda 5 3 5 5" xfId="47137" xr:uid="{62DF2E52-C93F-4423-9523-B9D2C72625B3}"/>
    <cellStyle name="Moeda 5 3 5 6" xfId="47517" xr:uid="{0ECE6FCB-1F89-4BF4-9B26-5E015C6391B9}"/>
    <cellStyle name="Moeda 5 3 5 7" xfId="47863" xr:uid="{DEE79A3A-821D-4260-85C7-05080F65C04D}"/>
    <cellStyle name="Moeda 5 3 6" xfId="13794" xr:uid="{CFCBEBD3-BF1A-41DF-ABCD-8DFCCE26E8D5}"/>
    <cellStyle name="Moeda 5 3 6 2" xfId="19953" xr:uid="{6C96FE82-64BD-4858-BD5B-48097122F90A}"/>
    <cellStyle name="Moeda 5 3 6 2 2" xfId="49519" xr:uid="{32F4D2F2-C759-431F-ACD5-349C61F928A3}"/>
    <cellStyle name="Moeda 5 3 6 3" xfId="48866" xr:uid="{EA3239F9-C99A-438E-BD53-FDF36D580888}"/>
    <cellStyle name="Moeda 5 3 7" xfId="18252" xr:uid="{6E92DCDB-1FAA-4BF8-95E8-FB3622E46789}"/>
    <cellStyle name="Moeda 5 3 7 2" xfId="49083" xr:uid="{6F0577C0-BA85-481D-A396-B0BA8743F7ED}"/>
    <cellStyle name="Moeda 5 3 8" xfId="46913" xr:uid="{075C2238-6297-480F-B115-8AA29B495681}"/>
    <cellStyle name="Moeda 5 3 9" xfId="47217" xr:uid="{DF9BF53B-4D82-4733-BCF3-734CE77AB052}"/>
    <cellStyle name="Moeda 5 4" xfId="2888" xr:uid="{2DF8E5B2-C97C-476A-BC39-CF49B12874F0}"/>
    <cellStyle name="Moeda 5 4 10" xfId="5004" xr:uid="{2E9E286B-125F-40AA-94D0-ABFF4F283DF5}"/>
    <cellStyle name="Moeda 5 4 2" xfId="8198" xr:uid="{E283CF6D-E8E8-4EFE-A2FF-DF51BFC824A5}"/>
    <cellStyle name="Moeda 5 4 2 2" xfId="12044" xr:uid="{F0478DD9-E4CA-4524-8765-D3175054C54C}"/>
    <cellStyle name="Moeda 5 4 2 2 2" xfId="15674" xr:uid="{21FB3A53-758B-4F96-BE95-6D39FD0C070C}"/>
    <cellStyle name="Moeda 5 4 2 2 2 2" xfId="21833" xr:uid="{0EDB3C0E-9F9D-4F15-8E64-D290B1D4A5D6}"/>
    <cellStyle name="Moeda 5 4 2 2 2 2 2" xfId="49448" xr:uid="{107AB59D-6603-4A5B-961B-7BE046221BD1}"/>
    <cellStyle name="Moeda 5 4 2 2 2 3" xfId="48011" xr:uid="{EA8BF76E-0394-4F35-9F4E-5515B1C19165}"/>
    <cellStyle name="Moeda 5 4 2 2 3" xfId="19202" xr:uid="{A2B3BEC4-4FE1-48EB-BE5F-E47C684B5E3E}"/>
    <cellStyle name="Moeda 5 4 2 2 3 2" xfId="49669" xr:uid="{5985A0C3-3215-4EDD-94EB-AE2519848491}"/>
    <cellStyle name="Moeda 5 4 2 2 3 3" xfId="49014" xr:uid="{F31D4F13-4689-4F50-AF8C-25AF6DF8A1A4}"/>
    <cellStyle name="Moeda 5 4 2 2 4" xfId="47070" xr:uid="{7887CC59-477C-4F8A-8AF0-5480D34DE2DE}"/>
    <cellStyle name="Moeda 5 4 2 2 4 2" xfId="49231" xr:uid="{F130E347-CD67-48A2-9E0D-8700037E862E}"/>
    <cellStyle name="Moeda 5 4 2 2 5" xfId="47424" xr:uid="{4DA10E1F-601D-4C02-86AB-A254908612A2}"/>
    <cellStyle name="Moeda 5 4 2 2 6" xfId="47795" xr:uid="{F08A1635-A151-4E4F-BFFE-68FDBB3AEF88}"/>
    <cellStyle name="Moeda 5 4 2 3" xfId="13891" xr:uid="{0D99596B-7F8C-4224-BE5C-CBE420104E7B}"/>
    <cellStyle name="Moeda 5 4 2 3 2" xfId="20050" xr:uid="{B67466ED-20B3-468B-8644-FE241F76E55A}"/>
    <cellStyle name="Moeda 5 4 2 3 2 2" xfId="49345" xr:uid="{EC2B4437-78DE-4D3E-AD48-F6A6C5B0C31C}"/>
    <cellStyle name="Moeda 5 4 2 3 3" xfId="47909" xr:uid="{FB34934D-0A54-40BE-8963-DAF1A4E10AC3}"/>
    <cellStyle name="Moeda 5 4 2 4" xfId="18366" xr:uid="{75D3101D-3F02-44C4-B076-9AD4EFB878B6}"/>
    <cellStyle name="Moeda 5 4 2 4 2" xfId="49565" xr:uid="{D3F24A6A-A816-474D-A7D3-57A7588CA383}"/>
    <cellStyle name="Moeda 5 4 2 4 3" xfId="48912" xr:uid="{AAFD9520-061B-4AF2-A91C-A58BB9942074}"/>
    <cellStyle name="Moeda 5 4 2 5" xfId="46959" xr:uid="{F1DCC79C-936A-42E1-A4EF-157DCCB6A7EA}"/>
    <cellStyle name="Moeda 5 4 2 5 2" xfId="49129" xr:uid="{C529DE03-2B42-4AD3-8985-47282BCAA59C}"/>
    <cellStyle name="Moeda 5 4 2 6" xfId="47268" xr:uid="{9A9B5DDE-CA74-4EEC-8C47-F2C4FAA11F3E}"/>
    <cellStyle name="Moeda 5 4 2 7" xfId="47657" xr:uid="{D0A70BCC-B7D2-4EF6-B406-231BD19DEC66}"/>
    <cellStyle name="Moeda 5 4 2 8" xfId="10972" xr:uid="{7C75D23F-DE56-46F3-88B5-DA229CC61A5E}"/>
    <cellStyle name="Moeda 5 4 3" xfId="8973" xr:uid="{72DDD70F-BCEC-4005-91CA-1F62F2651045}"/>
    <cellStyle name="Moeda 5 4 3 2" xfId="15650" xr:uid="{352759D4-E88F-4B8F-99F9-4E6EC6042BA7}"/>
    <cellStyle name="Moeda 5 4 3 2 2" xfId="21809" xr:uid="{D5AA7EA9-55C3-458C-ABF3-AC86BCD41580}"/>
    <cellStyle name="Moeda 5 4 3 2 2 2" xfId="49424" xr:uid="{C1129D5E-771A-4883-AABB-42479539683D}"/>
    <cellStyle name="Moeda 5 4 3 2 3" xfId="47987" xr:uid="{6BEC260E-E5EC-4A0D-AEA4-6D1D3EB59340}"/>
    <cellStyle name="Moeda 5 4 3 3" xfId="19178" xr:uid="{22FB58AC-6735-42EB-8C5C-DC5F9ED8B2D7}"/>
    <cellStyle name="Moeda 5 4 3 3 2" xfId="49645" xr:uid="{849C986D-7671-4295-B9AF-EB0389E9D337}"/>
    <cellStyle name="Moeda 5 4 3 3 3" xfId="48990" xr:uid="{3A7B89AE-CC4E-4442-81C7-0F3380F672F2}"/>
    <cellStyle name="Moeda 5 4 3 4" xfId="47046" xr:uid="{8ADF709E-2490-40D7-925A-2AEE19B839D2}"/>
    <cellStyle name="Moeda 5 4 3 4 2" xfId="49207" xr:uid="{7F971964-3843-4E15-B9A8-5EA63D780C83}"/>
    <cellStyle name="Moeda 5 4 3 5" xfId="47400" xr:uid="{89B69082-F726-4A8E-B7E8-131072EA4264}"/>
    <cellStyle name="Moeda 5 4 3 6" xfId="47771" xr:uid="{4DA0EFF0-74A3-4AD4-9815-1B791A2C9087}"/>
    <cellStyle name="Moeda 5 4 3 7" xfId="12020" xr:uid="{5BE75C88-A335-4C67-9754-75B89F449467}"/>
    <cellStyle name="Moeda 5 4 4" xfId="9904" xr:uid="{9D25AC2E-0901-4F95-870A-6A7350A95C2A}"/>
    <cellStyle name="Moeda 5 4 4 2" xfId="19979" xr:uid="{C299A935-31EF-4203-B80A-AD00F2AE4585}"/>
    <cellStyle name="Moeda 5 4 4 2 2" xfId="49321" xr:uid="{CB7B5890-A3CA-4574-A6F2-7CDFD06B8FA8}"/>
    <cellStyle name="Moeda 5 4 4 3" xfId="47885" xr:uid="{858E307E-FED1-41C9-83BD-A7D4FE74898D}"/>
    <cellStyle name="Moeda 5 4 4 4" xfId="13820" xr:uid="{05FCF6D6-0B42-41CE-BAA6-0E9E984C2B26}"/>
    <cellStyle name="Moeda 5 4 5" xfId="18274" xr:uid="{8E7BA58F-E110-4D8B-B6F5-C64B3B327EFA}"/>
    <cellStyle name="Moeda 5 4 5 2" xfId="49541" xr:uid="{58F9A3FB-6252-4F1C-A0A0-953D49216FD7}"/>
    <cellStyle name="Moeda 5 4 5 3" xfId="48888" xr:uid="{50A1672E-38C3-4C0D-8D49-C7E706B3BFB8}"/>
    <cellStyle name="Moeda 5 4 6" xfId="46935" xr:uid="{04B16CFB-2CAE-46CC-88B0-D7E038B91B40}"/>
    <cellStyle name="Moeda 5 4 6 2" xfId="49105" xr:uid="{C0F8E286-FBAB-4EA1-86FA-CA05EA697C84}"/>
    <cellStyle name="Moeda 5 4 7" xfId="47243" xr:uid="{140AD1A9-AE98-4F97-8F30-E730B68D7158}"/>
    <cellStyle name="Moeda 5 4 8" xfId="47609" xr:uid="{0B2F10D4-2162-4CD6-B2CB-B25F4933C9D7}"/>
    <cellStyle name="Moeda 5 4 9" xfId="10913" xr:uid="{E39C3B85-4D22-42A9-BD05-47495D5B6291}"/>
    <cellStyle name="Moeda 5 5" xfId="3424" xr:uid="{4C199BD3-BAD4-4507-A63A-AFED07AEC2B6}"/>
    <cellStyle name="Moeda 5 5 2" xfId="12035" xr:uid="{80FB7CC9-B936-4B86-A549-530052F3F442}"/>
    <cellStyle name="Moeda 5 5 2 2" xfId="15665" xr:uid="{BCFB9630-FDA1-46DB-9EC9-ED9557FDE82E}"/>
    <cellStyle name="Moeda 5 5 2 2 2" xfId="21824" xr:uid="{6959479B-146D-4A32-8A2E-CF00FEC56662}"/>
    <cellStyle name="Moeda 5 5 2 2 2 2" xfId="49439" xr:uid="{2FC07EEB-2E2C-4463-A66F-C01D209EC99C}"/>
    <cellStyle name="Moeda 5 5 2 2 3" xfId="48002" xr:uid="{4A27D457-1592-432D-8D91-69778AA8196B}"/>
    <cellStyle name="Moeda 5 5 2 3" xfId="19193" xr:uid="{DB2DFBD3-B1E5-4260-9B17-8C1118E57884}"/>
    <cellStyle name="Moeda 5 5 2 3 2" xfId="49660" xr:uid="{3964B6C0-2F53-4F81-9F99-DB4B1F630840}"/>
    <cellStyle name="Moeda 5 5 2 3 3" xfId="49005" xr:uid="{A97CA887-6361-4927-9EF8-EAE65BBB0766}"/>
    <cellStyle name="Moeda 5 5 2 4" xfId="47061" xr:uid="{0F6592BC-93EC-4B5E-BE80-276F6DFEE926}"/>
    <cellStyle name="Moeda 5 5 2 4 2" xfId="49222" xr:uid="{C1E1BAED-69EA-4A71-8036-5DE83B46AD7B}"/>
    <cellStyle name="Moeda 5 5 2 5" xfId="47415" xr:uid="{2EC81A28-3BCA-437E-A7D8-FC04D82D363B}"/>
    <cellStyle name="Moeda 5 5 2 6" xfId="47786" xr:uid="{ABAC5F1C-5E87-4EA7-9D60-46E6C715B2C0}"/>
    <cellStyle name="Moeda 5 5 3" xfId="13873" xr:uid="{F26C702F-8411-4730-8216-7AC69276DF09}"/>
    <cellStyle name="Moeda 5 5 3 2" xfId="20032" xr:uid="{1B349C2E-CBE2-469B-B8E9-6E9E87EEF60F}"/>
    <cellStyle name="Moeda 5 5 3 2 2" xfId="49336" xr:uid="{195E9AFF-0369-4096-8DA7-772780DEB8BB}"/>
    <cellStyle name="Moeda 5 5 3 3" xfId="47900" xr:uid="{A87C2E5F-92B1-4BC8-BC7B-9D0ED0E2E22C}"/>
    <cellStyle name="Moeda 5 5 4" xfId="18346" xr:uid="{381D2194-523D-456D-BF7C-CFCC94228DE8}"/>
    <cellStyle name="Moeda 5 5 4 2" xfId="49556" xr:uid="{2B6D9602-ADBE-41FC-8317-D1F2F4B7651D}"/>
    <cellStyle name="Moeda 5 5 4 3" xfId="48903" xr:uid="{955F9A95-1494-4F12-8DA8-7184CA357339}"/>
    <cellStyle name="Moeda 5 5 5" xfId="46950" xr:uid="{12DA9C9F-809A-4862-AF29-03D0DEAC1298}"/>
    <cellStyle name="Moeda 5 5 5 2" xfId="49120" xr:uid="{4BC31A69-2A91-4966-9685-DCD5E415A51F}"/>
    <cellStyle name="Moeda 5 5 6" xfId="47259" xr:uid="{F0D83D95-5062-4758-8AF5-FE8E3D706FDA}"/>
    <cellStyle name="Moeda 5 5 7" xfId="47641" xr:uid="{14D43222-1431-4691-A8D4-2EA248B30614}"/>
    <cellStyle name="Moeda 5 5 8" xfId="10961" xr:uid="{FD152C7C-17B1-47B3-B42C-6C9F55F13FBD}"/>
    <cellStyle name="Moeda 5 6" xfId="7590" xr:uid="{308EBBC5-5452-44CE-8AAC-F7C9C7D87683}"/>
    <cellStyle name="Moeda 5 6 2" xfId="12841" xr:uid="{C0941006-E7A0-423D-8183-4EDB8A93697A}"/>
    <cellStyle name="Moeda 5 6 2 2" xfId="16471" xr:uid="{1BB0B1BB-7148-4E7F-A125-3375BEE4CC02}"/>
    <cellStyle name="Moeda 5 6 2 2 2" xfId="22630" xr:uid="{F5A984DB-1123-4526-A1CE-EEA6A4E7CF5E}"/>
    <cellStyle name="Moeda 5 6 2 2 2 2" xfId="49462" xr:uid="{BE886847-7764-4908-B367-EDB436DEE4B2}"/>
    <cellStyle name="Moeda 5 6 2 2 3" xfId="48808" xr:uid="{61B04BCA-8EE1-4884-A855-419E666A18EE}"/>
    <cellStyle name="Moeda 5 6 2 3" xfId="19493" xr:uid="{9E35B95E-597C-40A4-B5B3-BFC024AEE914}"/>
    <cellStyle name="Moeda 5 6 2 3 2" xfId="49681" xr:uid="{4577208A-BCB5-4E10-99F4-FBC49453BBED}"/>
    <cellStyle name="Moeda 5 6 2 3 3" xfId="49026" xr:uid="{9423320A-1DFE-4C78-B2F2-B2CD3B8CE43E}"/>
    <cellStyle name="Moeda 5 6 2 4" xfId="47082" xr:uid="{C452FDB2-177E-4E08-87AB-E798FBE60F92}"/>
    <cellStyle name="Moeda 5 6 2 4 2" xfId="49243" xr:uid="{168210C0-5DF7-425A-9246-DB0EE8A89C15}"/>
    <cellStyle name="Moeda 5 6 2 5" xfId="47445" xr:uid="{D98BC4DA-6CAB-4840-8612-87608C6B6C3D}"/>
    <cellStyle name="Moeda 5 6 2 6" xfId="47807" xr:uid="{87C931D5-920D-4782-815E-0580109294FB}"/>
    <cellStyle name="Moeda 5 6 3" xfId="14746" xr:uid="{879769DE-98B4-4394-9F46-59589605F65A}"/>
    <cellStyle name="Moeda 5 6 3 2" xfId="20905" xr:uid="{EFCC0D83-17AA-44D5-9583-8D40D69E365F}"/>
    <cellStyle name="Moeda 5 6 3 2 2" xfId="49357" xr:uid="{862140FB-BB13-4072-9DE5-0D4DACA95332}"/>
    <cellStyle name="Moeda 5 6 3 3" xfId="47921" xr:uid="{2991D89F-B9B3-4DE3-B67C-D4D7E0C088AE}"/>
    <cellStyle name="Moeda 5 6 4" xfId="18809" xr:uid="{5B9540A4-B5CE-4243-9FD3-853463525966}"/>
    <cellStyle name="Moeda 5 6 4 2" xfId="49579" xr:uid="{5299F77E-6490-4661-A4E2-C872381F54CA}"/>
    <cellStyle name="Moeda 5 6 4 3" xfId="48924" xr:uid="{F00B5664-A1B0-47F4-A1DB-B017E9E70DE3}"/>
    <cellStyle name="Moeda 5 6 5" xfId="46974" xr:uid="{F5564932-1E52-49A2-8C68-71DE2E645908}"/>
    <cellStyle name="Moeda 5 6 5 2" xfId="49141" xr:uid="{7121899B-AF7B-4AA6-AD33-3700BAED4BC7}"/>
    <cellStyle name="Moeda 5 6 6" xfId="47295" xr:uid="{0475DD7F-4D84-4664-AE33-9EDAABFB7F33}"/>
    <cellStyle name="Moeda 5 6 7" xfId="47702" xr:uid="{D3315726-0DAF-4571-AA22-B32D98B40FC4}"/>
    <cellStyle name="Moeda 5 6 8" xfId="11032" xr:uid="{15A0C359-4889-4D00-B236-35001C991A83}"/>
    <cellStyle name="Moeda 5 7" xfId="8495" xr:uid="{737BA10E-9A9C-4CC1-81BD-69D173A926A0}"/>
    <cellStyle name="Moeda 5 7 2" xfId="12011" xr:uid="{2B3C6142-4CD8-488A-A756-9A6BBC373C8E}"/>
    <cellStyle name="Moeda 5 7 2 2" xfId="15641" xr:uid="{1240AAF5-5F97-4C60-98AD-BD91B1B8FC21}"/>
    <cellStyle name="Moeda 5 7 2 2 2" xfId="21800" xr:uid="{0BD3FB44-1682-4C26-864D-B94FF389869E}"/>
    <cellStyle name="Moeda 5 7 2 2 2 2" xfId="49415" xr:uid="{EAFA5C29-3E03-4998-B2D5-7C6E0914EB7B}"/>
    <cellStyle name="Moeda 5 7 2 2 3" xfId="47978" xr:uid="{7ECB0FCC-0EFF-4302-A555-503A55C22E53}"/>
    <cellStyle name="Moeda 5 7 2 3" xfId="19169" xr:uid="{62847630-E57B-4BBC-9367-F6673DD85083}"/>
    <cellStyle name="Moeda 5 7 2 3 2" xfId="49636" xr:uid="{0CCDED00-E8A5-4BC5-9023-E0239F4BF531}"/>
    <cellStyle name="Moeda 5 7 2 3 3" xfId="48981" xr:uid="{F6E8DB19-3235-454B-AD4A-D5A313B15811}"/>
    <cellStyle name="Moeda 5 7 2 4" xfId="47037" xr:uid="{AC9B9003-6579-4F20-A213-062ACAC41253}"/>
    <cellStyle name="Moeda 5 7 2 4 2" xfId="49198" xr:uid="{FF3EC24E-FD3A-4949-AC40-A9319A79FC2E}"/>
    <cellStyle name="Moeda 5 7 2 5" xfId="47391" xr:uid="{0F31BB5D-B3EC-4DF6-AA19-4860BB742308}"/>
    <cellStyle name="Moeda 5 7 2 6" xfId="47762" xr:uid="{B703C685-2843-4BE7-92D2-E4D5DF154385}"/>
    <cellStyle name="Moeda 5 7 3" xfId="13811" xr:uid="{E7F046FE-C88D-41A7-BC76-76AF334E3E3A}"/>
    <cellStyle name="Moeda 5 7 3 2" xfId="19970" xr:uid="{2F73B629-65B8-4E46-840F-4F2FD9864D52}"/>
    <cellStyle name="Moeda 5 7 3 2 2" xfId="49312" xr:uid="{5E311A06-296B-4767-9720-B3402DA77FBF}"/>
    <cellStyle name="Moeda 5 7 3 3" xfId="47876" xr:uid="{CB58776E-7E90-49CB-A3F2-2CEC29405245}"/>
    <cellStyle name="Moeda 5 7 4" xfId="18265" xr:uid="{81017CD4-BC0D-4CE2-85B2-36469EBA9942}"/>
    <cellStyle name="Moeda 5 7 4 2" xfId="49532" xr:uid="{FA4C0789-4F8F-44E8-96B1-1A74CEDB67AF}"/>
    <cellStyle name="Moeda 5 7 4 3" xfId="48879" xr:uid="{05BBB3A5-2036-43EF-A459-348CAA66889B}"/>
    <cellStyle name="Moeda 5 7 5" xfId="46926" xr:uid="{BAB70CCA-C41B-4140-93D0-1F5CA38A5B9D}"/>
    <cellStyle name="Moeda 5 7 5 2" xfId="49096" xr:uid="{7AE3EA77-87F2-463D-836D-E7861C58C72A}"/>
    <cellStyle name="Moeda 5 7 6" xfId="47234" xr:uid="{A627E0C7-C417-4DDF-B876-02B69BEA99B6}"/>
    <cellStyle name="Moeda 5 7 7" xfId="47600" xr:uid="{AFC791E8-172D-46E1-AFBB-B6019F3207CE}"/>
    <cellStyle name="Moeda 5 7 8" xfId="10898" xr:uid="{A1DFFD1F-6470-43AA-AB8C-C2DF795657AA}"/>
    <cellStyle name="Moeda 5 8" xfId="9270" xr:uid="{5DB3AB6D-990E-49BB-B375-92A9B9EE6A61}"/>
    <cellStyle name="Moeda 5 8 2" xfId="15617" xr:uid="{1195F654-205A-458C-9388-3DA0616BBDF9}"/>
    <cellStyle name="Moeda 5 8 2 2" xfId="21776" xr:uid="{C4D2B2C4-1F18-480D-A37A-D384B27CACD5}"/>
    <cellStyle name="Moeda 5 8 2 2 2" xfId="49392" xr:uid="{FD4E350A-1156-4359-9B7D-CA8D095B4CEF}"/>
    <cellStyle name="Moeda 5 8 2 3" xfId="47955" xr:uid="{4219A40D-5D6E-41C0-B1F3-E5F2551F76DF}"/>
    <cellStyle name="Moeda 5 8 3" xfId="19144" xr:uid="{C22F2826-880C-493E-B57A-0844FEBF0203}"/>
    <cellStyle name="Moeda 5 8 3 2" xfId="49613" xr:uid="{C858F2AE-13C9-42BF-ABB3-A04965F4D3B3}"/>
    <cellStyle name="Moeda 5 8 3 3" xfId="48958" xr:uid="{5A93F46A-AF90-43CC-AF6D-DB858BD7AD5B}"/>
    <cellStyle name="Moeda 5 8 4" xfId="47014" xr:uid="{4D1876B1-EEE2-4F1D-B936-3B3E6AF1A7F5}"/>
    <cellStyle name="Moeda 5 8 4 2" xfId="49175" xr:uid="{4635CD37-0D75-49EB-8103-865B5A5702B7}"/>
    <cellStyle name="Moeda 5 8 5" xfId="47368" xr:uid="{9B97C064-4A77-438A-9303-B0815921604B}"/>
    <cellStyle name="Moeda 5 8 6" xfId="47739" xr:uid="{C04E594E-8495-4449-8669-5B4028A82749}"/>
    <cellStyle name="Moeda 5 8 7" xfId="11987" xr:uid="{D7B45F68-46ED-45FB-B212-9E4F4B3A9060}"/>
    <cellStyle name="Moeda 5 9" xfId="13671" xr:uid="{F0B69618-4C2B-497D-91D6-35E7C8E13C2A}"/>
    <cellStyle name="Moeda 5 9 2" xfId="17300" xr:uid="{4DD46562-394F-46EA-8900-00D9280F4E2B}"/>
    <cellStyle name="Moeda 5 9 2 2" xfId="23459" xr:uid="{37EA6EA3-0FED-4B1A-868D-9DB0D8D5DB69}"/>
    <cellStyle name="Moeda 5 9 2 2 2" xfId="49494" xr:uid="{B49F743B-ACA3-4D48-B7CC-84617A7AD8C0}"/>
    <cellStyle name="Moeda 5 9 2 3" xfId="48840" xr:uid="{7603C793-1075-43B5-B648-266801A9DDA2}"/>
    <cellStyle name="Moeda 5 9 3" xfId="19815" xr:uid="{CB452A14-2504-4D80-8EB0-8F51A73F8258}"/>
    <cellStyle name="Moeda 5 9 3 2" xfId="49713" xr:uid="{8653CD86-AD29-4F27-991F-5746636DACF4}"/>
    <cellStyle name="Moeda 5 9 3 3" xfId="49058" xr:uid="{A3AFA085-1B6E-4971-AD24-090AB8DA6B48}"/>
    <cellStyle name="Moeda 5 9 4" xfId="47120" xr:uid="{9BB1F2DE-52D2-4F59-8902-7550B211B651}"/>
    <cellStyle name="Moeda 5 9 4 2" xfId="49275" xr:uid="{BCE1D750-7D54-4F8E-AF07-B0EC1AE535FD}"/>
    <cellStyle name="Moeda 5 9 5" xfId="47494" xr:uid="{7AE1ADF9-91BD-4E33-9985-54DC503FCFBD}"/>
    <cellStyle name="Moeda 5 9 6" xfId="47839" xr:uid="{62BC2B03-2823-49D5-8220-4A42DC6D4651}"/>
    <cellStyle name="Moeda 6" xfId="54" xr:uid="{00000000-0005-0000-0000-000033000000}"/>
    <cellStyle name="Moeda 6 10" xfId="10841" xr:uid="{CE584EB6-A32E-4B88-8486-8CA22193A3C5}"/>
    <cellStyle name="Moeda 6 11" xfId="49796" xr:uid="{2E01F935-1752-431C-B47C-C579B573DEC9}"/>
    <cellStyle name="Moeda 6 12" xfId="49916" xr:uid="{B081D8AE-F66D-4E7C-B013-7B2A3CCC554A}"/>
    <cellStyle name="Moeda 6 13" xfId="50064" xr:uid="{AABD29F2-5425-4E81-A35D-39D8EC54C1F9}"/>
    <cellStyle name="Moeda 6 14" xfId="3142" xr:uid="{A9FE78C0-9FA0-4C32-988E-C4050C77E208}"/>
    <cellStyle name="Moeda 6 2" xfId="144" xr:uid="{00000000-0005-0000-0000-000034000000}"/>
    <cellStyle name="Moeda 6 2 2" xfId="2977" xr:uid="{AA08FF6C-A178-4931-81CE-53FAC4731B92}"/>
    <cellStyle name="Moeda 6 2 2 2" xfId="8275" xr:uid="{B48606BA-6C76-40FB-A459-4271388BB0C8}"/>
    <cellStyle name="Moeda 6 2 2 3" xfId="9053" xr:uid="{26392A3E-4725-4728-874E-733055923C26}"/>
    <cellStyle name="Moeda 6 2 2 4" xfId="9990" xr:uid="{9BD789C7-3E8A-4A7F-9455-119BAF9E2001}"/>
    <cellStyle name="Moeda 6 2 2 5" xfId="5100" xr:uid="{3EEE7773-A6FE-41A9-99F8-7F7A7A71DAF4}"/>
    <cellStyle name="Moeda 6 2 3" xfId="4659" xr:uid="{B327794C-103A-41BF-B66D-D2102C6B22D2}"/>
    <cellStyle name="Moeda 6 2 4" xfId="7860" xr:uid="{6702A6D0-81B8-4CCC-8D9A-954D20A35061}"/>
    <cellStyle name="Moeda 6 2 5" xfId="8634" xr:uid="{075FFBA2-6199-4647-80AC-B2D2CC5DC4E6}"/>
    <cellStyle name="Moeda 6 2 6" xfId="9735" xr:uid="{8C597407-FCB5-4D71-BB25-3E898E2D8A6B}"/>
    <cellStyle name="Moeda 6 2 7" xfId="11034" xr:uid="{4B1C411F-312C-4A9E-AD82-CDB1769843FA}"/>
    <cellStyle name="Moeda 6 2 8" xfId="50071" xr:uid="{517E7CA3-8F84-41D0-9CC1-6786FCA758C8}"/>
    <cellStyle name="Moeda 6 2 9" xfId="3214" xr:uid="{3F496F1E-0020-43BB-927D-BE7A48F04CCF}"/>
    <cellStyle name="Moeda 6 3" xfId="2906" xr:uid="{34986EAD-5061-4866-8CB0-9011F4D384A6}"/>
    <cellStyle name="Moeda 6 3 2" xfId="7842" xr:uid="{1649A940-B38F-41D0-9D66-1AC98D5589F3}"/>
    <cellStyle name="Moeda 6 3 2 2" xfId="17288" xr:uid="{8AB39C6A-B25C-4F2B-9BD6-4A7AED1EA12A}"/>
    <cellStyle name="Moeda 6 3 2 2 2" xfId="23447" xr:uid="{CCB46B5F-998C-4E44-9236-197A35A23945}"/>
    <cellStyle name="Moeda 6 3 2 2 2 2" xfId="49482" xr:uid="{05B7689E-68DD-44FF-80E7-78A7F7C94348}"/>
    <cellStyle name="Moeda 6 3 2 2 3" xfId="48828" xr:uid="{C096B6DE-AE61-4253-ABF6-D657867C9D07}"/>
    <cellStyle name="Moeda 6 3 2 3" xfId="19801" xr:uid="{355B3CD4-C595-4D08-8FE9-52441AEBBA2C}"/>
    <cellStyle name="Moeda 6 3 2 3 2" xfId="49701" xr:uid="{0F3F057D-BE4A-40F0-9AEC-400D2A6E6EB2}"/>
    <cellStyle name="Moeda 6 3 2 3 3" xfId="49046" xr:uid="{FA551E91-BC61-4BAC-A53B-CEEEE2851D69}"/>
    <cellStyle name="Moeda 6 3 2 4" xfId="47108" xr:uid="{5C126CF0-E72D-4009-B116-836706AA695C}"/>
    <cellStyle name="Moeda 6 3 2 4 2" xfId="49263" xr:uid="{0275EFBF-EBD7-4865-95CD-B6E22775A465}"/>
    <cellStyle name="Moeda 6 3 2 5" xfId="47482" xr:uid="{84554046-1C02-45D3-9995-D4B6401909DD}"/>
    <cellStyle name="Moeda 6 3 2 6" xfId="47827" xr:uid="{5B90DC7F-8522-4766-BB6C-1C277780536B}"/>
    <cellStyle name="Moeda 6 3 2 7" xfId="13658" xr:uid="{1B768256-C32B-4075-88B7-F300E2407AB6}"/>
    <cellStyle name="Moeda 6 3 3" xfId="8617" xr:uid="{33368D16-BB23-42C6-B642-BFB6B697F60F}"/>
    <cellStyle name="Moeda 6 3 3 2" xfId="21752" xr:uid="{DF154726-768C-47E6-ADFD-04ECB6028A07}"/>
    <cellStyle name="Moeda 6 3 3 2 2" xfId="49378" xr:uid="{531A8976-E7DF-45C2-9D60-0D8D69266424}"/>
    <cellStyle name="Moeda 6 3 3 3" xfId="47941" xr:uid="{D3FA6386-88BB-4428-AE4E-5740BE5A4798}"/>
    <cellStyle name="Moeda 6 3 3 4" xfId="15593" xr:uid="{93FD8835-AEC0-427F-9A47-C1BB67BC6257}"/>
    <cellStyle name="Moeda 6 3 4" xfId="9662" xr:uid="{5EE1F501-080E-42C1-9E23-740BD908AE45}"/>
    <cellStyle name="Moeda 6 3 4 2" xfId="49599" xr:uid="{4543F68D-AEB9-4CBE-9CFA-9D566861E8FE}"/>
    <cellStyle name="Moeda 6 3 4 3" xfId="48944" xr:uid="{CEE350C7-5ED3-472B-9675-22E4009580E2}"/>
    <cellStyle name="Moeda 6 3 4 4" xfId="19121" xr:uid="{F3D3197A-3C97-4EC9-B459-B4BA24DBB787}"/>
    <cellStyle name="Moeda 6 3 5" xfId="47000" xr:uid="{A776DD97-B419-4951-B1D2-E2CB5F598C09}"/>
    <cellStyle name="Moeda 6 3 5 2" xfId="49161" xr:uid="{CF1147DF-7AD6-4519-BCC1-CFE243D2ECCD}"/>
    <cellStyle name="Moeda 6 3 6" xfId="47345" xr:uid="{18EFE5EA-7BCB-446B-A210-FECA81645375}"/>
    <cellStyle name="Moeda 6 3 7" xfId="47725" xr:uid="{708029C9-5D8C-45DE-B49A-1E331F4B4D03}"/>
    <cellStyle name="Moeda 6 3 8" xfId="11937" xr:uid="{01AC38AF-5714-46FD-A8CA-8E2BB167848D}"/>
    <cellStyle name="Moeda 6 3 9" xfId="4607" xr:uid="{128910F7-3A34-4623-BDFE-0F26429E6D6C}"/>
    <cellStyle name="Moeda 6 4" xfId="5046" xr:uid="{04187462-BFBA-4655-9626-384745CBBECE}"/>
    <cellStyle name="Moeda 6 4 2" xfId="8234" xr:uid="{95DB4360-9AC1-4EC3-9ED6-7642F4E149B6}"/>
    <cellStyle name="Moeda 6 4 2 2" xfId="21777" xr:uid="{7ECDA361-8342-4D9A-98C2-E177E7BD0BC9}"/>
    <cellStyle name="Moeda 6 4 2 2 2" xfId="49393" xr:uid="{505E8AD4-693A-4F15-B237-269ABFBB3073}"/>
    <cellStyle name="Moeda 6 4 2 3" xfId="47956" xr:uid="{0F148DFE-64C6-49F4-ADB0-AC798582188C}"/>
    <cellStyle name="Moeda 6 4 2 4" xfId="15618" xr:uid="{52F23317-7BC9-4EBE-94E7-534CAF50E654}"/>
    <cellStyle name="Moeda 6 4 3" xfId="9012" xr:uid="{8EC2CEB5-C20D-4919-943E-29C67AD58B70}"/>
    <cellStyle name="Moeda 6 4 3 2" xfId="49614" xr:uid="{2FDB2C96-7E3E-4634-81D5-E7344D75BCCD}"/>
    <cellStyle name="Moeda 6 4 3 3" xfId="48959" xr:uid="{7701A1E2-EFA4-43CE-98D1-34D009DEB4AD}"/>
    <cellStyle name="Moeda 6 4 3 4" xfId="19145" xr:uid="{7910BA9C-EA8E-403E-99BE-B46DBEDCB355}"/>
    <cellStyle name="Moeda 6 4 4" xfId="9943" xr:uid="{3F80D47E-EA01-4B1F-A5F8-E778CF42303A}"/>
    <cellStyle name="Moeda 6 4 4 2" xfId="49176" xr:uid="{0B80B341-D32F-41E1-BDDE-48B64D643911}"/>
    <cellStyle name="Moeda 6 4 4 3" xfId="47015" xr:uid="{8C7922FF-CC2D-4AD1-9ED4-6E1CC1D6419D}"/>
    <cellStyle name="Moeda 6 4 5" xfId="47369" xr:uid="{7D2F7668-9316-4CCE-9838-3380D2B5372E}"/>
    <cellStyle name="Moeda 6 4 6" xfId="47740" xr:uid="{330D1F6F-354B-4089-B153-1B03F3CF2F50}"/>
    <cellStyle name="Moeda 6 4 7" xfId="11988" xr:uid="{841C3572-D84E-4DB2-B798-932DE406DA1C}"/>
    <cellStyle name="Moeda 6 5" xfId="3362" xr:uid="{1C2F9920-67D0-40C9-8192-69F3C5A7E80F}"/>
    <cellStyle name="Moeda 6 5 2" xfId="19940" xr:uid="{2CD1F0E8-D1FD-4F0D-AC2E-148F331A8E55}"/>
    <cellStyle name="Moeda 6 5 2 2" xfId="49290" xr:uid="{0CA39C3B-DDEA-42F9-9C04-75507E1E58E7}"/>
    <cellStyle name="Moeda 6 5 3" xfId="47854" xr:uid="{5EF7DB5A-135D-41D4-A623-82186A767B32}"/>
    <cellStyle name="Moeda 6 5 4" xfId="13781" xr:uid="{2F569E62-6164-437B-BF6D-2182A399138F}"/>
    <cellStyle name="Moeda 6 6" xfId="7541" xr:uid="{39518321-6843-4D43-90DF-75E2CD720C26}"/>
    <cellStyle name="Moeda 6 6 2" xfId="49510" xr:uid="{D76DF0BB-1448-425E-8363-BEE4F8A6E80B}"/>
    <cellStyle name="Moeda 6 6 3" xfId="48857" xr:uid="{1ECBA7D9-6A7B-4E00-BE84-9E4908A701FB}"/>
    <cellStyle name="Moeda 6 6 4" xfId="18239" xr:uid="{9A7F745F-6ED8-4A41-BF6B-072B19927355}"/>
    <cellStyle name="Moeda 6 7" xfId="8444" xr:uid="{7E23A493-B26C-4D91-B82C-1F73608748F5}"/>
    <cellStyle name="Moeda 6 7 2" xfId="49074" xr:uid="{B349F4DF-79FA-4001-9792-885955557A14}"/>
    <cellStyle name="Moeda 6 7 3" xfId="46904" xr:uid="{5D307EEB-289E-462B-B437-C0E37F5C39D3}"/>
    <cellStyle name="Moeda 6 8" xfId="9211" xr:uid="{6D70A08F-56A2-42C6-90AB-32048D799481}"/>
    <cellStyle name="Moeda 6 8 2" xfId="47205" xr:uid="{7B45B8FB-7510-45B4-A7B9-7282108BF014}"/>
    <cellStyle name="Moeda 6 9" xfId="47578" xr:uid="{35754CC3-47CF-4E4C-B4D1-A663C269148A}"/>
    <cellStyle name="Moeda 7" xfId="92" xr:uid="{00000000-0005-0000-0000-000035000000}"/>
    <cellStyle name="Moeda 7 10" xfId="3208" xr:uid="{E26626DD-ED9C-4BD9-94C5-A244F4578757}"/>
    <cellStyle name="Moeda 7 2" xfId="2931" xr:uid="{5821A0B3-100B-49E5-B398-0013E1EA0CE7}"/>
    <cellStyle name="Moeda 7 2 2" xfId="3246" xr:uid="{E7B19EB2-6D31-48F5-9C12-F309F1897793}"/>
    <cellStyle name="Moeda 7 2 2 10" xfId="11945" xr:uid="{533D9EDC-5CA4-49D6-BE72-4F9260DABADF}"/>
    <cellStyle name="Moeda 7 2 2 11" xfId="50091" xr:uid="{01D01523-420C-4C58-BF32-332543A6B4F3}"/>
    <cellStyle name="Moeda 7 2 2 2" xfId="3289" xr:uid="{1EC1A3CC-D6F5-4AD2-AA91-6F9FAFDC5855}"/>
    <cellStyle name="Moeda 7 2 2 2 2" xfId="3325" xr:uid="{3757540A-3C19-4BB6-93CC-32AC66903759}"/>
    <cellStyle name="Moeda 7 2 2 2 2 2" xfId="5170" xr:uid="{8B39A82A-0D31-42B3-BEC1-F54793153054}"/>
    <cellStyle name="Moeda 7 2 2 2 2 2 2" xfId="49483" xr:uid="{7EB000F5-AD6B-450B-AA85-18C2ABAD85F0}"/>
    <cellStyle name="Moeda 7 2 2 2 2 2 3" xfId="23448" xr:uid="{7F64EB5B-5EBF-4A69-AF0B-93052A2D3E4C}"/>
    <cellStyle name="Moeda 7 2 2 2 2 3" xfId="8336" xr:uid="{9E063A04-BF26-4834-B0D0-C786740192DD}"/>
    <cellStyle name="Moeda 7 2 2 2 2 3 2" xfId="48829" xr:uid="{F51F12A6-1A4F-465A-956F-494FA9979567}"/>
    <cellStyle name="Moeda 7 2 2 2 2 4" xfId="9114" xr:uid="{331607A7-0927-45F8-BBAA-ECF3D9F0D8CB}"/>
    <cellStyle name="Moeda 7 2 2 2 2 5" xfId="10055" xr:uid="{9E8E3439-74E0-48FD-BE34-C026E9AF68ED}"/>
    <cellStyle name="Moeda 7 2 2 2 2 6" xfId="17289" xr:uid="{245CC371-17E6-453B-A8F8-CC43C538D0C0}"/>
    <cellStyle name="Moeda 7 2 2 2 3" xfId="5139" xr:uid="{3114949C-0738-4E75-AFB2-9BA0A1F9437B}"/>
    <cellStyle name="Moeda 7 2 2 2 3 2" xfId="8308" xr:uid="{8ADD8860-D649-4C59-BB42-1D3E599DB98A}"/>
    <cellStyle name="Moeda 7 2 2 2 3 2 2" xfId="49702" xr:uid="{4D98644D-C78A-40B4-AEB5-0DEA2945B768}"/>
    <cellStyle name="Moeda 7 2 2 2 3 3" xfId="9086" xr:uid="{390AF9F5-549A-478A-B835-6E8D75FF9604}"/>
    <cellStyle name="Moeda 7 2 2 2 3 3 2" xfId="49047" xr:uid="{F9546D5D-0546-4FC9-95A1-FDA9378FDE5B}"/>
    <cellStyle name="Moeda 7 2 2 2 3 4" xfId="10026" xr:uid="{3618A47A-DC98-4FAE-A35B-DECDE2D9CD2F}"/>
    <cellStyle name="Moeda 7 2 2 2 3 5" xfId="19802" xr:uid="{2639E7D7-70CD-44B0-8CBC-2476724707D8}"/>
    <cellStyle name="Moeda 7 2 2 2 4" xfId="3509" xr:uid="{9DDB795B-BC5E-4BD7-AA04-9FBDDB2BF411}"/>
    <cellStyle name="Moeda 7 2 2 2 4 2" xfId="49264" xr:uid="{0E87EFB7-E318-498A-9BD8-B40D6D603CE8}"/>
    <cellStyle name="Moeda 7 2 2 2 4 3" xfId="47109" xr:uid="{8335E4E7-739E-46AB-A394-301D3D03D2B5}"/>
    <cellStyle name="Moeda 7 2 2 2 5" xfId="7668" xr:uid="{A1E2DE14-FFBD-43F4-B7B0-D95006668D54}"/>
    <cellStyle name="Moeda 7 2 2 2 5 2" xfId="47483" xr:uid="{0E411348-4661-4D9A-A264-DF7D36EE39D7}"/>
    <cellStyle name="Moeda 7 2 2 2 6" xfId="8381" xr:uid="{AC314026-5836-44CC-80B3-42E439578997}"/>
    <cellStyle name="Moeda 7 2 2 2 6 2" xfId="8408" xr:uid="{1B51D542-1BF5-43EC-A0BC-239B6690F452}"/>
    <cellStyle name="Moeda 7 2 2 2 6 2 2" xfId="9155" xr:uid="{21AB9B30-D094-4F57-A28E-DCBA4FE1349C}"/>
    <cellStyle name="Moeda 7 2 2 2 6 2 2 2" xfId="9187" xr:uid="{7FC3FD9E-67D7-485A-AA1B-0748C3A76997}"/>
    <cellStyle name="Moeda 7 2 2 2 6 2 2 2 2" xfId="50007" xr:uid="{9E343FCB-677E-4F4D-8F23-5A9D38FF9FA1}"/>
    <cellStyle name="Moeda 7 2 2 2 6 2 2 2 2 2" xfId="50175" xr:uid="{1A5A98D0-D155-4E7E-A33D-B0B7DC0A9CAF}"/>
    <cellStyle name="Moeda 7 2 2 2 6 2 2 2 3" xfId="50107" xr:uid="{58F5A89D-BB37-4713-A80A-CDB5C671905C}"/>
    <cellStyle name="Moeda 7 2 2 2 6 2 2 2 4" xfId="50240" xr:uid="{96BBE6B5-0D99-48E3-96AD-D5A8DFE787BD}"/>
    <cellStyle name="Moeda 7 2 2 2 6 2 2 2 5" xfId="50247" xr:uid="{DF26A158-55A2-4B59-858C-D97354D602E0}"/>
    <cellStyle name="Moeda 7 2 2 2 6 2 2 2 6" xfId="50272" xr:uid="{E143A398-D00E-4AB9-9EFE-D96B6BE7A0A1}"/>
    <cellStyle name="Moeda 7 2 2 2 6 2 2 2 7" xfId="50287" xr:uid="{D3FAF854-2933-4728-86F1-2466D581B1C3}"/>
    <cellStyle name="Moeda 7 2 2 2 6 2 2 2 8" xfId="50367" xr:uid="{0EDC08D7-1CF7-4BAE-967C-E31DB2A9A7D9}"/>
    <cellStyle name="Moeda 7 2 2 2 6 2 3" xfId="9159" xr:uid="{20BBEA47-B8FE-4B24-93FD-E88ACB441DED}"/>
    <cellStyle name="Moeda 7 2 2 2 6 2 3 2" xfId="9191" xr:uid="{F08EF66E-535F-4218-AA8B-4A7B865280FE}"/>
    <cellStyle name="Moeda 7 2 2 2 6 3" xfId="47828" xr:uid="{F47F5FE0-FB4E-4137-AF21-865CA12BE526}"/>
    <cellStyle name="Moeda 7 2 2 2 7" xfId="8573" xr:uid="{6897A083-3758-4763-99A9-A79E3285E6A1}"/>
    <cellStyle name="Moeda 7 2 2 2 8" xfId="9342" xr:uid="{08BBE63A-887A-4197-82F6-1D9463B602B3}"/>
    <cellStyle name="Moeda 7 2 2 2 9" xfId="13659" xr:uid="{493CC2A9-E125-4BFA-9CD1-FAEB6A0DC0E6}"/>
    <cellStyle name="Moeda 7 2 2 3" xfId="3342" xr:uid="{B277602E-3BC0-4C5A-A2F6-25E06ECDC86A}"/>
    <cellStyle name="Moeda 7 2 2 3 2" xfId="5183" xr:uid="{5F692D84-FCB9-478C-A2A2-13D8C6E49C46}"/>
    <cellStyle name="Moeda 7 2 2 3 2 2" xfId="49379" xr:uid="{0916D5A3-B4EC-4C8B-8713-051270F69B8E}"/>
    <cellStyle name="Moeda 7 2 2 3 2 3" xfId="21757" xr:uid="{A6AD71F1-03D2-42ED-AFDA-D96781E50028}"/>
    <cellStyle name="Moeda 7 2 2 3 3" xfId="8349" xr:uid="{757E9105-F93C-441F-88B7-ED09C6CA775F}"/>
    <cellStyle name="Moeda 7 2 2 3 3 2" xfId="47942" xr:uid="{2C0785F0-BFA2-4402-938C-C6298DF4AFF8}"/>
    <cellStyle name="Moeda 7 2 2 3 4" xfId="8378" xr:uid="{5453F4CA-E67B-49BB-846A-9FA25D715AF0}"/>
    <cellStyle name="Moeda 7 2 2 3 4 2" xfId="8407" xr:uid="{D4C376AC-6228-46DA-80D9-BA78D8D01209}"/>
    <cellStyle name="Moeda 7 2 2 3 4 2 2" xfId="9154" xr:uid="{0759A401-8A61-4C60-BFBE-0680F74652DE}"/>
    <cellStyle name="Moeda 7 2 2 3 4 2 2 2" xfId="9186" xr:uid="{5C0F7746-20DE-406B-818C-B022F348177F}"/>
    <cellStyle name="Moeda 7 2 2 3 4 2 2 2 2" xfId="50006" xr:uid="{D12A6126-CA4E-40CD-A011-67AF4BFFE768}"/>
    <cellStyle name="Moeda 7 2 2 3 4 2 2 2 2 2" xfId="50174" xr:uid="{CCA708B1-A483-441A-96ED-7BE78E7FB97A}"/>
    <cellStyle name="Moeda 7 2 2 3 4 2 2 2 2 3" xfId="50207" xr:uid="{931CCAD3-C306-4FA7-A414-6AA8C042FD0D}"/>
    <cellStyle name="Moeda 7 2 2 3 4 2 2 2 3" xfId="50147" xr:uid="{53172F18-5D61-4CE1-A346-E9D6A7EA845A}"/>
    <cellStyle name="Moeda 7 2 2 3 4 2 2 2 4" xfId="50366" xr:uid="{05CEC0B2-834E-4920-A189-64D4D00F9F95}"/>
    <cellStyle name="Moeda 7 2 2 3 4 2 2 2 4 2" xfId="50380" xr:uid="{AD669393-8491-454F-B7DD-A3AAD9BE62C6}"/>
    <cellStyle name="Moeda 7 2 2 3 4 2 2 2 4 3" xfId="50419" xr:uid="{39F8B543-9106-4E48-AB30-814ACECB030C}"/>
    <cellStyle name="Moeda 7 2 2 3 4 2 2 2 4 4" xfId="50461" xr:uid="{762D4B9B-341B-467B-A597-D8BC52309DA9}"/>
    <cellStyle name="Moeda 7 2 2 3 4 2 2 2 4 4 2" xfId="50491" xr:uid="{34D61BC0-A296-40E3-8B6A-07D6B144C6B1}"/>
    <cellStyle name="Moeda 7 2 2 3 5" xfId="9127" xr:uid="{AA1F397D-C117-4BA6-A4A5-033DB6348477}"/>
    <cellStyle name="Moeda 7 2 2 3 6" xfId="10068" xr:uid="{3B93596C-7017-4012-8991-7CBB56900DFC}"/>
    <cellStyle name="Moeda 7 2 2 3 7" xfId="15598" xr:uid="{BD40BA7D-CDF1-4C34-850F-50F8940719EA}"/>
    <cellStyle name="Moeda 7 2 2 4" xfId="5119" xr:uid="{B0263F17-8A1E-4E6B-B3F8-7EB48E1E495E}"/>
    <cellStyle name="Moeda 7 2 2 4 2" xfId="8293" xr:uid="{90D62B33-6B2E-4591-AA73-3B1A7641A993}"/>
    <cellStyle name="Moeda 7 2 2 4 2 2" xfId="49600" xr:uid="{0A83F343-DA60-4C73-B508-7734C6BB84A1}"/>
    <cellStyle name="Moeda 7 2 2 4 3" xfId="9071" xr:uid="{F01F9F2F-6968-4D61-80B2-510F9F7A4A80}"/>
    <cellStyle name="Moeda 7 2 2 4 3 2" xfId="48945" xr:uid="{E071B141-8BA2-49B5-BBF6-D7060C351F14}"/>
    <cellStyle name="Moeda 7 2 2 4 4" xfId="10009" xr:uid="{7A667DE3-F009-4F17-BFE6-9AC9E699CE78}"/>
    <cellStyle name="Moeda 7 2 2 4 5" xfId="19122" xr:uid="{878D8658-0083-4305-B5E1-B3B682A77389}"/>
    <cellStyle name="Moeda 7 2 2 5" xfId="3397" xr:uid="{8FBC76A8-14A0-41DE-BDDF-B8B4A97CAC34}"/>
    <cellStyle name="Moeda 7 2 2 5 2" xfId="49162" xr:uid="{CF054E38-FC42-4086-943B-06B342A84919}"/>
    <cellStyle name="Moeda 7 2 2 5 3" xfId="47001" xr:uid="{20B556EC-9355-425B-8A34-249747BECFFB}"/>
    <cellStyle name="Moeda 7 2 2 6" xfId="7570" xr:uid="{FC876CDE-1D02-4D6F-8DD7-5123EA9FFAC5}"/>
    <cellStyle name="Moeda 7 2 2 6 2" xfId="47348" xr:uid="{82AC4D7F-9327-4883-A0C5-0F4177009AAA}"/>
    <cellStyle name="Moeda 7 2 2 7" xfId="8474" xr:uid="{E298A72D-11E2-4A3B-AA21-3B400FB1F638}"/>
    <cellStyle name="Moeda 7 2 2 7 2" xfId="47726" xr:uid="{B4456EAA-FDA5-432B-840F-2086DA125D07}"/>
    <cellStyle name="Moeda 7 2 2 8" xfId="9245" xr:uid="{5A5AC7AA-27A6-493F-877F-BBAFE9FC4A65}"/>
    <cellStyle name="Moeda 7 2 2 9" xfId="3262" xr:uid="{7720275C-CF83-49FB-906C-49D9689EEF86}"/>
    <cellStyle name="Moeda 7 2 2 9 2" xfId="3301" xr:uid="{E7D8EA1F-BE29-4233-B806-89E0914F7461}"/>
    <cellStyle name="Moeda 7 2 2 9 2 2" xfId="3319" xr:uid="{47DA62F6-311E-4841-9A19-308638855ED3}"/>
    <cellStyle name="Moeda 7 2 2 9 2 2 2" xfId="5164" xr:uid="{901D0FAC-57C0-41FD-B593-A803D77030A5}"/>
    <cellStyle name="Moeda 7 2 2 9 2 2 3" xfId="8330" xr:uid="{5514873D-9A8A-4B7D-AE85-1D996ECC0699}"/>
    <cellStyle name="Moeda 7 2 2 9 2 2 4" xfId="9108" xr:uid="{06ABFE9B-2D2F-4BCD-8677-C05C694FD18E}"/>
    <cellStyle name="Moeda 7 2 2 9 2 2 5" xfId="10049" xr:uid="{16BED188-ECEB-40F9-ACC5-DC1C93A13EC3}"/>
    <cellStyle name="Moeda 7 2 2 9 2 3" xfId="5148" xr:uid="{13203C00-2F1F-4297-9337-E903C0D28B37}"/>
    <cellStyle name="Moeda 7 2 2 9 2 4" xfId="8314" xr:uid="{F208EB53-40F1-4D36-BCBF-3FF459856B74}"/>
    <cellStyle name="Moeda 7 2 2 9 2 5" xfId="9092" xr:uid="{E0DDC7F3-AAEF-47C2-9B19-58E808D6AB7C}"/>
    <cellStyle name="Moeda 7 2 2 9 2 6" xfId="10033" xr:uid="{AF4F8BC7-1ED5-49EE-AEE4-01EB0791C964}"/>
    <cellStyle name="Moeda 7 2 2 9 3" xfId="5125" xr:uid="{1ED95238-73BD-432F-A794-984472A7C76D}"/>
    <cellStyle name="Moeda 7 2 2 9 3 2" xfId="8299" xr:uid="{CCE66DD4-7970-4294-905D-0EBFE9DAFBAB}"/>
    <cellStyle name="Moeda 7 2 2 9 3 3" xfId="9077" xr:uid="{EA0E2705-6F21-4E29-BF9D-3DED377EBF0F}"/>
    <cellStyle name="Moeda 7 2 2 9 3 4" xfId="10015" xr:uid="{FB430031-E5D9-4B13-B0B9-5DC6C488990C}"/>
    <cellStyle name="Moeda 7 2 2 9 4" xfId="3413" xr:uid="{4D57605A-CF89-4E21-9574-9CF178BD7956}"/>
    <cellStyle name="Moeda 7 2 2 9 5" xfId="7583" xr:uid="{F8675802-49D5-46CF-849D-8203B84E0385}"/>
    <cellStyle name="Moeda 7 2 2 9 6" xfId="8488" xr:uid="{EE2C685B-078B-465A-BCF7-88710789EF97}"/>
    <cellStyle name="Moeda 7 2 2 9 7" xfId="9261" xr:uid="{469A68AD-BB51-45A2-A75A-3209669F861E}"/>
    <cellStyle name="Moeda 7 2 3" xfId="7859" xr:uid="{90C5E385-EFAF-44E5-9D05-B39332210207}"/>
    <cellStyle name="Moeda 7 2 3 2" xfId="21779" xr:uid="{BB8AB394-4F6C-46CF-9457-E5D7B455A015}"/>
    <cellStyle name="Moeda 7 2 3 2 2" xfId="49395" xr:uid="{F8A52B59-71F2-4C98-A76F-822267BB0B8A}"/>
    <cellStyle name="Moeda 7 2 3 3" xfId="47958" xr:uid="{CEADB8BD-9D37-4E4A-B04E-2E46FAE8703F}"/>
    <cellStyle name="Moeda 7 2 3 4" xfId="15620" xr:uid="{0AAAFF09-0DDA-4F3C-B2F1-E569739351F9}"/>
    <cellStyle name="Moeda 7 2 4" xfId="8633" xr:uid="{FFB6C990-E3F8-412B-879A-D419C7D09C96}"/>
    <cellStyle name="Moeda 7 2 4 2" xfId="49616" xr:uid="{4650C48A-9CF7-41B1-9721-3593F4332689}"/>
    <cellStyle name="Moeda 7 2 4 3" xfId="48961" xr:uid="{8AB8CA3D-DB62-4D19-8908-8C899219C348}"/>
    <cellStyle name="Moeda 7 2 4 4" xfId="19147" xr:uid="{DCAAF2A3-E855-4F58-BE33-E3E31915B73F}"/>
    <cellStyle name="Moeda 7 2 5" xfId="9734" xr:uid="{F46C53D7-FA4C-4FEF-B852-DBCCA0C6DC47}"/>
    <cellStyle name="Moeda 7 2 5 2" xfId="49178" xr:uid="{4FC6C84B-1508-497F-BEE9-9A816CD5383F}"/>
    <cellStyle name="Moeda 7 2 5 3" xfId="47017" xr:uid="{1663E0B4-EF7A-4DDA-84FB-BFA29EE33ED9}"/>
    <cellStyle name="Moeda 7 2 6" xfId="47371" xr:uid="{45987B53-088D-4C91-BF8F-9D200D758B3F}"/>
    <cellStyle name="Moeda 7 2 7" xfId="47742" xr:uid="{96D933A7-42F0-41A2-AD07-2239BA6716DC}"/>
    <cellStyle name="Moeda 7 2 8" xfId="11990" xr:uid="{6AFE0DEB-0901-4D8B-BCD9-DDC6A7320EB9}"/>
    <cellStyle name="Moeda 7 2 9" xfId="4658" xr:uid="{65D98F5C-10FD-4D52-8FEA-3A13EF9159E6}"/>
    <cellStyle name="Moeda 7 3" xfId="5095" xr:uid="{8583B381-CC5F-4D3B-BE14-6B9B82DAE3B6}"/>
    <cellStyle name="Moeda 7 3 2" xfId="8270" xr:uid="{D2443D64-DBDC-4B8F-B952-C3C0F1FBFF2E}"/>
    <cellStyle name="Moeda 7 3 2 2" xfId="49292" xr:uid="{0A9229B2-AECC-4B57-A94C-E72F7C949C8F}"/>
    <cellStyle name="Moeda 7 3 2 3" xfId="19943" xr:uid="{F074A191-070D-443B-BA56-8873B4D8BFE0}"/>
    <cellStyle name="Moeda 7 3 3" xfId="9048" xr:uid="{69E62BDF-3618-4DF2-8053-DA319EDECB9E}"/>
    <cellStyle name="Moeda 7 3 3 2" xfId="47856" xr:uid="{853E19A4-8A3A-4C98-9AA1-C09D4438BC0A}"/>
    <cellStyle name="Moeda 7 3 4" xfId="9985" xr:uid="{E1C3A1CD-FEFD-4E07-AAEF-27F54EB1E444}"/>
    <cellStyle name="Moeda 7 3 5" xfId="13784" xr:uid="{BC8B0338-5C09-49D2-B7A1-58B79A8B3D42}"/>
    <cellStyle name="Moeda 7 4" xfId="4602" xr:uid="{ABBEC8FA-C812-484B-A792-E05210538887}"/>
    <cellStyle name="Moeda 7 4 2" xfId="49512" xr:uid="{3CAC844E-3F2D-450D-8FEB-3AA4F1BFF4AF}"/>
    <cellStyle name="Moeda 7 4 3" xfId="48859" xr:uid="{D368BC26-7A29-4B51-B822-B4437D9ACD08}"/>
    <cellStyle name="Moeda 7 4 4" xfId="18243" xr:uid="{73B56AD2-824C-4EC8-937E-3F57DB8CE770}"/>
    <cellStyle name="Moeda 7 5" xfId="7841" xr:uid="{E908A59B-6DF2-405B-AC49-C20B3EF9D556}"/>
    <cellStyle name="Moeda 7 5 2" xfId="49076" xr:uid="{8B680E17-EF19-4086-A92D-8E0112A0014F}"/>
    <cellStyle name="Moeda 7 5 3" xfId="46906" xr:uid="{07E6EA7C-9625-449C-81BB-FD89DCF035ED}"/>
    <cellStyle name="Moeda 7 6" xfId="8616" xr:uid="{876D8172-3D75-4EB5-9689-9058440961A8}"/>
    <cellStyle name="Moeda 7 6 2" xfId="47208" xr:uid="{87426625-267A-4B83-B369-BB5FE50466F1}"/>
    <cellStyle name="Moeda 7 7" xfId="9659" xr:uid="{5C8261C7-2FD1-4C08-B469-EC38D6663E04}"/>
    <cellStyle name="Moeda 7 7 2" xfId="47580" xr:uid="{0E83EC3D-6248-4C5B-A30F-C6E210E57660}"/>
    <cellStyle name="Moeda 7 8" xfId="10849" xr:uid="{8EF7DBB3-737E-412D-B216-5784769C2F7C}"/>
    <cellStyle name="Moeda 7 9" xfId="50150" xr:uid="{918032A5-BF30-4C67-AED9-382EDC2E2060}"/>
    <cellStyle name="Moeda 8" xfId="2826" xr:uid="{23B106AC-B043-4AA8-BD9A-4DB75AA038B5}"/>
    <cellStyle name="Moeda 8 10" xfId="3287" xr:uid="{F41FA9B6-D95D-4ABA-A94F-1BA256F7C9D5}"/>
    <cellStyle name="Moeda 8 2" xfId="3021" xr:uid="{09E1A6CE-1BC8-4354-8063-F32AD9C28A57}"/>
    <cellStyle name="Moeda 8 2 2" xfId="5161" xr:uid="{3304C91E-9434-422C-BB8F-133F48498375}"/>
    <cellStyle name="Moeda 8 2 2 2" xfId="21786" xr:uid="{BE0F02A8-2AF6-48E0-819D-0B026A5D57CC}"/>
    <cellStyle name="Moeda 8 2 2 2 2" xfId="49401" xr:uid="{F22DE00E-4369-4213-80EE-6B5D9FA655E3}"/>
    <cellStyle name="Moeda 8 2 2 3" xfId="47964" xr:uid="{F617C088-2982-4024-B64C-57646043459D}"/>
    <cellStyle name="Moeda 8 2 2 4" xfId="15627" xr:uid="{6C86D148-E0D0-451A-AABD-124C355E0DD0}"/>
    <cellStyle name="Moeda 8 2 3" xfId="8327" xr:uid="{2C24ABB7-5A4D-4364-B543-72B0EAFD45A5}"/>
    <cellStyle name="Moeda 8 2 3 2" xfId="49622" xr:uid="{D7145CAF-D10E-43B7-85DC-D6034A57E342}"/>
    <cellStyle name="Moeda 8 2 3 3" xfId="48967" xr:uid="{DA863144-AE12-4536-AB87-0D45F3544B66}"/>
    <cellStyle name="Moeda 8 2 3 4" xfId="19155" xr:uid="{AB3C6AA8-5E60-4405-A188-0CFA5662E7C6}"/>
    <cellStyle name="Moeda 8 2 4" xfId="9105" xr:uid="{BF270F2F-9335-4871-9412-0E5444F4EF3D}"/>
    <cellStyle name="Moeda 8 2 4 2" xfId="49184" xr:uid="{EFB0E7E3-D4BA-48DA-9180-F0D7B21A1221}"/>
    <cellStyle name="Moeda 8 2 4 3" xfId="47023" xr:uid="{BD9C5A05-A362-4563-90C8-CB0589144FF8}"/>
    <cellStyle name="Moeda 8 2 5" xfId="10046" xr:uid="{0191A3E5-933C-417A-88B9-962B492345ED}"/>
    <cellStyle name="Moeda 8 2 5 2" xfId="47377" xr:uid="{38CF4B04-9B32-4D85-AAB1-C41849394F04}"/>
    <cellStyle name="Moeda 8 2 6" xfId="47748" xr:uid="{756D7EEC-6F38-49FC-8463-AFDD6FDBD85D}"/>
    <cellStyle name="Moeda 8 2 7" xfId="11997" xr:uid="{7AB94470-D622-4769-AD26-6CF335993D5C}"/>
    <cellStyle name="Moeda 8 2 8" xfId="3315" xr:uid="{0F655502-8458-4DDB-9F56-23B98E4B527E}"/>
    <cellStyle name="Moeda 8 3" xfId="3341" xr:uid="{4D1775B2-9603-4436-B908-22755D7A58A8}"/>
    <cellStyle name="Moeda 8 3 2" xfId="5182" xr:uid="{4EC0771A-D47F-4D23-A90F-A601C236B695}"/>
    <cellStyle name="Moeda 8 3 2 2" xfId="8348" xr:uid="{CD43087C-529F-44D0-8486-01F5C1ED03C0}"/>
    <cellStyle name="Moeda 8 3 2 2 2" xfId="49298" xr:uid="{A72C4FDA-FD99-4B33-AA3B-4349EA19CA9A}"/>
    <cellStyle name="Moeda 8 3 2 3" xfId="9126" xr:uid="{2CF458EF-7BC4-46D2-B9DC-798510C0C1E7}"/>
    <cellStyle name="Moeda 8 3 2 4" xfId="10067" xr:uid="{F7ADAAF0-CACF-4339-B41A-F86ADE8E894B}"/>
    <cellStyle name="Moeda 8 3 2 5" xfId="19949" xr:uid="{3944EA65-B274-4375-BC16-1989B22A085B}"/>
    <cellStyle name="Moeda 8 3 3" xfId="3502" xr:uid="{BC65413B-732B-40DA-8A49-E733354C803B}"/>
    <cellStyle name="Moeda 8 3 3 2" xfId="47862" xr:uid="{C1B68366-F2D2-4085-9C2E-5447F663DE11}"/>
    <cellStyle name="Moeda 8 3 4" xfId="7662" xr:uid="{B65C1086-F336-4629-8B87-E4FCBAC30AA9}"/>
    <cellStyle name="Moeda 8 3 5" xfId="8377" xr:uid="{C9DBA40D-7ADC-435D-AEAA-D631C318EDE9}"/>
    <cellStyle name="Moeda 8 3 5 2" xfId="8405" xr:uid="{AD9A7A44-566C-4AF6-9EB7-0CA84F8FD478}"/>
    <cellStyle name="Moeda 8 3 5 2 2" xfId="9152" xr:uid="{7B3495BA-6339-4BE6-B44F-54BD0851A08B}"/>
    <cellStyle name="Moeda 8 3 5 2 2 2" xfId="9185" xr:uid="{A1CD7843-C496-4797-B465-69448F037D77}"/>
    <cellStyle name="Moeda 8 3 5 2 2 2 2" xfId="50005" xr:uid="{BBEE96FC-9407-4A73-8330-F7815F3F9686}"/>
    <cellStyle name="Moeda 8 3 5 2 2 2 2 2" xfId="50171" xr:uid="{2A9FA9F3-2706-4106-A084-AB049E6021AC}"/>
    <cellStyle name="Moeda 8 3 5 2 2 2 2 3" xfId="50206" xr:uid="{84C5F576-88AC-41A0-A476-281CE05C4ED8}"/>
    <cellStyle name="Moeda 8 3 5 2 2 2 3" xfId="50144" xr:uid="{0E3148D8-0581-491B-935E-43BCA751AC47}"/>
    <cellStyle name="Moeda 8 3 5 2 2 2 4" xfId="50362" xr:uid="{63A74F1D-E83C-45A2-940E-817D20A84276}"/>
    <cellStyle name="Moeda 8 3 5 2 2 2 4 2" xfId="50379" xr:uid="{1083C05F-0D53-496C-8834-8C0B04C04E97}"/>
    <cellStyle name="Moeda 8 3 5 2 2 2 4 3" xfId="50418" xr:uid="{9B813F90-BDF8-40A0-A654-ED00EB4A8E33}"/>
    <cellStyle name="Moeda 8 3 6" xfId="8567" xr:uid="{501B45A8-D787-4C25-AEE6-D85E0D21390C}"/>
    <cellStyle name="Moeda 8 3 7" xfId="9336" xr:uid="{FB27112B-DFC6-4388-86FB-2AD5027E97D1}"/>
    <cellStyle name="Moeda 8 3 8" xfId="13790" xr:uid="{B035784C-4D8B-4C3F-A7A2-EE588B708F02}"/>
    <cellStyle name="Moeda 8 4" xfId="5137" xr:uid="{061D9538-4477-45D2-A235-04305C8771E2}"/>
    <cellStyle name="Moeda 8 4 2" xfId="8306" xr:uid="{18908247-23B6-4B43-8EAA-1ED69401B4A7}"/>
    <cellStyle name="Moeda 8 4 2 2" xfId="49518" xr:uid="{D887DBB6-C87D-46B4-A568-C7732951CFAB}"/>
    <cellStyle name="Moeda 8 4 3" xfId="9084" xr:uid="{F4BB34DA-D5D8-4169-9831-CE84B2EB7E15}"/>
    <cellStyle name="Moeda 8 4 3 2" xfId="48865" xr:uid="{D7B9D760-A267-48AE-AD1F-C0615A86530B}"/>
    <cellStyle name="Moeda 8 4 4" xfId="10024" xr:uid="{E253611D-26B1-4705-BA9A-218ADBF569EF}"/>
    <cellStyle name="Moeda 8 4 5" xfId="18251" xr:uid="{62148563-68DE-4AD2-8501-F2506B87FD04}"/>
    <cellStyle name="Moeda 8 5" xfId="4654" xr:uid="{41341B20-A031-4966-8CC3-C28F6CB487DF}"/>
    <cellStyle name="Moeda 8 5 2" xfId="49082" xr:uid="{9F66BAC2-D9B6-4D26-A0B3-2EED8140C65F}"/>
    <cellStyle name="Moeda 8 5 3" xfId="46912" xr:uid="{984490EC-0FE3-4DA0-B8F9-38C23BE01310}"/>
    <cellStyle name="Moeda 8 6" xfId="7855" xr:uid="{F240BD3D-730E-4334-9D35-3D5440A0E808}"/>
    <cellStyle name="Moeda 8 6 2" xfId="47215" xr:uid="{9D0B1265-991C-4E4A-B5BC-BB8973DF6F49}"/>
    <cellStyle name="Moeda 8 7" xfId="8629" xr:uid="{EF8032D4-915A-49A8-A842-6044D2BC3323}"/>
    <cellStyle name="Moeda 8 7 2" xfId="47586" xr:uid="{2FB0F3BB-FB57-4E0E-A38B-CFCF71FD76D5}"/>
    <cellStyle name="Moeda 8 8" xfId="9730" xr:uid="{1D08CB55-CFD9-4595-97DD-B394366A161C}"/>
    <cellStyle name="Moeda 8 9" xfId="10856" xr:uid="{FD039710-B5DF-4666-816E-3D54AD7ACB48}"/>
    <cellStyle name="Moeda 9" xfId="2852" xr:uid="{28BCF470-E2B1-484B-9ED5-475363588A81}"/>
    <cellStyle name="Moeda 9 10" xfId="3292" xr:uid="{7A18EFB2-1B4E-456A-A93F-EA314F3077D0}"/>
    <cellStyle name="Moeda 9 2" xfId="3038" xr:uid="{82404928-ED25-4450-87AD-EFCB85850AEA}"/>
    <cellStyle name="Moeda 9 2 2" xfId="5050" xr:uid="{ADD8280C-CEED-442C-BC89-A55F58DB2434}"/>
    <cellStyle name="Moeda 9 2 2 2" xfId="8236" xr:uid="{B5C2984D-732F-4C18-AF38-62C59F59E0CC}"/>
    <cellStyle name="Moeda 9 2 2 2 2" xfId="49481" xr:uid="{DDD71DF6-0474-4AE1-9CF3-FB089366CA63}"/>
    <cellStyle name="Moeda 9 2 2 2 3" xfId="23446" xr:uid="{128F80AA-AD88-43FC-8887-3CB9ED2C5B30}"/>
    <cellStyle name="Moeda 9 2 2 3" xfId="9014" xr:uid="{9EAE3B78-FEC7-401B-B54C-114FB66506A2}"/>
    <cellStyle name="Moeda 9 2 2 3 2" xfId="48827" xr:uid="{7C9B00C6-32F3-4A2F-BFB0-228DAD191BD0}"/>
    <cellStyle name="Moeda 9 2 2 4" xfId="9947" xr:uid="{43A6083D-74F9-45C4-BDDF-DC2AE49D8932}"/>
    <cellStyle name="Moeda 9 2 2 5" xfId="17287" xr:uid="{BA2BDF6B-0D95-47EC-8C4F-A578921C78F1}"/>
    <cellStyle name="Moeda 9 2 3" xfId="4668" xr:uid="{4CAD8B03-FE9E-4D3F-A1DA-836B5FCCEBE3}"/>
    <cellStyle name="Moeda 9 2 3 2" xfId="49700" xr:uid="{749C0D35-FF68-4DF7-AC45-DA70E6FC45C4}"/>
    <cellStyle name="Moeda 9 2 3 3" xfId="49045" xr:uid="{99206994-2D2C-4A9F-88AD-82AFED1BAE65}"/>
    <cellStyle name="Moeda 9 2 3 4" xfId="19800" xr:uid="{F1874647-DC54-45CB-93E3-5237ABD9271E}"/>
    <cellStyle name="Moeda 9 2 4" xfId="7869" xr:uid="{D6CB9680-8FBD-472A-9946-3A8645FA84F1}"/>
    <cellStyle name="Moeda 9 2 4 2" xfId="49262" xr:uid="{913E4F06-084F-48EE-A13A-9A38CDC51454}"/>
    <cellStyle name="Moeda 9 2 4 3" xfId="47107" xr:uid="{205EE8D6-F322-4B06-A426-16E3FA44D12C}"/>
    <cellStyle name="Moeda 9 2 5" xfId="8643" xr:uid="{1659B60C-46EC-4C55-8F1F-ADC8C3C6C370}"/>
    <cellStyle name="Moeda 9 2 5 2" xfId="47481" xr:uid="{74D2611A-4099-4542-8EB4-209CAC192F7E}"/>
    <cellStyle name="Moeda 9 2 6" xfId="9744" xr:uid="{88070B42-BFF8-4AEF-973E-B6CB4059635D}"/>
    <cellStyle name="Moeda 9 2 6 2" xfId="47826" xr:uid="{04BFE7A7-13A3-478F-99AD-A3E6A79BF24F}"/>
    <cellStyle name="Moeda 9 2 7" xfId="13657" xr:uid="{F247C421-D412-407B-A8D3-E1930DE709B3}"/>
    <cellStyle name="Moeda 9 2 8" xfId="3147" xr:uid="{583142D7-AE1A-4EB0-9F1E-9E0DFB7B3D0C}"/>
    <cellStyle name="Moeda 9 3" xfId="3310" xr:uid="{FEADC109-0FAC-40FB-97B1-76EEEBCCE0CB}"/>
    <cellStyle name="Moeda 9 3 2" xfId="5156" xr:uid="{F0F30403-AD71-4037-A710-8DD6A0C65A2F}"/>
    <cellStyle name="Moeda 9 3 2 2" xfId="8322" xr:uid="{6EA4DB39-7A9A-4737-BA25-8372E85B3977}"/>
    <cellStyle name="Moeda 9 3 2 2 2" xfId="49377" xr:uid="{C03903A4-899E-4FEB-8DFF-5E7A47A55464}"/>
    <cellStyle name="Moeda 9 3 2 3" xfId="9100" xr:uid="{E5E0CF87-A743-4071-A38F-E45D30FBAD3B}"/>
    <cellStyle name="Moeda 9 3 2 4" xfId="10041" xr:uid="{8523341C-CFA1-4F7F-A4C6-F599EC4E84DF}"/>
    <cellStyle name="Moeda 9 3 2 5" xfId="21748" xr:uid="{E4027C6A-82D8-45D8-9147-2B7C78FF7450}"/>
    <cellStyle name="Moeda 9 3 3" xfId="4652" xr:uid="{8DA37694-1B62-44F8-AF4E-744EB74E45AD}"/>
    <cellStyle name="Moeda 9 3 3 2" xfId="47940" xr:uid="{7D7F8C8E-F449-4CB0-9891-56BF6388019E}"/>
    <cellStyle name="Moeda 9 3 4" xfId="7854" xr:uid="{471B3745-A282-43C2-8688-A8662288B575}"/>
    <cellStyle name="Moeda 9 3 5" xfId="8628" xr:uid="{D248439A-F6EA-4959-A6E5-67476AE31EDE}"/>
    <cellStyle name="Moeda 9 3 6" xfId="9728" xr:uid="{3E8A7E23-809F-477E-A4F0-D288ABE8A973}"/>
    <cellStyle name="Moeda 9 3 7" xfId="15589" xr:uid="{AA46D446-FA38-4E99-961E-FC623A7A38A6}"/>
    <cellStyle name="Moeda 9 4" xfId="5140" xr:uid="{248298D2-C25F-4F78-B4B2-21A23B53263D}"/>
    <cellStyle name="Moeda 9 4 2" xfId="8309" xr:uid="{6AD2CFE5-BAEC-4D13-921B-AC7D7708EF89}"/>
    <cellStyle name="Moeda 9 4 2 2" xfId="49598" xr:uid="{D46059EF-2B02-492F-A49C-E461C20DEACE}"/>
    <cellStyle name="Moeda 9 4 3" xfId="9087" xr:uid="{8C086E71-9353-4E9E-97A3-D9E6FE0AD9A7}"/>
    <cellStyle name="Moeda 9 4 3 2" xfId="48943" xr:uid="{1883E472-7F58-479B-B5D5-F5020EEF6A02}"/>
    <cellStyle name="Moeda 9 4 4" xfId="10027" xr:uid="{7DB5F1D9-FB76-487E-8838-F0AE2CF80D41}"/>
    <cellStyle name="Moeda 9 4 5" xfId="19120" xr:uid="{52CAB1F6-F116-4787-A8D7-1D023243D443}"/>
    <cellStyle name="Moeda 9 5" xfId="3498" xr:uid="{F3A227D7-C073-44C3-82AE-6519B75229B0}"/>
    <cellStyle name="Moeda 9 5 2" xfId="49160" xr:uid="{0FFCC4EB-E00F-4B56-B44F-B1635AFCA1ED}"/>
    <cellStyle name="Moeda 9 5 3" xfId="46999" xr:uid="{9EE5E181-71F4-4E70-9FE9-BD170464FD61}"/>
    <cellStyle name="Moeda 9 6" xfId="7658" xr:uid="{D74EEB18-23CA-46A7-B044-22F36EF38873}"/>
    <cellStyle name="Moeda 9 6 2" xfId="47344" xr:uid="{50054764-F492-4D0C-90BD-83605368A628}"/>
    <cellStyle name="Moeda 9 7" xfId="8563" xr:uid="{ABC21A78-0FBD-4022-8C0D-D3EC776B7C8C}"/>
    <cellStyle name="Moeda 9 7 2" xfId="47724" xr:uid="{127766AA-EB9E-4575-B041-C8C318C37C58}"/>
    <cellStyle name="Moeda 9 8" xfId="9332" xr:uid="{1711D762-A5BB-4978-8DE9-12B80EEBC2DF}"/>
    <cellStyle name="Moeda 9 9" xfId="11933" xr:uid="{1FACAA94-1B02-4F4E-A54F-0DAD6041B402}"/>
    <cellStyle name="Moeda0" xfId="4608" xr:uid="{F454CA01-A98B-4AA3-981D-8B3C1DE782A9}"/>
    <cellStyle name="Moneda [0]_1998-1" xfId="2699" xr:uid="{E7DC1E9C-8F19-4440-89D9-13F6CD1190D2}"/>
    <cellStyle name="Moneda_1997" xfId="11035" xr:uid="{7AE1162C-2AC7-4388-BA8E-3D01EDF64619}"/>
    <cellStyle name="Monétaire [0]_#4-Cust Seg Cnt Map" xfId="2700" xr:uid="{F6C5235A-095A-454A-9C55-50EBE391A331}"/>
    <cellStyle name="Monétaire_#4-Cust Seg Cnt Map" xfId="2701" xr:uid="{EB0F0CF1-4477-4619-B918-78AAD103F01C}"/>
    <cellStyle name="MONETARIO" xfId="2702" xr:uid="{7CD54CE9-3C2D-4004-982C-45C636762683}"/>
    <cellStyle name="Neutra 2" xfId="10818" xr:uid="{F858A577-1E9E-4E71-A2EE-AD2F404956B9}"/>
    <cellStyle name="Neutral" xfId="4609" xr:uid="{0F5522FD-F452-4C38-A631-F380149FD29A}"/>
    <cellStyle name="Neutro 2" xfId="63" xr:uid="{00000000-0005-0000-0000-000036000000}"/>
    <cellStyle name="Neutro 2 2" xfId="47183" xr:uid="{20E90258-AFCA-4528-86DC-1DE0AD5BB96A}"/>
    <cellStyle name="no dec" xfId="2703" xr:uid="{630554AC-A606-4628-A176-48C1A9889B20}"/>
    <cellStyle name="Normal" xfId="0" builtinId="0"/>
    <cellStyle name="Normal - Style1" xfId="2704" xr:uid="{66305974-AD7A-4634-A4A6-579B9D22C4E3}"/>
    <cellStyle name="Normal - Style1 2" xfId="10865" xr:uid="{BE044E25-7E1D-4321-8341-D11D463AB39C}"/>
    <cellStyle name="Normal - Style1 2 2 2" xfId="3240" xr:uid="{0195C207-4FE2-4597-8A4D-B8ECEF73F6B3}"/>
    <cellStyle name="Normal - Style1 3" xfId="4610" xr:uid="{A3894928-6656-4A42-9858-76DF890B1D8A}"/>
    <cellStyle name="Normal 10" xfId="53" xr:uid="{00000000-0005-0000-0000-000038000000}"/>
    <cellStyle name="Normal 10 11" xfId="10840" xr:uid="{47F7BC9B-6DC0-4FA8-9A90-0EB1C829C838}"/>
    <cellStyle name="Normal 10 2" xfId="19" xr:uid="{00000000-0005-0000-0000-000039000000}"/>
    <cellStyle name="Normal 10 2 10" xfId="11926" xr:uid="{0C53FA94-47B4-48E9-BB82-E641B4FD20E7}"/>
    <cellStyle name="Normal 10 2 2" xfId="133" xr:uid="{00000000-0005-0000-0000-00003A000000}"/>
    <cellStyle name="Normal 10 2 2 2" xfId="10907" xr:uid="{61A323BA-F6E7-44A7-895E-F03129CD8780}"/>
    <cellStyle name="Normal 10 2 3" xfId="2706" xr:uid="{66EB188F-563F-4EB9-BA83-21E4579127E4}"/>
    <cellStyle name="Normal 10 2 3 2" xfId="8411" xr:uid="{8617A202-AA4C-4A35-9A39-B7AA6D018D91}"/>
    <cellStyle name="Normal 10 2 3 3" xfId="4611" xr:uid="{59337A99-2BDB-41CE-8475-5E846CC8A90D}"/>
    <cellStyle name="Normal 10 2 4" xfId="5049" xr:uid="{FE90E00E-F2AB-4AFE-B97A-460992CFCE74}"/>
    <cellStyle name="Normal 10 2 5" xfId="3146" xr:uid="{EC059FAB-48D9-41FE-AB02-171BC9BDABD3}"/>
    <cellStyle name="Normal 10 3" xfId="41" xr:uid="{00000000-0005-0000-0000-00003B000000}"/>
    <cellStyle name="Normal 10 3 2" xfId="122" xr:uid="{00000000-0005-0000-0000-00003C000000}"/>
    <cellStyle name="Normal 10 3 2 2" xfId="2961" xr:uid="{757EC0CB-9D7B-460C-AA12-4F4C00706E52}"/>
    <cellStyle name="Normal 10 3 2 3" xfId="10922" xr:uid="{6F723BD6-A2CF-4DE5-BD4D-80EF9FEBC9A5}"/>
    <cellStyle name="Normal 10 3 3" xfId="2902" xr:uid="{EEC62859-6451-4531-A585-DC7F1BE053C5}"/>
    <cellStyle name="Normal 10 3 3 2" xfId="10893" xr:uid="{E7E08637-0269-458A-904E-1F951720CFDB}"/>
    <cellStyle name="Normal 10 3 4" xfId="3515" xr:uid="{94F4899A-C1F0-4E72-8505-3E387635747E}"/>
    <cellStyle name="Normal 10 4" xfId="141" xr:uid="{00000000-0005-0000-0000-00003D000000}"/>
    <cellStyle name="Normal 10 4 2" xfId="2974" xr:uid="{9C8B893A-93A2-4496-96A3-D7A90BAF7CD8}"/>
    <cellStyle name="Normal 10 4 2 2" xfId="11911" xr:uid="{043A6544-F05F-41AC-A954-1DDAADAB327E}"/>
    <cellStyle name="Normal 10 4 2 3" xfId="49733" xr:uid="{58A69A8C-5A41-49DA-9418-F24A5E9B5479}"/>
    <cellStyle name="Normal 10 4 2 4" xfId="50451" xr:uid="{F5C67934-49F7-4351-9E46-3E254EC20C3F}"/>
    <cellStyle name="Normal 10 4 2 4 2" xfId="50481" xr:uid="{3B49CD7C-0FE6-4DCD-99AC-46691D2D0DE9}"/>
    <cellStyle name="Normal 10 4 2 5" xfId="8197" xr:uid="{45479108-D8BD-47F3-93B1-76DFDFAD3BF4}"/>
    <cellStyle name="Normal 10 4 3" xfId="8972" xr:uid="{D3138F71-8770-4F4F-8594-50D083503066}"/>
    <cellStyle name="Normal 10 4 4" xfId="9903" xr:uid="{22E3F85E-EE96-4171-B34D-A5A37FF8F76A}"/>
    <cellStyle name="Normal 10 4 5" xfId="11036" xr:uid="{03BAF497-BEE9-412A-81BC-E0D2344739BF}"/>
    <cellStyle name="Normal 10 4 6" xfId="5003" xr:uid="{0FC1BAA0-4193-4A35-88F1-FA4DDB736C45}"/>
    <cellStyle name="Normal 10 5" xfId="2705" xr:uid="{8ADDDD75-1941-451B-917E-BEF1E608A32A}"/>
    <cellStyle name="Normal 10 5 2" xfId="11978" xr:uid="{FD728232-DE5B-4CA1-BECF-046AE1068250}"/>
    <cellStyle name="Normal 10 6" xfId="2905" xr:uid="{9D3E40BA-81BD-4A94-AFFA-ABB1A4942DB9}"/>
    <cellStyle name="Normal 10 6 2" xfId="10832" xr:uid="{E117349B-C5E8-4E43-A963-DA19AA33BFF4}"/>
    <cellStyle name="Normal 10 7" xfId="3095" xr:uid="{A9EB8638-B6DF-4028-979A-DCF7B68A331A}"/>
    <cellStyle name="Normal 100" xfId="2707" xr:uid="{6C3585BA-C4F6-47CB-B1E6-614E07BA22A2}"/>
    <cellStyle name="Normal 100 2" xfId="50381" xr:uid="{909387A2-B32F-4804-ABAC-4069E026043E}"/>
    <cellStyle name="Normal 101" xfId="50382" xr:uid="{ACD159DB-D843-4698-80DE-6FAFC30331E9}"/>
    <cellStyle name="Normal 102" xfId="50322" xr:uid="{C9287771-7F8F-48B9-AA53-0D37D3B4DC45}"/>
    <cellStyle name="Normal 102 2" xfId="50407" xr:uid="{9AAFB181-8976-4107-B39D-4AF1DF55D8A4}"/>
    <cellStyle name="Normal 102 3" xfId="50424" xr:uid="{58D234E4-A0F1-498C-A1D6-9C578C3D493B}"/>
    <cellStyle name="Normal 103" xfId="50403" xr:uid="{A1525876-CF35-4E71-B0CF-52536A9242FB}"/>
    <cellStyle name="Normal 104" xfId="50383" xr:uid="{8E97553B-741F-4F15-BDBB-46B5DCF952D0}"/>
    <cellStyle name="Normal 105" xfId="50405" xr:uid="{7BD4C318-0038-4A72-8ADF-E586720C0E96}"/>
    <cellStyle name="Normal 106" xfId="50420" xr:uid="{A235D5E9-FD77-4DBF-9C00-53CCE5551DBF}"/>
    <cellStyle name="Normal 106 7" xfId="3166" xr:uid="{036C17F7-588B-4F20-B608-C79B39308086}"/>
    <cellStyle name="Normal 106 7 2" xfId="5063" xr:uid="{28D70A98-989C-48D3-966A-04C1519D6AFD}"/>
    <cellStyle name="Normal 106 7 3" xfId="8246" xr:uid="{12EE168C-EBD4-4E64-885A-5E28B8D355EB}"/>
    <cellStyle name="Normal 106 7 4" xfId="9024" xr:uid="{2F8B54D0-BDE3-4EB2-9EC3-70AA8DC6FDEC}"/>
    <cellStyle name="Normal 106 7 5" xfId="9959" xr:uid="{3891DDF8-77CD-44FC-A4F4-C835860B4AD4}"/>
    <cellStyle name="Normal 107" xfId="50427" xr:uid="{9A8411AB-1E8A-4657-8879-13E8D962EBF3}"/>
    <cellStyle name="Normal 107 3 2" xfId="3069" xr:uid="{4456B9AD-BDA2-4E68-823C-EB6B385B6014}"/>
    <cellStyle name="Normal 107 3 2 2" xfId="3113" xr:uid="{C7D1FABF-F105-49E9-A4D5-9DFE47056337}"/>
    <cellStyle name="Normal 107 3 2 2 2" xfId="5019" xr:uid="{49784946-FE33-4045-A7EE-7455CBE1E167}"/>
    <cellStyle name="Normal 107 3 2 2 3" xfId="8211" xr:uid="{82F2098A-495C-4565-B3B3-CCD8E4C400AF}"/>
    <cellStyle name="Normal 107 3 2 2 4" xfId="8988" xr:uid="{42FD1073-8B69-40D3-B639-C4BF378974E0}"/>
    <cellStyle name="Normal 107 3 2 2 5" xfId="9919" xr:uid="{4C659954-F609-4358-86F4-8959D6317D85}"/>
    <cellStyle name="Normal 107 3 2 2 6" xfId="11920" xr:uid="{31312FA1-A16B-42CB-A5D3-2ED6450E3C40}"/>
    <cellStyle name="Normal 107 3 2 3" xfId="4993" xr:uid="{420A5F28-614F-4A3C-93A4-9E933EDCEAB4}"/>
    <cellStyle name="Normal 107 3 2 4" xfId="8187" xr:uid="{CDBC588E-613F-4F35-A0A9-289E5FC43CDD}"/>
    <cellStyle name="Normal 107 3 2 5" xfId="8962" xr:uid="{200354B5-B7A7-4E22-AD2F-B5F6520E0F5B}"/>
    <cellStyle name="Normal 107 3 2 6" xfId="9893" xr:uid="{67C6EE58-DA49-424D-8FD1-36FC390B1F11}"/>
    <cellStyle name="Normal 108" xfId="50464" xr:uid="{4C1FAE65-ECB7-4A06-9C64-E27CDCFE54F1}"/>
    <cellStyle name="Normal 108 2" xfId="50490" xr:uid="{A55ABAC7-0F64-473A-A998-01402AF60B11}"/>
    <cellStyle name="Normal 109" xfId="3050" xr:uid="{C188DA23-86B6-4561-8298-E927CA6C1BBD}"/>
    <cellStyle name="Normal 11" xfId="36" xr:uid="{00000000-0005-0000-0000-00003E000000}"/>
    <cellStyle name="Normal 11 10" xfId="49797" xr:uid="{71B794D3-71A5-434A-826E-34BB4DD71374}"/>
    <cellStyle name="Normal 11 11" xfId="3080" xr:uid="{FDD45F02-804A-4E81-8583-C5068502FE9D}"/>
    <cellStyle name="Normal 11 2" xfId="118" xr:uid="{00000000-0005-0000-0000-00003F000000}"/>
    <cellStyle name="Normal 11 2 10" xfId="49798" xr:uid="{7E8C7637-DF33-4A11-A055-E997F12CAED7}"/>
    <cellStyle name="Normal 11 2 11" xfId="50085" xr:uid="{DC56F2B4-8A51-4767-B4F5-03035BF0298C}"/>
    <cellStyle name="Normal 11 2 12" xfId="3087" xr:uid="{E39D505D-2142-4192-8BDC-A50DF719B60F}"/>
    <cellStyle name="Normal 11 2 2" xfId="2709" xr:uid="{3BAF9230-F96E-4F29-A608-F5DAB8627EC8}"/>
    <cellStyle name="Normal 11 2 2 2" xfId="5036" xr:uid="{34EAE07B-BD7B-4995-A188-2C829B7C8B66}"/>
    <cellStyle name="Normal 11 2 2 2 2" xfId="10875" xr:uid="{2B007B64-C44D-42A7-B061-FFF5024870D2}"/>
    <cellStyle name="Normal 11 2 2 3" xfId="8227" xr:uid="{7C23B357-D85F-4D6A-966F-BEA7DC4C5400}"/>
    <cellStyle name="Normal 11 2 2 4" xfId="9005" xr:uid="{1FA798E9-A38D-4D0D-B52D-DAC524FB4E71}"/>
    <cellStyle name="Normal 11 2 2 5" xfId="9936" xr:uid="{BA910013-D84F-4D89-873F-8194FEFBC4B6}"/>
    <cellStyle name="Normal 11 2 2 6" xfId="11037" xr:uid="{DF08CAE2-7853-42D2-867A-B8B564F421E9}"/>
    <cellStyle name="Normal 11 2 2 7" xfId="3131" xr:uid="{FB307A39-0613-440C-A6F3-CC9F3D401E9A}"/>
    <cellStyle name="Normal 11 2 3" xfId="2957" xr:uid="{A80C6BD1-3A45-40FD-8237-EC4315E1D532}"/>
    <cellStyle name="Normal 11 2 3 2" xfId="5113" xr:uid="{5BF79410-DA54-4D34-AF70-91496E39A72E}"/>
    <cellStyle name="Normal 11 2 3 3" xfId="8287" xr:uid="{980583BC-D4A7-4D5F-A4D4-1633B4AEFAB2}"/>
    <cellStyle name="Normal 11 2 3 4" xfId="9065" xr:uid="{A771385D-95AF-4029-9F52-56B1D51DBBF3}"/>
    <cellStyle name="Normal 11 2 3 5" xfId="10003" xr:uid="{05674929-46BC-490D-B671-F518A2EC3546}"/>
    <cellStyle name="Normal 11 2 3 6" xfId="10909" xr:uid="{618DE6CB-478B-4D44-A953-18EF6D285D61}"/>
    <cellStyle name="Normal 11 2 3 7" xfId="3237" xr:uid="{62FC399B-52FD-40AF-8BA7-5DBBD419B197}"/>
    <cellStyle name="Normal 11 2 4" xfId="3388" xr:uid="{16934762-FBFB-479A-8C71-270870D79899}"/>
    <cellStyle name="Normal 11 2 5" xfId="7562" xr:uid="{7FC01FBE-D253-4454-A909-F8686EB5A804}"/>
    <cellStyle name="Normal 11 2 6" xfId="8421" xr:uid="{C5915C9B-A7F7-4430-BF8D-B9A0AA50B167}"/>
    <cellStyle name="Normal 11 2 7" xfId="8466" xr:uid="{6AB929D2-E029-4852-ACAC-DFD9B6001EA0}"/>
    <cellStyle name="Normal 11 2 8" xfId="9236" xr:uid="{9D240489-9CFA-4AE3-86F2-11FEF0D2C984}"/>
    <cellStyle name="Normal 11 2 9" xfId="10884" xr:uid="{B3E65E2B-AF80-4FC6-B643-AAB912DFA1B6}"/>
    <cellStyle name="Normal 11 3" xfId="2708" xr:uid="{77739B83-374B-4729-944C-EB00C8C0CE69}"/>
    <cellStyle name="Normal 11 3 2" xfId="2980" xr:uid="{911D6228-56F0-48AA-94BB-DC1B6A49B42D}"/>
    <cellStyle name="Normal 11 3 2 2" xfId="3278" xr:uid="{6CFC3853-7FE5-4500-BF3B-E230E1B27E08}"/>
    <cellStyle name="Normal 11 3 3" xfId="5030" xr:uid="{A33C8A31-226D-4EAD-AE1B-7BE45EE6B1FA}"/>
    <cellStyle name="Normal 11 3 3 2" xfId="8221" xr:uid="{0EF397D9-2A85-46DF-9012-5AE98130DCDD}"/>
    <cellStyle name="Normal 11 3 3 3" xfId="8999" xr:uid="{03BC3CCD-8AE6-4E86-A1C4-ED1DD3E7E1D8}"/>
    <cellStyle name="Normal 11 3 3 4" xfId="9930" xr:uid="{719A1274-9EB9-4D0B-98A4-387DA7CA9DB3}"/>
    <cellStyle name="Normal 11 3 4" xfId="3124" xr:uid="{6CE5A862-F5FC-4658-80C1-7E4C3B2AD6D3}"/>
    <cellStyle name="Normal 11 4" xfId="2897" xr:uid="{29FDBA1D-CE9C-4B2C-B7BF-6B6C4F7B6A0B}"/>
    <cellStyle name="Normal 11 4 2" xfId="4612" xr:uid="{D92F7190-3E45-4A1A-9EC5-003EF298D096}"/>
    <cellStyle name="Normal 11 5" xfId="2812" xr:uid="{20B53692-F47A-46FA-A22F-F8D474F9C67D}"/>
    <cellStyle name="Normal 11 5 10" xfId="50345" xr:uid="{A658B283-857D-4393-9C1E-D40A261A305D}"/>
    <cellStyle name="Normal 11 5 10 2" xfId="50447" xr:uid="{E78C65E4-FE74-4ABD-A52F-3E4A50F59B8B}"/>
    <cellStyle name="Normal 11 5 10 2 2" xfId="50480" xr:uid="{75D662E5-B973-4166-9F4E-B0805AF7ED54}"/>
    <cellStyle name="Normal 11 5 11" xfId="3082" xr:uid="{0A2392A3-F3A7-448A-A43D-CC49AA1F4FC6}"/>
    <cellStyle name="Normal 11 5 2" xfId="3009" xr:uid="{C29B4525-E52A-4E41-9780-2521BDFC0D8E}"/>
    <cellStyle name="Normal 11 5 2 2" xfId="5032" xr:uid="{9F27824B-DBA2-464A-AEB3-3C8D9667D0AA}"/>
    <cellStyle name="Normal 11 5 2 3" xfId="8223" xr:uid="{2E0FE617-63E6-4D0B-924E-8BAD62325CEC}"/>
    <cellStyle name="Normal 11 5 2 4" xfId="9001" xr:uid="{D7D8F5D6-EEA9-409C-872E-85F36A0DEDE9}"/>
    <cellStyle name="Normal 11 5 2 5" xfId="9932" xr:uid="{F38C32EA-B650-4580-A934-B21BE7686456}"/>
    <cellStyle name="Normal 11 5 2 6" xfId="3126" xr:uid="{32A41DDC-436F-40E1-A93F-9CE97213D477}"/>
    <cellStyle name="Normal 11 5 3" xfId="3238" xr:uid="{F5BD9AC1-280A-41B7-A4A5-92F140BE3BC2}"/>
    <cellStyle name="Normal 11 5 3 2" xfId="5114" xr:uid="{B2543D77-C11F-4401-A750-C766B84513E9}"/>
    <cellStyle name="Normal 11 5 3 3" xfId="8288" xr:uid="{A995B5D2-B79C-4A06-A1A5-3301F93FAB06}"/>
    <cellStyle name="Normal 11 5 3 4" xfId="9066" xr:uid="{FF7EC675-B4BF-489C-9738-1E56164C9454}"/>
    <cellStyle name="Normal 11 5 3 5" xfId="10004" xr:uid="{55D4C46B-F548-4823-870B-26BFE160E832}"/>
    <cellStyle name="Normal 11 5 4" xfId="2817" xr:uid="{107002E9-D04F-413F-AE11-68CE11DA1A88}"/>
    <cellStyle name="Normal 11 5 4 2" xfId="3014" xr:uid="{AE147DA4-EACC-4C94-999D-E8701431DE1C}"/>
    <cellStyle name="Normal 11 5 4 3" xfId="2823" xr:uid="{00F06BA2-7B82-47C2-BCD1-43E3AE093E5E}"/>
    <cellStyle name="Normal 11 5 4 3 2" xfId="3019" xr:uid="{52108FD4-CDAE-4CB6-B90C-C540031A9F9C}"/>
    <cellStyle name="Normal 11 5 4 4" xfId="3389" xr:uid="{E694328F-BD0B-47D1-92CD-26AF26034CC3}"/>
    <cellStyle name="Normal 11 5 5" xfId="7563" xr:uid="{8F10D0AD-C6F9-408B-81C2-ACEC375155B8}"/>
    <cellStyle name="Normal 11 5 6" xfId="8424" xr:uid="{53190347-93EC-435D-A299-9E78233B5B52}"/>
    <cellStyle name="Normal 11 5 7" xfId="8467" xr:uid="{147002D1-F0B2-4570-96A3-9EF172C76B37}"/>
    <cellStyle name="Normal 11 5 8" xfId="9237" xr:uid="{53FD653A-4097-422E-88EA-C2BB18B6D870}"/>
    <cellStyle name="Normal 11 5 9" xfId="50086" xr:uid="{BF2FFE5C-3B89-48E5-A19C-D256765E2BF8}"/>
    <cellStyle name="Normal 11 6" xfId="3443" xr:uid="{A438C315-EC0E-4795-A508-33CFA940B96E}"/>
    <cellStyle name="Normal 11 6 2 3 2 2" xfId="3139" xr:uid="{3517438B-6768-45E7-8872-3FD527D36224}"/>
    <cellStyle name="Normal 11 6 2 3 2 2 2" xfId="3279" xr:uid="{F74D7B6A-BF25-4136-A1B0-54D9BF047560}"/>
    <cellStyle name="Normal 11 6 2 3 2 2 2 2" xfId="5131" xr:uid="{D56664FE-DC64-454C-A985-2D3963366740}"/>
    <cellStyle name="Normal 11 6 2 3 2 2 2 3" xfId="8304" xr:uid="{F65D861B-08EB-41F0-B168-A5894B7A13DD}"/>
    <cellStyle name="Normal 11 6 2 3 2 2 2 4" xfId="9082" xr:uid="{E26D3420-36DA-4B7A-8BA9-8157742C9215}"/>
    <cellStyle name="Normal 11 6 2 3 2 2 2 5" xfId="10021" xr:uid="{A36B8709-DB01-46A5-B941-9B99A72F190D}"/>
    <cellStyle name="Normal 11 6 2 3 2 2 3" xfId="3433" xr:uid="{A83671C8-596C-4DBC-9EC0-D97165A35439}"/>
    <cellStyle name="Normal 11 6 2 3 2 2 4" xfId="7598" xr:uid="{C0BA8676-68CC-4A64-8B22-002B49974744}"/>
    <cellStyle name="Normal 11 6 2 3 2 2 5" xfId="8503" xr:uid="{114921BF-ADDF-4F3D-BEAD-63B4E9BE7FE6}"/>
    <cellStyle name="Normal 11 6 2 3 2 2 6" xfId="9278" xr:uid="{F182111E-D1D6-4128-BAFE-68F06FE8BED6}"/>
    <cellStyle name="Normal 11 7" xfId="7604" xr:uid="{497446C6-8F69-498F-BE31-19B4E38A2310}"/>
    <cellStyle name="Normal 11 8" xfId="8509" xr:uid="{C024CE92-0B4E-41AD-83DA-0E5F0CF8D486}"/>
    <cellStyle name="Normal 11 9" xfId="9286" xr:uid="{86EDA335-ABE2-4863-8085-6C7D18357D21}"/>
    <cellStyle name="Normal 115" xfId="11915" xr:uid="{010CF301-E2FE-4764-91D4-E080E03DC581}"/>
    <cellStyle name="Normal 116" xfId="2710" xr:uid="{BC1F883E-8C88-4E31-B795-CE55BBF2AB0A}"/>
    <cellStyle name="Normal 12" xfId="91" xr:uid="{00000000-0005-0000-0000-000040000000}"/>
    <cellStyle name="Normal 12 10" xfId="50076" xr:uid="{F11E5667-B0F3-490F-A78A-76B86FE5420D}"/>
    <cellStyle name="Normal 12 11" xfId="3158" xr:uid="{10D01384-1C88-43F2-AFD1-B1EB89B05636}"/>
    <cellStyle name="Normal 12 2" xfId="2711" xr:uid="{F5884834-F205-4B99-A19F-A15A673DB640}"/>
    <cellStyle name="Normal 12 2 2" xfId="5110" xr:uid="{C5DC9851-5FD4-4CE2-961B-064107C985F4}"/>
    <cellStyle name="Normal 12 2 2 2" xfId="8284" xr:uid="{D8B185D9-5E59-4A7D-B91B-E4353A520BA1}"/>
    <cellStyle name="Normal 12 2 2 3" xfId="9062" xr:uid="{6DC46EAA-A6BB-41AB-AF7B-C6E78A18E656}"/>
    <cellStyle name="Normal 12 2 2 4" xfId="10000" xr:uid="{0244E7E5-D382-4992-9480-C2B401AF8C96}"/>
    <cellStyle name="Normal 12 2 2 5" xfId="11038" xr:uid="{3B1899C9-3789-4BDB-BE93-B61901AF29FB}"/>
    <cellStyle name="Normal 12 2 3" xfId="4613" xr:uid="{3518032E-01B2-4AF3-8282-5A517EF741BC}"/>
    <cellStyle name="Normal 12 2 4" xfId="10886" xr:uid="{7968C7D1-F79F-4F81-8A75-F92902A50E7B}"/>
    <cellStyle name="Normal 12 2 5" xfId="3231" xr:uid="{163FBA13-A3A4-489B-B818-48A450EB449E}"/>
    <cellStyle name="Normal 12 3" xfId="2930" xr:uid="{B00AC73C-D16E-4F14-9992-4261F8941883}"/>
    <cellStyle name="Normal 12 3 2" xfId="49799" xr:uid="{A3AA23BD-8328-4339-B22D-8B2DF87181B2}"/>
    <cellStyle name="Normal 12 3 3" xfId="3381" xr:uid="{CEB5DC94-DC4A-4BC7-8639-900291C8AE3A}"/>
    <cellStyle name="Normal 12 4" xfId="7557" xr:uid="{E636CBE9-DC61-49EF-AD68-2206074F65DE}"/>
    <cellStyle name="Normal 12 5" xfId="8427" xr:uid="{973741D7-4815-4B11-A8DB-9B3A4F797B1C}"/>
    <cellStyle name="Normal 12 6" xfId="8461" xr:uid="{3A8714F7-A748-40A7-9445-9575CB30917F}"/>
    <cellStyle name="Normal 12 7" xfId="9230" xr:uid="{D2722DA1-7A2A-464A-BDD0-B86F50AEABD6}"/>
    <cellStyle name="Normal 12 8" xfId="10839" xr:uid="{EAB4B5E7-4343-4660-B985-2119911039FE}"/>
    <cellStyle name="Normal 12 9" xfId="49970" xr:uid="{EC0859AD-2267-48E5-A1F4-25B1A835AAC2}"/>
    <cellStyle name="Normal 12 9 2" xfId="50048" xr:uid="{6DFA9203-7830-42E4-BC9F-D0E1FE1195F0}"/>
    <cellStyle name="Normal 12 9 3" xfId="50123" xr:uid="{29295688-CCEB-4BF0-84B1-7707D865F9A8}"/>
    <cellStyle name="Normal 12 9 4" xfId="50300" xr:uid="{44D46A39-748C-4B6F-8E0B-281D93B08FB5}"/>
    <cellStyle name="Normal 12 9 5" xfId="50327" xr:uid="{7A69113C-19CB-4622-8083-E19885AB8180}"/>
    <cellStyle name="Normal 12 9 5 2" xfId="50223" xr:uid="{2924A7EC-82DB-42BF-8184-481A69A8E615}"/>
    <cellStyle name="Normal 12 9 6" xfId="50339" xr:uid="{3048154A-D333-4025-B8FC-7D9B8A949F01}"/>
    <cellStyle name="Normal 12 9 6 2" xfId="50475" xr:uid="{CDDF0EC1-C07A-4E6D-8666-73419BFF5643}"/>
    <cellStyle name="Normal 12 9 7" xfId="50431" xr:uid="{8FAE059D-A512-47C2-BC56-D13EAA1F073C}"/>
    <cellStyle name="Normal 12 9 8" xfId="50474" xr:uid="{AAD8717F-222D-4129-AEF4-82E4F8631212}"/>
    <cellStyle name="Normal 13" xfId="139" xr:uid="{00000000-0005-0000-0000-000041000000}"/>
    <cellStyle name="Normal 13 10" xfId="3091" xr:uid="{6C5DB52B-BDF4-4EBA-B0D1-7BB55375379A}"/>
    <cellStyle name="Normal 13 2" xfId="2712" xr:uid="{92AE5CAE-5CAE-4852-8A59-FC2C730B1E30}"/>
    <cellStyle name="Normal 13 2 2" xfId="5037" xr:uid="{62D5728E-2B68-4B93-852D-A3C3907A8696}"/>
    <cellStyle name="Normal 13 2 2 2" xfId="8228" xr:uid="{2CADEAC4-8BA6-4018-9B17-C1D3B3FEED76}"/>
    <cellStyle name="Normal 13 2 2 3" xfId="9006" xr:uid="{1E599F97-3FC2-44BD-AD2B-C0CCBA0EDB0A}"/>
    <cellStyle name="Normal 13 2 2 4" xfId="9937" xr:uid="{F224076A-9E0B-4486-AFF6-6B74C1BE5317}"/>
    <cellStyle name="Normal 13 2 2 5" xfId="11039" xr:uid="{2E695EAD-5608-496E-B3BA-9A88AC57632D}"/>
    <cellStyle name="Normal 13 2 3" xfId="4615" xr:uid="{673340F9-E491-4085-B52E-6A34D17F58C5}"/>
    <cellStyle name="Normal 13 2 4" xfId="10861" xr:uid="{43293ECD-2C73-47B2-8B2D-8D416D4E5924}"/>
    <cellStyle name="Normal 13 2 5" xfId="3132" xr:uid="{6C4F1F27-460D-44A4-8404-180D01ECE789}"/>
    <cellStyle name="Normal 13 3" xfId="2972" xr:uid="{FB0424E8-C844-4B85-BD5B-51431D8A85D3}"/>
    <cellStyle name="Normal 13 3 2" xfId="5103" xr:uid="{A8C6DFAF-7F9E-4E9B-B5E8-F60E1944FC22}"/>
    <cellStyle name="Normal 13 3 2 2" xfId="8277" xr:uid="{4AC2E4C6-F0E5-46DF-ACCA-9EF49143954B}"/>
    <cellStyle name="Normal 13 3 2 3" xfId="9055" xr:uid="{BF11047E-28AD-465B-8694-586B663BBC67}"/>
    <cellStyle name="Normal 13 3 2 4" xfId="9993" xr:uid="{99B2E80B-A3EB-4684-974C-49C7FFA6620F}"/>
    <cellStyle name="Normal 13 3 3" xfId="4614" xr:uid="{5BD69099-8C87-41C4-8012-16242BCCCC30}"/>
    <cellStyle name="Normal 13 3 4" xfId="3221" xr:uid="{5E64524C-FB9D-4FC3-B51A-694D7B749958}"/>
    <cellStyle name="Normal 13 4" xfId="3371" xr:uid="{45376632-5029-4D29-8B93-039A33F1DFD8}"/>
    <cellStyle name="Normal 13 4 2" xfId="11934" xr:uid="{F6D2DEFC-C5BF-4F74-AD1E-64ACB28FCD84}"/>
    <cellStyle name="Normal 13 5" xfId="7548" xr:uid="{4A08BE6C-7851-4A4E-ADFA-63EAE9D45978}"/>
    <cellStyle name="Normal 13 6" xfId="8452" xr:uid="{7D3E1861-886B-4611-A153-E3B0BCAEF9C7}"/>
    <cellStyle name="Normal 13 7" xfId="9219" xr:uid="{A5212331-96EC-4102-88B1-F7A7BE460566}"/>
    <cellStyle name="Normal 13 8" xfId="10843" xr:uid="{F7BE67FD-3497-4897-A9D6-A9544CDF3286}"/>
    <cellStyle name="Normal 13 9" xfId="50072" xr:uid="{0FFFBF85-786E-4504-8709-90B06D48606A}"/>
    <cellStyle name="Normal 14" xfId="149" xr:uid="{4FE5CABE-C32B-4C3B-B2C3-BBE535587BAD}"/>
    <cellStyle name="Normal 14 2" xfId="2713" xr:uid="{0593E316-6375-4B5A-B9F4-781A04F80C12}"/>
    <cellStyle name="Normal 14 2 2" xfId="2827" xr:uid="{70730B80-B742-46A4-875D-87AB992EBBC1}"/>
    <cellStyle name="Normal 14 2 2 2" xfId="11040" xr:uid="{51E1A403-8C1F-4D2D-BE5F-878C9022208E}"/>
    <cellStyle name="Normal 14 2 2 3 2 2 2 2 3" xfId="2837" xr:uid="{3CFF4025-8E45-48C9-9FC7-8AF3F9EE3818}"/>
    <cellStyle name="Normal 14 2 2 3 2 2 2 2 3 2" xfId="3025" xr:uid="{3FA792D6-A714-4C9D-A1FF-538E516FFDE6}"/>
    <cellStyle name="Normal 14 2 3" xfId="10869" xr:uid="{3272E8BC-1721-46FE-B68D-9A2B9F849305}"/>
    <cellStyle name="Normal 14 2 4" xfId="4616" xr:uid="{D035B648-C4C0-43F5-A34A-4DF4045E72BE}"/>
    <cellStyle name="Normal 14 3" xfId="2835" xr:uid="{DC845DCE-2893-4BCD-B6F6-2F783DC7C36A}"/>
    <cellStyle name="Normal 14 3 2" xfId="8248" xr:uid="{FA7FCD92-F331-41C8-AD65-B7B4EDE099F7}"/>
    <cellStyle name="Normal 14 3 3" xfId="9026" xr:uid="{848EA3E8-C4CB-4FF4-858F-4D9CCDC3D129}"/>
    <cellStyle name="Normal 14 3 4" xfId="9961" xr:uid="{AB5755BB-4F42-447D-A9BD-26A0976A0A12}"/>
    <cellStyle name="Normal 14 3 5" xfId="49800" xr:uid="{35284C47-0509-4A2F-9741-979FAF6F58E8}"/>
    <cellStyle name="Normal 14 3 6" xfId="5065" xr:uid="{D279AF19-E4DE-4CE8-A2E3-1A9B9DAA289E}"/>
    <cellStyle name="Normal 14 4" xfId="3444" xr:uid="{0CE9EA98-B0D1-4BED-A230-825994DEE19B}"/>
    <cellStyle name="Normal 14 5" xfId="7605" xr:uid="{A18BA077-319B-411D-9F6A-24C187BFC61D}"/>
    <cellStyle name="Normal 14 6" xfId="8510" xr:uid="{2F8997D7-D793-4672-A40E-341EE98133B7}"/>
    <cellStyle name="Normal 14 7" xfId="9287" xr:uid="{A57C220A-0658-4FA6-9077-21024CC6476A}"/>
    <cellStyle name="Normal 14 8" xfId="10844" xr:uid="{971528E7-FE3E-4CF0-8511-8F1AF37EADCE}"/>
    <cellStyle name="Normal 14 9" xfId="3169" xr:uid="{196E50E0-674B-49B8-8B7C-B287E6495CE8}"/>
    <cellStyle name="Normal 143" xfId="49894" xr:uid="{BBEC1775-7D92-4EAB-A9C1-5A099797A905}"/>
    <cellStyle name="Normal 15" xfId="2714" xr:uid="{8CD15878-2968-416F-92AC-1DB2E64C29C8}"/>
    <cellStyle name="Normal 15 10" xfId="3176" xr:uid="{ADF79A9D-A455-4259-9445-8FD7E150D2CB}"/>
    <cellStyle name="Normal 15 2" xfId="4669" xr:uid="{5726079B-4CFF-4C9B-B57A-F7FE12BB0422}"/>
    <cellStyle name="Normal 15 2 2" xfId="7454" xr:uid="{B601C2AB-1B3B-4731-AAEF-08F252BC8CA4}"/>
    <cellStyle name="Normal 15 2 3" xfId="10887" xr:uid="{BF11FC72-0E9D-4033-AA10-6093D189DD76}"/>
    <cellStyle name="Normal 15 3" xfId="3207" xr:uid="{A48D974B-8D39-4FBE-B530-97CD85A6A7D6}"/>
    <cellStyle name="Normal 15 3 2" xfId="3359" xr:uid="{7CB942EA-E20F-405A-8D86-A13FA2A8E64F}"/>
    <cellStyle name="Normal 15 3 2 2" xfId="11940" xr:uid="{61A646C9-F2C1-4E66-831C-F9901DDA8424}"/>
    <cellStyle name="Normal 15 3 3" xfId="7538" xr:uid="{EDC40C45-B10F-4701-9085-3B5ACA25A830}"/>
    <cellStyle name="Normal 15 3 4" xfId="8441" xr:uid="{5C6E051F-B51F-47A3-9470-8AFF04169F57}"/>
    <cellStyle name="Normal 15 3 5" xfId="9207" xr:uid="{74B9D1A6-FC9A-4842-8A1D-3B4AB8BCF98F}"/>
    <cellStyle name="Normal 15 3 6" xfId="10957" xr:uid="{A89ACF26-C881-4186-80D9-0398125B5AF9}"/>
    <cellStyle name="Normal 15 3 7" xfId="49966" xr:uid="{A14D348F-619E-4502-B5D6-0C64A1F93DA7}"/>
    <cellStyle name="Normal 15 3 8" xfId="50061" xr:uid="{7294370D-2E62-4493-BC5B-66AF65936A03}"/>
    <cellStyle name="Normal 15 3 9" xfId="50220" xr:uid="{5CD58300-0C58-4F05-B973-64716CF80128}"/>
    <cellStyle name="Normal 15 4" xfId="3445" xr:uid="{6CD2B02E-1A45-42DE-B2CA-29F22D8FA64B}"/>
    <cellStyle name="Normal 15 4 2" xfId="11936" xr:uid="{9568CDDB-006D-4D28-A0F6-BE192FDACD3B}"/>
    <cellStyle name="Normal 15 5" xfId="7318" xr:uid="{85E0EF64-993A-4C3F-9861-B3FE3BE5E395}"/>
    <cellStyle name="Normal 15 6" xfId="7606" xr:uid="{86E01037-73E8-4839-B9A4-B57C9EBCBB8B}"/>
    <cellStyle name="Normal 15 7" xfId="8511" xr:uid="{EA4FDCF8-02A0-4EC1-95D7-7CFFED62BD95}"/>
    <cellStyle name="Normal 15 8" xfId="9288" xr:uid="{393061C4-6837-4A7B-8E96-64F49CA464BF}"/>
    <cellStyle name="Normal 15 9" xfId="10845" xr:uid="{48D91368-E8CF-410C-8A92-058C37CC323F}"/>
    <cellStyle name="Normal 151 2" xfId="2715" xr:uid="{DB5A5D37-98CF-4445-84CB-E523AB0D053F}"/>
    <cellStyle name="Normal 152 2" xfId="2716" xr:uid="{9ABB4F20-D323-41ED-80B1-D0C2C73FBFDB}"/>
    <cellStyle name="Normal 153 2" xfId="49801" xr:uid="{65BDF977-0D08-4E4A-B1FA-127A1E790C35}"/>
    <cellStyle name="Normal 16" xfId="2717" xr:uid="{F416F2A0-AC33-4F48-89E4-36AE67113B05}"/>
    <cellStyle name="Normal 16 10" xfId="49802" xr:uid="{72249FB3-0EBB-460D-AA1C-5649188CD0F7}"/>
    <cellStyle name="Normal 16 11" xfId="49962" xr:uid="{DD7AE0E0-DA44-4896-AA15-F367493A1C83}"/>
    <cellStyle name="Normal 16 12" xfId="49974" xr:uid="{43CA231D-338D-46FF-A77F-6AC7A22AF307}"/>
    <cellStyle name="Normal 16 12 2" xfId="50049" xr:uid="{0E8CFFAD-BDA1-48E0-87EB-3435174BFF32}"/>
    <cellStyle name="Normal 16 12 3" xfId="50124" xr:uid="{30B75425-8912-40CB-A9B2-45BEE3AD16C3}"/>
    <cellStyle name="Normal 16 12 4" xfId="50299" xr:uid="{CAFE9EE0-6361-43BA-B2B7-4BE92DC1CD19}"/>
    <cellStyle name="Normal 16 12 5" xfId="50326" xr:uid="{A6DE4203-7834-4F55-B86B-00C34B53A6D9}"/>
    <cellStyle name="Normal 16 12 6" xfId="50468" xr:uid="{EF368B18-DFB8-43A4-9DA8-5C1473FC4D2E}"/>
    <cellStyle name="Normal 16 13" xfId="50079" xr:uid="{BFC30B66-D7B1-48A1-9FF0-C556180ECE6B}"/>
    <cellStyle name="Normal 16 14" xfId="3075" xr:uid="{A0B117B3-8AFB-4867-BCD2-C14BDC5AB0BB}"/>
    <cellStyle name="Normal 16 2" xfId="3119" xr:uid="{A523ECC2-F6A5-4E9F-A39F-15CD00BED433}"/>
    <cellStyle name="Normal 16 2 2" xfId="5025" xr:uid="{AD5DA981-DA7D-4822-B371-1EFE61DF4BB0}"/>
    <cellStyle name="Normal 16 2 3" xfId="8216" xr:uid="{190940A6-F4D3-4BA5-B54A-4338D320DB7F}"/>
    <cellStyle name="Normal 16 2 4" xfId="8994" xr:uid="{CD588DF9-BD4D-47FC-94AD-9B72B12E58C6}"/>
    <cellStyle name="Normal 16 2 5" xfId="9925" xr:uid="{CADC16BB-9548-42C9-B091-4040346D6D3C}"/>
    <cellStyle name="Normal 16 2 6" xfId="10787" xr:uid="{2C9EFE74-247B-40B8-B3E5-C8B26D83F8B0}"/>
    <cellStyle name="Normal 16 2 7" xfId="49803" xr:uid="{747FDC84-E488-453D-A9FC-23F49B8530D1}"/>
    <cellStyle name="Normal 16 3" xfId="3206" xr:uid="{A3A99ADE-2CAC-4054-8AC2-FA68BEA5A069}"/>
    <cellStyle name="Normal 16 3 2" xfId="5094" xr:uid="{763F1CD1-0A2C-454F-B5C1-DD04EB4DFEEE}"/>
    <cellStyle name="Normal 16 3 2 2" xfId="8269" xr:uid="{7D86E54B-9E36-4F69-90AD-90F1146422E0}"/>
    <cellStyle name="Normal 16 3 2 3" xfId="9047" xr:uid="{18DA183C-D9CA-4B0A-9E63-29964822981F}"/>
    <cellStyle name="Normal 16 3 2 4" xfId="9984" xr:uid="{BFD9062B-68D8-4FF4-878E-4E53451CF404}"/>
    <cellStyle name="Normal 16 3 3" xfId="3517" xr:uid="{608A0483-205D-4FCC-932D-C3F68C291964}"/>
    <cellStyle name="Normal 16 3 4" xfId="11093" xr:uid="{4E2ADD09-D84F-4811-A145-3BDF8751676E}"/>
    <cellStyle name="Normal 16 4" xfId="3369" xr:uid="{7A4ACA20-C062-47A6-A425-488C5A6A6344}"/>
    <cellStyle name="Normal 16 4 2" xfId="11943" xr:uid="{7A859593-F8B3-4296-9E47-872B7FFEEB4F}"/>
    <cellStyle name="Normal 16 5" xfId="7500" xr:uid="{4AD04C30-0CF5-4733-A187-D00AEF98A504}"/>
    <cellStyle name="Normal 16 5 2" xfId="8363" xr:uid="{A7CD8B18-A180-4BBE-8FF6-A33DF7048E7F}"/>
    <cellStyle name="Normal 16 6" xfId="8417" xr:uid="{14DDEA03-D993-4CD2-8CED-2D111BA17CD7}"/>
    <cellStyle name="Normal 16 7" xfId="8450" xr:uid="{BE8A6FE0-9BB5-4D3F-8FF9-32DFAB6B7951}"/>
    <cellStyle name="Normal 16 8" xfId="9217" xr:uid="{40109373-B9CE-47CD-A84A-F94EE28E28AC}"/>
    <cellStyle name="Normal 16 9" xfId="10846" xr:uid="{C09750C0-22BD-48EC-B5BB-430A12D61579}"/>
    <cellStyle name="Normal 17" xfId="2718" xr:uid="{1342E7B0-6B18-445A-BFC4-6A1BEEAD8BCA}"/>
    <cellStyle name="Normal 17 10" xfId="3159" xr:uid="{0535F276-4389-4649-A1A8-0920D7A2BC5F}"/>
    <cellStyle name="Normal 17 2" xfId="2859" xr:uid="{318C80EC-7BFA-450E-9D87-1A1F7BB17BB3}"/>
    <cellStyle name="Normal 17 2 2" xfId="3045" xr:uid="{BBE56FAF-C914-44DE-8E57-3833A708540A}"/>
    <cellStyle name="Normal 17 2 2 2" xfId="5107" xr:uid="{2B158EAA-6B05-422C-BFCD-365E414CAD39}"/>
    <cellStyle name="Normal 17 2 3" xfId="8281" xr:uid="{6D684A0D-96F8-4C0C-B577-795C9920F127}"/>
    <cellStyle name="Normal 17 2 4" xfId="9059" xr:uid="{8D9C145E-EBF6-4CF0-86F7-5CA73B9D9DD1}"/>
    <cellStyle name="Normal 17 2 5" xfId="9997" xr:uid="{5DD933C0-9365-4CCA-AAA9-D5EA58685B53}"/>
    <cellStyle name="Normal 17 2 6" xfId="11101" xr:uid="{5AEBA592-136E-4670-BE11-76BC77BB05C6}"/>
    <cellStyle name="Normal 17 2 7" xfId="49805" xr:uid="{FA2991FF-574F-46B0-AC4F-8DB78381AB6E}"/>
    <cellStyle name="Normal 17 2 8" xfId="3228" xr:uid="{63B62695-54BE-447B-B3E2-D6200C74761B}"/>
    <cellStyle name="Normal 17 3" xfId="3378" xr:uid="{79A0B3BA-2F21-4E7B-8CEE-5E10AA99626C}"/>
    <cellStyle name="Normal 17 3 2" xfId="3250" xr:uid="{2284E282-C215-4335-A221-11E2E5217AB7}"/>
    <cellStyle name="Normal 17 3 2 2" xfId="3276" xr:uid="{2A32CFEA-B976-482F-99E7-BD9A0BF9F632}"/>
    <cellStyle name="Normal 17 3 2 2 2" xfId="3430" xr:uid="{0BFBDF1F-FE34-4221-9DFF-C98F05CC3229}"/>
    <cellStyle name="Normal 17 3 2 2 2 2 3" xfId="2833" xr:uid="{B8E50E24-CA40-43B7-B0B4-3215B4E1A89A}"/>
    <cellStyle name="Normal 17 3 2 2 2 2 3 2" xfId="3024" xr:uid="{B543E57A-FA52-4306-8EDC-124789140B95}"/>
    <cellStyle name="Normal 17 3 2 2 3" xfId="7596" xr:uid="{02EDF367-F69B-47FF-BC4B-22BF7A1EB909}"/>
    <cellStyle name="Normal 17 3 2 2 4" xfId="8501" xr:uid="{3474E656-AD23-4351-8819-7F60399C8F08}"/>
    <cellStyle name="Normal 17 3 2 2 5" xfId="9276" xr:uid="{3965B087-2E45-42CE-A6B7-852C6959E4B3}"/>
    <cellStyle name="Normal 17 3 2 3" xfId="3266" xr:uid="{EE113D45-C777-41E9-8891-4784C4C11E41}"/>
    <cellStyle name="Normal 17 3 2 3 2" xfId="3417" xr:uid="{BEF51825-8C14-462D-8800-718729E7DCDF}"/>
    <cellStyle name="Normal 17 3 2 3 3" xfId="7587" xr:uid="{854D6001-D1C6-4188-AF39-BB1641AD8C91}"/>
    <cellStyle name="Normal 17 3 2 3 4" xfId="8492" xr:uid="{2AD1DF57-CA70-4F5A-BC33-CE3F7B418F75}"/>
    <cellStyle name="Normal 17 3 2 3 5" xfId="9265" xr:uid="{7D1D18E0-56B0-49DE-A325-CDBA77A7A1A3}"/>
    <cellStyle name="Normal 17 3 2 4" xfId="3153" xr:uid="{22A3AAA0-97C5-472B-9030-2EFDCCA40315}"/>
    <cellStyle name="Normal 17 3 2 4 2" xfId="5055" xr:uid="{C7832EAB-E842-4DB4-A537-4E223D9BAB8E}"/>
    <cellStyle name="Normal 17 3 2 4 3" xfId="8239" xr:uid="{92CB1FB9-F4A7-46FE-93E3-16364DC0678F}"/>
    <cellStyle name="Normal 17 3 2 4 4" xfId="9017" xr:uid="{245177FE-F4DC-48AC-BC54-7E0568576324}"/>
    <cellStyle name="Normal 17 3 2 4 5" xfId="9951" xr:uid="{32A5091E-5622-411F-8645-D27393E0A7AF}"/>
    <cellStyle name="Normal 17 3 2 4 6" xfId="13699" xr:uid="{E52ABEED-255E-4F23-84D9-F637017B3FA9}"/>
    <cellStyle name="Normal 17 3 2 4 7" xfId="50038" xr:uid="{00CBEA4C-3623-4CFB-AC95-A82188B84A97}"/>
    <cellStyle name="Normal 17 3 2 5" xfId="3401" xr:uid="{C08532BA-A94D-4F68-A092-4573AD8F8362}"/>
    <cellStyle name="Normal 17 3 2 6" xfId="7574" xr:uid="{237EB43D-A3EB-42F5-A3D8-8FD8EC515692}"/>
    <cellStyle name="Normal 17 3 2 7" xfId="8478" xr:uid="{4C6CECA6-1714-4532-B0EB-9579302E7810}"/>
    <cellStyle name="Normal 17 3 2 8" xfId="9249" xr:uid="{14282FB2-8285-4EF6-9D08-B70976F63458}"/>
    <cellStyle name="Normal 17 3 3" xfId="49806" xr:uid="{D982C439-AEAC-4893-BBE8-EFC104040BDA}"/>
    <cellStyle name="Normal 17 3 5" xfId="6808" xr:uid="{D32D602A-3686-43DB-8ADA-83975F865DDC}"/>
    <cellStyle name="Normal 17 3 5 2" xfId="13695" xr:uid="{EC45A57B-5245-4F15-A753-446DA5C0AE67}"/>
    <cellStyle name="Normal 17 3 5 3" xfId="50039" xr:uid="{3BAF38CB-D215-4AB0-BC67-8B185179338D}"/>
    <cellStyle name="Normal 17 4" xfId="7554" xr:uid="{487E0294-4BED-43D3-8417-61B911F77110}"/>
    <cellStyle name="Normal 17 5" xfId="8458" xr:uid="{5EF867C4-3FA3-4395-93BC-CEB7482A58F5}"/>
    <cellStyle name="Normal 17 6" xfId="9227" xr:uid="{87AD192E-82B6-4AD9-93F1-3BE1EEBDEE03}"/>
    <cellStyle name="Normal 17 7" xfId="10847" xr:uid="{6F82F6F2-8EF9-42F7-BFB5-FA26E1B1AF3D}"/>
    <cellStyle name="Normal 17 8" xfId="49804" xr:uid="{92C34838-D522-46C3-B014-D3BC1597F1DA}"/>
    <cellStyle name="Normal 17 9" xfId="50083" xr:uid="{40691CA1-8971-4AEE-B2D8-27DB22ECA9FD}"/>
    <cellStyle name="Normal 18" xfId="2719" xr:uid="{A435F40A-20CA-4F2A-9BBE-5CC8E47176F2}"/>
    <cellStyle name="Normal 18 2" xfId="8" xr:uid="{00000000-0005-0000-0000-000042000000}"/>
    <cellStyle name="Normal 18 2 10" xfId="10859" xr:uid="{ACAD321E-829E-45B0-9D5A-EECA80A4371B}"/>
    <cellStyle name="Normal 18 2 11" xfId="3057" xr:uid="{BEC2EC06-69B5-4891-8860-071435CDD813}"/>
    <cellStyle name="Normal 18 2 2" xfId="98" xr:uid="{00000000-0005-0000-0000-000043000000}"/>
    <cellStyle name="Normal 18 2 2 10" xfId="49964" xr:uid="{5556FA68-A140-46E6-9E7E-60FBE9BC4F92}"/>
    <cellStyle name="Normal 18 2 2 11" xfId="49978" xr:uid="{E351C236-EBE7-4C39-80D6-527DE927EE44}"/>
    <cellStyle name="Normal 18 2 2 11 2" xfId="50052" xr:uid="{0C536EBC-BD6B-4320-A912-23D6C272F2A8}"/>
    <cellStyle name="Normal 18 2 2 11 3" xfId="50128" xr:uid="{5387D855-4331-4C1A-9682-17C5A0532501}"/>
    <cellStyle name="Normal 18 2 2 11 4" xfId="50330" xr:uid="{F7F56C15-BA34-480B-B9FF-DF9706251A6F}"/>
    <cellStyle name="Normal 18 2 2 11 5" xfId="50338" xr:uid="{DC80A805-2F42-4E58-A8EF-EC2390133BA7}"/>
    <cellStyle name="Normal 18 2 2 11 6" xfId="50473" xr:uid="{4EBF8AF9-94A3-4B02-BA4D-D393FAAF3644}"/>
    <cellStyle name="Normal 18 2 2 12" xfId="50078" xr:uid="{AB9B29F6-3AB0-4BD7-B8AF-45FD4AE9E924}"/>
    <cellStyle name="Normal 18 2 2 13" xfId="3102" xr:uid="{2FEC15B2-B789-4817-ADAE-30FD14E3DB82}"/>
    <cellStyle name="Normal 18 2 2 2" xfId="2937" xr:uid="{9B8E8B70-BA87-4024-A9E7-FEB9CD505FEA}"/>
    <cellStyle name="Normal 18 2 2 2 2" xfId="5091" xr:uid="{1D324687-9792-4BB2-AEBE-56C35E16F47C}"/>
    <cellStyle name="Normal 18 2 2 2 3" xfId="7106" xr:uid="{22035062-951D-4AF0-BBC9-86D3F946A74E}"/>
    <cellStyle name="Normal 18 2 2 2 4" xfId="8266" xr:uid="{86723973-7AE3-4E4F-93CD-DC892D3B8ACB}"/>
    <cellStyle name="Normal 18 2 2 2 5" xfId="9044" xr:uid="{02EE7A9B-5C04-4973-A1D9-142B70995D31}"/>
    <cellStyle name="Normal 18 2 2 2 6" xfId="9981" xr:uid="{BFE26E54-7B75-4C22-AA6E-6B00DB0A7428}"/>
    <cellStyle name="Normal 18 2 2 2 7" xfId="3203" xr:uid="{E2B56CAF-88A3-4600-932B-E3382E69F828}"/>
    <cellStyle name="Normal 18 2 2 3" xfId="3368" xr:uid="{A513FB97-E21F-43D5-9D8C-FF88E8BE4643}"/>
    <cellStyle name="Normal 18 2 2 4" xfId="7451" xr:uid="{F86958CA-AB19-4C53-8563-43C18A6711D5}"/>
    <cellStyle name="Normal 18 2 2 5" xfId="7546" xr:uid="{140C3C4E-12FD-487A-8512-5FF4DD2D9500}"/>
    <cellStyle name="Normal 18 2 2 6" xfId="8420" xr:uid="{FE3E16E0-06E6-4D88-89F9-3D3A71B4AC14}"/>
    <cellStyle name="Normal 18 2 2 7" xfId="8449" xr:uid="{98A78329-46F6-4311-A46A-DF9907CC722E}"/>
    <cellStyle name="Normal 18 2 2 8" xfId="9216" xr:uid="{917B78AE-F2C0-4D22-A20F-5CEE402E7A2D}"/>
    <cellStyle name="Normal 18 2 2 9" xfId="11942" xr:uid="{ACC1F3F4-84A1-4D94-B899-6850092E0174}"/>
    <cellStyle name="Normal 18 2 3" xfId="2720" xr:uid="{27597900-7DD0-4D95-8062-D0A5136BF85C}"/>
    <cellStyle name="Normal 18 2 3 2" xfId="3377" xr:uid="{ECC92B9B-A7CA-4928-8084-44F6D2914ED5}"/>
    <cellStyle name="Normal 18 2 3 3" xfId="7553" xr:uid="{39207D9B-4DC1-4736-9748-39AA42D30F14}"/>
    <cellStyle name="Normal 18 2 3 4" xfId="8457" xr:uid="{89048BE0-55A6-45D4-BA55-CCE64DAAA01B}"/>
    <cellStyle name="Normal 18 2 3 5" xfId="9226" xr:uid="{2B0BAEFB-CC8F-44BA-9EC4-07E66945D035}"/>
    <cellStyle name="Normal 18 2 3 6" xfId="50082" xr:uid="{CE36E081-9BCA-43F1-BE22-A712D40F9E01}"/>
    <cellStyle name="Normal 18 2 3 7" xfId="3227" xr:uid="{933A88EC-9645-4AA4-8E9B-DC462BFD0484}"/>
    <cellStyle name="Normal 18 2 4" xfId="2871" xr:uid="{59000DF0-3E7D-4743-BE30-54CC9B48EBE4}"/>
    <cellStyle name="Normal 18 2 4 2" xfId="4982" xr:uid="{C91EF1DF-044D-4BF7-982B-6E1E3717ECA6}"/>
    <cellStyle name="Normal 18 2 5" xfId="8178" xr:uid="{8CC3B76C-7F80-419A-A1B4-EF79C00A10D5}"/>
    <cellStyle name="Normal 18 2 6" xfId="8953" xr:uid="{80487790-1C45-4A92-BABF-E9360438E4CC}"/>
    <cellStyle name="Normal 18 2 7" xfId="9169" xr:uid="{38F7AFCA-CF9E-4D28-AC44-2BF21B87949F}"/>
    <cellStyle name="Normal 18 2 8" xfId="9884" xr:uid="{7F071109-7B77-46E9-9480-352E0F1F7DB5}"/>
    <cellStyle name="Normal 18 2 9" xfId="3218" xr:uid="{BCCF4756-EA37-4257-8F23-41E8A3DB6BA4}"/>
    <cellStyle name="Normal 18 2 9 2" xfId="3366" xr:uid="{F2EEF425-1971-456D-8426-915BA097D56D}"/>
    <cellStyle name="Normal 18 2 9 3" xfId="7545" xr:uid="{26E51075-CF0E-4051-89FD-46F9A1C1D729}"/>
    <cellStyle name="Normal 18 2 9 4" xfId="8448" xr:uid="{28F9E154-AAA5-4E07-B095-8D930B35E152}"/>
    <cellStyle name="Normal 18 2 9 5" xfId="9215" xr:uid="{B1184857-8019-401C-8A9E-DFE05913FBA5}"/>
    <cellStyle name="Normal 18 2 9 6" xfId="11904" xr:uid="{9328E245-FB8F-4783-817A-B5B705C22D3E}"/>
    <cellStyle name="Normal 18 2 9 7" xfId="50068" xr:uid="{482D0F10-447A-4235-8C66-4F2BA2BA1D31}"/>
    <cellStyle name="Normal 18 3" xfId="5072" xr:uid="{58F34D71-E75C-4709-ADB3-E8F4E23F170E}"/>
    <cellStyle name="Normal 18 3 2" xfId="3272" xr:uid="{0148A4DC-635D-4F96-A00B-0547D2FFE873}"/>
    <cellStyle name="Normal 18 3 2 2" xfId="3275" xr:uid="{9373144C-EC6D-474C-B969-2A9E8178E218}"/>
    <cellStyle name="Normal 18 3 2 2 2" xfId="3429" xr:uid="{B3FBBA0D-2171-4E79-9068-9F19D230E3DE}"/>
    <cellStyle name="Normal 18 3 2 2 3" xfId="7595" xr:uid="{95851310-C90E-444C-ACAA-6128289E51AB}"/>
    <cellStyle name="Normal 18 3 2 2 4" xfId="8500" xr:uid="{52B35BD2-4A74-48C3-8DBE-F46D871821F9}"/>
    <cellStyle name="Normal 18 3 2 2 5" xfId="9275" xr:uid="{AD5893FA-2A0A-42ED-B353-C8A63085CC7A}"/>
    <cellStyle name="Normal 18 3 2 3" xfId="3426" xr:uid="{7442471E-10FF-4492-B450-6B7BDDD03FF4}"/>
    <cellStyle name="Normal 18 3 2 4" xfId="7592" xr:uid="{75656786-9F2F-4674-A5E5-A6B26A478F67}"/>
    <cellStyle name="Normal 18 3 2 5" xfId="8497" xr:uid="{FEFAB3C0-A762-4BCD-B9CC-9099316BB297}"/>
    <cellStyle name="Normal 18 3 2 6" xfId="9272" xr:uid="{7D6E3082-832C-4022-8BEB-2179B5CDEDAF}"/>
    <cellStyle name="Normal 18 3 3" xfId="11102" xr:uid="{5A8F572E-951F-4FD1-ADDB-56AC45EFF60D}"/>
    <cellStyle name="Normal 18 4" xfId="3446" xr:uid="{D26D5E21-A72F-4CCD-ACF5-2973011583F7}"/>
    <cellStyle name="Normal 18 4 2" xfId="11996" xr:uid="{FF4B9E1D-F1FD-40CD-BED0-086D7C735E58}"/>
    <cellStyle name="Normal 18 5" xfId="7607" xr:uid="{4C0782ED-7B73-42F0-A67A-4EB933D6B115}"/>
    <cellStyle name="Normal 18 6" xfId="8512" xr:uid="{529CDB62-31A8-4290-BD05-71D283FB854B}"/>
    <cellStyle name="Normal 18 7" xfId="9289" xr:uid="{883AE8A4-2AEC-4655-9A05-58E6AB3B7F60}"/>
    <cellStyle name="Normal 18 8" xfId="50365" xr:uid="{1AAC0DA1-D2FF-4D5C-9F16-8F721F742AE2}"/>
    <cellStyle name="Normal 18 9" xfId="3180" xr:uid="{46228D78-08C0-4BFB-B999-1B8F0D75D1F2}"/>
    <cellStyle name="Normal 19" xfId="151" xr:uid="{896C14F8-89A1-4130-A691-28974DB571BF}"/>
    <cellStyle name="Normal 19 12" xfId="11916" xr:uid="{0546400D-B473-429A-9780-D757DE14CAE6}"/>
    <cellStyle name="Normal 19 2" xfId="5048" xr:uid="{E67517FF-AF6E-476B-AF72-E002C16BAC3E}"/>
    <cellStyle name="Normal 19 2 2" xfId="3249" xr:uid="{A7846B71-2D91-47CB-8F50-B9A3497B3D22}"/>
    <cellStyle name="Normal 19 2 2 2" xfId="3400" xr:uid="{2FADA3A9-9D5E-4FBF-A84D-7EEABE0F7718}"/>
    <cellStyle name="Normal 19 2 2 3" xfId="3265" xr:uid="{DA531DBE-0826-41A5-94CB-940ED8AA8FE6}"/>
    <cellStyle name="Normal 19 2 2 3 2" xfId="3416" xr:uid="{E5308348-658B-4DA0-A8A3-6CC94A134B65}"/>
    <cellStyle name="Normal 19 2 2 3 3" xfId="7586" xr:uid="{D74203E4-7828-4811-BC59-58650E203FC2}"/>
    <cellStyle name="Normal 19 2 2 3 4" xfId="8491" xr:uid="{6435E223-6C51-4DB5-9AEB-5BAD6F709F88}"/>
    <cellStyle name="Normal 19 2 2 3 5" xfId="9264" xr:uid="{93A8CE24-3563-40C7-B32E-ED2F4271546F}"/>
    <cellStyle name="Normal 19 2 2 4" xfId="7573" xr:uid="{8CA6B38D-D4A4-4FF6-BD74-9AF564A7025D}"/>
    <cellStyle name="Normal 19 2 2 5" xfId="8477" xr:uid="{3B4ED6F4-A09C-4149-BD38-1C1E54BC9C1B}"/>
    <cellStyle name="Normal 19 2 2 6" xfId="9248" xr:uid="{B90F83B7-F715-4141-A236-122A0F95783E}"/>
    <cellStyle name="Normal 19 3" xfId="3447" xr:uid="{24E43EFA-247C-4198-B3B4-B06AFDC45C4E}"/>
    <cellStyle name="Normal 19 4" xfId="7608" xr:uid="{DAC5A202-D535-4E53-A95E-F3C7D3831772}"/>
    <cellStyle name="Normal 19 5" xfId="8513" xr:uid="{457518D6-6702-4212-8067-90E08DD5CB76}"/>
    <cellStyle name="Normal 19 6" xfId="9290" xr:uid="{727EF448-0A4D-42B8-9F37-F792D17B12C1}"/>
    <cellStyle name="Normal 19 7" xfId="10836" xr:uid="{3EBA19DD-88EF-4E99-AAB8-5F4C90876D9A}"/>
    <cellStyle name="Normal 19 8" xfId="3145" xr:uid="{CE7F3B28-7FDF-4980-8F8F-A7EF13DB7225}"/>
    <cellStyle name="Normal 2" xfId="2" xr:uid="{00000000-0005-0000-0000-000044000000}"/>
    <cellStyle name="Normal 2 10" xfId="9255" xr:uid="{F42CE528-EDD2-47BE-8A1C-C2DF09262B81}"/>
    <cellStyle name="Normal 2 11" xfId="50013" xr:uid="{C1D0BA81-AD35-45AB-A9DD-396DADBE30B1}"/>
    <cellStyle name="Normal 2 12" xfId="50098" xr:uid="{F6A74A96-AEA0-437A-A1A9-31C4CB5BD315}"/>
    <cellStyle name="Normal 2 13" xfId="50213" xr:uid="{AE058E1E-21DA-4104-AB10-987DC5B4D4AE}"/>
    <cellStyle name="Normal 2 14" xfId="50432" xr:uid="{CCB664F0-A4CC-4B73-8F16-86D3B781304F}"/>
    <cellStyle name="Normal 2 14 2" xfId="2722" xr:uid="{315A6F91-83E7-473B-8610-B966345F16B0}"/>
    <cellStyle name="Normal 2 15" xfId="3052" xr:uid="{034FB7E1-A751-4833-8C95-1FD3C2D67C0D}"/>
    <cellStyle name="Normal 2 2" xfId="13" xr:uid="{00000000-0005-0000-0000-000045000000}"/>
    <cellStyle name="Normal 2 2 10" xfId="7133" xr:uid="{C10103CD-2350-417F-9251-9AE1A40E3E9D}"/>
    <cellStyle name="Normal 2 2 11" xfId="7591" xr:uid="{F572AEDB-EF2E-4E71-A12C-FF10A25D0FA3}"/>
    <cellStyle name="Normal 2 2 12" xfId="8496" xr:uid="{99663CA7-64B9-4BC5-BFBD-582CE3AB9D47}"/>
    <cellStyle name="Normal 2 2 13" xfId="9271" xr:uid="{470CE789-6EDD-4E0F-9AF3-22F01C42F53F}"/>
    <cellStyle name="Normal 2 2 14" xfId="10790" xr:uid="{DC2EE006-D710-4E5B-AFD6-1B47CD547BF0}"/>
    <cellStyle name="Normal 2 2 15" xfId="50014" xr:uid="{B7C2F8F5-9DE3-4F8C-87F6-9E7A2076B968}"/>
    <cellStyle name="Normal 2 2 16" xfId="50099" xr:uid="{95087385-0F62-4557-9F48-D62CAA2BA4D4}"/>
    <cellStyle name="Normal 2 2 17" xfId="50184" xr:uid="{50254B0D-7912-4119-8119-50E96C3F5B94}"/>
    <cellStyle name="Normal 2 2 17 2" xfId="50224" xr:uid="{C39491A9-78EA-4CCE-84F4-5FCB37C6476D}"/>
    <cellStyle name="Normal 2 2 18" xfId="50190" xr:uid="{821E3878-0CE8-4D3A-AACF-54258F87BD24}"/>
    <cellStyle name="Normal 2 2 19" xfId="3063" xr:uid="{EEB6BE3A-A3E0-4F44-908D-224D31CA67D5}"/>
    <cellStyle name="Normal 2 2 2" xfId="33" xr:uid="{00000000-0005-0000-0000-000046000000}"/>
    <cellStyle name="Normal 2 2 2 2" xfId="148" xr:uid="{8D9E5313-F072-470C-9F87-6529EDA59D43}"/>
    <cellStyle name="Normal 2 2 2 2 2" xfId="5015" xr:uid="{30ECF947-2790-4B35-A942-0CC94F6DB2AD}"/>
    <cellStyle name="Normal 2 2 2 2 2 2" xfId="7494" xr:uid="{C5369ABC-FC4C-4996-9B2D-6A7ED6D0ACAE}"/>
    <cellStyle name="Normal 2 2 2 2 2 2 2" xfId="8364" xr:uid="{6D634FFA-DDE5-4AE2-BF0E-D668C1195E02}"/>
    <cellStyle name="Normal 2 2 2 2 2 2 3" xfId="50452" xr:uid="{E61A61DF-7DD8-4E3A-81CA-E2878566BA20}"/>
    <cellStyle name="Normal 2 2 2 2 2 2 3 2" xfId="50482" xr:uid="{1044C54B-3F3C-4F0D-A839-CFA403627F61}"/>
    <cellStyle name="Normal 2 2 2 2 2 3" xfId="8368" xr:uid="{52434EB6-6983-48BE-B22C-D45B4F59FFDC}"/>
    <cellStyle name="Normal 2 2 2 2 2 3 2" xfId="8397" xr:uid="{8B0C7019-DE2C-475F-B2FE-6C06E0A74456}"/>
    <cellStyle name="Normal 2 2 2 2 2 3 2 2" xfId="9144" xr:uid="{B2799F7E-E5D5-4FC2-A577-439D06C819D9}"/>
    <cellStyle name="Normal 2 2 2 2 2 3 2 2 2" xfId="9176" xr:uid="{F39C9E5B-6FC0-4586-AEF2-1A1D6FDE3D6E}"/>
    <cellStyle name="Normal 2 2 2 2 2 3 2 2 2 2" xfId="49996" xr:uid="{7B6DEF3F-6EF4-4DDF-9D31-0323BB03BF20}"/>
    <cellStyle name="Normal 2 2 2 2 2 3 2 2 2 2 2" xfId="50162" xr:uid="{162DAB65-B61E-4321-8536-A27E01D3DA03}"/>
    <cellStyle name="Normal 2 2 2 2 2 3 2 2 2 2 3" xfId="50197" xr:uid="{8677F34F-DFBA-47BE-99EA-07BCD2DAC210}"/>
    <cellStyle name="Normal 2 2 2 2 2 3 2 2 2 3" xfId="50108" xr:uid="{CDD0E86E-2E4F-4B41-83EB-0B0F2E8D488C}"/>
    <cellStyle name="Normal 2 2 2 2 2 3 2 2 2 4" xfId="50229" xr:uid="{76B96490-AA99-431B-8658-C01EBC85FA5F}"/>
    <cellStyle name="Normal 2 2 2 2 2 3 2 2 2 5" xfId="50248" xr:uid="{804207EC-3011-4EA5-B793-E2D2269EDFEA}"/>
    <cellStyle name="Normal 2 2 2 2 2 3 2 2 2 6" xfId="50260" xr:uid="{0325CAFF-7D09-4221-97A4-ACC1B0F70ACF}"/>
    <cellStyle name="Normal 2 2 2 2 2 3 2 2 2 7" xfId="50275" xr:uid="{6CFB4C27-EA0D-4D5F-8696-DA905A13C111}"/>
    <cellStyle name="Normal 2 2 2 2 2 3 2 2 2 7 2" xfId="50297" xr:uid="{58B004D0-1BD1-4780-99F4-0D2DEBD04A02}"/>
    <cellStyle name="Normal 2 2 2 2 2 3 2 2 2 7 2 2" xfId="50348" xr:uid="{5768D5FA-2F18-4CCA-9B0F-1B279C61C6D3}"/>
    <cellStyle name="Normal 2 2 2 2 2 3 2 2 2 7 2 2 2" xfId="50372" xr:uid="{3997A4CE-B3F3-4066-A996-3AAF59C307E3}"/>
    <cellStyle name="Normal 2 2 2 2 2 3 2 2 2 7 2 2 3" xfId="50410" xr:uid="{CD3C042F-C433-4D6E-A19E-2FBE599E4FAD}"/>
    <cellStyle name="Normal 2 2 2 2 2 3 2 2 2 7 2 2 4" xfId="50434" xr:uid="{2D5D7207-410C-49DE-B799-787C4B7BD125}"/>
    <cellStyle name="Normal 2 2 2 2 2 3 2 2 2 7 2 2 5" xfId="50443" xr:uid="{212DCB11-17F8-4D82-883C-323C653985F0}"/>
    <cellStyle name="Normal 2 2 2 2 2 3 2 2 2 7 2 2 6" xfId="50445" xr:uid="{49BE234E-DC12-424D-B9EF-48B0ADC410B0}"/>
    <cellStyle name="Normal 2 2 2 2 2 3 2 2 2 7 2 2 7" xfId="50454" xr:uid="{F3EC5741-8859-4A9D-9716-57D01A559A6C}"/>
    <cellStyle name="Normal 2 2 2 2 2 3 2 2 2 7 2 2 7 2" xfId="50469" xr:uid="{3ADE6A46-DBFC-48F4-A18E-20BD138543DB}"/>
    <cellStyle name="Normal 2 2 2 2 2 3 2 2 2 7 3" xfId="50311" xr:uid="{8D33B458-2118-4835-9009-E11E47A370E9}"/>
    <cellStyle name="Normal 2 2 2 2 2 3 2 2 2 7 3 2" xfId="50316" xr:uid="{2F61049C-E609-4D50-930C-1C81A72285A1}"/>
    <cellStyle name="Normal 2 2 2 2 2 3 2 3" xfId="9160" xr:uid="{1C937B28-CBB6-4429-8A3E-D3BD111944F2}"/>
    <cellStyle name="Normal 2 2 2 2 2 3 2 3 2" xfId="9192" xr:uid="{4819B9F7-632F-4C66-A469-9177C137FCA1}"/>
    <cellStyle name="Normal 2 2 2 2 2 4" xfId="8984" xr:uid="{D208CA42-9E02-4E00-96E6-F6A82E13F210}"/>
    <cellStyle name="Normal 2 2 2 2 2 5" xfId="9915" xr:uid="{4D75B04C-3423-4CBC-A809-4DF37862EB9E}"/>
    <cellStyle name="Normal 2 2 2 2 2 6" xfId="49975" xr:uid="{CE0D3623-DD7F-47D6-A122-F1072A2940F1}"/>
    <cellStyle name="Normal 2 2 2 2 2 6 2" xfId="50127" xr:uid="{D4D28C83-EF0A-4C04-95D6-CAB7E69453DF}"/>
    <cellStyle name="Normal 2 2 2 2 2 6 3" xfId="50342" xr:uid="{C2DE6628-E6A9-42B2-9581-8BCF42AFED2C}"/>
    <cellStyle name="Normal 2 2 2 2 2 6 4" xfId="50472" xr:uid="{05FFD655-F3E2-427D-B474-091BA32C2615}"/>
    <cellStyle name="Normal 2 2 2 2 3" xfId="3109" xr:uid="{F91D8699-E204-4B7E-BCF4-6ED181EF959B}"/>
    <cellStyle name="Normal 2 2 2 2 7" xfId="147" xr:uid="{58344BEB-1FDF-4E37-BD09-A98CD246C903}"/>
    <cellStyle name="Normal 2 2 2 2 7 2" xfId="3088" xr:uid="{709E27D5-D1E6-471F-9C70-A42A1A9C4477}"/>
    <cellStyle name="Normal 2 2 2 2 7 3" xfId="11910" xr:uid="{FA7FC1AB-3A88-47B2-A3D9-11FEC83F4FE6}"/>
    <cellStyle name="Normal 2 2 2 2 7 4" xfId="3089" xr:uid="{1F65F6DE-BE56-4EAE-B413-0F2B94784BBF}"/>
    <cellStyle name="Normal 2 2 2 3" xfId="2828" xr:uid="{99C79EC4-07EE-4152-9D0F-199833F6C02D}"/>
    <cellStyle name="Normal 2 2 2 3 2" xfId="3022" xr:uid="{A3779C32-BE09-45CA-8660-73275C16097F}"/>
    <cellStyle name="Normal 2 2 2 3 2 2" xfId="8183" xr:uid="{FF3F143D-ABF6-47F3-B910-B8F5DEFA138F}"/>
    <cellStyle name="Normal 2 2 2 3 3" xfId="8958" xr:uid="{41B64E8A-7C94-45EE-9564-5F0D0B858BC5}"/>
    <cellStyle name="Normal 2 2 2 3 4" xfId="9889" xr:uid="{19F1C89E-C7C0-4590-A4DA-42E4964DE18A}"/>
    <cellStyle name="Normal 2 2 2 3 5" xfId="11973" xr:uid="{C0422702-3047-40FA-9773-A51027334E12}"/>
    <cellStyle name="Normal 2 2 2 3 6" xfId="4989" xr:uid="{A9807B0A-CA53-40BD-8B7C-85C2FAEEC215}"/>
    <cellStyle name="Normal 2 2 2 4" xfId="2894" xr:uid="{7E7EFD62-86D8-4A48-A938-DAF80D792F87}"/>
    <cellStyle name="Normal 2 2 2 4 2" xfId="13748" xr:uid="{1313839E-FC6D-44F3-B446-F53B12414535}"/>
    <cellStyle name="Normal 2 2 2 4 3" xfId="4617" xr:uid="{D0F82A70-74E6-48BB-A8CB-48AD746BEC30}"/>
    <cellStyle name="Normal 2 2 2 5" xfId="7463" xr:uid="{604C6321-AB4E-4BB0-BF26-8C484A8143C4}"/>
    <cellStyle name="Normal 2 2 2 6" xfId="57" xr:uid="{00000000-0005-0000-0000-000047000000}"/>
    <cellStyle name="Normal 2 2 2 6 2" xfId="143" xr:uid="{00000000-0005-0000-0000-000048000000}"/>
    <cellStyle name="Normal 2 2 2 6 2 2" xfId="2976" xr:uid="{38F52450-75F0-4D4A-AFF5-B107FA942E00}"/>
    <cellStyle name="Normal 2 2 2 6 2 3" xfId="3269" xr:uid="{33E8BBF1-6870-44DE-9EC9-4C5A610ED974}"/>
    <cellStyle name="Normal 2 2 2 6 3" xfId="2909" xr:uid="{FD658A28-9249-4D45-B7E1-873F1F43E10B}"/>
    <cellStyle name="Normal 2 2 2 6 4" xfId="50117" xr:uid="{10CC493C-ECE2-4CF3-9455-927D29235350}"/>
    <cellStyle name="Normal 2 2 2 7" xfId="3065" xr:uid="{DA494214-740B-4003-BB9B-01F5A052D1DC}"/>
    <cellStyle name="Normal 2 2 3" xfId="39" xr:uid="{00000000-0005-0000-0000-000049000000}"/>
    <cellStyle name="Normal 2 2 3 10" xfId="3072" xr:uid="{ED6F1353-AA00-4532-B530-FD84865A8772}"/>
    <cellStyle name="Normal 2 2 3 2" xfId="120" xr:uid="{00000000-0005-0000-0000-00004A000000}"/>
    <cellStyle name="Normal 2 2 3 2 2" xfId="2959" xr:uid="{3CB86BCF-0B25-498E-B05D-A97F9F077A4E}"/>
    <cellStyle name="Normal 2 2 3 2 2 2" xfId="5022" xr:uid="{511ADD2B-E4D6-400B-A3DC-26663D554BCD}"/>
    <cellStyle name="Normal 2 2 3 2 3" xfId="8214" xr:uid="{03D49904-F559-40FF-90C9-7CCC143A8B02}"/>
    <cellStyle name="Normal 2 2 3 2 4" xfId="8991" xr:uid="{19D58CBC-372F-4695-8F2D-9B721A00F317}"/>
    <cellStyle name="Normal 2 2 3 2 5" xfId="9922" xr:uid="{6863A549-51A8-45D2-9714-ED98D20F34FB}"/>
    <cellStyle name="Normal 2 2 3 2 6" xfId="13729" xr:uid="{0D3D5E8B-A8FC-46EC-8AE8-8519B25CF2EF}"/>
    <cellStyle name="Normal 2 2 3 2 7" xfId="3116" xr:uid="{3EFEE54D-A444-48E2-AD67-1949D9692966}"/>
    <cellStyle name="Normal 2 2 3 3" xfId="2900" xr:uid="{DC71F4FA-F275-4C84-AEAD-4ABF1E4698F6}"/>
    <cellStyle name="Normal 2 2 3 3 2" xfId="5190" xr:uid="{47582BCF-9AB7-4FF5-8E00-C7D463BE9036}"/>
    <cellStyle name="Normal 2 2 3 3 3" xfId="8356" xr:uid="{2CA5C274-F103-4D4F-BB0E-BBE47021BE01}"/>
    <cellStyle name="Normal 2 2 3 3 4" xfId="9134" xr:uid="{45BBE719-A890-431A-9C02-973470C67776}"/>
    <cellStyle name="Normal 2 2 3 3 5" xfId="10075" xr:uid="{C99783EF-7056-44B4-906F-485223FDE262}"/>
    <cellStyle name="Normal 2 2 3 3 6" xfId="3349" xr:uid="{F8DF72F0-40DC-4895-82CD-8F43C8E12EEE}"/>
    <cellStyle name="Normal 2 2 3 4" xfId="4975" xr:uid="{11B85E33-7704-4B0A-86A0-CA6DAB1ED681}"/>
    <cellStyle name="Normal 2 2 3 5" xfId="7466" xr:uid="{42BC140F-679D-40A1-B0C2-9D1DF8DFFA30}"/>
    <cellStyle name="Normal 2 2 3 6" xfId="8172" xr:uid="{AAABF785-51F6-46CE-9647-5F8624EFA543}"/>
    <cellStyle name="Normal 2 2 3 7" xfId="8947" xr:uid="{969AB45F-DAB0-4C86-8B16-0C433D306818}"/>
    <cellStyle name="Normal 2 2 3 8" xfId="9877" xr:uid="{48479F20-6C50-4FF8-B91D-B652364B51EF}"/>
    <cellStyle name="Normal 2 2 3 9" xfId="10834" xr:uid="{5495A3EA-1C67-402D-BE3F-917988D1EE6F}"/>
    <cellStyle name="Normal 2 2 4" xfId="43" xr:uid="{00000000-0005-0000-0000-00004B000000}"/>
    <cellStyle name="Normal 2 2 4 10" xfId="3064" xr:uid="{617D3D11-6F98-4FC5-8806-FBEB08EA942C}"/>
    <cellStyle name="Normal 2 2 4 2" xfId="124" xr:uid="{00000000-0005-0000-0000-00004C000000}"/>
    <cellStyle name="Normal 2 2 4 2 2" xfId="2963" xr:uid="{57909A04-675D-4AF3-894D-E899390ADFDB}"/>
    <cellStyle name="Normal 2 2 4 2 2 2" xfId="5014" xr:uid="{C36F13E6-C534-46F3-AFA3-0688DB0D4DA2}"/>
    <cellStyle name="Normal 2 2 4 2 2 2 2 2 3" xfId="3216" xr:uid="{8EB7C01B-574B-42E7-806F-DEA9998C78FC}"/>
    <cellStyle name="Normal 2 2 4 2 2 2 2 2 3 2" xfId="3226" xr:uid="{F7B811ED-490D-4B28-947B-B607F11CB583}"/>
    <cellStyle name="Normal 2 2 4 2 2 2 2 2 3 2 2" xfId="3241" xr:uid="{091E4EF5-D73B-4DBE-9A3F-C825D529B501}"/>
    <cellStyle name="Normal 2 2 4 2 2 2 2 2 3 2 2 10" xfId="11947" xr:uid="{A2873400-B359-4A0A-9A63-AC33A1DFAA84}"/>
    <cellStyle name="Normal 2 2 4 2 2 2 2 2 3 2 2 11" xfId="50095" xr:uid="{F3C2ED81-0A17-458F-AE34-DBEBE74EDD98}"/>
    <cellStyle name="Normal 2 2 4 2 2 2 2 2 3 2 2 2" xfId="3288" xr:uid="{5C3A9399-60BC-42C9-BE7D-C5472C30144F}"/>
    <cellStyle name="Normal 2 2 4 2 2 2 2 2 3 2 2 2 2" xfId="3316" xr:uid="{1FD4DBA7-AEE2-488F-9E22-AF3141E45E5D}"/>
    <cellStyle name="Normal 2 2 4 2 2 2 2 2 3 2 2 2 2 2" xfId="5162" xr:uid="{1EA28E4D-D7A4-418B-804D-D29B15EE04CE}"/>
    <cellStyle name="Normal 2 2 4 2 2 2 2 2 3 2 2 2 2 3" xfId="8328" xr:uid="{D16EB8B8-B6AB-4E4D-BE6E-12A2E84B70F6}"/>
    <cellStyle name="Normal 2 2 4 2 2 2 2 2 3 2 2 2 2 4" xfId="9106" xr:uid="{4D80886F-7631-46BB-9529-54C4EBA7F482}"/>
    <cellStyle name="Normal 2 2 4 2 2 2 2 2 3 2 2 2 2 5" xfId="10047" xr:uid="{42B7A786-3A58-4A18-82F0-F579404A7528}"/>
    <cellStyle name="Normal 2 2 4 2 2 2 2 2 3 2 2 2 3" xfId="3340" xr:uid="{22FEE720-5C1E-49CE-A9F4-27165F4E101A}"/>
    <cellStyle name="Normal 2 2 4 2 2 2 2 2 3 2 2 2 3 2" xfId="3504" xr:uid="{DE3F7716-E095-4AC1-A9D4-21E1C912313A}"/>
    <cellStyle name="Normal 2 2 4 2 2 2 2 2 3 2 2 2 3 3" xfId="7664" xr:uid="{B216CB6E-DD5A-4FEF-B03E-E6DCD47715DB}"/>
    <cellStyle name="Normal 2 2 4 2 2 2 2 2 3 2 2 2 3 4" xfId="8375" xr:uid="{33246AA8-356A-46E4-AAEB-FEE5DDB7A47E}"/>
    <cellStyle name="Normal 2 2 4 2 2 2 2 2 3 2 2 2 3 4 2" xfId="8403" xr:uid="{F00FC2F4-DCC4-4FC3-A885-D161072FA832}"/>
    <cellStyle name="Normal 2 2 4 2 2 2 2 2 3 2 2 2 3 4 2 2" xfId="9147" xr:uid="{607B15A1-4A94-4A42-8CAF-602EA69595C0}"/>
    <cellStyle name="Normal 2 2 4 2 2 2 2 2 3 2 2 2 3 4 2 2 2" xfId="9179" xr:uid="{46FCCBB5-689E-48CE-959D-7FC7C49961D5}"/>
    <cellStyle name="Normal 2 2 4 2 2 2 2 2 3 2 2 2 3 4 2 2 2 2" xfId="49999" xr:uid="{927BD22F-1999-4767-BDDB-70F890090ED2}"/>
    <cellStyle name="Normal 2 2 4 2 2 2 2 2 3 2 2 2 3 4 2 2 2 2 2" xfId="50165" xr:uid="{2D08A788-39F9-4346-A9FF-0A15F1320BD5}"/>
    <cellStyle name="Normal 2 2 4 2 2 2 2 2 3 2 2 2 3 4 2 2 2 2 3" xfId="50204" xr:uid="{5964A9DE-3FB3-45A5-B791-785878EB7819}"/>
    <cellStyle name="Normal 2 2 4 2 2 2 2 2 3 2 2 2 3 4 2 2 2 3" xfId="50139" xr:uid="{AC0169F4-4D7C-4A61-8423-7A09316AA59F}"/>
    <cellStyle name="Normal 2 2 4 2 2 2 2 2 3 2 2 2 3 4 2 2 2 4" xfId="50237" xr:uid="{8978291D-0401-4D94-8FFD-701A9CF25D74}"/>
    <cellStyle name="Normal 2 2 4 2 2 2 2 2 3 2 2 2 3 4 2 2 2 5" xfId="50258" xr:uid="{FCCCCAFB-ACB9-4651-BE79-8F82C887D36C}"/>
    <cellStyle name="Normal 2 2 4 2 2 2 2 2 3 2 2 2 3 4 2 2 2 6" xfId="50269" xr:uid="{CF17A134-77CD-4E21-A7EA-0C2C77F70935}"/>
    <cellStyle name="Normal 2 2 4 2 2 2 2 2 3 2 2 2 3 4 2 2 2 7" xfId="50284" xr:uid="{58626E62-AC4B-42A4-83CE-C5A8101D0FBC}"/>
    <cellStyle name="Normal 2 2 4 2 2 2 2 2 3 2 2 2 3 4 2 2 2 8" xfId="50356" xr:uid="{1D060A54-EA83-4623-984C-3D883174B060}"/>
    <cellStyle name="Normal 2 2 4 2 2 2 2 2 3 2 2 2 3 4 2 2 2 8 2" xfId="50378" xr:uid="{5A6A4818-778C-4086-9933-8BD2E9A34DB2}"/>
    <cellStyle name="Normal 2 2 4 2 2 2 2 2 3 2 2 2 3 4 2 2 2 8 3" xfId="50417" xr:uid="{5F9BE5B7-2001-4DAB-ABC8-1C8710EBC960}"/>
    <cellStyle name="Normal 2 2 4 2 2 2 2 2 3 2 2 2 3 4 2 2 2 8 4" xfId="50460" xr:uid="{BD80A6A0-87B0-404E-8D95-4065E463CFEA}"/>
    <cellStyle name="Normal 2 2 4 2 2 2 2 2 3 2 2 2 3 4 2 2 2 8 5" xfId="50440" xr:uid="{85B19AFC-5FEE-4903-9840-950BAD22DDDB}"/>
    <cellStyle name="Normal 2 2 4 2 2 2 2 2 3 2 2 2 3 4 2 2 2 8 6" xfId="50489" xr:uid="{F132E202-7E52-43EE-BA75-8BEC260193EE}"/>
    <cellStyle name="Normal 2 2 4 2 2 2 2 2 3 2 2 2 3 5" xfId="8569" xr:uid="{D26D57BA-EC3F-43E2-B982-190345ACF1F0}"/>
    <cellStyle name="Normal 2 2 4 2 2 2 2 2 3 2 2 2 3 6" xfId="9338" xr:uid="{55A9457A-7489-493F-9A5D-AEECAC858AF4}"/>
    <cellStyle name="Normal 2 2 4 2 2 2 2 2 3 2 2 2 4" xfId="5138" xr:uid="{E9240F91-6470-46B7-890C-E46E16A652A7}"/>
    <cellStyle name="Normal 2 2 4 2 2 2 2 2 3 2 2 2 5" xfId="8307" xr:uid="{6448AE88-6239-4DAC-BDE1-717D9700F77D}"/>
    <cellStyle name="Normal 2 2 4 2 2 2 2 2 3 2 2 2 6" xfId="9085" xr:uid="{A4273239-9826-4AFD-B90A-3ADBD224A79C}"/>
    <cellStyle name="Normal 2 2 4 2 2 2 2 2 3 2 2 2 7" xfId="10025" xr:uid="{DF0A8716-1467-4ADC-B0CC-54CBFFB769EA}"/>
    <cellStyle name="Normal 2 2 4 2 2 2 2 2 3 2 2 3" xfId="3291" xr:uid="{F66E4747-B54F-4B80-954B-0C47BB3CFCFF}"/>
    <cellStyle name="Normal 2 2 4 2 2 2 2 2 3 2 2 3 2" xfId="3309" xr:uid="{BB65AEED-42F7-4CAC-B96E-1FE68D922157}"/>
    <cellStyle name="Normal 2 2 4 2 2 2 2 2 3 2 2 3 2 2" xfId="5155" xr:uid="{A106263F-AF87-4051-BE3F-FB8EE9506651}"/>
    <cellStyle name="Normal 2 2 4 2 2 2 2 2 3 2 2 3 2 3" xfId="8321" xr:uid="{25F94687-E3AD-44A8-89D2-F0E634EFDA91}"/>
    <cellStyle name="Normal 2 2 4 2 2 2 2 2 3 2 2 3 2 4" xfId="9099" xr:uid="{839CBAD1-0604-4423-BB23-6A20CA36BBDD}"/>
    <cellStyle name="Normal 2 2 4 2 2 2 2 2 3 2 2 3 2 5" xfId="10040" xr:uid="{F6C2DBB2-7AD7-46C2-B213-65F6F2D3B9B7}"/>
    <cellStyle name="Normal 2 2 4 2 2 2 2 2 3 2 2 3 3" xfId="3337" xr:uid="{6CA1F35D-FFCE-4908-B638-3CCF4588896B}"/>
    <cellStyle name="Normal 2 2 4 2 2 2 2 2 3 2 2 3 3 2" xfId="3505" xr:uid="{FD4C3596-F82E-434B-99F1-35575955462C}"/>
    <cellStyle name="Normal 2 2 4 2 2 2 2 2 3 2 2 3 3 3" xfId="7665" xr:uid="{2724CF4F-1B26-443B-B259-1C28834FFA48}"/>
    <cellStyle name="Normal 2 2 4 2 2 2 2 2 3 2 2 3 3 4" xfId="8570" xr:uid="{09F664B9-BF89-4523-A427-EA19E6A48C8C}"/>
    <cellStyle name="Normal 2 2 4 2 2 2 2 2 3 2 2 3 3 5" xfId="9339" xr:uid="{302B7B00-2044-4D26-98FB-9C9B140A2DA7}"/>
    <cellStyle name="Normal 2 2 4 2 2 2 2 2 3 2 2 3 4" xfId="3496" xr:uid="{011AB415-099E-4237-9775-18E66D314792}"/>
    <cellStyle name="Normal 2 2 4 2 2 2 2 2 3 2 2 3 5" xfId="7656" xr:uid="{465C5C1B-3EC3-4586-8283-9E728622BB75}"/>
    <cellStyle name="Normal 2 2 4 2 2 2 2 2 3 2 2 3 6" xfId="8365" xr:uid="{CFDCC274-0F6A-4A6F-9278-54F3EBF55702}"/>
    <cellStyle name="Normal 2 2 4 2 2 2 2 2 3 2 2 3 6 2" xfId="8393" xr:uid="{9726D467-4B36-4B28-B4D5-178D5E92F474}"/>
    <cellStyle name="Normal 2 2 4 2 2 2 2 2 3 2 2 3 6 2 2" xfId="9140" xr:uid="{C83FD540-3F44-4ED5-B9F2-A081B65B496E}"/>
    <cellStyle name="Normal 2 2 4 2 2 2 2 2 3 2 2 3 6 2 2 2" xfId="9172" xr:uid="{2069FCA8-2A6C-4101-B8F7-FDF06C146775}"/>
    <cellStyle name="Normal 2 2 4 2 2 2 2 2 3 2 2 3 6 2 2 2 2" xfId="49991" xr:uid="{09113241-0778-42E8-97DD-6C8FBC2BF558}"/>
    <cellStyle name="Normal 2 2 4 2 2 2 2 2 3 2 2 3 6 2 2 2 2 2" xfId="50157" xr:uid="{0F7F9DC2-F656-4584-99B6-D76EC7FFC2DD}"/>
    <cellStyle name="Normal 2 2 4 2 2 2 2 2 3 2 2 3 6 2 2 2 2 3" xfId="50202" xr:uid="{F9B5A977-35C6-471E-9EA2-A9E3529E677A}"/>
    <cellStyle name="Normal 2 2 4 2 2 2 2 2 3 2 2 3 6 2 2 2 3" xfId="50134" xr:uid="{165899A1-5E13-433C-9C96-BE4368852AF9}"/>
    <cellStyle name="Normal 2 2 4 2 2 2 2 2 3 2 2 3 6 2 2 2 4" xfId="50230" xr:uid="{7D0AAC54-31B3-4731-AF3B-7B5204552018}"/>
    <cellStyle name="Normal 2 2 4 2 2 2 2 2 3 2 2 3 6 2 2 2 5" xfId="50253" xr:uid="{9E05A97E-589B-4609-ACD9-2010825B693F}"/>
    <cellStyle name="Normal 2 2 4 2 2 2 2 2 3 2 2 3 6 2 2 2 6" xfId="50262" xr:uid="{28A91162-9226-4D05-A4BD-CDD08123B069}"/>
    <cellStyle name="Normal 2 2 4 2 2 2 2 2 3 2 2 3 6 2 2 2 7" xfId="50277" xr:uid="{4B73A37A-49D5-488D-9DE5-C53A2297D669}"/>
    <cellStyle name="Normal 2 2 4 2 2 2 2 2 3 2 2 3 6 2 2 2 7 2 2" xfId="50353" xr:uid="{A10CF3DE-61C9-40A4-8396-4C83A4B16859}"/>
    <cellStyle name="Normal 2 2 4 2 2 2 2 2 3 2 2 3 6 2 2 2 7 2 2 2" xfId="50375" xr:uid="{534A28AB-043D-4596-B595-CFE9CA6784F7}"/>
    <cellStyle name="Normal 2 2 4 2 2 2 2 2 3 2 2 3 6 2 2 2 7 2 2 3" xfId="50414" xr:uid="{D10609C7-CBF3-4209-AC45-F9DF3DCBB42C}"/>
    <cellStyle name="Normal 2 2 4 2 2 2 2 2 3 2 2 3 6 2 2 2 7 2 2 4" xfId="50457" xr:uid="{032F34C4-F07E-423B-9DB4-75220A7CB795}"/>
    <cellStyle name="Normal 2 2 4 2 2 2 2 2 3 2 2 3 6 2 2 2 7 2 2 4 2" xfId="50485" xr:uid="{0F99B28A-A695-434A-BCF8-9CF62BF91466}"/>
    <cellStyle name="Normal 2 2 4 2 2 2 2 2 3 2 2 3 6 2 2 2 7 2 2 5" xfId="50438" xr:uid="{11E2BFE7-D1C0-44DE-BC82-AD73A00C02C7}"/>
    <cellStyle name="Normal 2 2 4 2 2 2 2 2 3 2 2 3 7" xfId="8561" xr:uid="{ED1AE5B9-2385-4FFE-A86D-02C909342A4B}"/>
    <cellStyle name="Normal 2 2 4 2 2 2 2 2 3 2 2 3 8" xfId="9331" xr:uid="{04081F02-8C56-4813-8863-BD776646ECF0}"/>
    <cellStyle name="Normal 2 2 4 2 2 2 2 2 3 2 2 4" xfId="3257" xr:uid="{A3DC2E4D-2582-4A5D-A08D-DA8A510030C5}"/>
    <cellStyle name="Normal 2 2 4 2 2 2 2 2 3 2 2 4 2" xfId="3303" xr:uid="{5F5791A9-19A1-4B9E-9354-7A05F52F30C2}"/>
    <cellStyle name="Normal 2 2 4 2 2 2 2 2 3 2 2 4 2 2" xfId="3321" xr:uid="{9FDCF50D-1D17-4754-BFA1-9FA9A2D9905D}"/>
    <cellStyle name="Normal 2 2 4 2 2 2 2 2 3 2 2 4 2 2 2" xfId="5166" xr:uid="{A91B6925-351C-468D-AA6A-42447D728EC0}"/>
    <cellStyle name="Normal 2 2 4 2 2 2 2 2 3 2 2 4 2 2 3" xfId="8332" xr:uid="{319AE8E1-ABAF-42D9-812D-FE77E2DFACC3}"/>
    <cellStyle name="Normal 2 2 4 2 2 2 2 2 3 2 2 4 2 2 4" xfId="9110" xr:uid="{5C3184EE-8D8B-4293-A8B8-731FF45A321C}"/>
    <cellStyle name="Normal 2 2 4 2 2 2 2 2 3 2 2 4 2 2 5" xfId="10051" xr:uid="{1EAE8320-6B4D-4AC5-B58C-10366A091A3B}"/>
    <cellStyle name="Normal 2 2 4 2 2 2 2 2 3 2 2 4 2 3" xfId="5150" xr:uid="{068807FF-DCDF-4CC7-AD45-1E2DBFDA7C94}"/>
    <cellStyle name="Normal 2 2 4 2 2 2 2 2 3 2 2 4 2 4" xfId="8316" xr:uid="{DF21C626-D4B1-4C15-8F0B-56DF4F6C6945}"/>
    <cellStyle name="Normal 2 2 4 2 2 2 2 2 3 2 2 4 2 5" xfId="9094" xr:uid="{9AC685BA-9141-45E9-BCB4-412691A2513C}"/>
    <cellStyle name="Normal 2 2 4 2 2 2 2 2 3 2 2 4 2 6" xfId="10035" xr:uid="{82280E19-8419-4A17-B950-B075BAE21025}"/>
    <cellStyle name="Normal 2 2 4 2 2 2 2 2 3 2 2 4 3" xfId="3408" xr:uid="{4EA3E1FA-7974-4131-810D-DA7C9E9F6B60}"/>
    <cellStyle name="Normal 2 2 4 2 2 2 2 2 3 2 2 4 4" xfId="7578" xr:uid="{E553E173-D0C2-4284-BF60-546863053F74}"/>
    <cellStyle name="Normal 2 2 4 2 2 2 2 2 3 2 2 4 5" xfId="8483" xr:uid="{31E9265E-0143-4FCF-AFD7-17B224D9B3A9}"/>
    <cellStyle name="Normal 2 2 4 2 2 2 2 2 3 2 2 4 6" xfId="9256" xr:uid="{AB24A270-13DD-4AC1-8991-1F86293D7756}"/>
    <cellStyle name="Normal 2 2 4 2 2 2 2 2 3 2 2 5" xfId="3336" xr:uid="{B4EDF672-81B4-4C09-9EE3-0D19210F491F}"/>
    <cellStyle name="Normal 2 2 4 2 2 2 2 2 3 2 2 5 2" xfId="5180" xr:uid="{5145E610-E412-4611-AA24-6DD86A8F7DEF}"/>
    <cellStyle name="Normal 2 2 4 2 2 2 2 2 3 2 2 5 3" xfId="8346" xr:uid="{BD36A016-2BA2-4D39-9A68-6761956DE5C6}"/>
    <cellStyle name="Normal 2 2 4 2 2 2 2 2 3 2 2 5 4" xfId="9124" xr:uid="{A265BEE2-FCC7-43A3-A950-9FF91BC1090F}"/>
    <cellStyle name="Normal 2 2 4 2 2 2 2 2 3 2 2 5 5" xfId="10065" xr:uid="{9E77C4A8-5E69-4C23-B498-984460DE5144}"/>
    <cellStyle name="Normal 2 2 4 2 2 2 2 2 3 2 2 6" xfId="3392" xr:uid="{B3806E4D-04C0-4C4E-B82D-FA3059DD2558}"/>
    <cellStyle name="Normal 2 2 4 2 2 2 2 2 3 2 2 7" xfId="7565" xr:uid="{75331176-3DB5-406F-8FD6-2B812272A866}"/>
    <cellStyle name="Normal 2 2 4 2 2 2 2 2 3 2 2 8" xfId="8469" xr:uid="{7FA17740-5914-4B9D-95E2-67065B20155E}"/>
    <cellStyle name="Normal 2 2 4 2 2 2 2 2 3 2 2 9" xfId="9240" xr:uid="{170E1C6D-E87F-4009-83BF-085BE4406642}"/>
    <cellStyle name="Normal 2 2 4 2 2 2 2 2 3 2 3" xfId="3376" xr:uid="{07029132-C071-438E-9A8F-DB63A2116E52}"/>
    <cellStyle name="Normal 2 2 4 2 2 2 2 2 3 2 4" xfId="7552" xr:uid="{795142B4-B598-4B87-A9E0-322297D2D944}"/>
    <cellStyle name="Normal 2 2 4 2 2 2 2 2 3 2 5" xfId="8456" xr:uid="{B040CB97-92B9-44DF-A7C0-D7EF793F0DDB}"/>
    <cellStyle name="Normal 2 2 4 2 2 2 2 2 3 2 6" xfId="9225" xr:uid="{3C038EFD-1484-4E22-BE30-62C5D54F9C3C}"/>
    <cellStyle name="Normal 2 2 4 2 2 2 2 2 3 2 7" xfId="10880" xr:uid="{E3EED63E-A0BD-4971-AB0C-9CB5874CB502}"/>
    <cellStyle name="Normal 2 2 4 2 2 2 2 2 3 2 8" xfId="50081" xr:uid="{033BBE6C-C412-4A49-8A57-F28C104A2FE5}"/>
    <cellStyle name="Normal 2 2 4 2 2 2 2 2 3 2 9" xfId="50346" xr:uid="{5437CB04-324F-47ED-8EE0-89E444DE33F4}"/>
    <cellStyle name="Normal 2 2 4 2 2 2 2 2 3 3" xfId="3364" xr:uid="{726D2A19-F48B-4133-BF0B-978019F11CD5}"/>
    <cellStyle name="Normal 2 2 4 2 2 2 2 2 3 4" xfId="7543" xr:uid="{6DA6DC90-17BA-4C86-B1F8-04561CFFF95A}"/>
    <cellStyle name="Normal 2 2 4 2 2 2 2 2 3 4 2" xfId="3168" xr:uid="{5D3977A0-BED7-4CA4-B12E-327952BA873C}"/>
    <cellStyle name="Normal 2 2 4 2 2 2 2 2 3 4 2 10" xfId="9244" xr:uid="{B48B10FA-7B48-42ED-AD3F-388F6B439FC1}"/>
    <cellStyle name="Normal 2 2 4 2 2 2 2 2 3 4 2 11" xfId="11944" xr:uid="{B2567EE1-39F0-47F3-8312-22B258C63B8D}"/>
    <cellStyle name="Normal 2 2 4 2 2 2 2 2 3 4 2 12" xfId="50090" xr:uid="{0E1954E3-96AB-4508-9B73-2E168CFE2F81}"/>
    <cellStyle name="Normal 2 2 4 2 2 2 2 2 3 4 2 2" xfId="3274" xr:uid="{42E88DBD-462F-40A3-AF58-B6AEC4B945B1}"/>
    <cellStyle name="Normal 2 2 4 2 2 2 2 2 3 4 2 2 2" xfId="3428" xr:uid="{BEF64AA9-4F73-4320-AC09-ADDA153217C1}"/>
    <cellStyle name="Normal 2 2 4 2 2 2 2 2 3 4 2 2 3" xfId="7594" xr:uid="{BACF6B58-17BC-49BD-B29C-E239969D8BB3}"/>
    <cellStyle name="Normal 2 2 4 2 2 2 2 2 3 4 2 2 4" xfId="8499" xr:uid="{52732171-6E24-4942-B17B-07713DE72110}"/>
    <cellStyle name="Normal 2 2 4 2 2 2 2 2 3 4 2 2 5" xfId="9274" xr:uid="{EC7362B8-666E-402C-924F-6D364264BDEB}"/>
    <cellStyle name="Normal 2 2 4 2 2 2 2 2 3 4 2 3" xfId="3261" xr:uid="{4C5CFB8E-3F79-40DA-A9EB-09F97FECF589}"/>
    <cellStyle name="Normal 2 2 4 2 2 2 2 2 3 4 2 3 2" xfId="3300" xr:uid="{10F8E320-BED1-4F99-9FE6-5ACDCBC60EF0}"/>
    <cellStyle name="Normal 2 2 4 2 2 2 2 2 3 4 2 3 2 2" xfId="3318" xr:uid="{B9D3F66D-E38A-45B1-88EF-B789ABF0A98F}"/>
    <cellStyle name="Normal 2 2 4 2 2 2 2 2 3 4 2 3 2 2 2" xfId="3510" xr:uid="{54BB7C0F-12F5-4BAF-9DE6-6D4BE69C27A9}"/>
    <cellStyle name="Normal 2 2 4 2 2 2 2 2 3 4 2 3 2 2 3" xfId="7669" xr:uid="{5811E664-C89C-4236-A741-2FC3BDCCEC87}"/>
    <cellStyle name="Normal 2 2 4 2 2 2 2 2 3 4 2 3 2 2 4" xfId="8382" xr:uid="{974586DF-3FFC-4CE6-9687-3AB4177B9EA6}"/>
    <cellStyle name="Normal 2 2 4 2 2 2 2 2 3 4 2 3 2 2 4 2" xfId="8409" xr:uid="{E33C3A07-700D-4CED-9F8B-7B4F66BC5A71}"/>
    <cellStyle name="Normal 2 2 4 2 2 2 2 2 3 4 2 3 2 2 4 2 2" xfId="9156" xr:uid="{A12DBD41-3526-409A-9639-5658902B2811}"/>
    <cellStyle name="Normal 2 2 4 2 2 2 2 2 3 4 2 3 2 2 4 2 2 2" xfId="9188" xr:uid="{C4C4C0BB-145E-48CF-901D-23BA3F58D96C}"/>
    <cellStyle name="Normal 2 2 4 2 2 2 2 2 3 4 2 3 2 2 4 2 2 2 2" xfId="50008" xr:uid="{36838459-86AC-4254-ABBC-52253B9876AA}"/>
    <cellStyle name="Normal 2 2 4 2 2 2 2 2 3 4 2 3 2 2 4 2 2 2 2 2" xfId="50176" xr:uid="{7D4029AD-A440-461D-905A-3539488BA2CA}"/>
    <cellStyle name="Normal 2 2 4 2 2 2 2 2 3 4 2 3 2 2 4 2 2 2 3" xfId="50109" xr:uid="{42C85588-E955-410E-BEF7-C0F5F7B58539}"/>
    <cellStyle name="Normal 2 2 4 2 2 2 2 2 3 4 2 3 2 2 4 2 2 2 4" xfId="50241" xr:uid="{BB77A66F-0DF1-457C-B1B8-1B84AB685976}"/>
    <cellStyle name="Normal 2 2 4 2 2 2 2 2 3 4 2 3 2 2 4 2 2 2 5" xfId="50249" xr:uid="{42ABA2BD-B8F5-4AC6-9574-2D819C95079D}"/>
    <cellStyle name="Normal 2 2 4 2 2 2 2 2 3 4 2 3 2 2 4 2 2 2 6" xfId="50273" xr:uid="{7CF0BAB3-92FD-4BC1-BFDF-A16689C6A36A}"/>
    <cellStyle name="Normal 2 2 4 2 2 2 2 2 3 4 2 3 2 2 4 2 2 2 7" xfId="50288" xr:uid="{6D8A76DE-896B-435C-BF0F-FB2D6DFA58AF}"/>
    <cellStyle name="Normal 2 2 4 2 2 2 2 2 3 4 2 3 2 2 4 2 2 2 8" xfId="50368" xr:uid="{C10B63DD-5C6D-4ACD-95A7-6B13B46CDC90}"/>
    <cellStyle name="Normal 2 2 4 2 2 2 2 2 3 4 2 3 2 2 4 2 3" xfId="9161" xr:uid="{BE87B62A-DEFC-4AA4-8607-48668A69EC0D}"/>
    <cellStyle name="Normal 2 2 4 2 2 2 2 2 3 4 2 3 2 2 4 2 3 2" xfId="9193" xr:uid="{5AA2496F-D700-4DC3-AFC6-0D703AD04C57}"/>
    <cellStyle name="Normal 2 2 4 2 2 2 2 2 3 4 2 3 2 2 5" xfId="8574" xr:uid="{8E9ECFA9-4D0D-4A2A-8335-742032296E25}"/>
    <cellStyle name="Normal 2 2 4 2 2 2 2 2 3 4 2 3 2 2 6" xfId="9343" xr:uid="{C816DD19-32E9-4D31-9CB4-BDA7C3C63279}"/>
    <cellStyle name="Normal 2 2 4 2 2 2 2 2 3 4 2 3 2 3" xfId="5147" xr:uid="{9EF5EDF5-C64D-4D64-9462-B2448D4B6020}"/>
    <cellStyle name="Normal 2 2 4 2 2 2 2 2 3 4 2 3 2 4" xfId="8313" xr:uid="{69FCC9C1-96D6-4FE1-B9C7-85DCFBCC2DFF}"/>
    <cellStyle name="Normal 2 2 4 2 2 2 2 2 3 4 2 3 2 5" xfId="9091" xr:uid="{B036C13D-8424-462A-BEAF-39C28CE82B20}"/>
    <cellStyle name="Normal 2 2 4 2 2 2 2 2 3 4 2 3 2 6" xfId="10032" xr:uid="{BC282084-5D46-40C1-B62F-C463B9FA1CB8}"/>
    <cellStyle name="Normal 2 2 4 2 2 2 2 2 3 4 2 3 3" xfId="3412" xr:uid="{444186D4-5D1E-4A47-B155-A20D054F4857}"/>
    <cellStyle name="Normal 2 2 4 2 2 2 2 2 3 4 2 3 4" xfId="7582" xr:uid="{130EA36C-0133-4A14-A42D-B81515C4EA69}"/>
    <cellStyle name="Normal 2 2 4 2 2 2 2 2 3 4 2 3 5" xfId="8487" xr:uid="{A27CD9F6-2B6F-475D-B211-730FC34ECF4C}"/>
    <cellStyle name="Normal 2 2 4 2 2 2 2 2 3 4 2 3 6" xfId="9260" xr:uid="{F471CE7F-7865-40C0-AF38-4EA1D0BE684F}"/>
    <cellStyle name="Normal 2 2 4 2 2 2 2 2 3 4 2 4" xfId="3245" xr:uid="{DB0334A0-792D-49D0-B497-86328F80CFC2}"/>
    <cellStyle name="Normal 2 2 4 2 2 2 2 2 3 4 2 4 2" xfId="5118" xr:uid="{3EEAA717-2035-4490-B74E-5250E20B98AC}"/>
    <cellStyle name="Normal 2 2 4 2 2 2 2 2 3 4 2 4 3" xfId="8292" xr:uid="{BFBA21B6-44B1-4409-8258-4F634715B022}"/>
    <cellStyle name="Normal 2 2 4 2 2 2 2 2 3 4 2 4 4" xfId="9070" xr:uid="{8B43D167-5901-4B2A-8D7C-6C0BB3517957}"/>
    <cellStyle name="Normal 2 2 4 2 2 2 2 2 3 4 2 4 5" xfId="10008" xr:uid="{2A934EE7-306E-446E-A743-30A9902F74AF}"/>
    <cellStyle name="Normal 2 2 4 2 2 2 2 2 3 4 2 5" xfId="3334" xr:uid="{708A2B17-C523-4C36-97D1-55A92F62A252}"/>
    <cellStyle name="Normal 2 2 4 2 2 2 2 2 3 4 2 5 2" xfId="5178" xr:uid="{C3FD4CB3-AA72-4969-BB13-8329745E901A}"/>
    <cellStyle name="Normal 2 2 4 2 2 2 2 2 3 4 2 5 3" xfId="8344" xr:uid="{C0FD6316-A993-4ABF-880C-BBAA457A0DCE}"/>
    <cellStyle name="Normal 2 2 4 2 2 2 2 2 3 4 2 5 4" xfId="9122" xr:uid="{3F624E7C-41D5-4219-A824-814226978BA3}"/>
    <cellStyle name="Normal 2 2 4 2 2 2 2 2 3 4 2 5 5" xfId="10063" xr:uid="{4B2F1AC4-C3E2-40A2-B55A-06933C48F8E9}"/>
    <cellStyle name="Normal 2 2 4 2 2 2 2 2 3 4 2 6" xfId="3396" xr:uid="{B2F035EC-BAE5-45E7-98E8-294EFB60EE3C}"/>
    <cellStyle name="Normal 2 2 4 2 2 2 2 2 3 4 2 7" xfId="7569" xr:uid="{B2B361AE-154B-4438-9202-6E69876A11FB}"/>
    <cellStyle name="Normal 2 2 4 2 2 2 2 2 3 4 2 8" xfId="8371" xr:uid="{62655843-5D27-4737-A898-D4B4B18C7750}"/>
    <cellStyle name="Normal 2 2 4 2 2 2 2 2 3 4 2 8 2" xfId="8400" xr:uid="{3087F62C-D246-4B16-944C-87DA9F9CFEFE}"/>
    <cellStyle name="Normal 2 2 4 2 2 2 2 2 3 4 2 8 2 2" xfId="9148" xr:uid="{DC850D75-AAAD-4089-A707-7331BC7B7FD5}"/>
    <cellStyle name="Normal 2 2 4 2 2 2 2 2 3 4 2 8 2 2 2" xfId="9181" xr:uid="{29F3DC4C-159B-4FC1-A22A-AF594A7AE2A2}"/>
    <cellStyle name="Normal 2 2 4 2 2 2 2 2 3 4 2 8 2 2 2 2" xfId="50001" xr:uid="{DA37364C-9F1D-4841-B01C-5151C68BDE19}"/>
    <cellStyle name="Normal 2 2 4 2 2 2 2 2 3 4 2 8 2 2 2 2 2" xfId="50167" xr:uid="{09F96EDB-6251-4FCD-A2A7-05DEAD1E833B}"/>
    <cellStyle name="Normal 2 2 4 2 2 2 2 2 3 4 2 8 2 2 2 2 3" xfId="50198" xr:uid="{4689EAE7-8C2B-4DF3-8ED9-178B490D450B}"/>
    <cellStyle name="Normal 2 2 4 2 2 2 2 2 3 4 2 8 2 2 2 3" xfId="50140" xr:uid="{689EF58D-0759-4945-BA09-58385D9B3A2C}"/>
    <cellStyle name="Normal 2 2 4 2 2 2 2 2 3 4 2 8 2 2 2 4" xfId="50349" xr:uid="{E901EC99-7719-4531-8FF2-38D0E40DE2CA}"/>
    <cellStyle name="Normal 2 2 4 2 2 2 2 2 3 4 2 8 2 2 2 4 2" xfId="50373" xr:uid="{93E93633-31C2-4C95-8C40-B8A6C2772AFE}"/>
    <cellStyle name="Normal 2 2 4 2 2 2 2 2 3 4 2 8 2 2 2 4 3" xfId="50411" xr:uid="{34BD66D0-B0A6-4B2F-B5E5-6180CE1D20D4}"/>
    <cellStyle name="Normal 2 2 4 2 2 2 2 2 3 4 2 8 2 2 2 4 4" xfId="50455" xr:uid="{056F30C5-D102-4B67-AE3C-F6EEBDF1168C}"/>
    <cellStyle name="Normal 2 2 4 2 2 2 2 2 3 4 2 8 2 2 2 4 4 2" xfId="50483" xr:uid="{40FF42AA-4D4E-49B4-9D5C-1E6FBA5447A8}"/>
    <cellStyle name="Normal 2 2 4 2 2 2 2 2 3 4 2 9" xfId="8473" xr:uid="{3C7765F0-FEC5-4FD6-B0AA-6A51ACE5689F}"/>
    <cellStyle name="Normal 2 2 4 2 2 2 2 2 3 5" xfId="8446" xr:uid="{9ACF5FBF-944B-4437-AABF-0D839D1C0472}"/>
    <cellStyle name="Normal 2 2 4 2 2 2 2 2 3 6" xfId="9213" xr:uid="{DFEEF381-C490-452A-99BC-C8DBD943A389}"/>
    <cellStyle name="Normal 2 2 4 2 2 2 2 2 3 7" xfId="10805" xr:uid="{7DCBF641-2E50-4AC7-9CD3-B527A62F9AF5}"/>
    <cellStyle name="Normal 2 2 4 2 2 2 2 2 3 8" xfId="50066" xr:uid="{F4642925-3C2C-45F7-9927-9F06C574AFCD}"/>
    <cellStyle name="Normal 2 2 4 2 3" xfId="8207" xr:uid="{74BF4652-2A58-49D6-B251-A10978FECF23}"/>
    <cellStyle name="Normal 2 2 4 2 4" xfId="8983" xr:uid="{3CCBCBC6-1883-4684-AC98-015252AEE0CB}"/>
    <cellStyle name="Normal 2 2 4 2 5" xfId="9914" xr:uid="{6DF8EED6-2C51-422E-9037-3E3D60B8708C}"/>
    <cellStyle name="Normal 2 2 4 2 6" xfId="3108" xr:uid="{91453A94-94A0-43EF-84DA-97CC27AEDB3D}"/>
    <cellStyle name="Normal 2 2 4 3" xfId="2904" xr:uid="{ECDAEF82-C198-40EF-8842-F3AEB61646FA}"/>
    <cellStyle name="Normal 2 2 4 3 2" xfId="4988" xr:uid="{1D1CA413-AA88-4CDE-BB41-8AB964013E5F}"/>
    <cellStyle name="Normal 2 2 4 4" xfId="8182" xr:uid="{48632897-23DF-47C1-B8C4-5014B9FA6AFA}"/>
    <cellStyle name="Normal 2 2 4 5" xfId="8957" xr:uid="{5BDC50F1-5ED4-440F-BDD2-BDCB25265FBA}"/>
    <cellStyle name="Normal 2 2 4 6" xfId="9888" xr:uid="{CE1FAFBC-5059-437B-B403-4883275DD148}"/>
    <cellStyle name="Normal 2 2 4 7" xfId="11092" xr:uid="{39769730-E55D-4ED6-8FEB-796BD86D38EE}"/>
    <cellStyle name="Normal 2 2 4 8" xfId="50187" xr:uid="{D7195ED1-DFE8-4383-AC2A-4B5997C1EACA}"/>
    <cellStyle name="Normal 2 2 4 8 2" xfId="50228" xr:uid="{13BC63E3-857E-491A-9B79-06F0F279094B}"/>
    <cellStyle name="Normal 2 2 4 9" xfId="50194" xr:uid="{DD5AC9F4-5DF1-44C5-8D6D-90FD6873FED8}"/>
    <cellStyle name="Normal 2 2 5" xfId="2723" xr:uid="{E069B7CB-3E5A-4BEE-9399-6061EC2A958F}"/>
    <cellStyle name="Normal 2 2 5 2" xfId="3120" xr:uid="{11051720-FDE0-4DBA-ABDD-ADA40687211F}"/>
    <cellStyle name="Normal 2 2 5 2 2" xfId="5026" xr:uid="{E3777386-2A06-4978-BD6E-FB1C689E479F}"/>
    <cellStyle name="Normal 2 2 5 2 3" xfId="8217" xr:uid="{469C8381-1AE1-4D6A-BB6E-65F7A069A3ED}"/>
    <cellStyle name="Normal 2 2 5 2 4" xfId="8995" xr:uid="{689C9207-DC96-4CE7-9B9F-511184EBFC94}"/>
    <cellStyle name="Normal 2 2 5 2 5" xfId="9926" xr:uid="{B5B6D32E-6290-4B2D-B640-7DC63E239E21}"/>
    <cellStyle name="Normal 2 2 5 3" xfId="4996" xr:uid="{57A4A470-D198-46A7-820F-EF4E7A896287}"/>
    <cellStyle name="Normal 2 2 5 4" xfId="8190" xr:uid="{FE7D0623-8735-40BB-8DDD-FE3736094C54}"/>
    <cellStyle name="Normal 2 2 5 5" xfId="8965" xr:uid="{91C57759-EA4A-4E9E-8BFC-8D8BD842E974}"/>
    <cellStyle name="Normal 2 2 5 6" xfId="9896" xr:uid="{07D85906-9183-4659-85EE-99FDB9B92E36}"/>
    <cellStyle name="Normal 2 2 5 7" xfId="13725" xr:uid="{F6F1F474-6C41-4088-BC3C-8402E462C696}"/>
    <cellStyle name="Normal 2 2 5 8" xfId="3076" xr:uid="{2A75C179-E5F9-47DC-9F70-5A7EC9E66C4B}"/>
    <cellStyle name="Normal 2 2 6" xfId="2834" xr:uid="{8F4B921A-1937-4ECE-A7C2-AA81DAEC127D}"/>
    <cellStyle name="Normal 2 2 6 2" xfId="5013" xr:uid="{6D0D970F-0B6A-41B8-90B4-3184EE5C2C84}"/>
    <cellStyle name="Normal 2 2 6 3" xfId="8206" xr:uid="{84973393-A056-4783-AD44-E45D095741DB}"/>
    <cellStyle name="Normal 2 2 6 4" xfId="8982" xr:uid="{03114CB2-6A6A-485E-889C-66974684D166}"/>
    <cellStyle name="Normal 2 2 6 5" xfId="9913" xr:uid="{1DFF5C0D-AFAA-49BD-916D-C1E14D10B32A}"/>
    <cellStyle name="Normal 2 2 6 6" xfId="3107" xr:uid="{E4FB88D3-4A47-4F37-A1C3-DC2486DB7C20}"/>
    <cellStyle name="Normal 2 2 7" xfId="2875" xr:uid="{6A17BA65-33DB-40DD-A272-E391C2FA4BAC}"/>
    <cellStyle name="Normal 2 2 7 2" xfId="5053" xr:uid="{E75E1D20-8EDC-44CB-A130-0FF42CF91E5B}"/>
    <cellStyle name="Normal 2 2 7 3" xfId="8237" xr:uid="{EB9234ED-5D7B-4A00-989B-A978710E55FE}"/>
    <cellStyle name="Normal 2 2 7 4" xfId="9015" xr:uid="{44F18F6C-E65B-4895-947B-273138A8E57E}"/>
    <cellStyle name="Normal 2 2 7 5" xfId="9949" xr:uid="{C5C9CBA2-5D62-48F4-A528-C6D2D796AEC1}"/>
    <cellStyle name="Normal 2 2 7 6" xfId="3150" xr:uid="{548E824E-F27F-4A53-87D0-8FADDE8F10BA}"/>
    <cellStyle name="Normal 2 2 8" xfId="3271" xr:uid="{BFA79035-C760-4F71-A35B-2C0DBE6A50C6}"/>
    <cellStyle name="Normal 2 2 8 2" xfId="3254" xr:uid="{ED90A2E4-F89A-4DCC-AA40-E08DBABBC3DB}"/>
    <cellStyle name="Normal 2 2 8 3" xfId="5128" xr:uid="{4A20C2D4-92B6-4843-B5FE-BF4AF9B36346}"/>
    <cellStyle name="Normal 2 2 8 4" xfId="8302" xr:uid="{ECF69EEE-621C-4F57-9720-1981C80229D0}"/>
    <cellStyle name="Normal 2 2 8 5" xfId="9080" xr:uid="{B7056328-C13F-422F-8E20-AD7CC39896C9}"/>
    <cellStyle name="Normal 2 2 8 6" xfId="10018" xr:uid="{27CC9751-4A41-41E8-B9CD-A5A15C04B970}"/>
    <cellStyle name="Normal 2 2 8 7" xfId="10785" xr:uid="{8EA7CA28-7F86-4A68-87F3-14AF850153F1}"/>
    <cellStyle name="Normal 2 2 9" xfId="3425" xr:uid="{2F2FA3AB-DF64-4C5A-9DE9-2BA28C74E0D4}"/>
    <cellStyle name="Normal 2 3" xfId="14" xr:uid="{00000000-0005-0000-0000-00004D000000}"/>
    <cellStyle name="Normal 2 3 10" xfId="49917" xr:uid="{010800FD-181D-4B59-A795-E53B756A7401}"/>
    <cellStyle name="Normal 2 3 11" xfId="3085" xr:uid="{58D4C958-651A-4A56-9002-D044EA92BD9F}"/>
    <cellStyle name="Normal 2 3 16 2" xfId="3136" xr:uid="{4620D944-8BCB-4558-8776-9ABDF76EA9FA}"/>
    <cellStyle name="Normal 2 3 16 2 2" xfId="5041" xr:uid="{8E01B8E3-6F9B-4B23-9BEE-FF2F19B6EB60}"/>
    <cellStyle name="Normal 2 3 16 2 3" xfId="8231" xr:uid="{E881DF12-7F08-45A4-BCE1-714F187EFAB0}"/>
    <cellStyle name="Normal 2 3 16 2 4" xfId="9009" xr:uid="{A0ACD509-8EA7-4538-BE34-B90A6522EFCB}"/>
    <cellStyle name="Normal 2 3 16 2 5" xfId="9940" xr:uid="{2FD5B756-822B-4DCF-9D07-61E49F81EAD8}"/>
    <cellStyle name="Normal 2 3 2" xfId="102" xr:uid="{00000000-0005-0000-0000-00004E000000}"/>
    <cellStyle name="Normal 2 3 2 2" xfId="2941" xr:uid="{B299E767-5E93-41D9-86D5-76E0D2781DA0}"/>
    <cellStyle name="Normal 2 3 2 2 2" xfId="5017" xr:uid="{5B8C920F-619B-4896-ACE6-078A0ACD3C21}"/>
    <cellStyle name="Normal 2 3 2 2 2 2" xfId="13749" xr:uid="{BEC79495-3CFB-4FCA-9899-25609C5B1416}"/>
    <cellStyle name="Normal 2 3 2 2 2 3" xfId="50119" xr:uid="{4348AF64-4C0F-4835-B160-BCAC23D08A84}"/>
    <cellStyle name="Normal 2 3 2 2 3" xfId="8209" xr:uid="{CD853C7B-3263-485A-A164-9C447741B7D6}"/>
    <cellStyle name="Normal 2 3 2 2 4" xfId="8986" xr:uid="{F1623A71-AFC8-49DA-9C8F-1582F06B6A13}"/>
    <cellStyle name="Normal 2 3 2 2 5" xfId="9917" xr:uid="{BD048403-9911-42D1-BEFA-F918DDEEB743}"/>
    <cellStyle name="Normal 2 3 2 2 6" xfId="10864" xr:uid="{C3030EED-E81F-4482-B9EA-EB227C86BE12}"/>
    <cellStyle name="Normal 2 3 2 2 7" xfId="3111" xr:uid="{6FBDD6E7-D6BB-4CC7-AEE0-18EB562AEF87}"/>
    <cellStyle name="Normal 2 3 2 3" xfId="4991" xr:uid="{A63254B4-987B-45F0-92EE-1DF5C3B305E0}"/>
    <cellStyle name="Normal 2 3 2 3 2" xfId="11041" xr:uid="{4D541195-B287-4DEC-BE77-AABD397CE7AC}"/>
    <cellStyle name="Normal 2 3 2 4" xfId="8185" xr:uid="{0C87E033-B045-4C5F-BB5C-C3B065AF6E42}"/>
    <cellStyle name="Normal 2 3 2 5" xfId="8960" xr:uid="{AA2DECD5-2E59-4D21-89F6-4C3A6C079561}"/>
    <cellStyle name="Normal 2 3 2 6" xfId="9891" xr:uid="{868F4DCF-2DF7-41B6-89AF-B6F93625F163}"/>
    <cellStyle name="Normal 2 3 2 7" xfId="10862" xr:uid="{2DAF9D7C-7063-4E63-9DB5-EB08925A1C06}"/>
    <cellStyle name="Normal 2 3 2 8" xfId="3067" xr:uid="{D8ADA626-583E-478B-8BB2-39D7BE106FC4}"/>
    <cellStyle name="Normal 2 3 3" xfId="2724" xr:uid="{EC29F293-20F3-436B-BF2C-98550C0AEF5C}"/>
    <cellStyle name="Normal 2 3 3 2" xfId="5034" xr:uid="{A2EFC3B5-C9E6-4A0A-9D3D-22B3CA0EE893}"/>
    <cellStyle name="Normal 2 3 3 3" xfId="8225" xr:uid="{4B50BDC6-01CB-4F53-9575-8D6272F99223}"/>
    <cellStyle name="Normal 2 3 3 4" xfId="9003" xr:uid="{1ED8F9E0-9D0D-4E0F-95DE-56FC729FB853}"/>
    <cellStyle name="Normal 2 3 3 5" xfId="9934" xr:uid="{73D6D500-37F4-444D-950F-5E12847AF601}"/>
    <cellStyle name="Normal 2 3 3 6" xfId="11939" xr:uid="{701C7E9C-AEED-43BB-BF14-EEF90C9C684B}"/>
    <cellStyle name="Normal 2 3 3 7" xfId="3129" xr:uid="{6F7571B4-0DC9-4C2E-AABC-BB12108B0D9A}"/>
    <cellStyle name="Normal 2 3 4" xfId="2876" xr:uid="{678FC6CF-72F8-4DAA-A5DA-D7E74E74D986}"/>
    <cellStyle name="Normal 2 3 4 2" xfId="8195" xr:uid="{0C11F32F-3B05-4CB2-8FA8-FAFFCDA1BCED}"/>
    <cellStyle name="Normal 2 3 4 3" xfId="8970" xr:uid="{9E613D8B-644E-4B0A-96CA-EB68A589FA0F}"/>
    <cellStyle name="Normal 2 3 4 4" xfId="9901" xr:uid="{8518BF51-5EEE-4EDE-AD43-3A1DD1BFA003}"/>
    <cellStyle name="Normal 2 3 4 5" xfId="5001" xr:uid="{8BD846E5-052B-4743-BE27-E4579AFD2A6F}"/>
    <cellStyle name="Normal 2 3 5" xfId="3160" xr:uid="{35232177-7622-46FF-A1A6-96DDBBF8A454}"/>
    <cellStyle name="Normal 2 3 5 2" xfId="5057" xr:uid="{79343C63-6F9A-47ED-9C78-7ACD74E95BB1}"/>
    <cellStyle name="Normal 2 3 5 3" xfId="8241" xr:uid="{A4345C88-0F8F-4FEA-A7A3-1E896143F5C8}"/>
    <cellStyle name="Normal 2 3 5 4" xfId="9019" xr:uid="{1FE9D7F5-602B-4278-B822-BB4AF4C227B2}"/>
    <cellStyle name="Normal 2 3 5 5" xfId="9954" xr:uid="{7F3D79A1-1FD0-453F-BA9B-639C37397FEB}"/>
    <cellStyle name="Normal 2 3 6" xfId="4618" xr:uid="{0D36C356-07A6-4BCF-8999-DECBB859CD79}"/>
    <cellStyle name="Normal 2 3 7" xfId="5512" xr:uid="{0A7D5004-6746-4ADE-BDF4-34827C7E1845}"/>
    <cellStyle name="Normal 2 3 8" xfId="10807" xr:uid="{C5BEB7CE-6938-459F-A003-2371738B74DD}"/>
    <cellStyle name="Normal 2 3 9" xfId="49807" xr:uid="{BB2967BF-52EF-4890-B415-C2335493C150}"/>
    <cellStyle name="Normal 2 4" xfId="93" xr:uid="{00000000-0005-0000-0000-00004F000000}"/>
    <cellStyle name="Normal 2 4 2" xfId="2932" xr:uid="{E5A304E7-5A2B-49CD-A3B0-750D1B68C905}"/>
    <cellStyle name="Normal 2 4 2 2" xfId="8199" xr:uid="{186D9B61-2E7D-4684-A0E2-774E53BA1AC0}"/>
    <cellStyle name="Normal 2 4 2 3" xfId="8974" xr:uid="{71BB35D5-3B23-4588-AB5F-A9E219FB7DA4}"/>
    <cellStyle name="Normal 2 4 2 4" xfId="9905" xr:uid="{8A3B8B47-DE3A-4032-896A-CF9A82E6DCC7}"/>
    <cellStyle name="Normal 2 4 2 5" xfId="10879" xr:uid="{26FE0AFC-452C-4792-B316-FE48383A449D}"/>
    <cellStyle name="Normal 2 4 2 6" xfId="5005" xr:uid="{4912160B-3516-42CD-94FF-FBA961945462}"/>
    <cellStyle name="Normal 2 4 3" xfId="3520" xr:uid="{D721F8EA-750D-484F-9FEF-25E9B4737A85}"/>
    <cellStyle name="Normal 2 4 4" xfId="7441" xr:uid="{934A6F5B-985D-4A59-A021-AB3716A3C58E}"/>
    <cellStyle name="Normal 2 4 5" xfId="10814" xr:uid="{7F52D1D2-8BB8-41DC-A50D-79479E95E8C6}"/>
    <cellStyle name="Normal 2 4 6" xfId="3097" xr:uid="{12EC430E-2469-4857-A50E-0818366FC6AA}"/>
    <cellStyle name="Normal 2 5" xfId="2721" xr:uid="{5BF8E550-A3BC-4865-B8F9-9AEC6AD7C772}"/>
    <cellStyle name="Normal 2 5 2" xfId="5071" xr:uid="{891BE7BD-36E5-4B97-A8A7-44263CB80276}"/>
    <cellStyle name="Normal 2 5 2 2" xfId="8254" xr:uid="{78C15ED4-3D84-4677-B95A-E532882FA665}"/>
    <cellStyle name="Normal 2 5 2 3" xfId="9032" xr:uid="{7028CD78-940B-4623-A5F2-EAD8235FDCF3}"/>
    <cellStyle name="Normal 2 5 2 4" xfId="9967" xr:uid="{FF6265BA-6E4E-4589-AEC8-2BA9D3280369}"/>
    <cellStyle name="Normal 2 5 3" xfId="4971" xr:uid="{DD79D282-F756-4693-A518-CD2D3F13D12D}"/>
    <cellStyle name="Normal 2 5 4" xfId="8169" xr:uid="{1A33A299-73E2-45B8-A815-F674A9473228}"/>
    <cellStyle name="Normal 2 5 5" xfId="8943" xr:uid="{8149E997-82AD-413C-9F7E-DB245243B0AE}"/>
    <cellStyle name="Normal 2 5 6" xfId="9872" xr:uid="{ADD07273-1277-4A62-A8BD-F64A58EEF2F5}"/>
    <cellStyle name="Normal 2 5 7" xfId="10848" xr:uid="{BAB77EE7-DC2D-41C8-A665-7E2FB47E60E8}"/>
    <cellStyle name="Normal 2 5 8" xfId="49808" xr:uid="{CCCE229C-19F9-4C20-ACC9-BCB43EC9B90C}"/>
    <cellStyle name="Normal 2 5 9" xfId="3177" xr:uid="{A8BD41D6-60C6-49C5-B92A-0A50B149E588}"/>
    <cellStyle name="Normal 2 6" xfId="2854" xr:uid="{B9C35B41-48A3-4B14-B8B2-30385CBF55BC}"/>
    <cellStyle name="Normal 2 6 2" xfId="3040" xr:uid="{4BF44121-A9C2-4503-8843-EC670E7BAE63}"/>
    <cellStyle name="Normal 2 6 2 2" xfId="10857" xr:uid="{3E251242-0068-4BCE-91F0-DF25CCF41278}"/>
    <cellStyle name="Normal 2 6 3" xfId="49809" xr:uid="{E526F633-BA6F-46CD-9D10-C141A41F8B22}"/>
    <cellStyle name="Normal 2 6 4" xfId="3193" xr:uid="{09B1FF38-91CF-49D7-8B8E-30846B706663}"/>
    <cellStyle name="Normal 2 7" xfId="2866" xr:uid="{1F99D576-0F1D-4819-A0DD-2EE43D8DF091}"/>
    <cellStyle name="Normal 2 7 2" xfId="3223" xr:uid="{66A20498-CA22-42CC-9D3F-0A7117DE9B21}"/>
    <cellStyle name="Normal 2 7 2 2" xfId="2851" xr:uid="{BC0D877F-B0D7-4877-9B36-B3F3F89952E8}"/>
    <cellStyle name="Normal 2 7 2 2 2" xfId="10863" xr:uid="{669B8873-478D-4676-BCD8-5CE76E68CDC6}"/>
    <cellStyle name="Normal 2 7 3" xfId="5122" xr:uid="{A1DD714F-11F1-409F-A388-F3EF87C81F9D}"/>
    <cellStyle name="Normal 2 7 4" xfId="8296" xr:uid="{21BDCE0B-B9F9-4B4C-89B3-0C310DEBF1E3}"/>
    <cellStyle name="Normal 2 7 5" xfId="9074" xr:uid="{7219CBAE-5617-46B7-861B-699B94433F48}"/>
    <cellStyle name="Normal 2 7 6" xfId="10012" xr:uid="{F7165A04-80C9-4EA4-92A6-0AD6EEF6B651}"/>
    <cellStyle name="Normal 2 7 7" xfId="13750" xr:uid="{AF9DEC4A-D99A-403C-8AB3-B046B7AEDCE8}"/>
    <cellStyle name="Normal 2 7 8" xfId="49810" xr:uid="{D155FBFD-10CE-443E-996E-896FC9B23031}"/>
    <cellStyle name="Normal 2 7 9" xfId="3256" xr:uid="{270793FE-3801-4761-B744-98899126058F}"/>
    <cellStyle name="Normal 2 8" xfId="3407" xr:uid="{2A85FFE5-CE3A-4B4A-88D5-0339369D5375}"/>
    <cellStyle name="Normal 2 8 2" xfId="49811" xr:uid="{E99ABD45-7973-4CBF-9049-211FE005F98C}"/>
    <cellStyle name="Normal 2 9" xfId="8482" xr:uid="{D389E120-B435-4F2F-8F32-F59AF8DC7985}"/>
    <cellStyle name="Normal 2_5ASEC PROPOSTA MOBZ 04 08 11" xfId="49812" xr:uid="{03C1AA91-CC6A-4313-8841-4E2EE416FA62}"/>
    <cellStyle name="Normal 20" xfId="2809" xr:uid="{D5C00EEA-8A21-46DB-A083-C5CDF0CFC24C}"/>
    <cellStyle name="Normal 20 2" xfId="3007" xr:uid="{9B8B506A-A3BB-47EC-8B1D-2CA936BD8AC6}"/>
    <cellStyle name="Normal 20 2 2" xfId="5082" xr:uid="{5CD75D69-4B88-4444-B80D-30C252B0D401}"/>
    <cellStyle name="Normal 20 3" xfId="3448" xr:uid="{D2BB56A8-16AA-4C3C-8BA7-19A4F0EBC25B}"/>
    <cellStyle name="Normal 20 4" xfId="7609" xr:uid="{63AC020A-EEDA-443D-B23A-3B1FDE22BC62}"/>
    <cellStyle name="Normal 20 5" xfId="8514" xr:uid="{E89BBD2C-85AF-4FFF-8354-2FAF8A901247}"/>
    <cellStyle name="Normal 20 6" xfId="9291" xr:uid="{5A57C96A-85EE-42CB-A919-909104EEFB61}"/>
    <cellStyle name="Normal 20 7" xfId="10855" xr:uid="{EB942555-2B15-41E2-B191-4E33E7F71218}"/>
    <cellStyle name="Normal 20 8" xfId="3190" xr:uid="{D32EF712-56A2-49CB-BBD1-0399E7FB4397}"/>
    <cellStyle name="Normal 208" xfId="18" xr:uid="{00000000-0005-0000-0000-000050000000}"/>
    <cellStyle name="Normal 208 2" xfId="35" xr:uid="{00000000-0005-0000-0000-000051000000}"/>
    <cellStyle name="Normal 208 2 2" xfId="117" xr:uid="{00000000-0005-0000-0000-000052000000}"/>
    <cellStyle name="Normal 208 2 2 2" xfId="2956" xr:uid="{15B0D841-8CD9-4554-9E64-BDBBE58739AA}"/>
    <cellStyle name="Normal 208 2 3" xfId="2896" xr:uid="{4CC223BE-A1A8-47F9-93E7-CC34ABF566AB}"/>
    <cellStyle name="Normal 208 3" xfId="104" xr:uid="{00000000-0005-0000-0000-000053000000}"/>
    <cellStyle name="Normal 208 3 2" xfId="2943" xr:uid="{A95A652A-B683-4C0D-9ECB-0EC50DBE8D3D}"/>
    <cellStyle name="Normal 208 4" xfId="2880" xr:uid="{598136E2-8FDF-4AF0-9121-8604F3BBFF03}"/>
    <cellStyle name="Normal 21" xfId="2810" xr:uid="{8D8A1C0B-A053-4A74-B3DE-D00DC967A9C3}"/>
    <cellStyle name="Normal 21 2" xfId="5051" xr:uid="{9285B7B4-DBA0-4B9E-8E05-65B9E0ACBF24}"/>
    <cellStyle name="Normal 21 2 2" xfId="8389" xr:uid="{B9D9DA40-CA1E-4B58-9B8B-DED4FA542393}"/>
    <cellStyle name="Normal 21 2 4 3" xfId="10891" xr:uid="{201D75A3-47E6-4CAE-9CF6-A7FA0284F8A2}"/>
    <cellStyle name="Normal 21 3" xfId="3449" xr:uid="{74E3BC99-981F-406B-AA9D-98C2C2489FA6}"/>
    <cellStyle name="Normal 21 4" xfId="7610" xr:uid="{B19CD3C3-BD29-4DC0-80A2-75CCE6CA565A}"/>
    <cellStyle name="Normal 21 5" xfId="8515" xr:uid="{11639951-3C86-41E5-9435-332CAE35A51E}"/>
    <cellStyle name="Normal 21 6" xfId="9292" xr:uid="{A3CC9844-CB4F-4E30-8124-45B3CCBFB2ED}"/>
    <cellStyle name="Normal 21 7" xfId="10892" xr:uid="{EDBE48AF-D25A-4D68-8BBD-F1E7B4918195}"/>
    <cellStyle name="Normal 21 8" xfId="3148" xr:uid="{67F19FB6-95E6-4F89-A795-B79AD9C42B7F}"/>
    <cellStyle name="Normal 22" xfId="2811" xr:uid="{378D4DCA-3A1E-4773-BD55-77B8B9F8674F}"/>
    <cellStyle name="Normal 22 2" xfId="3008" xr:uid="{5C23ACA5-92DB-4E47-9C5D-1446A9F678D5}"/>
    <cellStyle name="Normal 22 2 2" xfId="3451" xr:uid="{9CBC469F-560E-4F00-8E8E-A06D24CBBDAD}"/>
    <cellStyle name="Normal 22 2 2 2" xfId="7612" xr:uid="{A9475B7B-05F0-47BE-A49F-0FA4430948D4}"/>
    <cellStyle name="Normal 22 2 2 3" xfId="8380" xr:uid="{141FABF0-9C0C-4B0F-9C5D-62C4C962E6B6}"/>
    <cellStyle name="Normal 22 2 2 3 2" xfId="8406" xr:uid="{BEADCB0D-F336-4610-AF20-08145223EF12}"/>
    <cellStyle name="Normal 22 2 2 3 2 2" xfId="9153" xr:uid="{02B16D57-664B-40C2-8100-8004A6E8748C}"/>
    <cellStyle name="Normal 22 2 2 3 2 2 2" xfId="9180" xr:uid="{F3D5F7DA-E78E-4F9A-956C-107FE4CD40C2}"/>
    <cellStyle name="Normal 22 2 2 3 2 2 2 2" xfId="50000" xr:uid="{39B4F3D2-D212-4B36-A2B2-6C4D3CD8A6C1}"/>
    <cellStyle name="Normal 22 2 2 3 2 2 2 2 2" xfId="50166" xr:uid="{904A033E-F5EB-440B-A6E7-A4B0A7DE4619}"/>
    <cellStyle name="Normal 22 2 2 3 2 2 2 3" xfId="50110" xr:uid="{6C2DE7B3-2B46-4300-AE19-FAA44B7AFBAF}"/>
    <cellStyle name="Normal 22 2 2 3 2 2 2 4" xfId="50238" xr:uid="{C103EA3C-0380-4E92-9EDE-8323090AE644}"/>
    <cellStyle name="Normal 22 2 2 3 2 2 2 5" xfId="50250" xr:uid="{02E9F96D-8AC9-428F-B824-2CD75E558882}"/>
    <cellStyle name="Normal 22 2 2 3 2 2 2 6" xfId="50270" xr:uid="{A5A189F9-3A15-4CA2-962D-1EB68C1EA130}"/>
    <cellStyle name="Normal 22 2 2 3 2 2 2 7" xfId="50285" xr:uid="{DF55FAC0-5632-41D9-9EE0-85A450EED7C3}"/>
    <cellStyle name="Normal 22 2 2 3 2 2 2 7 2 2" xfId="50358" xr:uid="{2C3AE86B-ECF8-41FB-9BF5-29FD0DF076A0}"/>
    <cellStyle name="Normal 22 2 2 3 2 3" xfId="9162" xr:uid="{430DEDB0-5C51-4AEE-9B8B-9E45F5680A4A}"/>
    <cellStyle name="Normal 22 2 2 3 2 3 2" xfId="9194" xr:uid="{D87F3EF9-6F32-4935-9160-8D2051365474}"/>
    <cellStyle name="Normal 22 2 2 4" xfId="8517" xr:uid="{08344787-FFEB-46B0-A6C5-C5AB7728F3C6}"/>
    <cellStyle name="Normal 22 2 2 5" xfId="9294" xr:uid="{E4A86892-B8B8-4AA5-9B5C-77B3E87990B5}"/>
    <cellStyle name="Normal 22 2 3" xfId="5160" xr:uid="{0F840444-5562-46BB-9E6B-851BCA2ED1EE}"/>
    <cellStyle name="Normal 22 2 4" xfId="8326" xr:uid="{3D8EE5CD-BF30-4387-B810-1A70EE98E326}"/>
    <cellStyle name="Normal 22 2 5" xfId="8379" xr:uid="{DD310624-AC96-4C38-8EEF-DB3569096158}"/>
    <cellStyle name="Normal 22 2 6" xfId="9104" xr:uid="{7A9710B6-8462-43EE-81C8-EC4A137D0D9F}"/>
    <cellStyle name="Normal 22 2 7" xfId="10045" xr:uid="{F7B3AF50-7AC5-4C88-8BE1-4EDFB8B7F0F9}"/>
    <cellStyle name="Normal 22 2 8" xfId="3314" xr:uid="{A319EDD3-8051-471E-9381-EF60A7C240B0}"/>
    <cellStyle name="Normal 22 3" xfId="3338" xr:uid="{00879D50-683A-485A-BC7D-2CAB7EDDE752}"/>
    <cellStyle name="Normal 22 3 2" xfId="3450" xr:uid="{B0A610CE-C9FC-44EC-B900-24E14EE009BF}"/>
    <cellStyle name="Normal 22 3 3" xfId="7611" xr:uid="{6BF6B975-DA46-459D-9E1F-4FEA02B4FE2F}"/>
    <cellStyle name="Normal 22 3 4" xfId="8374" xr:uid="{813877B7-0422-422A-A7A5-4B865B9CA410}"/>
    <cellStyle name="Normal 22 3 4 2" xfId="8402" xr:uid="{3A60297C-DC3C-4767-9F16-933217D534E8}"/>
    <cellStyle name="Normal 22 3 4 2 2" xfId="9150" xr:uid="{DA5FBACB-1240-4E99-9054-DCF0540D0268}"/>
    <cellStyle name="Normal 22 3 4 2 2 2" xfId="9183" xr:uid="{2F257CBA-C723-4CA4-92D7-CAA7DDA38246}"/>
    <cellStyle name="Normal 22 3 4 2 2 2 2" xfId="50003" xr:uid="{D319C107-F7D6-433C-B846-F9FB87A00B9B}"/>
    <cellStyle name="Normal 22 3 4 2 2 2 2 2" xfId="50169" xr:uid="{C7B078D6-383F-4F32-9FCA-0D456162F782}"/>
    <cellStyle name="Normal 22 3 4 2 2 2 2 3" xfId="50203" xr:uid="{EA418F60-E2D2-4A73-8205-5F85BAC962FD}"/>
    <cellStyle name="Normal 22 3 4 2 2 2 3" xfId="50142" xr:uid="{80403638-34C0-42AD-90E9-53582058688A}"/>
    <cellStyle name="Normal 22 3 4 2 2 2 3 2" xfId="50173" xr:uid="{AB0E701F-E04E-4DCE-BABC-38D5849057BB}"/>
    <cellStyle name="Normal 22 3 4 2 2 2 4" xfId="50359" xr:uid="{962EEF37-608E-40EB-A130-094890C1C1C4}"/>
    <cellStyle name="Normal 22 3 4 2 2 2 4 2" xfId="50376" xr:uid="{2F04B180-F994-4572-9A4B-E62B7EDC1FE9}"/>
    <cellStyle name="Normal 22 3 4 2 2 2 4 3" xfId="50415" xr:uid="{1090DF5D-003F-43EE-A3BC-7D55CE1C1483}"/>
    <cellStyle name="Normal 22 3 4 2 2 2 4 4" xfId="50458" xr:uid="{1438BB0E-7C74-456B-B381-13366A48632A}"/>
    <cellStyle name="Normal 22 3 4 2 2 2 4 4 2" xfId="50486" xr:uid="{6C7A9F29-F054-44AA-AE1E-731673EF8056}"/>
    <cellStyle name="Normal 22 3 4 2 2 2 4 5" xfId="50437" xr:uid="{1BD178E0-2D0C-4D9D-BFEC-1752DD3AE1FE}"/>
    <cellStyle name="Normal 22 3 5" xfId="8516" xr:uid="{354DA001-754A-4AC6-AA7C-E5F351D5B833}"/>
    <cellStyle name="Normal 22 3 6" xfId="9293" xr:uid="{5F8927C6-6A0D-4605-937A-C8AF1A18506A}"/>
    <cellStyle name="Normal 22 4" xfId="4969" xr:uid="{87AE381D-EB56-4D8D-B201-E10E9F2794BD}"/>
    <cellStyle name="Normal 22 5" xfId="8167" xr:uid="{B985E5B8-8309-446F-BEB6-3FE68B0377F5}"/>
    <cellStyle name="Normal 22 6" xfId="8941" xr:uid="{1FDB2CE9-EDCB-4FB7-AC81-21226DEAD9AD}"/>
    <cellStyle name="Normal 22 7" xfId="9870" xr:uid="{A27C277B-B8BF-4578-9400-33B01F514085}"/>
    <cellStyle name="Normal 22 8" xfId="11962" xr:uid="{D8435FC0-6B59-4A82-95E0-C59F4491A8A9}"/>
    <cellStyle name="Normal 22 9" xfId="3286" xr:uid="{8206DD6F-988A-4E95-AB14-3C9451ECD8AB}"/>
    <cellStyle name="Normal 23" xfId="2848" xr:uid="{387FB38A-80AB-471E-9ACD-84BED2EA7D9B}"/>
    <cellStyle name="Normal 23 2" xfId="3035" xr:uid="{55BB1611-9647-450C-8C6A-B55036B868E4}"/>
    <cellStyle name="Normal 23 2 2" xfId="11969" xr:uid="{B33D32F6-E755-454F-A4D6-AE2915635917}"/>
    <cellStyle name="Normal 23 3" xfId="3154" xr:uid="{DA301EB9-AA11-42D5-A08A-07EFE86268E1}"/>
    <cellStyle name="Normal 24" xfId="2849" xr:uid="{D5FFA408-9D58-41C2-AA3E-E41344E62250}"/>
    <cellStyle name="Normal 24 2" xfId="3036" xr:uid="{25D45CE3-03E3-4F6D-8319-124A709A69AD}"/>
    <cellStyle name="Normal 24 2 2" xfId="5143" xr:uid="{8E0EBF7A-D53A-4123-BDF5-4B33CB33A49F}"/>
    <cellStyle name="Normal 24 3" xfId="11981" xr:uid="{74A284B2-EC34-4F64-BC8E-3576540A0076}"/>
    <cellStyle name="Normal 24 4" xfId="3296" xr:uid="{29E02277-AE7F-4610-B5F3-6D7826098FEA}"/>
    <cellStyle name="Normal 25" xfId="2862" xr:uid="{C0991B81-8F05-411C-9207-6C20025527EF}"/>
    <cellStyle name="Normal 25 2" xfId="3048" xr:uid="{54432FBE-6717-406A-A413-5F44FCB84818}"/>
    <cellStyle name="Normal 25 3" xfId="3092" xr:uid="{9C3F4C38-424E-42E7-B06B-8F8FE33BF174}"/>
    <cellStyle name="Normal 26" xfId="2864" xr:uid="{B3F3EFFB-5796-4FAD-955D-9D6DFEBEA04B}"/>
    <cellStyle name="Normal 26 2" xfId="3267" xr:uid="{15419121-295C-452C-B483-1999A729E2F2}"/>
    <cellStyle name="Normal 26 2 2" xfId="3418" xr:uid="{9DE3D8D4-FEE3-4988-A98E-E1281015B312}"/>
    <cellStyle name="Normal 26 2 3" xfId="7588" xr:uid="{78EA2C04-5BAA-467F-AF0C-6A44CB10D1EC}"/>
    <cellStyle name="Normal 26 2 4" xfId="8493" xr:uid="{1BB62065-33EF-494A-9E70-A4263A882477}"/>
    <cellStyle name="Normal 26 2 5" xfId="9266" xr:uid="{246D8A2C-903A-4045-B796-4F911C1F03C0}"/>
    <cellStyle name="Normal 26 3" xfId="3402" xr:uid="{5B5795FB-3EBE-4289-B044-0B6F8827A5B2}"/>
    <cellStyle name="Normal 26 4" xfId="7575" xr:uid="{7062E7E9-C528-44A2-A9A6-69D39A7D4D8B}"/>
    <cellStyle name="Normal 26 5" xfId="8479" xr:uid="{0C69117C-B22D-4BB1-A0D3-472132C2F99D}"/>
    <cellStyle name="Normal 26 6" xfId="9250" xr:uid="{02BAE997-DC41-4B25-82A3-88814B3C8B26}"/>
    <cellStyle name="Normal 26 7" xfId="11949" xr:uid="{D599258B-8505-4AE8-9825-A58B1FC2ED9B}"/>
    <cellStyle name="Normal 26 8" xfId="3251" xr:uid="{390F2D9A-B78C-4E0A-B259-012078A83C97}"/>
    <cellStyle name="Normal 27" xfId="3307" xr:uid="{370C9C83-43DA-4E4B-B290-A42C6865AADB}"/>
    <cellStyle name="Normal 27 10 2 2 2 2" xfId="3165" xr:uid="{D7F122DF-D247-4CEE-9575-2F56D966BCEE}"/>
    <cellStyle name="Normal 27 10 2 2 4" xfId="11912" xr:uid="{69FC4AA5-437D-47EE-8E42-BCBABB489D04}"/>
    <cellStyle name="Normal 27 10 6" xfId="11897" xr:uid="{51FA46D6-FA01-4043-BDE1-4A22B7577D31}"/>
    <cellStyle name="Normal 27 19 4" xfId="11922" xr:uid="{F1884CB3-AB47-443D-938A-0959DDB66F51}"/>
    <cellStyle name="Normal 27 2" xfId="3506" xr:uid="{F7D40CC0-633B-4219-841D-7DC8FAB2152E}"/>
    <cellStyle name="Normal 27 2 2" xfId="7666" xr:uid="{AD6B4B14-77EA-44E6-B124-79B25457262F}"/>
    <cellStyle name="Normal 27 2 3" xfId="8571" xr:uid="{3A3E6CC5-3348-4D7E-AC68-827AFD413B7D}"/>
    <cellStyle name="Normal 27 2 4" xfId="9340" xr:uid="{34D21D0F-0564-4BC8-8E16-2BAC7B2E3509}"/>
    <cellStyle name="Normal 27 2 5" xfId="28348" xr:uid="{CFCB9C99-3259-41D0-857E-D112F3D57C1C}"/>
    <cellStyle name="Normal 27 23 6" xfId="3167" xr:uid="{DDB703A4-3E7E-4297-A1AE-C53D4D893B30}"/>
    <cellStyle name="Normal 27 23 6 2" xfId="5064" xr:uid="{D39365BE-32BE-4889-9513-06F6D30DB56A}"/>
    <cellStyle name="Normal 27 23 6 3" xfId="8247" xr:uid="{FBF3A3E8-1624-4A34-8D12-38AEA4F74E76}"/>
    <cellStyle name="Normal 27 23 6 4" xfId="9025" xr:uid="{8354239F-2A3F-4560-9F66-836D58771E9B}"/>
    <cellStyle name="Normal 27 23 6 5" xfId="9960" xr:uid="{15B5CE8C-EB92-4806-A7DE-6C7C750A473A}"/>
    <cellStyle name="Normal 27 3" xfId="5153" xr:uid="{2E0629CB-E142-4C8A-9BE0-9EED7AA6426A}"/>
    <cellStyle name="Normal 27 4" xfId="8319" xr:uid="{12D779F8-A464-41DA-8138-E76633E4CC1A}"/>
    <cellStyle name="Normal 27 5" xfId="9097" xr:uid="{A8CCCF2C-E446-4ECD-A6C9-8ED4888969D5}"/>
    <cellStyle name="Normal 27 6" xfId="10038" xr:uid="{5604AE08-9383-485A-A440-566522C6315A}"/>
    <cellStyle name="Normal 27 7" xfId="11895" xr:uid="{14E6D13F-AA8D-4E15-87F8-BB9D851D659F}"/>
    <cellStyle name="Normal 27 8" xfId="13668" xr:uid="{91914800-1931-4C2F-A43A-A111E50BBEFF}"/>
    <cellStyle name="Normal 28" xfId="3328" xr:uid="{B8E0609C-225B-4AFB-B987-3213E8CE5AF4}"/>
    <cellStyle name="Normal 28 2" xfId="3086" xr:uid="{6E79A129-19E3-4EDB-9A33-C8CFFBC38708}"/>
    <cellStyle name="Normal 28 2 10" xfId="50084" xr:uid="{4BB2DD80-62F8-4D20-821A-6883D940BAF0}"/>
    <cellStyle name="Normal 28 2 11" xfId="50347" xr:uid="{3B9B27C6-F038-4822-95D9-C3C3F4815EE3}"/>
    <cellStyle name="Normal 28 2 2" xfId="3130" xr:uid="{8FE6F66C-5DF2-4E3C-968A-585039531F18}"/>
    <cellStyle name="Normal 28 2 2 2" xfId="5035" xr:uid="{8E743C56-6593-4708-87CC-EBBD7F79C16C}"/>
    <cellStyle name="Normal 28 2 2 3" xfId="8226" xr:uid="{75C771DF-A6FA-42BA-8AFD-B7E99F4E0628}"/>
    <cellStyle name="Normal 28 2 2 4" xfId="9004" xr:uid="{1FECBD49-67B8-4FB3-8FAC-027172F02BD7}"/>
    <cellStyle name="Normal 28 2 2 5" xfId="9935" xr:uid="{45A77515-71F5-42FE-AE14-41BBE38D4C05}"/>
    <cellStyle name="Normal 28 2 3" xfId="3233" xr:uid="{2704065A-A730-4B1E-AEEF-B3A637D71E7C}"/>
    <cellStyle name="Normal 28 2 3 2" xfId="5112" xr:uid="{D5663D08-81CA-4103-A1A7-70137AE84017}"/>
    <cellStyle name="Normal 28 2 3 3" xfId="8286" xr:uid="{6DB0B548-4A86-4379-B0EC-741647E1444D}"/>
    <cellStyle name="Normal 28 2 3 4" xfId="9064" xr:uid="{49F88B48-AD8F-4992-ADF5-010F8FD26B3E}"/>
    <cellStyle name="Normal 28 2 3 5" xfId="10002" xr:uid="{A17EBF9A-4E4B-4E1F-B8B8-448B96DAAE5B}"/>
    <cellStyle name="Normal 28 2 4" xfId="3383" xr:uid="{3E2F500F-091F-49E1-8808-DD135F558540}"/>
    <cellStyle name="Normal 28 2 5" xfId="7559" xr:uid="{5B644C3A-FFBA-4634-B430-DD72863D88DB}"/>
    <cellStyle name="Normal 28 2 6" xfId="8416" xr:uid="{3600E0FE-943B-419B-99CD-DFD43621015F}"/>
    <cellStyle name="Normal 28 2 7" xfId="8463" xr:uid="{845591FA-1193-434A-9368-8660A1E9EC10}"/>
    <cellStyle name="Normal 28 2 8" xfId="9232" xr:uid="{F768D64A-1DB3-4415-A162-3D65C7B5EF23}"/>
    <cellStyle name="Normal 28 2 9" xfId="49973" xr:uid="{079DC8C9-DA0C-44B4-A002-789AD3B0F100}"/>
    <cellStyle name="Normal 28 2 9 2" xfId="50047" xr:uid="{B29EC941-1A62-495B-B05B-3522971138C1}"/>
    <cellStyle name="Normal 28 2 9 3" xfId="50122" xr:uid="{70DDBEAE-A509-4CE1-8898-29514E5A5A60}"/>
    <cellStyle name="Normal 28 2 9 4" xfId="50301" xr:uid="{B340A5FC-8FA7-459A-AB18-10E94AFFD96C}"/>
    <cellStyle name="Normal 28 2 9 5" xfId="50426" xr:uid="{6012E917-EED7-422C-8C5A-127AF6D216C1}"/>
    <cellStyle name="Normal 28 2 9 6" xfId="50325" xr:uid="{46083E86-FFEE-4E00-8633-4F84D5B56F34}"/>
    <cellStyle name="Normal 28 2 9 7" xfId="50335" xr:uid="{65AED0A2-505F-4D34-B594-E190EEDD4EAF}"/>
    <cellStyle name="Normal 28 2 9 8" xfId="50430" xr:uid="{525DDE98-D021-442C-AE97-7A87ADE1C3FD}"/>
    <cellStyle name="Normal 28 2 9 9" xfId="50467" xr:uid="{9C205600-0ECF-43C8-9353-1FA7A8BB8E05}"/>
    <cellStyle name="Normal 28 3" xfId="5173" xr:uid="{7A032667-D081-4F50-BD9F-C9A7AB42A722}"/>
    <cellStyle name="Normal 28 4" xfId="8339" xr:uid="{2589C384-43A9-4691-88E3-A1EA99695D13}"/>
    <cellStyle name="Normal 28 5" xfId="9117" xr:uid="{F70DB564-A924-4507-9967-D1B599D838C8}"/>
    <cellStyle name="Normal 28 6" xfId="10058" xr:uid="{B439B450-B89C-4690-B565-B9ED25467111}"/>
    <cellStyle name="Normal 28 7" xfId="11918" xr:uid="{FAF0F852-4896-4D36-B07B-1A4EF3331E3E}"/>
    <cellStyle name="Normal 29" xfId="3329" xr:uid="{89244FAA-5733-4B92-81C4-F8C68669C5A7}"/>
    <cellStyle name="Normal 29 2" xfId="4970" xr:uid="{0BB489E1-45FB-447F-B714-299FC0F7572F}"/>
    <cellStyle name="Normal 29 3" xfId="8168" xr:uid="{EAB124E5-E947-4D0F-9BBB-A59B343E603C}"/>
    <cellStyle name="Normal 29 4" xfId="8942" xr:uid="{3E89D6D3-63DB-4DDC-A0E2-17BF62D91170}"/>
    <cellStyle name="Normal 29 5" xfId="9871" xr:uid="{8BB21C46-B45F-405A-A41F-7ED1E696C576}"/>
    <cellStyle name="Normal 29 6" xfId="11955" xr:uid="{EBD50995-D453-42DE-8DAD-F09FA2784E5E}"/>
    <cellStyle name="Normal 3" xfId="3" xr:uid="{00000000-0005-0000-0000-000054000000}"/>
    <cellStyle name="Normal 3 10" xfId="10789" xr:uid="{8A1EE0C5-300E-450A-8C91-483CE5F99968}"/>
    <cellStyle name="Normal 3 11" xfId="50015" xr:uid="{3306AED0-6C26-425D-A774-8F5283BF1686}"/>
    <cellStyle name="Normal 3 12" xfId="50133" xr:uid="{09B67AAE-62DF-487F-ADD2-2783E5D9440F}"/>
    <cellStyle name="Normal 3 13" xfId="50296" xr:uid="{7FDD29A6-2270-4353-BF42-C4763A46DA79}"/>
    <cellStyle name="Normal 3 2" xfId="2726" xr:uid="{9CA3A5CE-5E0F-4181-B9E1-9A65F730B50D}"/>
    <cellStyle name="Normal 3 2 10" xfId="49918" xr:uid="{D33EC84B-D1F6-4C67-AA8A-8E0DC45B5226}"/>
    <cellStyle name="Normal 3 2 11" xfId="50145" xr:uid="{00DC29EE-3662-40DE-B06F-E276C15C085D}"/>
    <cellStyle name="Normal 3 2 11 2" xfId="50172" xr:uid="{621D5E1F-A89C-4BCC-98B4-483282811DC6}"/>
    <cellStyle name="Normal 3 2 12" xfId="50239" xr:uid="{31A6F968-4B35-428E-B94E-475FE66AB95E}"/>
    <cellStyle name="Normal 3 2 13" xfId="50259" xr:uid="{6A78686A-E861-4994-9D9B-BFBA0C857999}"/>
    <cellStyle name="Normal 3 2 14" xfId="50271" xr:uid="{49A7DE91-A9F7-47A0-A2F2-E7D37E30BA08}"/>
    <cellStyle name="Normal 3 2 15" xfId="50286" xr:uid="{0A43BA15-0E41-4CE4-A655-EB451C459F30}"/>
    <cellStyle name="Normal 3 2 15 2" xfId="50315" xr:uid="{4C4FE36F-3730-4D3C-B8ED-423C0BD54FF9}"/>
    <cellStyle name="Normal 3 2 15 2 2" xfId="50319" xr:uid="{83BE5B1A-447F-434C-8367-008328453D76}"/>
    <cellStyle name="Normal 3 2 16" xfId="50324" xr:uid="{E2118D13-4333-4792-BC3A-E8CA31521E27}"/>
    <cellStyle name="Normal 3 2 16 2" xfId="50450" xr:uid="{955C125D-E3D9-4881-908E-E678D717B2EE}"/>
    <cellStyle name="Normal 3 2 16 2 2" xfId="50479" xr:uid="{91C46BEB-1CEB-48E8-B16C-BB64A898AEC0}"/>
    <cellStyle name="Normal 3 2 17" xfId="50360" xr:uid="{FB7F1E9E-9E82-4FBD-8ED3-13B8096253B9}"/>
    <cellStyle name="Normal 3 2 17 2" xfId="50377" xr:uid="{9C4C4A1B-1247-439A-BCA7-59542C73A6CA}"/>
    <cellStyle name="Normal 3 2 17 3" xfId="50416" xr:uid="{9A30B21D-F9C6-4BF7-8633-DEFC7F82AD27}"/>
    <cellStyle name="Normal 3 2 17 4" xfId="50459" xr:uid="{750DDF5B-DF19-4F85-8E36-E9AC4DCB8ACB}"/>
    <cellStyle name="Normal 3 2 17 4 2" xfId="50488" xr:uid="{B4E3F32F-6123-4739-A32E-B419D30A3C47}"/>
    <cellStyle name="Normal 3 2 17 5" xfId="50439" xr:uid="{333A7688-0326-4FAA-AFBE-B2671FEB9FE8}"/>
    <cellStyle name="Normal 3 2 17 6" xfId="50487" xr:uid="{3A4C44E7-39A0-43A4-B937-6703F5F9A26E}"/>
    <cellStyle name="Normal 3 2 18" xfId="3196" xr:uid="{05C701B3-3B57-4494-A6DF-99DC6166E462}"/>
    <cellStyle name="Normal 3 2 2" xfId="3351" xr:uid="{8B242452-704B-46B5-9284-2B3125522E8E}"/>
    <cellStyle name="Normal 3 2 2 2" xfId="4620" xr:uid="{52B9B34A-EDBB-4DAE-8770-AEFFEE989178}"/>
    <cellStyle name="Normal 3 2 2 2 2" xfId="13704" xr:uid="{FCFBED29-DA88-4A3E-BD44-E0AF96029156}"/>
    <cellStyle name="Normal 3 2 2 3" xfId="3507" xr:uid="{A2D7AAA4-C536-4814-A770-0619D5816FF2}"/>
    <cellStyle name="Normal 3 2 2 4" xfId="7353" xr:uid="{3D959BB0-FF0F-40E4-BBF4-501933D6F974}"/>
    <cellStyle name="Normal 3 2 2 5" xfId="7667" xr:uid="{57870079-2366-40DD-9C4F-73FC5CC0B4B0}"/>
    <cellStyle name="Normal 3 2 2 6" xfId="8572" xr:uid="{4A85B9E1-D42F-43F1-B9E5-E87162C9D3BC}"/>
    <cellStyle name="Normal 3 2 2 7" xfId="9341" xr:uid="{91E4BE2D-24D0-4A6B-B6CE-ECCF1183288E}"/>
    <cellStyle name="Normal 3 2 2 8" xfId="10808" xr:uid="{FB0125BA-167D-4F97-8BA9-269D2493EC6E}"/>
    <cellStyle name="Normal 3 2 3" xfId="3514" xr:uid="{0FD4BDF2-615E-401A-A8DC-819C3AC79304}"/>
    <cellStyle name="Normal 3 2 3 2" xfId="49814" xr:uid="{DB3BC57D-3F22-4CA5-92ED-92E91EF9491F}"/>
    <cellStyle name="Normal 3 2 4" xfId="5438" xr:uid="{1607108E-A12A-4EB9-B798-02DCC0012176}"/>
    <cellStyle name="Normal 3 2 5" xfId="7672" xr:uid="{B74F479B-D291-4F5B-AC42-31F9B1F7794E}"/>
    <cellStyle name="Normal 3 2 6" xfId="8577" xr:uid="{B8DEA71D-381C-4C88-957F-ECFE4DC9C585}"/>
    <cellStyle name="Normal 3 2 7" xfId="9347" xr:uid="{F2591FFF-5C8C-4265-A995-901CE6743EF7}"/>
    <cellStyle name="Normal 3 2 8" xfId="10837" xr:uid="{A12A8C57-C5BD-462E-906F-D68633780DA5}"/>
    <cellStyle name="Normal 3 2 9" xfId="49813" xr:uid="{5199E8EA-26E6-47B6-8EF8-C4511784AD02}"/>
    <cellStyle name="Normal 3 3" xfId="2725" xr:uid="{C8873875-FF43-4663-8B60-33859EE95FA9}"/>
    <cellStyle name="Normal 3 3 2" xfId="5045" xr:uid="{E927CBEB-72D5-42D1-8563-00E0D673A6D5}"/>
    <cellStyle name="Normal 3 3 2 2" xfId="49816" xr:uid="{49208475-44C9-4770-94EB-665FFF37C477}"/>
    <cellStyle name="Normal 3 3 3" xfId="4619" xr:uid="{7C661EC2-2164-42CB-AB70-55BF6A864814}"/>
    <cellStyle name="Normal 3 3 3 2" xfId="49817" xr:uid="{55D170E3-FAB8-4D5F-9CC3-31BBC3A4C0DE}"/>
    <cellStyle name="Normal 3 3 3 3" xfId="49919" xr:uid="{44455C5B-AC4B-4253-B444-9F5A8F755811}"/>
    <cellStyle name="Normal 3 3 4" xfId="10874" xr:uid="{11639AFF-76FC-4363-93CC-A4E009905BD2}"/>
    <cellStyle name="Normal 3 3 5" xfId="49815" xr:uid="{81B13AAF-55DD-4BDF-9B8E-BED63FEA8BF1}"/>
    <cellStyle name="Normal 3 3 6" xfId="3141" xr:uid="{D291010B-E86C-4853-9CAD-BF15D199963E}"/>
    <cellStyle name="Normal 3 4" xfId="2727" xr:uid="{E894575E-4840-4CCA-BC2A-DA8AACD8EFCD}"/>
    <cellStyle name="Normal 3 4 2" xfId="3236" xr:uid="{E6E498A3-D397-4D1C-9198-3307B9CB6A2C}"/>
    <cellStyle name="Normal 3 4 2 2" xfId="49819" xr:uid="{7FA71BF5-96DC-41C4-903C-BBD5E1A8FE8D}"/>
    <cellStyle name="Normal 3 4 3" xfId="5129" xr:uid="{648F7EC5-5F67-4079-97FE-BF1D5AAA31DD}"/>
    <cellStyle name="Normal 3 4 3 2" xfId="49820" xr:uid="{06DFDEA4-3438-40F8-990B-AB05E9445D0C}"/>
    <cellStyle name="Normal 3 4 4" xfId="8303" xr:uid="{4247C125-7B78-4E7E-B77A-239AD68167D1}"/>
    <cellStyle name="Normal 3 4 5" xfId="9081" xr:uid="{39E82F7A-93D8-45DA-AFF0-02E296DDE23E}"/>
    <cellStyle name="Normal 3 4 6" xfId="10019" xr:uid="{246575D1-4EDF-4B2B-A467-A9E3B46EB3D8}"/>
    <cellStyle name="Normal 3 4 7" xfId="49818" xr:uid="{17668E12-7AC6-4FAB-A506-B177EFEBF1E2}"/>
    <cellStyle name="Normal 3 4 8" xfId="3273" xr:uid="{80AB3BBC-BA44-469A-A51B-7FC116857980}"/>
    <cellStyle name="Normal 3 5" xfId="2821" xr:uid="{2C235C4D-3DDC-4961-9BB7-7464AF1C108A}"/>
    <cellStyle name="Normal 3 5 2" xfId="11964" xr:uid="{8ECBEAD1-0904-4F04-B15A-5EB5F5C508C5}"/>
    <cellStyle name="Normal 3 5 3" xfId="49821" xr:uid="{212927B8-5198-41E3-BEF3-CFD84A67E7B1}"/>
    <cellStyle name="Normal 3 5 4" xfId="4980" xr:uid="{A7A17B41-3143-49E6-8841-4ED692DFB58B}"/>
    <cellStyle name="Normal 3 6" xfId="3427" xr:uid="{E9CC8A52-B307-416B-82BA-337CE25D6770}"/>
    <cellStyle name="Normal 3 6 2" xfId="11982" xr:uid="{7E7C2DF9-16B8-423A-A9A5-A2B1B4180639}"/>
    <cellStyle name="Normal 3 7" xfId="7593" xr:uid="{886DD753-1E7F-4B16-8E26-4B886EA70A0F}"/>
    <cellStyle name="Normal 3 7 2" xfId="10806" xr:uid="{980A047C-7527-4A87-9E71-F33BE3AA35F1}"/>
    <cellStyle name="Normal 3 8" xfId="8498" xr:uid="{C11E13BE-A133-4A75-A55C-C5E483CDE87D}"/>
    <cellStyle name="Normal 3 8 2" xfId="13755" xr:uid="{8AE6DBA9-C122-48A1-9982-0D37AEE75F91}"/>
    <cellStyle name="Normal 3 9" xfId="9273" xr:uid="{E7B3984D-7AFB-4390-BCEE-1A209CBFEB16}"/>
    <cellStyle name="Normal 30" xfId="3330" xr:uid="{52322AAF-774C-40F5-819C-055472B7EC9B}"/>
    <cellStyle name="Normal 30 2" xfId="5174" xr:uid="{9D71911B-85C3-4147-B642-8306D80DF356}"/>
    <cellStyle name="Normal 30 3" xfId="8340" xr:uid="{850EED6C-FFAC-436B-B800-0E7D93557032}"/>
    <cellStyle name="Normal 30 4" xfId="9118" xr:uid="{50648547-E9DD-42C0-A535-9865898F24FF}"/>
    <cellStyle name="Normal 30 5" xfId="10059" xr:uid="{F64527B8-C55B-4C84-B485-74046DD149FF}"/>
    <cellStyle name="Normal 30 6" xfId="11958" xr:uid="{065DFA25-2796-4C1E-BEA9-51DD575195F7}"/>
    <cellStyle name="Normal 31" xfId="3217" xr:uid="{4C33FC61-6330-46D2-B817-63F2BBE74F14}"/>
    <cellStyle name="Normal 31 2" xfId="3365" xr:uid="{54A25F75-329C-4577-B49F-8230411298F0}"/>
    <cellStyle name="Normal 31 2 2" xfId="11952" xr:uid="{68B38292-DCA1-422F-A7BC-0A6232943BAD}"/>
    <cellStyle name="Normal 31 3" xfId="7544" xr:uid="{BFFE0D76-7522-40AB-A2A1-2C7ACE8687D3}"/>
    <cellStyle name="Normal 31 4" xfId="8447" xr:uid="{A0DC7C98-30B3-43B3-900D-9E9FAF6E5AF3}"/>
    <cellStyle name="Normal 31 5" xfId="9214" xr:uid="{F146C00D-D81A-4D2B-9D8F-8D3A305802B1}"/>
    <cellStyle name="Normal 31 6" xfId="11941" xr:uid="{69DF8FA7-0C53-4E06-997B-2D2FA4B6B263}"/>
    <cellStyle name="Normal 31 7" xfId="50067" xr:uid="{063BC4D2-5D1E-4F9C-8E81-D97291533862}"/>
    <cellStyle name="Normal 32" xfId="3331" xr:uid="{9595A848-5451-4B0A-94D9-37D25268C08C}"/>
    <cellStyle name="Normal 32 2" xfId="5175" xr:uid="{655809B5-AFEB-4A15-9CFE-BD3629A24293}"/>
    <cellStyle name="Normal 32 2 2" xfId="47504" xr:uid="{8F6A16D3-10FC-4525-823D-F3AA6A4D302C}"/>
    <cellStyle name="Normal 32 3" xfId="8341" xr:uid="{9FF25D41-4AF0-432E-B419-E7376BD53BC1}"/>
    <cellStyle name="Normal 32 4" xfId="9119" xr:uid="{EDE769B6-592C-4502-998E-13B75449B7CD}"/>
    <cellStyle name="Normal 32 5" xfId="10060" xr:uid="{A0E38B8E-0759-4DA9-8FBB-3F9F1507AADC}"/>
    <cellStyle name="Normal 32 6" xfId="13682" xr:uid="{ED9DDAD0-0F7F-49E5-9A0D-8B193353B50E}"/>
    <cellStyle name="Normal 33" xfId="3333" xr:uid="{0AA0DD47-D8EA-4249-B02C-A195673FD85C}"/>
    <cellStyle name="Normal 33 2" xfId="5177" xr:uid="{FECF5B9D-8DE7-4703-9F3C-15CFBE05A972}"/>
    <cellStyle name="Normal 33 2 2" xfId="47507" xr:uid="{A52E5C25-092F-4F39-A9B2-D5BC90E665AC}"/>
    <cellStyle name="Normal 33 3" xfId="8343" xr:uid="{87DF5190-B052-4563-82EB-4D619B561E1B}"/>
    <cellStyle name="Normal 33 4" xfId="9121" xr:uid="{9C7DADFA-4146-494B-9DE5-B11F26DA65DA}"/>
    <cellStyle name="Normal 33 5" xfId="9167" xr:uid="{87F2AD8D-8055-4624-A649-7ADA8597EAD8}"/>
    <cellStyle name="Normal 33 5 2" xfId="9199" xr:uid="{0F45968F-FD06-4001-9189-34BE5E547895}"/>
    <cellStyle name="Normal 33 6" xfId="10062" xr:uid="{78498D6C-EEF7-4DB7-834C-023550A4BC8D}"/>
    <cellStyle name="Normal 33 7" xfId="13683" xr:uid="{84B42F7E-507A-4D24-A144-4469DE10B8E8}"/>
    <cellStyle name="Normal 34" xfId="3343" xr:uid="{BD5651AE-22AB-45C7-A28D-0A5FFC02DF88}"/>
    <cellStyle name="Normal 34 2" xfId="5197" xr:uid="{4497DD27-0752-4CF9-A76F-42040A59EAB9}"/>
    <cellStyle name="Normal 34 2 2" xfId="8359" xr:uid="{B58E6F62-36A3-4940-867A-D25EF424549A}"/>
    <cellStyle name="Normal 34 2 3" xfId="9137" xr:uid="{22CFAEE2-8FA5-410E-9DA1-7EB9894D9BFF}"/>
    <cellStyle name="Normal 34 2 4" xfId="10079" xr:uid="{8B9A566B-93D8-4229-9BED-DE739FF21819}"/>
    <cellStyle name="Normal 34 2 5" xfId="47555" xr:uid="{D6E17FA1-ECA1-4042-9A19-05C5E2397A63}"/>
    <cellStyle name="Normal 34 3" xfId="5184" xr:uid="{24795742-4361-4D87-9DA5-11C40F862D36}"/>
    <cellStyle name="Normal 34 4" xfId="8350" xr:uid="{56911D62-B46F-4218-84AE-097C53AE190C}"/>
    <cellStyle name="Normal 34 5" xfId="9128" xr:uid="{CA1229E7-94F1-4480-A6B7-6699BBC17009}"/>
    <cellStyle name="Normal 34 6" xfId="10069" xr:uid="{2E7CAC0B-A2BF-4FB5-9A9C-B2148ABB97A1}"/>
    <cellStyle name="Normal 34 7" xfId="13751" xr:uid="{594747C9-07EF-4508-88C6-16F0D5CA376B}"/>
    <cellStyle name="Normal 35" xfId="4978" xr:uid="{87A8E58E-B5C8-497F-A28A-BEFE72D0F186}"/>
    <cellStyle name="Normal 35 2" xfId="8175" xr:uid="{9233A0A0-5548-410A-AE23-F7704649AA82}"/>
    <cellStyle name="Normal 35 3" xfId="8950" xr:uid="{2D5E270D-D318-4FC5-977F-7360F0AA58D0}"/>
    <cellStyle name="Normal 35 4" xfId="9880" xr:uid="{AB53FA0A-4F75-4BEB-B138-B27E441608B9}"/>
    <cellStyle name="Normal 35 5" xfId="13752" xr:uid="{1518703D-6E63-449E-8B4A-D18CB8D47A4F}"/>
    <cellStyle name="Normal 36" xfId="5196" xr:uid="{8A71E608-1995-4F7B-A5DD-C20EE980339E}"/>
    <cellStyle name="Normal 36 2" xfId="8358" xr:uid="{C566B27C-C5F4-4931-B425-AA5B205777EE}"/>
    <cellStyle name="Normal 36 3" xfId="9136" xr:uid="{CAC0D1D1-4F17-4306-B0E6-883A0787B007}"/>
    <cellStyle name="Normal 36 4" xfId="10078" xr:uid="{9B4B0544-738D-46C7-BC1B-87F3674BC606}"/>
    <cellStyle name="Normal 36 5" xfId="13753" xr:uid="{4063FCCB-1ACF-4A44-B85A-22CD60B9946C}"/>
    <cellStyle name="Normal 37" xfId="3352" xr:uid="{1195E155-CF02-4252-A6DD-0F683FC509B1}"/>
    <cellStyle name="Normal 37 2" xfId="8384" xr:uid="{115E3266-F962-48BA-BD3E-49B1983F3DF1}"/>
    <cellStyle name="Normal 37 2 2" xfId="19917" xr:uid="{C403EE80-EB93-44FA-95C7-840348196616}"/>
    <cellStyle name="Normal 37 3" xfId="13758" xr:uid="{8DBCCF5E-33E2-4F15-B783-0A30BFD10C80}"/>
    <cellStyle name="Normal 38" xfId="5074" xr:uid="{16077037-CD47-4CB1-B3DB-51096338DB1E}"/>
    <cellStyle name="Normal 38 2" xfId="19920" xr:uid="{2D2C47B0-4B09-462E-BA46-825898D29BB9}"/>
    <cellStyle name="Normal 38 3" xfId="13761" xr:uid="{44FE2D1D-E190-4F71-98F3-077FC487C30E}"/>
    <cellStyle name="Normal 39" xfId="5638" xr:uid="{D5CF842D-95A7-4CB1-AF48-22B569E8B226}"/>
    <cellStyle name="Normal 39 2" xfId="19921" xr:uid="{27324EF5-0DD6-41C2-8F34-B0D05CBB3DA4}"/>
    <cellStyle name="Normal 39 3" xfId="13762" xr:uid="{5A3AA8CF-AC37-4122-8751-CABA094F5638}"/>
    <cellStyle name="Normal 4" xfId="4" xr:uid="{00000000-0005-0000-0000-000055000000}"/>
    <cellStyle name="Normal 4 2" xfId="94" xr:uid="{00000000-0005-0000-0000-000056000000}"/>
    <cellStyle name="Normal 4 2 2" xfId="2836" xr:uid="{D4D01129-E199-4340-843B-FE092999A3A9}"/>
    <cellStyle name="Normal 4 2 2 2" xfId="7180" xr:uid="{D960FC27-808A-465B-88AD-90E0118EFF53}"/>
    <cellStyle name="Normal 4 2 2 2 2" xfId="13747" xr:uid="{620306BF-1AD5-486B-B53D-22EA7875BAEE}"/>
    <cellStyle name="Normal 4 2 2 3" xfId="5511" xr:uid="{C3877C8B-6156-4347-83DE-F6FC576B8E06}"/>
    <cellStyle name="Normal 4 2 2 4" xfId="3152" xr:uid="{959734BC-6DDF-4AB1-87B8-5781C709CFAB}"/>
    <cellStyle name="Normal 4 2 3" xfId="2933" xr:uid="{0FEB59EA-8572-4E9A-BBF4-09697BAE3D3C}"/>
    <cellStyle name="Normal 4 2 3 2" xfId="11971" xr:uid="{8F26C8A7-6F4E-4786-96B7-DE9FC90525D0}"/>
    <cellStyle name="Normal 4 2 3 3" xfId="3283" xr:uid="{A62291CD-68B8-42A1-886B-266D867488DC}"/>
    <cellStyle name="Normal 4 2 4" xfId="5006" xr:uid="{4FB1B781-1F78-40A2-A82C-CA225D60DE3E}"/>
    <cellStyle name="Normal 4 2 4 2" xfId="8200" xr:uid="{C7BA2B80-A91B-4E30-A767-3DEB18B09E3A}"/>
    <cellStyle name="Normal 4 2 4 3" xfId="8975" xr:uid="{6B1EEF79-C447-4060-BF3E-C1AE49F47809}"/>
    <cellStyle name="Normal 4 2 4 4" xfId="9906" xr:uid="{80F721A9-E3C2-4719-BF28-C20C8C71AE83}"/>
    <cellStyle name="Normal 4 2 4 5" xfId="13727" xr:uid="{C8BB5DFA-64A7-484E-840D-39221FC84BFB}"/>
    <cellStyle name="Normal 4 2 5" xfId="10868" xr:uid="{47E736F9-819A-45C4-BCC0-301F4FED2B8D}"/>
    <cellStyle name="Normal 4 2 6" xfId="50024" xr:uid="{D0A7DB53-4DED-4E52-8EF6-79A5B1B5057B}"/>
    <cellStyle name="Normal 4 2 7" xfId="3098" xr:uid="{63BA4C6B-EE51-429D-A549-33BDAF08AE65}"/>
    <cellStyle name="Normal 4 3" xfId="130" xr:uid="{00000000-0005-0000-0000-000057000000}"/>
    <cellStyle name="Normal 4 3 2" xfId="2969" xr:uid="{5DF3657A-664A-442A-865F-78F11DB00BB2}"/>
    <cellStyle name="Normal 4 3 2 2" xfId="13726" xr:uid="{840DC808-452D-43A4-93EF-801170925DE3}"/>
    <cellStyle name="Normal 4 3 2 3" xfId="5088" xr:uid="{6DB08CE1-50BC-4F0D-A2B9-9E922ADE951F}"/>
    <cellStyle name="Normal 4 3 2 3 2 3 2 2" xfId="3138" xr:uid="{8EE035EA-E80C-4395-A00B-4CF87A760CA3}"/>
    <cellStyle name="Normal 4 3 2 3 2 3 2 2 2" xfId="5043" xr:uid="{467360B9-6BE4-48D8-8812-95B86E59102D}"/>
    <cellStyle name="Normal 4 3 2 3 2 3 2 2 3" xfId="8232" xr:uid="{90130E70-DD64-4304-A684-B13F83456D93}"/>
    <cellStyle name="Normal 4 3 2 3 2 3 2 2 4" xfId="9010" xr:uid="{1DB2C477-2FEB-422D-A696-C76EABCEC678}"/>
    <cellStyle name="Normal 4 3 2 3 2 3 2 2 5" xfId="9941" xr:uid="{1D92050A-6801-4DFE-8A1A-93646C6BA6CB}"/>
    <cellStyle name="Normal 4 3 2 5 2" xfId="3140" xr:uid="{8D36A2EA-0F65-43EA-A371-02BB3E26849C}"/>
    <cellStyle name="Normal 4 3 2 5 2 2" xfId="5044" xr:uid="{1C1A8D72-D6CB-441A-886D-4C8DA84CE296}"/>
    <cellStyle name="Normal 4 3 2 5 2 2 2 2 2 2 2 2 3" xfId="131" xr:uid="{00000000-0005-0000-0000-000058000000}"/>
    <cellStyle name="Normal 4 3 2 5 2 2 2 2 2 2 2 2 3 2" xfId="2858" xr:uid="{5051D5E1-A7DC-49B3-B084-DDBA03ADF9AF}"/>
    <cellStyle name="Normal 4 3 2 5 2 2 2 2 2 2 2 2 3 2 2" xfId="3044" xr:uid="{44E0C628-BB46-41E4-8C5E-4D8E08B89C45}"/>
    <cellStyle name="Normal 4 3 2 5 2 2 2 2 2 2 2 2 3 3" xfId="2970" xr:uid="{151F7B83-C586-4BC8-AE54-A02CE2EC7961}"/>
    <cellStyle name="Normal 4 3 2 5 2 3" xfId="8233" xr:uid="{EF53CD82-AE92-4BC6-A623-1989EA2879FB}"/>
    <cellStyle name="Normal 4 3 2 5 2 4" xfId="9011" xr:uid="{E9B73983-C41B-4FD5-A33C-33DBA87D3737}"/>
    <cellStyle name="Normal 4 3 2 5 2 5" xfId="9942" xr:uid="{4871B91B-7764-49E4-B04A-C00FF92D31B3}"/>
    <cellStyle name="Normal 4 3 3" xfId="4621" xr:uid="{C3959FED-FB17-4B96-886B-A0FA9E3A7A5F}"/>
    <cellStyle name="Normal 4 3 4" xfId="10858" xr:uid="{E0B16F2B-B818-4205-94A3-3243A8195C78}"/>
    <cellStyle name="Normal 4 3 5" xfId="50030" xr:uid="{DA1AFE6D-C28C-48DF-82E8-0C0A3AD0B317}"/>
    <cellStyle name="Normal 4 3 6" xfId="3200" xr:uid="{283E1A73-3B7D-41CE-9220-CF4F0875FE92}"/>
    <cellStyle name="Normal 4 4" xfId="2728" xr:uid="{CDEF062C-DA89-43F2-95B4-18E5D47C30F7}"/>
    <cellStyle name="Normal 4 4 2" xfId="7455" xr:uid="{9EAE332F-AB16-47DF-9910-569986487CBA}"/>
    <cellStyle name="Normal 4 4 2 2" xfId="13746" xr:uid="{42C67381-EF1D-4B74-8679-49C4D3AB57D6}"/>
    <cellStyle name="Normal 4 4 3" xfId="11965" xr:uid="{2B2F5191-A7C6-4807-A1A4-7A9285C55409}"/>
    <cellStyle name="Normal 4 4 4" xfId="3281" xr:uid="{63B69F8F-CA38-458F-BEC9-CD7B515E6E58}"/>
    <cellStyle name="Normal 4 5" xfId="2855" xr:uid="{B9BCEABB-BE78-4F05-9924-1E9BE2BAF393}"/>
    <cellStyle name="Normal 4 5 2" xfId="3041" xr:uid="{287E033D-E42C-4EEF-9DCD-75F4F24505A9}"/>
    <cellStyle name="Normal 4 5 2 2" xfId="8177" xr:uid="{62070FDB-1DD6-4F8B-964F-68AD4F63F289}"/>
    <cellStyle name="Normal 4 5 3" xfId="8952" xr:uid="{9D84C10C-DEDA-4428-88CB-81443761D3DB}"/>
    <cellStyle name="Normal 4 5 4" xfId="9883" xr:uid="{3E4BC8CC-8E85-4D34-8E26-8CEAA5AF3DBD}"/>
    <cellStyle name="Normal 4 5 5" xfId="49727" xr:uid="{AB969B2A-D517-4AF5-B8EA-6352E441841F}"/>
    <cellStyle name="Normal 4 5 6" xfId="4981" xr:uid="{67B347C6-2B3C-44A6-812C-FDDD03B4D4C5}"/>
    <cellStyle name="Normal 4 6" xfId="2867" xr:uid="{3BD69B72-645D-4F9E-8044-5313FC31412D}"/>
    <cellStyle name="Normal 4 6 2" xfId="49730" xr:uid="{DC3EEE46-35D7-436F-90DB-6605286D795B}"/>
    <cellStyle name="Normal 4 7" xfId="50021" xr:uid="{34DD9AB0-CBEC-47F4-AD7E-624B7036F824}"/>
    <cellStyle name="Normal 4 8" xfId="50214" xr:uid="{267CFCDD-A58A-46A2-AE13-95DA1E037DD0}"/>
    <cellStyle name="Normal 4 9" xfId="3053" xr:uid="{00DE9B29-B2F4-420E-96E9-71D9F5D531EC}"/>
    <cellStyle name="Normal 40" xfId="5421" xr:uid="{3E16A6A1-5F53-47EF-90DF-9803C4985A09}"/>
    <cellStyle name="Normal 40 2" xfId="47170" xr:uid="{A7C53181-7525-4408-B216-E2F5A26D4294}"/>
    <cellStyle name="Normal 41" xfId="5288" xr:uid="{91A712C0-0532-4ADF-90DB-68970FEB48E6}"/>
    <cellStyle name="Normal 41 2" xfId="47171" xr:uid="{FDE24BC8-24A6-4031-AAA6-6AB205DCFCC6}"/>
    <cellStyle name="Normal 41 3" xfId="10835" xr:uid="{B8C80E3A-9FCF-46D0-B89E-79737B3AF2EB}"/>
    <cellStyle name="Normal 42" xfId="6091" xr:uid="{5485EEA8-262E-4C8B-AEC3-6187A3E9F5F0}"/>
    <cellStyle name="Normal 42 2" xfId="47173" xr:uid="{C162FD73-47E8-417C-8E48-1B43569014AE}"/>
    <cellStyle name="Normal 43" xfId="6467" xr:uid="{6FE3B853-FEC7-4EC1-B284-4024C285844E}"/>
    <cellStyle name="Normal 43 2" xfId="47176" xr:uid="{487CB4EB-1814-418A-AD96-B51749100556}"/>
    <cellStyle name="Normal 43 3 2 3 2 3" xfId="11903" xr:uid="{0C1CFEBF-4C51-4E41-815B-B81517819991}"/>
    <cellStyle name="Normal 44" xfId="7181" xr:uid="{BE56E76B-9436-4A99-9F47-2E49A541D279}"/>
    <cellStyle name="Normal 44 2" xfId="47177" xr:uid="{DFF34FAE-5603-4E01-94F4-4C895285C10D}"/>
    <cellStyle name="Normal 45" xfId="7158" xr:uid="{7C755690-69EF-46BB-9A8A-8784E4A3E0F6}"/>
    <cellStyle name="Normal 45 2" xfId="11960" xr:uid="{8800D0F4-3071-414A-B80F-75404E6DFEDA}"/>
    <cellStyle name="Normal 45 3" xfId="47178" xr:uid="{2F968124-02F5-46F1-B8B8-C87181747741}"/>
    <cellStyle name="Normal 46" xfId="7131" xr:uid="{27FC8B58-EE7E-44B8-ACD9-C58350C4ED02}"/>
    <cellStyle name="Normal 46 2" xfId="47565" xr:uid="{3167FA7A-6D5A-4F78-97C3-FD20691E6230}"/>
    <cellStyle name="Normal 47" xfId="7493" xr:uid="{01E9CFEE-3A8D-40F8-A16C-487D56F49A18}"/>
    <cellStyle name="Normal 47 2" xfId="8413" xr:uid="{0D8F60E8-312E-4EED-8724-7FD3E781E525}"/>
    <cellStyle name="Normal 47 3" xfId="47567" xr:uid="{8D191BA3-3CCB-4BFE-9BD3-5D3CE5A5627E}"/>
    <cellStyle name="Normal 47 4" xfId="49732" xr:uid="{82B4760F-8AEE-47D2-A443-FDB9DF38AE4C}"/>
    <cellStyle name="Normal 48" xfId="7501" xr:uid="{14047569-D306-41B8-8D74-7A3E588CD4FC}"/>
    <cellStyle name="Normal 48 2" xfId="47568" xr:uid="{9E112C24-C89E-4B1D-BE43-102A30E6901B}"/>
    <cellStyle name="Normal 49" xfId="7508" xr:uid="{8BB342BC-920C-4C32-BEBE-8DF5EA2A2A79}"/>
    <cellStyle name="Normal 49 2" xfId="136" xr:uid="{00000000-0005-0000-0000-000059000000}"/>
    <cellStyle name="Normal 49 2 2" xfId="47569" xr:uid="{B63DCFEC-6288-4C9A-875D-4055DCEE7F98}"/>
    <cellStyle name="Normal 5" xfId="11" xr:uid="{00000000-0005-0000-0000-00005A000000}"/>
    <cellStyle name="Normal 5 10" xfId="9283" xr:uid="{8C38A4FE-5AC1-489D-BEF4-39C4B347FC25}"/>
    <cellStyle name="Normal 5 10 2" xfId="10876" xr:uid="{A615A826-2EDE-4790-93DB-BDCD366C6DC9}"/>
    <cellStyle name="Normal 5 11" xfId="10826" xr:uid="{74601A0B-7850-4D91-8259-53702712D7DD}"/>
    <cellStyle name="Normal 5 12" xfId="49967" xr:uid="{D25EB5F8-9EFA-4DB1-8B75-E00D0E260308}"/>
    <cellStyle name="Normal 5 13" xfId="50025" xr:uid="{181DD3D9-7F0C-441B-990B-CB9378620879}"/>
    <cellStyle name="Normal 5 14" xfId="50215" xr:uid="{6C2B2834-1778-44CA-90CF-048673E19396}"/>
    <cellStyle name="Normal 5 15" xfId="3060" xr:uid="{8F9ED614-6A47-4780-A8D9-7B32774CC13C}"/>
    <cellStyle name="Normal 5 15 3 3 2" xfId="2860" xr:uid="{C9A3B303-E75E-4E9A-800A-E022C447EBCD}"/>
    <cellStyle name="Normal 5 15 3 3 2 2" xfId="3046" xr:uid="{C2F55BE9-6166-4E55-AC9E-3E9BE7BAB481}"/>
    <cellStyle name="Normal 5 15 3 3 2 2 2" xfId="11921" xr:uid="{793CCF31-0E90-4B35-AF97-681CB80288AD}"/>
    <cellStyle name="Normal 5 2" xfId="20" xr:uid="{00000000-0005-0000-0000-00005B000000}"/>
    <cellStyle name="Normal 5 2 10" xfId="50477" xr:uid="{00B428C5-9331-451A-B299-5AF3B759B387}"/>
    <cellStyle name="Normal 5 2 11" xfId="3081" xr:uid="{FC264E2C-A87F-4695-AF77-5095C7EBBD12}"/>
    <cellStyle name="Normal 5 2 2" xfId="26" xr:uid="{00000000-0005-0000-0000-00005C000000}"/>
    <cellStyle name="Normal 5 2 2 2" xfId="110" xr:uid="{00000000-0005-0000-0000-00005D000000}"/>
    <cellStyle name="Normal 5 2 2 2 2" xfId="2949" xr:uid="{6E5772E7-0405-4D0A-847C-717D6011C270}"/>
    <cellStyle name="Normal 5 2 2 3" xfId="2887" xr:uid="{E198D452-4893-48A8-9F09-61DE69A9AEEF}"/>
    <cellStyle name="Normal 5 2 2 4" xfId="3090" xr:uid="{8C752BBA-579A-4E85-97DC-CFC699A374BA}"/>
    <cellStyle name="Normal 5 2 3" xfId="105" xr:uid="{00000000-0005-0000-0000-00005E000000}"/>
    <cellStyle name="Normal 5 2 3 2" xfId="2944" xr:uid="{CF2D1E65-9A8C-4613-8D52-93926EA13882}"/>
    <cellStyle name="Normal 5 2 3 2 2" xfId="5031" xr:uid="{2959938C-A2FA-4C18-A3C3-51E283F33302}"/>
    <cellStyle name="Normal 5 2 3 2 2 3 2 3" xfId="11901" xr:uid="{E0F62073-97DE-453F-BBCA-BA298847A75F}"/>
    <cellStyle name="Normal 5 2 3 2 6 2 3" xfId="11906" xr:uid="{61838C28-4AF3-4D68-8576-93245AAE9430}"/>
    <cellStyle name="Normal 5 2 3 3" xfId="8222" xr:uid="{CA5A0ADE-EB43-423E-9A03-9B048E30DCA6}"/>
    <cellStyle name="Normal 5 2 3 4" xfId="9000" xr:uid="{DBB226D5-E735-4BE4-9A2C-3570CBAB5A3A}"/>
    <cellStyle name="Normal 5 2 3 5" xfId="9931" xr:uid="{E663BB4D-8C81-4C73-AA39-B1AA967B64E7}"/>
    <cellStyle name="Normal 5 2 3 6" xfId="11042" xr:uid="{5EFA4488-E57C-494A-AA87-E19DCA4D4FDF}"/>
    <cellStyle name="Normal 5 2 3 7" xfId="3125" xr:uid="{A85DB104-DCE6-4EFD-B38F-3046CBEDE093}"/>
    <cellStyle name="Normal 5 2 4" xfId="2730" xr:uid="{2F06855D-F2D5-4E30-B9BA-A1D1086A5EEC}"/>
    <cellStyle name="Normal 5 2 4 2" xfId="8194" xr:uid="{D34FCDBA-2B0A-4D61-BA63-D45051092BC3}"/>
    <cellStyle name="Normal 5 2 4 3" xfId="8969" xr:uid="{52B1AC2C-EEA6-42D7-B3E0-6B592A0F48B0}"/>
    <cellStyle name="Normal 5 2 4 4" xfId="9900" xr:uid="{6F4DCB6E-EF35-4AA1-9D60-740BB1D3E44C}"/>
    <cellStyle name="Normal 5 2 4 5" xfId="13730" xr:uid="{428369BC-80B8-4060-82D9-CA1AB5735069}"/>
    <cellStyle name="Normal 5 2 4 6" xfId="5000" xr:uid="{8A9B63CF-7902-47EE-8DBD-67F8FAA4EED1}"/>
    <cellStyle name="Normal 5 2 5" xfId="2881" xr:uid="{5F5E04CF-4654-41D8-90D6-17BB9C12764E}"/>
    <cellStyle name="Normal 5 2 5 2" xfId="4622" xr:uid="{5D0A832B-D775-4A97-8108-B573D1114EFB}"/>
    <cellStyle name="Normal 5 2 6" xfId="7321" xr:uid="{ECD71D7B-5B75-4AF3-A080-25E08E3D143D}"/>
    <cellStyle name="Normal 5 2 7" xfId="10872" xr:uid="{8E28C450-54CC-41A6-B07C-B490EED635BF}"/>
    <cellStyle name="Normal 5 2 8" xfId="50129" xr:uid="{053CF409-2723-4E07-B7CC-00E0EB23CE30}"/>
    <cellStyle name="Normal 5 2 9" xfId="50343" xr:uid="{B399BB6C-E63D-4A09-9556-964AD6EFBA9E}"/>
    <cellStyle name="Normal 5 26" xfId="42" xr:uid="{00000000-0005-0000-0000-00005F000000}"/>
    <cellStyle name="Normal 5 26 2" xfId="123" xr:uid="{00000000-0005-0000-0000-000060000000}"/>
    <cellStyle name="Normal 5 26 2 2" xfId="2962" xr:uid="{51EC04E4-C3C8-48B3-ADE9-28CB087CEC2A}"/>
    <cellStyle name="Normal 5 26 3" xfId="2903" xr:uid="{DE59C2D9-D5B5-4F92-927C-AC63E3B1A5D5}"/>
    <cellStyle name="Normal 5 3" xfId="100" xr:uid="{00000000-0005-0000-0000-000061000000}"/>
    <cellStyle name="Normal 5 3 2" xfId="2939" xr:uid="{B6C4B07A-F615-4DA8-A124-AE11DEE40866}"/>
    <cellStyle name="Normal 5 3 2 2" xfId="5010" xr:uid="{E76E9376-DDF8-470B-AE28-BC31FEBB3B93}"/>
    <cellStyle name="Normal 5 3 3" xfId="8203" xr:uid="{85181239-7899-4AAA-8F1F-8E7E18CFCD5E}"/>
    <cellStyle name="Normal 5 3 4" xfId="8979" xr:uid="{CD6D30AF-22DA-406C-962F-1D775D90608A}"/>
    <cellStyle name="Normal 5 3 5" xfId="9910" xr:uid="{EA701368-8B3D-4EF1-9E50-FC92788F5173}"/>
    <cellStyle name="Normal 5 3 6" xfId="10860" xr:uid="{421D2E72-E6D8-4E55-9C2D-31BDC6FBB02D}"/>
    <cellStyle name="Normal 5 3 7" xfId="49822" xr:uid="{3EA29A77-EC16-4332-A1F6-C2935A365E00}"/>
    <cellStyle name="Normal 5 3 8" xfId="49920" xr:uid="{05589E13-6D48-496D-90A8-2B37F7DDD201}"/>
    <cellStyle name="Normal 5 3 9" xfId="3104" xr:uid="{A713BB07-08B4-4130-8E9F-C29432E3DF15}"/>
    <cellStyle name="Normal 5 4" xfId="2729" xr:uid="{AA8078FF-A28D-421D-8D61-869E9DFAD494}"/>
    <cellStyle name="Normal 5 4 2" xfId="47570" xr:uid="{8174C03D-9105-4699-AEF2-23D49F4B0B23}"/>
    <cellStyle name="Normal 5 4 3" xfId="11959" xr:uid="{7E1A85ED-1FB3-433B-803D-A8598D76F6ED}"/>
    <cellStyle name="Normal 5 4 4" xfId="3201" xr:uid="{56EE2B06-CD6D-4F28-A842-8924400EBE4E}"/>
    <cellStyle name="Normal 5 5" xfId="2873" xr:uid="{5FB92643-D43C-4E4F-A895-9710D683D255}"/>
    <cellStyle name="Normal 5 5 2" xfId="5192" xr:uid="{461262E8-F4F5-4718-B7D0-F1CC8737C4C8}"/>
    <cellStyle name="Normal 5 6" xfId="3440" xr:uid="{69115293-D41A-495C-B7D2-1B5DCFB23C9F}"/>
    <cellStyle name="Normal 5 7" xfId="5486" xr:uid="{0B6905D5-0D49-4391-869B-B1BDE9350CB4}"/>
    <cellStyle name="Normal 5 7 2" xfId="11924" xr:uid="{3013B9EA-980C-4A6F-B23B-50AC01EDB427}"/>
    <cellStyle name="Normal 5 8" xfId="7601" xr:uid="{DEA21F66-E0E2-4B9F-8D4A-0454E15E5EBC}"/>
    <cellStyle name="Normal 5 8 2" xfId="3234" xr:uid="{1899562F-61D1-419C-A23E-0BE29A0F076E}"/>
    <cellStyle name="Normal 5 8 2 2" xfId="3385" xr:uid="{3949666E-300C-43F9-B71B-DE38FFD962CE}"/>
    <cellStyle name="Normal 5 8 2 3" xfId="7560" xr:uid="{72935CC6-0FCE-41E8-B410-6153C18F47EF}"/>
    <cellStyle name="Normal 5 8 2 4" xfId="8418" xr:uid="{5AC74BCD-154A-4E5A-B802-EF2518B6E6E8}"/>
    <cellStyle name="Normal 5 8 2 5" xfId="8464" xr:uid="{E6FCCCCF-8EB2-43E0-A5C7-2B2482246BDB}"/>
    <cellStyle name="Normal 5 8 2 6" xfId="9234" xr:uid="{21A31045-AEBB-40F2-AE2E-20BEDE3DFFEF}"/>
    <cellStyle name="Normal 5 8 2 7" xfId="49976" xr:uid="{C9D6CB29-4B2E-4144-AEAC-CB4F6B4A51F0}"/>
    <cellStyle name="Normal 5 8 2 7 2" xfId="50050" xr:uid="{72F889B2-E248-4DEF-ABB0-16380B05BE1F}"/>
    <cellStyle name="Normal 5 8 2 7 3" xfId="50125" xr:uid="{9AA4D126-CBCB-4C17-BA10-D3F703583650}"/>
    <cellStyle name="Normal 5 8 2 7 4" xfId="50303" xr:uid="{2C0FDEC9-F87B-4859-A961-91EDF0CBC1F2}"/>
    <cellStyle name="Normal 5 8 2 7 5" xfId="50470" xr:uid="{6F582EA2-157C-46B5-91F8-B4C344EFE37F}"/>
    <cellStyle name="Normal 5 8 2 7 6" xfId="50328" xr:uid="{BF2C077B-2DE3-4AB4-9B08-4B22380AF67F}"/>
    <cellStyle name="Normal 5 8 2 7 7" xfId="50336" xr:uid="{9601E833-4CB4-4D83-A2D8-72DB57C54286}"/>
    <cellStyle name="Normal 5 8 2 8" xfId="50087" xr:uid="{727133A7-7CC7-4D4C-AC9D-70F85FD11F4E}"/>
    <cellStyle name="Normal 5 8 3" xfId="11919" xr:uid="{0831092B-E279-45C8-B8B7-5EA70A58D5CD}"/>
    <cellStyle name="Normal 5 9" xfId="8506" xr:uid="{1EE78D9E-986A-43CD-ABAB-443008CD793F}"/>
    <cellStyle name="Normal 5 9 10 2" xfId="11898" xr:uid="{0EB68BA5-1C4E-4CDC-BA52-8CAB50F671E8}"/>
    <cellStyle name="Normal 5 9 10 5" xfId="11913" xr:uid="{4F5584D2-9173-452C-9E1A-99D628FFD82D}"/>
    <cellStyle name="Normal 5 9 10 5 2" xfId="3235" xr:uid="{80371DDE-EF27-4781-A66B-17CC4E684236}"/>
    <cellStyle name="Normal 5 9 10 5 2 2" xfId="3386" xr:uid="{4FBB2215-A99C-4F8D-B99A-9E4BE073F203}"/>
    <cellStyle name="Normal 5 9 10 5 2 3" xfId="7561" xr:uid="{2E4422BD-5AF6-4047-9391-7716865BEB54}"/>
    <cellStyle name="Normal 5 9 10 5 2 4" xfId="8419" xr:uid="{84C77A27-4B3A-4336-B610-F9677218055B}"/>
    <cellStyle name="Normal 5 9 10 5 2 5" xfId="8465" xr:uid="{48D36C7B-9795-48A6-A60C-E3ED4E373CC2}"/>
    <cellStyle name="Normal 5 9 10 5 2 6" xfId="9235" xr:uid="{0BC070FB-5A3C-47E3-BC39-AD8C9AD74A00}"/>
    <cellStyle name="Normal 5 9 10 5 2 7" xfId="49977" xr:uid="{558A3B91-2B8A-41A3-9435-F0D1D87FF05A}"/>
    <cellStyle name="Normal 5 9 10 5 2 7 2" xfId="50051" xr:uid="{09E22EA7-A759-42FD-864D-4B400B9311BC}"/>
    <cellStyle name="Normal 5 9 10 5 2 7 3" xfId="50126" xr:uid="{FB59CC76-58B7-4948-93F1-4EA03EB9FF70}"/>
    <cellStyle name="Normal 5 9 10 5 2 7 4" xfId="50304" xr:uid="{493E771E-17FA-4538-8A89-605F6BF5EF82}"/>
    <cellStyle name="Normal 5 9 10 5 2 7 5" xfId="50471" xr:uid="{504FE787-6A8A-43D0-9201-AC98BACE8AE3}"/>
    <cellStyle name="Normal 5 9 10 5 2 7 6" xfId="50329" xr:uid="{C81E138C-62B6-4C40-B612-7743B21FC709}"/>
    <cellStyle name="Normal 5 9 10 5 2 7 7" xfId="50337" xr:uid="{8B102A83-B339-4E07-9A56-C8C260D2FE2B}"/>
    <cellStyle name="Normal 5 9 10 5 2 8" xfId="50088" xr:uid="{B8EBBE62-7411-493C-B3A6-4F44EC8031F1}"/>
    <cellStyle name="Normal 5 9 2" xfId="11896" xr:uid="{EAC636F1-5661-4929-9949-CEC22E725EE1}"/>
    <cellStyle name="Normal 5 9 2 4 2 3" xfId="11905" xr:uid="{2E512EC6-EF25-4D03-8A12-37F88DB1B7C6}"/>
    <cellStyle name="Normal 5 9 4" xfId="11899" xr:uid="{07E01247-6559-4C1A-86A6-54B207200180}"/>
    <cellStyle name="Normal 5_LEO FIAT OPERAS 04 15 11" xfId="49823" xr:uid="{4D77DDC3-FBF7-4FA5-80B3-CC560B760DE9}"/>
    <cellStyle name="Normal 50" xfId="7533" xr:uid="{67A65145-5B7B-41B7-AAF1-3F38B8F4E2D2}"/>
    <cellStyle name="Normal 50 8 2 4" xfId="3163" xr:uid="{E3789FC8-6E1E-46C6-9692-C65D9C3E0BA6}"/>
    <cellStyle name="Normal 50 8 2 4 2" xfId="5060" xr:uid="{A9A57033-936F-44B4-950B-A67790760325}"/>
    <cellStyle name="Normal 50 8 2 4 3" xfId="8244" xr:uid="{AA1728C7-AEAA-4AF3-B08F-B9D6FA17A06F}"/>
    <cellStyle name="Normal 50 8 2 4 4" xfId="9022" xr:uid="{777929B3-1D55-4197-B9B8-9BFEFC2948D9}"/>
    <cellStyle name="Normal 50 8 2 4 5" xfId="9957" xr:uid="{A57D8581-40AD-4B85-8824-F5B1D46402B9}"/>
    <cellStyle name="Normal 51" xfId="8360" xr:uid="{C812F4BA-758F-4B6F-B2DC-AE550B0BC4DF}"/>
    <cellStyle name="Normal 51 2" xfId="8412" xr:uid="{F6DB68D0-6B74-4FEE-B0CC-B1CFC22E8F95}"/>
    <cellStyle name="Normal 51 3" xfId="49731" xr:uid="{0C496F3F-E52C-44B2-96B5-A822D685E601}"/>
    <cellStyle name="Normal 51 4" xfId="50121" xr:uid="{3C0F117A-71D8-43BE-88F6-AA665EBF10B9}"/>
    <cellStyle name="Normal 52" xfId="8362" xr:uid="{7CDBE0E9-5847-41AC-80DD-72517000A760}"/>
    <cellStyle name="Normal 53" xfId="8387" xr:uid="{3AA1CFA6-CF47-4A1D-B981-401E46936821}"/>
    <cellStyle name="Normal 54" xfId="8394" xr:uid="{86D27AAD-2DDA-4593-90E1-815C31B59A81}"/>
    <cellStyle name="Normal 54 2" xfId="9141" xr:uid="{20A1B589-C2B1-496B-B8A9-4DA23E5D6E0B}"/>
    <cellStyle name="Normal 54 2 2" xfId="9173" xr:uid="{33B8E1E6-5D5C-4861-8D08-BA52BA0ACBC4}"/>
    <cellStyle name="Normal 54 2 2 2" xfId="49993" xr:uid="{95BC138B-4FAA-401D-912E-E9E7AB1E553E}"/>
    <cellStyle name="Normal 54 2 2 3" xfId="50136" xr:uid="{CA8E486E-5C40-4E34-AABF-7352F805D61F}"/>
    <cellStyle name="Normal 54 2 2 4" xfId="50231" xr:uid="{008E83C5-AD17-4798-A9EC-3D4511EA7DA6}"/>
    <cellStyle name="Normal 54 2 2 5" xfId="50254" xr:uid="{D995CB32-5B83-4B43-A041-6AC24F7A8CA6}"/>
    <cellStyle name="Normal 54 2 2 6" xfId="50263" xr:uid="{D66AE7F0-3D80-4D24-80CE-255578E27AD3}"/>
    <cellStyle name="Normal 54 2 2 7" xfId="50278" xr:uid="{1A40A9E7-0BB4-4072-857B-4AD35188245E}"/>
    <cellStyle name="Normal 54 2 2 7 2" xfId="50313" xr:uid="{D17BA048-368E-4A82-9A2C-9B8C72FE7BE3}"/>
    <cellStyle name="Normal 54 2 2 7 2 2" xfId="50318" xr:uid="{550CE90F-36EF-4517-9B79-F7F147460B99}"/>
    <cellStyle name="Normal 55" xfId="8415" xr:uid="{2CE7BBB8-9251-4505-9DD1-5D48CDF52249}"/>
    <cellStyle name="Normal 55 2" xfId="50115" xr:uid="{F253EADA-A59D-4DEA-84D5-1FE9BCF9A1E6}"/>
    <cellStyle name="Normal 56" xfId="8428" xr:uid="{058C8597-2407-478E-ABF6-1A7B4688DEF2}"/>
    <cellStyle name="Normal 57" xfId="8429" xr:uid="{3EAF7A7F-A42B-4DE6-8E58-57C6683CCA37}"/>
    <cellStyle name="Normal 58" xfId="8434" xr:uid="{4DA7D03F-D1A6-4946-864D-A4A0311A9425}"/>
    <cellStyle name="Normal 59" xfId="8435" xr:uid="{C8D037C2-4543-402C-B0EA-2EA115362A34}"/>
    <cellStyle name="Normal 6" xfId="6" xr:uid="{00000000-0005-0000-0000-000062000000}"/>
    <cellStyle name="Normal 6 10" xfId="9168" xr:uid="{85F2E219-4B04-476F-AB01-13F7F6138B3C}"/>
    <cellStyle name="Normal 6 11" xfId="9284" xr:uid="{6D8BC5C3-0DC4-4F2A-A6FC-50D6CC203563}"/>
    <cellStyle name="Normal 6 12" xfId="49824" xr:uid="{2D04E815-B477-47F3-96C9-C105A0F710FD}"/>
    <cellStyle name="Normal 6 13" xfId="50101" xr:uid="{7B416B64-646C-4825-81A5-01AC710D4C15}"/>
    <cellStyle name="Normal 6 14" xfId="3055" xr:uid="{7EC63439-E42D-455F-9F36-C85D7931D028}"/>
    <cellStyle name="Normal 6 2" xfId="96" xr:uid="{00000000-0005-0000-0000-000063000000}"/>
    <cellStyle name="Normal 6 2 2" xfId="2935" xr:uid="{F87D82CF-9E91-46DA-8044-775638172973}"/>
    <cellStyle name="Normal 6 2 2 2" xfId="3253" xr:uid="{BBA3EBE2-C100-4A94-90E4-F511BEB729D1}"/>
    <cellStyle name="Normal 6 2 3" xfId="5008" xr:uid="{79433234-D14C-4A3C-AAEB-C3827A8CFC8E}"/>
    <cellStyle name="Normal 6 2 3 2" xfId="7497" xr:uid="{616C3DB9-168A-4F75-9EF6-363811DCD5DB}"/>
    <cellStyle name="Normal 6 2 3 3" xfId="8977" xr:uid="{7A01D51E-8B35-4F35-BE50-15F15E828852}"/>
    <cellStyle name="Normal 6 2 3 4" xfId="9908" xr:uid="{807B16ED-25BB-4B16-9C2A-51881DE54CCF}"/>
    <cellStyle name="Normal 6 2 3 5" xfId="49982" xr:uid="{D821C88A-80C4-4494-9E19-1BC9821CEAD7}"/>
    <cellStyle name="Normal 6 2 3 5 2" xfId="50054" xr:uid="{D81B33EE-CD93-4EFF-83A3-19CC21E2C3C6}"/>
    <cellStyle name="Normal 6 2 3 5 3" xfId="50132" xr:uid="{2EB4C129-A685-4FD6-BD96-9D5C561D74A0}"/>
    <cellStyle name="Normal 6 2 3 5 4" xfId="50334" xr:uid="{B8F92C0C-D251-4778-9FDE-CF6735439D59}"/>
    <cellStyle name="Normal 6 2 3 5 4 2" xfId="50493" xr:uid="{2C78ADCE-9BD0-4DCB-9FDA-874008B781C0}"/>
    <cellStyle name="Normal 6 2 4" xfId="10833" xr:uid="{8CAB126C-DEFD-4249-B1BE-997F7B2D7EBF}"/>
    <cellStyle name="Normal 6 2 5" xfId="49825" xr:uid="{717C602F-CA36-497C-B55E-5FF0A1D642CB}"/>
    <cellStyle name="Normal 6 2 6" xfId="3100" xr:uid="{AF069059-7E3A-4B23-894C-9C2ED3AD181C}"/>
    <cellStyle name="Normal 6 3" xfId="2731" xr:uid="{07B2BBD0-595A-473F-B16F-D767FEA2B1EF}"/>
    <cellStyle name="Normal 6 3 2" xfId="5186" xr:uid="{C8EC7592-6345-45B7-A09D-D1A2C08B086F}"/>
    <cellStyle name="Normal 6 3 2 2" xfId="8352" xr:uid="{F7495960-C2E4-495B-AF4E-48A91ECA26AE}"/>
    <cellStyle name="Normal 6 3 2 3" xfId="9130" xr:uid="{ACC06CDE-EE56-42C2-A840-EE91ECBABD3A}"/>
    <cellStyle name="Normal 6 3 2 4" xfId="10071" xr:uid="{6678327A-676C-48DA-87B1-6571A11A4886}"/>
    <cellStyle name="Normal 6 3 3" xfId="4623" xr:uid="{49754A76-9728-4DA8-8FA9-A8ADD2F0CE9D}"/>
    <cellStyle name="Normal 6 3 4" xfId="10903" xr:uid="{C447215C-8F25-489B-8FFF-44E8602268F5}"/>
    <cellStyle name="Normal 6 3 5" xfId="3345" xr:uid="{95639D75-5FC8-4F29-BA88-96CDBABB0C30}"/>
    <cellStyle name="Normal 6 4" xfId="2869" xr:uid="{9CBB3F5D-EEF8-4791-8794-89A091E17254}"/>
    <cellStyle name="Normal 6 4 2" xfId="8173" xr:uid="{28895B1F-825B-451A-B975-1F0B167F8A11}"/>
    <cellStyle name="Normal 6 4 3" xfId="8948" xr:uid="{DEFC5AC3-BA82-42A0-A917-CD2F2E10CB8D}"/>
    <cellStyle name="Normal 6 4 4" xfId="9878" xr:uid="{981D913E-9B7D-470B-ADD6-7CDBC685B686}"/>
    <cellStyle name="Normal 6 4 5" xfId="10918" xr:uid="{9275F008-4073-438F-9272-C3C33A6CD966}"/>
    <cellStyle name="Normal 6 4 6" xfId="4976" xr:uid="{BC8FD4A0-C895-40A0-9F71-7B715FEBA003}"/>
    <cellStyle name="Normal 6 5" xfId="5193" xr:uid="{7FD0B5D8-352B-4A1D-904E-2D7264316426}"/>
    <cellStyle name="Normal 6 5 2" xfId="11043" xr:uid="{E982B08A-58E7-4E40-86CE-AEA79A5A3C6F}"/>
    <cellStyle name="Normal 6 6" xfId="3441" xr:uid="{C024CF31-689B-46EB-B58E-0F5FA54CA7FF}"/>
    <cellStyle name="Normal 6 7" xfId="7468" xr:uid="{E38C3125-D404-452B-A421-7E924D7511E0}"/>
    <cellStyle name="Normal 6 8" xfId="7602" xr:uid="{001DB52F-2C7D-4C61-9015-054B4BE156E9}"/>
    <cellStyle name="Normal 6 9" xfId="8507" xr:uid="{160D13C5-6B0F-4DD2-AA37-62295ED54E36}"/>
    <cellStyle name="Normal 60" xfId="9165" xr:uid="{8ABA9E18-A768-472A-9AD3-0E6F68A354C8}"/>
    <cellStyle name="Normal 60 2" xfId="9197" xr:uid="{727F51DE-11AF-4B3A-9B25-CF2970F43DF9}"/>
    <cellStyle name="Normal 61" xfId="9200" xr:uid="{BEE1C0B9-DEAB-4A12-838B-934B880109D1}"/>
    <cellStyle name="Normal 62" xfId="9727" xr:uid="{AC91085E-5371-4EB2-8A89-4B40DAE0CAAD}"/>
    <cellStyle name="Normal 63" xfId="10378" xr:uid="{8369BAE4-7888-4A96-A8CD-6EF2A7FFBB2F}"/>
    <cellStyle name="Normal 64" xfId="10617" xr:uid="{2D71C14D-83B7-4FEF-AD65-6661AE877E77}"/>
    <cellStyle name="Normal 65" xfId="10781" xr:uid="{E3BCDA61-3FE6-4A76-A726-E7D944C903FD}"/>
    <cellStyle name="Normal 66" xfId="49735" xr:uid="{49BB1E30-0C78-442B-98E8-5B047A617084}"/>
    <cellStyle name="Normal 66 2 2" xfId="3093" xr:uid="{D4463908-8FAE-4C0D-9054-36B8C0244ACE}"/>
    <cellStyle name="Normal 66 2 2 2" xfId="3133" xr:uid="{6DD9732D-74A0-4D53-A504-FE79A03B6C0C}"/>
    <cellStyle name="Normal 66 2 2 2 2" xfId="5038" xr:uid="{99208EAA-D155-47EF-8CB7-A28FE9B68EF7}"/>
    <cellStyle name="Normal 66 2 2 2 3" xfId="8229" xr:uid="{4C7D55F8-2674-4BCB-A145-3DB671A10018}"/>
    <cellStyle name="Normal 66 2 2 2 4" xfId="9007" xr:uid="{FD4A0114-28BD-40CE-AA9C-218093EE2C8E}"/>
    <cellStyle name="Normal 66 2 2 2 5" xfId="9938" xr:uid="{914018CE-1072-4F9E-A865-29D13627523E}"/>
    <cellStyle name="Normal 66 2 2 3" xfId="5002" xr:uid="{921B5518-0921-4E80-87F3-73C8F797820A}"/>
    <cellStyle name="Normal 66 2 2 4" xfId="8196" xr:uid="{AC7374BD-458D-4A27-93EE-F282D829BEB2}"/>
    <cellStyle name="Normal 66 2 2 5" xfId="8971" xr:uid="{1E857EAA-53D2-40C3-B7F1-5BBABF88ADEA}"/>
    <cellStyle name="Normal 66 2 2 6" xfId="9902" xr:uid="{E17BA1DB-3535-46CF-A8C7-76618E739D05}"/>
    <cellStyle name="Normal 67" xfId="49738" xr:uid="{04DD2D1D-C196-403B-9E22-CBD1745A51F0}"/>
    <cellStyle name="Normal 68" xfId="49739" xr:uid="{69F0B3B0-7565-4E36-B289-5F10DE97D265}"/>
    <cellStyle name="Normal 69" xfId="49759" xr:uid="{6F8032D4-8B40-487A-8AD4-A3002A9B6B1D}"/>
    <cellStyle name="Normal 7" xfId="12" xr:uid="{00000000-0005-0000-0000-000064000000}"/>
    <cellStyle name="Normal 7 2" xfId="101" xr:uid="{00000000-0005-0000-0000-000065000000}"/>
    <cellStyle name="Normal 7 2 2" xfId="2940" xr:uid="{BC99B7A4-ED3B-4110-A461-AABD3A55387C}"/>
    <cellStyle name="Normal 7 2 2 10" xfId="3118" xr:uid="{F27B68E8-7246-4A11-A922-700D477158EC}"/>
    <cellStyle name="Normal 7 2 2 2" xfId="3212" xr:uid="{81741EC7-78C5-4B01-A7BE-56A960A8FEB7}"/>
    <cellStyle name="Normal 7 2 2 2 2" xfId="3360" xr:uid="{E1A9BE1A-A972-4276-808D-18E998985276}"/>
    <cellStyle name="Normal 7 2 2 2 3" xfId="7539" xr:uid="{4C65902F-C715-4ED2-86AF-B7C31A1F3A0A}"/>
    <cellStyle name="Normal 7 2 2 2 4" xfId="8442" xr:uid="{27164A14-9EBD-4793-8F06-E31414964423}"/>
    <cellStyle name="Normal 7 2 2 2 5" xfId="9208" xr:uid="{E5F1AC52-47DF-4341-84D4-8D218CB66AA7}"/>
    <cellStyle name="Normal 7 2 2 2 6" xfId="11927" xr:uid="{B4957569-45F2-4CF2-90B5-41D31DDD2575}"/>
    <cellStyle name="Normal 7 2 2 2 7" xfId="50062" xr:uid="{64C80B56-3CA5-425B-B188-8DC3B4AD17CE}"/>
    <cellStyle name="Normal 7 2 2 2 7 2" xfId="50384" xr:uid="{DFBFEA86-745F-4E30-B5C1-3B13BD4F9F38}"/>
    <cellStyle name="Normal 7 2 2 3" xfId="5024" xr:uid="{A5861B7D-37AC-455E-AD43-5CC042CD3490}"/>
    <cellStyle name="Normal 7 2 2 4" xfId="7496" xr:uid="{B1DEABAE-3365-4288-A3B2-350E10F93514}"/>
    <cellStyle name="Normal 7 2 2 5" xfId="8993" xr:uid="{CC2F8326-DBF9-4B95-9BD0-39FA3F863D9C}"/>
    <cellStyle name="Normal 7 2 2 6" xfId="9924" xr:uid="{16C7A855-9086-4B89-A7E0-04BF93443DFA}"/>
    <cellStyle name="Normal 7 2 2 7" xfId="10904" xr:uid="{0CD0F4DD-6A5E-4E64-8488-9501FDC5EAB8}"/>
    <cellStyle name="Normal 7 2 2 8" xfId="49827" xr:uid="{E03CEDFF-0F73-4A31-90A0-314F3DD3E7A4}"/>
    <cellStyle name="Normal 7 2 2 9" xfId="49981" xr:uid="{59295E42-A11C-45F2-985F-3069CD9DB791}"/>
    <cellStyle name="Normal 7 2 2 9 2" xfId="50131" xr:uid="{54A893DE-8A5B-4D19-9583-59C98D727BBF}"/>
    <cellStyle name="Normal 7 2 2 9 3" xfId="50333" xr:uid="{04470AE1-4FE1-45FD-9A5D-6CE60E1D22BC}"/>
    <cellStyle name="Normal 7 2 3" xfId="4624" xr:uid="{C9FCC6DE-5C99-4E95-82CA-45F20E2FE7A9}"/>
    <cellStyle name="Normal 7 2 3 2" xfId="11923" xr:uid="{A7A7811A-71AF-4312-B97D-0DA325A3D3F2}"/>
    <cellStyle name="Normal 7 2 4" xfId="10885" xr:uid="{0CB54065-B82E-4101-A040-9E5F7F4A651D}"/>
    <cellStyle name="Normal 7 2 5" xfId="49826" xr:uid="{A9CDF814-4C11-40E9-B401-61AECFBAEE8A}"/>
    <cellStyle name="Normal 7 2 6" xfId="3074" xr:uid="{96BF57E9-EFC5-4A18-B29D-927A4CD8DAE3}"/>
    <cellStyle name="Normal 7 3" xfId="2732" xr:uid="{38A2999A-3057-47C7-B26A-E143CCAA3425}"/>
    <cellStyle name="Normal 7 3 2" xfId="5033" xr:uid="{3ADE342B-0301-4161-90D9-59BFC1B4F31F}"/>
    <cellStyle name="Normal 7 3 3" xfId="8224" xr:uid="{1D9FA0B4-CFF6-4FFA-9961-34A32D5B6559}"/>
    <cellStyle name="Normal 7 3 4" xfId="9002" xr:uid="{191749A9-975D-44A2-A1A1-5D73AC094A6C}"/>
    <cellStyle name="Normal 7 3 5" xfId="9933" xr:uid="{60312BFC-FAE3-483E-A908-CD9972C5CD04}"/>
    <cellStyle name="Normal 7 3 6" xfId="10919" xr:uid="{07A5CB3E-0C9C-444C-98FE-52BA8FDFB33A}"/>
    <cellStyle name="Normal 7 3 7" xfId="3128" xr:uid="{E1338F2F-BBFF-416D-8F47-268E44580C2E}"/>
    <cellStyle name="Normal 7 4" xfId="2874" xr:uid="{22AC881B-7E11-4B4B-B4A2-3DFF6234FC8E}"/>
    <cellStyle name="Normal 7 4 2" xfId="11044" xr:uid="{6BE73906-1B11-42FF-B9C2-5D221F1E2DC5}"/>
    <cellStyle name="Normal 7 4 3" xfId="3219" xr:uid="{36F06F71-8353-4F41-81AE-32CC86ED0604}"/>
    <cellStyle name="Normal 7 5" xfId="3347" xr:uid="{3BF278F4-509C-4E95-B4CF-8901DDD36E4A}"/>
    <cellStyle name="Normal 7 5 2" xfId="5188" xr:uid="{A8409678-1928-4C40-948F-0931C3FADA94}"/>
    <cellStyle name="Normal 7 5 3" xfId="8354" xr:uid="{0705C2D8-7A0A-42D9-9B65-51A0FDED78A6}"/>
    <cellStyle name="Normal 7 5 4" xfId="9132" xr:uid="{AB869CE2-415A-4C43-81F9-BD21D9363D89}"/>
    <cellStyle name="Normal 7 5 5" xfId="2815" xr:uid="{A2020958-0821-4F1C-B0B2-D4F76C7DE234}"/>
    <cellStyle name="Normal 7 5 5 2" xfId="3012" xr:uid="{5AA602BD-56AB-4D6C-BCE5-F58411A7AF17}"/>
    <cellStyle name="Normal 7 5 5 3" xfId="10073" xr:uid="{40D7DB1C-387D-40A6-A4E6-C11B091EC042}"/>
    <cellStyle name="Normal 7 5 5 4" xfId="2820" xr:uid="{6D94D530-659E-4021-8616-075251CCC996}"/>
    <cellStyle name="Normal 7 5 5 4 2" xfId="3017" xr:uid="{F8181C5B-3A1A-4FFA-9541-C3A4D3A3DE9F}"/>
    <cellStyle name="Normal 7 5 6" xfId="11975" xr:uid="{BEDD6D4E-ACB3-43CF-8172-1C1205349200}"/>
    <cellStyle name="Normal 7 6" xfId="8390" xr:uid="{8F762D0B-3407-4DED-81AB-DF658E364DDD}"/>
    <cellStyle name="Normal 7 6 2" xfId="47564" xr:uid="{7E01B417-D8A3-4145-96C0-8B10D3C6E1EE}"/>
    <cellStyle name="Normal 7 7" xfId="10829" xr:uid="{9F0BEBB9-95A4-4861-9254-813884300548}"/>
    <cellStyle name="Normal 7 8" xfId="3084" xr:uid="{03248895-1CF5-4796-83AF-BA3E08D5397B}"/>
    <cellStyle name="Normal 70" xfId="49737" xr:uid="{4C5D38D6-2E79-4FD5-9DC9-FA07811EC6B5}"/>
    <cellStyle name="Normal 71" xfId="15" xr:uid="{00000000-0005-0000-0000-000066000000}"/>
    <cellStyle name="Normal 71 2" xfId="28" xr:uid="{00000000-0005-0000-0000-000067000000}"/>
    <cellStyle name="Normal 71 2 2" xfId="112" xr:uid="{00000000-0005-0000-0000-000068000000}"/>
    <cellStyle name="Normal 71 2 2 2" xfId="2951" xr:uid="{23E3F30F-0767-48DD-8411-0458FEA14BD5}"/>
    <cellStyle name="Normal 71 2 2 3" xfId="5080" xr:uid="{2D5664E1-4879-4437-92AF-40C74CF950AA}"/>
    <cellStyle name="Normal 71 2 3" xfId="2889" xr:uid="{FBB24A6A-CB2C-45E1-B8BD-646E0C0C80DA}"/>
    <cellStyle name="Normal 71 2 3 2" xfId="8259" xr:uid="{F9D3EF20-56A7-41F7-9A2E-B2B1ED2C43DB}"/>
    <cellStyle name="Normal 71 2 4" xfId="9037" xr:uid="{B132555D-6525-4F25-A701-40CC32F73100}"/>
    <cellStyle name="Normal 71 2 5" xfId="9971" xr:uid="{88A18C9F-CCBB-4B7E-B95B-DCB7E7616FEC}"/>
    <cellStyle name="Normal 71 2 6" xfId="3188" xr:uid="{79832F05-D158-4C1D-B3F1-2980AA0C6CB4}"/>
    <cellStyle name="Normal 71 3" xfId="31" xr:uid="{00000000-0005-0000-0000-000069000000}"/>
    <cellStyle name="Normal 71 3 10" xfId="3071" xr:uid="{64DF2574-E850-4236-B935-C5332B3F9F7E}"/>
    <cellStyle name="Normal 71 3 2" xfId="114" xr:uid="{00000000-0005-0000-0000-00006A000000}"/>
    <cellStyle name="Normal 71 3 2 2" xfId="2953" xr:uid="{60C2954F-7EF5-4CBA-AB9D-A93FEF29C95B}"/>
    <cellStyle name="Normal 71 3 2 2 2" xfId="5021" xr:uid="{155F907E-E5CF-45AC-997B-766AB7050241}"/>
    <cellStyle name="Normal 71 3 2 3" xfId="8213" xr:uid="{132F896F-5BD1-4D97-97A7-FEC6B0483B08}"/>
    <cellStyle name="Normal 71 3 2 4" xfId="8990" xr:uid="{202BBE18-2C71-4699-AA62-FA580D328C13}"/>
    <cellStyle name="Normal 71 3 2 5" xfId="9921" xr:uid="{B47E0897-17B6-4975-9002-C83619510514}"/>
    <cellStyle name="Normal 71 3 2 6" xfId="3115" xr:uid="{59C2E649-BDCB-4A5E-B3E3-F89104D9031E}"/>
    <cellStyle name="Normal 71 3 3" xfId="2892" xr:uid="{AEEA78AC-BF91-4455-BD6A-EEC884E99298}"/>
    <cellStyle name="Normal 71 3 3 2" xfId="5187" xr:uid="{4212B0AC-FC6D-4E03-A578-6511F4ED5B8B}"/>
    <cellStyle name="Normal 71 3 3 3" xfId="8353" xr:uid="{8450BBC2-A827-4661-AC54-54B80BFCB561}"/>
    <cellStyle name="Normal 71 3 3 4" xfId="9131" xr:uid="{C1F4D5C4-E298-4BA5-A978-1ACF83FB6BBF}"/>
    <cellStyle name="Normal 71 3 3 5" xfId="10072" xr:uid="{F689382A-2B12-4E9B-99F0-227615EAFF3A}"/>
    <cellStyle name="Normal 71 3 3 6" xfId="3346" xr:uid="{46A71EEC-FC84-4AFA-898B-CCCFECCD86CE}"/>
    <cellStyle name="Normal 71 3 4" xfId="4972" xr:uid="{38A86F36-999F-4269-B7E6-F4437D6813E3}"/>
    <cellStyle name="Normal 71 3 5" xfId="7495" xr:uid="{D1CD46C2-94C4-45D0-A895-8A2BF159AB0A}"/>
    <cellStyle name="Normal 71 3 6" xfId="8944" xr:uid="{0A4B17B5-BC81-46E6-B8B9-D89504CABB6A}"/>
    <cellStyle name="Normal 71 3 7" xfId="9874" xr:uid="{9A6E8552-4F5C-4CF8-BC48-6C978B8FE7DD}"/>
    <cellStyle name="Normal 71 3 8" xfId="49980" xr:uid="{F27E535E-3BE5-4A69-B03D-A927AF6AEBEF}"/>
    <cellStyle name="Normal 71 3 8 2" xfId="50053" xr:uid="{06CA1E6B-B26D-4FE1-9AAE-D34B11CC1033}"/>
    <cellStyle name="Normal 71 3 8 3" xfId="50130" xr:uid="{5DD69C4B-53B4-4F8D-976B-469EF0A40EAE}"/>
    <cellStyle name="Normal 71 3 8 4" xfId="50332" xr:uid="{018FF07C-AFCF-4C2C-A975-5D80E56D2CF1}"/>
    <cellStyle name="Normal 71 3 9" xfId="50100" xr:uid="{BAF135A2-1696-4358-A5E8-4610F5669641}"/>
    <cellStyle name="Normal 71 4" xfId="38" xr:uid="{00000000-0005-0000-0000-00006B000000}"/>
    <cellStyle name="Normal 71 4 2" xfId="119" xr:uid="{00000000-0005-0000-0000-00006C000000}"/>
    <cellStyle name="Normal 71 4 2 2" xfId="2958" xr:uid="{780FA1AB-FC6E-4BCB-BE17-49F7D624A3D0}"/>
    <cellStyle name="Normal 71 4 2 2 2" xfId="5028" xr:uid="{DD2C349C-CF2A-4C3C-BBE2-C338D8D3AAAE}"/>
    <cellStyle name="Normal 71 4 2 3" xfId="8219" xr:uid="{770B3342-79E7-4C59-A756-F0B15AE390FB}"/>
    <cellStyle name="Normal 71 4 2 4" xfId="8997" xr:uid="{33D958C6-85F4-425F-ABC8-0DE6D2869F46}"/>
    <cellStyle name="Normal 71 4 2 5" xfId="9928" xr:uid="{AA37A422-0458-4779-AAEC-439F700B4D3B}"/>
    <cellStyle name="Normal 71 4 2 6" xfId="3122" xr:uid="{B987BD17-F706-4E77-B30C-FF41721135B1}"/>
    <cellStyle name="Normal 71 4 3" xfId="2899" xr:uid="{0425D9E7-ABFF-40C6-8AEF-5929397E688B}"/>
    <cellStyle name="Normal 71 4 3 2" xfId="4998" xr:uid="{5F2F096E-D6A1-4697-B502-BA5D790372CF}"/>
    <cellStyle name="Normal 71 4 4" xfId="8192" xr:uid="{349505D3-EBB2-480A-876D-C4AD44D57ECA}"/>
    <cellStyle name="Normal 71 4 5" xfId="8967" xr:uid="{3CC38FBE-71D7-43CF-B299-6773E5140022}"/>
    <cellStyle name="Normal 71 4 6" xfId="9898" xr:uid="{6A680842-0284-47B0-9625-9E5C01145D5D}"/>
    <cellStyle name="Normal 71 4 7" xfId="3078" xr:uid="{C86B60AA-D1C7-43EC-B7BE-A37EA4B8BEA0}"/>
    <cellStyle name="Normal 71 5" xfId="58" xr:uid="{00000000-0005-0000-0000-00006D000000}"/>
    <cellStyle name="Normal 71 5 2" xfId="145" xr:uid="{00000000-0005-0000-0000-00006E000000}"/>
    <cellStyle name="Normal 71 5 2 2" xfId="2978" xr:uid="{74163C57-E9D5-4D06-AF69-313E8A1B2F1B}"/>
    <cellStyle name="Normal 71 5 3" xfId="2910" xr:uid="{C31AB30B-7658-484B-A1C8-C6FF304DC677}"/>
    <cellStyle name="Normal 71 6" xfId="2877" xr:uid="{106234BE-21E1-4C3A-9C95-703A480B0EC7}"/>
    <cellStyle name="Normal 71 7" xfId="49743" xr:uid="{A0A09656-4B8A-4B5F-B704-3729F129B466}"/>
    <cellStyle name="Normal 72" xfId="49760" xr:uid="{9E9901EB-5DB4-4FA9-978B-A919068D54ED}"/>
    <cellStyle name="Normal 73" xfId="49763" xr:uid="{0CB04123-E02F-459E-8413-59DD5B842621}"/>
    <cellStyle name="Normal 74" xfId="49891" xr:uid="{EB48D1E5-F109-41CC-BE63-774A9A5E8B5C}"/>
    <cellStyle name="Normal 75" xfId="49892" xr:uid="{E41D1173-0CD0-431A-944D-53B93A72FA3A}"/>
    <cellStyle name="Normal 75 2" xfId="50116" xr:uid="{E9638E17-0DF5-4420-9884-85A3D7D94F3F}"/>
    <cellStyle name="Normal 76" xfId="49893" xr:uid="{36D0D81D-CCEF-4A19-9152-39A52C567F75}"/>
    <cellStyle name="Normal 77" xfId="49895" xr:uid="{111B4BB9-2BD6-4E53-8CE9-26CC1C88101C}"/>
    <cellStyle name="Normal 78" xfId="49947" xr:uid="{4E3F7022-6EF3-4D85-A8C3-F483884AAC56}"/>
    <cellStyle name="Normal 79" xfId="49960" xr:uid="{35A98705-1A0F-4859-9DE3-5CFB432DFE25}"/>
    <cellStyle name="Normal 8" xfId="22" xr:uid="{00000000-0005-0000-0000-00006F000000}"/>
    <cellStyle name="Normal 8 10" xfId="49828" xr:uid="{0532D9ED-026F-4B09-82C4-C677616DC82C}"/>
    <cellStyle name="Normal 8 11" xfId="3094" xr:uid="{D969A140-3A20-4456-974E-F32A40D1CF94}"/>
    <cellStyle name="Normal 8 2" xfId="25" xr:uid="{00000000-0005-0000-0000-000070000000}"/>
    <cellStyle name="Normal 8 2 2" xfId="109" xr:uid="{00000000-0005-0000-0000-000071000000}"/>
    <cellStyle name="Normal 8 2 2 2" xfId="2948" xr:uid="{3711D031-4E76-42E1-B23A-CCE37701985B}"/>
    <cellStyle name="Normal 8 2 2 2 2" xfId="8230" xr:uid="{E4822D70-596C-42F3-967D-2DAE7A72ECF6}"/>
    <cellStyle name="Normal 8 2 2 3" xfId="9008" xr:uid="{E4B5C77A-B257-409E-B163-AA1AC4FAD222}"/>
    <cellStyle name="Normal 8 2 2 4" xfId="9939" xr:uid="{5A4FEE47-C04A-4413-974D-322859E7992B}"/>
    <cellStyle name="Normal 8 2 2 5" xfId="10905" xr:uid="{CA6D8414-9AEC-4FF3-A698-D13D53345221}"/>
    <cellStyle name="Normal 8 2 2 6" xfId="5039" xr:uid="{AC8282B6-3E25-4952-8E68-D5796B6DF0EF}"/>
    <cellStyle name="Normal 8 2 3" xfId="2886" xr:uid="{471FBF70-DF55-4DD6-988E-CF271B2C192C}"/>
    <cellStyle name="Normal 8 2 3 2" xfId="4625" xr:uid="{283501D3-9E09-4C7F-8952-BA35EC9BC103}"/>
    <cellStyle name="Normal 8 2 4" xfId="10866" xr:uid="{FF61C773-CDAF-4059-BB27-8D42975A1780}"/>
    <cellStyle name="Normal 8 2 5" xfId="3134" xr:uid="{4A473CA4-3771-487E-8E3B-E0F68FFEC331}"/>
    <cellStyle name="Normal 8 3" xfId="106" xr:uid="{00000000-0005-0000-0000-000072000000}"/>
    <cellStyle name="Normal 8 3 2" xfId="2945" xr:uid="{B2AF2F48-4788-42B8-8F3E-E364DDD3659B}"/>
    <cellStyle name="Normal 8 3 2 2" xfId="5016" xr:uid="{56E6C221-3E02-4174-B12A-A64CF11ADB41}"/>
    <cellStyle name="Normal 8 3 2 3" xfId="8208" xr:uid="{921B2AAB-42E2-4F4D-9A05-D5062B2E1534}"/>
    <cellStyle name="Normal 8 3 2 4" xfId="8985" xr:uid="{6F985CEB-2C0B-40AD-AFEA-FBE826E8A079}"/>
    <cellStyle name="Normal 8 3 2 5" xfId="9916" xr:uid="{F72CB1ED-2A91-4A58-934D-7FC747E4EEEC}"/>
    <cellStyle name="Normal 8 3 2 6" xfId="3110" xr:uid="{A48777AF-C71F-49AB-BDC9-83339E6B772B}"/>
    <cellStyle name="Normal 8 3 3" xfId="4990" xr:uid="{1CA8DD3A-895D-43CF-B3A6-C807DA296443}"/>
    <cellStyle name="Normal 8 3 4" xfId="8184" xr:uid="{F7BFD942-62F0-4B41-A9DB-AC742689A35B}"/>
    <cellStyle name="Normal 8 3 5" xfId="8959" xr:uid="{CD73706D-EEB9-49A0-9E05-FAE1C24093DF}"/>
    <cellStyle name="Normal 8 3 6" xfId="9890" xr:uid="{03B27AED-B338-442D-8A98-D4417BC7F86C}"/>
    <cellStyle name="Normal 8 3 7" xfId="10920" xr:uid="{28CA20F2-78FF-4695-848E-AA5B56032650}"/>
    <cellStyle name="Normal 8 3 8" xfId="3066" xr:uid="{CD65FD0A-F276-4138-A573-2BE9F2233BFE}"/>
    <cellStyle name="Normal 8 4" xfId="125" xr:uid="{00000000-0005-0000-0000-000073000000}"/>
    <cellStyle name="Normal 8 4 2" xfId="2964" xr:uid="{99013261-40EF-448D-904F-F871384E12DB}"/>
    <cellStyle name="Normal 8 4 2 2" xfId="5059" xr:uid="{FBC53D8B-A9BE-426A-A961-B063605C41D8}"/>
    <cellStyle name="Normal 8 4 2 3" xfId="8243" xr:uid="{B6027AD6-3F1A-470B-88AC-F745259A4332}"/>
    <cellStyle name="Normal 8 4 2 4" xfId="9021" xr:uid="{2AC9EAA4-42BF-48EA-AC05-718B3E16B58B}"/>
    <cellStyle name="Normal 8 4 2 5" xfId="9956" xr:uid="{6C8E2159-800D-4A98-83F0-7F097B97DC7B}"/>
    <cellStyle name="Normal 8 4 2 6" xfId="3162" xr:uid="{EFA5ADA1-6857-4080-9224-231517CE0768}"/>
    <cellStyle name="Normal 8 4 2 7" xfId="3173" xr:uid="{B6716B5B-9042-4676-A0A4-6266EEBF0503}"/>
    <cellStyle name="Normal 8 4 2 7 2" xfId="5068" xr:uid="{2E3B52C3-1CE6-4810-959E-CDE536AAFF7A}"/>
    <cellStyle name="Normal 8 4 2 7 3" xfId="8251" xr:uid="{3F64D012-06B5-40BB-8546-6932987C06B9}"/>
    <cellStyle name="Normal 8 4 2 7 4" xfId="9029" xr:uid="{0EA39194-3E91-4D4E-B362-CEB69FD46F5E}"/>
    <cellStyle name="Normal 8 4 2 7 5" xfId="9964" xr:uid="{5CC8D3AE-D343-445D-864C-D6EE8D6F3031}"/>
    <cellStyle name="Normal 8 4 3" xfId="5115" xr:uid="{14A68AAD-027B-48AD-AD3B-E7D4C541195C}"/>
    <cellStyle name="Normal 8 4 4" xfId="8289" xr:uid="{04FBD8B4-E533-4F59-96E1-2F1441D2EC64}"/>
    <cellStyle name="Normal 8 4 5" xfId="9067" xr:uid="{8B3976E1-80FF-44E6-BC5B-75CD5A9A1B2B}"/>
    <cellStyle name="Normal 8 4 6" xfId="10005" xr:uid="{E6346DDA-F5F7-4EE5-B11C-1E87E3DFD489}"/>
    <cellStyle name="Normal 8 4 7" xfId="11045" xr:uid="{00686B92-C6C3-4A5F-A8D1-EEA0C7DDDBCD}"/>
    <cellStyle name="Normal 8 4 8" xfId="3239" xr:uid="{AA7DAFFB-CE45-4953-9E41-03F91890C4A3}"/>
    <cellStyle name="Normal 8 5" xfId="128" xr:uid="{00000000-0005-0000-0000-000074000000}"/>
    <cellStyle name="Normal 8 5 2" xfId="2967" xr:uid="{13B9D83F-B851-4490-8A8B-B5A381795532}"/>
    <cellStyle name="Normal 8 5 2 2" xfId="11972" xr:uid="{1EEA570B-96E4-4B30-AB26-3D470D020EA2}"/>
    <cellStyle name="Normal 8 5 3" xfId="3390" xr:uid="{B0D4F8A3-0513-4CB4-AC40-100E83AC22FE}"/>
    <cellStyle name="Normal 8 6" xfId="2733" xr:uid="{471AE47F-AE7E-41C3-8D53-4D54F667830E}"/>
    <cellStyle name="Normal 8 6 2" xfId="13756" xr:uid="{C7C1E54E-2661-4602-9EAA-E39F207DE286}"/>
    <cellStyle name="Normal 8 6 3" xfId="7564" xr:uid="{576F29F8-205D-4F52-8897-7F5D671A235D}"/>
    <cellStyle name="Normal 8 7" xfId="2883" xr:uid="{74F64CF3-DF07-4913-B2BE-F9AABD98C0A3}"/>
    <cellStyle name="Normal 8 7 2" xfId="8468" xr:uid="{238E3F6B-1D2B-418A-8A7E-C546A9ED9FC1}"/>
    <cellStyle name="Normal 8 8" xfId="9238" xr:uid="{4064E6E1-7FA7-47E6-AD63-0F59F9621CF2}"/>
    <cellStyle name="Normal 8 9" xfId="10830" xr:uid="{F264C4F8-C8BA-4612-99D5-684BED167BB9}"/>
    <cellStyle name="Normal 80" xfId="49961" xr:uid="{12890E9F-6CFF-42B8-954C-65BEB783BF60}"/>
    <cellStyle name="Normal 80 2" xfId="50182" xr:uid="{FC5C7FB1-6D5F-4A19-8AE0-F0357D31C327}"/>
    <cellStyle name="Normal 80 2 2" xfId="50212" xr:uid="{FD402EA7-6DD4-4536-BA8B-DB7AE0804EF2}"/>
    <cellStyle name="Normal 80 3" xfId="50188" xr:uid="{6DCB41B0-B14C-4032-896D-043B0786FA6D}"/>
    <cellStyle name="Normal 81" xfId="49968" xr:uid="{E0AD8FB5-4578-4EDB-B563-40D70CA9C274}"/>
    <cellStyle name="Normal 81 10" xfId="50302" xr:uid="{43AF648A-4D55-430C-9665-C58F2624E9C6}"/>
    <cellStyle name="Normal 81 11" xfId="50422" xr:uid="{8028CC0F-6BB3-456C-A661-D5C270BB22C0}"/>
    <cellStyle name="Normal 81 12" xfId="50448" xr:uid="{52FD2191-DC62-420B-9D97-A805446C8C1B}"/>
    <cellStyle name="Normal 81 13" xfId="50465" xr:uid="{D171954F-BD34-401C-8A74-624947319045}"/>
    <cellStyle name="Normal 81 2" xfId="49986" xr:uid="{1183CD43-EB2B-4816-97A6-EE0DC8EB6B5B}"/>
    <cellStyle name="Normal 81 2 2" xfId="50181" xr:uid="{42F8A70D-5D3A-45FA-94E5-547633792728}"/>
    <cellStyle name="Normal 81 2 2 2" xfId="50210" xr:uid="{B79A5931-8AE0-4B9E-AA5F-5B4713540FB5}"/>
    <cellStyle name="Normal 81 3" xfId="49989" xr:uid="{CE3C5603-8E91-4CAD-8E68-049171DB6640}"/>
    <cellStyle name="Normal 81 3 2" xfId="50155" xr:uid="{6544AA49-C397-4B58-BAE6-97E6FD166903}"/>
    <cellStyle name="Normal 81 3 2 2" xfId="50217" xr:uid="{71469E5F-166E-40EA-A7D4-2902B213D671}"/>
    <cellStyle name="Normal 81 3 3" xfId="50294" xr:uid="{02EB0FFF-F333-46BC-BA6C-439DA19A0098}"/>
    <cellStyle name="Normal 81 3 3 2" xfId="50306" xr:uid="{15A02D39-38C2-4BD3-AD26-916787FC327E}"/>
    <cellStyle name="Normal 81 4" xfId="50102" xr:uid="{9BB9B087-6BE2-4A24-9299-A85CD716E5EB}"/>
    <cellStyle name="Normal 81 5" xfId="50154" xr:uid="{0CF17594-4839-41B3-913A-B39BE33F8711}"/>
    <cellStyle name="Normal 81 6" xfId="50180" xr:uid="{AFCE60F8-DC24-4FD2-AC70-B1313FE29C95}"/>
    <cellStyle name="Normal 81 7" xfId="50191" xr:uid="{1F1F9795-F6BA-4937-BF18-C9CD0B37ED91}"/>
    <cellStyle name="Normal 81 8" xfId="50292" xr:uid="{73A503D1-41EE-47BB-9263-437B6CB3651A}"/>
    <cellStyle name="Normal 81 9" xfId="50219" xr:uid="{7BF30918-42EA-4F4B-AE49-C6693B02747A}"/>
    <cellStyle name="Normal 81 9 2" xfId="50225" xr:uid="{411A2D01-CEEE-4D14-A0B1-27AEA0E82917}"/>
    <cellStyle name="Normal 82" xfId="49969" xr:uid="{D554190B-4BB6-4F33-AA16-5C7695AA0BEE}"/>
    <cellStyle name="Normal 83" xfId="49985" xr:uid="{B39C0C69-8721-40F5-82F4-4F71B084F470}"/>
    <cellStyle name="Normal 83 2" xfId="49988" xr:uid="{1D463A30-2F8A-4008-8B8A-CD016A8E5EA5}"/>
    <cellStyle name="Normal 83 2 2" xfId="50153" xr:uid="{3443E6BA-9D75-4E7F-BFFF-5C765F7C4BB3}"/>
    <cellStyle name="Normal 83 2 2 2" xfId="50216" xr:uid="{70A3C8A4-CC97-4FF8-B416-A620D3C9376C}"/>
    <cellStyle name="Normal 83 2 3" xfId="50291" xr:uid="{8881D416-6EBB-4B19-90E9-7B42202B7B86}"/>
    <cellStyle name="Normal 83 2 3 2" xfId="50305" xr:uid="{0B579D13-C3FE-46E3-892D-F6E4B2613276}"/>
    <cellStyle name="Normal 83 3" xfId="50159" xr:uid="{F0CF2D6A-1C8F-4654-85D4-1D9DAFDD2AF7}"/>
    <cellStyle name="Normal 83 3 2" xfId="50290" xr:uid="{DAAF0F8F-9E9E-4FB1-B02C-70F3DC1C94CB}"/>
    <cellStyle name="Normal 83 3 2 2" xfId="50308" xr:uid="{7B929324-967F-402C-B149-9A7DDB1D2B18}"/>
    <cellStyle name="Normal 83 3 2 2 2" xfId="50492" xr:uid="{E71AFCA0-72F3-464D-AEE9-09CE1B4AE66B}"/>
    <cellStyle name="Normal 83 4" xfId="50199" xr:uid="{5BD51BF1-CE27-457C-83CA-4B02565E9B92}"/>
    <cellStyle name="Normal 84" xfId="49990" xr:uid="{5F7133E5-CE66-47D0-89C9-8A9CFE817410}"/>
    <cellStyle name="Normal 84 2" xfId="50156" xr:uid="{00C4B1A9-B614-4D39-AED9-9AA9C3A1BEB6}"/>
    <cellStyle name="Normal 85" xfId="50010" xr:uid="{983A0AC5-4FAE-4759-8138-9E3369C728DE}"/>
    <cellStyle name="Normal 86" xfId="50023" xr:uid="{DB5158B2-F8FF-4E92-A38A-51165086FCE7}"/>
    <cellStyle name="Normal 87" xfId="50031" xr:uid="{97DCA28B-2ED6-4B46-AC17-D7C0FC6C6F91}"/>
    <cellStyle name="Normal 88" xfId="50035" xr:uid="{F3113F74-B9D0-44D1-B51F-511495F4BC7F}"/>
    <cellStyle name="Normal 89" xfId="50032" xr:uid="{1F4EED05-4DD6-4F79-A621-0A95999453ED}"/>
    <cellStyle name="Normal 9" xfId="30" xr:uid="{00000000-0005-0000-0000-000075000000}"/>
    <cellStyle name="Normal 9 2" xfId="55" xr:uid="{00000000-0005-0000-0000-000076000000}"/>
    <cellStyle name="Normal 9 2 2" xfId="146" xr:uid="{00000000-0005-0000-0000-000077000000}"/>
    <cellStyle name="Normal 9 2 2 2" xfId="2979" xr:uid="{CBE15C6E-03FE-47FF-94A8-D70253D1DEB0}"/>
    <cellStyle name="Normal 9 2 2 2 2" xfId="7465" xr:uid="{10AB5847-08CD-44AE-BBA7-FA4E91F27F9E}"/>
    <cellStyle name="Normal 9 2 2 2 3" xfId="3135" xr:uid="{D0CE11D6-2523-4C1C-9B04-3187386BF6D4}"/>
    <cellStyle name="Normal 9 2 2 3" xfId="13696" xr:uid="{D9207112-7C0B-42C6-A0BB-ABA095ADC80D}"/>
    <cellStyle name="Normal 9 2 2 4" xfId="10906" xr:uid="{63BF3CF7-8450-48C0-8DED-8B296929DA4B}"/>
    <cellStyle name="Normal 9 2 2 5" xfId="6479" xr:uid="{A4F0F15D-BE1C-41AD-8245-8B25E13C58B9}"/>
    <cellStyle name="Normal 9 2 3" xfId="2735" xr:uid="{A33450C3-D075-4D2B-8822-213B115579B6}"/>
    <cellStyle name="Normal 9 2 4" xfId="2907" xr:uid="{A5FCA895-A58D-4EFF-9FE9-6DF711FBAED7}"/>
    <cellStyle name="Normal 9 3" xfId="2734" xr:uid="{FF8EBF43-97DB-4F79-A73F-52E295BA17DC}"/>
    <cellStyle name="Normal 9 3 2" xfId="10921" xr:uid="{58E3590C-8CC8-4EEC-8275-7276AE35C2DB}"/>
    <cellStyle name="Normal 9 3 3" xfId="4985" xr:uid="{C2778366-3BDC-4210-A898-ED8D4CA3F22C}"/>
    <cellStyle name="Normal 9 4" xfId="2891" xr:uid="{A71FFE9F-84D0-474D-B3C8-A8B7530F5C34}"/>
    <cellStyle name="Normal 9 4 2" xfId="11046" xr:uid="{62DE19E9-718E-44E7-B936-504E59AF63D7}"/>
    <cellStyle name="Normal 9 4 3" xfId="3442" xr:uid="{D83BCB90-AD0B-488D-818F-E648C1713B8E}"/>
    <cellStyle name="Normal 9 5" xfId="7603" xr:uid="{A380AB1E-3844-4D41-9F49-0733117327D0}"/>
    <cellStyle name="Normal 9 5 2" xfId="11970" xr:uid="{CDF06A83-338E-462E-9E51-ED46BFFF1768}"/>
    <cellStyle name="Normal 9 6" xfId="8508" xr:uid="{EB70537C-A15E-4B63-961A-9FFF45A28B16}"/>
    <cellStyle name="Normal 9 7" xfId="9285" xr:uid="{629CF057-B8A5-41E8-9268-1654DD02550F}"/>
    <cellStyle name="Normal 9 8" xfId="10831" xr:uid="{0F276CAD-500E-4526-8AF2-B2A83B06072A}"/>
    <cellStyle name="Normal 9 9" xfId="3059" xr:uid="{0A9B1B86-7E5F-4741-95C0-C0B1F04B5AC2}"/>
    <cellStyle name="Normal 9_Planilha de Rádio" xfId="2736" xr:uid="{E77C749C-E995-4506-A379-0B057F62D29C}"/>
    <cellStyle name="Normal 90" xfId="50033" xr:uid="{0C6BA888-2419-4214-B06E-9C31C99982CB}"/>
    <cellStyle name="Normal 91" xfId="50056" xr:uid="{41E9C31D-61BD-499A-BE7A-A4908A7B9CBE}"/>
    <cellStyle name="Normal 92" xfId="50178" xr:uid="{150039FE-1CDC-4ECB-BE30-B9709E69B102}"/>
    <cellStyle name="Normal 92 2" xfId="50218" xr:uid="{7F1F91E9-3740-4710-8ACC-B402EF093361}"/>
    <cellStyle name="Normal 92 3" xfId="50344" xr:uid="{62428E25-BFDD-47E1-8ED6-1D26772364BD}"/>
    <cellStyle name="Normal 92 4" xfId="50341" xr:uid="{D371D140-0FA3-4124-8995-E5FA32B53A88}"/>
    <cellStyle name="Normal 92 4 2" xfId="50478" xr:uid="{100B6E8F-2913-4E7B-B04C-8458B1718E9C}"/>
    <cellStyle name="Normal 92 5" xfId="50423" xr:uid="{310693EE-B22D-400C-A5BA-09A1C26E3DCA}"/>
    <cellStyle name="Normal 92 6" xfId="50428" xr:uid="{06C13686-9A99-460A-94D5-E78679A66F01}"/>
    <cellStyle name="Normal 92 7" xfId="50446" xr:uid="{669D3310-554F-4B3F-8236-CD610DF413BD}"/>
    <cellStyle name="Normal 92 8" xfId="50463" xr:uid="{26A454BB-8D3F-4CDE-BE42-AA7EC01BE957}"/>
    <cellStyle name="Normal 93" xfId="50195" xr:uid="{BFFD889F-7133-4934-A377-D117408AA0BD}"/>
    <cellStyle name="Normal 93 2 3" xfId="11902" xr:uid="{D8F7C79B-1735-4240-B826-8D486324324D}"/>
    <cellStyle name="Normal 94" xfId="50149" xr:uid="{EA5BCD31-D81D-4725-867B-FF68DAFCF300}"/>
    <cellStyle name="Normal 94 2" xfId="50364" xr:uid="{4811A636-7E5B-4F7B-AB40-7D4D4194321D}"/>
    <cellStyle name="Normal 94 7" xfId="3280" xr:uid="{7A8B3464-77B7-41D8-B3EE-DBB6D77A3371}"/>
    <cellStyle name="Normal 94 7 2" xfId="3434" xr:uid="{6622C9CF-B481-4657-BEB7-01892D05DFE7}"/>
    <cellStyle name="Normal 94 7 3" xfId="7599" xr:uid="{B8534887-EA3D-416A-841E-89AA57E42B7C}"/>
    <cellStyle name="Normal 94 7 4" xfId="8504" xr:uid="{F3F85205-C476-4F1E-8154-9B667C19CC79}"/>
    <cellStyle name="Normal 94 7 5" xfId="9280" xr:uid="{3F98AEB5-5506-4FF8-BD32-C378BD26A91A}"/>
    <cellStyle name="Normal 95" xfId="50208" xr:uid="{0F01AE76-07E1-467B-8BB3-C4766538843E}"/>
    <cellStyle name="Normal 96" xfId="50209" xr:uid="{DB2480E7-2CB4-4CB3-AE30-2CC52FDD8CED}"/>
    <cellStyle name="Normal 97" xfId="50293" xr:uid="{0EA29F84-4759-4A61-AA3B-EAB08393D12F}"/>
    <cellStyle name="Normal 97 2" xfId="50307" xr:uid="{C702271D-7853-4DA4-830F-85C5D109AC5E}"/>
    <cellStyle name="Normal 98" xfId="50310" xr:uid="{134EB0A3-6BC1-46B2-AF20-8833F2C07718}"/>
    <cellStyle name="Normal 98 3 3 2" xfId="49829" xr:uid="{668D0CF9-B85E-405C-A39F-880923608C13}"/>
    <cellStyle name="Normal 98 3 3 2 2" xfId="49921" xr:uid="{AF2AC4EF-629A-46E1-8716-D56431C754EF}"/>
    <cellStyle name="Normal 99" xfId="50314" xr:uid="{04E7471C-C7C8-4B19-9E8D-B38C6C208A8E}"/>
    <cellStyle name="Nosso" xfId="11047" xr:uid="{121BEE6A-30AC-4703-9366-BD352435E68D}"/>
    <cellStyle name="Nota 2" xfId="65" xr:uid="{00000000-0005-0000-0000-000078000000}"/>
    <cellStyle name="Nota 2 2" xfId="2911" xr:uid="{7805A361-56F5-4340-B8E7-9993114A45AB}"/>
    <cellStyle name="Nota 2 2 2" xfId="23511" xr:uid="{62E576BB-F830-4B38-BEBC-0FC1E72C7307}"/>
    <cellStyle name="Nota 2 2 3" xfId="17352" xr:uid="{7482239D-967F-4A76-B6F8-30DBEB3DC20F}"/>
    <cellStyle name="Nota 2 2 4" xfId="5520" xr:uid="{E0B582B6-6BE9-4A08-B952-7ED22262719D}"/>
    <cellStyle name="Nota 2 3" xfId="18192" xr:uid="{168610DB-0A1C-415C-A95F-93EBCB64E9EE}"/>
    <cellStyle name="Nota 2 3 2" xfId="24351" xr:uid="{DDA1D838-C541-400A-9DAC-EE68E13513A0}"/>
    <cellStyle name="Nota 2 4" xfId="19910" xr:uid="{4F4144D5-AA1E-43E4-A682-91817C4080C4}"/>
    <cellStyle name="Nota 2 5" xfId="47164" xr:uid="{23A691F5-4A45-4FE0-8229-C24CC181789B}"/>
    <cellStyle name="Nota 2 6" xfId="47543" xr:uid="{DC86D50F-73EF-45BF-B683-59B006E191C7}"/>
    <cellStyle name="Nota 2 7" xfId="47560" xr:uid="{155426A0-020D-4670-A617-EED28B49E8A6}"/>
    <cellStyle name="Nota 2 8" xfId="13740" xr:uid="{0E7CF42C-C694-4685-9A6A-65B2E987170C}"/>
    <cellStyle name="Nota 2 9" xfId="7442" xr:uid="{DDEA23B7-331E-4996-98C2-2F9793E515FE}"/>
    <cellStyle name="Nota 3" xfId="7506" xr:uid="{153319DC-16DC-418A-8C4C-2803E81B7C0B}"/>
    <cellStyle name="Nota 4" xfId="10791" xr:uid="{F05432E3-4C4F-461E-9AE4-27384E0D049A}"/>
    <cellStyle name="Nota 5" xfId="49736" xr:uid="{5F8ADF6F-9498-4D0A-B85C-1E69446A269C}"/>
    <cellStyle name="Nota 6" xfId="49767" xr:uid="{D9CA90BD-11AE-465D-84DF-27E34CB4C62A}"/>
    <cellStyle name="Nota 7" xfId="49899" xr:uid="{9229C571-5EEA-4070-BA76-B2CDD930A159}"/>
    <cellStyle name="Nota 8" xfId="50404" xr:uid="{6FE1A098-819A-47BF-9B80-56E0D4E55125}"/>
    <cellStyle name="Note" xfId="4626" xr:uid="{C2907C42-F10F-4FBB-B606-02C3002C4D57}"/>
    <cellStyle name="Note 10" xfId="7843" xr:uid="{3E502EFB-807A-4B6E-80BA-2607D49C652B}"/>
    <cellStyle name="Note 11" xfId="8618" xr:uid="{2CC5EA09-E212-41C2-A5E0-401A310D1248}"/>
    <cellStyle name="Note 12" xfId="9853" xr:uid="{03CB170D-3B30-43A3-8881-238B06589561}"/>
    <cellStyle name="Note 13" xfId="9466" xr:uid="{9722F573-EDF6-4315-82E7-2309CF3CBE4E}"/>
    <cellStyle name="Note 14" xfId="10366" xr:uid="{4F68B9E1-AF9C-41D7-8DBC-556A606A7046}"/>
    <cellStyle name="Note 2" xfId="4956" xr:uid="{9E5683BB-AD36-4348-8C44-05805C5FEB35}"/>
    <cellStyle name="Note 2 10" xfId="10280" xr:uid="{95559DA4-2ACF-401D-AA15-69F8273D3721}"/>
    <cellStyle name="Note 2 11" xfId="10563" xr:uid="{17AA15B6-4C27-4C8A-B784-09DE99A81048}"/>
    <cellStyle name="Note 2 12" xfId="10763" xr:uid="{8F117683-5917-40B9-8B84-FF60798822A4}"/>
    <cellStyle name="Note 2 2" xfId="5931" xr:uid="{8961800A-FD4D-4D97-91A4-2DDDE3F52469}"/>
    <cellStyle name="Note 2 3" xfId="6317" xr:uid="{05849E9A-BE72-4973-94AA-BAD6F744DF4E}"/>
    <cellStyle name="Note 2 4" xfId="6747" xr:uid="{E59C8F24-260C-425A-BCB1-5BBD97F88C50}"/>
    <cellStyle name="Note 2 5" xfId="7069" xr:uid="{E5CD2978-ABDB-484D-9556-D2E2F4CF1808}"/>
    <cellStyle name="Note 2 6" xfId="7424" xr:uid="{AEA38C0D-857B-4446-8C95-A73DE61D6B82}"/>
    <cellStyle name="Note 2 7" xfId="7449" xr:uid="{77B826FC-5A27-4227-B308-E2D043FD63B3}"/>
    <cellStyle name="Note 2 8" xfId="8154" xr:uid="{8EBF2415-D10D-402F-BAEC-60926DCDF29A}"/>
    <cellStyle name="Note 2 9" xfId="8928" xr:uid="{B7C8A139-B7CD-4B62-A1FC-F46A16C41D9E}"/>
    <cellStyle name="Note 3" xfId="4966" xr:uid="{B4799624-B2C5-4C7E-B131-B3A7FBD59F4A}"/>
    <cellStyle name="Note 3 10" xfId="10290" xr:uid="{0B8E55C5-6FF8-4659-A973-E1C354174B4C}"/>
    <cellStyle name="Note 3 11" xfId="10573" xr:uid="{4DC1D12F-121A-4DEF-93E9-769750752542}"/>
    <cellStyle name="Note 3 12" xfId="10773" xr:uid="{48CF4132-155B-4DBB-AAF8-620604D1A2F5}"/>
    <cellStyle name="Note 3 2" xfId="5941" xr:uid="{626A9FC5-2BD7-4F5B-A761-A75E148FE233}"/>
    <cellStyle name="Note 3 3" xfId="6327" xr:uid="{D718FE3F-C742-4309-B0AE-CF1DA02A9517}"/>
    <cellStyle name="Note 3 4" xfId="6757" xr:uid="{BE7AF4E4-2073-4413-91AD-0829051392E6}"/>
    <cellStyle name="Note 3 5" xfId="7079" xr:uid="{688184B2-320C-468F-A2BD-8CE85522A13D}"/>
    <cellStyle name="Note 3 6" xfId="7429" xr:uid="{15A42FBB-5FE5-4BB4-A2D8-165D42F0F771}"/>
    <cellStyle name="Note 3 7" xfId="7452" xr:uid="{5AD84E42-F65E-4745-A7F9-BDF4821B1E68}"/>
    <cellStyle name="Note 3 8" xfId="8164" xr:uid="{638B9C3C-7CEC-4788-ADED-FF15A99472A4}"/>
    <cellStyle name="Note 3 9" xfId="8938" xr:uid="{55BA3270-6D84-42BD-810D-B089E4CE5500}"/>
    <cellStyle name="Note 4" xfId="5618" xr:uid="{6FA421C1-A99C-4637-8F3F-ECF5E917A299}"/>
    <cellStyle name="Note 5" xfId="5458" xr:uid="{0EB7C8D3-632E-4853-A96B-055C1AA8C3B2}"/>
    <cellStyle name="Note 6" xfId="5948" xr:uid="{F5AD345D-59D4-40C4-9C99-73D4E4C11CE7}"/>
    <cellStyle name="Note 7" xfId="6871" xr:uid="{7D1EE7FB-954D-4371-BD3D-5DE44914E62A}"/>
    <cellStyle name="Note 8" xfId="6865" xr:uid="{5EB262FD-F32B-48AB-B7F2-ABE34235C70B}"/>
    <cellStyle name="Note 9" xfId="6388" xr:uid="{9DEF5911-81E2-45F2-8333-115B8F35E095}"/>
    <cellStyle name="Œ…‹æØ‚è [0.00]_PRODUCT DETAIL Q1" xfId="11048" xr:uid="{81A6838A-4D07-492A-B99C-A029CBC9FD98}"/>
    <cellStyle name="Œ…‹æØ‚è_PRODUCT DETAIL Q1" xfId="11049" xr:uid="{FA31434D-5FCB-464E-832B-9C8AFF3F3891}"/>
    <cellStyle name="orh" xfId="3184" xr:uid="{1AB46EBA-C745-4E9D-AA95-998E01D8B214}"/>
    <cellStyle name="orh 10" xfId="9035" xr:uid="{B5A76B0D-020D-42E8-86C5-0FA920999ECD}"/>
    <cellStyle name="orh 11" xfId="10359" xr:uid="{C92EFD33-0366-4D45-B850-FFF9471CD83A}"/>
    <cellStyle name="orh 12" xfId="10599" xr:uid="{7C2BAFC2-C439-43A1-B038-48215E6821F9}"/>
    <cellStyle name="orh 13" xfId="10778" xr:uid="{1994F9D1-964F-4FF4-8794-E7000DC9C4F2}"/>
    <cellStyle name="orh 2" xfId="5076" xr:uid="{C9DBE225-7B8B-4CE1-B5A5-74FDC4EDB9F9}"/>
    <cellStyle name="orh 3" xfId="6039" xr:uid="{5644F7FD-4D38-449D-8875-4857660443ED}"/>
    <cellStyle name="orh 4" xfId="6408" xr:uid="{F73D20F1-35BF-4368-94B4-C32B27A30631}"/>
    <cellStyle name="orh 5" xfId="6828" xr:uid="{76227E17-13B5-4366-BD93-A01C93C04245}"/>
    <cellStyle name="orh 6" xfId="7125" xr:uid="{DB0DE8B5-78E8-4914-9D46-4ACD0159BDC6}"/>
    <cellStyle name="orh 7" xfId="7438" xr:uid="{207530F2-B307-491A-AF4B-36CC9570A26C}"/>
    <cellStyle name="orh 8" xfId="7467" xr:uid="{E1EB4078-1DF5-45FF-92D8-0619E8C55080}"/>
    <cellStyle name="orh 9" xfId="8257" xr:uid="{1422766A-77FF-4A98-8205-AECBFEADA15B}"/>
    <cellStyle name="Output" xfId="4627" xr:uid="{47F9851A-5ADF-415C-A2FF-4D5FF6EE6940}"/>
    <cellStyle name="Output 10" xfId="7844" xr:uid="{46559FD1-A80D-40E1-BF10-2096F64E2F1E}"/>
    <cellStyle name="Output 11" xfId="8619" xr:uid="{6F4FC6B1-A4C8-4450-9870-330D332C9894}"/>
    <cellStyle name="Output 12" xfId="9814" xr:uid="{458E4C7E-6054-44CF-B139-1F7C36BF379C}"/>
    <cellStyle name="Output 13" xfId="9467" xr:uid="{22226EDC-0DF4-459D-A676-68E15945070F}"/>
    <cellStyle name="Output 14" xfId="9643" xr:uid="{D375AF66-4A46-4ADD-B8E3-542613DBAC50}"/>
    <cellStyle name="Output 2" xfId="4957" xr:uid="{8990B08B-DE28-4062-9B07-EFBC4B1E3799}"/>
    <cellStyle name="Output 2 10" xfId="10281" xr:uid="{8C3CABE9-CC66-4ED7-B2A1-B3B4A5C4BEB9}"/>
    <cellStyle name="Output 2 11" xfId="10564" xr:uid="{6E835E3B-AB94-400D-9500-9656E7C01DBC}"/>
    <cellStyle name="Output 2 12" xfId="10764" xr:uid="{51D6D997-1734-4653-8433-129959B57597}"/>
    <cellStyle name="Output 2 2" xfId="5932" xr:uid="{0B9C4E69-1B34-4C70-BF8B-FEBDE70F35AE}"/>
    <cellStyle name="Output 2 3" xfId="6318" xr:uid="{8E6963EF-A703-4770-9FD4-A453CE60825F}"/>
    <cellStyle name="Output 2 4" xfId="6748" xr:uid="{8594060B-E6FF-406A-95F9-BFDBE298AF16}"/>
    <cellStyle name="Output 2 5" xfId="7070" xr:uid="{C6BEF90F-3D17-44CA-9C57-598889857062}"/>
    <cellStyle name="Output 2 6" xfId="7425" xr:uid="{69BD3C09-9495-4375-B8BA-4DF4ED2D6718}"/>
    <cellStyle name="Output 2 7" xfId="7450" xr:uid="{7194EC52-4D08-4780-B2A7-E4584D1FAC64}"/>
    <cellStyle name="Output 2 8" xfId="8155" xr:uid="{729EBFDC-DF66-4771-89F8-01264E6EB828}"/>
    <cellStyle name="Output 2 9" xfId="8929" xr:uid="{CA6BB69B-EE0D-44D4-81F2-68A6DCDB05A8}"/>
    <cellStyle name="Output 3" xfId="4967" xr:uid="{956C617E-4FC3-4845-B978-D11E1176C84F}"/>
    <cellStyle name="Output 3 10" xfId="10291" xr:uid="{44A197BE-273D-4EB8-91E5-9C5BBFA7191E}"/>
    <cellStyle name="Output 3 11" xfId="10574" xr:uid="{E8AAFE2C-2BA5-4303-BE13-BFAA6C509313}"/>
    <cellStyle name="Output 3 12" xfId="10774" xr:uid="{9B004196-13C1-4977-A1EE-5E0F761AC873}"/>
    <cellStyle name="Output 3 2" xfId="5942" xr:uid="{08FFE014-307F-4879-B8B4-C11673639FE8}"/>
    <cellStyle name="Output 3 3" xfId="6328" xr:uid="{18B05180-936C-488E-8DD1-360ACB387004}"/>
    <cellStyle name="Output 3 4" xfId="6758" xr:uid="{84A724C1-13EE-4D64-B539-79A6DD737889}"/>
    <cellStyle name="Output 3 5" xfId="7080" xr:uid="{182E8BDD-847F-4E53-A680-B966037030F4}"/>
    <cellStyle name="Output 3 6" xfId="7430" xr:uid="{075A2A16-BAE5-4FB1-8B3C-D5EBB18B56F7}"/>
    <cellStyle name="Output 3 7" xfId="7453" xr:uid="{3B39010B-4AF4-42E7-9E9B-A63958F3DB89}"/>
    <cellStyle name="Output 3 8" xfId="8165" xr:uid="{6129B2CC-16E9-4227-B837-48C4A6B7EF29}"/>
    <cellStyle name="Output 3 9" xfId="8939" xr:uid="{67168C0E-5FA3-4964-91E4-F61AC8BF6AB6}"/>
    <cellStyle name="Output 4" xfId="5619" xr:uid="{DE6D38DE-13D2-4102-A301-825DEC6DF1C9}"/>
    <cellStyle name="Output 5" xfId="5457" xr:uid="{D0430AB2-37C6-4A2F-9389-3DF64E946511}"/>
    <cellStyle name="Output 6" xfId="5554" xr:uid="{542CB57D-68FE-401F-AF9E-888676B40808}"/>
    <cellStyle name="Output 7" xfId="6868" xr:uid="{F52E38C4-D10A-46DB-B747-E4E21E76B040}"/>
    <cellStyle name="Output 8" xfId="5408" xr:uid="{2FB2F7E2-0A6E-4142-BDB6-05437C2721EC}"/>
    <cellStyle name="Output 9" xfId="7443" xr:uid="{43704118-E044-4FC1-AC6B-23D5FC35875C}"/>
    <cellStyle name="Percent [0]" xfId="2737" xr:uid="{493482BA-C10F-4926-95F3-7A615E00C0DC}"/>
    <cellStyle name="Percent [00]" xfId="2738" xr:uid="{05C64514-10D6-4929-A650-EF54F4C28684}"/>
    <cellStyle name="Percent [2]" xfId="2739" xr:uid="{D769130A-2C8C-4764-868E-ECFC90BACE46}"/>
    <cellStyle name="Percent 2" xfId="11050" xr:uid="{6D7DE532-D8E4-4B6F-AFDE-286E322002BF}"/>
    <cellStyle name="Percent_Emily" xfId="2740" xr:uid="{F287803B-1D07-4880-BC23-647B07CF61DA}"/>
    <cellStyle name="Percentagem 2" xfId="49830" xr:uid="{6E481BEB-6BE7-4653-85C8-8BD977B54BAB}"/>
    <cellStyle name="Percentagem 2 2" xfId="49922" xr:uid="{EA33CE3C-CD5F-4E50-B1A9-242DFD65DE79}"/>
    <cellStyle name="Percentual" xfId="4628" xr:uid="{5EEDDB82-0049-4DAF-B7B2-CB5C1D8DEADC}"/>
    <cellStyle name="Porcentagem" xfId="21" builtinId="5"/>
    <cellStyle name="Porcentagem 10" xfId="2882" xr:uid="{BB290359-5447-4063-87B6-5AA16AF35514}"/>
    <cellStyle name="Porcentagem 10 2" xfId="7535" xr:uid="{1EC1DA4C-3635-4A33-9643-C2DDFA7BA8C2}"/>
    <cellStyle name="Porcentagem 10 3" xfId="132" xr:uid="{00000000-0005-0000-0000-00007A000000}"/>
    <cellStyle name="Porcentagem 10 3 2" xfId="2857" xr:uid="{00321992-46D0-4F20-81E2-DAD7A43DF678}"/>
    <cellStyle name="Porcentagem 10 3 2 2" xfId="3043" xr:uid="{DE0EADA4-1E55-4611-B8FA-75B088B45FD9}"/>
    <cellStyle name="Porcentagem 10 3 3" xfId="2971" xr:uid="{A7F2E998-8F6D-4E2F-A469-20D4FC96FDF7}"/>
    <cellStyle name="Porcentagem 11" xfId="8366" xr:uid="{22F38C44-F0B5-474E-88B0-9A9FA35A5786}"/>
    <cellStyle name="Porcentagem 11 2" xfId="8395" xr:uid="{429C7DA1-1BFD-4388-B59F-4DB4FAC5F683}"/>
    <cellStyle name="Porcentagem 11 2 2" xfId="9142" xr:uid="{F4FBB893-3D12-43A0-B86C-79997058A31F}"/>
    <cellStyle name="Porcentagem 11 2 2 2" xfId="9174" xr:uid="{B368F55C-DA84-4B04-914E-A820F77BA172}"/>
    <cellStyle name="Porcentagem 11 2 2 2 2" xfId="49994" xr:uid="{2E6F7FDB-5AFC-40E6-8D9E-40B3AA16AF1D}"/>
    <cellStyle name="Porcentagem 11 2 2 2 2 2" xfId="50160" xr:uid="{B6E9226A-9508-4E11-9090-8A5C2818B10D}"/>
    <cellStyle name="Porcentagem 11 2 2 2 2 3" xfId="50200" xr:uid="{09C5659E-48E3-4B89-B602-880F2E154E9B}"/>
    <cellStyle name="Porcentagem 11 2 2 2 3" xfId="50111" xr:uid="{5E3076CC-EE45-4676-934C-E57068DEE66C}"/>
    <cellStyle name="Porcentagem 11 2 2 2 4" xfId="50232" xr:uid="{0B5EC715-38BD-42FC-9179-6CB894C241B3}"/>
    <cellStyle name="Porcentagem 11 2 2 2 5" xfId="50252" xr:uid="{019AA2A7-5853-4D01-83B6-04AC1F45AB78}"/>
    <cellStyle name="Porcentagem 11 2 2 2 6" xfId="50264" xr:uid="{C353358D-032B-4228-971D-5F67A261626E}"/>
    <cellStyle name="Porcentagem 11 2 2 2 7" xfId="50279" xr:uid="{C224781B-6960-4971-ACBF-60C3D3BBF9F9}"/>
    <cellStyle name="Porcentagem 11 2 2 2 8" xfId="50351" xr:uid="{E4565BF1-1BFC-472E-BA38-A1FD6188C276}"/>
    <cellStyle name="Porcentagem 11 2 2 2 8 2" xfId="50371" xr:uid="{C27C64A8-7117-4623-AC99-F12A8FF01160}"/>
    <cellStyle name="Porcentagem 11 2 2 2 8 3" xfId="50409" xr:uid="{647A8A4D-968D-4D9E-BA7C-439888657146}"/>
    <cellStyle name="Porcentagem 11 2 2 2 8 6" xfId="50444" xr:uid="{CA8D4CBF-ED86-4CC1-BA2E-AE5615773DD3}"/>
    <cellStyle name="Porcentagem 11 2 3" xfId="9163" xr:uid="{8311C275-8BA7-4702-BF3D-E05BF1651E24}"/>
    <cellStyle name="Porcentagem 11 2 3 2" xfId="9195" xr:uid="{3676ED4B-285C-4E21-8F95-A10228EDA92A}"/>
    <cellStyle name="Porcentagem 12" xfId="8392" xr:uid="{DF3E5CBB-4D0D-4C07-B0E3-BF8C0D50F048}"/>
    <cellStyle name="Porcentagem 12 2" xfId="9139" xr:uid="{E6C1F024-1198-4A33-861B-B1C7E143782E}"/>
    <cellStyle name="Porcentagem 12 2 2" xfId="9171" xr:uid="{3CE30F89-697F-44BF-9476-5B7430A92D9A}"/>
    <cellStyle name="Porcentagem 13" xfId="8425" xr:uid="{6D2B5277-7B7F-4089-8CBE-D7954CEEE561}"/>
    <cellStyle name="Porcentagem 14" xfId="8431" xr:uid="{255FB1A0-3C14-4CC3-827B-EC8EFBB08DAC}"/>
    <cellStyle name="Porcentagem 15" xfId="8437" xr:uid="{E914D11F-FABD-4310-BA08-A108FC58BB00}"/>
    <cellStyle name="Porcentagem 16" xfId="9202" xr:uid="{075746A6-6720-4810-B92C-CE6AB27D037A}"/>
    <cellStyle name="Porcentagem 17" xfId="10783" xr:uid="{973A8963-A0B6-4CD3-8773-AF6130BF21EA}"/>
    <cellStyle name="Porcentagem 18" xfId="49890" xr:uid="{B7E58182-F50D-43CE-A5CE-3DE54E869DD6}"/>
    <cellStyle name="Porcentagem 19" xfId="49959" xr:uid="{F67F6ED6-D2EF-46B1-A270-DFCDC817866D}"/>
    <cellStyle name="Porcentagem 2" xfId="17" xr:uid="{00000000-0005-0000-0000-00007B000000}"/>
    <cellStyle name="Porcentagem 2 10" xfId="9205" xr:uid="{B000BBD2-E272-4A5E-83FC-7F405E1E02F6}"/>
    <cellStyle name="Porcentagem 2 11" xfId="50016" xr:uid="{8F0280BA-88D1-472A-925C-C9C894F2B9A3}"/>
    <cellStyle name="Porcentagem 2 12" xfId="50060" xr:uid="{E8E43720-F13E-42D8-A1A8-D4992F5606D0}"/>
    <cellStyle name="Porcentagem 2 13" xfId="50222" xr:uid="{4E3B5249-AAAC-4809-9B4B-308BA1D3A45F}"/>
    <cellStyle name="Porcentagem 2 14" xfId="3155" xr:uid="{B0791BF5-5636-4C57-8CD4-CB43A9FD3DC5}"/>
    <cellStyle name="Porcentagem 2 2" xfId="34" xr:uid="{00000000-0005-0000-0000-00007C000000}"/>
    <cellStyle name="Porcentagem 2 2 2" xfId="116" xr:uid="{00000000-0005-0000-0000-00007D000000}"/>
    <cellStyle name="Porcentagem 2 2 2 2" xfId="2955" xr:uid="{53F7385C-5FFD-4B5B-A803-61733B468A26}"/>
    <cellStyle name="Porcentagem 2 2 2 2 2" xfId="8260" xr:uid="{50C29B95-7338-4EDC-8287-4F95ECA8846F}"/>
    <cellStyle name="Porcentagem 2 2 2 3" xfId="9038" xr:uid="{F851CFBD-6E21-4187-8CC2-CE96639BAF57}"/>
    <cellStyle name="Porcentagem 2 2 2 4" xfId="9972" xr:uid="{DD753DE7-D9E4-44DA-A997-8F5C5062ED9C}"/>
    <cellStyle name="Porcentagem 2 2 2 5" xfId="10809" xr:uid="{6A92C91B-F87B-42AA-BEC6-E40D5CD9F854}"/>
    <cellStyle name="Porcentagem 2 2 2 6" xfId="50018" xr:uid="{89C098F7-6DA0-429C-98F9-C330C578C04F}"/>
    <cellStyle name="Porcentagem 2 2 2 7" xfId="5081" xr:uid="{6480FDC7-9490-471F-B620-AD3DEA134DD8}"/>
    <cellStyle name="Porcentagem 2 2 3" xfId="2742" xr:uid="{DEAA4419-947E-4173-BF99-BE14A85A6879}"/>
    <cellStyle name="Porcentagem 2 2 3 2" xfId="50029" xr:uid="{941C3293-46F1-4BE1-A9E3-B4A715165F6F}"/>
    <cellStyle name="Porcentagem 2 2 4" xfId="2839" xr:uid="{97DB4C2E-2C69-4420-9D9A-64DA2A2EACE5}"/>
    <cellStyle name="Porcentagem 2 2 4 2" xfId="10786" xr:uid="{7D5F2D74-A300-4025-BD17-B263B3196844}"/>
    <cellStyle name="Porcentagem 2 2 5" xfId="2895" xr:uid="{4D087BC8-4F46-4A34-A3D7-313850534B42}"/>
    <cellStyle name="Porcentagem 2 2 5 2" xfId="10882" xr:uid="{31BE6174-4CFA-48AA-BA6C-0BE4E1D6839A}"/>
    <cellStyle name="Porcentagem 2 2 6" xfId="50017" xr:uid="{06490FB5-4624-4675-8FE1-10C6348D9443}"/>
    <cellStyle name="Porcentagem 2 2 7" xfId="50037" xr:uid="{B3732EDA-6BDC-4A3A-9F02-8AF75ECA5511}"/>
    <cellStyle name="Porcentagem 2 2 8" xfId="3189" xr:uid="{BAF55AE3-27A0-4034-99A1-2706C7B11114}"/>
    <cellStyle name="Porcentagem 2 3" xfId="103" xr:uid="{00000000-0005-0000-0000-00007E000000}"/>
    <cellStyle name="Porcentagem 2 3 2" xfId="2743" xr:uid="{B9628559-9C18-438B-8479-1F15B1AB347C}"/>
    <cellStyle name="Porcentagem 2 3 2 2" xfId="4973" xr:uid="{EB67E84E-93F0-4FFE-A0A7-8411C6D1A7A7}"/>
    <cellStyle name="Porcentagem 2 3 2 3" xfId="7440" xr:uid="{5EF5414C-769B-4E16-9525-F9766F012700}"/>
    <cellStyle name="Porcentagem 2 3 2 4" xfId="8170" xr:uid="{823850D1-1CDA-4A97-ABF7-CFB59EDECCBD}"/>
    <cellStyle name="Porcentagem 2 3 2 5" xfId="8945" xr:uid="{F957B23F-6FC3-48BE-B02D-F0F5D5EAEAC3}"/>
    <cellStyle name="Porcentagem 2 3 2 6" xfId="9875" xr:uid="{50FF8E54-E8A0-4C00-B4B0-9E2C585379A6}"/>
    <cellStyle name="Porcentagem 2 3 2 7" xfId="11051" xr:uid="{D7D38357-F0E4-4CF3-AF86-303ED81C3F58}"/>
    <cellStyle name="Porcentagem 2 3 2 8" xfId="3127" xr:uid="{71D34B33-8EF8-4339-83EF-4F01D9130E4D}"/>
    <cellStyle name="Porcentagem 2 3 3" xfId="2942" xr:uid="{B27AE216-E02B-4135-9EBE-37D133D6B09E}"/>
    <cellStyle name="Porcentagem 2 3 3 2" xfId="5191" xr:uid="{62E209F7-34EE-4967-8781-134BE6842730}"/>
    <cellStyle name="Porcentagem 2 3 3 3" xfId="8357" xr:uid="{13CDA773-869A-4A91-9552-506E1326B2E6}"/>
    <cellStyle name="Porcentagem 2 3 3 4" xfId="9135" xr:uid="{57450E50-A45F-475F-A553-9B59EB497E8F}"/>
    <cellStyle name="Porcentagem 2 3 3 5" xfId="10076" xr:uid="{16262CF3-5E0D-4E45-A71D-844E99115C51}"/>
    <cellStyle name="Porcentagem 2 3 3 6" xfId="3350" xr:uid="{BA2ABEBE-0057-43E9-9C7D-78E1543CB610}"/>
    <cellStyle name="Porcentagem 2 3 4" xfId="4631" xr:uid="{CF874A84-F976-4382-80F8-A8221BC4C963}"/>
    <cellStyle name="Porcentagem 2 3 5" xfId="10871" xr:uid="{34C008A9-B77A-44FF-B181-CDCC2E49761B}"/>
    <cellStyle name="Porcentagem 2 3 6" xfId="3083" xr:uid="{123C8336-86E6-4203-95EF-33602420788D}"/>
    <cellStyle name="Porcentagem 2 4" xfId="2741" xr:uid="{E0F46ACE-499A-4C67-9C5C-D2C22431E81A}"/>
    <cellStyle name="Porcentagem 2 4 2" xfId="3123" xr:uid="{789BFD43-380E-466B-84A5-A15078632410}"/>
    <cellStyle name="Porcentagem 2 4 2 2" xfId="5029" xr:uid="{3C8455E6-2BED-4A98-B774-3950444DD4A0}"/>
    <cellStyle name="Porcentagem 2 4 2 3" xfId="8220" xr:uid="{3DD00E7F-BCD6-4BFC-A93C-2DD7CE9D13AD}"/>
    <cellStyle name="Porcentagem 2 4 2 4" xfId="8998" xr:uid="{771992C8-A739-41D5-9517-86CFAB35D611}"/>
    <cellStyle name="Porcentagem 2 4 2 5" xfId="9929" xr:uid="{E47C0232-8E26-4CC4-9455-1B3F6A1B81B3}"/>
    <cellStyle name="Porcentagem 2 4 3" xfId="4999" xr:uid="{D0D85C28-DAB5-48BB-A511-F73D152173DA}"/>
    <cellStyle name="Porcentagem 2 4 3 2" xfId="8193" xr:uid="{C6B7450E-52DC-462D-A694-277AE3A1E34E}"/>
    <cellStyle name="Porcentagem 2 4 3 3" xfId="8968" xr:uid="{A8D7E32B-1CBA-4E47-A8D9-5C928DC36578}"/>
    <cellStyle name="Porcentagem 2 4 3 4" xfId="9899" xr:uid="{5A0D355A-9598-42E1-A08C-8CBA35F11D3E}"/>
    <cellStyle name="Porcentagem 2 4 4" xfId="4630" xr:uid="{05DB4BD6-5908-4F9B-9102-91F2C326212F}"/>
    <cellStyle name="Porcentagem 2 4 5" xfId="11932" xr:uid="{A8C3ED1C-423F-452A-9D46-FE554E83710F}"/>
    <cellStyle name="Porcentagem 2 4 6" xfId="3079" xr:uid="{2AEA85AF-2175-418B-946F-7038DC697744}"/>
    <cellStyle name="Porcentagem 2 5" xfId="2825" xr:uid="{5203CD54-24E2-46C5-81F0-9687D5DBDF03}"/>
    <cellStyle name="Porcentagem 2 5 2" xfId="5084" xr:uid="{7C6BE697-665B-447C-BA7E-D587629E85D8}"/>
    <cellStyle name="Porcentagem 2 5 3" xfId="8262" xr:uid="{AB353B36-0D99-4FFD-AB68-EA4F15F37F13}"/>
    <cellStyle name="Porcentagem 2 5 4" xfId="9040" xr:uid="{43E71161-3A52-4790-8DB2-A085E2C77ECA}"/>
    <cellStyle name="Porcentagem 2 5 5" xfId="9975" xr:uid="{F0DDB5F9-BD41-4592-B667-89F83DAC5C7D}"/>
    <cellStyle name="Porcentagem 2 5 6" xfId="10827" xr:uid="{A131F0CD-9EDF-403B-885B-7BDB35EF86A5}"/>
    <cellStyle name="Porcentagem 2 5 7" xfId="3195" xr:uid="{8C240C36-9E85-444E-80A2-49CCE2B2A9D8}"/>
    <cellStyle name="Porcentagem 2 6" xfId="2879" xr:uid="{BBD1832C-7D3E-404D-85CF-6AC22C47C280}"/>
    <cellStyle name="Porcentagem 2 6 2" xfId="5098" xr:uid="{D0A1E3F0-DF93-4DFD-85C3-2DD7061F5C00}"/>
    <cellStyle name="Porcentagem 2 6 3" xfId="8273" xr:uid="{FA990DFB-9C8E-4114-9363-E632DE16B612}"/>
    <cellStyle name="Porcentagem 2 6 4" xfId="9051" xr:uid="{2B415030-4429-4254-B745-90718A9438B7}"/>
    <cellStyle name="Porcentagem 2 6 5" xfId="9988" xr:uid="{72410EFF-1A8F-489B-AAB6-C673BBBA6824}"/>
    <cellStyle name="Porcentagem 2 6 6" xfId="3211" xr:uid="{41C232B6-6207-460A-93B4-52BB8D0B18DE}"/>
    <cellStyle name="Porcentagem 2 7" xfId="3357" xr:uid="{1BC547CE-E45D-4503-99F6-A0802010C95E}"/>
    <cellStyle name="Porcentagem 2 8" xfId="7537" xr:uid="{255B71BC-753D-4E56-B8E6-A5BBB164103C}"/>
    <cellStyle name="Porcentagem 2 8 2 4 2 3" xfId="11908" xr:uid="{4766D519-9C57-42CF-8C09-3377886299B7}"/>
    <cellStyle name="Porcentagem 2 9" xfId="8439" xr:uid="{9063C494-AFB4-4DDE-A74D-1A1B5FB36F05}"/>
    <cellStyle name="Porcentagem 20" xfId="49971" xr:uid="{D3B6C843-EA30-4A2C-89E1-0BDC7AFEE0DD}"/>
    <cellStyle name="Porcentagem 21" xfId="50058" xr:uid="{2431CBD4-8D63-4A6B-B469-140180FF380E}"/>
    <cellStyle name="Porcentagem 22" xfId="50185" xr:uid="{92835DBB-28E5-4FE1-B052-E6537EDBD6D1}"/>
    <cellStyle name="Porcentagem 22 2" xfId="50226" xr:uid="{13061872-A19B-4EB5-ADC5-EDEFBE6E5151}"/>
    <cellStyle name="Porcentagem 23" xfId="50192" xr:uid="{4F7105A3-C128-47BC-9CD8-60EF186822BC}"/>
    <cellStyle name="Porcentagem 24" xfId="11929" xr:uid="{126F0587-CC91-4E72-9A68-13ED12EF7FDB}"/>
    <cellStyle name="Porcentagem 25" xfId="50246" xr:uid="{53C7AAC8-B8B1-4D4A-816F-32BA8A061C11}"/>
    <cellStyle name="Porcentagem 26" xfId="50321" xr:uid="{0E5AA700-1BA8-4B3A-AB8E-62CECF3A37AD}"/>
    <cellStyle name="Porcentagem 26 2 2 2" xfId="3164" xr:uid="{19BB306C-6665-40FA-9E69-33767F34D26C}"/>
    <cellStyle name="Porcentagem 26 2 2 2 2" xfId="5061" xr:uid="{BDB9E4ED-4C6D-4A23-A23A-7BAB7E54C837}"/>
    <cellStyle name="Porcentagem 26 2 2 2 3" xfId="8245" xr:uid="{C252F4B7-6C60-45A1-8915-B2EF3783830E}"/>
    <cellStyle name="Porcentagem 26 2 2 2 4" xfId="9023" xr:uid="{7AB628E4-438F-49BB-9F36-6E8D24EB8630}"/>
    <cellStyle name="Porcentagem 26 2 2 2 5" xfId="9958" xr:uid="{863C8035-CA9D-4511-92C2-E3AB9A38028F}"/>
    <cellStyle name="Porcentagem 27" xfId="3157" xr:uid="{38CD18A8-3A1D-482E-87E7-E5D673870F11}"/>
    <cellStyle name="Porcentagem 3" xfId="9" xr:uid="{00000000-0005-0000-0000-00007F000000}"/>
    <cellStyle name="Porcentagem 3 2" xfId="2744" xr:uid="{EAC24209-1147-4EA0-ADCE-7C9587E8D303}"/>
    <cellStyle name="Porcentagem 3 2 2" xfId="5109" xr:uid="{CE984C32-D07A-470D-8E47-01ACC4C78257}"/>
    <cellStyle name="Porcentagem 3 2 2 2" xfId="8283" xr:uid="{85BE0FDF-5A63-4B48-A0F9-F87D8E7D2020}"/>
    <cellStyle name="Porcentagem 3 2 2 3" xfId="9061" xr:uid="{6E638812-382C-4078-BB68-CE2765F46A6D}"/>
    <cellStyle name="Porcentagem 3 2 2 4" xfId="9999" xr:uid="{AA990F00-FA8B-4430-89ED-C5A2B685ACF9}"/>
    <cellStyle name="Porcentagem 3 2 3" xfId="4632" xr:uid="{18237C5B-7BC4-4BA2-B582-00F3C27B64BE}"/>
    <cellStyle name="Porcentagem 3 2 4" xfId="3230" xr:uid="{5433261E-5FC5-4658-8405-2037A49102F6}"/>
    <cellStyle name="Porcentagem 3 3" xfId="4983" xr:uid="{A62E6673-756A-47E6-B91E-9AA69A1320E4}"/>
    <cellStyle name="Porcentagem 3 3 2" xfId="11053" xr:uid="{D8EC4EB2-FCD8-40B1-B390-A19A4048EB40}"/>
    <cellStyle name="Porcentagem 3 4" xfId="3380" xr:uid="{F76AAEBB-09DE-4F29-AC6E-9DACF542066F}"/>
    <cellStyle name="Porcentagem 3 4 2" xfId="11052" xr:uid="{17701105-B99D-467E-89AD-98B03FE68936}"/>
    <cellStyle name="Porcentagem 3 5" xfId="7556" xr:uid="{10509E7B-BA2C-4F05-B5A2-A48B3DEE84BD}"/>
    <cellStyle name="Porcentagem 3 5 2" xfId="11968" xr:uid="{E435127F-32E5-4CA0-9B6E-6F855A061FAE}"/>
    <cellStyle name="Porcentagem 3 6" xfId="8460" xr:uid="{BDB13775-0A79-41F2-9E15-DB2117120D05}"/>
    <cellStyle name="Porcentagem 3 7" xfId="9229" xr:uid="{0B3AEDE7-96CA-4D5E-AE51-30D375FBA274}"/>
    <cellStyle name="Porcentagem 3 8" xfId="50028" xr:uid="{84C4B7DB-5EDE-41C0-96CD-6C773CA2524D}"/>
    <cellStyle name="Porcentagem 4" xfId="24" xr:uid="{00000000-0005-0000-0000-000080000000}"/>
    <cellStyle name="Porcentagem 4 2" xfId="108" xr:uid="{00000000-0005-0000-0000-000081000000}"/>
    <cellStyle name="Porcentagem 4 2 2" xfId="2746" xr:uid="{348AA45C-0977-47A9-8C40-1F3F5E7B0DDE}"/>
    <cellStyle name="Porcentagem 4 2 2 2" xfId="8279" xr:uid="{EF2219DE-01AE-478E-8192-EAA29A31572E}"/>
    <cellStyle name="Porcentagem 4 2 2 3" xfId="9057" xr:uid="{CA0380B1-2290-467C-B8DD-4BE5B6FE60F4}"/>
    <cellStyle name="Porcentagem 4 2 2 4" xfId="9995" xr:uid="{FB3525E4-6090-4803-8075-C516CFEBB5A2}"/>
    <cellStyle name="Porcentagem 4 2 2 5" xfId="5105" xr:uid="{FDD1D095-2829-4661-A3D9-4E9D7F2F117C}"/>
    <cellStyle name="Porcentagem 4 2 3" xfId="2947" xr:uid="{5B765C07-73EE-4685-B35A-480BA2EFE27B}"/>
    <cellStyle name="Porcentagem 4 2 3 2" xfId="4633" xr:uid="{78CA05CC-6E3C-4C06-ACF5-17CBA40AB550}"/>
    <cellStyle name="Porcentagem 4 2 4" xfId="11935" xr:uid="{CD3C692C-4A68-405D-821C-ABC374C63AA7}"/>
    <cellStyle name="Porcentagem 4 2 5" xfId="3224" xr:uid="{0094FF7D-614B-45F5-808E-339A782C92C6}"/>
    <cellStyle name="Porcentagem 4 3" xfId="129" xr:uid="{00000000-0005-0000-0000-000082000000}"/>
    <cellStyle name="Porcentagem 4 3 2" xfId="2968" xr:uid="{9416F0A2-6E71-464E-A53C-E77046A4BD02}"/>
    <cellStyle name="Porcentagem 4 3 3" xfId="3374" xr:uid="{4AB4E965-FEC8-45D9-A8D0-FBC215511344}"/>
    <cellStyle name="Porcentagem 4 4" xfId="2745" xr:uid="{DF898EC7-F4EA-4213-8847-7A51705C0D19}"/>
    <cellStyle name="Porcentagem 4 4 2" xfId="7550" xr:uid="{5B6B188B-2794-415E-89F0-392FE710A385}"/>
    <cellStyle name="Porcentagem 4 5" xfId="2885" xr:uid="{A79D6A6A-EDDB-4E33-9D9F-D6958B297C29}"/>
    <cellStyle name="Porcentagem 4 5 2" xfId="8454" xr:uid="{71D1194B-4D93-4152-BECC-ABDD867B8E21}"/>
    <cellStyle name="Porcentagem 4 6" xfId="9222" xr:uid="{F5E222CF-8871-41D4-B7A2-FCFCF20304B7}"/>
    <cellStyle name="Porcentagem 4 7" xfId="49984" xr:uid="{74A100E9-55A7-4930-BD77-802DEA9687AE}"/>
    <cellStyle name="Porcentagem 4 7 2" xfId="50103" xr:uid="{DF276400-F99B-4E35-A017-7A5992B2554B}"/>
    <cellStyle name="Porcentagem 4 8" xfId="50074" xr:uid="{BB5CAC39-976A-43B1-A3DC-C4F78A50931C}"/>
    <cellStyle name="Porcentagem 4 9" xfId="3171" xr:uid="{78F44E28-769F-4FF5-B670-2D3E481F3A0D}"/>
    <cellStyle name="Porcentagem 5" xfId="29" xr:uid="{00000000-0005-0000-0000-000083000000}"/>
    <cellStyle name="Porcentagem 5 10" xfId="50063" xr:uid="{4AE7CD65-BF3B-4573-8CA7-78BC3F9B338F}"/>
    <cellStyle name="Porcentagem 5 11" xfId="3202" xr:uid="{821772B8-E62C-4C97-89D3-57BA260CCD3B}"/>
    <cellStyle name="Porcentagem 5 2" xfId="113" xr:uid="{00000000-0005-0000-0000-000084000000}"/>
    <cellStyle name="Porcentagem 5 2 2" xfId="2952" xr:uid="{16AABF62-7554-4C62-806D-29A651563B19}"/>
    <cellStyle name="Porcentagem 5 2 2 2" xfId="8274" xr:uid="{E8A02FB7-B04A-4340-937C-B04E8BA163A6}"/>
    <cellStyle name="Porcentagem 5 2 2 3" xfId="9052" xr:uid="{8F4FD217-06F6-4174-9EAA-E4FD8CA46A9A}"/>
    <cellStyle name="Porcentagem 5 2 2 4" xfId="9989" xr:uid="{9E073FE9-6FF7-4111-85AB-CC95F1C7F3AC}"/>
    <cellStyle name="Porcentagem 5 2 2 5" xfId="5099" xr:uid="{717D117E-390C-4830-926A-7D464217A4E2}"/>
    <cellStyle name="Porcentagem 5 2 3" xfId="4629" xr:uid="{DEB72C54-060D-4CBE-A072-7779A439187B}"/>
    <cellStyle name="Porcentagem 5 2 4" xfId="3213" xr:uid="{BDA6CEDA-8C21-49A3-8B90-626523D7B6B1}"/>
    <cellStyle name="Porcentagem 5 3" xfId="2747" xr:uid="{AF0FAEF4-E53E-4F45-9FED-150D74C9D8C8}"/>
    <cellStyle name="Porcentagem 5 3 2" xfId="5090" xr:uid="{1903CBE7-B524-4432-939E-9F7E02E2007F}"/>
    <cellStyle name="Porcentagem 5 4" xfId="2890" xr:uid="{67421605-54B1-4754-86F9-FDA8C02C739D}"/>
    <cellStyle name="Porcentagem 5 4 2" xfId="3361" xr:uid="{28E2BE25-E230-4246-9244-0CB68AE35F2D}"/>
    <cellStyle name="Porcentagem 5 5" xfId="7540" xr:uid="{54EB5D53-A69A-4E18-8ACC-FC211E609B07}"/>
    <cellStyle name="Porcentagem 5 6" xfId="8443" xr:uid="{D0D43CB1-32F9-461C-8379-0889DB0745F5}"/>
    <cellStyle name="Porcentagem 5 7" xfId="9209" xr:uid="{F9EDD6D5-4BE7-4833-9C78-154FA8AFEBB1}"/>
    <cellStyle name="Porcentagem 5 8" xfId="11938" xr:uid="{E60D5852-17BA-466A-831C-D133456BC479}"/>
    <cellStyle name="Porcentagem 5 9" xfId="49831" xr:uid="{EC589408-FACF-4097-B792-1AD07FF5B50C}"/>
    <cellStyle name="Porcentagem 6" xfId="40" xr:uid="{00000000-0005-0000-0000-000085000000}"/>
    <cellStyle name="Porcentagem 6 2" xfId="121" xr:uid="{00000000-0005-0000-0000-000086000000}"/>
    <cellStyle name="Porcentagem 6 2 2" xfId="2960" xr:uid="{1DF3BF3B-4086-4448-A5BB-2C6FA3D280A9}"/>
    <cellStyle name="Porcentagem 6 2 2 10" xfId="9247" xr:uid="{7862C41B-E43C-4128-B904-B26EED281490}"/>
    <cellStyle name="Porcentagem 6 2 2 11" xfId="11948" xr:uid="{B15B639F-766C-4EBA-8A08-27F61C82AC41}"/>
    <cellStyle name="Porcentagem 6 2 2 12" xfId="50093" xr:uid="{E8DF4049-C6DA-4037-8FE8-D599A2A9CC19}"/>
    <cellStyle name="Porcentagem 6 2 2 13" xfId="3248" xr:uid="{8A7279FE-40C8-410E-8695-4207B2D85D28}"/>
    <cellStyle name="Porcentagem 6 2 2 2" xfId="3277" xr:uid="{3910F8AE-6B42-4117-9367-6E932D702758}"/>
    <cellStyle name="Porcentagem 6 2 2 2 2" xfId="3431" xr:uid="{AFC07F33-6310-45CA-B937-6C87E5E13B2D}"/>
    <cellStyle name="Porcentagem 6 2 2 2 3" xfId="7597" xr:uid="{E07B2ECE-96CB-4283-9F2B-91122F459B4F}"/>
    <cellStyle name="Porcentagem 6 2 2 2 4" xfId="8502" xr:uid="{50CD2472-9F7A-4F85-96D9-9B051C6D1E21}"/>
    <cellStyle name="Porcentagem 6 2 2 2 5" xfId="9277" xr:uid="{DE5DA1CD-0CAB-43A4-A784-C27518BF0B44}"/>
    <cellStyle name="Porcentagem 6 2 2 3" xfId="3264" xr:uid="{89DE2C2B-419C-4A63-B11A-C7B83C08CFC6}"/>
    <cellStyle name="Porcentagem 6 2 2 3 2" xfId="3304" xr:uid="{02223301-2824-4B2C-AB1B-E37ACEB1D9EF}"/>
    <cellStyle name="Porcentagem 6 2 2 3 2 2" xfId="3322" xr:uid="{FCFF67CF-FF2E-47CA-AF81-8FF22EAB7D3D}"/>
    <cellStyle name="Porcentagem 6 2 2 3 2 2 2" xfId="5167" xr:uid="{0BC359A7-7FF1-4BAB-9D8B-214625BCEAA4}"/>
    <cellStyle name="Porcentagem 6 2 2 3 2 2 3" xfId="8333" xr:uid="{E8A21420-514F-47A8-9644-C49369F515DF}"/>
    <cellStyle name="Porcentagem 6 2 2 3 2 2 4" xfId="9111" xr:uid="{22F9D2EE-30C6-4B42-A5A7-FD6DA1526EB6}"/>
    <cellStyle name="Porcentagem 6 2 2 3 2 2 5" xfId="10052" xr:uid="{8CB257C9-6ED8-47CA-8D18-29C20B320198}"/>
    <cellStyle name="Porcentagem 6 2 2 3 2 3" xfId="5151" xr:uid="{C197A772-A63F-4867-BA1D-66A9CD45F2B9}"/>
    <cellStyle name="Porcentagem 6 2 2 3 2 4" xfId="8317" xr:uid="{42E1A014-D4B4-4467-9040-606D57B25463}"/>
    <cellStyle name="Porcentagem 6 2 2 3 2 5" xfId="9095" xr:uid="{B3DB91F3-B92D-4ED7-9FF3-E57340A92E8F}"/>
    <cellStyle name="Porcentagem 6 2 2 3 2 6" xfId="10036" xr:uid="{DC7AB21C-2C9C-4192-82D4-751B52EF51A2}"/>
    <cellStyle name="Porcentagem 6 2 2 3 3" xfId="3415" xr:uid="{F4008179-9E95-4BAB-9770-8A5069B86E8B}"/>
    <cellStyle name="Porcentagem 6 2 2 3 4" xfId="7585" xr:uid="{1DEFB432-9D68-42FE-A192-84CDD797F930}"/>
    <cellStyle name="Porcentagem 6 2 2 3 5" xfId="8490" xr:uid="{9F58BCAF-0B50-4A09-BFF4-453D4C42DF40}"/>
    <cellStyle name="Porcentagem 6 2 2 3 6" xfId="9263" xr:uid="{93A45E5C-1EF9-4220-9880-4F2892834A58}"/>
    <cellStyle name="Porcentagem 6 2 2 4" xfId="3290" xr:uid="{D52BCF26-94DA-4621-BBBC-25D2ABCBCB72}"/>
    <cellStyle name="Porcentagem 6 2 2 4 2" xfId="3326" xr:uid="{AFE6452B-97E7-4D86-B702-A69F907C7FC2}"/>
    <cellStyle name="Porcentagem 6 2 2 4 2 2" xfId="5171" xr:uid="{C7F2886F-B359-4D16-AD31-52322522FE53}"/>
    <cellStyle name="Porcentagem 6 2 2 4 2 3" xfId="8337" xr:uid="{58879D69-A966-42FB-BC01-1C2E6AA40111}"/>
    <cellStyle name="Porcentagem 6 2 2 4 2 4" xfId="9115" xr:uid="{939D0ABA-973A-4C38-81E5-B8B40E6DE087}"/>
    <cellStyle name="Porcentagem 6 2 2 4 2 5" xfId="10056" xr:uid="{C2B28AEB-11B4-4623-9E01-FE9379F83E29}"/>
    <cellStyle name="Porcentagem 6 2 2 4 3" xfId="3511" xr:uid="{7C233C6C-C5AB-470D-BBEE-0DBE6481DF2F}"/>
    <cellStyle name="Porcentagem 6 2 2 4 4" xfId="7670" xr:uid="{38C43449-E03F-4AE0-A2A4-0B8BBFA71994}"/>
    <cellStyle name="Porcentagem 6 2 2 4 5" xfId="8383" xr:uid="{CB833C56-E987-49D6-8F53-DB5FC374D444}"/>
    <cellStyle name="Porcentagem 6 2 2 4 5 2" xfId="8410" xr:uid="{3F944F2F-5612-47AF-A1A7-1A9FC84A73AA}"/>
    <cellStyle name="Porcentagem 6 2 2 4 5 2 2" xfId="9157" xr:uid="{CFB0951E-3987-47A1-A196-E08932344DC6}"/>
    <cellStyle name="Porcentagem 6 2 2 4 5 2 2 2" xfId="9189" xr:uid="{0261D330-47AB-4D1E-999E-FE5F4D6BE300}"/>
    <cellStyle name="Porcentagem 6 2 2 4 5 2 2 2 2" xfId="50009" xr:uid="{A62A2A58-8239-4105-829A-76A8EF4D1075}"/>
    <cellStyle name="Porcentagem 6 2 2 4 5 2 2 2 2 2" xfId="50177" xr:uid="{DDE96A43-E264-4585-9DD5-150F8F6E77FA}"/>
    <cellStyle name="Porcentagem 6 2 2 4 5 2 2 2 3" xfId="50113" xr:uid="{984C9C86-65AF-465B-A32C-B0BB80C071C5}"/>
    <cellStyle name="Porcentagem 6 2 2 4 5 2 2 2 4" xfId="50242" xr:uid="{621BF8C1-496C-4922-872C-0BE4F90BA776}"/>
    <cellStyle name="Porcentagem 6 2 2 4 5 2 2 2 5" xfId="50251" xr:uid="{88F660DD-E3FD-48BC-8D18-F9416F825909}"/>
    <cellStyle name="Porcentagem 6 2 2 4 5 2 2 2 6" xfId="50274" xr:uid="{F4EA8868-0DD8-4487-8E11-4BD8D689FF7A}"/>
    <cellStyle name="Porcentagem 6 2 2 4 5 2 2 2 7" xfId="50289" xr:uid="{5CB62B39-6F62-4C45-A212-42FDAD565D85}"/>
    <cellStyle name="Porcentagem 6 2 2 4 5 2 2 2 8" xfId="50369" xr:uid="{27AB5C7C-9972-441E-9B63-EAA2346DB225}"/>
    <cellStyle name="Porcentagem 6 2 2 4 5 2 3" xfId="9164" xr:uid="{B57A3A18-03DF-42A1-BF2A-96D1C75F4284}"/>
    <cellStyle name="Porcentagem 6 2 2 4 5 2 3 2" xfId="9196" xr:uid="{A0B9F2FD-5D7D-44FB-AEC6-38CF1876D25A}"/>
    <cellStyle name="Porcentagem 6 2 2 4 6" xfId="8575" xr:uid="{952BB366-80DB-433B-B484-62FEB03CAD17}"/>
    <cellStyle name="Porcentagem 6 2 2 4 7" xfId="9344" xr:uid="{001BFD82-991C-428A-B533-D7E494F3667A}"/>
    <cellStyle name="Porcentagem 6 2 2 5" xfId="3339" xr:uid="{4D8465B6-673E-414D-A963-143386B21CFB}"/>
    <cellStyle name="Porcentagem 6 2 2 5 2" xfId="5181" xr:uid="{5CDC3D93-5F91-4937-8E7B-855543590A76}"/>
    <cellStyle name="Porcentagem 6 2 2 5 3" xfId="8347" xr:uid="{773CAB70-034D-4122-BE59-7A8E74AF44DA}"/>
    <cellStyle name="Porcentagem 6 2 2 5 4" xfId="9125" xr:uid="{FA3D9D82-FC73-456D-BBCF-3302B53E0A9E}"/>
    <cellStyle name="Porcentagem 6 2 2 5 5" xfId="10066" xr:uid="{31B64222-F8BB-4CA8-838B-36EAE251FE3B}"/>
    <cellStyle name="Porcentagem 6 2 2 6" xfId="3399" xr:uid="{2A1735E4-D4C8-4EE1-A8F6-4BE062A15B87}"/>
    <cellStyle name="Porcentagem 6 2 2 7" xfId="7572" xr:uid="{E22070E8-F96B-4C71-80D9-DA42FEC30EEB}"/>
    <cellStyle name="Porcentagem 6 2 2 8" xfId="8376" xr:uid="{4C9BC03C-E27B-4503-AFCF-6AB5A1523F30}"/>
    <cellStyle name="Porcentagem 6 2 2 8 2" xfId="8404" xr:uid="{C409CF24-D9CE-400B-B30C-4DE1FD62A212}"/>
    <cellStyle name="Porcentagem 6 2 2 8 2 2" xfId="9151" xr:uid="{E999F931-D297-4B7E-BDAA-FE80C960C453}"/>
    <cellStyle name="Porcentagem 6 2 2 8 2 2 2" xfId="9184" xr:uid="{C10675E6-04E5-4D2B-9E72-8A0F95289F9F}"/>
    <cellStyle name="Porcentagem 6 2 2 8 2 2 2 2" xfId="50004" xr:uid="{FFF0B372-DFBF-4CE0-8920-B68C8E1020DA}"/>
    <cellStyle name="Porcentagem 6 2 2 8 2 2 2 2 2" xfId="50170" xr:uid="{3FECDFC4-F763-4DB6-A035-A2B7F3C8B9EF}"/>
    <cellStyle name="Porcentagem 6 2 2 8 2 2 2 2 3" xfId="50205" xr:uid="{83E2CF30-C554-49FA-9AD0-6CDB7A9B69BB}"/>
    <cellStyle name="Porcentagem 6 2 2 8 2 2 2 3" xfId="50143" xr:uid="{FD5ABF75-B056-46DD-BE87-590B357DAE7F}"/>
    <cellStyle name="Porcentagem 6 2 2 8 2 2 2 4" xfId="50361" xr:uid="{5FAEB6BD-75A0-4021-8038-B2263772F96E}"/>
    <cellStyle name="Porcentagem 6 2 2 8 2 2 2 4 2" xfId="50462" xr:uid="{A5F42970-F136-4064-9C8F-641BCC6D8222}"/>
    <cellStyle name="Porcentagem 6 2 2 9" xfId="8476" xr:uid="{9A64042E-483D-444F-9EB0-CE721922238E}"/>
    <cellStyle name="Porcentagem 6 2 3" xfId="5058" xr:uid="{3A4A1AE6-EC55-4B65-B4A8-016A3C8B6962}"/>
    <cellStyle name="Porcentagem 6 3" xfId="2748" xr:uid="{F9093FF0-5D98-421A-97F1-8568AB58B369}"/>
    <cellStyle name="Porcentagem 6 3 2" xfId="8242" xr:uid="{E476EC42-9FF4-49E4-9745-186964F20C3A}"/>
    <cellStyle name="Porcentagem 6 4" xfId="2901" xr:uid="{DA9F904D-DA27-4404-9AF6-6B20B8C3600B}"/>
    <cellStyle name="Porcentagem 6 4 2" xfId="9020" xr:uid="{039160AC-AF3B-4CCA-B274-F2B809D1F48E}"/>
    <cellStyle name="Porcentagem 6 5" xfId="9955" xr:uid="{49FDF1E8-5380-4DA4-95D5-516E55E82BA6}"/>
    <cellStyle name="Porcentagem 6 6" xfId="47175" xr:uid="{6151C232-E775-40BF-A1AF-74F8A640BCA7}"/>
    <cellStyle name="Porcentagem 6 7" xfId="49832" xr:uid="{C285026E-4114-4649-B020-B5D52A1D661D}"/>
    <cellStyle name="Porcentagem 6 8" xfId="3161" xr:uid="{3AE86515-556F-47D3-9870-B2DA8A2EBC3C}"/>
    <cellStyle name="Porcentagem 7" xfId="127" xr:uid="{00000000-0005-0000-0000-000087000000}"/>
    <cellStyle name="Porcentagem 7 2" xfId="2749" xr:uid="{D2AEB8CD-8591-4B30-80FD-7F7494105B77}"/>
    <cellStyle name="Porcentagem 7 2 10" xfId="3243" xr:uid="{1FA63A23-F889-432B-822A-CD91DC83B161}"/>
    <cellStyle name="Porcentagem 7 2 2" xfId="3259" xr:uid="{66451189-6A50-4071-9C16-0926B8D2C449}"/>
    <cellStyle name="Porcentagem 7 2 2 2" xfId="3410" xr:uid="{E7E19F81-6B51-41B6-B583-76DD70CDE14F}"/>
    <cellStyle name="Porcentagem 7 2 2 3" xfId="7580" xr:uid="{6930301D-F285-4CCA-9EE5-E7C1491967AD}"/>
    <cellStyle name="Porcentagem 7 2 2 4" xfId="8485" xr:uid="{BDC22B60-EC09-407F-8A5C-D90808FB5275}"/>
    <cellStyle name="Porcentagem 7 2 2 5" xfId="9258" xr:uid="{BE749EC0-DB09-4B9D-8F4B-5A86A3AC6FF9}"/>
    <cellStyle name="Porcentagem 7 2 3" xfId="3294" xr:uid="{C8582ADC-3A78-4D2D-9E7F-C177DA758E9E}"/>
    <cellStyle name="Porcentagem 7 2 3 2" xfId="3312" xr:uid="{E42E599E-E263-41D7-B9F0-87E5A2538A36}"/>
    <cellStyle name="Porcentagem 7 2 3 2 2" xfId="5158" xr:uid="{F23F6D69-6905-44E5-AD49-7F33E0793070}"/>
    <cellStyle name="Porcentagem 7 2 3 2 3" xfId="8324" xr:uid="{7F0C5886-42DF-4F29-A132-653A3BC0FC43}"/>
    <cellStyle name="Porcentagem 7 2 3 2 4" xfId="9102" xr:uid="{5CB5744F-B154-469D-BB70-0054B7F92B59}"/>
    <cellStyle name="Porcentagem 7 2 3 2 5" xfId="10043" xr:uid="{E6A4AAC5-1BF4-48E6-A5A6-2E8355017B46}"/>
    <cellStyle name="Porcentagem 7 2 3 3" xfId="3500" xr:uid="{1BCBE029-5E70-42F7-95E5-FDD118EE77A1}"/>
    <cellStyle name="Porcentagem 7 2 3 4" xfId="7660" xr:uid="{8A915B95-71D2-4E95-9AD9-81D6EB718C60}"/>
    <cellStyle name="Porcentagem 7 2 3 5" xfId="8370" xr:uid="{C622F694-28AE-46E6-B103-1316ABA62B65}"/>
    <cellStyle name="Porcentagem 7 2 3 5 2" xfId="8399" xr:uid="{DFFB4166-46B8-45E8-938B-EC6F0B8BEEA4}"/>
    <cellStyle name="Porcentagem 7 2 3 5 2 2" xfId="9146" xr:uid="{1DC256DE-CA10-47A3-BFBD-93A1C49A478B}"/>
    <cellStyle name="Porcentagem 7 2 3 5 2 2 2" xfId="9178" xr:uid="{115E4C4B-EA4E-4873-956B-D45FD92EC9A1}"/>
    <cellStyle name="Porcentagem 7 2 3 5 2 2 2 2" xfId="49998" xr:uid="{FABCF206-BD26-4501-B8AE-A7422723BFB3}"/>
    <cellStyle name="Porcentagem 7 2 3 5 2 2 2 2 2" xfId="50164" xr:uid="{0DC1C5AC-FCD8-47FA-91EB-5F0D9DABFF6F}"/>
    <cellStyle name="Porcentagem 7 2 3 5 2 2 2 3" xfId="50138" xr:uid="{20CF9244-CD05-4B02-BC96-EC1297836022}"/>
    <cellStyle name="Porcentagem 7 2 3 5 2 2 2 4" xfId="50236" xr:uid="{F7FBBA49-4B85-46ED-A9E4-93CDE3778D37}"/>
    <cellStyle name="Porcentagem 7 2 3 5 2 2 2 5" xfId="50257" xr:uid="{738B2D22-58B9-42DB-BF24-174A519558F5}"/>
    <cellStyle name="Porcentagem 7 2 3 5 2 2 2 6" xfId="50268" xr:uid="{9B7D2411-4D1B-4F73-8019-3BB7EFA6D8D3}"/>
    <cellStyle name="Porcentagem 7 2 3 5 2 2 2 7" xfId="50283" xr:uid="{C77710A2-E27F-402A-976C-BAA3E5C183C7}"/>
    <cellStyle name="Porcentagem 7 2 3 5 2 2 2 7 2 2" xfId="50355" xr:uid="{6C010D79-C9AF-4B2B-8A88-BCDCAC9D8BA2}"/>
    <cellStyle name="Porcentagem 7 2 3 6" xfId="8565" xr:uid="{64DA958B-93CE-4988-8B21-09581355D2E0}"/>
    <cellStyle name="Porcentagem 7 2 3 7" xfId="9334" xr:uid="{89DC078C-FE18-4529-B212-14B2E3190937}"/>
    <cellStyle name="Porcentagem 7 2 4" xfId="3394" xr:uid="{47B43C7E-8DBB-4E03-AEB9-F92FE6F09699}"/>
    <cellStyle name="Porcentagem 7 2 5" xfId="7349" xr:uid="{61FA7F48-0153-4CC0-A5D2-CB00F89F669F}"/>
    <cellStyle name="Porcentagem 7 2 6" xfId="7567" xr:uid="{5BCB168F-A0B4-429F-B501-8D281497A08F}"/>
    <cellStyle name="Porcentagem 7 2 7" xfId="8471" xr:uid="{46E45BD0-F284-434C-8DD8-487E58FCBC03}"/>
    <cellStyle name="Porcentagem 7 2 8" xfId="9242" xr:uid="{39E622E0-B31E-49AC-AFE7-16A7153E81B5}"/>
    <cellStyle name="Porcentagem 7 2 9" xfId="50096" xr:uid="{91374A23-09A4-4B9B-8D4F-714E0B21585C}"/>
    <cellStyle name="Porcentagem 7 3" xfId="2813" xr:uid="{CD8880B4-E468-48E4-8A33-BEC75DB70BA2}"/>
    <cellStyle name="Porcentagem 7 3 2" xfId="3010" xr:uid="{16BE5A82-906C-4A18-B159-D65BE46A9807}"/>
    <cellStyle name="Porcentagem 7 3 3" xfId="49833" xr:uid="{B0C99F81-FE92-4F54-A90E-38E85E91C016}"/>
    <cellStyle name="Porcentagem 7 4" xfId="2818" xr:uid="{AF955758-299A-4BB6-9602-EAF7F5F62592}"/>
    <cellStyle name="Porcentagem 7 4 2" xfId="3015" xr:uid="{679EAC42-4D9E-4D7B-9D39-C39D7EF49EEE}"/>
    <cellStyle name="Porcentagem 7 5" xfId="2966" xr:uid="{04024181-7AF8-4F14-A3C1-6720FAE8D4E5}"/>
    <cellStyle name="Porcentagem 7 6" xfId="3149" xr:uid="{73EB9BF2-053E-46F9-8191-0CB9F42DA21A}"/>
    <cellStyle name="Porcentagem 8" xfId="142" xr:uid="{00000000-0005-0000-0000-000088000000}"/>
    <cellStyle name="Porcentagem 8 2" xfId="2830" xr:uid="{79975860-D484-49B7-8BEF-65899BF399B7}"/>
    <cellStyle name="Porcentagem 8 2 2" xfId="49835" xr:uid="{0505E310-F446-431A-B5CD-8A710E628524}"/>
    <cellStyle name="Porcentagem 8 2 3" xfId="5096" xr:uid="{D1973E23-9C65-45DA-9447-FBBC1DECCA2D}"/>
    <cellStyle name="Porcentagem 8 3" xfId="2975" xr:uid="{379B50E9-D65D-4A22-B7F7-85BF43CB68FB}"/>
    <cellStyle name="Porcentagem 8 3 2" xfId="8271" xr:uid="{25FEDC78-AAD0-4BA1-9C6E-EBC6BF7E1D79}"/>
    <cellStyle name="Porcentagem 8 4" xfId="9049" xr:uid="{F199A9CE-8A57-4D2B-87D8-5D1B1E2EB073}"/>
    <cellStyle name="Porcentagem 8 5" xfId="9986" xr:uid="{D4114D42-AAE4-4889-B45B-8F082240D0DB}"/>
    <cellStyle name="Porcentagem 8 6" xfId="49834" xr:uid="{9FF90191-9B69-4FBC-9CB9-D6B6C15BDABD}"/>
    <cellStyle name="Porcentagem 8 7" xfId="3209" xr:uid="{FE4A6F25-EF3D-487E-83EB-234BD12FE6B9}"/>
    <cellStyle name="Porcentagem 9" xfId="2850" xr:uid="{319278C3-4A3B-4D98-A61B-3D59269C660E}"/>
    <cellStyle name="Porcentagem 9 2" xfId="3037" xr:uid="{41097E29-0F42-4B06-8887-E7B4D7A97176}"/>
    <cellStyle name="Porcentagem 9 2 2" xfId="49837" xr:uid="{8BCCCEBC-035E-40D7-873A-507093AA095F}"/>
    <cellStyle name="Porcentagem 9 3" xfId="49836" xr:uid="{89EB03E7-DF32-4DAE-A9B2-FA6D2E0304F3}"/>
    <cellStyle name="Porcentagem 9 4" xfId="3354" xr:uid="{9C4D81F0-C75C-48AB-ACA8-AB0F29611E8C}"/>
    <cellStyle name="PORCENTAJE" xfId="2750" xr:uid="{F75519A6-32C9-438E-B725-36D8AB4D5401}"/>
    <cellStyle name="PrePop Currency (0)" xfId="2751" xr:uid="{44E2CCFA-F333-408E-BAC0-43CE4D32AADF}"/>
    <cellStyle name="PrePop Currency (0) 2" xfId="2752" xr:uid="{5EF6645D-67DB-4FBB-9BDD-08B41158DD94}"/>
    <cellStyle name="PrePop Currency (0) 3" xfId="2753" xr:uid="{25935C92-F239-4A23-986F-2268EA72C05E}"/>
    <cellStyle name="PrePop Currency (0) 4" xfId="2754" xr:uid="{6329E2DF-A616-4B1E-8509-26FDF2A2F017}"/>
    <cellStyle name="PrePop Currency (0) 5" xfId="2755" xr:uid="{79D96E9D-7C7D-450D-933F-1A77AF7D86D5}"/>
    <cellStyle name="PrePop Currency (0) 6" xfId="2756" xr:uid="{EE125394-37BA-4538-9C83-8FDE023D710F}"/>
    <cellStyle name="PrePop Currency (0)_ME MS R 15" xfId="4634" xr:uid="{3DFCF737-9D75-4394-BF2C-7179B924C1C6}"/>
    <cellStyle name="PrePop Currency (2)" xfId="2757" xr:uid="{7ACC06E9-54EC-4884-871C-1183AD728618}"/>
    <cellStyle name="PrePop Units (0)" xfId="2758" xr:uid="{8E7C2720-9688-4261-BB58-CB29AC007313}"/>
    <cellStyle name="PrePop Units (1)" xfId="2759" xr:uid="{AF4D3266-F75C-4531-86C7-6611D125AEB4}"/>
    <cellStyle name="PrePop Units (2)" xfId="2760" xr:uid="{C1FD8B66-1BE5-426A-8CD0-4C25BBE2D7FA}"/>
    <cellStyle name="PSChar" xfId="2761" xr:uid="{86287AFC-ED89-46F2-9644-41F830A3FA91}"/>
    <cellStyle name="PSDate" xfId="2762" xr:uid="{456FA07A-8A71-4E86-B01F-66AAB53C9AF7}"/>
    <cellStyle name="PSDec" xfId="2763" xr:uid="{D944FE59-F221-4101-A68B-AF71A8540220}"/>
    <cellStyle name="PSHeading" xfId="2764" xr:uid="{3ACE2474-03E4-4BBA-BD4B-8D478442FB43}"/>
    <cellStyle name="PSInt" xfId="2765" xr:uid="{F50E1E2E-A9DE-439E-9ECA-233266060E8D}"/>
    <cellStyle name="PSSpacer" xfId="2766" xr:uid="{DDEDC5F9-5546-4A91-AFDA-E17C2D989289}"/>
    <cellStyle name="r" xfId="11054" xr:uid="{2F63C2D8-5380-4F02-9606-4F74E6183F73}"/>
    <cellStyle name="Red Text" xfId="4635" xr:uid="{394D4E67-8425-4CEC-858A-F6AF5271C39E}"/>
    <cellStyle name="Red Text 2" xfId="11097" xr:uid="{6D0D7087-3EF9-4ACF-BA29-8A90B8C5B6A9}"/>
    <cellStyle name="Red Text 2 2" xfId="11891" xr:uid="{D40622CB-0E77-49F6-B714-8F42F9870398}"/>
    <cellStyle name="Red Text 2 2 2" xfId="13647" xr:uid="{FC97C51E-AF5E-4AB5-A03E-6234A979602D}"/>
    <cellStyle name="Red Text 2 2 2 2" xfId="17277" xr:uid="{CED73285-7DBD-4AF6-9B9C-20E98443A82E}"/>
    <cellStyle name="Red Text 2 2 2 2 2" xfId="23436" xr:uid="{E71FB931-E0B8-4864-81FD-CBA540D65C67}"/>
    <cellStyle name="Red Text 2 2 2 2 2 2" xfId="40703" xr:uid="{DDB8F6E7-8988-49C7-8905-D829F583B468}"/>
    <cellStyle name="Red Text 2 2 2 2 3" xfId="28344" xr:uid="{71F2F099-69D3-485A-A299-658DF0C9BC8C}"/>
    <cellStyle name="Red Text 2 2 2 3" xfId="18181" xr:uid="{50F9649A-257A-4137-B373-1AA216892FF5}"/>
    <cellStyle name="Red Text 2 2 2 3 2" xfId="24340" xr:uid="{0D8F5791-B403-4085-86B1-B4F982089B89}"/>
    <cellStyle name="Red Text 2 2 2 3 2 2" xfId="43792" xr:uid="{A8C64F1E-8CA2-48FF-BCD4-89CE8812D590}"/>
    <cellStyle name="Red Text 2 2 2 3 3" xfId="31568" xr:uid="{AAA511AC-1966-448E-9602-DC7D3120F9FB}"/>
    <cellStyle name="Red Text 2 2 2 4" xfId="34560" xr:uid="{E6A467F8-7989-4E8D-A074-08F05384CCD7}"/>
    <cellStyle name="Red Text 2 2 2 5" xfId="24673" xr:uid="{2C6BE40A-A223-4340-A1B0-D57DFA48E51F}"/>
    <cellStyle name="Red Text 2 2 2 6" xfId="47097" xr:uid="{5421398B-593A-44F7-A74B-6216ADF3EC69}"/>
    <cellStyle name="Red Text 2 2 3" xfId="15574" xr:uid="{710DCF68-881F-4131-AA2D-1B7254E89669}"/>
    <cellStyle name="Red Text 2 2 3 2" xfId="21733" xr:uid="{D8FEE499-EA19-4B84-BA1C-09BF39DC37EF}"/>
    <cellStyle name="Red Text 2 2 3 2 2" xfId="39106" xr:uid="{793FF2ED-86B9-438A-9DA4-F937F51BA0D1}"/>
    <cellStyle name="Red Text 2 2 3 3" xfId="26695" xr:uid="{FF7906CD-C5F3-49A1-AF41-791A2D858A82}"/>
    <cellStyle name="Red Text 2 2 4" xfId="17382" xr:uid="{14FB757F-108B-4C91-8816-FE5D3692CFF3}"/>
    <cellStyle name="Red Text 2 2 4 2" xfId="23541" xr:uid="{48F9B5A6-7FDC-4F51-9186-A919680709F1}"/>
    <cellStyle name="Red Text 2 2 4 2 2" xfId="42196" xr:uid="{C97F9575-A888-41DC-B2E1-B1A81F5F719E}"/>
    <cellStyle name="Red Text 2 2 4 3" xfId="29886" xr:uid="{50611766-77E3-49B8-BEA2-F2CAA81DA01C}"/>
    <cellStyle name="Red Text 2 2 5" xfId="32870" xr:uid="{D0E0D35F-7A3E-412B-9B52-AF09C329FA5C}"/>
    <cellStyle name="Red Text 2 2 5 2" xfId="44625" xr:uid="{ECACA91C-285A-4857-A3D4-D39F97A6A4C6}"/>
    <cellStyle name="Red Text 2 2 6" xfId="18893" xr:uid="{E8448E7C-75CC-4216-BFC7-BABF3659E5A4}"/>
    <cellStyle name="Red Text 2 2 7" xfId="46989" xr:uid="{B792120A-CE0A-45DF-B350-07810F866212}"/>
    <cellStyle name="Red Text 2 3" xfId="12855" xr:uid="{E50B0F4D-3530-47AB-93F9-B853FC3E0F5E}"/>
    <cellStyle name="Red Text 2 3 2" xfId="16485" xr:uid="{6DB459C0-23DE-4392-B14F-262D6EA5E0CE}"/>
    <cellStyle name="Red Text 2 3 2 2" xfId="22644" xr:uid="{7F81458A-E1F2-4782-84C9-293D3ED895A6}"/>
    <cellStyle name="Red Text 2 3 2 2 2" xfId="39911" xr:uid="{B8B2401D-219C-449D-A51C-34764CF764F3}"/>
    <cellStyle name="Red Text 2 3 2 3" xfId="27552" xr:uid="{42915FDF-985D-4FC7-BF99-546749DF4450}"/>
    <cellStyle name="Red Text 2 3 3" xfId="18174" xr:uid="{6F435192-8776-4F5B-9559-CD70854516B2}"/>
    <cellStyle name="Red Text 2 3 3 2" xfId="24333" xr:uid="{5B1E8BB2-FC9B-4BA9-86DB-D0521022695D}"/>
    <cellStyle name="Red Text 2 3 3 2 2" xfId="43000" xr:uid="{7062686F-74EC-4766-BDC4-AA96E77148F2}"/>
    <cellStyle name="Red Text 2 3 3 3" xfId="30776" xr:uid="{23CC4F9B-A5C9-435F-AFD0-74236156A00E}"/>
    <cellStyle name="Red Text 2 3 4" xfId="33768" xr:uid="{60F00BFE-5763-494A-8E9A-312DE595B86F}"/>
    <cellStyle name="Red Text 2 3 4 2" xfId="45487" xr:uid="{2FFCF86D-7D04-41EB-9459-CDA4228C154F}"/>
    <cellStyle name="Red Text 2 3 5" xfId="35969" xr:uid="{DF57D3E2-B38A-4C2F-93B3-D00321CA09E4}"/>
    <cellStyle name="Red Text 2 3 6" xfId="37161" xr:uid="{0DF8D15E-E184-48CE-9F71-7E9594BA612D}"/>
    <cellStyle name="Red Text 2 3 6 2" xfId="46697" xr:uid="{34EB00A5-8DD1-4B7B-8B53-21D3B5AAB981}"/>
    <cellStyle name="Red Text 2 3 7" xfId="19567" xr:uid="{FC066118-C8E7-4893-8869-F58E16DAAB40}"/>
    <cellStyle name="Red Text 2 3 8" xfId="47459" xr:uid="{7394CF3C-7E17-4ED6-94DA-53B16501066A}"/>
    <cellStyle name="Red Text 2 4" xfId="14782" xr:uid="{CE07314C-A8F6-4149-AB6A-49DA14E1293C}"/>
    <cellStyle name="Red Text 2 4 2" xfId="20941" xr:uid="{B7D0ED61-92D1-4E2B-8511-6181D1F31C1F}"/>
    <cellStyle name="Red Text 2 4 2 2" xfId="38314" xr:uid="{ED701D48-A5B3-4FFE-9F15-6A6F6DCB162F}"/>
    <cellStyle name="Red Text 2 4 3" xfId="25901" xr:uid="{531DC0AD-F042-468B-9DB5-2D4240AFAA79}"/>
    <cellStyle name="Red Text 2 5" xfId="17375" xr:uid="{6CA65B48-AA3F-4342-9B16-E1FE5EE760E3}"/>
    <cellStyle name="Red Text 2 5 2" xfId="23534" xr:uid="{86176FDB-1880-429F-89F5-EAD924271AA1}"/>
    <cellStyle name="Red Text 2 5 2 2" xfId="41404" xr:uid="{E1CD97E6-ED5E-49BF-947C-71B6D838B1A1}"/>
    <cellStyle name="Red Text 2 5 3" xfId="29092" xr:uid="{8CBE22C8-EAE3-4745-8627-9D71A0C4E1B2}"/>
    <cellStyle name="Red Text 2 6" xfId="32076" xr:uid="{4117F0D6-5EFB-4702-A1B1-BBF8D37E0EAC}"/>
    <cellStyle name="Red Text 2 6 2" xfId="43831" xr:uid="{BFC03629-883A-4BB4-AA89-740FDEEB81CD}"/>
    <cellStyle name="Red Text 2 7" xfId="19473" xr:uid="{9FC189D9-C778-48EE-BF01-D13B0F218B18}"/>
    <cellStyle name="RevList" xfId="2767" xr:uid="{CEA0852B-5FA9-4D1C-B439-F1AADA186E75}"/>
    <cellStyle name="RevList 2" xfId="11055" xr:uid="{00BDBEEA-CAF8-42A8-8FCE-6C745479FD73}"/>
    <cellStyle name="rh" xfId="3183" xr:uid="{A440D70E-9D8C-4EA4-A995-3735AA873B64}"/>
    <cellStyle name="rh 2" xfId="5075" xr:uid="{340E093A-ACE7-4DE7-9FD7-C8025C9D0A4E}"/>
    <cellStyle name="rh 3" xfId="6407" xr:uid="{02CF86A0-07A6-4D12-911F-FA179B41B895}"/>
    <cellStyle name="rh 4" xfId="7124" xr:uid="{F4869CDC-6808-4E28-89CD-92585D9763C0}"/>
    <cellStyle name="rh 5" xfId="8256" xr:uid="{26FDCCCA-5730-4675-8F5A-D5B2E638247E}"/>
    <cellStyle name="rh 6" xfId="9034" xr:uid="{0C487D40-8D0F-4D33-92A0-9F86F448B3AA}"/>
    <cellStyle name="rh 7" xfId="10358" xr:uid="{885BBB0A-36EE-4A9B-ABC3-D1E5D004D8A0}"/>
    <cellStyle name="rh 8" xfId="10777" xr:uid="{2362441A-CC6D-4313-9360-7DE277103150}"/>
    <cellStyle name="Ruim 2" xfId="62" xr:uid="{00000000-0005-0000-0000-000089000000}"/>
    <cellStyle name="Saída" xfId="48" builtinId="21" customBuiltin="1"/>
    <cellStyle name="Saída 2" xfId="5509" xr:uid="{0256E102-4385-4A46-84FF-CBC362FF6B9A}"/>
    <cellStyle name="Saída 2 2" xfId="5523" xr:uid="{ADFAA034-AF62-458A-BE65-94D0F5F44907}"/>
    <cellStyle name="Saída 2 2 2" xfId="23512" xr:uid="{BE2BB91E-F140-4607-8C20-B26F4166A90B}"/>
    <cellStyle name="Saída 2 2 3" xfId="17353" xr:uid="{05369CA6-FD59-44A3-BE62-EBDA4FC8C4F8}"/>
    <cellStyle name="Saída 2 3" xfId="18193" xr:uid="{879E0787-5A65-4B1E-9E37-456E9E150953}"/>
    <cellStyle name="Saída 2 3 2" xfId="24352" xr:uid="{686DF9C4-4C47-4C19-B68E-7C2D02A36DF8}"/>
    <cellStyle name="Saída 2 4" xfId="19911" xr:uid="{133205DC-C251-48F4-A1F3-190149A84C9D}"/>
    <cellStyle name="Saída 2 5" xfId="47165" xr:uid="{CE1468A2-F530-4363-B94F-E9E57C9C57F8}"/>
    <cellStyle name="Saída 2 6" xfId="47544" xr:uid="{935A1F16-F20D-4C11-89DB-F5BA830C6A1D}"/>
    <cellStyle name="Saída 2 7" xfId="47561" xr:uid="{0889F9A4-BFA6-4C64-91D0-D361515EEC08}"/>
    <cellStyle name="Saída 2 8" xfId="13741" xr:uid="{8D49BE86-48B5-480D-9517-FD41491DD854}"/>
    <cellStyle name="Sep. milhar [0]" xfId="2768" xr:uid="{1CEECDB6-170A-4056-A104-013CDAC523C0}"/>
    <cellStyle name="Separador de m" xfId="4636" xr:uid="{D00F3A78-993C-4ACD-8756-19313F5AA18D}"/>
    <cellStyle name="Separador de milhares [0] 2" xfId="49838" xr:uid="{5F8DFED7-B65D-4545-AAEE-2B1D113324D9}"/>
    <cellStyle name="Separador de milhares [0] 2 2" xfId="49839" xr:uid="{6DF1C2F3-1939-4C35-9CB9-4F3FE8A7ADF8}"/>
    <cellStyle name="Separador de milhares [0] 2 2 2" xfId="49924" xr:uid="{2503C005-242C-4E19-9033-00750E7B6EB6}"/>
    <cellStyle name="Separador de milhares [0] 2 3" xfId="49840" xr:uid="{6C97E797-C441-42E2-93BA-EB8C7DDE177C}"/>
    <cellStyle name="Separador de milhares [0] 2 3 2" xfId="49925" xr:uid="{B137A6FB-116F-479F-BA12-62905DE23295}"/>
    <cellStyle name="Separador de milhares [0] 2 4" xfId="49923" xr:uid="{059A51D3-A8A3-46F7-8B5A-963366E13BBB}"/>
    <cellStyle name="Separador de milhares 10" xfId="2769" xr:uid="{CE75C635-AD29-46DE-9B00-27AF009A61BF}"/>
    <cellStyle name="Separador de milhares 10 2" xfId="2770" xr:uid="{BB54E19E-A3D5-4036-B2CE-9C08A0206B5E}"/>
    <cellStyle name="Separador de milhares 10 2 2" xfId="2982" xr:uid="{246C4F9F-76DE-4AEE-B5C0-B45D8FD8A9CA}"/>
    <cellStyle name="Separador de milhares 10 2 2 2" xfId="22631" xr:uid="{E6BD693A-F3E1-4A62-9D1B-C60194FDE0C4}"/>
    <cellStyle name="Separador de milhares 10 2 2 2 2" xfId="49463" xr:uid="{25B6C423-9014-4FE8-B2CE-BB913474E950}"/>
    <cellStyle name="Separador de milhares 10 2 2 3" xfId="48809" xr:uid="{7ADCBAD4-3936-4A84-ABCE-67412909529E}"/>
    <cellStyle name="Separador de milhares 10 2 2 4" xfId="16472" xr:uid="{D875F052-C95F-4E40-BADA-843DA7582E7A}"/>
    <cellStyle name="Separador de milhares 10 2 3" xfId="19494" xr:uid="{BBE221E6-7E22-407A-A451-35C1546B69F5}"/>
    <cellStyle name="Separador de milhares 10 2 3 2" xfId="49682" xr:uid="{E6C401FA-F9C6-4AC6-88AC-D6824E50F23E}"/>
    <cellStyle name="Separador de milhares 10 2 3 3" xfId="49027" xr:uid="{1BB84D50-71EC-4E7E-B51A-8B110CBA5F32}"/>
    <cellStyle name="Separador de milhares 10 2 4" xfId="47083" xr:uid="{3337ACAC-B486-4CB5-A2D0-78CF85E73ADF}"/>
    <cellStyle name="Separador de milhares 10 2 4 2" xfId="49244" xr:uid="{1CB0C6F8-B363-42DF-99A2-9342649000CB}"/>
    <cellStyle name="Separador de milhares 10 2 5" xfId="47446" xr:uid="{B585D9A0-FB64-4692-8A59-9956B4B342EF}"/>
    <cellStyle name="Separador de milhares 10 2 6" xfId="47808" xr:uid="{1999BB87-38CF-4E86-819B-462129CF470B}"/>
    <cellStyle name="Separador de milhares 10 2 7" xfId="49841" xr:uid="{EF8FFB17-B2F6-44EC-B029-10C9AF870B12}"/>
    <cellStyle name="Separador de milhares 10 2 8" xfId="49926" xr:uid="{A3D79463-AAF5-419A-B13D-DD430017792C}"/>
    <cellStyle name="Separador de milhares 10 2 9" xfId="12842" xr:uid="{C228619A-48B0-4D0C-A9DB-1CA32A7D2AA6}"/>
    <cellStyle name="Separador de milhares 10 3" xfId="2981" xr:uid="{1A840B88-5B72-41B7-8205-2491D88D2A1F}"/>
    <cellStyle name="Separador de milhares 10 3 2" xfId="20919" xr:uid="{A22F9215-B9E8-44C9-88F0-71E0DDB8BA35}"/>
    <cellStyle name="Separador de milhares 10 3 2 2" xfId="49358" xr:uid="{84DBFA2E-2077-4676-9047-7E26FE2D01EA}"/>
    <cellStyle name="Separador de milhares 10 3 3" xfId="47922" xr:uid="{521048A7-5EF6-49CA-AB6C-FAEFCEDDC233}"/>
    <cellStyle name="Separador de milhares 10 3 4" xfId="14760" xr:uid="{10B646FF-7067-43E2-88F5-2F332E7B66CC}"/>
    <cellStyle name="Separador de milhares 10 4" xfId="18810" xr:uid="{8B08877C-1841-4EA5-A84A-FFF5BA14E52E}"/>
    <cellStyle name="Separador de milhares 10 4 2" xfId="49580" xr:uid="{AFA73B1B-0F53-4A70-8014-65BBBDF940F2}"/>
    <cellStyle name="Separador de milhares 10 4 3" xfId="48925" xr:uid="{CFC02650-0FD2-47F8-A92F-252E3E50C29B}"/>
    <cellStyle name="Separador de milhares 10 5" xfId="46975" xr:uid="{7862C655-B856-43A7-868C-25333A6B9351}"/>
    <cellStyle name="Separador de milhares 10 5 2" xfId="49142" xr:uid="{62AE6341-34C9-4796-89FC-A016FD48662A}"/>
    <cellStyle name="Separador de milhares 10 6" xfId="47302" xr:uid="{FC295D87-055E-464F-8BEB-8E6ED7406BC2}"/>
    <cellStyle name="Separador de milhares 10 7" xfId="47703" xr:uid="{1CBFE341-7294-4E1B-A6B8-3C1B511B2F10}"/>
    <cellStyle name="Separador de milhares 10 8" xfId="11056" xr:uid="{806F1699-E222-4D6D-8207-B475B9384D68}"/>
    <cellStyle name="Separador de milhares 11" xfId="2771" xr:uid="{D2C25264-1A18-4A7B-8D0F-39BE04A244E0}"/>
    <cellStyle name="Separador de milhares 11 2" xfId="2772" xr:uid="{CFE20816-27E2-40AE-B934-0041AD97BC96}"/>
    <cellStyle name="Separador de milhares 11 2 2" xfId="2984" xr:uid="{18BEF49A-E814-4B45-B203-1D567D32FFC4}"/>
    <cellStyle name="Separador de milhares 11 2 2 2" xfId="49845" xr:uid="{8AE89F38-3C5A-4EE5-8FA1-34A5E8D6C8A8}"/>
    <cellStyle name="Separador de milhares 11 2 2 2 2" xfId="49927" xr:uid="{875A0B52-8D13-476C-8BE9-5C72DE809CBA}"/>
    <cellStyle name="Separador de milhares 11 2 2 3" xfId="49844" xr:uid="{8CD18276-C0F3-4577-9A2C-DBF0DDE9EBB3}"/>
    <cellStyle name="Separador de milhares 11 2 3" xfId="49846" xr:uid="{16865D36-BD80-47B5-B3EB-DA1AA9633726}"/>
    <cellStyle name="Separador de milhares 11 2 3 2" xfId="49928" xr:uid="{2E504FF9-45E3-430D-8A1E-04E95331D2CC}"/>
    <cellStyle name="Separador de milhares 11 2 4" xfId="49843" xr:uid="{6CF9ADC8-4818-443A-A361-440467CE211C}"/>
    <cellStyle name="Separador de milhares 11 3" xfId="2983" xr:uid="{4048D43D-EE68-4874-94BD-95C2187E4467}"/>
    <cellStyle name="Separador de milhares 11 3 2" xfId="49929" xr:uid="{CF85D793-9987-47F8-A33C-34028D542D12}"/>
    <cellStyle name="Separador de milhares 11 3 3" xfId="49847" xr:uid="{55D1B0D5-A7E6-469D-8A00-B8F53D655775}"/>
    <cellStyle name="Separador de milhares 11 4" xfId="49842" xr:uid="{969DB74C-0973-4E2F-A0FA-3505DD54BE4A}"/>
    <cellStyle name="Separador de milhares 12" xfId="2773" xr:uid="{FA741B6D-52D0-4E5C-B524-67E28CE874CB}"/>
    <cellStyle name="Separador de milhares 12 2" xfId="2774" xr:uid="{0685EF2B-7685-4DF7-8A2D-67204F264433}"/>
    <cellStyle name="Separador de milhares 12 2 2" xfId="2986" xr:uid="{11079C1C-6F48-4FBA-9A3F-82DA6EE02C0B}"/>
    <cellStyle name="Separador de milhares 12 2 2 2" xfId="49930" xr:uid="{002F4948-B227-46B4-A094-899F2966FAB8}"/>
    <cellStyle name="Separador de milhares 12 2 3" xfId="49849" xr:uid="{2D878C22-AE57-4B7B-9CE3-BB087CDD337B}"/>
    <cellStyle name="Separador de milhares 12 3" xfId="2985" xr:uid="{3B5551A8-EF50-4B75-804D-A9CB8EC02176}"/>
    <cellStyle name="Separador de milhares 12 4" xfId="49848" xr:uid="{DFF551DB-4D41-4E9F-8F8D-058A5D1A8F14}"/>
    <cellStyle name="Separador de milhares 13" xfId="49850" xr:uid="{0708C923-BDEA-4342-ACF7-790C1530285B}"/>
    <cellStyle name="Separador de milhares 13 2" xfId="49851" xr:uid="{38598625-EABD-4A3E-BEE3-8601CA678C40}"/>
    <cellStyle name="Separador de milhares 13 2 2" xfId="49931" xr:uid="{4E75DBD1-2D66-41E2-AC5D-B6F40FA6F66B}"/>
    <cellStyle name="Separador de milhares 2" xfId="2775" xr:uid="{E7C214AA-36E3-4500-A81A-737842D6AD48}"/>
    <cellStyle name="Separador de milhares 2 10" xfId="4637" xr:uid="{7993BCC6-F6C8-4BFE-993A-06BAA5B5B89A}"/>
    <cellStyle name="Separador de milhares 2 12" xfId="2776" xr:uid="{3B994FFD-2852-4D9E-9C85-F150485CB0CE}"/>
    <cellStyle name="Separador de milhares 2 12 2" xfId="2777" xr:uid="{0C1CECBE-C157-4CBC-A9EE-321734D947F5}"/>
    <cellStyle name="Separador de milhares 2 12 2 2" xfId="2989" xr:uid="{8ECB006C-C72E-419E-81E3-32D77B1EB4CE}"/>
    <cellStyle name="Separador de milhares 2 12 3" xfId="2988" xr:uid="{E3B4376B-F732-4ADE-A2CB-FF7399AB198D}"/>
    <cellStyle name="Separador de milhares 2 2" xfId="2778" xr:uid="{68B3AE2B-DC68-40B9-B9C6-FF98437E3DCC}"/>
    <cellStyle name="Separador de milhares 2 2 2" xfId="2779" xr:uid="{F617D95D-F528-4617-B621-16B1F196CD58}"/>
    <cellStyle name="Separador de milhares 2 2 2 2" xfId="2991" xr:uid="{D22AE9F3-AACE-4ED4-AF89-38C72BCD49CF}"/>
    <cellStyle name="Separador de milhares 2 2 2 2 2" xfId="49464" xr:uid="{C8173C8B-DC6F-4D2D-B5A5-EFD94F678987}"/>
    <cellStyle name="Separador de milhares 2 2 2 2 3" xfId="22632" xr:uid="{846C3194-33E0-41B4-9CF5-F412DAB557FA}"/>
    <cellStyle name="Separador de milhares 2 2 2 2 4" xfId="7862" xr:uid="{DABB44D5-B313-45A8-8789-BECD24921463}"/>
    <cellStyle name="Separador de milhares 2 2 2 3" xfId="8636" xr:uid="{CCC65B31-0853-4A71-9BE3-9660F0FEE1E7}"/>
    <cellStyle name="Separador de milhares 2 2 2 3 2" xfId="48810" xr:uid="{94EB43D5-0286-45C6-A9B5-40EB7067E61F}"/>
    <cellStyle name="Separador de milhares 2 2 2 4" xfId="9737" xr:uid="{40EDB4EC-D769-4957-A64C-07A23C17AD6E}"/>
    <cellStyle name="Separador de milhares 2 2 2 5" xfId="16473" xr:uid="{3D999D99-0623-4A9A-8AF3-83F484808669}"/>
    <cellStyle name="Separador de milhares 2 2 2 6" xfId="49854" xr:uid="{89014FF9-BEF9-450E-B8B4-28EFCF62BA8E}"/>
    <cellStyle name="Separador de milhares 2 2 2 7" xfId="4661" xr:uid="{1ADEF489-E1C3-4999-9E28-FC9A9658E76B}"/>
    <cellStyle name="Separador de milhares 2 2 3" xfId="2990" xr:uid="{D1BC3D84-6795-4C19-B2E2-4D8899E8DA58}"/>
    <cellStyle name="Separador de milhares 2 2 3 2" xfId="49683" xr:uid="{CB9D9683-6A58-4403-BAD3-F0C5C0677190}"/>
    <cellStyle name="Separador de milhares 2 2 3 3" xfId="49028" xr:uid="{ED24E350-44B2-4320-AD2A-57B3B880F5DB}"/>
    <cellStyle name="Separador de milhares 2 2 3 4" xfId="19495" xr:uid="{08658C69-D75F-48A2-9B9B-901B0F66C194}"/>
    <cellStyle name="Separador de milhares 2 2 3 5" xfId="49855" xr:uid="{763150E8-FC1F-497D-93CA-8F507118EA69}"/>
    <cellStyle name="Separador de milhares 2 2 3 6" xfId="49932" xr:uid="{88364CD7-AE49-4F92-B962-3F40D08A260A}"/>
    <cellStyle name="Separador de milhares 2 2 3 7" xfId="7846" xr:uid="{081ABF31-C76E-4491-B94D-0BDB7F73388F}"/>
    <cellStyle name="Separador de milhares 2 2 4" xfId="8621" xr:uid="{DF4B6E75-EA39-49A3-81A3-266F8BD49BD6}"/>
    <cellStyle name="Separador de milhares 2 2 4 2" xfId="49245" xr:uid="{AA077AA2-1E1D-4E49-9687-83769B96327D}"/>
    <cellStyle name="Separador de milhares 2 2 4 3" xfId="47084" xr:uid="{095CA0F5-C643-4DB4-BD77-1C42AE166E47}"/>
    <cellStyle name="Separador de milhares 2 2 5" xfId="9707" xr:uid="{B215AA50-1B61-4EB3-9EE1-BEDFC360A4C7}"/>
    <cellStyle name="Separador de milhares 2 2 5 2" xfId="47447" xr:uid="{D499DC60-EC0A-4543-B084-9180512D3A59}"/>
    <cellStyle name="Separador de milhares 2 2 6" xfId="47809" xr:uid="{30E006DA-CA8E-49CA-89BF-ED4F4A00F856}"/>
    <cellStyle name="Separador de milhares 2 2 7" xfId="12843" xr:uid="{67B6BB2A-7E1B-40CB-9489-D69030C02DC3}"/>
    <cellStyle name="Separador de milhares 2 2 8" xfId="49853" xr:uid="{BA33C9DF-08D6-47A0-B95C-706FF71B1BB9}"/>
    <cellStyle name="Separador de milhares 2 2 9" xfId="4638" xr:uid="{F58B8921-31AF-4EC6-8E74-2BD62F60B1FD}"/>
    <cellStyle name="Separador de milhares 2 3" xfId="2780" xr:uid="{1F60D117-3E36-466A-8EEB-3CC9E541D4E7}"/>
    <cellStyle name="Separador de milhares 2 3 2" xfId="2992" xr:uid="{0C533540-8BEF-4AD9-87E4-24F0B4D366AE}"/>
    <cellStyle name="Separador de milhares 2 3 2 2" xfId="49359" xr:uid="{DE6C449E-D3B5-48F6-BCB2-B2A3937E4DB4}"/>
    <cellStyle name="Separador de milhares 2 3 2 3" xfId="20920" xr:uid="{46D6F4BE-4592-4640-A941-6737CB3410AD}"/>
    <cellStyle name="Separador de milhares 2 3 2 4" xfId="7861" xr:uid="{D8AC1F6B-2EC9-487B-800D-E430847FE7FA}"/>
    <cellStyle name="Separador de milhares 2 3 3" xfId="8635" xr:uid="{D57B5F48-F172-45C6-935D-DE25EE6ADEAD}"/>
    <cellStyle name="Separador de milhares 2 3 3 2" xfId="47923" xr:uid="{C12A6E88-1AF0-485A-975D-A0A5F650B7EA}"/>
    <cellStyle name="Separador de milhares 2 3 4" xfId="9736" xr:uid="{CD4EBEFE-30D8-4095-9549-7D884E6F926C}"/>
    <cellStyle name="Separador de milhares 2 3 5" xfId="14761" xr:uid="{7BEE30F8-37D2-44E9-98A7-FE1CA20FA836}"/>
    <cellStyle name="Separador de milhares 2 3 6" xfId="49856" xr:uid="{98368725-5BD5-46F1-9C44-7897D0CD9BD8}"/>
    <cellStyle name="Separador de milhares 2 3 7" xfId="49933" xr:uid="{FE95F2D2-5B7A-4CD2-B4F2-E9DC6781551C}"/>
    <cellStyle name="Separador de milhares 2 3 8" xfId="4660" xr:uid="{3EECC6F7-E5E8-45FC-8EF9-9334C9FAFA41}"/>
    <cellStyle name="Separador de milhares 2 4" xfId="2987" xr:uid="{C6648902-A04D-40F3-8C96-34773CB5FD7A}"/>
    <cellStyle name="Separador de milhares 2 4 2" xfId="49581" xr:uid="{CF710C77-0C9C-4952-8BDA-4AFFCC7818F4}"/>
    <cellStyle name="Separador de milhares 2 4 3" xfId="48926" xr:uid="{68D03B9D-5140-4E6F-BEE4-253757E0C989}"/>
    <cellStyle name="Separador de milhares 2 4 4" xfId="18811" xr:uid="{1D605AAD-ECA8-4D20-8BE3-17EFFB14DF4F}"/>
    <cellStyle name="Separador de milhares 2 4 5" xfId="7845" xr:uid="{5C28E4CE-D6CC-48D4-BD3C-E5206644789F}"/>
    <cellStyle name="Separador de milhares 2 5" xfId="8620" xr:uid="{33E55DF2-DC45-4C10-A731-902D9D1CF116}"/>
    <cellStyle name="Separador de milhares 2 5 2" xfId="49143" xr:uid="{E2B81767-CF06-442D-84F3-EA814DF65FE6}"/>
    <cellStyle name="Separador de milhares 2 5 3" xfId="46976" xr:uid="{5EF2C8F0-DCA6-4942-9AB5-8EC1AD675CFD}"/>
    <cellStyle name="Separador de milhares 2 6" xfId="9706" xr:uid="{05B61D23-6471-47E4-84A9-651E798EC0FA}"/>
    <cellStyle name="Separador de milhares 2 6 2" xfId="47303" xr:uid="{DF8D3393-9EBC-4EEF-A93C-5E661768F432}"/>
    <cellStyle name="Separador de milhares 2 7" xfId="47704" xr:uid="{8A38335B-4513-4027-9944-7E33F0BA76C4}"/>
    <cellStyle name="Separador de milhares 2 8" xfId="11057" xr:uid="{4B2CDCD0-14B5-41F4-AADB-AD0EA04F6898}"/>
    <cellStyle name="Separador de milhares 2 9" xfId="49852" xr:uid="{F8A20B07-79F4-4D60-B3EA-CDBA5E7F21F6}"/>
    <cellStyle name="Separador de milhares 2_SALAS RAIN" xfId="49857" xr:uid="{B13BFBB4-6636-41AD-94C9-7C82FB7387B0}"/>
    <cellStyle name="Separador de milhares 3" xfId="2781" xr:uid="{462A953D-3431-4963-8834-9BB15E5FB4BA}"/>
    <cellStyle name="Separador de milhares 3 2" xfId="49859" xr:uid="{20FC59DB-3739-4E6F-B29C-76B5F3A61507}"/>
    <cellStyle name="Separador de milhares 3 2 2" xfId="49934" xr:uid="{3468F230-1EE9-4179-953B-993C9F22781D}"/>
    <cellStyle name="Separador de milhares 3 3" xfId="49858" xr:uid="{67C9920E-1095-48B4-AD72-93CBED60D210}"/>
    <cellStyle name="Separador de milhares 3 4" xfId="50151" xr:uid="{9967F7DB-2AA1-435E-8792-1524692C5A7C}"/>
    <cellStyle name="Separador de milhares 4" xfId="2782" xr:uid="{D14ECB79-5A0A-489D-97D6-60AE92BB2404}"/>
    <cellStyle name="Separador de milhares 4 2" xfId="49861" xr:uid="{BC002DE8-E824-4028-838E-2AF99DC495A3}"/>
    <cellStyle name="Separador de milhares 4 2 2" xfId="49862" xr:uid="{FC82E87A-C15D-48CE-9E6C-6FD3C5699CD8}"/>
    <cellStyle name="Separador de milhares 4 2 2 2" xfId="49935" xr:uid="{DED30E00-6EE9-4C69-82CF-E932C77FBB96}"/>
    <cellStyle name="Separador de milhares 4 3" xfId="49863" xr:uid="{8B6FBAA3-DBA5-43DC-A0ED-4DE014FE147E}"/>
    <cellStyle name="Separador de milhares 4 3 2" xfId="49936" xr:uid="{7CD965DA-B44A-419C-9295-D78BDB7D44FD}"/>
    <cellStyle name="Separador de milhares 4 4" xfId="49860" xr:uid="{57A13982-ABC7-4F02-BF33-8076673DF884}"/>
    <cellStyle name="Separador de milhares 5" xfId="2783" xr:uid="{FF171442-65F2-4084-92CE-EE4CF1907FF7}"/>
    <cellStyle name="Separador de milhares 5 10" xfId="4639" xr:uid="{BFAD52B5-6EA0-429B-83A6-67BA2830A587}"/>
    <cellStyle name="Separador de milhares 5 2" xfId="2784" xr:uid="{E1AB99DF-403F-49B9-B14A-92B89E738BF1}"/>
    <cellStyle name="Separador de milhares 5 2 2" xfId="2785" xr:uid="{99DA5C4F-445D-4FC5-AA62-CDB6DB64198C}"/>
    <cellStyle name="Separador de milhares 5 2 2 2" xfId="2995" xr:uid="{F816ACE5-1FA7-4C90-9310-62A71F044C56}"/>
    <cellStyle name="Separador de milhares 5 2 2 2 2" xfId="49465" xr:uid="{FD145A4C-35A8-4849-88E1-B9B4E61797C5}"/>
    <cellStyle name="Separador de milhares 5 2 2 2 3" xfId="49867" xr:uid="{9F6CE0D4-1586-45F4-91A7-6EBC496F056E}"/>
    <cellStyle name="Separador de milhares 5 2 2 2 4" xfId="49937" xr:uid="{EBC98722-8D76-47B9-BB2D-A5A096720EB2}"/>
    <cellStyle name="Separador de milhares 5 2 2 2 5" xfId="22633" xr:uid="{33BA0207-20AD-42D5-8110-D987793371E2}"/>
    <cellStyle name="Separador de milhares 5 2 2 3" xfId="48811" xr:uid="{0CFFC492-EC36-4C72-ADAA-53617F470242}"/>
    <cellStyle name="Separador de milhares 5 2 2 4" xfId="16474" xr:uid="{F99CE943-6C19-44BA-8D96-4759E3FA9470}"/>
    <cellStyle name="Separador de milhares 5 2 2 5" xfId="49866" xr:uid="{E5635E90-BE35-4ED0-8727-751FD5A2576F}"/>
    <cellStyle name="Separador de milhares 5 2 2 6" xfId="7863" xr:uid="{D2FC7F65-27F4-47F4-B612-C59B01B24D10}"/>
    <cellStyle name="Separador de milhares 5 2 3" xfId="2994" xr:uid="{2FDAE686-DDB0-4256-808B-03D01BD1C788}"/>
    <cellStyle name="Separador de milhares 5 2 3 2" xfId="49684" xr:uid="{C41E1D18-145B-4BE8-A93B-65DF68F59707}"/>
    <cellStyle name="Separador de milhares 5 2 3 3" xfId="49029" xr:uid="{F9E04A5B-65C9-44F4-965C-28599E3EF18D}"/>
    <cellStyle name="Separador de milhares 5 2 3 4" xfId="19496" xr:uid="{0603F050-293F-48C6-87BA-B8A0EECCB8B2}"/>
    <cellStyle name="Separador de milhares 5 2 3 5" xfId="49868" xr:uid="{D5C3BE20-56E0-4C00-A58E-DA88806C08D8}"/>
    <cellStyle name="Separador de milhares 5 2 3 6" xfId="49938" xr:uid="{69EF1965-3465-4B6B-A996-A77A02BB1059}"/>
    <cellStyle name="Separador de milhares 5 2 3 7" xfId="8637" xr:uid="{0BD0CD9D-1C84-482C-93A7-65C77043BF0A}"/>
    <cellStyle name="Separador de milhares 5 2 4" xfId="9738" xr:uid="{DA8F289D-3DB6-4367-B1B8-F03DA2FCF091}"/>
    <cellStyle name="Separador de milhares 5 2 4 2" xfId="49246" xr:uid="{589ED740-34F9-4E39-B856-34AF274F8FF6}"/>
    <cellStyle name="Separador de milhares 5 2 4 3" xfId="47085" xr:uid="{77CFB91A-50D5-4DBA-8310-68CF432956A8}"/>
    <cellStyle name="Separador de milhares 5 2 5" xfId="47448" xr:uid="{19FB5D94-A982-41BC-9210-2C4D058C96B0}"/>
    <cellStyle name="Separador de milhares 5 2 6" xfId="47810" xr:uid="{9F41D00E-9357-4B68-8DBC-A67ED9454E1E}"/>
    <cellStyle name="Separador de milhares 5 2 7" xfId="12844" xr:uid="{75B6EB09-08E6-4767-8628-A778C0E288F2}"/>
    <cellStyle name="Separador de milhares 5 2 8" xfId="49865" xr:uid="{0F953E70-36BF-40A5-83A4-7969D67D61F5}"/>
    <cellStyle name="Separador de milhares 5 2 9" xfId="4662" xr:uid="{98B2E702-3AAC-4155-B73C-0FACF0B57715}"/>
    <cellStyle name="Separador de milhares 5 3" xfId="2786" xr:uid="{8BD1274D-48BF-4472-8870-650E86369E54}"/>
    <cellStyle name="Separador de milhares 5 3 2" xfId="2996" xr:uid="{8516B21E-8211-48AD-89CD-4E0B32630F34}"/>
    <cellStyle name="Separador de milhares 5 3 2 2" xfId="49360" xr:uid="{F57A1FB8-53DB-4A28-B3C3-552900BD738B}"/>
    <cellStyle name="Separador de milhares 5 3 2 3" xfId="49870" xr:uid="{24E65516-5440-464C-9756-F50D6304D551}"/>
    <cellStyle name="Separador de milhares 5 3 2 4" xfId="49939" xr:uid="{7522F87B-41ED-4DA6-8E66-25822F761B58}"/>
    <cellStyle name="Separador de milhares 5 3 2 5" xfId="20921" xr:uid="{F25F7428-0ECD-44F3-AE68-EA2E08EA02F6}"/>
    <cellStyle name="Separador de milhares 5 3 3" xfId="47924" xr:uid="{9F769A0E-8409-4446-A036-B7480611E9C4}"/>
    <cellStyle name="Separador de milhares 5 3 4" xfId="14762" xr:uid="{FF8ECFA0-A314-4FD1-90E3-CC0A25A57147}"/>
    <cellStyle name="Separador de milhares 5 3 5" xfId="49869" xr:uid="{46AD9C98-6EC3-4A0C-A7CA-93FC44FF8433}"/>
    <cellStyle name="Separador de milhares 5 3 6" xfId="7847" xr:uid="{13A555A3-205A-41D0-8823-BBC6E66AFEB6}"/>
    <cellStyle name="Separador de milhares 5 4" xfId="2993" xr:uid="{2C70CBCE-A8D5-4620-BCB5-72F86DE0F71D}"/>
    <cellStyle name="Separador de milhares 5 4 2" xfId="49582" xr:uid="{7DC0EADC-0A9C-4056-B10E-713A190E5738}"/>
    <cellStyle name="Separador de milhares 5 4 3" xfId="48927" xr:uid="{FF011952-AAE3-45C3-8692-1E8C89A059FF}"/>
    <cellStyle name="Separador de milhares 5 4 4" xfId="18812" xr:uid="{297D9A36-52EC-426B-867E-76BC9406FD95}"/>
    <cellStyle name="Separador de milhares 5 4 5" xfId="49871" xr:uid="{EAF01DDC-B480-4520-84B0-BC214DB4945A}"/>
    <cellStyle name="Separador de milhares 5 4 6" xfId="49940" xr:uid="{7C58499E-668D-45C7-A698-B28FCECA3214}"/>
    <cellStyle name="Separador de milhares 5 4 7" xfId="8622" xr:uid="{9221D667-05BC-43EC-BB3C-081AD32C2376}"/>
    <cellStyle name="Separador de milhares 5 5" xfId="9710" xr:uid="{24E4AD20-D41B-438F-9BCB-C49B669C00FB}"/>
    <cellStyle name="Separador de milhares 5 5 2" xfId="49144" xr:uid="{C28366AB-157A-4374-A957-CAC72785C181}"/>
    <cellStyle name="Separador de milhares 5 5 3" xfId="46977" xr:uid="{0528D5CC-22C8-4F1C-84B7-80AFAC7821C3}"/>
    <cellStyle name="Separador de milhares 5 6" xfId="47304" xr:uid="{A59F3140-B4E4-41A2-A801-99501852F179}"/>
    <cellStyle name="Separador de milhares 5 7" xfId="47705" xr:uid="{9D83A516-B840-4B9E-9BB5-9045D44A8D45}"/>
    <cellStyle name="Separador de milhares 5 8" xfId="11058" xr:uid="{3C1812C1-2EA4-48C3-92CC-BD6546318B61}"/>
    <cellStyle name="Separador de milhares 5 9" xfId="49864" xr:uid="{E98D5BD7-8F33-4293-8392-6D8874613ACB}"/>
    <cellStyle name="Separador de milhares 6" xfId="2787" xr:uid="{B30ED29F-7FE6-4D13-82C5-77937BEE24E2}"/>
    <cellStyle name="Separador de milhares 6 2" xfId="2788" xr:uid="{9CAD7972-0F92-4DCD-B90A-7C6D5354037E}"/>
    <cellStyle name="Separador de milhares 6 2 2" xfId="2998" xr:uid="{62238F8D-BC30-4E9D-BC8B-2E583304FC56}"/>
    <cellStyle name="Separador de milhares 6 2 2 2" xfId="22634" xr:uid="{237733C3-A126-4C49-83AF-7781BF157661}"/>
    <cellStyle name="Separador de milhares 6 2 2 2 2" xfId="49466" xr:uid="{67AB1A46-CC02-40FB-955F-265FA85DCCF6}"/>
    <cellStyle name="Separador de milhares 6 2 2 3" xfId="48812" xr:uid="{1B613553-7DA1-49C6-8FD5-352643F7D9D8}"/>
    <cellStyle name="Separador de milhares 6 2 2 4" xfId="16475" xr:uid="{8A26812D-9CE2-4CC4-893A-E47C7DA44E36}"/>
    <cellStyle name="Separador de milhares 6 2 2 5" xfId="49872" xr:uid="{80A5E349-B9DF-4BC5-AF82-5543B683541D}"/>
    <cellStyle name="Separador de milhares 6 2 2 6" xfId="49941" xr:uid="{ACFCD283-3482-4F7B-841B-74CDD53FB0BE}"/>
    <cellStyle name="Separador de milhares 6 2 2 7" xfId="7864" xr:uid="{6CF23AA6-D838-4FA1-80B6-95728D47E044}"/>
    <cellStyle name="Separador de milhares 6 2 3" xfId="8638" xr:uid="{68EE9A75-8126-4A0A-9622-370A87678F73}"/>
    <cellStyle name="Separador de milhares 6 2 3 2" xfId="49685" xr:uid="{A88AFCDD-78A2-4690-99CC-686FC0BD7DF1}"/>
    <cellStyle name="Separador de milhares 6 2 3 3" xfId="49030" xr:uid="{96DFFEDF-7DBB-4D15-8E38-16958698C426}"/>
    <cellStyle name="Separador de milhares 6 2 3 4" xfId="19497" xr:uid="{B4FDE775-C85E-43D1-89D0-6B61745D8A51}"/>
    <cellStyle name="Separador de milhares 6 2 4" xfId="9739" xr:uid="{3150216C-229D-427F-87F3-CF62688671C8}"/>
    <cellStyle name="Separador de milhares 6 2 4 2" xfId="49247" xr:uid="{0CF69C35-673F-4CC7-A40B-153C729F3C5E}"/>
    <cellStyle name="Separador de milhares 6 2 4 3" xfId="47086" xr:uid="{3E22DC5A-C8DD-47F1-B08B-ABEA361F62FE}"/>
    <cellStyle name="Separador de milhares 6 2 5" xfId="47449" xr:uid="{674788E4-D32F-43EA-A2D5-800895117283}"/>
    <cellStyle name="Separador de milhares 6 2 6" xfId="47811" xr:uid="{6CD6F6F5-9D51-416E-AA63-204770039B79}"/>
    <cellStyle name="Separador de milhares 6 2 7" xfId="12845" xr:uid="{2C618DDF-A0DC-4FAE-91FD-A790284157C2}"/>
    <cellStyle name="Separador de milhares 6 2 8" xfId="4663" xr:uid="{EEA7C828-1E22-48DA-979D-3EB815AE5194}"/>
    <cellStyle name="Separador de milhares 6 3" xfId="2997" xr:uid="{E9D819D3-A3C8-493F-98A0-DA6E208E15E3}"/>
    <cellStyle name="Separador de milhares 6 3 2" xfId="20922" xr:uid="{16167A9D-C182-41FA-9BE7-AA4E6FD5CFA9}"/>
    <cellStyle name="Separador de milhares 6 3 2 2" xfId="49361" xr:uid="{2E5630DF-401E-4029-97EB-ECFF9E04EBFC}"/>
    <cellStyle name="Separador de milhares 6 3 3" xfId="47925" xr:uid="{BF66EA15-A306-4BC1-A489-343FD9F41CE1}"/>
    <cellStyle name="Separador de milhares 6 3 4" xfId="14763" xr:uid="{937F21D6-2C40-4BCD-8CB4-55F389E01B7C}"/>
    <cellStyle name="Separador de milhares 6 3 5" xfId="49873" xr:uid="{EBBD3E54-1969-40A0-A9EA-3EDD7E99FEAB}"/>
    <cellStyle name="Separador de milhares 6 3 6" xfId="49942" xr:uid="{830FD00B-B747-4C07-9E9A-6D90157B6F11}"/>
    <cellStyle name="Separador de milhares 6 3 7" xfId="7848" xr:uid="{03087706-B9F8-44E0-BDE9-C7DEDC21CB50}"/>
    <cellStyle name="Separador de milhares 6 4" xfId="8623" xr:uid="{F87B0984-22C5-4549-A5C3-F389DE9632EF}"/>
    <cellStyle name="Separador de milhares 6 4 2" xfId="49583" xr:uid="{567223CB-5A62-46E4-9F39-9D979DD95677}"/>
    <cellStyle name="Separador de milhares 6 4 3" xfId="48928" xr:uid="{F67BBE0E-8994-47C4-845C-494D5FA11C03}"/>
    <cellStyle name="Separador de milhares 6 4 4" xfId="18813" xr:uid="{8AE0D33A-DCB8-4AA5-83D6-FAB55F1FB608}"/>
    <cellStyle name="Separador de milhares 6 5" xfId="9711" xr:uid="{B73203BC-F88D-4A46-BE34-ECFD38351A60}"/>
    <cellStyle name="Separador de milhares 6 5 2" xfId="49145" xr:uid="{DB66FF0C-E7EA-4989-9903-7CAFD469264F}"/>
    <cellStyle name="Separador de milhares 6 5 3" xfId="46978" xr:uid="{6E5D0A8E-F2B3-4164-BA0F-287285B4DDC0}"/>
    <cellStyle name="Separador de milhares 6 6" xfId="47305" xr:uid="{DF355548-D099-4EB3-9AC1-C48242AECAFA}"/>
    <cellStyle name="Separador de milhares 6 7" xfId="47706" xr:uid="{D9761C46-C534-4113-950A-9800171A703A}"/>
    <cellStyle name="Separador de milhares 6 8" xfId="11059" xr:uid="{D6EE2B92-FC91-4EBC-A4DE-DED5D9E46A23}"/>
    <cellStyle name="Separador de milhares 6 9" xfId="4640" xr:uid="{563883EE-A8B1-439E-8508-26DCEBE1C8D0}"/>
    <cellStyle name="Separador de milhares 7" xfId="2789" xr:uid="{7023D49E-C996-4EDF-B57F-6E719896F269}"/>
    <cellStyle name="Separador de milhares 7 10" xfId="4641" xr:uid="{C05A8277-62D7-47FF-9CD8-5B50EB4B9872}"/>
    <cellStyle name="Separador de milhares 7 2" xfId="2790" xr:uid="{F005A0F1-EC95-484B-A6B5-ED2B2ABB802D}"/>
    <cellStyle name="Separador de milhares 7 2 10" xfId="4664" xr:uid="{C20CE705-5E7D-4F8C-B999-27EE555BAE92}"/>
    <cellStyle name="Separador de milhares 7 2 2" xfId="3000" xr:uid="{7B7B452B-E9DA-4A2A-992E-A71C59F8353D}"/>
    <cellStyle name="Separador de milhares 7 2 2 2" xfId="22635" xr:uid="{508FB985-549F-4258-B3DE-7DDD20B7F707}"/>
    <cellStyle name="Separador de milhares 7 2 2 2 2" xfId="49467" xr:uid="{090B7418-ADDF-47B2-86F5-9E208EDD9A1C}"/>
    <cellStyle name="Separador de milhares 7 2 2 3" xfId="48813" xr:uid="{5C89C5A4-3C66-4864-860B-47E0C73E9C0E}"/>
    <cellStyle name="Separador de milhares 7 2 2 4" xfId="16476" xr:uid="{C42E14E2-6380-4287-B0EF-D6A538A82D78}"/>
    <cellStyle name="Separador de milhares 7 2 2 5" xfId="7865" xr:uid="{D62DF6B8-3151-49FE-AA81-0F8CDE00D78A}"/>
    <cellStyle name="Separador de milhares 7 2 3" xfId="8639" xr:uid="{1146DEA8-19DD-4470-9F57-63DECCF8FF36}"/>
    <cellStyle name="Separador de milhares 7 2 3 2" xfId="49686" xr:uid="{588C928B-48FA-49C8-BA09-10EF4BED2858}"/>
    <cellStyle name="Separador de milhares 7 2 3 3" xfId="49031" xr:uid="{70357212-28C8-4A85-BF62-E1380BB94E14}"/>
    <cellStyle name="Separador de milhares 7 2 3 4" xfId="19498" xr:uid="{8BF1B620-B80D-4DA0-805B-4EE512E0DFDD}"/>
    <cellStyle name="Separador de milhares 7 2 4" xfId="9740" xr:uid="{4CF5C167-FD9A-4621-A2C3-DD9B5407F389}"/>
    <cellStyle name="Separador de milhares 7 2 4 2" xfId="49248" xr:uid="{3397594B-0540-4357-9C24-60E77A0B66D3}"/>
    <cellStyle name="Separador de milhares 7 2 4 3" xfId="47087" xr:uid="{6C285105-B76E-45C8-BDC8-F0B5A34F6991}"/>
    <cellStyle name="Separador de milhares 7 2 5" xfId="47450" xr:uid="{88A0A973-A375-4966-AB28-0B31039D8F49}"/>
    <cellStyle name="Separador de milhares 7 2 6" xfId="47812" xr:uid="{DB3CCE65-1CED-4DD3-AD36-F80166961F09}"/>
    <cellStyle name="Separador de milhares 7 2 7" xfId="12846" xr:uid="{D5A136E3-812F-4903-BBBC-C72A0BE80C2A}"/>
    <cellStyle name="Separador de milhares 7 2 8" xfId="49875" xr:uid="{8ABD1D75-135F-4516-B52D-CF92E8DBC4FA}"/>
    <cellStyle name="Separador de milhares 7 2 9" xfId="49943" xr:uid="{50939F47-6D6E-4BA9-B6C9-16DD64A52BAE}"/>
    <cellStyle name="Separador de milhares 7 3" xfId="2999" xr:uid="{2B284CD7-28B0-4609-93E8-42D1D06B8B78}"/>
    <cellStyle name="Separador de milhares 7 3 2" xfId="20923" xr:uid="{BED5CE41-7963-4CB7-8389-C6E7AFC36397}"/>
    <cellStyle name="Separador de milhares 7 3 2 2" xfId="49362" xr:uid="{DF9044AC-039A-4971-9A42-376084E9B085}"/>
    <cellStyle name="Separador de milhares 7 3 3" xfId="47926" xr:uid="{9222C26F-64FB-44E5-8EB5-10538E2DAD9E}"/>
    <cellStyle name="Separador de milhares 7 3 4" xfId="14764" xr:uid="{AF685CE5-0CD2-45D7-BFE1-AE45833D040F}"/>
    <cellStyle name="Separador de milhares 7 3 5" xfId="7849" xr:uid="{05E24DDE-A3FD-405E-838A-C27216A400C9}"/>
    <cellStyle name="Separador de milhares 7 4" xfId="8624" xr:uid="{18515899-614C-40D2-8A37-61A4EF3D11D4}"/>
    <cellStyle name="Separador de milhares 7 4 2" xfId="49584" xr:uid="{08BAD007-B1A1-41D0-9994-A17C89A1BA03}"/>
    <cellStyle name="Separador de milhares 7 4 3" xfId="48929" xr:uid="{838C31FB-53E7-4616-BE6C-FB428342DF55}"/>
    <cellStyle name="Separador de milhares 7 4 4" xfId="18814" xr:uid="{310F08A1-0FD5-48EC-8675-7CBFF05497CE}"/>
    <cellStyle name="Separador de milhares 7 5" xfId="9712" xr:uid="{7A7FE7A8-E1BA-499C-964F-434B175BEF16}"/>
    <cellStyle name="Separador de milhares 7 5 2" xfId="49146" xr:uid="{F0C5127B-05F7-4325-8CAD-AFE23C1D0647}"/>
    <cellStyle name="Separador de milhares 7 5 3" xfId="46979" xr:uid="{9E01BB19-FDD6-4189-8E67-22217D4C69CF}"/>
    <cellStyle name="Separador de milhares 7 6" xfId="47306" xr:uid="{EF2B4B51-5A32-4584-B3CA-C4DFF9CDB699}"/>
    <cellStyle name="Separador de milhares 7 7" xfId="47707" xr:uid="{4F115A60-3BA4-4E0C-B05D-B64475F5E549}"/>
    <cellStyle name="Separador de milhares 7 8" xfId="11060" xr:uid="{1FBAB88D-E0AA-4CFC-B5E6-1BD77A1EC7E0}"/>
    <cellStyle name="Separador de milhares 7 9" xfId="49874" xr:uid="{15B29E4D-3E14-477C-B1D1-7C529C846027}"/>
    <cellStyle name="Separador de milhares 8" xfId="2791" xr:uid="{06DDB36C-05B4-4770-B5BD-97FF27A71B33}"/>
    <cellStyle name="Separador de milhares 8 10" xfId="4642" xr:uid="{8E8E2013-9511-45F1-8118-7EE8D3BD9920}"/>
    <cellStyle name="Separador de milhares 8 2" xfId="2792" xr:uid="{A431683D-CC6E-442B-A0EA-BCF2D0DD35B1}"/>
    <cellStyle name="Separador de milhares 8 2 10" xfId="49944" xr:uid="{891957D9-905E-4F92-880A-58EA9563731F}"/>
    <cellStyle name="Separador de milhares 8 2 11" xfId="4643" xr:uid="{FE2B4E0A-CDD0-4FBD-BBA2-C71823D06580}"/>
    <cellStyle name="Separador de milhares 8 2 2" xfId="2793" xr:uid="{518C7BC4-F51B-459C-820F-7EB4B4D3AA23}"/>
    <cellStyle name="Separador de milhares 8 2 2 2" xfId="3003" xr:uid="{EFB14780-1C99-4277-997D-83F8E1C86FC1}"/>
    <cellStyle name="Separador de milhares 8 2 2 2 2" xfId="22637" xr:uid="{6918DCFF-2C3B-42EB-84FA-9212BEC41747}"/>
    <cellStyle name="Separador de milhares 8 2 2 2 2 2" xfId="49469" xr:uid="{5711D2AC-18BA-4071-B46C-0C60B34CBFA1}"/>
    <cellStyle name="Separador de milhares 8 2 2 2 3" xfId="48815" xr:uid="{18935D23-5306-4A96-848C-79AD0A8A8766}"/>
    <cellStyle name="Separador de milhares 8 2 2 2 4" xfId="16478" xr:uid="{047828D1-5EFE-4143-9896-C6059A64CECE}"/>
    <cellStyle name="Separador de milhares 8 2 2 2 5" xfId="7867" xr:uid="{39B627A4-39B0-4643-AE6F-4A7A6B12E649}"/>
    <cellStyle name="Separador de milhares 8 2 2 3" xfId="8641" xr:uid="{C55DA3A6-99C7-4A4D-9732-E42D53887228}"/>
    <cellStyle name="Separador de milhares 8 2 2 3 2" xfId="49688" xr:uid="{52615633-AA26-4C14-9932-19B01FA77EAC}"/>
    <cellStyle name="Separador de milhares 8 2 2 3 3" xfId="49033" xr:uid="{F0391777-F223-44E6-A037-0A381F548D6D}"/>
    <cellStyle name="Separador de milhares 8 2 2 3 4" xfId="19500" xr:uid="{D34E295D-3941-4A33-88D5-99935358CB87}"/>
    <cellStyle name="Separador de milhares 8 2 2 4" xfId="9742" xr:uid="{F03B2862-643E-4A35-A3EB-1542CFF370E0}"/>
    <cellStyle name="Separador de milhares 8 2 2 4 2" xfId="49250" xr:uid="{1EEA324E-F1FE-4F00-9929-5249BE338E0A}"/>
    <cellStyle name="Separador de milhares 8 2 2 4 3" xfId="47089" xr:uid="{2C2EDE57-1F44-4ABF-8065-72B913B71A9D}"/>
    <cellStyle name="Separador de milhares 8 2 2 5" xfId="47452" xr:uid="{CAADC80F-12A1-46FC-868C-817EE5734884}"/>
    <cellStyle name="Separador de milhares 8 2 2 6" xfId="47814" xr:uid="{4557E01F-7774-4C9A-BD7C-9BFD467CA8C0}"/>
    <cellStyle name="Separador de milhares 8 2 2 7" xfId="12848" xr:uid="{4702F779-0279-41A7-B7CA-89EAEA3A92F9}"/>
    <cellStyle name="Separador de milhares 8 2 2 8" xfId="4666" xr:uid="{A3ACF573-378F-4119-90B1-5586A6B36177}"/>
    <cellStyle name="Separador de milhares 8 2 3" xfId="3002" xr:uid="{6E032101-B831-4C49-A0C2-7E0A50482A83}"/>
    <cellStyle name="Separador de milhares 8 2 3 2" xfId="20925" xr:uid="{8B50FBE0-2AC7-4DA4-A196-147A79CE33DA}"/>
    <cellStyle name="Separador de milhares 8 2 3 2 2" xfId="49364" xr:uid="{A1D1C2A4-70DE-4004-A667-45793B6346C3}"/>
    <cellStyle name="Separador de milhares 8 2 3 3" xfId="47928" xr:uid="{BAF39588-855C-4CEA-8882-5EA9793659D2}"/>
    <cellStyle name="Separador de milhares 8 2 3 4" xfId="14766" xr:uid="{AC881AC9-02B9-495A-8D69-8E24CDADC521}"/>
    <cellStyle name="Separador de milhares 8 2 3 5" xfId="7851" xr:uid="{43FB48E8-17A2-41F5-929A-C7BD02EDFD70}"/>
    <cellStyle name="Separador de milhares 8 2 4" xfId="8626" xr:uid="{928728DC-B87C-4458-8B35-F63BEDAFF9F1}"/>
    <cellStyle name="Separador de milhares 8 2 4 2" xfId="49586" xr:uid="{9D778F01-628C-457E-9B4A-BA182BA37B0F}"/>
    <cellStyle name="Separador de milhares 8 2 4 3" xfId="48931" xr:uid="{681C64C7-F029-44B7-8F0F-33709540AF50}"/>
    <cellStyle name="Separador de milhares 8 2 4 4" xfId="18816" xr:uid="{C4B2ADCC-1899-43D1-BFFA-DAF5C1065A23}"/>
    <cellStyle name="Separador de milhares 8 2 5" xfId="9714" xr:uid="{3972CD1D-43D0-47EA-B731-E0F545ACB90F}"/>
    <cellStyle name="Separador de milhares 8 2 5 2" xfId="49148" xr:uid="{48718601-CF45-40BB-A953-37B4EFAC53EE}"/>
    <cellStyle name="Separador de milhares 8 2 5 3" xfId="46981" xr:uid="{822D3206-73A3-4062-807A-2D67118B4FE8}"/>
    <cellStyle name="Separador de milhares 8 2 6" xfId="47308" xr:uid="{5A0E6D67-887D-4637-A5C3-960338251FB2}"/>
    <cellStyle name="Separador de milhares 8 2 7" xfId="47709" xr:uid="{ECC5E025-B9EA-4482-AC34-CDB2DB34D535}"/>
    <cellStyle name="Separador de milhares 8 2 8" xfId="11062" xr:uid="{ADC56E12-3ACC-4A9F-A96C-DE29079F6CAD}"/>
    <cellStyle name="Separador de milhares 8 2 9" xfId="49876" xr:uid="{F340E3CC-4F6A-4D46-A91C-2D7F62DD3BFB}"/>
    <cellStyle name="Separador de milhares 8 3" xfId="2794" xr:uid="{31A1CF4A-AD22-444D-A258-3380EF513308}"/>
    <cellStyle name="Separador de milhares 8 3 2" xfId="3004" xr:uid="{46A2314B-93CA-4637-B3EA-0B4A9DAEB4E7}"/>
    <cellStyle name="Separador de milhares 8 3 2 2" xfId="22636" xr:uid="{F17D74B4-811D-4A14-988A-181C04C2D3A8}"/>
    <cellStyle name="Separador de milhares 8 3 2 2 2" xfId="49468" xr:uid="{E92C8B87-E24A-4D77-B228-F63D2FF2622A}"/>
    <cellStyle name="Separador de milhares 8 3 2 3" xfId="48814" xr:uid="{8610DC8D-77DE-4998-97CC-10E2ACE26543}"/>
    <cellStyle name="Separador de milhares 8 3 2 4" xfId="16477" xr:uid="{F3F6130B-D609-48F4-A879-134A704562DF}"/>
    <cellStyle name="Separador de milhares 8 3 2 5" xfId="7866" xr:uid="{740A2C9C-B7F1-41CB-B4D2-A1B07E73E047}"/>
    <cellStyle name="Separador de milhares 8 3 3" xfId="8640" xr:uid="{5A885956-AD2A-4593-B275-3B2224746DA7}"/>
    <cellStyle name="Separador de milhares 8 3 3 2" xfId="49687" xr:uid="{3EBB6F9D-B8FE-4219-BE91-DC170D65C138}"/>
    <cellStyle name="Separador de milhares 8 3 3 3" xfId="49032" xr:uid="{9EB30300-1DED-4716-90F4-3A3E27AF30EE}"/>
    <cellStyle name="Separador de milhares 8 3 3 4" xfId="19499" xr:uid="{A27C1824-F5BB-4778-A328-09D19A024197}"/>
    <cellStyle name="Separador de milhares 8 3 4" xfId="9741" xr:uid="{CD3228F0-420B-41C2-805A-3B0DE8F43E3D}"/>
    <cellStyle name="Separador de milhares 8 3 4 2" xfId="49249" xr:uid="{F23E0B7A-DAE8-4A7B-92DD-53FCC63FB72D}"/>
    <cellStyle name="Separador de milhares 8 3 4 3" xfId="47088" xr:uid="{EB9AAA33-A722-49BA-84E0-9A60C6376811}"/>
    <cellStyle name="Separador de milhares 8 3 5" xfId="47451" xr:uid="{968EF435-69ED-4E1D-9502-091B070C75C5}"/>
    <cellStyle name="Separador de milhares 8 3 6" xfId="47813" xr:uid="{9680D47B-C682-4C58-ACBB-C1CBFB56EEAB}"/>
    <cellStyle name="Separador de milhares 8 3 7" xfId="12847" xr:uid="{A534812B-7F9F-4F92-AC28-DC99789D7584}"/>
    <cellStyle name="Separador de milhares 8 3 8" xfId="4665" xr:uid="{7A885921-EFEB-4136-A3B5-2C35E2F1A49C}"/>
    <cellStyle name="Separador de milhares 8 4" xfId="3001" xr:uid="{A59AE27F-7034-43D4-91FA-545E87E7A0D5}"/>
    <cellStyle name="Separador de milhares 8 4 2" xfId="20924" xr:uid="{0F49C6AF-E7C7-4F7C-B1DB-FB1261D7B912}"/>
    <cellStyle name="Separador de milhares 8 4 2 2" xfId="49363" xr:uid="{DEBA3E7B-5B36-49D6-B978-C5D87B164632}"/>
    <cellStyle name="Separador de milhares 8 4 3" xfId="47927" xr:uid="{51DC229E-17C9-47EF-BC93-9BD0FB632774}"/>
    <cellStyle name="Separador de milhares 8 4 4" xfId="14765" xr:uid="{91A0A208-9ECB-4448-A0FD-B32908C4923A}"/>
    <cellStyle name="Separador de milhares 8 4 5" xfId="7850" xr:uid="{22ABD400-7AA4-4D2E-B0A1-2841DFB2F968}"/>
    <cellStyle name="Separador de milhares 8 5" xfId="8625" xr:uid="{2FBB5855-9EC7-40AA-A033-CA4E167F1BBC}"/>
    <cellStyle name="Separador de milhares 8 5 2" xfId="49585" xr:uid="{8657B12C-B21C-4BD9-A84E-D200C3E3667D}"/>
    <cellStyle name="Separador de milhares 8 5 3" xfId="48930" xr:uid="{6E6DDE07-0DA2-4AFD-BB8A-51A09D2957E5}"/>
    <cellStyle name="Separador de milhares 8 5 4" xfId="18815" xr:uid="{360D8765-46FD-4B7D-878E-41593313FA67}"/>
    <cellStyle name="Separador de milhares 8 6" xfId="9713" xr:uid="{6CF3A444-BB5D-4099-8947-80F67030CE1F}"/>
    <cellStyle name="Separador de milhares 8 6 2" xfId="49147" xr:uid="{BECBE0DF-2B76-44A9-9CC0-5C999BB0E4A2}"/>
    <cellStyle name="Separador de milhares 8 6 3" xfId="46980" xr:uid="{B863D652-0385-422B-9B75-9FA5277847FA}"/>
    <cellStyle name="Separador de milhares 8 7" xfId="47307" xr:uid="{C0DF7DE7-3BB5-4888-A129-2224434D79E1}"/>
    <cellStyle name="Separador de milhares 8 8" xfId="47708" xr:uid="{77233E8A-8FF6-4A78-A2A8-D9695883D782}"/>
    <cellStyle name="Separador de milhares 8 9" xfId="11061" xr:uid="{264CB800-CFCA-4F57-B0B1-223275DD489B}"/>
    <cellStyle name="Separador de milhares 9" xfId="2795" xr:uid="{03952A2D-210D-47EE-B9EE-5FB5EFF929C9}"/>
    <cellStyle name="Separador de milhares 9 2" xfId="2796" xr:uid="{28AB0799-3208-41F4-B4EC-519DE3ACEA74}"/>
    <cellStyle name="Separador de milhares 9 2 10" xfId="4667" xr:uid="{C49DDD13-963C-4899-9C3A-63945641FE57}"/>
    <cellStyle name="Separador de milhares 9 2 2" xfId="3006" xr:uid="{F71AE25F-32A7-4758-A6D6-397564E5B4DD}"/>
    <cellStyle name="Separador de milhares 9 2 2 2" xfId="22638" xr:uid="{2F479F46-C51E-4DD3-B5C2-3D28D9ECBF31}"/>
    <cellStyle name="Separador de milhares 9 2 2 2 2" xfId="49470" xr:uid="{6B6891B3-EE45-4D60-A021-564B3550F9EA}"/>
    <cellStyle name="Separador de milhares 9 2 2 3" xfId="48816" xr:uid="{04AE0387-BFA6-4176-9EDB-561792EC9FBD}"/>
    <cellStyle name="Separador de milhares 9 2 2 4" xfId="16479" xr:uid="{235E731F-4C36-41E5-9D8F-CDF243353407}"/>
    <cellStyle name="Separador de milhares 9 2 2 5" xfId="7868" xr:uid="{60AC080E-309C-47FD-8DEA-3B96A88E6B7C}"/>
    <cellStyle name="Separador de milhares 9 2 3" xfId="8642" xr:uid="{B32D31DF-4905-4E7B-BC5D-CA1AD8C7B53C}"/>
    <cellStyle name="Separador de milhares 9 2 3 2" xfId="49689" xr:uid="{5DE98B0C-CD4C-42A2-9874-08BE07698535}"/>
    <cellStyle name="Separador de milhares 9 2 3 3" xfId="49034" xr:uid="{8DE6A69E-5437-4EF7-B97A-D850A7601582}"/>
    <cellStyle name="Separador de milhares 9 2 3 4" xfId="19501" xr:uid="{790817CA-7665-40F4-9C15-5D247E9D8C1F}"/>
    <cellStyle name="Separador de milhares 9 2 4" xfId="9743" xr:uid="{822DB671-8EF5-4D56-A24C-E1EF2E5F531A}"/>
    <cellStyle name="Separador de milhares 9 2 4 2" xfId="49251" xr:uid="{91D7569E-C4E7-452E-97CC-CDF54A8BC698}"/>
    <cellStyle name="Separador de milhares 9 2 4 3" xfId="47090" xr:uid="{DA09B7C3-1C4E-448F-B57E-89BE9AEE0BA7}"/>
    <cellStyle name="Separador de milhares 9 2 5" xfId="47453" xr:uid="{5B879AB3-6EDF-4374-AF6F-D48B7FBE5677}"/>
    <cellStyle name="Separador de milhares 9 2 6" xfId="47815" xr:uid="{F81FEF44-59FD-45BD-BCC6-37E67DDC5CFD}"/>
    <cellStyle name="Separador de milhares 9 2 7" xfId="12849" xr:uid="{9F2831F2-8CB6-414B-800B-887E648F08D2}"/>
    <cellStyle name="Separador de milhares 9 2 8" xfId="49877" xr:uid="{5B119462-B18A-45D8-9A3F-E61BCCF6D23F}"/>
    <cellStyle name="Separador de milhares 9 2 9" xfId="49945" xr:uid="{9E536228-B68C-470B-8B2D-081B55E82B46}"/>
    <cellStyle name="Separador de milhares 9 3" xfId="3005" xr:uid="{BB4213B9-FF73-486B-B196-0D14AB2BA91D}"/>
    <cellStyle name="Separador de milhares 9 3 2" xfId="20926" xr:uid="{4CBC4439-A689-4A3A-9A73-3750E1EEB856}"/>
    <cellStyle name="Separador de milhares 9 3 2 2" xfId="49365" xr:uid="{7C0DCF7C-8586-4347-BDF6-06B21E2E7D5C}"/>
    <cellStyle name="Separador de milhares 9 3 3" xfId="47929" xr:uid="{DBD8BF0D-7BF4-4AAC-B8EA-7B141D8FDB2F}"/>
    <cellStyle name="Separador de milhares 9 3 4" xfId="14767" xr:uid="{E76AC41F-694E-4862-8B0E-4CC85DE4A1A9}"/>
    <cellStyle name="Separador de milhares 9 3 5" xfId="7852" xr:uid="{B090E15C-9D22-49FB-B92F-D10CF121F55A}"/>
    <cellStyle name="Separador de milhares 9 4" xfId="8627" xr:uid="{D4A11F8D-97E5-4AF0-8556-5BB29528DBFF}"/>
    <cellStyle name="Separador de milhares 9 4 2" xfId="49587" xr:uid="{C57CA1D4-18C9-47CA-AEAC-8506C8A37A05}"/>
    <cellStyle name="Separador de milhares 9 4 3" xfId="48932" xr:uid="{20DFBD15-0709-4046-9BA0-7762AF76B453}"/>
    <cellStyle name="Separador de milhares 9 4 4" xfId="18817" xr:uid="{5215D90F-C1D7-4D25-B999-DE31C02076CB}"/>
    <cellStyle name="Separador de milhares 9 5" xfId="9715" xr:uid="{FDD1EE0D-FE55-4377-ACAC-BCF31B37189E}"/>
    <cellStyle name="Separador de milhares 9 5 2" xfId="49149" xr:uid="{501AC34D-0D1D-443E-9FE3-30EC6FA44942}"/>
    <cellStyle name="Separador de milhares 9 5 3" xfId="46982" xr:uid="{73868CE6-39D2-4818-BAAC-9D70C5B2C3E5}"/>
    <cellStyle name="Separador de milhares 9 6" xfId="47309" xr:uid="{D7A0AA1B-4404-49D1-A5D3-CE957F20B97E}"/>
    <cellStyle name="Separador de milhares 9 7" xfId="47710" xr:uid="{B28EF20B-BB28-47BD-8E73-597D70947945}"/>
    <cellStyle name="Separador de milhares 9 8" xfId="11063" xr:uid="{32E47CF9-DC32-4869-9675-D8FCAB0385CC}"/>
    <cellStyle name="Separador de milhares 9 9" xfId="4644" xr:uid="{ADA133BC-F175-48FC-A407-868D57656161}"/>
    <cellStyle name="shading" xfId="2797" xr:uid="{C89FCBF9-385C-412F-BDE4-2EA4DE31009D}"/>
    <cellStyle name="shading 2" xfId="2798" xr:uid="{86391A30-A569-4A83-8AD7-5FB2EBE52AD0}"/>
    <cellStyle name="srh" xfId="3182" xr:uid="{CE12DF0E-9AA6-459C-8824-EEB4AB939563}"/>
    <cellStyle name="Standaard_laroux" xfId="2799" xr:uid="{CC41FCAD-0216-48DE-B080-4913DF3283FB}"/>
    <cellStyle name="Standard_ADDSHARE" xfId="11064" xr:uid="{F110451F-4828-4939-8683-A6845E974AFB}"/>
    <cellStyle name="Std. 1000/1Mio" xfId="11065" xr:uid="{13D2A118-91BC-487B-9909-7ABF33E8EB8D}"/>
    <cellStyle name="Std. Hintergrund" xfId="11066" xr:uid="{27AAEBCB-DA45-4B29-AE29-490222ECCA87}"/>
    <cellStyle name="Subtotal" xfId="2800" xr:uid="{3A72F2B4-C51D-4D82-8E4C-DFE70EF7B23C}"/>
    <cellStyle name="Subtotal 2" xfId="11067" xr:uid="{054AEF3E-E04F-4A67-BC7A-FA78020F8D8A}"/>
    <cellStyle name="SummeCyan" xfId="11068" xr:uid="{26C462B5-4514-4882-B3B6-5884F7075690}"/>
    <cellStyle name="SummeCyan 2" xfId="14768" xr:uid="{63763BD4-4C86-4379-95D2-C8EBD6F8EEAD}"/>
    <cellStyle name="SummeCyan 2 2" xfId="20927" xr:uid="{44B8D98B-0FCD-4E8B-A614-9F7C6F705243}"/>
    <cellStyle name="SummeCyan 3" xfId="17364" xr:uid="{E4DE3C6A-5F15-4AC1-9612-71B385567F7D}"/>
    <cellStyle name="SummeCyan 3 2" xfId="23523" xr:uid="{014A1407-F4D1-446C-9FBB-1B9AFFB34262}"/>
    <cellStyle name="SummeCyan 4" xfId="18818" xr:uid="{620DD56F-9880-40D1-B964-16B20C7255E9}"/>
    <cellStyle name="SummeCyan 5" xfId="19093" xr:uid="{824CA0DF-35DD-4B93-9460-34C201504C88}"/>
    <cellStyle name="TD.Daten" xfId="11069" xr:uid="{2DA8D5DA-A3CE-4499-B781-F7D96997381A}"/>
    <cellStyle name="TD.Daten 2" xfId="14769" xr:uid="{A42968E8-CD68-4AD2-BE93-1641F3E55D99}"/>
    <cellStyle name="TD.Daten 2 2" xfId="20928" xr:uid="{52E96B5E-C0ED-4F91-95F0-BECD36000EC4}"/>
    <cellStyle name="TD.Daten 3" xfId="17365" xr:uid="{2392F9A4-AF9B-4004-941C-B6915BA08937}"/>
    <cellStyle name="TD.Daten 3 2" xfId="23524" xr:uid="{CCF960C5-9589-481D-8B8D-6CFF70DE66F0}"/>
    <cellStyle name="TD.Daten 4" xfId="18819" xr:uid="{BC2AF8A7-FC93-42D2-9011-092C13470B65}"/>
    <cellStyle name="TD.Daten 5" xfId="18780" xr:uid="{3EFFC037-8BB2-4A08-B693-E5590C8E6841}"/>
    <cellStyle name="TD.Daten 6" xfId="47280" xr:uid="{2E2E295F-A9A5-4909-9262-32E28FE64097}"/>
    <cellStyle name="TD.Daten 7" xfId="47711" xr:uid="{172EA3CC-7468-4276-86EC-E257B245A3C4}"/>
    <cellStyle name="TD.Hintergrund" xfId="11070" xr:uid="{34984DC2-F302-4F22-BB16-B9EA2DD3B997}"/>
    <cellStyle name="TD.KopfDaten" xfId="11071" xr:uid="{690CE86A-0C59-4B3F-B51A-7FB410056D5F}"/>
    <cellStyle name="TD.KopfDaten 2" xfId="14770" xr:uid="{F949BCD2-BDB2-4F09-98C4-3F858978C25F}"/>
    <cellStyle name="TD.KopfDaten 2 2" xfId="20929" xr:uid="{2AB333C6-AAD9-4BA7-A94B-45541382E490}"/>
    <cellStyle name="TD.KopfDaten 3" xfId="17366" xr:uid="{5145330A-CBA3-4692-AF00-217A8DBF1704}"/>
    <cellStyle name="TD.KopfDaten 3 2" xfId="23525" xr:uid="{7ED847F5-7AC0-40CD-8B6B-D7CD8CEF5FB4}"/>
    <cellStyle name="TD.KopfDaten 4" xfId="18820" xr:uid="{DDB9B968-BAAF-4934-93A6-D1E487CEEBDE}"/>
    <cellStyle name="TD.KopfDaten 5" xfId="19770" xr:uid="{DE3E637C-4F8A-434A-A150-6EFF75AA645C}"/>
    <cellStyle name="TD.KopfDaten 6" xfId="47326" xr:uid="{37947407-CD38-4618-93E6-E50B07504A32}"/>
    <cellStyle name="TD.KopfDaten 7" xfId="47712" xr:uid="{CEBE2224-ED81-4A35-9B82-A2A34D7CC8D8}"/>
    <cellStyle name="TD.ListeN" xfId="11072" xr:uid="{972542D2-00A1-4575-92C8-838514A11FE6}"/>
    <cellStyle name="TD.ListeN 2" xfId="11096" xr:uid="{04B99B93-A17F-4EFD-9796-2A61B5562013}"/>
    <cellStyle name="TD.ListeN 2 2" xfId="11890" xr:uid="{11E91667-71C5-4BF0-BA97-81162AA1F98D}"/>
    <cellStyle name="TD.ListeN 2 2 2" xfId="13646" xr:uid="{C904F385-25FA-4B12-A774-FBC2883B901B}"/>
    <cellStyle name="TD.ListeN 2 2 2 2" xfId="17276" xr:uid="{3B1AC0F6-E9EE-46A0-B245-5EAD079157DA}"/>
    <cellStyle name="TD.ListeN 2 2 2 2 2" xfId="23435" xr:uid="{24DB2C30-7E5F-46E1-86C3-5D0061FB0797}"/>
    <cellStyle name="TD.ListeN 2 2 2 2 2 2" xfId="40702" xr:uid="{D25F9377-1CF6-49B5-9CED-FE09B55137DF}"/>
    <cellStyle name="TD.ListeN 2 2 2 2 3" xfId="28343" xr:uid="{FB8A6327-3D46-4805-9E81-17077811BE02}"/>
    <cellStyle name="TD.ListeN 2 2 2 3" xfId="18180" xr:uid="{1D6F15F1-A303-4E7D-B5F9-B00A4C85715E}"/>
    <cellStyle name="TD.ListeN 2 2 2 3 2" xfId="24339" xr:uid="{1D46FD80-D576-4A33-8FD1-8C9527EA2233}"/>
    <cellStyle name="TD.ListeN 2 2 2 3 2 2" xfId="43791" xr:uid="{30BBBC3C-BF45-4C2F-A803-457D31C7EBDF}"/>
    <cellStyle name="TD.ListeN 2 2 2 3 3" xfId="31567" xr:uid="{95D554B9-B599-4D7F-9732-7DE253A240EE}"/>
    <cellStyle name="TD.ListeN 2 2 2 4" xfId="34559" xr:uid="{7A8B357B-DA88-424C-ACEA-20813B69C823}"/>
    <cellStyle name="TD.ListeN 2 2 2 5" xfId="24672" xr:uid="{58074172-3D21-4801-AE43-3D8F9349094E}"/>
    <cellStyle name="TD.ListeN 2 2 2 6" xfId="47096" xr:uid="{A40BA31D-60B5-4D06-B67A-39E7AADCE9D0}"/>
    <cellStyle name="TD.ListeN 2 2 3" xfId="15573" xr:uid="{725BCF15-A0A7-4A73-A362-75D51788021A}"/>
    <cellStyle name="TD.ListeN 2 2 3 2" xfId="21732" xr:uid="{8E3D4B8A-F402-417C-BB84-3E1AEF0BA61F}"/>
    <cellStyle name="TD.ListeN 2 2 3 2 2" xfId="39105" xr:uid="{C33AA1CF-F840-489D-931A-40D76E691AD8}"/>
    <cellStyle name="TD.ListeN 2 2 3 3" xfId="26694" xr:uid="{BF1AF24B-E08E-4434-AEDF-73F0987C03ED}"/>
    <cellStyle name="TD.ListeN 2 2 4" xfId="17381" xr:uid="{DA72EDB6-C5DF-493C-AB25-EEF4A1881715}"/>
    <cellStyle name="TD.ListeN 2 2 4 2" xfId="23540" xr:uid="{AB706C07-63B1-48A6-B000-1B4F7E34B8A9}"/>
    <cellStyle name="TD.ListeN 2 2 4 2 2" xfId="42195" xr:uid="{505E4779-B6BB-4E5B-AC96-F878E8212F15}"/>
    <cellStyle name="TD.ListeN 2 2 4 3" xfId="29885" xr:uid="{5317DF97-B745-4363-A060-F83DE4956A9F}"/>
    <cellStyle name="TD.ListeN 2 2 5" xfId="32869" xr:uid="{9C473240-3DD5-4409-84C0-D38EC03CA75D}"/>
    <cellStyle name="TD.ListeN 2 2 5 2" xfId="44624" xr:uid="{2F532E81-91B1-4AE7-BB0F-4593B92CC710}"/>
    <cellStyle name="TD.ListeN 2 2 6" xfId="19570" xr:uid="{75A52B94-70A5-442D-8161-D47B82625C10}"/>
    <cellStyle name="TD.ListeN 2 2 7" xfId="46988" xr:uid="{B608EE61-7E4D-4A3B-9988-6AF921BE1E5D}"/>
    <cellStyle name="TD.ListeN 2 3" xfId="12854" xr:uid="{2D8EB842-49EA-4532-8A73-DADB6EE0D613}"/>
    <cellStyle name="TD.ListeN 2 3 2" xfId="16484" xr:uid="{E8416D8D-4785-412F-A7B2-8B9F00E54614}"/>
    <cellStyle name="TD.ListeN 2 3 2 2" xfId="22643" xr:uid="{52237C48-C5DB-4391-AE75-F16BC201AEE5}"/>
    <cellStyle name="TD.ListeN 2 3 2 2 2" xfId="39910" xr:uid="{DE25C046-660E-4D00-99E1-7DFAF4C9725B}"/>
    <cellStyle name="TD.ListeN 2 3 2 3" xfId="27551" xr:uid="{E56A1261-03F2-411E-9DDE-4276D2715AE5}"/>
    <cellStyle name="TD.ListeN 2 3 3" xfId="18173" xr:uid="{D84E622E-5074-4CC2-9AD9-CB8A04660BFC}"/>
    <cellStyle name="TD.ListeN 2 3 3 2" xfId="24332" xr:uid="{939334F9-9E9B-43E4-B241-0539ACBF146E}"/>
    <cellStyle name="TD.ListeN 2 3 3 2 2" xfId="42999" xr:uid="{EF9F9092-C1B3-41DF-B422-519D2FA84799}"/>
    <cellStyle name="TD.ListeN 2 3 3 3" xfId="30775" xr:uid="{D35134CE-CBA3-451E-BEA0-ACAD016DDDE4}"/>
    <cellStyle name="TD.ListeN 2 3 4" xfId="33767" xr:uid="{A879CCBA-4654-4719-9CC4-321BB49EAD99}"/>
    <cellStyle name="TD.ListeN 2 3 4 2" xfId="45486" xr:uid="{C0DCF737-1FA1-4916-B9B2-50B0DAB5AE55}"/>
    <cellStyle name="TD.ListeN 2 3 5" xfId="35968" xr:uid="{34E48FF2-53BF-4B5C-9FCD-23DC2E6F483E}"/>
    <cellStyle name="TD.ListeN 2 3 6" xfId="37160" xr:uid="{32F870CF-977C-4969-8F91-E9BC56D79E8A}"/>
    <cellStyle name="TD.ListeN 2 3 6 2" xfId="46696" xr:uid="{643D2DD6-6338-4E2B-8E25-592AC57BA7AC}"/>
    <cellStyle name="TD.ListeN 2 3 7" xfId="19274" xr:uid="{A4A69C73-51CF-4FFA-88BF-CF36450F05C2}"/>
    <cellStyle name="TD.ListeN 2 3 8" xfId="47458" xr:uid="{9E8B0E10-017A-4308-887F-24EB4B13390D}"/>
    <cellStyle name="TD.ListeN 2 4" xfId="14781" xr:uid="{43163ED6-8E5C-44E2-8B75-B8E38399E728}"/>
    <cellStyle name="TD.ListeN 2 4 2" xfId="20940" xr:uid="{DE994B22-8D90-4CFE-B6EE-E6B03BB86F9B}"/>
    <cellStyle name="TD.ListeN 2 4 2 2" xfId="38313" xr:uid="{896103E6-7A89-488B-8D75-DF85E1887954}"/>
    <cellStyle name="TD.ListeN 2 4 3" xfId="25900" xr:uid="{B39B2C3D-1665-4FF5-AD71-AA4B3052CD2E}"/>
    <cellStyle name="TD.ListeN 2 5" xfId="17374" xr:uid="{5BB5381E-762E-4333-B786-B31651F703C4}"/>
    <cellStyle name="TD.ListeN 2 5 2" xfId="23533" xr:uid="{DCEFB916-AD18-42FE-AB9B-7F69AB0F37DF}"/>
    <cellStyle name="TD.ListeN 2 5 2 2" xfId="41403" xr:uid="{94B64DE3-3FF3-4678-A075-5A688CFA3737}"/>
    <cellStyle name="TD.ListeN 2 5 3" xfId="29091" xr:uid="{B002E137-79FE-4788-9127-4FCEC590075C}"/>
    <cellStyle name="TD.ListeN 2 6" xfId="32075" xr:uid="{DCDE4AB9-A87F-405F-A493-058D44B513AE}"/>
    <cellStyle name="TD.ListeN 2 6 2" xfId="43830" xr:uid="{C082BA80-2E10-4C0F-BD25-6ED0778A37EE}"/>
    <cellStyle name="TD.ListeN 2 7" xfId="18776" xr:uid="{57CC9DDC-2544-41E6-B3DF-A220A1053CF8}"/>
    <cellStyle name="TD.Titel" xfId="11073" xr:uid="{9A7ACE87-FBBE-4035-BE98-2ECBBD02EA30}"/>
    <cellStyle name="TD.Titel 2" xfId="14771" xr:uid="{DE22AE0E-D59B-4C44-B6E7-17A0B3B0ED15}"/>
    <cellStyle name="TD.Titel 2 2" xfId="20930" xr:uid="{1075B146-BA6E-43A9-8E42-2E795172F379}"/>
    <cellStyle name="TD.Titel 3" xfId="17367" xr:uid="{75CBC706-91D1-4599-A9F6-B1E8D249CE4F}"/>
    <cellStyle name="TD.Titel 3 2" xfId="23526" xr:uid="{AE4C41A8-8143-425E-B2D7-DDFBBDC9AD68}"/>
    <cellStyle name="TD.Titel 4" xfId="18821" xr:uid="{FBFAC013-2CD3-4787-BDE2-AF2A5E2E4C21}"/>
    <cellStyle name="TD.Titel 5" xfId="18779" xr:uid="{2398774D-0D43-48CF-ADCF-E55A781FB825}"/>
    <cellStyle name="TD.UnterTitel" xfId="11074" xr:uid="{F0871D1A-C07D-42C0-8D8A-330F863239D6}"/>
    <cellStyle name="Text Indent A" xfId="2801" xr:uid="{B6B24304-BA17-47DC-9A6A-8CEFD3ECE52B}"/>
    <cellStyle name="Text Indent B" xfId="2802" xr:uid="{28E298AA-7CE5-4CF7-9704-58821818AA79}"/>
    <cellStyle name="Text Indent C" xfId="2803" xr:uid="{531EEA7A-635D-4C33-8808-9267C7688B87}"/>
    <cellStyle name="Texto de Aviso 2" xfId="64" xr:uid="{00000000-0005-0000-0000-00008B000000}"/>
    <cellStyle name="Texto de Aviso 2 2" xfId="6488" xr:uid="{1D94F2BB-0EE2-49CF-B209-59354019E930}"/>
    <cellStyle name="Texto de Aviso 3" xfId="7505" xr:uid="{E84303D8-34B4-4A49-8618-F2D80309C389}"/>
    <cellStyle name="Texto Explicativo 2" xfId="66" xr:uid="{00000000-0005-0000-0000-00008C000000}"/>
    <cellStyle name="Texto Explicativo 2 2" xfId="13742" xr:uid="{21E6F30C-60E2-4BEC-BBB3-E773F911FBB1}"/>
    <cellStyle name="Texto Explicativo 2 3" xfId="11091" xr:uid="{034F2943-C14D-4704-8FFF-068E7F7409F4}"/>
    <cellStyle name="Texto Explicativo 2 4" xfId="7456" xr:uid="{9F893A86-D411-4A28-B747-771DA56B0E3B}"/>
    <cellStyle name="Texto Explicativo 3" xfId="7507" xr:uid="{C0E49953-2A57-48F6-99FA-22EFF9D2EA79}"/>
    <cellStyle name="Title" xfId="4645" xr:uid="{3C58AA12-2589-4A48-82B7-F0848130B215}"/>
    <cellStyle name="Título 1" xfId="44" builtinId="16" customBuiltin="1"/>
    <cellStyle name="Título 1 2" xfId="5510" xr:uid="{89E997DF-B797-4F59-B501-2A1A0A76CB16}"/>
    <cellStyle name="Título 2" xfId="45" builtinId="17" customBuiltin="1"/>
    <cellStyle name="Título 2 2" xfId="7435" xr:uid="{4D252528-816A-487D-A6A5-125D392004CC}"/>
    <cellStyle name="Título 3" xfId="46" builtinId="18" customBuiltin="1"/>
    <cellStyle name="Título 3 2" xfId="7461" xr:uid="{53F6AD56-D81B-4D4A-AAD8-0355672550D5}"/>
    <cellStyle name="Título 4 2" xfId="60" xr:uid="{00000000-0005-0000-0000-000090000000}"/>
    <cellStyle name="Título 4 2 2" xfId="7472" xr:uid="{A166C342-BE79-4189-AE83-90E6C2E64A7E}"/>
    <cellStyle name="Título 4 3" xfId="7503" xr:uid="{BA97554F-6673-4465-B520-88B422587E1C}"/>
    <cellStyle name="Título 5" xfId="59" xr:uid="{00000000-0005-0000-0000-000091000000}"/>
    <cellStyle name="Título 5 2" xfId="7474" xr:uid="{3015B34D-7D70-422B-820F-9A7E490CB929}"/>
    <cellStyle name="Título 6" xfId="7502" xr:uid="{2843C6D3-01DF-4357-A09C-4CE779CB06C7}"/>
    <cellStyle name="Título 7" xfId="49766" xr:uid="{5E2401B2-A9F6-4B23-B244-081F00E0DCD0}"/>
    <cellStyle name="TopGrey" xfId="4646" xr:uid="{C15E2863-F96D-4852-B791-0BB22C8A6F39}"/>
    <cellStyle name="TopGrey 2" xfId="11095" xr:uid="{AE35B561-7948-4BF8-B569-06A6200E8C53}"/>
    <cellStyle name="TopGrey 2 2" xfId="11889" xr:uid="{C26B3C73-C6C4-4CF6-8642-25D1DD52D52E}"/>
    <cellStyle name="TopGrey 2 2 2" xfId="13645" xr:uid="{2226AA01-1974-449D-A55B-975A010CD4B4}"/>
    <cellStyle name="TopGrey 2 2 2 2" xfId="17275" xr:uid="{CFC82B9C-6253-4220-8E78-D4DA0B2705CB}"/>
    <cellStyle name="TopGrey 2 2 2 2 2" xfId="23434" xr:uid="{A92F5DF7-417B-47BE-98C5-026A03CBC4D1}"/>
    <cellStyle name="TopGrey 2 2 2 2 2 2" xfId="40701" xr:uid="{AF9E09D0-FEA3-4380-9DE5-E4A07DD5D763}"/>
    <cellStyle name="TopGrey 2 2 2 2 3" xfId="28342" xr:uid="{CCF30A32-FC87-4A79-B475-73D576F55457}"/>
    <cellStyle name="TopGrey 2 2 2 3" xfId="18179" xr:uid="{BC7DCDC9-3BB0-410C-9F4E-FD7F825FD9B9}"/>
    <cellStyle name="TopGrey 2 2 2 3 2" xfId="24338" xr:uid="{7B8657D4-0AE1-4BCC-A5E5-782D6CB5ED74}"/>
    <cellStyle name="TopGrey 2 2 2 3 2 2" xfId="43790" xr:uid="{33DDF8A8-4897-416B-AD9F-E05355B67C6E}"/>
    <cellStyle name="TopGrey 2 2 2 3 3" xfId="31566" xr:uid="{4FB4B1BC-7EAB-4CD2-9EDC-0CDDDE4BB4DD}"/>
    <cellStyle name="TopGrey 2 2 2 4" xfId="34558" xr:uid="{996462AC-8ECE-4357-9DCD-BBCFF1287219}"/>
    <cellStyle name="TopGrey 2 2 2 5" xfId="24671" xr:uid="{DB76E62F-1E90-42B3-9C39-7C32A74029F6}"/>
    <cellStyle name="TopGrey 2 2 2 6" xfId="47095" xr:uid="{320816F2-9940-40DE-BDBD-9AFA90729525}"/>
    <cellStyle name="TopGrey 2 2 3" xfId="15572" xr:uid="{36C0E430-2887-4D67-AFED-0841822FD17A}"/>
    <cellStyle name="TopGrey 2 2 3 2" xfId="21731" xr:uid="{ACB9354F-5200-4ADF-9AF0-245E6C743F81}"/>
    <cellStyle name="TopGrey 2 2 3 2 2" xfId="39104" xr:uid="{105618FA-9190-4296-BA6E-8750F37456D3}"/>
    <cellStyle name="TopGrey 2 2 3 3" xfId="26693" xr:uid="{4898DB81-FE18-4745-83B4-136B171BADD0}"/>
    <cellStyle name="TopGrey 2 2 4" xfId="17380" xr:uid="{1C8DC25C-79E8-47B4-93A2-3C1875E00BA2}"/>
    <cellStyle name="TopGrey 2 2 4 2" xfId="23539" xr:uid="{AE9E8C81-5CCB-4181-A257-1E88B2A70F3E}"/>
    <cellStyle name="TopGrey 2 2 4 2 2" xfId="42194" xr:uid="{9A2C2F14-66D2-4F26-88A3-4FA60EAF57B7}"/>
    <cellStyle name="TopGrey 2 2 4 3" xfId="29884" xr:uid="{5A0C02FF-F75C-483B-B149-603290D7EB8A}"/>
    <cellStyle name="TopGrey 2 2 5" xfId="32868" xr:uid="{C5B81F75-9543-4A8F-B745-F29A3872E040}"/>
    <cellStyle name="TopGrey 2 2 5 2" xfId="44623" xr:uid="{A84D497D-40D9-4C6D-BBFC-742A72815279}"/>
    <cellStyle name="TopGrey 2 2 6" xfId="19276" xr:uid="{EC9B6CF1-3739-4EB4-BC93-1021464DAC15}"/>
    <cellStyle name="TopGrey 2 2 7" xfId="46987" xr:uid="{A11CE25C-6A9F-4A79-8CC6-3161FB0CF089}"/>
    <cellStyle name="TopGrey 2 3" xfId="12853" xr:uid="{60599278-D74F-47F1-AC4A-E04D1CC77A6C}"/>
    <cellStyle name="TopGrey 2 3 2" xfId="16483" xr:uid="{31F9BA51-7EB3-4A1B-9D95-04EE54F39F4A}"/>
    <cellStyle name="TopGrey 2 3 2 2" xfId="22642" xr:uid="{B7D23BEE-A258-44D8-8761-35B95B7B1D51}"/>
    <cellStyle name="TopGrey 2 3 2 2 2" xfId="39909" xr:uid="{223F3A9D-C2B3-4D5B-BC3E-CB5F0B9F6906}"/>
    <cellStyle name="TopGrey 2 3 2 3" xfId="27550" xr:uid="{B928014D-57A7-40E8-9596-683F77DF0DEA}"/>
    <cellStyle name="TopGrey 2 3 3" xfId="18172" xr:uid="{4E199E1B-2D10-4AA9-96AF-0F0F1784A9BE}"/>
    <cellStyle name="TopGrey 2 3 3 2" xfId="24331" xr:uid="{7AF43DE7-4D53-4667-9670-1237DAF994DD}"/>
    <cellStyle name="TopGrey 2 3 3 2 2" xfId="42998" xr:uid="{58301CB6-A4D8-40D7-A006-CA4A31E8A374}"/>
    <cellStyle name="TopGrey 2 3 3 3" xfId="30774" xr:uid="{433E398E-1328-4A9B-A64E-EF8038EBE62E}"/>
    <cellStyle name="TopGrey 2 3 4" xfId="33766" xr:uid="{CBBF6CE0-BE83-4477-B318-35F74557DBF1}"/>
    <cellStyle name="TopGrey 2 3 4 2" xfId="45485" xr:uid="{186AFC4D-0986-490E-9A0E-E44AE3620A26}"/>
    <cellStyle name="TopGrey 2 3 5" xfId="35967" xr:uid="{98135B86-9EED-4B65-80CF-CC0D3E5CE11B}"/>
    <cellStyle name="TopGrey 2 3 6" xfId="37159" xr:uid="{122215C8-D91D-4A53-BEE2-165579A5B1D2}"/>
    <cellStyle name="TopGrey 2 3 6 2" xfId="46695" xr:uid="{0DF4E1F7-2338-4720-A67F-A97DA00CA716}"/>
    <cellStyle name="TopGrey 2 3 7" xfId="18575" xr:uid="{FF4BAEC8-26B5-4732-893E-0AEDED75294D}"/>
    <cellStyle name="TopGrey 2 3 8" xfId="47457" xr:uid="{BF1B7BA0-4202-4F1A-8E2A-13B0E9BAECA0}"/>
    <cellStyle name="TopGrey 2 4" xfId="14780" xr:uid="{894C9D92-E806-470C-89C7-6D43B9376E6E}"/>
    <cellStyle name="TopGrey 2 4 2" xfId="20939" xr:uid="{608C7E43-4773-4513-9C9D-998A2D15521F}"/>
    <cellStyle name="TopGrey 2 4 2 2" xfId="38312" xr:uid="{DBBF7AE7-FA99-473C-9537-0FB5987D82F3}"/>
    <cellStyle name="TopGrey 2 4 3" xfId="25899" xr:uid="{73EC9B05-C764-4CC4-A534-6456DFC85D0F}"/>
    <cellStyle name="TopGrey 2 5" xfId="17373" xr:uid="{5DDBDCBB-574A-4493-95EF-C30002512C07}"/>
    <cellStyle name="TopGrey 2 5 2" xfId="23532" xr:uid="{FAD5B893-1A3D-4A6E-B2E9-6D1C844AABC2}"/>
    <cellStyle name="TopGrey 2 5 2 2" xfId="41402" xr:uid="{44AE6213-B6A9-452F-AB40-94E3F450868C}"/>
    <cellStyle name="TopGrey 2 5 3" xfId="29090" xr:uid="{CCDFBD09-987E-46A4-9CD8-24A192777BC7}"/>
    <cellStyle name="TopGrey 2 6" xfId="32074" xr:uid="{3276DA0D-3747-44EB-A0A4-9FFCD009454A}"/>
    <cellStyle name="TopGrey 2 6 2" xfId="43829" xr:uid="{2D4B5A92-8A6B-4E27-9257-4EB03C24AAFC}"/>
    <cellStyle name="TopGrey 2 7" xfId="19092" xr:uid="{C31E4760-825C-417D-AFD8-4446C2A88494}"/>
    <cellStyle name="TopGrey 3" xfId="11075" xr:uid="{613472AC-377F-43E0-9D82-27184BF89568}"/>
    <cellStyle name="Total" xfId="52" builtinId="25" customBuiltin="1"/>
    <cellStyle name="TOTAL 2" xfId="2804" xr:uid="{880883B2-61A6-411C-914F-E136F961D932}"/>
    <cellStyle name="Total 2 2" xfId="5524" xr:uid="{8CCDDBB1-B8B1-42D2-B03F-72F6A09C7A4A}"/>
    <cellStyle name="Total 2 2 2" xfId="23513" xr:uid="{2C11CBDF-2A60-4D04-8FF1-3F2E72E707A6}"/>
    <cellStyle name="Total 2 2 3" xfId="17354" xr:uid="{F77E22E7-5A55-4778-9B28-132853C93CDB}"/>
    <cellStyle name="Total 2 3" xfId="18194" xr:uid="{1785AFAB-A50F-44F3-9E06-C2530358F042}"/>
    <cellStyle name="Total 2 3 2" xfId="24353" xr:uid="{4548931F-033A-45B2-9E50-1255FFD61047}"/>
    <cellStyle name="Total 2 4" xfId="19912" xr:uid="{8382E03B-B864-4D72-B25E-A57D4CCEACEA}"/>
    <cellStyle name="Total 2 5" xfId="47166" xr:uid="{83C44D0A-CA2B-4E82-8F2C-28643DF824BF}"/>
    <cellStyle name="Total 2 6" xfId="47545" xr:uid="{A41EB5B6-40B9-48E5-A22C-8CAC502FA77A}"/>
    <cellStyle name="Total 2 7" xfId="47562" xr:uid="{E51ADC7F-E4C9-45B3-99FF-948DB35E7D32}"/>
    <cellStyle name="Total 2 8" xfId="13743" xr:uid="{CC81914D-8D2D-495A-860A-442AD34B3B47}"/>
    <cellStyle name="Total 2 9" xfId="7469" xr:uid="{1B763D62-27D0-409D-967E-88C71ECF7CE6}"/>
    <cellStyle name="un" xfId="4647" xr:uid="{293A907D-7C83-4B1E-9C46-3103B1834CD6}"/>
    <cellStyle name="un 2" xfId="4958" xr:uid="{2A34188B-C3F4-4078-BD39-7D743536C429}"/>
    <cellStyle name="un 2 10" xfId="10565" xr:uid="{8B493063-3F3D-4D2A-8F37-9461FFEF82AA}"/>
    <cellStyle name="un 2 11" xfId="10765" xr:uid="{E9B3B50E-D70A-4368-8C6C-0DACD6E19259}"/>
    <cellStyle name="un 2 12" xfId="14772" xr:uid="{BF540D57-9767-4011-B9C8-39E2858FB93C}"/>
    <cellStyle name="un 2 2" xfId="5933" xr:uid="{F39B04A1-16CE-4AD7-9791-F66D78B4F3CC}"/>
    <cellStyle name="un 2 2 2" xfId="20931" xr:uid="{45398549-5AA3-4654-8BD8-85728F0D21D6}"/>
    <cellStyle name="un 2 3" xfId="6319" xr:uid="{0EF84425-D7D1-4DFA-AC76-F5146E8F6AF7}"/>
    <cellStyle name="un 2 4" xfId="6749" xr:uid="{C197B9BB-8C96-439B-A239-015C6F28501F}"/>
    <cellStyle name="un 2 5" xfId="7071" xr:uid="{9C803E06-356D-4F6E-84BF-4FBB57E919C8}"/>
    <cellStyle name="un 2 6" xfId="7426" xr:uid="{766B84BE-C461-415E-B992-91AD938DED70}"/>
    <cellStyle name="un 2 7" xfId="8156" xr:uid="{B87E98B0-24ED-48E9-996F-96F9A617F726}"/>
    <cellStyle name="un 2 8" xfId="8930" xr:uid="{B77574A0-2BE6-4F11-8C97-EA43EE5B9DCD}"/>
    <cellStyle name="un 2 9" xfId="10282" xr:uid="{F25CF4F4-1046-493D-8B0B-64B9C492B541}"/>
    <cellStyle name="un 3" xfId="4968" xr:uid="{D64D251F-61A0-48CE-A86F-DE9345F0C382}"/>
    <cellStyle name="un 3 10" xfId="10575" xr:uid="{31D49A3C-B5CA-4CDD-845F-9D43397255E2}"/>
    <cellStyle name="un 3 11" xfId="10775" xr:uid="{AC152C21-577E-4B3F-8EBF-641F5A1537E6}"/>
    <cellStyle name="un 3 12" xfId="17368" xr:uid="{D3C53EE6-95FD-47C5-8DF4-90C58C4613DB}"/>
    <cellStyle name="un 3 2" xfId="5943" xr:uid="{4C1ACED6-5149-4067-9FCA-2B4D50275301}"/>
    <cellStyle name="un 3 2 2" xfId="23527" xr:uid="{F3EFE5F2-0CBE-424E-B4A8-94838F1FDC51}"/>
    <cellStyle name="un 3 3" xfId="6329" xr:uid="{B227BDF3-6187-46C3-834B-826885950E9D}"/>
    <cellStyle name="un 3 4" xfId="6759" xr:uid="{596A8FF5-268B-4C10-B1EB-0F4DBC88C1BA}"/>
    <cellStyle name="un 3 5" xfId="7081" xr:uid="{8AD9388B-83AA-483D-A867-CCB80C9365AD}"/>
    <cellStyle name="un 3 6" xfId="7431" xr:uid="{D914AB10-7087-44DC-A1E6-36165D998441}"/>
    <cellStyle name="un 3 7" xfId="8166" xr:uid="{F90709E3-D0BB-4AC1-8EAF-AAD6FBD9839F}"/>
    <cellStyle name="un 3 8" xfId="8940" xr:uid="{0C9BE61F-1DCA-4E0E-92AC-E11B3432DE90}"/>
    <cellStyle name="un 3 9" xfId="10292" xr:uid="{27FA2478-BAB0-4C49-9FCD-DED29AD2F095}"/>
    <cellStyle name="un 4" xfId="5425" xr:uid="{F34DED90-96F2-4B35-8E78-0B74DE6FAE86}"/>
    <cellStyle name="un 4 2" xfId="18822" xr:uid="{D061367F-5651-45CD-8594-3D36A43AA05A}"/>
    <cellStyle name="un 5" xfId="5955" xr:uid="{F4F8FB34-FA89-4C59-94B9-B05D3535699C}"/>
    <cellStyle name="un 5 2" xfId="19769" xr:uid="{CB3F034C-B09C-4CE9-A7EC-4851FC55D859}"/>
    <cellStyle name="un 6" xfId="6346" xr:uid="{2799186A-238A-4D28-AA8A-D907FB569FBC}"/>
    <cellStyle name="un 6 2" xfId="47440" xr:uid="{BD3648EC-2F6B-47E4-9C46-3B7E3F326F6A}"/>
    <cellStyle name="un 7" xfId="7178" xr:uid="{93B73225-5DFD-4B04-8719-6B6C05132487}"/>
    <cellStyle name="un 7 2" xfId="47713" xr:uid="{B6C223C9-B15E-4441-AE66-063FBBBB72B6}"/>
    <cellStyle name="un 8" xfId="7853" xr:uid="{E0CF8328-0521-4BC5-988A-FB8D3D716826}"/>
    <cellStyle name="User_Defined_A" xfId="11076" xr:uid="{A5EBAD96-6852-4506-A176-5FB6A3F71D4A}"/>
    <cellStyle name="V¡rgula" xfId="4648" xr:uid="{5B742994-F10D-4CC0-A746-0B405D02A6EE}"/>
    <cellStyle name="Valuta [0]_laroux" xfId="2805" xr:uid="{C5F453C6-AC86-4C8E-9CC2-F3F04FA18958}"/>
    <cellStyle name="Valuta_laroux" xfId="2806" xr:uid="{C4264E51-8228-4D3E-B70C-6DE9796AFC3E}"/>
    <cellStyle name="Vírgula 10" xfId="49726" xr:uid="{71D6419F-716D-4CDB-BD0D-DB8C54985E00}"/>
    <cellStyle name="Vírgula 11" xfId="11928" xr:uid="{3A7A1F4F-B056-4DB8-9734-C1E9D8177888}"/>
    <cellStyle name="Vírgula 11 2" xfId="13655" xr:uid="{6F0EC5DD-70F0-4148-822D-D4375E791CBB}"/>
    <cellStyle name="Vírgula 11 2 2" xfId="17285" xr:uid="{FCF6ED0B-69E1-4F76-AD34-F2FC5B48FE5E}"/>
    <cellStyle name="Vírgula 11 2 2 2" xfId="23444" xr:uid="{D01E4BAF-1DA8-40B0-ADFF-497EE78556FC}"/>
    <cellStyle name="Vírgula 11 2 2 2 2" xfId="49479" xr:uid="{394D1A99-C440-4247-A230-89A93B58B614}"/>
    <cellStyle name="Vírgula 11 2 2 3" xfId="48825" xr:uid="{9CBFE7E3-6E91-407E-91B6-838972A8EFCC}"/>
    <cellStyle name="Vírgula 11 2 3" xfId="19798" xr:uid="{7E4E2663-28E8-455C-932F-A2F398CDA9DC}"/>
    <cellStyle name="Vírgula 11 2 3 2" xfId="49698" xr:uid="{8A14CA5F-B93E-4402-A099-F889668C3286}"/>
    <cellStyle name="Vírgula 11 2 3 3" xfId="49043" xr:uid="{80F30FA2-8FFC-451C-9EDC-CA4D5ACEEDEB}"/>
    <cellStyle name="Vírgula 11 2 4" xfId="47105" xr:uid="{C3709C79-FECE-4415-9E59-4DCF4B506D9D}"/>
    <cellStyle name="Vírgula 11 2 4 2" xfId="49260" xr:uid="{211D119F-834E-4F70-A6B3-CBAA7A6B596E}"/>
    <cellStyle name="Vírgula 11 2 5" xfId="47479" xr:uid="{63540854-B33E-45B7-9385-1EE0EF2B69A4}"/>
    <cellStyle name="Vírgula 11 2 6" xfId="47824" xr:uid="{567BB45C-D236-46EF-B9A2-DFAFBED00EDE}"/>
    <cellStyle name="Vírgula 11 3" xfId="15586" xr:uid="{265EA672-757D-4676-ADF1-CC7854D89301}"/>
    <cellStyle name="Vírgula 11 3 2" xfId="21745" xr:uid="{9F1AAFC9-81C2-4B5E-AB97-EA1CC4EC0301}"/>
    <cellStyle name="Vírgula 11 3 2 2" xfId="49375" xr:uid="{C1FF5E98-C3F4-4AAB-9DB6-E8D7D2415823}"/>
    <cellStyle name="Vírgula 11 3 3" xfId="47938" xr:uid="{08AC3AAA-A8C0-4300-B7E6-AF7A63CB1E57}"/>
    <cellStyle name="Vírgula 11 4" xfId="19118" xr:uid="{0E00241F-29BE-450C-B494-6FA987329F14}"/>
    <cellStyle name="Vírgula 11 4 2" xfId="49596" xr:uid="{184BA362-A4D1-4082-8E9A-DD907F524F27}"/>
    <cellStyle name="Vírgula 11 4 3" xfId="48941" xr:uid="{C8998BBD-708D-403E-AB72-F3F61CF6DE08}"/>
    <cellStyle name="Vírgula 11 5" xfId="46997" xr:uid="{B3B3472C-6B0F-4E67-B6B4-62F971864916}"/>
    <cellStyle name="Vírgula 11 5 2" xfId="49158" xr:uid="{7E260FB1-F267-4277-B3EE-1F53353D6F92}"/>
    <cellStyle name="Vírgula 11 6" xfId="47342" xr:uid="{43344F76-D577-4EAE-BE1C-52BA5F0155CE}"/>
    <cellStyle name="Vírgula 11 7" xfId="47722" xr:uid="{F4F8D39F-1B7D-42B4-909E-A70E3EE33EFD}"/>
    <cellStyle name="Vírgula 12" xfId="49764" xr:uid="{8B0917D1-8551-43FB-9EE5-91701D7A5C6A}"/>
    <cellStyle name="Vírgula 13" xfId="2814" xr:uid="{BA53B0DD-72D3-4287-ADB1-CBE2F6EE95B0}"/>
    <cellStyle name="Vírgula 13 2" xfId="2840" xr:uid="{C9ACBEB1-6A46-4425-8B40-2754A71D12BA}"/>
    <cellStyle name="Vírgula 13 2 2" xfId="3027" xr:uid="{A44B4E2E-712B-49D7-B898-93CB0358495C}"/>
    <cellStyle name="Vírgula 13 3" xfId="3011" xr:uid="{4DE1F33F-5EFB-401A-8553-E9B2C6810E2B}"/>
    <cellStyle name="Vírgula 13 4" xfId="2819" xr:uid="{957913F0-68AC-45E8-9D23-883087A91F9C}"/>
    <cellStyle name="Vírgula 13 4 2" xfId="2842" xr:uid="{801E6EB2-936D-4694-BDC8-D4CC24C64302}"/>
    <cellStyle name="Vírgula 13 4 2 2" xfId="3029" xr:uid="{762DDDC9-EFE8-44B9-8D18-DE94EE0E63FB}"/>
    <cellStyle name="Vírgula 13 4 3" xfId="2822" xr:uid="{E6E1870E-B280-4C05-8860-AE0ED1EA64A2}"/>
    <cellStyle name="Vírgula 13 4 3 2" xfId="2843" xr:uid="{29BFBDFB-50A7-4AF4-951E-0245D1CB3DD8}"/>
    <cellStyle name="Vírgula 13 4 3 2 2" xfId="3030" xr:uid="{CFC3AFD9-5584-498E-B0A4-F24592BCE0ED}"/>
    <cellStyle name="Vírgula 13 4 3 3" xfId="3018" xr:uid="{4670A9FB-F6FD-48D0-9DCC-7F79DBF9AFD4}"/>
    <cellStyle name="Vírgula 13 4 4" xfId="3016" xr:uid="{CF986905-1CA5-4659-B344-C5B9CBF0D8F3}"/>
    <cellStyle name="Vírgula 13 5" xfId="49896" xr:uid="{90344F97-86A6-4FB6-ABDA-3D4F07B2DBDE}"/>
    <cellStyle name="Vírgula 14" xfId="50429" xr:uid="{9526D66D-281E-420A-8C3D-891C8EF48AD5}"/>
    <cellStyle name="Vírgula 15" xfId="50320" xr:uid="{086944F8-671C-4B1F-B8A7-A710182CAB0A}"/>
    <cellStyle name="Vírgula 15 2" xfId="2829" xr:uid="{2D6F7B06-949F-4BC6-BB4F-C0CEBAB9574A}"/>
    <cellStyle name="Vírgula 15 2 2" xfId="2846" xr:uid="{C606EEE5-A119-4710-B9BF-D78C6530824B}"/>
    <cellStyle name="Vírgula 15 2 2 2" xfId="3033" xr:uid="{3F5FA1E2-C255-4691-9A7B-9E33256E400E}"/>
    <cellStyle name="Vírgula 15 2 3" xfId="3023" xr:uid="{F40FB363-077A-40C2-B4BB-CF8F8C1E7194}"/>
    <cellStyle name="Vírgula 2" xfId="2824" xr:uid="{56BA9E04-BD00-43DE-9B90-30E6E76922DC}"/>
    <cellStyle name="Vírgula 2 10" xfId="13675" xr:uid="{A82E179B-2232-41E5-944B-5C20D51870E1}"/>
    <cellStyle name="Vírgula 2 10 2" xfId="17304" xr:uid="{6D6B65F1-6191-4B0A-ADF4-DBEDD87B4EFD}"/>
    <cellStyle name="Vírgula 2 10 2 2" xfId="23463" xr:uid="{71BAB55E-2460-4BB0-9527-E150591086E0}"/>
    <cellStyle name="Vírgula 2 10 2 2 2" xfId="49498" xr:uid="{ADEF54BE-B5C1-40FA-B5E1-20CF2154B010}"/>
    <cellStyle name="Vírgula 2 10 2 3" xfId="48844" xr:uid="{7186014A-2C91-4D57-9255-799E047BD43F}"/>
    <cellStyle name="Vírgula 2 10 3" xfId="19819" xr:uid="{F339547F-9429-4E76-BAC7-AB1AEA19F9CC}"/>
    <cellStyle name="Vírgula 2 10 3 2" xfId="49717" xr:uid="{F9B76C2A-8A19-410D-9B43-B91667C8872D}"/>
    <cellStyle name="Vírgula 2 10 3 3" xfId="49062" xr:uid="{A15A813F-A44B-48E4-988A-69B017793E7C}"/>
    <cellStyle name="Vírgula 2 10 4" xfId="47124" xr:uid="{9B8AB90A-2512-469E-BF2F-B5B84F4F7AD2}"/>
    <cellStyle name="Vírgula 2 10 4 2" xfId="49279" xr:uid="{082C707E-5F0A-4DE7-90D8-3BC5C7065675}"/>
    <cellStyle name="Vírgula 2 10 5" xfId="47498" xr:uid="{B4A3A696-5427-41AF-AA8D-71565B01F563}"/>
    <cellStyle name="Vírgula 2 10 6" xfId="47843" xr:uid="{05BA508B-DA55-4119-B424-D1D1BD104BA0}"/>
    <cellStyle name="Vírgula 2 11" xfId="10825" xr:uid="{D96BC657-8034-4B79-B6A2-ECEBA51B8787}"/>
    <cellStyle name="Vírgula 2 11 2" xfId="13775" xr:uid="{F97BF528-660C-462E-AEF3-34C5B2A7D057}"/>
    <cellStyle name="Vírgula 2 11 2 2" xfId="19934" xr:uid="{C817D31C-34C1-43B4-A11E-5634B7F456B0}"/>
    <cellStyle name="Vírgula 2 11 2 3" xfId="49287" xr:uid="{4601EFDB-7EB1-48C9-921B-F9EA77A2CA2E}"/>
    <cellStyle name="Vírgula 2 11 3" xfId="18232" xr:uid="{401CED45-D1DA-47D0-9315-BC0330A34EC8}"/>
    <cellStyle name="Vírgula 2 11 4" xfId="46901" xr:uid="{1C597BF6-B511-44D8-BB27-C91A1770EFD3}"/>
    <cellStyle name="Vírgula 2 11 5" xfId="47219" xr:uid="{388BEDD1-F521-4B8F-B8FD-5296DC8123BF}"/>
    <cellStyle name="Vírgula 2 11 6" xfId="47851" xr:uid="{B7D2ADE1-B92E-4D60-9099-190070BE796B}"/>
    <cellStyle name="Vírgula 2 12" xfId="13702" xr:uid="{BC7A6371-47F1-4C82-8331-6178DDD3E5E0}"/>
    <cellStyle name="Vírgula 2 12 2" xfId="17318" xr:uid="{A0348728-5FB9-403B-95FA-62378E87FD6D}"/>
    <cellStyle name="Vírgula 2 12 2 2" xfId="23477" xr:uid="{F5F1A679-CBD6-43D9-A38E-2CFC1D319E65}"/>
    <cellStyle name="Vírgula 2 12 2 3" xfId="49507" xr:uid="{666C2C4C-A67E-4AE4-950B-5A7FE212EEA9}"/>
    <cellStyle name="Vírgula 2 12 3" xfId="19855" xr:uid="{72196F31-FC1D-4DB2-9CAE-F6802D882633}"/>
    <cellStyle name="Vírgula 2 12 4" xfId="47136" xr:uid="{42488B5E-4805-40BE-913E-6BB874FDB6C7}"/>
    <cellStyle name="Vírgula 2 12 5" xfId="47516" xr:uid="{6915C970-46BF-49A3-9C31-6E363B72B762}"/>
    <cellStyle name="Vírgula 2 12 6" xfId="48854" xr:uid="{EE6FB1D3-C9FB-4891-BB61-84A31246B7DE}"/>
    <cellStyle name="Vírgula 2 13" xfId="13766" xr:uid="{61C0E37F-11B3-4A6C-8713-D46CB792622F}"/>
    <cellStyle name="Vírgula 2 13 2" xfId="19925" xr:uid="{B6F5203D-FDB8-4B4F-9719-0510D7140CAD}"/>
    <cellStyle name="Vírgula 2 13 3" xfId="49071" xr:uid="{085E8E8E-BBD7-4E28-B265-65E50331D455}"/>
    <cellStyle name="Vírgula 2 14" xfId="18196" xr:uid="{42195EDF-4256-4E18-A5FF-EE3F8FD8ED93}"/>
    <cellStyle name="Vírgula 2 15" xfId="46898" xr:uid="{1B3DD5E6-CEDC-4483-8432-8A5667F767B2}"/>
    <cellStyle name="Vírgula 2 16" xfId="47182" xr:uid="{86C3680E-B97C-43A3-91BB-A14529D1B52A}"/>
    <cellStyle name="Vírgula 2 17" xfId="47199" xr:uid="{E96B3E6D-CE19-430F-8097-7757B1A5FE32}"/>
    <cellStyle name="Vírgula 2 18" xfId="47575" xr:uid="{5582A88D-3BE8-41F5-9A6E-2F53930A2B2F}"/>
    <cellStyle name="Vírgula 2 19" xfId="10788" xr:uid="{0AFBD599-ACE4-47CF-BC21-AD6B1C303438}"/>
    <cellStyle name="Vírgula 2 2" xfId="2844" xr:uid="{F0115D47-A094-4F09-9B45-3C9B03875CF9}"/>
    <cellStyle name="Vírgula 2 2 10" xfId="47211" xr:uid="{193D7D6E-32FE-40F8-899B-924540913E5D}"/>
    <cellStyle name="Vírgula 2 2 11" xfId="47583" xr:uid="{8B04C6B5-5A32-4BE6-9AFE-CB47C53258DF}"/>
    <cellStyle name="Vírgula 2 2 12" xfId="10852" xr:uid="{8264710C-1871-4C0C-8BD9-94833CF67ECC}"/>
    <cellStyle name="Vírgula 2 2 13" xfId="50020" xr:uid="{7A22FA1D-9DCC-48A8-BCE3-AB4178BD53B3}"/>
    <cellStyle name="Vírgula 2 2 14" xfId="50040" xr:uid="{C97D1F3E-13C5-4FF1-8499-17DB4FFF1BB9}"/>
    <cellStyle name="Vírgula 2 2 15" xfId="3194" xr:uid="{3DC8FA1F-4BA1-42D6-85BF-9523793B774D}"/>
    <cellStyle name="Vírgula 2 2 2" xfId="3031" xr:uid="{033F2239-9515-423C-BC78-9AB480C3C7F7}"/>
    <cellStyle name="Vírgula 2 2 2 10" xfId="47563" xr:uid="{B72D1CCD-5DF5-4EAC-B946-C5619B633D75}"/>
    <cellStyle name="Vírgula 2 2 2 11" xfId="47593" xr:uid="{1BD4A9D3-35FF-43E8-81F4-BE40F7E5507E}"/>
    <cellStyle name="Vírgula 2 2 2 12" xfId="10888" xr:uid="{EF879174-263B-4D19-8947-EA7D41EE112D}"/>
    <cellStyle name="Vírgula 2 2 2 13" xfId="49879" xr:uid="{2B592EB2-AF3C-463C-953A-58198BA3F453}"/>
    <cellStyle name="Vírgula 2 2 2 14" xfId="49948" xr:uid="{6827D3AD-CDF4-4835-B28E-D3E897A146A9}"/>
    <cellStyle name="Vírgula 2 2 2 15" xfId="50043" xr:uid="{5D32F551-BC04-4C5B-92C4-CA3B29383B4A}"/>
    <cellStyle name="Vírgula 2 2 2 16" xfId="5083" xr:uid="{94FEC03A-D249-429E-A202-29123590433F}"/>
    <cellStyle name="Vírgula 2 2 2 2" xfId="7152" xr:uid="{215FDE81-2140-4474-831B-4478DA9A1333}"/>
    <cellStyle name="Vírgula 2 2 2 2 2" xfId="6344" xr:uid="{B4F7229D-65F8-4459-B0ED-9D602AFE156F}"/>
    <cellStyle name="Vírgula 2 2 2 2 2 2" xfId="13720" xr:uid="{3E192373-059B-4CDD-B6E2-552469CF8F34}"/>
    <cellStyle name="Vírgula 2 2 2 2 2 2 2" xfId="17338" xr:uid="{4B732722-0118-410D-9029-5D38E13580F5}"/>
    <cellStyle name="Vírgula 2 2 2 2 2 2 2 2" xfId="23497" xr:uid="{41C9AA55-15B9-484B-9A92-A18D039E7311}"/>
    <cellStyle name="Vírgula 2 2 2 2 2 2 2 3" xfId="39122" xr:uid="{3DAB2A12-23CD-4DF9-B7F4-08989A08ACAC}"/>
    <cellStyle name="Vírgula 2 2 2 2 2 2 2 4" xfId="49456" xr:uid="{7606E3BB-42B2-44C6-8571-EFCA8C4636B5}"/>
    <cellStyle name="Vírgula 2 2 2 2 2 2 3" xfId="19872" xr:uid="{453EC496-2C5F-437A-A23B-E40D9CC16A85}"/>
    <cellStyle name="Vírgula 2 2 2 2 2 2 4" xfId="26763" xr:uid="{47433E10-130C-4495-A07F-D17D99912621}"/>
    <cellStyle name="Vírgula 2 2 2 2 2 2 5" xfId="47153" xr:uid="{766282C7-20F4-4AC3-8EB4-113EFD24CDD0}"/>
    <cellStyle name="Vírgula 2 2 2 2 2 2 6" xfId="47533" xr:uid="{D6B56E57-2553-4B2B-902D-0B2F98D82C38}"/>
    <cellStyle name="Vírgula 2 2 2 2 2 2 7" xfId="48019" xr:uid="{70FC4615-C6AD-433D-B737-98098DBBC926}"/>
    <cellStyle name="Vírgula 2 2 2 2 2 3" xfId="15682" xr:uid="{13B25342-CE08-4A5F-8848-EAFC0B12A268}"/>
    <cellStyle name="Vírgula 2 2 2 2 2 3 2" xfId="21841" xr:uid="{DFC6CE55-2B1B-474C-82ED-BD8AB6191DE5}"/>
    <cellStyle name="Vírgula 2 2 2 2 2 3 2 2" xfId="49677" xr:uid="{67296241-CF07-4B17-B820-FDFC0E15E510}"/>
    <cellStyle name="Vírgula 2 2 2 2 2 3 3" xfId="49022" xr:uid="{9B9A2844-2199-4638-B018-D697CA4B0AAB}"/>
    <cellStyle name="Vírgula 2 2 2 2 2 4" xfId="19210" xr:uid="{537788D6-20B8-41F6-B893-043A9DCA4996}"/>
    <cellStyle name="Vírgula 2 2 2 2 2 4 2" xfId="49239" xr:uid="{C9DED09E-CF35-45D6-9ED1-4218CDBA49AF}"/>
    <cellStyle name="Vírgula 2 2 2 2 2 5" xfId="47078" xr:uid="{5DC8F5D2-B4FA-4BB9-8AFF-4D2DD66498E3}"/>
    <cellStyle name="Vírgula 2 2 2 2 2 6" xfId="47432" xr:uid="{2429D2EB-B950-4AC3-B6A1-A9B3B60E7842}"/>
    <cellStyle name="Vírgula 2 2 2 2 2 7" xfId="47803" xr:uid="{6657FCC5-DA7F-4E9F-B854-0E739BFF515B}"/>
    <cellStyle name="Vírgula 2 2 2 2 2 8" xfId="12052" xr:uid="{A26718A5-AACA-4A04-BEC5-474A780689C8}"/>
    <cellStyle name="Vírgula 2 2 2 2 3" xfId="13707" xr:uid="{8AAC4041-91DD-4599-8021-12E959650C46}"/>
    <cellStyle name="Vírgula 2 2 2 2 3 2" xfId="17325" xr:uid="{1CC8ADD7-B4DA-4691-899D-1A82B05D8555}"/>
    <cellStyle name="Vírgula 2 2 2 2 3 2 2" xfId="23484" xr:uid="{49690C3A-43CE-4A8F-A4FF-8F6A4329F66F}"/>
    <cellStyle name="Vírgula 2 2 2 2 3 2 3" xfId="37474" xr:uid="{F8E329FE-9B3F-40AB-AC46-95AD5DB1EAEE}"/>
    <cellStyle name="Vírgula 2 2 2 2 3 2 4" xfId="49353" xr:uid="{8AE07D4D-6BE1-41A7-A9A5-BA0C56828A37}"/>
    <cellStyle name="Vírgula 2 2 2 2 3 3" xfId="19859" xr:uid="{66C83765-E518-44E3-9D27-DE7C3F7488C3}"/>
    <cellStyle name="Vírgula 2 2 2 2 3 4" xfId="24880" xr:uid="{F8601F2C-D241-484D-A853-4FAFE5D1E7A5}"/>
    <cellStyle name="Vírgula 2 2 2 2 3 5" xfId="47140" xr:uid="{36790CD3-EB84-4BFF-ADE4-BC9312C471BB}"/>
    <cellStyle name="Vírgula 2 2 2 2 3 6" xfId="47520" xr:uid="{663E63DB-F544-4D6D-92A7-C045D26AD0E3}"/>
    <cellStyle name="Vírgula 2 2 2 2 3 7" xfId="47917" xr:uid="{A47182D3-4421-44D4-B78A-9E586350AFF5}"/>
    <cellStyle name="Vírgula 2 2 2 2 4" xfId="13900" xr:uid="{D5533ACB-8908-43BD-9BA4-CD8E56FED7BC}"/>
    <cellStyle name="Vírgula 2 2 2 2 4 2" xfId="20059" xr:uid="{52F1A2DE-D032-41FD-A07E-AF3972D4F011}"/>
    <cellStyle name="Vírgula 2 2 2 2 4 2 2" xfId="49573" xr:uid="{F997824C-5B92-436D-8101-0305AFBE5595}"/>
    <cellStyle name="Vírgula 2 2 2 2 4 3" xfId="48920" xr:uid="{8978DDF9-6CAC-4B39-877A-E9B7B0F3B11C}"/>
    <cellStyle name="Vírgula 2 2 2 2 5" xfId="18376" xr:uid="{A32DA5C0-DA11-437F-A501-30611298AFDB}"/>
    <cellStyle name="Vírgula 2 2 2 2 5 2" xfId="49137" xr:uid="{8B7E1E47-1995-4224-98BA-3D766655BFBF}"/>
    <cellStyle name="Vírgula 2 2 2 2 6" xfId="46967" xr:uid="{1B14D4D3-32C8-4460-8CE9-9D765428BC98}"/>
    <cellStyle name="Vírgula 2 2 2 2 7" xfId="47276" xr:uid="{79F34856-9649-4C18-8E9B-7CE731F176BA}"/>
    <cellStyle name="Vírgula 2 2 2 2 8" xfId="47666" xr:uid="{4E0CE672-12F2-4B81-9660-0B51A2D13A53}"/>
    <cellStyle name="Vírgula 2 2 2 2 9" xfId="10980" xr:uid="{8D8C47EE-B414-4C0D-8EBE-94D71C853C93}"/>
    <cellStyle name="Vírgula 2 2 2 3" xfId="5637" xr:uid="{CB308C4E-1839-4A86-A812-660CE0348F89}"/>
    <cellStyle name="Vírgula 2 2 2 3 2" xfId="12028" xr:uid="{210695E3-32FB-4AEC-8F35-DD6CEE58E992}"/>
    <cellStyle name="Vírgula 2 2 2 3 2 2" xfId="15658" xr:uid="{3A6B7F11-33AA-4130-9665-98A8CB99DD76}"/>
    <cellStyle name="Vírgula 2 2 2 3 2 2 2" xfId="21817" xr:uid="{9C2F9B6F-8A5F-4F4A-A1AC-2E9CC5B935B2}"/>
    <cellStyle name="Vírgula 2 2 2 3 2 2 2 2" xfId="49432" xr:uid="{85CDB060-EF35-4DA2-A4A6-CF78A9374C21}"/>
    <cellStyle name="Vírgula 2 2 2 3 2 2 3" xfId="47995" xr:uid="{0729D5C4-6B44-4D0A-A4BB-D5EF0E65DCA2}"/>
    <cellStyle name="Vírgula 2 2 2 3 2 3" xfId="19186" xr:uid="{6DDB4E27-1F3B-4A77-88D9-6B5DEBF74C9C}"/>
    <cellStyle name="Vírgula 2 2 2 3 2 3 2" xfId="49653" xr:uid="{C0E708FE-EA14-4D0C-A4E6-2DF863FADDC7}"/>
    <cellStyle name="Vírgula 2 2 2 3 2 3 3" xfId="48998" xr:uid="{FEE02585-4300-4F6A-B147-226915421F5D}"/>
    <cellStyle name="Vírgula 2 2 2 3 2 4" xfId="47054" xr:uid="{25C9C652-0D63-4F5A-9186-A5FF8700DE3B}"/>
    <cellStyle name="Vírgula 2 2 2 3 2 4 2" xfId="49215" xr:uid="{1E91914F-8F90-428E-A73F-A5011C738C70}"/>
    <cellStyle name="Vírgula 2 2 2 3 2 5" xfId="47408" xr:uid="{CA60A5A6-7EF7-4FA9-B65B-0E7F95708689}"/>
    <cellStyle name="Vírgula 2 2 2 3 2 6" xfId="47779" xr:uid="{7CE139F8-CE10-42C5-A727-2ADA291BBA8C}"/>
    <cellStyle name="Vírgula 2 2 2 3 3" xfId="13715" xr:uid="{0FAE8737-CDBE-4A18-9080-93FCC5505735}"/>
    <cellStyle name="Vírgula 2 2 2 3 3 2" xfId="17333" xr:uid="{3392EE5B-563D-44C5-A0E9-4B425EC5E841}"/>
    <cellStyle name="Vírgula 2 2 2 3 3 2 2" xfId="23492" xr:uid="{09FF2B16-66AA-40DB-9FC3-C50CDA8E4BD7}"/>
    <cellStyle name="Vírgula 2 2 2 3 3 2 3" xfId="37401" xr:uid="{F5E58B69-5E01-4CD2-B5C0-99B3147E223A}"/>
    <cellStyle name="Vírgula 2 2 2 3 3 2 4" xfId="49329" xr:uid="{ED2C9B93-AACE-4671-94DE-E9EDE456B57E}"/>
    <cellStyle name="Vírgula 2 2 2 3 3 3" xfId="19867" xr:uid="{C74599E3-78ED-4FD9-9781-E2515EA54D48}"/>
    <cellStyle name="Vírgula 2 2 2 3 3 4" xfId="24805" xr:uid="{F3B01390-8F69-45EA-BA9B-28323B42F7F5}"/>
    <cellStyle name="Vírgula 2 2 2 3 3 5" xfId="47148" xr:uid="{98F39E43-7DB2-4285-9D50-95FF11376EAF}"/>
    <cellStyle name="Vírgula 2 2 2 3 3 6" xfId="47528" xr:uid="{23922361-678F-43D9-8F72-8DC6B730C3C1}"/>
    <cellStyle name="Vírgula 2 2 2 3 3 7" xfId="47893" xr:uid="{F6CC9F73-9726-40A4-8E85-85B0534465D3}"/>
    <cellStyle name="Vírgula 2 2 2 3 4" xfId="13830" xr:uid="{5F112BA9-065F-42E3-8677-6EE4B9DF7100}"/>
    <cellStyle name="Vírgula 2 2 2 3 4 2" xfId="19989" xr:uid="{C9E9DA49-B4E3-4B57-AAAB-04A30CC1272D}"/>
    <cellStyle name="Vírgula 2 2 2 3 4 2 2" xfId="49549" xr:uid="{0DEFB548-CC52-4674-9A6C-2BC974CC0862}"/>
    <cellStyle name="Vírgula 2 2 2 3 4 3" xfId="48896" xr:uid="{FE294F7F-FE41-49B6-9A07-D1EF892AE3F6}"/>
    <cellStyle name="Vírgula 2 2 2 3 5" xfId="18282" xr:uid="{A19B70B2-2937-4247-854E-E11B690C254F}"/>
    <cellStyle name="Vírgula 2 2 2 3 5 2" xfId="49113" xr:uid="{F0D79341-02F4-4963-B150-A90D77559C44}"/>
    <cellStyle name="Vírgula 2 2 2 3 6" xfId="46943" xr:uid="{469CDA9D-4310-4F31-89C0-F8870D56220B}"/>
    <cellStyle name="Vírgula 2 2 2 3 7" xfId="47252" xr:uid="{EDB8A077-60DA-4AAE-BFE3-C59BEAFEAD66}"/>
    <cellStyle name="Vírgula 2 2 2 3 8" xfId="47617" xr:uid="{068676AA-0DAB-4C13-A52A-E8ED322891E8}"/>
    <cellStyle name="Vírgula 2 2 2 3 9" xfId="10926" xr:uid="{A3F902AD-3A38-418A-986E-70FE3E40868A}"/>
    <cellStyle name="Vírgula 2 2 2 4" xfId="7432" xr:uid="{BB0F518B-5B6C-4524-8694-B7E076FC9095}"/>
    <cellStyle name="Vírgula 2 2 2 4 2" xfId="15634" xr:uid="{B2DC2941-3344-4BF0-B464-00AA59B40C7F}"/>
    <cellStyle name="Vírgula 2 2 2 4 2 2" xfId="21793" xr:uid="{C7D736CE-BA36-4D0D-BA60-62355236DF46}"/>
    <cellStyle name="Vírgula 2 2 2 4 2 2 2" xfId="49408" xr:uid="{F437DEE1-D834-4230-BB30-AC5E60FD486B}"/>
    <cellStyle name="Vírgula 2 2 2 4 2 3" xfId="47971" xr:uid="{E8A315A2-E559-4EF1-A5A6-86167448F907}"/>
    <cellStyle name="Vírgula 2 2 2 4 3" xfId="19162" xr:uid="{78655F8A-77B3-4874-BD5B-80158D3348E4}"/>
    <cellStyle name="Vírgula 2 2 2 4 3 2" xfId="49629" xr:uid="{C0135480-6BC3-4068-9640-055CD58CE1E2}"/>
    <cellStyle name="Vírgula 2 2 2 4 3 3" xfId="48974" xr:uid="{76441C1D-74E9-4F48-A191-9326136DE176}"/>
    <cellStyle name="Vírgula 2 2 2 4 4" xfId="47030" xr:uid="{23A4A007-D5AA-4871-9371-9CC7AFEE0933}"/>
    <cellStyle name="Vírgula 2 2 2 4 4 2" xfId="49191" xr:uid="{F61E0BCE-1C10-4801-A2A0-068F3FF1C6F2}"/>
    <cellStyle name="Vírgula 2 2 2 4 5" xfId="47384" xr:uid="{16A85A3D-92C4-49EE-8254-AAE34501960B}"/>
    <cellStyle name="Vírgula 2 2 2 4 6" xfId="47755" xr:uid="{FDF59B43-00CA-4A3C-98F9-56CC83DC676A}"/>
    <cellStyle name="Vírgula 2 2 2 4 7" xfId="12004" xr:uid="{58257674-E227-4629-9D5F-9534B7D92984}"/>
    <cellStyle name="Vírgula 2 2 2 5" xfId="8261" xr:uid="{3E14B918-12BF-41C5-B6FA-A21C03F56F6F}"/>
    <cellStyle name="Vírgula 2 2 2 5 2" xfId="17317" xr:uid="{3FF4546E-8019-48BF-B86E-A7FB7551547C}"/>
    <cellStyle name="Vírgula 2 2 2 5 2 2" xfId="23476" xr:uid="{949AD0CC-AC7C-4487-B4FC-BDBF9206A546}"/>
    <cellStyle name="Vírgula 2 2 2 5 2 3" xfId="49305" xr:uid="{A0864C2D-CF3B-4967-81BF-7FC0A7774377}"/>
    <cellStyle name="Vírgula 2 2 2 5 3" xfId="19854" xr:uid="{60D5CDBE-0C25-4824-A1F9-86CA9FED9D6C}"/>
    <cellStyle name="Vírgula 2 2 2 5 4" xfId="47135" xr:uid="{C846B6B2-AAFC-43CA-BB60-6D8B8CE62D0C}"/>
    <cellStyle name="Vírgula 2 2 2 5 5" xfId="47515" xr:uid="{CB144361-548F-485B-BCF1-CC8F27622536}"/>
    <cellStyle name="Vírgula 2 2 2 5 6" xfId="47869" xr:uid="{3A84AA9A-164F-4A2D-8580-D6EB05A845FD}"/>
    <cellStyle name="Vírgula 2 2 2 5 7" xfId="13701" xr:uid="{F2A14BE8-F50E-4F41-9FB9-30907EA77A24}"/>
    <cellStyle name="Vírgula 2 2 2 6" xfId="9039" xr:uid="{12EC8188-78D9-4BA8-B89B-021CC4AE8B27}"/>
    <cellStyle name="Vírgula 2 2 2 6 2" xfId="19963" xr:uid="{7712573F-0C68-48CA-B088-DD7A516BC314}"/>
    <cellStyle name="Vírgula 2 2 2 6 2 2" xfId="49525" xr:uid="{9FE81C8E-65CB-49B9-B605-7B135DCD57F4}"/>
    <cellStyle name="Vírgula 2 2 2 6 3" xfId="48872" xr:uid="{8C6267A0-3A49-4FB6-ACD3-9AC5D9535DD5}"/>
    <cellStyle name="Vírgula 2 2 2 6 4" xfId="13804" xr:uid="{0E251A7A-E191-4DD8-BDDF-ED915774FDF8}"/>
    <cellStyle name="Vírgula 2 2 2 7" xfId="9974" xr:uid="{292AA57A-FF56-4C7D-8D8A-7105BD4AED8B}"/>
    <cellStyle name="Vírgula 2 2 2 7 2" xfId="49089" xr:uid="{4C11EE4D-E397-41AB-8FE2-1D54A686B074}"/>
    <cellStyle name="Vírgula 2 2 2 7 3" xfId="18258" xr:uid="{BC6AC8C8-02AE-4A34-9143-E9B417E03B04}"/>
    <cellStyle name="Vírgula 2 2 2 8" xfId="46919" xr:uid="{B9E73C4C-CD65-4F04-B799-D504618F85C7}"/>
    <cellStyle name="Vírgula 2 2 2 9" xfId="47227" xr:uid="{FD31DC07-9FC7-40B9-963B-DC1BB0D753C8}"/>
    <cellStyle name="Vírgula 2 2 3" xfId="4657" xr:uid="{F4BD9CA7-2A58-4115-B8B7-7D8A48D3F3E6}"/>
    <cellStyle name="Vírgula 2 2 3 2" xfId="6819" xr:uid="{E4C2E067-9523-440B-8A4D-7407AE3C2350}"/>
    <cellStyle name="Vírgula 2 2 3 2 2" xfId="13718" xr:uid="{1663444D-3AFB-420E-9A72-64FC4531992C}"/>
    <cellStyle name="Vírgula 2 2 3 2 2 2" xfId="17336" xr:uid="{F4E32584-7E6A-423C-A27A-7752550B044F}"/>
    <cellStyle name="Vírgula 2 2 3 2 2 2 2" xfId="23495" xr:uid="{F773288F-AD9E-4AE8-BCE9-EB7A1398142A}"/>
    <cellStyle name="Vírgula 2 2 3 2 2 2 3" xfId="39119" xr:uid="{5D0FDF73-9FC6-4C8F-8D09-821171006412}"/>
    <cellStyle name="Vírgula 2 2 3 2 2 2 4" xfId="49442" xr:uid="{F78EC49C-560C-44DC-A217-BA6E8697ED2B}"/>
    <cellStyle name="Vírgula 2 2 3 2 2 3" xfId="19870" xr:uid="{FFDB5EE1-70C1-44AC-B04D-F44D50C3C8D7}"/>
    <cellStyle name="Vírgula 2 2 3 2 2 4" xfId="26760" xr:uid="{265D8538-1A61-4742-AC19-2235B501676D}"/>
    <cellStyle name="Vírgula 2 2 3 2 2 5" xfId="47151" xr:uid="{7E8FB06B-3370-4CBC-9B01-0262CBD2CE62}"/>
    <cellStyle name="Vírgula 2 2 3 2 2 6" xfId="47531" xr:uid="{0B23A536-22F3-4625-8A21-5BAAECA224A5}"/>
    <cellStyle name="Vírgula 2 2 3 2 2 7" xfId="48005" xr:uid="{B6A06ADF-7404-4ADC-A9B1-2ACD87537FAB}"/>
    <cellStyle name="Vírgula 2 2 3 2 3" xfId="15668" xr:uid="{D8982E55-4EF8-424F-BD2E-90F418DE3F19}"/>
    <cellStyle name="Vírgula 2 2 3 2 3 2" xfId="21827" xr:uid="{74B4047A-ACD6-4B4B-A57E-36816EA9A8D7}"/>
    <cellStyle name="Vírgula 2 2 3 2 3 2 2" xfId="49663" xr:uid="{670278FB-1AF6-4C0C-9792-521F931818E9}"/>
    <cellStyle name="Vírgula 2 2 3 2 3 3" xfId="49008" xr:uid="{81BDDB77-3C5B-4A34-9BF0-51D872375CF6}"/>
    <cellStyle name="Vírgula 2 2 3 2 4" xfId="19196" xr:uid="{511AE400-1ABD-4134-8BE5-AC143C31932A}"/>
    <cellStyle name="Vírgula 2 2 3 2 4 2" xfId="49225" xr:uid="{93613ADE-5CAE-42A8-BF71-E05B0441F6C0}"/>
    <cellStyle name="Vírgula 2 2 3 2 5" xfId="47064" xr:uid="{062C74EA-CE12-4481-9CCF-FDF9F97527E2}"/>
    <cellStyle name="Vírgula 2 2 3 2 6" xfId="47418" xr:uid="{DA953927-59DA-47FE-9241-0A02DD544BB6}"/>
    <cellStyle name="Vírgula 2 2 3 2 7" xfId="47789" xr:uid="{D7DFDC4C-DD3F-437E-939A-6DA735384C16}"/>
    <cellStyle name="Vírgula 2 2 3 2 8" xfId="12038" xr:uid="{21097BCC-C0AF-41E7-9EB6-749818935246}"/>
    <cellStyle name="Vírgula 2 2 3 3" xfId="7352" xr:uid="{1F28ABBF-0C27-4CC6-A5F8-B579B8C0432A}"/>
    <cellStyle name="Vírgula 2 2 3 3 2" xfId="17323" xr:uid="{00CD3B5F-169A-4F29-8D33-8BB95C8D1D31}"/>
    <cellStyle name="Vírgula 2 2 3 3 2 2" xfId="23482" xr:uid="{B1C970D7-A150-4E7D-8B31-95C7A1C00771}"/>
    <cellStyle name="Vírgula 2 2 3 3 2 3" xfId="37467" xr:uid="{2716E8D3-1103-4DE9-9AEE-07C1184AD0A0}"/>
    <cellStyle name="Vírgula 2 2 3 3 2 4" xfId="49339" xr:uid="{1A760677-82E0-4F67-BA69-B5CEC4ABB345}"/>
    <cellStyle name="Vírgula 2 2 3 3 3" xfId="19857" xr:uid="{000D6AEE-B358-4A27-ABD2-5E33E53380E6}"/>
    <cellStyle name="Vírgula 2 2 3 3 4" xfId="24873" xr:uid="{4BA54C49-ADA9-47E0-9579-94DC7CACE02E}"/>
    <cellStyle name="Vírgula 2 2 3 3 5" xfId="47138" xr:uid="{BDC64C77-BECF-4066-B412-6FDBC34925CF}"/>
    <cellStyle name="Vírgula 2 2 3 3 6" xfId="47518" xr:uid="{31BEA5EE-D78E-481D-90DC-FEA80374BA61}"/>
    <cellStyle name="Vírgula 2 2 3 3 7" xfId="47903" xr:uid="{EB0A733D-47E5-4E8C-A67E-598C2B610392}"/>
    <cellStyle name="Vírgula 2 2 3 3 8" xfId="13705" xr:uid="{E540F4E1-E116-453E-8D76-01F5566F9D7F}"/>
    <cellStyle name="Vírgula 2 2 3 4" xfId="13883" xr:uid="{8CAEBD00-FF15-4747-B735-BBC0AEC0396F}"/>
    <cellStyle name="Vírgula 2 2 3 4 2" xfId="20042" xr:uid="{88D0D012-0967-43C8-AE81-1251C76A930D}"/>
    <cellStyle name="Vírgula 2 2 3 4 2 2" xfId="49559" xr:uid="{E2590CD1-4450-4768-A9B6-533C21667A86}"/>
    <cellStyle name="Vírgula 2 2 3 4 3" xfId="48906" xr:uid="{A7F6EC2A-C6E2-449C-9AE1-1522FFE538FE}"/>
    <cellStyle name="Vírgula 2 2 3 5" xfId="18358" xr:uid="{D1883646-6999-4ACF-9AB5-4B86296757F8}"/>
    <cellStyle name="Vírgula 2 2 3 5 2" xfId="49123" xr:uid="{2539CE12-EC43-457F-8D2B-40041BAA7592}"/>
    <cellStyle name="Vírgula 2 2 3 6" xfId="46953" xr:uid="{4DACC4FF-9CC7-4435-9DA2-387D9A87AAD6}"/>
    <cellStyle name="Vírgula 2 2 3 7" xfId="47262" xr:uid="{B16E5F79-C842-4F52-A68A-15E174BA98F2}"/>
    <cellStyle name="Vírgula 2 2 3 8" xfId="47649" xr:uid="{38314A3B-A76D-4C5A-9285-314A9A920F2C}"/>
    <cellStyle name="Vírgula 2 2 3 9" xfId="10966" xr:uid="{8204F143-F884-4A6B-8C05-E8C11737F925}"/>
    <cellStyle name="Vírgula 2 2 4" xfId="7099" xr:uid="{795961C3-B527-4F46-8C11-AA7F973F6206}"/>
    <cellStyle name="Vírgula 2 2 4 10" xfId="49880" xr:uid="{C06BD092-0E27-480A-9E27-17D18459989A}"/>
    <cellStyle name="Vírgula 2 2 4 11" xfId="49949" xr:uid="{3F870D11-5594-4FB8-99BB-9EB30461EBD5}"/>
    <cellStyle name="Vírgula 2 2 4 2" xfId="12014" xr:uid="{C298C840-606D-44F1-ADAD-A4E78ECFED9E}"/>
    <cellStyle name="Vírgula 2 2 4 2 2" xfId="15644" xr:uid="{314B5317-144A-43AD-888C-139FCCFBD3A6}"/>
    <cellStyle name="Vírgula 2 2 4 2 2 2" xfId="21803" xr:uid="{3F50A89D-CB68-4C36-AC93-9446DA7D6A53}"/>
    <cellStyle name="Vírgula 2 2 4 2 2 2 2" xfId="49418" xr:uid="{8D39D41E-E35D-4321-86B8-65211843CD06}"/>
    <cellStyle name="Vírgula 2 2 4 2 2 3" xfId="47981" xr:uid="{7E8FBD45-37ED-451C-BBB2-7FA38EC437FF}"/>
    <cellStyle name="Vírgula 2 2 4 2 3" xfId="19172" xr:uid="{884563EA-3406-4C23-9727-27E13A9233FC}"/>
    <cellStyle name="Vírgula 2 2 4 2 3 2" xfId="49639" xr:uid="{14347D9A-960B-452A-80FC-F7F3685FADBE}"/>
    <cellStyle name="Vírgula 2 2 4 2 3 3" xfId="48984" xr:uid="{7AD0FDF3-8248-4837-B6B7-AF3730D49C92}"/>
    <cellStyle name="Vírgula 2 2 4 2 4" xfId="47040" xr:uid="{03B017A4-119C-42A5-9698-353CBC3BA1E7}"/>
    <cellStyle name="Vírgula 2 2 4 2 4 2" xfId="49201" xr:uid="{EC0AE6D2-FADE-44B0-9C3D-508665D60D9B}"/>
    <cellStyle name="Vírgula 2 2 4 2 5" xfId="47394" xr:uid="{5564A954-F8F4-4E7C-B90F-9D14996385B1}"/>
    <cellStyle name="Vírgula 2 2 4 2 6" xfId="47765" xr:uid="{038BCC55-8E58-4D8C-A666-6223411FDF08}"/>
    <cellStyle name="Vírgula 2 2 4 3" xfId="13712" xr:uid="{99D6E5F5-DC93-4D40-ACEF-AE49B4B38848}"/>
    <cellStyle name="Vírgula 2 2 4 3 2" xfId="17330" xr:uid="{2D62733C-9AEC-4455-91B8-E668E6A98BFA}"/>
    <cellStyle name="Vírgula 2 2 4 3 2 2" xfId="23489" xr:uid="{453C241A-E111-4D62-AD3B-8E02770E9721}"/>
    <cellStyle name="Vírgula 2 2 4 3 2 3" xfId="37396" xr:uid="{7948A426-D63D-42B4-AD6D-F2AC065BC107}"/>
    <cellStyle name="Vírgula 2 2 4 3 2 4" xfId="49315" xr:uid="{EF6F481D-E4A6-4EF1-8890-3D2C43D1AD2B}"/>
    <cellStyle name="Vírgula 2 2 4 3 3" xfId="19864" xr:uid="{8D9A2690-2471-4065-A007-0BAB7D47396D}"/>
    <cellStyle name="Vírgula 2 2 4 3 4" xfId="24791" xr:uid="{4AB8C903-8FA2-44F7-8135-BD462F6A5A2D}"/>
    <cellStyle name="Vírgula 2 2 4 3 5" xfId="47145" xr:uid="{494AFD37-63E1-4B3D-872E-FF0F32D39A5A}"/>
    <cellStyle name="Vírgula 2 2 4 3 6" xfId="47525" xr:uid="{6024EDD9-F925-4E61-B02A-B48ABB941CC9}"/>
    <cellStyle name="Vírgula 2 2 4 3 7" xfId="47879" xr:uid="{0E443C2E-7360-40B3-B8E4-11ABE4D45F06}"/>
    <cellStyle name="Vírgula 2 2 4 4" xfId="13814" xr:uid="{F0AADFAB-8C46-4B51-875B-1A5943780F0E}"/>
    <cellStyle name="Vírgula 2 2 4 4 2" xfId="19973" xr:uid="{2790A84F-623E-4F93-98B3-E244DEE3D352}"/>
    <cellStyle name="Vírgula 2 2 4 4 2 2" xfId="49535" xr:uid="{3C4DEF9B-7085-4422-8D7C-74E818B2E981}"/>
    <cellStyle name="Vírgula 2 2 4 4 3" xfId="48882" xr:uid="{6143955B-F55F-4FE5-8256-84141A9E5392}"/>
    <cellStyle name="Vírgula 2 2 4 5" xfId="18268" xr:uid="{8CC67D0C-4E1E-4FEC-AA14-178258295768}"/>
    <cellStyle name="Vírgula 2 2 4 5 2" xfId="49099" xr:uid="{7BC4EA43-F951-431E-9D61-DB71CB06A7E5}"/>
    <cellStyle name="Vírgula 2 2 4 6" xfId="46929" xr:uid="{E7A5F045-E825-4B6B-B796-3AA1D4EF01B8}"/>
    <cellStyle name="Vírgula 2 2 4 7" xfId="47237" xr:uid="{71E58944-242B-4424-AE2F-4B24DB7035B2}"/>
    <cellStyle name="Vírgula 2 2 4 8" xfId="47603" xr:uid="{CAF9784D-8ACD-4A1A-A9C3-85541E911919}"/>
    <cellStyle name="Vírgula 2 2 4 9" xfId="10901" xr:uid="{DE9B780B-CDA9-479D-9ED0-0981BD093FC7}"/>
    <cellStyle name="Vírgula 2 2 5" xfId="7457" xr:uid="{11E2A2C1-179D-4FE6-BC33-51040523E087}"/>
    <cellStyle name="Vírgula 2 2 5 2" xfId="15623" xr:uid="{170F3447-645D-4406-AF12-37C931E7DE2A}"/>
    <cellStyle name="Vírgula 2 2 5 2 2" xfId="21782" xr:uid="{884925B0-76CC-41B2-84E0-C3DF423A50C3}"/>
    <cellStyle name="Vírgula 2 2 5 2 2 2" xfId="49398" xr:uid="{5787FD8B-290C-420B-BFAB-25D89613CA1D}"/>
    <cellStyle name="Vírgula 2 2 5 2 3" xfId="47961" xr:uid="{89E90FC4-87C5-4C76-A5FA-D09C796D6072}"/>
    <cellStyle name="Vírgula 2 2 5 3" xfId="19150" xr:uid="{440182B9-D126-4DB0-B5F9-D76EECC32866}"/>
    <cellStyle name="Vírgula 2 2 5 3 2" xfId="49619" xr:uid="{1D480ECC-68F0-493A-9B10-17A20B73AF7D}"/>
    <cellStyle name="Vírgula 2 2 5 3 3" xfId="48964" xr:uid="{4BD15E2E-1FC4-490C-A9BD-CC6CD02E4CB2}"/>
    <cellStyle name="Vírgula 2 2 5 4" xfId="47020" xr:uid="{395A2C52-91E2-4B30-B535-F7FE466F7EA7}"/>
    <cellStyle name="Vírgula 2 2 5 4 2" xfId="49181" xr:uid="{54C0A6DA-6105-481C-A552-5AB54AD0F988}"/>
    <cellStyle name="Vírgula 2 2 5 5" xfId="47374" xr:uid="{160329F8-84B7-47CF-BA14-2805D996C205}"/>
    <cellStyle name="Vírgula 2 2 5 6" xfId="47745" xr:uid="{00E2C660-9E54-46D0-AEB1-A2414AEEDDC0}"/>
    <cellStyle name="Vírgula 2 2 5 7" xfId="11993" xr:uid="{B9A63D1E-38DD-4CAF-BAE1-43F48E967AD7}"/>
    <cellStyle name="Vírgula 2 2 5 8" xfId="49881" xr:uid="{460E64BE-06D9-40E5-B255-B27363DD9427}"/>
    <cellStyle name="Vírgula 2 2 5 9" xfId="49950" xr:uid="{E78B24D1-7979-488D-8C77-3DD4DF27D427}"/>
    <cellStyle name="Vírgula 2 2 6" xfId="7858" xr:uid="{16C52E31-EE7D-4CF5-BCEB-52D5A9E22DA7}"/>
    <cellStyle name="Vírgula 2 2 6 2" xfId="17306" xr:uid="{EC6E0E4A-0F20-4272-BD88-0AFBDBBACDB3}"/>
    <cellStyle name="Vírgula 2 2 6 2 2" xfId="23465" xr:uid="{DD0EF641-875A-48E8-A4AB-E34F527D3249}"/>
    <cellStyle name="Vírgula 2 2 6 2 2 2" xfId="49500" xr:uid="{BA162365-EE21-4BF5-9EF4-D2CBA005CA44}"/>
    <cellStyle name="Vírgula 2 2 6 2 3" xfId="48846" xr:uid="{573EDE04-835A-4112-BB8F-D0F228B7432F}"/>
    <cellStyle name="Vírgula 2 2 6 3" xfId="19821" xr:uid="{7DAC8C99-3888-4A90-822A-192C6EFA0A36}"/>
    <cellStyle name="Vírgula 2 2 6 3 2" xfId="49719" xr:uid="{BBD95F8E-8429-435F-939B-568DC6E1767D}"/>
    <cellStyle name="Vírgula 2 2 6 3 3" xfId="49064" xr:uid="{B829EDA6-ECE0-4078-8C28-6BDF79C45884}"/>
    <cellStyle name="Vírgula 2 2 6 4" xfId="47126" xr:uid="{9164EC87-6025-4F0C-8AAC-BBCAC84DDB7C}"/>
    <cellStyle name="Vírgula 2 2 6 4 2" xfId="49281" xr:uid="{C450B4E5-EBC4-463D-8A65-D27ADBD5F275}"/>
    <cellStyle name="Vírgula 2 2 6 5" xfId="47500" xr:uid="{8E0AEAC8-21D4-420E-A822-973EE47FE348}"/>
    <cellStyle name="Vírgula 2 2 6 6" xfId="47845" xr:uid="{DEF59549-D07B-451A-9BEB-6F4F663F22A2}"/>
    <cellStyle name="Vírgula 2 2 6 7" xfId="13677" xr:uid="{6569A338-7964-401C-A89E-B658ECF9045B}"/>
    <cellStyle name="Vírgula 2 2 7" xfId="8632" xr:uid="{DEB3DF11-D33D-4A0B-BFC0-330931520F66}"/>
    <cellStyle name="Vírgula 2 2 7 2" xfId="19946" xr:uid="{9DD0D921-1EF3-4FD8-B87A-F872369C9493}"/>
    <cellStyle name="Vírgula 2 2 7 2 2" xfId="49295" xr:uid="{FC47D5FE-ED09-43A4-9AF5-B8DF3D03EC10}"/>
    <cellStyle name="Vírgula 2 2 7 3" xfId="47859" xr:uid="{607C416A-C55C-4893-8782-9F13CFB8EE73}"/>
    <cellStyle name="Vírgula 2 2 7 4" xfId="13787" xr:uid="{A897544A-C458-44C5-8BF3-966E641268A1}"/>
    <cellStyle name="Vírgula 2 2 8" xfId="9733" xr:uid="{0D25D58F-9917-4DE0-8A8D-87AE6B3C6389}"/>
    <cellStyle name="Vírgula 2 2 8 2" xfId="49515" xr:uid="{EBADBA0E-E1DF-4EB1-91EE-6F14549436C7}"/>
    <cellStyle name="Vírgula 2 2 8 3" xfId="48862" xr:uid="{4C365E47-0668-463B-B812-81FBB6AFC468}"/>
    <cellStyle name="Vírgula 2 2 8 4" xfId="18246" xr:uid="{EA9A3E61-2EFF-4BD6-8F83-7107B5756555}"/>
    <cellStyle name="Vírgula 2 2 9" xfId="46909" xr:uid="{95E2B04A-C7B6-4380-8D90-C2475F62868F}"/>
    <cellStyle name="Vírgula 2 2 9 2" xfId="49079" xr:uid="{FD2B1F5C-BDFB-47D7-B701-2692EE331768}"/>
    <cellStyle name="Vírgula 2 20" xfId="49878" xr:uid="{754A27F4-F977-49C6-854B-F9320B1BD0AC}"/>
    <cellStyle name="Vírgula 2 21" xfId="49946" xr:uid="{37A85955-6B4D-4873-809C-DB94C616A3BB}"/>
    <cellStyle name="Vírgula 2 22" xfId="50019" xr:uid="{D449FE81-4FDF-4F1C-BF14-64D2EB2F195E}"/>
    <cellStyle name="Vírgula 2 23" xfId="50045" xr:uid="{83C2D88B-1ACF-4798-8BE3-C9D63317E488}"/>
    <cellStyle name="Vírgula 2 24" xfId="50152" xr:uid="{5AB4B1F2-23A0-4E26-B057-CCA4A3669D4B}"/>
    <cellStyle name="Vírgula 2 25" xfId="3174" xr:uid="{015CBBDB-8C0B-4E7A-B744-CA92A5B60BBA}"/>
    <cellStyle name="Vírgula 2 3" xfId="3020" xr:uid="{FA832150-7F57-415C-8FA1-B4615614CD25}"/>
    <cellStyle name="Vírgula 2 3 10" xfId="47591" xr:uid="{3003ACE4-A4DE-46AB-8DDE-249800D0C284}"/>
    <cellStyle name="Vírgula 2 3 11" xfId="10878" xr:uid="{DB4393C7-E4C7-4863-BB36-5981C2D16971}"/>
    <cellStyle name="Vírgula 2 3 12" xfId="49882" xr:uid="{1A914B1C-1610-4137-89B8-6B65B2FA400A}"/>
    <cellStyle name="Vírgula 2 3 13" xfId="49951" xr:uid="{58A15552-EE97-49DF-817A-DA6B36E49A0A}"/>
    <cellStyle name="Vírgula 2 3 14" xfId="5069" xr:uid="{B350C005-5C81-4F67-819B-B5EE4389DE28}"/>
    <cellStyle name="Vírgula 2 3 2" xfId="5965" xr:uid="{DC7B470A-530B-46CB-809A-842937BF4B03}"/>
    <cellStyle name="Vírgula 2 3 2 10" xfId="10975" xr:uid="{D5CF174B-F8F5-4DCB-94FE-488CB68D26DB}"/>
    <cellStyle name="Vírgula 2 3 2 11" xfId="50044" xr:uid="{38D5E853-D624-439E-A175-7AF5A3CE3F45}"/>
    <cellStyle name="Vírgula 2 3 2 2" xfId="7141" xr:uid="{9BE2BF2B-C0CB-4F04-ADB9-7832A160B66A}"/>
    <cellStyle name="Vírgula 2 3 2 2 2" xfId="7153" xr:uid="{8900EF2C-DE32-4CA6-A6B1-02FF0B1A1DF1}"/>
    <cellStyle name="Vírgula 2 3 2 2 2 2" xfId="17337" xr:uid="{D925DA9A-DF89-4800-AB95-A8419BCCC871}"/>
    <cellStyle name="Vírgula 2 3 2 2 2 2 2" xfId="23496" xr:uid="{975106EA-F918-4309-9B2C-1B7AE14A51B4}"/>
    <cellStyle name="Vírgula 2 3 2 2 2 2 3" xfId="39120" xr:uid="{07D0EC10-0AB4-4689-9969-37BBCD267689}"/>
    <cellStyle name="Vírgula 2 3 2 2 2 2 4" xfId="49451" xr:uid="{4836ECE3-482C-458C-BE69-37574F038CA2}"/>
    <cellStyle name="Vírgula 2 3 2 2 2 3" xfId="19871" xr:uid="{75DBEEF0-B485-4AE4-99CD-D6C3C3679B4C}"/>
    <cellStyle name="Vírgula 2 3 2 2 2 4" xfId="26761" xr:uid="{7DC33B08-30CA-466A-B3A1-F29E623EA80D}"/>
    <cellStyle name="Vírgula 2 3 2 2 2 5" xfId="47152" xr:uid="{CEEB6FFA-A6F2-4F26-8968-808774FDC7C5}"/>
    <cellStyle name="Vírgula 2 3 2 2 2 6" xfId="47532" xr:uid="{B0923C4B-5D20-477C-8FF6-8D825FE43A10}"/>
    <cellStyle name="Vírgula 2 3 2 2 2 7" xfId="48014" xr:uid="{2995FB7C-5B62-423C-81A3-6284CB8A6014}"/>
    <cellStyle name="Vírgula 2 3 2 2 2 8" xfId="13719" xr:uid="{7F2BBEBE-70D8-4F4D-BF3A-BF6E11D3EEB2}"/>
    <cellStyle name="Vírgula 2 3 2 2 3" xfId="13706" xr:uid="{73DB4A1F-D129-4CE4-8051-14346F7B722A}"/>
    <cellStyle name="Vírgula 2 3 2 2 3 2" xfId="17324" xr:uid="{94A91B25-D28D-44F2-B013-DA2A6E9C467C}"/>
    <cellStyle name="Vírgula 2 3 2 2 3 2 2" xfId="23483" xr:uid="{19B5E22A-27A5-458A-8723-6DD9A7756318}"/>
    <cellStyle name="Vírgula 2 3 2 2 3 2 3" xfId="49672" xr:uid="{5FC6CA17-1B4A-45B8-862D-EE114FB90BD0}"/>
    <cellStyle name="Vírgula 2 3 2 2 3 3" xfId="19858" xr:uid="{EFD9F3F5-D016-47C2-B31B-8296A8636A2F}"/>
    <cellStyle name="Vírgula 2 3 2 2 3 4" xfId="37367" xr:uid="{675EEF88-F746-461C-BD77-2811A917C41E}"/>
    <cellStyle name="Vírgula 2 3 2 2 3 5" xfId="47139" xr:uid="{883588B2-5D9A-4B2B-B438-014E2D76C46E}"/>
    <cellStyle name="Vírgula 2 3 2 2 3 6" xfId="47519" xr:uid="{C07DDE94-4F4A-4C6F-9702-9E10CD77BB86}"/>
    <cellStyle name="Vírgula 2 3 2 2 3 7" xfId="49017" xr:uid="{00593704-C52A-41AB-80FA-82AD8D483032}"/>
    <cellStyle name="Vírgula 2 3 2 2 4" xfId="15677" xr:uid="{0E89FE37-A7A1-4D77-8785-386F059359BF}"/>
    <cellStyle name="Vírgula 2 3 2 2 4 2" xfId="21836" xr:uid="{A5E4D703-1670-4A1D-BE4B-B4EFB70B4C6C}"/>
    <cellStyle name="Vírgula 2 3 2 2 4 3" xfId="49234" xr:uid="{97C22679-3E62-45AF-ACCF-997F28AE3C97}"/>
    <cellStyle name="Vírgula 2 3 2 2 5" xfId="19205" xr:uid="{5AA1E49A-946D-4D65-9BA2-147D78012C36}"/>
    <cellStyle name="Vírgula 2 3 2 2 6" xfId="47073" xr:uid="{54099242-D5B8-4EB7-91B9-FDD5F6F9BF8F}"/>
    <cellStyle name="Vírgula 2 3 2 2 7" xfId="47427" xr:uid="{0EEB4904-F6EE-4C60-80FE-14AA7E62009B}"/>
    <cellStyle name="Vírgula 2 3 2 2 8" xfId="47798" xr:uid="{DA4F8074-2382-4967-B105-F0B4FFE16F2C}"/>
    <cellStyle name="Vírgula 2 3 2 2 9" xfId="12047" xr:uid="{AAF636F8-B048-4F34-B67F-5FD958EA796E}"/>
    <cellStyle name="Vírgula 2 3 2 3" xfId="5431" xr:uid="{CB4FA50C-AAE4-4923-AE1B-125E2DA77D9A}"/>
    <cellStyle name="Vírgula 2 3 2 3 2" xfId="17332" xr:uid="{FC4F6FFE-48C1-4B8C-AC5C-36E578001151}"/>
    <cellStyle name="Vírgula 2 3 2 3 2 2" xfId="23491" xr:uid="{911FFF5C-65C7-4446-8522-A526DA44C793}"/>
    <cellStyle name="Vírgula 2 3 2 3 2 3" xfId="37470" xr:uid="{BE49A6CF-B032-4C8D-ADAD-AF5664230CF9}"/>
    <cellStyle name="Vírgula 2 3 2 3 2 4" xfId="49348" xr:uid="{E9A7F2D6-254B-4B9E-B590-7E022CD71A32}"/>
    <cellStyle name="Vírgula 2 3 2 3 3" xfId="19866" xr:uid="{C5D90D8A-4D33-4E90-8EB2-6A6584AE8663}"/>
    <cellStyle name="Vírgula 2 3 2 3 4" xfId="24876" xr:uid="{24201E9A-AEE6-4C7F-9029-FA42D844AFB5}"/>
    <cellStyle name="Vírgula 2 3 2 3 5" xfId="47147" xr:uid="{91349F60-F97F-445C-8A70-146A00C94D9C}"/>
    <cellStyle name="Vírgula 2 3 2 3 6" xfId="47527" xr:uid="{8399D6EF-3FA6-4B84-91A0-48B0EEF89FF8}"/>
    <cellStyle name="Vírgula 2 3 2 3 7" xfId="47912" xr:uid="{877D3A97-59B4-432F-BAF5-ECF2BA923510}"/>
    <cellStyle name="Vírgula 2 3 2 3 8" xfId="13714" xr:uid="{70917090-44CA-4406-9DF2-4D0C5EB69259}"/>
    <cellStyle name="Vírgula 2 3 2 4" xfId="13700" xr:uid="{8B8A5655-BD70-4FB6-834B-6DA9078EC4C0}"/>
    <cellStyle name="Vírgula 2 3 2 4 2" xfId="17316" xr:uid="{A36C3F40-D54F-4BFA-A37B-29C394F014C6}"/>
    <cellStyle name="Vírgula 2 3 2 4 2 2" xfId="23475" xr:uid="{A24193D1-B1F7-4187-BC79-FE7AB0D7C9B1}"/>
    <cellStyle name="Vírgula 2 3 2 4 2 3" xfId="49568" xr:uid="{2A3161C1-847C-479A-B29D-867CF86CF5EC}"/>
    <cellStyle name="Vírgula 2 3 2 4 3" xfId="19853" xr:uid="{5A67AA64-F66F-4D80-9792-BB5A868B8E15}"/>
    <cellStyle name="Vírgula 2 3 2 4 4" xfId="37362" xr:uid="{DA19F659-40EA-4F1D-9664-EBD5BB71B4FE}"/>
    <cellStyle name="Vírgula 2 3 2 4 5" xfId="47134" xr:uid="{631644C8-FE79-4308-9EDE-9698923C80E5}"/>
    <cellStyle name="Vírgula 2 3 2 4 6" xfId="47514" xr:uid="{01446CB1-8DAD-43F0-8A60-72B0F5CE5B66}"/>
    <cellStyle name="Vírgula 2 3 2 4 7" xfId="48915" xr:uid="{248FF8D9-3CF3-4E57-809B-BE4708771BC0}"/>
    <cellStyle name="Vírgula 2 3 2 5" xfId="13894" xr:uid="{DE6D36CD-D685-44BD-A4AE-07ECB329053F}"/>
    <cellStyle name="Vírgula 2 3 2 5 2" xfId="20053" xr:uid="{BEF19132-D797-4659-9489-BE8CDD595D70}"/>
    <cellStyle name="Vírgula 2 3 2 5 3" xfId="49132" xr:uid="{04D20A74-82C6-42B6-BEFF-17252D9E04B4}"/>
    <cellStyle name="Vírgula 2 3 2 6" xfId="18369" xr:uid="{E203FB0B-A6BF-402D-9277-3AE4EE764E10}"/>
    <cellStyle name="Vírgula 2 3 2 7" xfId="46962" xr:uid="{1DB9243D-4253-4E48-AEFC-9D0BD5A3DAD8}"/>
    <cellStyle name="Vírgula 2 3 2 8" xfId="47271" xr:uid="{D419F42D-41FF-488B-966C-2CC11BD8AD45}"/>
    <cellStyle name="Vírgula 2 3 2 9" xfId="47660" xr:uid="{AAE220BA-1663-4EBC-958B-63D0BF8F659D}"/>
    <cellStyle name="Vírgula 2 3 3" xfId="6106" xr:uid="{F039E125-90D4-41B2-A92B-203E7ED2421E}"/>
    <cellStyle name="Vírgula 2 3 3 2" xfId="6371" xr:uid="{54C1805E-E298-4A42-9603-32361F6D835D}"/>
    <cellStyle name="Vírgula 2 3 3 2 2" xfId="13723" xr:uid="{8307B196-1463-4B19-ABEB-179DD9B4F9C3}"/>
    <cellStyle name="Vírgula 2 3 3 2 2 2" xfId="17341" xr:uid="{9EAE5F32-C5A8-4484-939A-5B0B25A072FA}"/>
    <cellStyle name="Vírgula 2 3 3 2 2 2 2" xfId="23500" xr:uid="{A0CD176C-880E-4C6F-A3C3-D8F0DE860AED}"/>
    <cellStyle name="Vírgula 2 3 3 2 2 2 3" xfId="39118" xr:uid="{F04FAABB-8B44-4956-9895-8E7FD8070F19}"/>
    <cellStyle name="Vírgula 2 3 3 2 2 2 4" xfId="49427" xr:uid="{F19D199B-9E3B-4B57-B558-7CB8E0115374}"/>
    <cellStyle name="Vírgula 2 3 3 2 2 3" xfId="19875" xr:uid="{78783DB1-BBA0-4146-ACC0-D3905A19A08E}"/>
    <cellStyle name="Vírgula 2 3 3 2 2 4" xfId="26759" xr:uid="{084D3C29-9312-4E9B-AECE-553A9E56E252}"/>
    <cellStyle name="Vírgula 2 3 3 2 2 5" xfId="47156" xr:uid="{496CD47F-E106-4208-9F31-25FC985717B0}"/>
    <cellStyle name="Vírgula 2 3 3 2 2 6" xfId="47536" xr:uid="{A7616E7B-57E0-4897-839F-DE2A71549FC0}"/>
    <cellStyle name="Vírgula 2 3 3 2 2 7" xfId="47990" xr:uid="{C596E861-6CD3-428C-AEB4-65F5F360506D}"/>
    <cellStyle name="Vírgula 2 3 3 2 3" xfId="15653" xr:uid="{6F7F0A98-187E-430F-8884-5BA3D1CD8C9D}"/>
    <cellStyle name="Vírgula 2 3 3 2 3 2" xfId="21812" xr:uid="{8A47D4FF-45E0-4EF6-989A-F6DC5441326F}"/>
    <cellStyle name="Vírgula 2 3 3 2 3 2 2" xfId="49648" xr:uid="{50BFB161-60E3-4626-B64A-FFC8A5448D48}"/>
    <cellStyle name="Vírgula 2 3 3 2 3 3" xfId="48993" xr:uid="{E263AA88-D062-405D-A65A-35EB90E65256}"/>
    <cellStyle name="Vírgula 2 3 3 2 4" xfId="19181" xr:uid="{63E0261E-48B1-4E8B-BED1-D0B4ADAB8CDC}"/>
    <cellStyle name="Vírgula 2 3 3 2 4 2" xfId="49210" xr:uid="{37C08EC8-6BB4-4B46-803F-B877967E3C13}"/>
    <cellStyle name="Vírgula 2 3 3 2 5" xfId="47049" xr:uid="{CC1BF69A-B1DF-4E16-9146-CE4A6219A7C2}"/>
    <cellStyle name="Vírgula 2 3 3 2 6" xfId="47403" xr:uid="{935E4CD0-2CA3-4935-8A21-52F13DCE6741}"/>
    <cellStyle name="Vírgula 2 3 3 2 7" xfId="47774" xr:uid="{9B883230-1CFA-4849-9349-AAFF34D234FD}"/>
    <cellStyle name="Vírgula 2 3 3 2 8" xfId="12023" xr:uid="{FCDAC682-C6D3-4BF4-8E7B-408D21CDF3CD}"/>
    <cellStyle name="Vírgula 2 3 3 3" xfId="13710" xr:uid="{1C78CF53-CE33-4A83-A03B-63EB4D55F600}"/>
    <cellStyle name="Vírgula 2 3 3 3 2" xfId="17328" xr:uid="{B0907CDF-D4DA-4650-B5F1-10D713F94048}"/>
    <cellStyle name="Vírgula 2 3 3 3 2 2" xfId="23487" xr:uid="{DC8E8F27-D649-46E2-9684-B2D0209CB606}"/>
    <cellStyle name="Vírgula 2 3 3 3 2 3" xfId="37397" xr:uid="{7F444813-BF9A-4CFC-A268-B98423E2914C}"/>
    <cellStyle name="Vírgula 2 3 3 3 2 4" xfId="49324" xr:uid="{9FBC8059-63BD-4906-BD36-8ADE949BE7E3}"/>
    <cellStyle name="Vírgula 2 3 3 3 3" xfId="19862" xr:uid="{77B5F62F-F1CC-4333-AB38-AAC92BC2ED1C}"/>
    <cellStyle name="Vírgula 2 3 3 3 4" xfId="24797" xr:uid="{1EF6E8E2-161E-407E-9F88-05CBDE78A322}"/>
    <cellStyle name="Vírgula 2 3 3 3 5" xfId="47143" xr:uid="{6F286355-53BB-4814-B715-5B5F32CDCA72}"/>
    <cellStyle name="Vírgula 2 3 3 3 6" xfId="47523" xr:uid="{A9B59882-0FB9-4851-A86E-B3C3C20B0CEA}"/>
    <cellStyle name="Vírgula 2 3 3 3 7" xfId="47888" xr:uid="{607DAAC6-6D1E-413B-912F-2F5F62F734BD}"/>
    <cellStyle name="Vírgula 2 3 3 4" xfId="13823" xr:uid="{EB142287-C590-424E-A2CA-27C781B522FE}"/>
    <cellStyle name="Vírgula 2 3 3 4 2" xfId="19982" xr:uid="{8B19CFC9-82C1-428B-9B95-0347A02FA585}"/>
    <cellStyle name="Vírgula 2 3 3 4 2 2" xfId="49544" xr:uid="{A2FECC9D-8B0A-4C58-A048-1232AD230320}"/>
    <cellStyle name="Vírgula 2 3 3 4 3" xfId="48891" xr:uid="{74F2F254-CE40-4CF5-B508-8E9985C42684}"/>
    <cellStyle name="Vírgula 2 3 3 5" xfId="18277" xr:uid="{3BAF8CB3-6DBE-4F6B-A0CC-09DD91E998DD}"/>
    <cellStyle name="Vírgula 2 3 3 5 2" xfId="49108" xr:uid="{A8EBF753-8156-48C3-909B-E68936BA11D0}"/>
    <cellStyle name="Vírgula 2 3 3 6" xfId="46938" xr:uid="{90C20964-30D5-4FD5-9A1E-3CFAECA7D189}"/>
    <cellStyle name="Vírgula 2 3 3 7" xfId="47246" xr:uid="{89125536-BEDF-4170-B000-657D8945419C}"/>
    <cellStyle name="Vírgula 2 3 3 8" xfId="47612" xr:uid="{F9DD685C-C73B-4FD0-A56D-C67744109A2D}"/>
    <cellStyle name="Vírgula 2 3 3 9" xfId="10916" xr:uid="{B1B466F2-5513-44B6-A3A5-5A59399D6DD6}"/>
    <cellStyle name="Vírgula 2 3 4" xfId="5988" xr:uid="{41A471C9-0BBB-45F5-996E-A6BD9AD7BD7A}"/>
    <cellStyle name="Vírgula 2 3 4 2" xfId="13711" xr:uid="{57838611-92A5-4D72-9838-8BE0E0D674B6}"/>
    <cellStyle name="Vírgula 2 3 4 2 2" xfId="17329" xr:uid="{AD1807C0-1FF3-49BB-BBF9-CB622A2999FC}"/>
    <cellStyle name="Vírgula 2 3 4 2 2 2" xfId="23488" xr:uid="{AA2CE286-98A8-40D8-92CF-5A5C495AA83F}"/>
    <cellStyle name="Vírgula 2 3 4 2 2 3" xfId="39117" xr:uid="{1BB9DD17-5615-4E94-8C7A-283C4A347734}"/>
    <cellStyle name="Vírgula 2 3 4 2 2 4" xfId="49406" xr:uid="{368243FF-5FD8-4B6C-8C29-8AE0222688CB}"/>
    <cellStyle name="Vírgula 2 3 4 2 3" xfId="19863" xr:uid="{D2E5BD3C-D394-4F95-B732-CC915F4FF19A}"/>
    <cellStyle name="Vírgula 2 3 4 2 4" xfId="26758" xr:uid="{235A819B-D89B-41EB-9379-6A819030C24E}"/>
    <cellStyle name="Vírgula 2 3 4 2 5" xfId="47144" xr:uid="{CC720B81-2BBF-4E5B-A8A7-31E51BCC4DB8}"/>
    <cellStyle name="Vírgula 2 3 4 2 6" xfId="47524" xr:uid="{CEB230FE-EC65-4D45-89B1-B5C7CFD75ECC}"/>
    <cellStyle name="Vírgula 2 3 4 2 7" xfId="47969" xr:uid="{FE5E10DE-3C85-4968-B4F6-DE739F832BDA}"/>
    <cellStyle name="Vírgula 2 3 4 3" xfId="15632" xr:uid="{585EA60C-F15D-49D8-9210-6ECC7F19D4AE}"/>
    <cellStyle name="Vírgula 2 3 4 3 2" xfId="21791" xr:uid="{41C48095-0A76-45FE-8819-F59D6FF4A3A8}"/>
    <cellStyle name="Vírgula 2 3 4 3 2 2" xfId="49627" xr:uid="{520FB360-6729-446B-97E5-D343EDA4AE8F}"/>
    <cellStyle name="Vírgula 2 3 4 3 3" xfId="48972" xr:uid="{7D34617C-449C-4108-AF4B-901E68A30388}"/>
    <cellStyle name="Vírgula 2 3 4 4" xfId="19160" xr:uid="{E3989397-868A-446B-8242-BAB9962457BC}"/>
    <cellStyle name="Vírgula 2 3 4 4 2" xfId="49189" xr:uid="{AABE5987-8C47-41B0-9DD3-40AFFFB1E514}"/>
    <cellStyle name="Vírgula 2 3 4 5" xfId="47028" xr:uid="{4BF8C6ED-67D3-4593-A965-086A51743D59}"/>
    <cellStyle name="Vírgula 2 3 4 6" xfId="47382" xr:uid="{EB34E561-6670-41DA-A553-DA85B8DE9782}"/>
    <cellStyle name="Vírgula 2 3 4 7" xfId="47753" xr:uid="{7CBC5C17-B626-48AE-9768-2CF26452BB76}"/>
    <cellStyle name="Vírgula 2 3 4 8" xfId="12002" xr:uid="{20ECE5B8-D45D-4CDB-A68B-70F765F1A6A8}"/>
    <cellStyle name="Vírgula 2 3 5" xfId="7179" xr:uid="{5A2B02F8-CE39-4DBB-A69E-7672233991E3}"/>
    <cellStyle name="Vírgula 2 3 5 2" xfId="17313" xr:uid="{30C4D583-9CE7-48AC-A8E4-D23A6ABA2F0C}"/>
    <cellStyle name="Vírgula 2 3 5 2 2" xfId="23472" xr:uid="{31AF1B49-AF12-4057-8AC6-D9686154CAFF}"/>
    <cellStyle name="Vírgula 2 3 5 2 3" xfId="37394" xr:uid="{F2B201CB-B701-46D2-BD30-1303BE0BDDA1}"/>
    <cellStyle name="Vírgula 2 3 5 2 4" xfId="49303" xr:uid="{BCB7AAF6-8D13-4BE4-B40E-4143D74FCB1D}"/>
    <cellStyle name="Vírgula 2 3 5 3" xfId="19851" xr:uid="{380F8611-B697-43F2-B0A5-5E4A178891CC}"/>
    <cellStyle name="Vírgula 2 3 5 4" xfId="24778" xr:uid="{B03FB61E-C6AC-40C4-935A-1DBAD5B05273}"/>
    <cellStyle name="Vírgula 2 3 5 5" xfId="47132" xr:uid="{A01C67FF-B527-4FA7-9928-F5D19BC73375}"/>
    <cellStyle name="Vírgula 2 3 5 6" xfId="47512" xr:uid="{31B5C789-FF26-4686-A718-749C34EB6D5A}"/>
    <cellStyle name="Vírgula 2 3 5 7" xfId="47867" xr:uid="{137CE201-FE7B-4622-870B-BE1DA1CBE19F}"/>
    <cellStyle name="Vírgula 2 3 5 8" xfId="13697" xr:uid="{20C3433C-504B-4454-9999-AD101E558FB3}"/>
    <cellStyle name="Vírgula 2 3 6" xfId="7462" xr:uid="{AAAD52A4-506F-4F29-BB3D-A5CB11FB91D1}"/>
    <cellStyle name="Vírgula 2 3 6 2" xfId="19959" xr:uid="{0F2E4E6E-919C-4307-84FA-0E03BEFF3CA5}"/>
    <cellStyle name="Vírgula 2 3 6 2 2" xfId="49523" xr:uid="{698F1279-585F-481D-8D9F-60354811DE3A}"/>
    <cellStyle name="Vírgula 2 3 6 3" xfId="48870" xr:uid="{D540535B-8E5D-40E7-9B89-D7BD0A2B52C9}"/>
    <cellStyle name="Vírgula 2 3 6 4" xfId="13800" xr:uid="{D64541C6-A844-4C3D-B971-971D57838D0C}"/>
    <cellStyle name="Vírgula 2 3 7" xfId="8252" xr:uid="{3F60329B-FA58-4806-AA89-3FD944A39FB7}"/>
    <cellStyle name="Vírgula 2 3 7 2" xfId="49087" xr:uid="{A3A0E697-023B-4E15-8599-4146EF1253A8}"/>
    <cellStyle name="Vírgula 2 3 7 3" xfId="18256" xr:uid="{9D43A001-B457-4806-8D0E-AA4B975C7932}"/>
    <cellStyle name="Vírgula 2 3 8" xfId="9030" xr:uid="{8F9FFC9C-81F0-47CC-809C-27270466FABD}"/>
    <cellStyle name="Vírgula 2 3 8 2" xfId="46917" xr:uid="{1E274039-7B61-4846-A992-7ACB98CAF953}"/>
    <cellStyle name="Vírgula 2 3 9" xfId="9965" xr:uid="{4C9FDB1D-38F6-430A-9B47-E1D8EFC78D68}"/>
    <cellStyle name="Vírgula 2 3 9 2" xfId="47224" xr:uid="{2999AF0D-46E6-4B00-99C3-D5EB5265803A}"/>
    <cellStyle name="Vírgula 2 4" xfId="3519" xr:uid="{6158FE29-62E7-41AB-BE98-763DC0A79A3E}"/>
    <cellStyle name="Vírgula 2 4 10" xfId="10911" xr:uid="{A1F6A028-5F82-4D02-8AD2-ACD4B69CC5EE}"/>
    <cellStyle name="Vírgula 2 4 2" xfId="7163" xr:uid="{52C9A447-605B-49A6-A843-FBDE9B558C87}"/>
    <cellStyle name="Vírgula 2 4 2 2" xfId="12042" xr:uid="{BF2A5CF1-A233-474D-BF8D-E6249D9182FA}"/>
    <cellStyle name="Vírgula 2 4 2 2 2" xfId="15672" xr:uid="{947C796D-6DA8-42A7-AAD6-88DAEFC4CE9B}"/>
    <cellStyle name="Vírgula 2 4 2 2 2 2" xfId="21831" xr:uid="{4366E8F7-ABBD-4374-99EA-9D0056F92914}"/>
    <cellStyle name="Vírgula 2 4 2 2 2 2 2" xfId="49446" xr:uid="{C59F8FBC-7D66-4B4F-A424-351ABB02E721}"/>
    <cellStyle name="Vírgula 2 4 2 2 2 3" xfId="48009" xr:uid="{CB3141B0-1154-402C-80AE-43941812A41A}"/>
    <cellStyle name="Vírgula 2 4 2 2 3" xfId="19200" xr:uid="{18F3F22C-37E7-405D-BB6E-C359E40CF325}"/>
    <cellStyle name="Vírgula 2 4 2 2 3 2" xfId="49667" xr:uid="{73BF88D8-0E9E-4B05-A4E0-AE5C8793E3AE}"/>
    <cellStyle name="Vírgula 2 4 2 2 3 3" xfId="49012" xr:uid="{BEBE4E32-9D40-41BF-9808-5FE85E9EA997}"/>
    <cellStyle name="Vírgula 2 4 2 2 4" xfId="47068" xr:uid="{0D112014-EDCE-4EF5-912D-99E4BB3D1467}"/>
    <cellStyle name="Vírgula 2 4 2 2 4 2" xfId="49229" xr:uid="{D94704E5-0166-4046-B4D8-0BE6C3FB032E}"/>
    <cellStyle name="Vírgula 2 4 2 2 5" xfId="47422" xr:uid="{45E114AE-CC39-4213-A4AD-FF292CA14C5B}"/>
    <cellStyle name="Vírgula 2 4 2 2 6" xfId="47793" xr:uid="{D0BB2A89-4D5E-4553-A109-B85266C1A9A4}"/>
    <cellStyle name="Vírgula 2 4 2 3" xfId="13721" xr:uid="{3676696B-2A7D-4293-92A5-A28A5374F022}"/>
    <cellStyle name="Vírgula 2 4 2 3 2" xfId="17339" xr:uid="{D03A4FAA-D706-4D3C-A04E-C796ECDFC77C}"/>
    <cellStyle name="Vírgula 2 4 2 3 2 2" xfId="23498" xr:uid="{18398866-E695-4407-A95D-98E2856C8715}"/>
    <cellStyle name="Vírgula 2 4 2 3 2 3" xfId="49343" xr:uid="{AAA6EBC4-FB51-4865-9F8F-A2F131AF5C97}"/>
    <cellStyle name="Vírgula 2 4 2 3 3" xfId="19873" xr:uid="{1973AFDD-8DFA-4FC6-8C62-51FD3D935E73}"/>
    <cellStyle name="Vírgula 2 4 2 3 4" xfId="47154" xr:uid="{97BF53A8-19BA-4FD2-A796-03674BF1F02E}"/>
    <cellStyle name="Vírgula 2 4 2 3 5" xfId="47534" xr:uid="{3260D104-98A5-40C7-9AC1-92CB2B81E642}"/>
    <cellStyle name="Vírgula 2 4 2 3 6" xfId="47907" xr:uid="{8438E5F1-F183-4404-9428-994FD47B8F0F}"/>
    <cellStyle name="Vírgula 2 4 2 4" xfId="13889" xr:uid="{57F82B13-4BAA-4480-ADD7-EB6928C0DBA2}"/>
    <cellStyle name="Vírgula 2 4 2 4 2" xfId="20048" xr:uid="{9B316455-4175-4950-A2CB-766DB4A51EBC}"/>
    <cellStyle name="Vírgula 2 4 2 4 2 2" xfId="49563" xr:uid="{BCEB8E50-6E0D-4346-86CA-523C6DF2A644}"/>
    <cellStyle name="Vírgula 2 4 2 4 3" xfId="48910" xr:uid="{6CCCD106-849C-4A92-A4D4-7BDA33CDE242}"/>
    <cellStyle name="Vírgula 2 4 2 5" xfId="18364" xr:uid="{3F0D6F1F-6BB2-4BA6-8884-1553B2EBFC49}"/>
    <cellStyle name="Vírgula 2 4 2 5 2" xfId="49127" xr:uid="{8E223C20-B571-4C36-B7C7-BC2DBD5CFE48}"/>
    <cellStyle name="Vírgula 2 4 2 6" xfId="46957" xr:uid="{95E01C64-6373-4E3C-A248-4B115D8017EA}"/>
    <cellStyle name="Vírgula 2 4 2 7" xfId="47266" xr:uid="{71C82BB4-104E-44D6-9C75-C89B5C2296F2}"/>
    <cellStyle name="Vírgula 2 4 2 8" xfId="47655" xr:uid="{C99F44C1-FA88-4968-B12F-96A9AC4ED26A}"/>
    <cellStyle name="Vírgula 2 4 2 9" xfId="10970" xr:uid="{D127875C-04E1-443F-A9B6-D50A67532585}"/>
    <cellStyle name="Vírgula 2 4 3" xfId="12018" xr:uid="{6573616A-E786-461F-BC00-E3C6AAF3D2E6}"/>
    <cellStyle name="Vírgula 2 4 3 2" xfId="15648" xr:uid="{93C2CFD4-25E7-4765-9B6F-ED97810545DE}"/>
    <cellStyle name="Vírgula 2 4 3 2 2" xfId="21807" xr:uid="{53BC0087-9DF5-4527-B182-CE7947F343ED}"/>
    <cellStyle name="Vírgula 2 4 3 2 2 2" xfId="49422" xr:uid="{8CA296CC-FD9A-4005-B6F7-2025281966C2}"/>
    <cellStyle name="Vírgula 2 4 3 2 3" xfId="47985" xr:uid="{922111E5-927B-4EDA-994D-0173BA203462}"/>
    <cellStyle name="Vírgula 2 4 3 3" xfId="19176" xr:uid="{62AF619F-6119-416E-A4A5-CCF166F77717}"/>
    <cellStyle name="Vírgula 2 4 3 3 2" xfId="49643" xr:uid="{914B0106-DBE4-4984-891F-894696E06C5C}"/>
    <cellStyle name="Vírgula 2 4 3 3 3" xfId="48988" xr:uid="{AF511913-F1CE-423B-B0AD-7D32E1856ABE}"/>
    <cellStyle name="Vírgula 2 4 3 4" xfId="47044" xr:uid="{F3BAE370-D13D-4376-ABF3-524494FEFA61}"/>
    <cellStyle name="Vírgula 2 4 3 4 2" xfId="49205" xr:uid="{0E41D3CA-657C-4121-8187-3539B1AFD731}"/>
    <cellStyle name="Vírgula 2 4 3 5" xfId="47398" xr:uid="{54D7EA41-9FB5-4F04-96C6-3EDCEAA3A7ED}"/>
    <cellStyle name="Vírgula 2 4 3 6" xfId="47769" xr:uid="{15128471-9ADD-4235-94B1-3967F6C762F9}"/>
    <cellStyle name="Vírgula 2 4 4" xfId="13708" xr:uid="{AFBD5EBE-141F-468E-992E-F76EDDA1F693}"/>
    <cellStyle name="Vírgula 2 4 4 2" xfId="17326" xr:uid="{AFE8BA7F-DF8B-4BB1-8AA5-C3C3170ED9A3}"/>
    <cellStyle name="Vírgula 2 4 4 2 2" xfId="23485" xr:uid="{1E2B55EC-DE80-458A-8255-38BF9C9681E1}"/>
    <cellStyle name="Vírgula 2 4 4 2 3" xfId="49319" xr:uid="{FB7F794E-07D9-418D-98DE-59EB34207F09}"/>
    <cellStyle name="Vírgula 2 4 4 3" xfId="19860" xr:uid="{B4D07D3D-89E7-4A4D-841B-5623EAEE0E16}"/>
    <cellStyle name="Vírgula 2 4 4 4" xfId="47141" xr:uid="{35398B8E-7481-43CD-9ABA-76D0288C6D33}"/>
    <cellStyle name="Vírgula 2 4 4 5" xfId="47521" xr:uid="{C44F2D91-8C94-4716-A894-62A53A2ED60C}"/>
    <cellStyle name="Vírgula 2 4 4 6" xfId="47883" xr:uid="{A6734754-EAC6-482D-944F-F8A8F266E842}"/>
    <cellStyle name="Vírgula 2 4 5" xfId="13818" xr:uid="{0F1D8580-CC4E-4583-AFC5-A9A9937D2DB8}"/>
    <cellStyle name="Vírgula 2 4 5 2" xfId="19977" xr:uid="{F7122550-906D-4A5E-9281-26CF61DA37FC}"/>
    <cellStyle name="Vírgula 2 4 5 2 2" xfId="49539" xr:uid="{E4250EEA-FDEA-4F61-85D5-619AF9A55B4D}"/>
    <cellStyle name="Vírgula 2 4 5 3" xfId="48886" xr:uid="{A57067E5-44C6-474A-A249-F0CFC585AD79}"/>
    <cellStyle name="Vírgula 2 4 6" xfId="18272" xr:uid="{3BB4AFCB-9BBA-4182-AC6E-48D26014354D}"/>
    <cellStyle name="Vírgula 2 4 6 2" xfId="49103" xr:uid="{F033C819-B15C-4F44-AFE3-DDA9E0050A46}"/>
    <cellStyle name="Vírgula 2 4 7" xfId="46933" xr:uid="{75B35D20-C4A1-4041-9D16-8898D8465BF7}"/>
    <cellStyle name="Vírgula 2 4 8" xfId="47241" xr:uid="{175D47A0-D227-45E6-AB0F-E74849EE353A}"/>
    <cellStyle name="Vírgula 2 4 9" xfId="47607" xr:uid="{A6453842-131D-4257-974F-D0C2C7FD2242}"/>
    <cellStyle name="Vírgula 2 5" xfId="7084" xr:uid="{C594CE48-F2CA-41D8-9E28-3BE2E2E61C05}"/>
    <cellStyle name="Vírgula 2 5 2" xfId="12033" xr:uid="{DF215D43-5E98-4012-8650-5F34AC4479D4}"/>
    <cellStyle name="Vírgula 2 5 2 2" xfId="15663" xr:uid="{9C4D2F5A-6940-4AAC-9BEB-00A526F8E8C2}"/>
    <cellStyle name="Vírgula 2 5 2 2 2" xfId="21822" xr:uid="{03B1BD9E-481C-499F-940A-1B1EA6F88C3B}"/>
    <cellStyle name="Vírgula 2 5 2 2 2 2" xfId="49437" xr:uid="{F38DAD82-20E9-4CF4-8D59-F1671AD7B822}"/>
    <cellStyle name="Vírgula 2 5 2 2 3" xfId="48000" xr:uid="{7284DED4-8822-4120-AE41-90D1BE4BE41F}"/>
    <cellStyle name="Vírgula 2 5 2 3" xfId="19191" xr:uid="{8A66E42E-F6A7-4F2B-895E-21E42EE595E7}"/>
    <cellStyle name="Vírgula 2 5 2 3 2" xfId="49658" xr:uid="{B19F564C-F53C-4C13-9045-A64270C7EAEB}"/>
    <cellStyle name="Vírgula 2 5 2 3 3" xfId="49003" xr:uid="{F897D63D-0DB3-4E0D-9853-0069669713A8}"/>
    <cellStyle name="Vírgula 2 5 2 4" xfId="47059" xr:uid="{49CE8DAC-280A-4890-B594-394FCF98EA1A}"/>
    <cellStyle name="Vírgula 2 5 2 4 2" xfId="49220" xr:uid="{AC3ACEFF-387D-415E-A0F4-F9161A8D413E}"/>
    <cellStyle name="Vírgula 2 5 2 5" xfId="47413" xr:uid="{85564CBE-99D7-4F7A-BA16-150EA7FE0D6C}"/>
    <cellStyle name="Vírgula 2 5 2 6" xfId="47784" xr:uid="{5FF9F979-1E20-468E-A0BE-A4219CBF66FC}"/>
    <cellStyle name="Vírgula 2 5 3" xfId="13716" xr:uid="{1B3BEF79-0CF8-4D44-A63C-5F504F402014}"/>
    <cellStyle name="Vírgula 2 5 3 2" xfId="17334" xr:uid="{A923A548-D907-44BE-BBF9-D6354371BC90}"/>
    <cellStyle name="Vírgula 2 5 3 2 2" xfId="23493" xr:uid="{39EC1A98-925B-4D61-A154-26096097F1B2}"/>
    <cellStyle name="Vírgula 2 5 3 2 3" xfId="49334" xr:uid="{228C01A7-829D-4FD8-95DB-D551FE6B725F}"/>
    <cellStyle name="Vírgula 2 5 3 3" xfId="19868" xr:uid="{4D31899F-40D6-465C-88E6-9F389BBE74BE}"/>
    <cellStyle name="Vírgula 2 5 3 4" xfId="47149" xr:uid="{5009504F-6294-4B83-BE58-BACB94F9D29A}"/>
    <cellStyle name="Vírgula 2 5 3 5" xfId="47529" xr:uid="{07811F68-B522-4993-A7C4-7B6A2981D90C}"/>
    <cellStyle name="Vírgula 2 5 3 6" xfId="47898" xr:uid="{DB2624E3-CF73-4A8D-8782-4EBC0BF9F449}"/>
    <cellStyle name="Vírgula 2 5 4" xfId="13864" xr:uid="{81C5405F-4350-48AC-AFDE-E01D9778BD58}"/>
    <cellStyle name="Vírgula 2 5 4 2" xfId="20023" xr:uid="{EF009657-C6BF-4DC6-9ED4-8752F8827DB4}"/>
    <cellStyle name="Vírgula 2 5 4 2 2" xfId="49554" xr:uid="{E11A23DA-E75A-4DBF-848E-048FC957F61F}"/>
    <cellStyle name="Vírgula 2 5 4 3" xfId="48901" xr:uid="{F8427A5D-3331-45D7-9F11-1EFBA286E8BB}"/>
    <cellStyle name="Vírgula 2 5 5" xfId="18336" xr:uid="{57C5B4ED-67CE-4406-A1BC-6C54C9BCE546}"/>
    <cellStyle name="Vírgula 2 5 5 2" xfId="49118" xr:uid="{BE8B307E-56EA-4A19-9E53-21E75E7D17DC}"/>
    <cellStyle name="Vírgula 2 5 6" xfId="46948" xr:uid="{C3FBAEA8-CE11-4703-803D-76E0E1CD30C4}"/>
    <cellStyle name="Vírgula 2 5 7" xfId="47257" xr:uid="{577471CE-3AF4-46D0-B5B0-0D65E607FDF7}"/>
    <cellStyle name="Vírgula 2 5 8" xfId="47635" xr:uid="{440C5C5E-AB10-4DBE-8A6B-3CEE02B5C583}"/>
    <cellStyle name="Vírgula 2 5 9" xfId="10955" xr:uid="{8AE45606-867D-4051-BBE8-FEBDE0A1C424}"/>
    <cellStyle name="Vírgula 2 6" xfId="7675" xr:uid="{8B88DB4C-9AFC-4ED0-BD09-DEA8943CE022}"/>
    <cellStyle name="Vírgula 2 6 2" xfId="12850" xr:uid="{19DD562C-B6A8-432D-875B-F3AAC4F629A3}"/>
    <cellStyle name="Vírgula 2 6 2 2" xfId="16480" xr:uid="{0215967F-1253-4189-A574-2C1D68BEFE7F}"/>
    <cellStyle name="Vírgula 2 6 2 2 2" xfId="22639" xr:uid="{78C3DE41-1007-4772-A179-9C735718FFCA}"/>
    <cellStyle name="Vírgula 2 6 2 2 2 2" xfId="49471" xr:uid="{D311781E-4FD2-4C68-9DB8-E1AC561A2BCC}"/>
    <cellStyle name="Vírgula 2 6 2 2 3" xfId="48817" xr:uid="{867D6FF9-E852-42F8-9E85-9BFFC8F720B8}"/>
    <cellStyle name="Vírgula 2 6 2 3" xfId="19502" xr:uid="{C6B44C7C-D1E9-4C0D-A73D-CCDD447CF4BE}"/>
    <cellStyle name="Vírgula 2 6 2 3 2" xfId="49690" xr:uid="{39097B94-37A9-4DE7-AB0C-678BE3687E62}"/>
    <cellStyle name="Vírgula 2 6 2 3 3" xfId="49035" xr:uid="{42859826-FCE6-4E11-A72C-1AFD2FF22099}"/>
    <cellStyle name="Vírgula 2 6 2 4" xfId="47091" xr:uid="{89831BE1-6260-4552-B2BE-A735A4F96DA3}"/>
    <cellStyle name="Vírgula 2 6 2 4 2" xfId="49252" xr:uid="{783773D9-6B0A-408F-BABC-3EBAE3B9FB64}"/>
    <cellStyle name="Vírgula 2 6 2 5" xfId="47454" xr:uid="{F660B557-8149-4081-B7AF-5118C3203E0F}"/>
    <cellStyle name="Vírgula 2 6 2 6" xfId="47816" xr:uid="{B2EC3C8F-2928-4435-8E5F-00AF14C7396C}"/>
    <cellStyle name="Vírgula 2 6 3" xfId="14773" xr:uid="{5096CD12-4BA6-46E2-B23E-8A39B32FA5E5}"/>
    <cellStyle name="Vírgula 2 6 3 2" xfId="20932" xr:uid="{46246A85-B2BB-4200-810A-5B513D34BDAE}"/>
    <cellStyle name="Vírgula 2 6 3 2 2" xfId="49366" xr:uid="{A2A5DE3A-09AF-4674-858C-7C4B58FDB9CE}"/>
    <cellStyle name="Vírgula 2 6 3 3" xfId="47930" xr:uid="{91AFD0D4-3BBF-4661-A688-AA108AEC271F}"/>
    <cellStyle name="Vírgula 2 6 4" xfId="18823" xr:uid="{6157245B-9597-4D37-981B-BC914F24DDBF}"/>
    <cellStyle name="Vírgula 2 6 4 2" xfId="49588" xr:uid="{64CBBBA2-C5DD-45A4-ACC4-981751051FC5}"/>
    <cellStyle name="Vírgula 2 6 4 3" xfId="48933" xr:uid="{2BD7D0B3-70F2-43A2-91B7-1EA7570EAB80}"/>
    <cellStyle name="Vírgula 2 6 5" xfId="46983" xr:uid="{932FA0E3-3A02-40FE-B476-7EF24D743EEA}"/>
    <cellStyle name="Vírgula 2 6 5 2" xfId="49150" xr:uid="{EB2BC87D-B32D-4C01-93A3-CEA0DDD3263C}"/>
    <cellStyle name="Vírgula 2 6 6" xfId="47313" xr:uid="{C179066D-90BA-43D0-B12D-0400395D7F13}"/>
    <cellStyle name="Vírgula 2 6 7" xfId="47714" xr:uid="{FA4B6F02-E8D9-4CD1-98F5-5593AE99F4E4}"/>
    <cellStyle name="Vírgula 2 6 8" xfId="11077" xr:uid="{6961689F-11BE-4A7B-ADB1-335F9A8C1094}"/>
    <cellStyle name="Vírgula 2 7" xfId="8580" xr:uid="{8810C729-5B1E-4054-84E6-6DDA08E79292}"/>
    <cellStyle name="Vírgula 2 7 2" xfId="12009" xr:uid="{40014605-8950-4E34-ACA2-F52240D39914}"/>
    <cellStyle name="Vírgula 2 7 2 2" xfId="15639" xr:uid="{C555F086-F8DE-4512-A59C-F1E8E178B23F}"/>
    <cellStyle name="Vírgula 2 7 2 2 2" xfId="21798" xr:uid="{65896C23-A881-4209-BCC2-573533E7A923}"/>
    <cellStyle name="Vírgula 2 7 2 2 2 2" xfId="49413" xr:uid="{7F16F2B3-7A65-4939-A975-F0E7A32E7821}"/>
    <cellStyle name="Vírgula 2 7 2 2 3" xfId="47976" xr:uid="{AFE398A0-BE2C-48A2-ADA1-9CEC75C72743}"/>
    <cellStyle name="Vírgula 2 7 2 3" xfId="19167" xr:uid="{23F38C8F-C8C1-48BE-8B54-0428E7ED4103}"/>
    <cellStyle name="Vírgula 2 7 2 3 2" xfId="49634" xr:uid="{4217ADF3-D0EF-4297-B7D9-58E19EE88A42}"/>
    <cellStyle name="Vírgula 2 7 2 3 3" xfId="48979" xr:uid="{CCC86899-8D10-4087-B664-5F37B964B355}"/>
    <cellStyle name="Vírgula 2 7 2 4" xfId="47035" xr:uid="{F9D4B2C5-03B0-41E1-980C-4BD3FEA5F3CE}"/>
    <cellStyle name="Vírgula 2 7 2 4 2" xfId="49196" xr:uid="{2CF2B609-CD15-44CF-91AB-02D2C0B99ACC}"/>
    <cellStyle name="Vírgula 2 7 2 5" xfId="47389" xr:uid="{D06FB77E-C5B4-4B00-A71A-E63756234B0B}"/>
    <cellStyle name="Vírgula 2 7 2 6" xfId="47760" xr:uid="{D5286E57-BE01-46A0-9355-4D12E24CB42A}"/>
    <cellStyle name="Vírgula 2 7 3" xfId="11900" xr:uid="{B439A1FE-2C9B-4B25-9C9D-0458825D1FFF}"/>
    <cellStyle name="Vírgula 2 7 4" xfId="13809" xr:uid="{9B2E906D-1789-4635-9250-46E8AC51FE74}"/>
    <cellStyle name="Vírgula 2 7 4 2" xfId="19968" xr:uid="{9A72A844-BB80-41F7-A3B4-98B771B054C7}"/>
    <cellStyle name="Vírgula 2 7 4 2 2" xfId="49310" xr:uid="{5CCF7B15-BDBD-4427-9793-3A85F54D5918}"/>
    <cellStyle name="Vírgula 2 7 4 3" xfId="47874" xr:uid="{AE37E489-F28A-47B4-8F99-75BD5A6C9DC8}"/>
    <cellStyle name="Vírgula 2 7 5" xfId="18263" xr:uid="{90C1B221-574D-4563-964C-3DEECF05AF52}"/>
    <cellStyle name="Vírgula 2 7 5 2" xfId="49530" xr:uid="{0257DE2D-1537-4C49-A535-58D25BDF4FC7}"/>
    <cellStyle name="Vírgula 2 7 5 3" xfId="48877" xr:uid="{33563B3A-62EE-494C-9CEA-8FB906A382CB}"/>
    <cellStyle name="Vírgula 2 7 6" xfId="46924" xr:uid="{FEAF6FAE-6A88-4AFC-B5FC-541FB5D11A9E}"/>
    <cellStyle name="Vírgula 2 7 6 2" xfId="49094" xr:uid="{EC8022EE-50C1-4B39-BB8C-63E0D380E6F1}"/>
    <cellStyle name="Vírgula 2 7 7" xfId="47232" xr:uid="{1385A18B-AC9D-4D50-991A-E014B6B7621D}"/>
    <cellStyle name="Vírgula 2 7 8" xfId="47598" xr:uid="{C44DB86F-6B84-42D6-BEED-9138CCC8C4AC}"/>
    <cellStyle name="Vírgula 2 7 9" xfId="10896" xr:uid="{7F42B81C-C97F-4873-80F1-946E1AD61C49}"/>
    <cellStyle name="Vírgula 2 8" xfId="9352" xr:uid="{5617290F-7961-411D-B370-C31D24080A47}"/>
    <cellStyle name="Vírgula 2 8 2" xfId="13664" xr:uid="{EC431DF2-DEF0-4B95-8D64-E65B783AFC85}"/>
    <cellStyle name="Vírgula 2 8 2 2" xfId="17294" xr:uid="{5ADB9A36-0BB4-410F-B610-9FE9EF35948C}"/>
    <cellStyle name="Vírgula 2 8 2 2 2" xfId="23453" xr:uid="{CC0806AF-DE71-453D-9405-35B6E9BBA820}"/>
    <cellStyle name="Vírgula 2 8 2 2 2 2" xfId="49488" xr:uid="{68DC95B9-AF0A-4164-B1F6-30C786F8E5A9}"/>
    <cellStyle name="Vírgula 2 8 2 2 3" xfId="48834" xr:uid="{68743AB2-C6E1-4DDE-8406-CC230F05C02B}"/>
    <cellStyle name="Vírgula 2 8 2 3" xfId="19807" xr:uid="{35C6CA3C-451C-40DB-B772-36CBEDBD489E}"/>
    <cellStyle name="Vírgula 2 8 2 3 2" xfId="49707" xr:uid="{A844D7A9-E735-4A11-8415-F404B3A752DD}"/>
    <cellStyle name="Vírgula 2 8 2 3 3" xfId="49052" xr:uid="{F4EA280E-A254-4FF8-AC2B-905B7A70B379}"/>
    <cellStyle name="Vírgula 2 8 2 4" xfId="47114" xr:uid="{BFB6476F-72A6-4168-8745-F05A925243EB}"/>
    <cellStyle name="Vírgula 2 8 2 4 2" xfId="49269" xr:uid="{BE14B976-B645-4EB3-AE1A-0A568BCB2CD5}"/>
    <cellStyle name="Vírgula 2 8 2 5" xfId="47488" xr:uid="{12B71FAA-49E0-40C4-BDBD-209A2292DDAF}"/>
    <cellStyle name="Vírgula 2 8 2 6" xfId="47833" xr:uid="{18C2FBA4-B374-4AC7-AF28-E75A7A318952}"/>
    <cellStyle name="Vírgula 2 8 3" xfId="15607" xr:uid="{CF9395BA-0E7E-4BE5-9768-47484AA2F99E}"/>
    <cellStyle name="Vírgula 2 8 3 2" xfId="21766" xr:uid="{F69F2604-8072-468B-B120-B98E334252C4}"/>
    <cellStyle name="Vírgula 2 8 3 2 2" xfId="49384" xr:uid="{582A2085-BA44-4ACD-A96B-3209279E0CB2}"/>
    <cellStyle name="Vírgula 2 8 3 3" xfId="47947" xr:uid="{6C14B89F-FCF5-48E7-B865-611CC5BB0F62}"/>
    <cellStyle name="Vírgula 2 8 4" xfId="19133" xr:uid="{531DB3CB-14A3-49B4-8565-4A70A49DA603}"/>
    <cellStyle name="Vírgula 2 8 4 2" xfId="49605" xr:uid="{7DDB51B5-B1DA-4466-9FB2-E5B4708480F1}"/>
    <cellStyle name="Vírgula 2 8 4 3" xfId="48950" xr:uid="{C544A32B-130C-4C3C-ABD8-C70E4E06BD51}"/>
    <cellStyle name="Vírgula 2 8 5" xfId="47006" xr:uid="{17CD99DD-BE04-49C8-B1F3-51421FA1965F}"/>
    <cellStyle name="Vírgula 2 8 5 2" xfId="49167" xr:uid="{72F990A0-9FA9-4964-83AD-B20181629163}"/>
    <cellStyle name="Vírgula 2 8 6" xfId="47356" xr:uid="{06DD5E8F-A584-450D-9CEA-6FAE4D703C1C}"/>
    <cellStyle name="Vírgula 2 8 7" xfId="47731" xr:uid="{3E4B1333-A291-468F-92DA-0A6391B33053}"/>
    <cellStyle name="Vírgula 2 8 8" xfId="11967" xr:uid="{243EABDA-4DA1-4FF8-8D17-296EF85759A8}"/>
    <cellStyle name="Vírgula 2 9" xfId="11985" xr:uid="{F2288AE1-D9DC-4E3C-80C8-0C17630219DC}"/>
    <cellStyle name="Vírgula 2 9 2" xfId="15615" xr:uid="{0E6CFACF-AA98-4646-BCB2-BDBC7F53F042}"/>
    <cellStyle name="Vírgula 2 9 2 2" xfId="21774" xr:uid="{86CB1440-D409-4FFD-991C-FC4BC2F6EE72}"/>
    <cellStyle name="Vírgula 2 9 2 2 2" xfId="49390" xr:uid="{9543B73A-2A6A-4900-ABAD-7748625C36C7}"/>
    <cellStyle name="Vírgula 2 9 2 3" xfId="47953" xr:uid="{E68AF4FD-BFE5-4525-B052-7F55C068221B}"/>
    <cellStyle name="Vírgula 2 9 3" xfId="19142" xr:uid="{727EB285-84CE-4E69-8DDB-D53E0452FC90}"/>
    <cellStyle name="Vírgula 2 9 3 2" xfId="49611" xr:uid="{043ECFD4-B81A-435C-BA64-27FC39C5126B}"/>
    <cellStyle name="Vírgula 2 9 3 3" xfId="48956" xr:uid="{4220D20E-FEF0-4706-87AA-5C7405AB2039}"/>
    <cellStyle name="Vírgula 2 9 4" xfId="47012" xr:uid="{1A28C0FB-F706-49E5-A7BB-F9FE93237FA8}"/>
    <cellStyle name="Vírgula 2 9 4 2" xfId="49173" xr:uid="{7705E65F-1CF3-4ABE-AD11-F6E385262391}"/>
    <cellStyle name="Vírgula 2 9 5" xfId="47366" xr:uid="{17D04FF3-12F1-4F63-B24D-F6D57A1B1081}"/>
    <cellStyle name="Vírgula 2 9 6" xfId="47737" xr:uid="{97E40C34-531F-4C35-8E1F-308BF0A52A5D}"/>
    <cellStyle name="Vírgula 3" xfId="2841" xr:uid="{90BD47B4-3CA7-4DFF-AD9B-E07D55839EF3}"/>
    <cellStyle name="Vírgula 3 10" xfId="46905" xr:uid="{0087C3E9-1CCA-461E-A92E-8FEF52C51E49}"/>
    <cellStyle name="Vírgula 3 10 2" xfId="49075" xr:uid="{98A01395-80F8-47CF-8749-C68B451343A3}"/>
    <cellStyle name="Vírgula 3 11" xfId="47206" xr:uid="{9CDBC5E1-0321-411B-BBEA-18AD5918FAF9}"/>
    <cellStyle name="Vírgula 3 12" xfId="47579" xr:uid="{C146A264-F11A-4F9C-952B-DD4C70E5B03E}"/>
    <cellStyle name="Vírgula 3 13" xfId="10842" xr:uid="{B3606EF8-9F79-4F4B-943E-1FA6E9B3C535}"/>
    <cellStyle name="Vírgula 3 14" xfId="49883" xr:uid="{14629199-D3FA-4BF9-B253-A836F4DAC76B}"/>
    <cellStyle name="Vírgula 3 15" xfId="49952" xr:uid="{FA5E5EAF-A0ED-4A57-9DA8-9693A2FE4765}"/>
    <cellStyle name="Vírgula 3 16" xfId="50026" xr:uid="{64E2547A-A19A-4EFA-88AA-F9FD313DC939}"/>
    <cellStyle name="Vírgula 3 17" xfId="3170" xr:uid="{C1F86684-FA92-440A-BB9F-8D868EE3B3E5}"/>
    <cellStyle name="Vírgula 3 2" xfId="3028" xr:uid="{A7D0BB27-AC91-408E-9CBC-A1CCBB1497C8}"/>
    <cellStyle name="Vírgula 3 2 10" xfId="49884" xr:uid="{7F9BECB8-572A-4172-996E-8516E27F3E73}"/>
    <cellStyle name="Vírgula 3 2 11" xfId="49953" xr:uid="{9ECF71FD-BFB7-4334-9B28-AD125DDBF530}"/>
    <cellStyle name="Vírgula 3 2 12" xfId="5066" xr:uid="{6DDBD694-186A-4D0C-B05C-F9E651F38AF3}"/>
    <cellStyle name="Vírgula 3 2 2" xfId="3247" xr:uid="{17FE9A20-FA2C-4675-A0DC-F2CCB29F09CF}"/>
    <cellStyle name="Vírgula 3 2 2 13" xfId="3263" xr:uid="{6FED6446-F8A3-42E3-80DC-B29000DF05C4}"/>
    <cellStyle name="Vírgula 3 2 2 13 2" xfId="3302" xr:uid="{74DC3B76-6DD8-4825-A6FD-397DBC7FE302}"/>
    <cellStyle name="Vírgula 3 2 2 13 2 2" xfId="3320" xr:uid="{73E55CE5-765B-4D0D-B9CC-DEC26E7150AB}"/>
    <cellStyle name="Vírgula 3 2 2 13 2 2 2" xfId="5165" xr:uid="{63214962-4697-493A-9CAB-213ADCBDEA9D}"/>
    <cellStyle name="Vírgula 3 2 2 13 2 2 3" xfId="8331" xr:uid="{38FD53A7-3CF0-4971-95FD-10A1A1ECBF4E}"/>
    <cellStyle name="Vírgula 3 2 2 13 2 2 4" xfId="9109" xr:uid="{99C24CB2-90E2-4873-8BE8-98EB04F1155E}"/>
    <cellStyle name="Vírgula 3 2 2 13 2 2 5" xfId="10050" xr:uid="{1300EB12-3D23-4521-94D3-03F5A7A59F22}"/>
    <cellStyle name="Vírgula 3 2 2 13 2 3" xfId="5149" xr:uid="{B89CA74E-442A-4CCB-A8C2-C7C24CFE619E}"/>
    <cellStyle name="Vírgula 3 2 2 13 2 3 2" xfId="8315" xr:uid="{A5091426-3D11-432E-AD6C-548C1FD1FEF1}"/>
    <cellStyle name="Vírgula 3 2 2 13 2 3 3" xfId="9093" xr:uid="{28235D52-A551-4FF6-8882-D40793C00759}"/>
    <cellStyle name="Vírgula 3 2 2 13 2 3 4" xfId="10034" xr:uid="{0B37160C-010A-419D-9FD8-E74521F6F7CF}"/>
    <cellStyle name="Vírgula 3 2 2 13 2 4" xfId="3489" xr:uid="{EB75B2D3-B451-4D47-A06D-441CCDA48585}"/>
    <cellStyle name="Vírgula 3 2 2 13 2 5" xfId="7649" xr:uid="{F13AD404-43CC-4947-B079-35297CF620AD}"/>
    <cellStyle name="Vírgula 3 2 2 13 2 6" xfId="8554" xr:uid="{C5EE54D8-5A83-49F4-8FC0-E4F7B78D490A}"/>
    <cellStyle name="Vírgula 3 2 2 13 2 7" xfId="9325" xr:uid="{CA67F53F-5CAC-4363-A9A6-3FF28108C62F}"/>
    <cellStyle name="Vírgula 3 2 2 13 3" xfId="5126" xr:uid="{98B87163-DBA8-412E-87C2-FEAAA82BF94E}"/>
    <cellStyle name="Vírgula 3 2 2 13 3 2" xfId="8300" xr:uid="{FDCF232F-8C4B-49AA-8710-AE8C09EEE12F}"/>
    <cellStyle name="Vírgula 3 2 2 13 3 3" xfId="9078" xr:uid="{4DEDCF8F-3E98-4921-8FB3-744E2B9549A5}"/>
    <cellStyle name="Vírgula 3 2 2 13 3 4" xfId="10016" xr:uid="{47AD38C0-007E-4FE6-B9D5-E37482466440}"/>
    <cellStyle name="Vírgula 3 2 2 13 4" xfId="3414" xr:uid="{6305A3E6-2D17-4D23-A197-94B50C08BE0B}"/>
    <cellStyle name="Vírgula 3 2 2 13 5" xfId="7584" xr:uid="{1B4E8B47-9403-4BF0-B69F-CEE4D9734BC6}"/>
    <cellStyle name="Vírgula 3 2 2 13 6" xfId="8489" xr:uid="{4DAFCDE7-3DD6-445E-8D20-4EF90181D004}"/>
    <cellStyle name="Vírgula 3 2 2 13 7" xfId="9262" xr:uid="{EF4A91A2-66D7-4AAD-A21F-04DA5F1CC2B0}"/>
    <cellStyle name="Vírgula 3 2 2 2" xfId="3335" xr:uid="{02E543A8-B526-4240-9BCC-5FE753024014}"/>
    <cellStyle name="Vírgula 3 2 2 2 2" xfId="5179" xr:uid="{000D3B54-18D4-414B-A926-1E7F62C5D06B}"/>
    <cellStyle name="Vírgula 3 2 2 2 2 2" xfId="8345" xr:uid="{BDB01756-B710-4AF8-B04B-AE3FDF125509}"/>
    <cellStyle name="Vírgula 3 2 2 2 2 2 2" xfId="49484" xr:uid="{FB38BEFD-B732-4CAE-B2B9-7913188BB3C9}"/>
    <cellStyle name="Vírgula 3 2 2 2 2 2 3" xfId="23449" xr:uid="{43D17AB4-9907-4066-BA77-6603BDD10807}"/>
    <cellStyle name="Vírgula 3 2 2 2 2 3" xfId="9123" xr:uid="{C2EAD8D0-1904-4320-AE31-596FA08FC43E}"/>
    <cellStyle name="Vírgula 3 2 2 2 2 3 2" xfId="48830" xr:uid="{77119EC3-0110-4900-83C9-F0B288660688}"/>
    <cellStyle name="Vírgula 3 2 2 2 2 4" xfId="10064" xr:uid="{0BBFA845-A46B-4973-83C3-C058BC6EECD3}"/>
    <cellStyle name="Vírgula 3 2 2 2 2 5" xfId="17290" xr:uid="{9589C3E9-91FC-438A-AB9E-11BC3FCF2154}"/>
    <cellStyle name="Vírgula 3 2 2 2 3" xfId="3477" xr:uid="{7E904530-2FF5-4DAB-8546-5C23C9EE3E84}"/>
    <cellStyle name="Vírgula 3 2 2 2 3 2" xfId="49703" xr:uid="{003D1C5D-98FD-4D20-8273-88252C8F0FAC}"/>
    <cellStyle name="Vírgula 3 2 2 2 3 3" xfId="49048" xr:uid="{0F01327A-33F2-4DA7-9FA5-57ECB9DE67E4}"/>
    <cellStyle name="Vírgula 3 2 2 2 3 4" xfId="19803" xr:uid="{916AF583-5667-46A1-9E01-1FDFA6272C5D}"/>
    <cellStyle name="Vírgula 3 2 2 2 4" xfId="7638" xr:uid="{1ED0BD64-1BBB-4620-8A33-E2C0AD178B29}"/>
    <cellStyle name="Vírgula 3 2 2 2 4 2" xfId="49265" xr:uid="{F9FA1326-4660-47B4-A32D-15046F702939}"/>
    <cellStyle name="Vírgula 3 2 2 2 4 3" xfId="47110" xr:uid="{9571FAD5-911D-4054-BF5C-D84CA4A38333}"/>
    <cellStyle name="Vírgula 3 2 2 2 5" xfId="8373" xr:uid="{A660B6B5-777B-4B4B-88F6-30640066CA84}"/>
    <cellStyle name="Vírgula 3 2 2 2 5 2" xfId="8401" xr:uid="{00B6D600-B8CF-41D9-B3FB-26D98CE8410B}"/>
    <cellStyle name="Vírgula 3 2 2 2 5 2 2" xfId="9149" xr:uid="{71233119-8CB8-4641-BB21-56AEB98197B7}"/>
    <cellStyle name="Vírgula 3 2 2 2 5 2 2 2" xfId="9182" xr:uid="{E606B61B-3ADB-43CC-9369-33674F8FE85D}"/>
    <cellStyle name="Vírgula 3 2 2 2 5 2 2 2 2" xfId="50002" xr:uid="{A8E9B121-9A5F-4B02-8905-3B7C80BD897D}"/>
    <cellStyle name="Vírgula 3 2 2 2 5 2 2 2 2 2" xfId="50168" xr:uid="{8BF7A52C-E0C6-424B-8667-B285ED80F9BB}"/>
    <cellStyle name="Vírgula 3 2 2 2 5 2 2 2 2 3" xfId="50201" xr:uid="{F09F67B9-CCC2-4D05-9B89-2CC382E2506D}"/>
    <cellStyle name="Vírgula 3 2 2 2 5 2 2 2 3" xfId="50141" xr:uid="{284D89B8-72CF-4B63-861E-77EBE25329EF}"/>
    <cellStyle name="Vírgula 3 2 2 2 5 2 2 2 4" xfId="50352" xr:uid="{79B5C0B6-F438-453F-AAE9-628A3E2F65E0}"/>
    <cellStyle name="Vírgula 3 2 2 2 5 2 2 2 4 2" xfId="50374" xr:uid="{B18F055E-936D-421E-BC24-18C486EF7DBF}"/>
    <cellStyle name="Vírgula 3 2 2 2 5 2 2 2 4 2 2" xfId="50456" xr:uid="{6CD67AA3-45DA-4B54-8FE7-66EC53F4388C}"/>
    <cellStyle name="Vírgula 3 2 2 2 5 2 2 2 4 2 2 2" xfId="50484" xr:uid="{1DC83436-41D0-4F01-B27D-1A0FE10CDF7A}"/>
    <cellStyle name="Vírgula 3 2 2 2 5 2 2 2 4 3" xfId="50412" xr:uid="{0AB6BEDD-4512-41E5-ACEF-C56BCD3A157F}"/>
    <cellStyle name="Vírgula 3 2 2 2 5 2 2 2 4 5" xfId="50441" xr:uid="{0C65863A-C0E9-46EE-9F7A-7CCB430CC3E3}"/>
    <cellStyle name="Vírgula 3 2 2 2 5 3" xfId="47484" xr:uid="{9159377B-D7F3-4187-80E6-6B1117E4233C}"/>
    <cellStyle name="Vírgula 3 2 2 2 6" xfId="8543" xr:uid="{14631EC8-0630-4F88-A6C7-E3C7F686995C}"/>
    <cellStyle name="Vírgula 3 2 2 2 6 2" xfId="47829" xr:uid="{999656CA-BFC9-4E20-927B-0188C8AECD8D}"/>
    <cellStyle name="Vírgula 3 2 2 2 7" xfId="9314" xr:uid="{71434F33-6DD5-46B8-87B3-426EBFF3A497}"/>
    <cellStyle name="Vírgula 3 2 2 2 8" xfId="13660" xr:uid="{63F7FFD2-ADC5-4D29-B1E0-244EC00E4462}"/>
    <cellStyle name="Vírgula 3 2 2 3" xfId="5120" xr:uid="{0CE2B216-8C47-4453-AF88-F7786A664F36}"/>
    <cellStyle name="Vírgula 3 2 2 3 2" xfId="8294" xr:uid="{37E211A1-3E9E-463F-9C39-B745132A4C99}"/>
    <cellStyle name="Vírgula 3 2 2 3 2 2" xfId="49380" xr:uid="{93E47149-93CB-4EF6-831E-FF533E7F4507}"/>
    <cellStyle name="Vírgula 3 2 2 3 2 3" xfId="21758" xr:uid="{F9969F93-36F5-460B-9B90-8A6B12CB3E83}"/>
    <cellStyle name="Vírgula 3 2 2 3 3" xfId="9072" xr:uid="{DD686EAA-352E-4846-BD1E-B56E970B7428}"/>
    <cellStyle name="Vírgula 3 2 2 3 3 2" xfId="47943" xr:uid="{1EDB135C-1693-4698-B44D-0616D2BC4D4B}"/>
    <cellStyle name="Vírgula 3 2 2 3 4" xfId="10010" xr:uid="{33F1C5D8-13F8-4F0C-953A-58DE989DB862}"/>
    <cellStyle name="Vírgula 3 2 2 3 5" xfId="15599" xr:uid="{B8581CC2-0853-4D29-8DFC-19D9ECBAB6C4}"/>
    <cellStyle name="Vírgula 3 2 2 4" xfId="3398" xr:uid="{8206D540-7C06-4628-AE25-D99D518C1DCB}"/>
    <cellStyle name="Vírgula 3 2 2 4 2" xfId="49601" xr:uid="{2F8E412E-1200-4A40-8449-D4008578F42B}"/>
    <cellStyle name="Vírgula 3 2 2 4 3" xfId="48946" xr:uid="{BEFC6A8E-5B08-473F-9661-5634A3D68C78}"/>
    <cellStyle name="Vírgula 3 2 2 4 4" xfId="19123" xr:uid="{C8D27CE3-AA5A-4D77-8FE1-D6385B142520}"/>
    <cellStyle name="Vírgula 3 2 2 5" xfId="7571" xr:uid="{A186238B-B686-4BC7-9759-21D4E7934582}"/>
    <cellStyle name="Vírgula 3 2 2 5 2" xfId="49163" xr:uid="{575AC02E-2D78-42D8-B3B3-3917A7ABA295}"/>
    <cellStyle name="Vírgula 3 2 2 5 3" xfId="47002" xr:uid="{C8A0AA29-1930-4EAC-B0C5-78B12805628F}"/>
    <cellStyle name="Vírgula 3 2 2 6" xfId="8475" xr:uid="{E5CBDC37-63AB-438C-8C26-094A95572A3F}"/>
    <cellStyle name="Vírgula 3 2 2 6 2" xfId="47349" xr:uid="{41A7E8C5-012D-4644-A50A-4A30151C1023}"/>
    <cellStyle name="Vírgula 3 2 2 7" xfId="9246" xr:uid="{127B8289-1489-4D2D-AA97-9A04F955CFC2}"/>
    <cellStyle name="Vírgula 3 2 2 7 2" xfId="47727" xr:uid="{6E2E242F-C063-4723-B193-38576CDA3841}"/>
    <cellStyle name="Vírgula 3 2 2 8" xfId="11946" xr:uid="{59C280D3-E378-446B-95B7-2FCBCEEDD129}"/>
    <cellStyle name="Vírgula 3 2 2 9" xfId="50092" xr:uid="{94048BDF-CF42-4120-9E94-FCD9F62C12B4}"/>
    <cellStyle name="Vírgula 3 2 3" xfId="5513" xr:uid="{2DC1F14B-EEDC-4D6F-B3EF-F7E385ECF643}"/>
    <cellStyle name="Vírgula 3 2 3 2" xfId="15635" xr:uid="{785180FA-E8C0-4D98-B70C-651A3BC6304C}"/>
    <cellStyle name="Vírgula 3 2 3 2 2" xfId="21794" xr:uid="{0DC2618D-EADF-4B94-AD91-7FC19355FABE}"/>
    <cellStyle name="Vírgula 3 2 3 2 2 2" xfId="49409" xr:uid="{FF04BB34-1BEA-43C7-A3EE-991D1483E76F}"/>
    <cellStyle name="Vírgula 3 2 3 2 3" xfId="47972" xr:uid="{41D796B8-3CCA-494C-9B09-F98C9E1F9643}"/>
    <cellStyle name="Vírgula 3 2 3 3" xfId="19163" xr:uid="{7F91B8F7-DACB-4998-8BB9-B78411D35F36}"/>
    <cellStyle name="Vírgula 3 2 3 3 2" xfId="49630" xr:uid="{3486A147-E4AD-47AE-A9F9-A9718E1F6D4B}"/>
    <cellStyle name="Vírgula 3 2 3 3 3" xfId="48975" xr:uid="{DD00C5A6-52D8-4756-A74F-B19B6F65D663}"/>
    <cellStyle name="Vírgula 3 2 3 4" xfId="47031" xr:uid="{4CC90C15-D01B-4936-89D1-10ABA9891709}"/>
    <cellStyle name="Vírgula 3 2 3 4 2" xfId="49192" xr:uid="{784823CD-D1BD-448B-8F4E-DB6B33E51480}"/>
    <cellStyle name="Vírgula 3 2 3 5" xfId="47385" xr:uid="{58922729-E741-4C87-B99B-75FCCE9B2CB3}"/>
    <cellStyle name="Vírgula 3 2 3 6" xfId="47756" xr:uid="{8D0ED308-F340-4F28-9EFD-7B0811E1C4C5}"/>
    <cellStyle name="Vírgula 3 2 3 7" xfId="12005" xr:uid="{AEA16A09-88AA-4615-9588-E9D462E50FE5}"/>
    <cellStyle name="Vírgula 3 2 4" xfId="8249" xr:uid="{EA798F41-08D1-43A9-A77D-45E8CC283AAF}"/>
    <cellStyle name="Vírgula 3 2 4 2" xfId="19964" xr:uid="{2900F79A-76F9-4DB7-AAE5-2EF155FCA7C7}"/>
    <cellStyle name="Vírgula 3 2 4 2 2" xfId="49306" xr:uid="{EBA4576F-C74F-49D2-AF6F-87E1BCA863BA}"/>
    <cellStyle name="Vírgula 3 2 4 3" xfId="47870" xr:uid="{6D14F683-FC1D-4E34-B462-1E1FB59A3942}"/>
    <cellStyle name="Vírgula 3 2 4 4" xfId="13805" xr:uid="{87BB0D05-2262-40B8-9675-334D596228BB}"/>
    <cellStyle name="Vírgula 3 2 5" xfId="9027" xr:uid="{DD6688C1-C49C-44D7-9FA5-E070FAD9CC7F}"/>
    <cellStyle name="Vírgula 3 2 5 2" xfId="49526" xr:uid="{76E1E3C6-DB2F-439B-AAE3-87E157159FE2}"/>
    <cellStyle name="Vírgula 3 2 5 3" xfId="48873" xr:uid="{71E42C3E-D8EA-4273-82A0-26E1179D4BF8}"/>
    <cellStyle name="Vírgula 3 2 5 4" xfId="18259" xr:uid="{6F1FDB51-9005-4687-9BC1-FB37409F5547}"/>
    <cellStyle name="Vírgula 3 2 6" xfId="9962" xr:uid="{30A8B316-929A-42E2-A795-37FF2469615E}"/>
    <cellStyle name="Vírgula 3 2 6 2" xfId="49090" xr:uid="{0C9219EE-558C-456D-BCCB-2ED40E3D4112}"/>
    <cellStyle name="Vírgula 3 2 6 3" xfId="46920" xr:uid="{6BDC2ED4-2624-4846-9CED-AFE2AD7CEAD6}"/>
    <cellStyle name="Vírgula 3 2 7" xfId="47228" xr:uid="{3726FEED-FC36-40BB-AB22-A99A831C724C}"/>
    <cellStyle name="Vírgula 3 2 8" xfId="47594" xr:uid="{15A2E148-C0BD-46A1-9B69-69518628D991}"/>
    <cellStyle name="Vírgula 3 2 9" xfId="10889" xr:uid="{FEEFE814-B551-4D19-9D34-EC9F81AA6988}"/>
    <cellStyle name="Vírgula 3 3" xfId="4671" xr:uid="{5E5A8C34-4889-44F8-A5DD-AF0FEA2FFA94}"/>
    <cellStyle name="Vírgula 3 3 10" xfId="49885" xr:uid="{2B222055-3EA5-41FC-B821-4B304FEC0537}"/>
    <cellStyle name="Vírgula 3 3 11" xfId="49954" xr:uid="{D9F5F849-7DD1-4414-9416-F28589BE4DDE}"/>
    <cellStyle name="Vírgula 3 3 2" xfId="7458" xr:uid="{42261F46-0433-4FC2-A1A6-F5CAD9ABAAF4}"/>
    <cellStyle name="Vírgula 3 3 2 2" xfId="16482" xr:uid="{26754D03-2631-41AC-9F3F-E4A517A3D82A}"/>
    <cellStyle name="Vírgula 3 3 2 2 2" xfId="22641" xr:uid="{30E2A431-2A77-4727-B5DB-959BFAFC3C4D}"/>
    <cellStyle name="Vírgula 3 3 2 2 2 2" xfId="49473" xr:uid="{BAB65B5D-A548-4B19-A5B0-969C6B365C20}"/>
    <cellStyle name="Vírgula 3 3 2 2 3" xfId="48819" xr:uid="{CB5678B4-D76A-4269-A8D7-E0D3F8C526C9}"/>
    <cellStyle name="Vírgula 3 3 2 3" xfId="19504" xr:uid="{E8222359-ACA6-436E-B7E8-63C46B9D3770}"/>
    <cellStyle name="Vírgula 3 3 2 3 2" xfId="49692" xr:uid="{766ED45D-7A1E-40DE-A918-3FD2706B7367}"/>
    <cellStyle name="Vírgula 3 3 2 3 3" xfId="49037" xr:uid="{2CDE524D-E0DE-4E36-9DFF-5A74E0207182}"/>
    <cellStyle name="Vírgula 3 3 2 4" xfId="47093" xr:uid="{ADE11944-70A8-41CD-8981-17BBDBEEDAEE}"/>
    <cellStyle name="Vírgula 3 3 2 4 2" xfId="49254" xr:uid="{2DFC5E03-72A4-4475-AA17-8D544DB69302}"/>
    <cellStyle name="Vírgula 3 3 2 5" xfId="47456" xr:uid="{D5E72803-2436-41C6-AED0-A8C8BFED3B81}"/>
    <cellStyle name="Vírgula 3 3 2 6" xfId="47818" xr:uid="{F8F25A5B-6662-4840-A3B5-6823D005E056}"/>
    <cellStyle name="Vírgula 3 3 2 7" xfId="12852" xr:uid="{EF4D8020-D8F0-4D98-BBBF-64AA21E37E47}"/>
    <cellStyle name="Vírgula 3 3 3" xfId="13744" xr:uid="{F4519323-80D4-4006-9A18-90C8B5CEDB4B}"/>
    <cellStyle name="Vírgula 3 3 3 2" xfId="17355" xr:uid="{D6FBBED8-F4F6-4C38-B6DD-5BA15F25C22D}"/>
    <cellStyle name="Vírgula 3 3 3 2 2" xfId="23514" xr:uid="{891D18FE-AF6B-4834-9842-4A97A630D15D}"/>
    <cellStyle name="Vírgula 3 3 3 2 3" xfId="38311" xr:uid="{35C2165D-E638-428B-96EA-92E57D5AF42B}"/>
    <cellStyle name="Vírgula 3 3 3 2 4" xfId="49368" xr:uid="{B4170FB7-D6D4-48E5-9B9C-4B340439E8F3}"/>
    <cellStyle name="Vírgula 3 3 3 3" xfId="19913" xr:uid="{2E7AD422-8B98-413C-9E8F-CCDC9DE59702}"/>
    <cellStyle name="Vírgula 3 3 3 4" xfId="25898" xr:uid="{000926F4-B693-48D1-AB5F-28529AD66ACF}"/>
    <cellStyle name="Vírgula 3 3 3 5" xfId="47167" xr:uid="{25EBEE3F-4B7F-472F-9A95-1B5AC1F716EF}"/>
    <cellStyle name="Vírgula 3 3 3 6" xfId="47546" xr:uid="{1B8FC5FA-D9A4-4532-BB09-BCFD36AC6046}"/>
    <cellStyle name="Vírgula 3 3 3 7" xfId="47932" xr:uid="{31DDA8F2-4628-43D2-A9CA-6AA7864DAA85}"/>
    <cellStyle name="Vírgula 3 3 4" xfId="14779" xr:uid="{B1938C91-F89B-43B1-A530-4D5CC0F89D3F}"/>
    <cellStyle name="Vírgula 3 3 4 2" xfId="20938" xr:uid="{C7EC699E-4889-45A8-8AEC-E76FBD943587}"/>
    <cellStyle name="Vírgula 3 3 4 2 2" xfId="49590" xr:uid="{5C94618A-526E-4855-A6C7-C138E5C83ADB}"/>
    <cellStyle name="Vírgula 3 3 4 3" xfId="48935" xr:uid="{D6BA26CE-C0D2-4B1F-87EE-8A8E22684FBA}"/>
    <cellStyle name="Vírgula 3 3 5" xfId="18828" xr:uid="{923C3CD3-D50F-4649-A38E-7095A008FDEE}"/>
    <cellStyle name="Vírgula 3 3 5 2" xfId="49152" xr:uid="{D6E274B7-A014-4C92-92A9-9C771DDCC882}"/>
    <cellStyle name="Vírgula 3 3 6" xfId="46985" xr:uid="{76CD0A7F-CD99-4465-9729-71659D3F25AF}"/>
    <cellStyle name="Vírgula 3 3 7" xfId="47315" xr:uid="{156ECF45-19F0-4CE8-A271-7B4410809068}"/>
    <cellStyle name="Vírgula 3 3 8" xfId="47716" xr:uid="{D09CA025-D8BD-4726-A48D-0B290212EACD}"/>
    <cellStyle name="Vírgula 3 3 9" xfId="11094" xr:uid="{C5A6EE2B-E27C-4D76-A211-708232C91961}"/>
    <cellStyle name="Vírgula 3 4" xfId="7870" xr:uid="{AA4B799A-8E8B-4B00-BB99-6AE5F43378CB}"/>
    <cellStyle name="Vírgula 3 4 2" xfId="13665" xr:uid="{AB686E36-64EB-407D-850B-F7B2ED8612F2}"/>
    <cellStyle name="Vírgula 3 4 2 2" xfId="17295" xr:uid="{5C9DF6EB-E80E-4D52-9D48-7D4F2FF8CD43}"/>
    <cellStyle name="Vírgula 3 4 2 2 2" xfId="23454" xr:uid="{57D32409-7387-4E9F-BBED-8826FEA19256}"/>
    <cellStyle name="Vírgula 3 4 2 2 2 2" xfId="49489" xr:uid="{28D42A01-D4F5-4A22-A05D-16700B0B5456}"/>
    <cellStyle name="Vírgula 3 4 2 2 3" xfId="48835" xr:uid="{90453610-CF55-4E0E-89B3-034D0DE8D160}"/>
    <cellStyle name="Vírgula 3 4 2 3" xfId="19808" xr:uid="{7307CCE0-79A5-4261-A9E0-B2CDB17B24D5}"/>
    <cellStyle name="Vírgula 3 4 2 3 2" xfId="49708" xr:uid="{35A22D76-93EF-4A2E-94F0-DF2ABE871CA3}"/>
    <cellStyle name="Vírgula 3 4 2 3 3" xfId="49053" xr:uid="{6C4BFFA2-A50F-4FC0-AD23-3A08D7C362B7}"/>
    <cellStyle name="Vírgula 3 4 2 4" xfId="47115" xr:uid="{D2521C5E-4D01-4A3F-8468-F4351CF0877F}"/>
    <cellStyle name="Vírgula 3 4 2 4 2" xfId="49270" xr:uid="{D3CA2A65-7A33-4BF4-B6F7-773F4440B386}"/>
    <cellStyle name="Vírgula 3 4 2 5" xfId="47489" xr:uid="{6416436B-AE25-4602-86CA-20C7B4E13540}"/>
    <cellStyle name="Vírgula 3 4 2 6" xfId="47834" xr:uid="{4C614116-09BC-4BB1-837F-354AC377DBF3}"/>
    <cellStyle name="Vírgula 3 4 3" xfId="15610" xr:uid="{EC5DB2BC-26CF-43BC-B687-FBAE52F0B62C}"/>
    <cellStyle name="Vírgula 3 4 3 2" xfId="21769" xr:uid="{B341F9F8-ABEC-425A-B781-A32A15ACA4B4}"/>
    <cellStyle name="Vírgula 3 4 3 2 2" xfId="49385" xr:uid="{DDC59B19-2497-41E4-A8EB-D0E98052C3C5}"/>
    <cellStyle name="Vírgula 3 4 3 3" xfId="47948" xr:uid="{FA9A361D-5F9E-4138-9870-8B3DDCCA7273}"/>
    <cellStyle name="Vírgula 3 4 4" xfId="19136" xr:uid="{5069B5DD-1CFC-43C2-957E-2ED29B3BA0B9}"/>
    <cellStyle name="Vírgula 3 4 4 2" xfId="49606" xr:uid="{9C5BC21A-4D5D-4127-B234-69E3D998BB4F}"/>
    <cellStyle name="Vírgula 3 4 4 3" xfId="48951" xr:uid="{069E7D1A-516E-4A42-9252-4D8AAA0DF206}"/>
    <cellStyle name="Vírgula 3 4 5" xfId="47007" xr:uid="{B1AF08D0-A9ED-42A8-99EF-537A49C1599F}"/>
    <cellStyle name="Vírgula 3 4 5 2" xfId="49168" xr:uid="{89C17184-C714-4580-9419-26D363E96D37}"/>
    <cellStyle name="Vírgula 3 4 6" xfId="47359" xr:uid="{06D11D33-5A76-491A-B5C1-B55413771AB3}"/>
    <cellStyle name="Vírgula 3 4 7" xfId="47732" xr:uid="{883BB49E-B3F0-44F8-9AE9-1FFFE5B64FF7}"/>
    <cellStyle name="Vírgula 3 4 8" xfId="11977" xr:uid="{CED96F8F-D82C-4304-BDA4-73D99680A129}"/>
    <cellStyle name="Vírgula 3 5" xfId="8644" xr:uid="{2BF3D823-7A54-457E-8ED4-FFE7D5371782}"/>
    <cellStyle name="Vírgula 3 5 2" xfId="15619" xr:uid="{5BFCCAAC-5601-4776-9ABF-A08AFE7444EA}"/>
    <cellStyle name="Vírgula 3 5 2 2" xfId="21778" xr:uid="{488B98F3-9681-418E-8C8C-71CCEBAACC6B}"/>
    <cellStyle name="Vírgula 3 5 2 2 2" xfId="49394" xr:uid="{63CE4E04-23DB-4821-9D9B-80407D2A8533}"/>
    <cellStyle name="Vírgula 3 5 2 3" xfId="47957" xr:uid="{6EA19230-06DC-494D-8B8F-18C599FFD7AF}"/>
    <cellStyle name="Vírgula 3 5 3" xfId="19146" xr:uid="{B391809E-53A9-4047-B751-ECFB2CA0162C}"/>
    <cellStyle name="Vírgula 3 5 3 2" xfId="49615" xr:uid="{AA528045-3CA9-418C-BF9D-9ECC0005572C}"/>
    <cellStyle name="Vírgula 3 5 3 3" xfId="48960" xr:uid="{0AF299AC-D140-4CAE-B420-1E7AB85114BE}"/>
    <cellStyle name="Vírgula 3 5 4" xfId="47016" xr:uid="{9730714C-69D8-4A2F-9511-379C9E1C97CE}"/>
    <cellStyle name="Vírgula 3 5 4 2" xfId="49177" xr:uid="{05401603-4DB7-4CC5-8788-73408C19C2C4}"/>
    <cellStyle name="Vírgula 3 5 5" xfId="47370" xr:uid="{E9F6ED71-687D-47CF-AA8E-CB0802CF6ED9}"/>
    <cellStyle name="Vírgula 3 5 6" xfId="47741" xr:uid="{699906CE-969A-49AF-864D-5229F57ADCD4}"/>
    <cellStyle name="Vírgula 3 5 7" xfId="11989" xr:uid="{39C7E9C5-C976-4672-B932-95080E13158E}"/>
    <cellStyle name="Vírgula 3 6" xfId="9746" xr:uid="{A9132E01-0687-4A83-A68A-168A742473B9}"/>
    <cellStyle name="Vírgula 3 6 2" xfId="17307" xr:uid="{A393DF4D-9244-427C-8084-F2DA24268164}"/>
    <cellStyle name="Vírgula 3 6 2 2" xfId="23466" xr:uid="{A5D73B04-0FE2-47D4-BE62-CDAB124726B1}"/>
    <cellStyle name="Vírgula 3 6 2 2 2" xfId="49501" xr:uid="{ABDB0909-D876-4A22-B6A4-0F453A8323B2}"/>
    <cellStyle name="Vírgula 3 6 2 3" xfId="48847" xr:uid="{797E4A62-6469-4EA4-9206-3F8705DAA940}"/>
    <cellStyle name="Vírgula 3 6 3" xfId="19822" xr:uid="{4F6E0CAF-5E9E-474D-B29B-62A9C37EF8BF}"/>
    <cellStyle name="Vírgula 3 6 3 2" xfId="49720" xr:uid="{DB5C7834-BB22-46D6-81D5-DF00BF200DF5}"/>
    <cellStyle name="Vírgula 3 6 3 3" xfId="49065" xr:uid="{3EF14140-1F65-4934-9E6B-F5D9B1C7697D}"/>
    <cellStyle name="Vírgula 3 6 4" xfId="47127" xr:uid="{A20A8427-2919-415E-8CCA-D86B3C72FD09}"/>
    <cellStyle name="Vírgula 3 6 4 2" xfId="49282" xr:uid="{7B6BFC35-94F5-4132-B683-D3902F88DA9B}"/>
    <cellStyle name="Vírgula 3 6 5" xfId="47501" xr:uid="{A63A56E2-FE86-4205-A224-4099EB2A043D}"/>
    <cellStyle name="Vírgula 3 6 6" xfId="47846" xr:uid="{52A1F730-1D8B-4F03-AB26-726FD98434CE}"/>
    <cellStyle name="Vírgula 3 6 7" xfId="13678" xr:uid="{C43AD62C-D9AA-40D2-A7D6-3B89D547219B}"/>
    <cellStyle name="Vírgula 3 7" xfId="13713" xr:uid="{2A6D8FE6-A7C5-4E90-B32E-9042D53628DA}"/>
    <cellStyle name="Vírgula 3 7 2" xfId="3255" xr:uid="{1E192BCD-050E-4D4E-9CC4-1C45D7FCC6A1}"/>
    <cellStyle name="Vírgula 3 7 2 10" xfId="50112" xr:uid="{29602D8B-D5DF-4969-B38D-44542A41C80B}"/>
    <cellStyle name="Vírgula 3 7 2 2" xfId="3282" xr:uid="{99620353-E858-42F5-B464-E235256E06C8}"/>
    <cellStyle name="Vírgula 3 7 2 2 2" xfId="5133" xr:uid="{C5050723-694F-4D6A-AC98-3ACD0349CEA8}"/>
    <cellStyle name="Vírgula 3 7 2 2 2 2" xfId="8305" xr:uid="{2E94E83B-0837-46DD-9BFA-B94A0190CD19}"/>
    <cellStyle name="Vírgula 3 7 2 2 2 2 2" xfId="49485" xr:uid="{52B3295D-196B-4CF6-97E1-50927000FAA7}"/>
    <cellStyle name="Vírgula 3 7 2 2 2 2 3" xfId="23450" xr:uid="{44F54C4C-FC70-4B50-96B7-993120F1B8E2}"/>
    <cellStyle name="Vírgula 3 7 2 2 2 3" xfId="9083" xr:uid="{11C332D9-A7E6-4F1D-9BB4-8C43DD0A58FC}"/>
    <cellStyle name="Vírgula 3 7 2 2 2 3 2" xfId="48831" xr:uid="{52C0FA00-7248-4948-8815-2E99A323C5F4}"/>
    <cellStyle name="Vírgula 3 7 2 2 2 4" xfId="10023" xr:uid="{F29C2A2E-6314-4436-98B4-B4E42E4A0EC8}"/>
    <cellStyle name="Vírgula 3 7 2 2 2 5" xfId="17291" xr:uid="{0FD27B7B-79B9-4E82-A72F-338CF7263432}"/>
    <cellStyle name="Vírgula 3 7 2 2 3" xfId="3436" xr:uid="{5A645C08-F286-4143-BEDA-B11C6B07C529}"/>
    <cellStyle name="Vírgula 3 7 2 2 3 2" xfId="49704" xr:uid="{BBC152D8-3798-470F-BD80-4CB2274184EC}"/>
    <cellStyle name="Vírgula 3 7 2 2 3 3" xfId="49049" xr:uid="{BCD20972-75B6-4B7D-A67E-7FA7BBE67000}"/>
    <cellStyle name="Vírgula 3 7 2 2 3 4" xfId="19804" xr:uid="{BAF892B0-D7AB-4917-B60C-750F08486270}"/>
    <cellStyle name="Vírgula 3 7 2 2 4" xfId="7600" xr:uid="{AF8F9315-2522-453F-A9D9-F395B91E7F3E}"/>
    <cellStyle name="Vírgula 3 7 2 2 4 2" xfId="49266" xr:uid="{C5A2EF21-F0EC-479E-92B1-4DC2E1E2B2DB}"/>
    <cellStyle name="Vírgula 3 7 2 2 4 3" xfId="47111" xr:uid="{D5187FE3-ECAD-4D8C-9F6F-66B58A7D1D7E}"/>
    <cellStyle name="Vírgula 3 7 2 2 5" xfId="8505" xr:uid="{C34B13FB-F1EC-4AA6-B489-3253B4CFE671}"/>
    <cellStyle name="Vírgula 3 7 2 2 5 2" xfId="47485" xr:uid="{2C0C46B1-5F5D-4F2C-A907-0233DE2FD3A0}"/>
    <cellStyle name="Vírgula 3 7 2 2 6" xfId="9281" xr:uid="{C13A2DAD-279F-476A-AA18-3518372C5D4A}"/>
    <cellStyle name="Vírgula 3 7 2 2 6 2" xfId="47830" xr:uid="{0D8D4C5F-5DEF-4BFC-99DF-E608A62D7412}"/>
    <cellStyle name="Vírgula 3 7 2 2 7" xfId="13661" xr:uid="{DB183B8C-BE0F-4FED-A201-F6E633AF556F}"/>
    <cellStyle name="Vírgula 3 7 2 3" xfId="3327" xr:uid="{D23179DA-9583-4C00-B53D-3FA9E03DC0CA}"/>
    <cellStyle name="Vírgula 3 7 2 3 2" xfId="5172" xr:uid="{835724A5-0057-4C54-A87E-EC9A3C78840B}"/>
    <cellStyle name="Vírgula 3 7 2 3 2 2" xfId="8338" xr:uid="{98336254-3A25-4A09-809D-D536FCC0BF64}"/>
    <cellStyle name="Vírgula 3 7 2 3 2 2 2" xfId="49381" xr:uid="{945DA8AC-B08E-44AB-BFBE-C665F54A1B7B}"/>
    <cellStyle name="Vírgula 3 7 2 3 2 3" xfId="9116" xr:uid="{D40A4CC3-3A52-493C-813E-FC3A776CCC81}"/>
    <cellStyle name="Vírgula 3 7 2 3 2 4" xfId="10057" xr:uid="{F3A5589E-2EA8-4A0A-B1BE-7D38962DF803}"/>
    <cellStyle name="Vírgula 3 7 2 3 2 5" xfId="21762" xr:uid="{40E156B7-A16E-4897-B600-66AACD7E2B82}"/>
    <cellStyle name="Vírgula 3 7 2 3 3" xfId="3483" xr:uid="{EDA538B8-D6B3-454F-83D1-300812DF9587}"/>
    <cellStyle name="Vírgula 3 7 2 3 3 2" xfId="47944" xr:uid="{8AD9405B-57EF-4A21-A6BC-3EDAAF050CEC}"/>
    <cellStyle name="Vírgula 3 7 2 3 4" xfId="7644" xr:uid="{5E52C228-396D-4948-B936-037CD87A4331}"/>
    <cellStyle name="Vírgula 3 7 2 3 5" xfId="8549" xr:uid="{D4D2A9F1-4190-4159-B92C-EA61E9DD58E1}"/>
    <cellStyle name="Vírgula 3 7 2 3 6" xfId="9319" xr:uid="{A67B32C3-3C92-4CCB-AA81-DB4FE479E3A2}"/>
    <cellStyle name="Vírgula 3 7 2 3 7" xfId="15603" xr:uid="{277932B8-7CDA-44D7-8899-B29077235B4D}"/>
    <cellStyle name="Vírgula 3 7 2 4" xfId="5121" xr:uid="{D6159F54-5D81-4544-9DBA-42267AFA9669}"/>
    <cellStyle name="Vírgula 3 7 2 4 2" xfId="8295" xr:uid="{B461E562-8873-4082-9D03-1539BF78FA9D}"/>
    <cellStyle name="Vírgula 3 7 2 4 2 2" xfId="49602" xr:uid="{2E09E105-0E25-4606-9ECD-BC265569DE01}"/>
    <cellStyle name="Vírgula 3 7 2 4 3" xfId="9073" xr:uid="{A022ED19-DE6D-49E2-BBE4-C72DA38EEEB4}"/>
    <cellStyle name="Vírgula 3 7 2 4 3 2" xfId="48947" xr:uid="{12D999F3-5B49-4D29-A794-B94CEA79EB48}"/>
    <cellStyle name="Vírgula 3 7 2 4 4" xfId="10011" xr:uid="{49B78613-3088-49E5-98B1-5751BA530577}"/>
    <cellStyle name="Vírgula 3 7 2 4 5" xfId="19124" xr:uid="{E7A15C23-07C8-471F-BAEB-986EC0957128}"/>
    <cellStyle name="Vírgula 3 7 2 5" xfId="3406" xr:uid="{A0E7A4B0-B1EA-407B-A9EC-CB7AA531DEFE}"/>
    <cellStyle name="Vírgula 3 7 2 5 2" xfId="49164" xr:uid="{D810CD78-AE5E-45BC-AF4B-A5D2D1E03461}"/>
    <cellStyle name="Vírgula 3 7 2 5 3" xfId="47003" xr:uid="{A044FC08-763F-4B8F-A4C4-42D6B799C7F5}"/>
    <cellStyle name="Vírgula 3 7 2 6" xfId="7577" xr:uid="{CC774154-0501-417B-BEDC-B2052621249C}"/>
    <cellStyle name="Vírgula 3 7 2 6 2" xfId="47351" xr:uid="{426700EC-474C-4965-8E76-62A53DBA2CC1}"/>
    <cellStyle name="Vírgula 3 7 2 7" xfId="8481" xr:uid="{1AA0A8C0-7C5A-473B-A829-A7DC5278A6A0}"/>
    <cellStyle name="Vírgula 3 7 2 7 2" xfId="47728" xr:uid="{9B8B2706-8E06-4377-B1E9-C19AC2162829}"/>
    <cellStyle name="Vírgula 3 7 2 8" xfId="9254" xr:uid="{A758A5C5-8D41-40A1-92B5-8E2CAA22338A}"/>
    <cellStyle name="Vírgula 3 7 2 9" xfId="11951" xr:uid="{0BBD9E05-F423-45B4-93F5-35EAB92155AC}"/>
    <cellStyle name="Vírgula 3 7 3" xfId="17331" xr:uid="{BC88C30A-97DF-42FD-9617-251C33B7A28C}"/>
    <cellStyle name="Vírgula 3 7 3 2" xfId="23490" xr:uid="{CF824FE9-4C65-4573-A271-90B422560E20}"/>
    <cellStyle name="Vírgula 3 7 3 2 2" xfId="49503" xr:uid="{F18297F7-207D-415F-98DB-8B48F027D12E}"/>
    <cellStyle name="Vírgula 3 7 3 3" xfId="48849" xr:uid="{E5C3F628-7230-4790-9DD3-5D75DAEBCEE1}"/>
    <cellStyle name="Vírgula 3 7 4" xfId="19865" xr:uid="{9C1F1415-FACB-4D57-AC65-8AFFB031D651}"/>
    <cellStyle name="Vírgula 3 7 4 2" xfId="49723" xr:uid="{C3106102-68B9-4B6A-9FE2-6423FB52E3D2}"/>
    <cellStyle name="Vírgula 3 7 4 3" xfId="49068" xr:uid="{489FD3FB-7AFC-4220-A61D-17925E30FBE4}"/>
    <cellStyle name="Vírgula 3 7 5" xfId="47146" xr:uid="{BEF46D2D-B8A5-46E1-8252-A732DBA6D7AC}"/>
    <cellStyle name="Vírgula 3 7 5 2" xfId="49284" xr:uid="{21A033BA-CAE4-4C00-A126-DC80FC6C66D9}"/>
    <cellStyle name="Vírgula 3 7 6" xfId="47506" xr:uid="{66F550A4-E4A0-4B15-810A-8275532B7CFD}"/>
    <cellStyle name="Vírgula 3 7 7" xfId="47526" xr:uid="{FA1C8297-E62A-4759-B1BF-A2E845529B7D}"/>
    <cellStyle name="Vírgula 3 7 8" xfId="47848" xr:uid="{CED63B22-E612-4E33-8E71-873D623BF9E8}"/>
    <cellStyle name="Vírgula 3 8" xfId="13782" xr:uid="{720497F7-568F-457B-AA60-37D87FF95B37}"/>
    <cellStyle name="Vírgula 3 8 2" xfId="19941" xr:uid="{A803CC82-1B9E-488F-AEC2-2B6EDB40685C}"/>
    <cellStyle name="Vírgula 3 8 2 2" xfId="49291" xr:uid="{D508AEFA-6874-408B-8E69-D463E3A4CFD1}"/>
    <cellStyle name="Vírgula 3 8 3" xfId="47855" xr:uid="{9903B496-57E1-4BB8-BD5E-7D4ED34B8643}"/>
    <cellStyle name="Vírgula 3 9" xfId="18240" xr:uid="{09E3848D-D185-4A31-AC8E-6BF11E052402}"/>
    <cellStyle name="Vírgula 3 9 2" xfId="49511" xr:uid="{7E204D58-70F4-4EF2-A16D-DDF830273670}"/>
    <cellStyle name="Vírgula 3 9 3" xfId="48858" xr:uid="{15CB061C-DAB9-4921-AF60-D0E397084966}"/>
    <cellStyle name="Vírgula 4" xfId="2816" xr:uid="{5E5C6CBE-0CA7-41AA-8DD1-D31DD9B6FB82}"/>
    <cellStyle name="Vírgula 4 10" xfId="46899" xr:uid="{DE6AED1C-8E7A-42DA-8466-34B9E9F5B3D2}"/>
    <cellStyle name="Vírgula 4 11" xfId="47197" xr:uid="{ACCFA719-DAE1-43A2-8295-CA113F01973B}"/>
    <cellStyle name="Vírgula 4 12" xfId="47573" xr:uid="{F8F55EB4-07FA-4589-A9FD-B8CD3777F68C}"/>
    <cellStyle name="Vírgula 4 13" xfId="10815" xr:uid="{69E7D1B1-65AC-4C2A-81FE-545DC6808F07}"/>
    <cellStyle name="Vírgula 4 14" xfId="49886" xr:uid="{4E0B824D-89C5-4487-A5AC-EA2C28358571}"/>
    <cellStyle name="Vírgula 4 15" xfId="49955" xr:uid="{ABF4AB5D-D876-483B-AB2E-9BD6931E2998}"/>
    <cellStyle name="Vírgula 4 16" xfId="7492" xr:uid="{694FB2DB-C353-4953-AEDF-FA7E211ADA10}"/>
    <cellStyle name="Vírgula 4 2" xfId="3013" xr:uid="{1E063B05-F55C-492B-B4D3-DB69E31B72BE}"/>
    <cellStyle name="Vírgula 4 2 10" xfId="47595" xr:uid="{B1C10E4A-219B-4775-B8EF-54BF7E706C5E}"/>
    <cellStyle name="Vírgula 4 2 11" xfId="10890" xr:uid="{A75D0144-8FEA-40B2-9B4C-1D699DEE6F5A}"/>
    <cellStyle name="Vírgula 4 2 12" xfId="3242" xr:uid="{63995ED2-954B-4253-9D8F-C0F896DB4EC6}"/>
    <cellStyle name="Vírgula 4 2 17" xfId="3258" xr:uid="{57C9516D-B054-4F48-95BB-392B67E0C964}"/>
    <cellStyle name="Vírgula 4 2 17 2" xfId="3486" xr:uid="{7CD11D20-19CC-4BC8-90DC-941201AC4831}"/>
    <cellStyle name="Vírgula 4 2 17 2 2" xfId="7646" xr:uid="{1152A419-BE73-40E0-B657-846E2654C936}"/>
    <cellStyle name="Vírgula 4 2 17 2 3" xfId="8551" xr:uid="{CEFE7B35-9857-49EA-8270-426B644F6214}"/>
    <cellStyle name="Vírgula 4 2 17 2 4" xfId="9322" xr:uid="{7E82D63A-87B7-4DF4-9F26-CB163EE7A8FA}"/>
    <cellStyle name="Vírgula 4 2 17 3" xfId="5123" xr:uid="{E8AB9AB7-73E3-4D75-8C32-8E10FB89D72E}"/>
    <cellStyle name="Vírgula 4 2 17 3 2" xfId="8297" xr:uid="{A473BAA7-4D19-45C1-AAA9-FD46BAB5F09A}"/>
    <cellStyle name="Vírgula 4 2 17 3 3" xfId="9075" xr:uid="{3354C236-67A9-4CFA-9B58-3422B471A347}"/>
    <cellStyle name="Vírgula 4 2 17 3 4" xfId="10013" xr:uid="{27D1C2EE-F9F3-4213-916E-AA7765F90E3B}"/>
    <cellStyle name="Vírgula 4 2 17 4" xfId="3409" xr:uid="{26CE781C-D6BB-4B9D-ABE8-3D0A4F6B0339}"/>
    <cellStyle name="Vírgula 4 2 17 5" xfId="7579" xr:uid="{8B017D77-9199-4821-A97D-257546D854C4}"/>
    <cellStyle name="Vírgula 4 2 17 6" xfId="8484" xr:uid="{F768965D-0FF1-472A-949B-A5B0E4D24A50}"/>
    <cellStyle name="Vírgula 4 2 17 7" xfId="9257" xr:uid="{B77200B6-DD0C-43A5-A0E1-B717C804EA30}"/>
    <cellStyle name="Vírgula 4 2 2" xfId="3293" xr:uid="{69BA4C58-9DED-4823-BA0D-462EC67E497D}"/>
    <cellStyle name="Vírgula 4 2 2 2" xfId="3311" xr:uid="{A944E7DA-C3E1-434C-A2C7-B8262B5410FF}"/>
    <cellStyle name="Vírgula 4 2 2 2 2" xfId="5157" xr:uid="{220544B5-2B4F-4BE5-9AA2-F7ADA3117537}"/>
    <cellStyle name="Vírgula 4 2 2 2 2 2" xfId="15680" xr:uid="{963E7379-0324-4342-87C2-A3D498A22CE9}"/>
    <cellStyle name="Vírgula 4 2 2 2 2 2 2" xfId="21839" xr:uid="{7DE1491D-598D-4F71-9CA5-4DBEB617D6F1}"/>
    <cellStyle name="Vírgula 4 2 2 2 2 2 2 2" xfId="49454" xr:uid="{93475891-A7FC-414F-A45F-392E598511C4}"/>
    <cellStyle name="Vírgula 4 2 2 2 2 2 3" xfId="48017" xr:uid="{16802C5F-BC3F-440D-B71C-952DF60039D4}"/>
    <cellStyle name="Vírgula 4 2 2 2 2 3" xfId="19208" xr:uid="{9AA79A1E-C290-44D5-BFE7-04F4D6D7879A}"/>
    <cellStyle name="Vírgula 4 2 2 2 2 3 2" xfId="49675" xr:uid="{998F2BC6-58B0-4170-A2E1-66DD7D2646B7}"/>
    <cellStyle name="Vírgula 4 2 2 2 2 3 3" xfId="49020" xr:uid="{6E846715-C701-47B9-A39C-971FC0B7BAF2}"/>
    <cellStyle name="Vírgula 4 2 2 2 2 4" xfId="47076" xr:uid="{E95DCE66-FD8B-44E7-9727-9D7D2CDA8145}"/>
    <cellStyle name="Vírgula 4 2 2 2 2 4 2" xfId="49237" xr:uid="{976D35FB-79C3-4080-81EB-AA59E0EB1BE1}"/>
    <cellStyle name="Vírgula 4 2 2 2 2 5" xfId="47430" xr:uid="{60C6B2AC-70B0-4AC5-B85F-91F8629881DD}"/>
    <cellStyle name="Vírgula 4 2 2 2 2 6" xfId="47801" xr:uid="{4D5D898A-EC21-4581-983D-F4BB9E4A0B83}"/>
    <cellStyle name="Vírgula 4 2 2 2 2 7" xfId="12050" xr:uid="{C2A65B74-8C9E-4102-BA2D-993E36C59848}"/>
    <cellStyle name="Vírgula 4 2 2 2 3" xfId="8323" xr:uid="{AFB11FA9-108D-4EC1-B205-EE71489DFDFC}"/>
    <cellStyle name="Vírgula 4 2 2 2 3 2" xfId="20057" xr:uid="{1A557443-F0E9-4A27-8247-0B6380D82F8E}"/>
    <cellStyle name="Vírgula 4 2 2 2 3 2 2" xfId="49351" xr:uid="{6FAD5783-DF47-4E37-BEFB-F4EEFB5D9626}"/>
    <cellStyle name="Vírgula 4 2 2 2 3 3" xfId="47915" xr:uid="{95DDEB8F-2A18-4727-B0C4-AEAFD89A8FF3}"/>
    <cellStyle name="Vírgula 4 2 2 2 3 4" xfId="13898" xr:uid="{1D4A0C6A-664B-4823-AA59-E68FEE07BFD7}"/>
    <cellStyle name="Vírgula 4 2 2 2 4" xfId="9101" xr:uid="{7F4E76D3-143B-43D8-A0D2-6C2AB2254743}"/>
    <cellStyle name="Vírgula 4 2 2 2 4 2" xfId="49571" xr:uid="{8C584D6E-53CB-48AA-B20D-95B980EE7F18}"/>
    <cellStyle name="Vírgula 4 2 2 2 4 3" xfId="48918" xr:uid="{996DE931-AA7D-4C32-B6D3-A9DB6E3D6728}"/>
    <cellStyle name="Vírgula 4 2 2 2 4 4" xfId="18374" xr:uid="{011205EA-2E22-45C6-8963-A3DA9684736E}"/>
    <cellStyle name="Vírgula 4 2 2 2 5" xfId="10042" xr:uid="{39BE3C28-253C-4E5A-85D4-DC883EFFCA58}"/>
    <cellStyle name="Vírgula 4 2 2 2 5 2" xfId="49135" xr:uid="{BC31FA8B-F4D3-4077-A42F-AEE9E7B5FBDD}"/>
    <cellStyle name="Vírgula 4 2 2 2 5 3" xfId="46965" xr:uid="{7A16AADF-ECFB-4593-BD7C-80121B1356D3}"/>
    <cellStyle name="Vírgula 4 2 2 2 6" xfId="47274" xr:uid="{E0B61CC1-B789-4939-B566-B46A2FA141DC}"/>
    <cellStyle name="Vírgula 4 2 2 2 7" xfId="47664" xr:uid="{4E018DF1-3EB6-40E8-916B-0FE75B54B2B5}"/>
    <cellStyle name="Vírgula 4 2 2 2 8" xfId="10978" xr:uid="{831FC2A3-D67F-475B-BB8A-33210CC72810}"/>
    <cellStyle name="Vírgula 4 2 2 3" xfId="5141" xr:uid="{0E8269F6-5CA0-48C4-A301-0C08AB20CF8A}"/>
    <cellStyle name="Vírgula 4 2 2 3 2" xfId="8310" xr:uid="{30A1E1A5-BEB6-4DC9-B04D-CF07F0CB8EF7}"/>
    <cellStyle name="Vírgula 4 2 2 3 2 2" xfId="21815" xr:uid="{6D219100-BB66-4AC9-BCAB-5FDF29A4AB38}"/>
    <cellStyle name="Vírgula 4 2 2 3 2 2 2" xfId="49430" xr:uid="{4CD82CC2-2AE5-4BE8-82E2-F2F696A99AD7}"/>
    <cellStyle name="Vírgula 4 2 2 3 2 3" xfId="47993" xr:uid="{EF4EB284-4C97-4FC3-8DCA-95BB54265BCE}"/>
    <cellStyle name="Vírgula 4 2 2 3 2 4" xfId="15656" xr:uid="{AE244C9C-3137-4ECC-BEC2-ADFF84A0CEBE}"/>
    <cellStyle name="Vírgula 4 2 2 3 3" xfId="9088" xr:uid="{4F27F5EE-8254-4128-AC6F-12180F4721CB}"/>
    <cellStyle name="Vírgula 4 2 2 3 3 2" xfId="49651" xr:uid="{EBEDE7A1-03A5-4971-A44C-4A75D2FC9D4A}"/>
    <cellStyle name="Vírgula 4 2 2 3 3 3" xfId="48996" xr:uid="{D6BC987B-748D-492C-A39D-87EF5F92C3FB}"/>
    <cellStyle name="Vírgula 4 2 2 3 3 4" xfId="19184" xr:uid="{11A4CCE1-38F0-4385-85DB-97B6A42B8B1B}"/>
    <cellStyle name="Vírgula 4 2 2 3 4" xfId="10028" xr:uid="{9D324FD2-D901-48EE-A532-FA85D9B072E7}"/>
    <cellStyle name="Vírgula 4 2 2 3 4 2" xfId="49213" xr:uid="{E9BC7780-FE9B-4F90-9ED4-1F054FCEC65A}"/>
    <cellStyle name="Vírgula 4 2 2 3 4 3" xfId="47052" xr:uid="{C60EF287-9B95-464C-9112-DEABBBDDE036}"/>
    <cellStyle name="Vírgula 4 2 2 3 5" xfId="47406" xr:uid="{F521CE8A-04C6-4EB7-AD84-1E35C4C5137C}"/>
    <cellStyle name="Vírgula 4 2 2 3 6" xfId="47777" xr:uid="{8D8D8F1F-5698-4849-9574-D4BC9650C918}"/>
    <cellStyle name="Vírgula 4 2 2 3 7" xfId="12026" xr:uid="{06E241FB-09EB-466E-88A9-9245C0FB41D1}"/>
    <cellStyle name="Vírgula 4 2 2 4" xfId="3499" xr:uid="{05F7DD14-CA34-4313-9226-D81D3DF22DE0}"/>
    <cellStyle name="Vírgula 4 2 2 4 2" xfId="19987" xr:uid="{2B4E363D-A3C0-4CCA-A401-26170B31BA24}"/>
    <cellStyle name="Vírgula 4 2 2 4 2 2" xfId="49327" xr:uid="{7693C524-4405-4635-8264-C7C939CDC898}"/>
    <cellStyle name="Vírgula 4 2 2 4 3" xfId="47891" xr:uid="{DC7CC452-4DBF-47A7-A278-259561189990}"/>
    <cellStyle name="Vírgula 4 2 2 4 4" xfId="13828" xr:uid="{96503CE9-9329-465C-84EB-3AB94AC41E6C}"/>
    <cellStyle name="Vírgula 4 2 2 5" xfId="7659" xr:uid="{92DD7502-6462-4742-9849-60E39797F7CE}"/>
    <cellStyle name="Vírgula 4 2 2 5 2" xfId="49547" xr:uid="{78F0DE24-AB0E-4A70-8944-A302AA923838}"/>
    <cellStyle name="Vírgula 4 2 2 5 3" xfId="48894" xr:uid="{480F30C9-0CF5-4EC7-B02C-F0CC868C87F1}"/>
    <cellStyle name="Vírgula 4 2 2 5 4" xfId="18280" xr:uid="{4E5EDA4B-4C0B-46A0-9456-ACD2DEF208D5}"/>
    <cellStyle name="Vírgula 4 2 2 6" xfId="8369" xr:uid="{6CE9CE89-A20A-4000-942D-88F8E199886C}"/>
    <cellStyle name="Vírgula 4 2 2 6 2" xfId="8398" xr:uid="{35F9B3BF-273C-40F2-A18F-1F773FCDF01D}"/>
    <cellStyle name="Vírgula 4 2 2 6 2 2" xfId="9145" xr:uid="{995AAE97-4745-4704-8BC3-833CFE23BC8D}"/>
    <cellStyle name="Vírgula 4 2 2 6 2 2 2" xfId="9177" xr:uid="{3144B548-59CC-4F99-AD02-9B80F5C21EFD}"/>
    <cellStyle name="Vírgula 4 2 2 6 2 2 2 2" xfId="49997" xr:uid="{3D66F4FD-C5DC-4793-AA20-C96478E307CA}"/>
    <cellStyle name="Vírgula 4 2 2 6 2 2 2 2 2" xfId="50163" xr:uid="{D28D3E89-E861-4D50-ACF6-1B0DA88C0354}"/>
    <cellStyle name="Vírgula 4 2 2 6 2 2 2 3" xfId="50137" xr:uid="{D0F4A249-B992-41F6-9F50-CCCE9E355377}"/>
    <cellStyle name="Vírgula 4 2 2 6 2 2 2 4" xfId="50235" xr:uid="{B27A26E8-542C-4513-A63F-2941A5FF8A7E}"/>
    <cellStyle name="Vírgula 4 2 2 6 2 2 2 5" xfId="50256" xr:uid="{50669F91-9277-499C-9214-D41C99A63E55}"/>
    <cellStyle name="Vírgula 4 2 2 6 2 2 2 6" xfId="50267" xr:uid="{D8155934-F8AA-4984-BFBB-A4E3FF589839}"/>
    <cellStyle name="Vírgula 4 2 2 6 2 2 2 7" xfId="50282" xr:uid="{B80E9794-D315-4A4D-85E2-0E0EB012034F}"/>
    <cellStyle name="Vírgula 4 2 2 6 2 3" xfId="49111" xr:uid="{6F338146-ED1C-4C11-B196-C452E7322C32}"/>
    <cellStyle name="Vírgula 4 2 2 6 3" xfId="46941" xr:uid="{1287CD2E-FD32-480D-963C-8A084B8D9F66}"/>
    <cellStyle name="Vírgula 4 2 2 7" xfId="8564" xr:uid="{5D95EDE8-52D7-4CF5-9EC6-0BDF99A355C8}"/>
    <cellStyle name="Vírgula 4 2 2 7 2" xfId="47250" xr:uid="{3B9AB763-84B7-46F7-B8CA-3A058EF4C8AD}"/>
    <cellStyle name="Vírgula 4 2 2 8" xfId="9333" xr:uid="{64D8A831-C1F2-4412-AD18-970626D3BA5F}"/>
    <cellStyle name="Vírgula 4 2 2 8 2" xfId="47615" xr:uid="{2EF8BF09-8569-4EA2-B8A1-1A8D4C8B3AFC}"/>
    <cellStyle name="Vírgula 4 2 2 9" xfId="10924" xr:uid="{39225527-3661-4926-AFFB-8A81A42153E6}"/>
    <cellStyle name="Vírgula 4 2 3" xfId="3475" xr:uid="{5157E6B3-E269-41AF-83B1-F77E759E49B4}"/>
    <cellStyle name="Vírgula 4 2 3 2" xfId="7636" xr:uid="{599B46B1-0ACC-4C4C-BC83-4EE5F21D0DC9}"/>
    <cellStyle name="Vírgula 4 2 3 2 2" xfId="15666" xr:uid="{575ECE51-454B-47BC-9722-16AD53EBCA53}"/>
    <cellStyle name="Vírgula 4 2 3 2 2 2" xfId="21825" xr:uid="{6F4637AA-FD4D-4CB1-978D-671BE9718614}"/>
    <cellStyle name="Vírgula 4 2 3 2 2 2 2" xfId="49440" xr:uid="{7F7619FB-776E-4B10-A82E-78A989EAEC3B}"/>
    <cellStyle name="Vírgula 4 2 3 2 2 3" xfId="48003" xr:uid="{10289C98-4D3F-43E8-BD3E-5CEBF24D958B}"/>
    <cellStyle name="Vírgula 4 2 3 2 3" xfId="19194" xr:uid="{55F0F860-A035-4DD0-AC22-A1B2A1074058}"/>
    <cellStyle name="Vírgula 4 2 3 2 3 2" xfId="49661" xr:uid="{FCF2384B-2AC0-46AE-A6D8-0FB2340DFC15}"/>
    <cellStyle name="Vírgula 4 2 3 2 3 3" xfId="49006" xr:uid="{47604388-0A67-44EE-A0C5-9BA0123670F0}"/>
    <cellStyle name="Vírgula 4 2 3 2 4" xfId="47062" xr:uid="{9577FF67-3DEE-44BB-998C-4FA6A7BB7D36}"/>
    <cellStyle name="Vírgula 4 2 3 2 4 2" xfId="49223" xr:uid="{0A18B041-2CD3-415B-BC5E-944469560171}"/>
    <cellStyle name="Vírgula 4 2 3 2 5" xfId="47416" xr:uid="{C8B5BAD1-FB47-4F68-9EAE-465D2882A44E}"/>
    <cellStyle name="Vírgula 4 2 3 2 6" xfId="47787" xr:uid="{677D1A32-340C-46F1-8172-16786E55CA72}"/>
    <cellStyle name="Vírgula 4 2 3 2 7" xfId="12036" xr:uid="{6FA8EA16-6D4B-41B2-8BD0-0B2F0CB18A46}"/>
    <cellStyle name="Vírgula 4 2 3 3" xfId="8541" xr:uid="{C8BF256A-BDE9-437E-B511-26039CEA09DF}"/>
    <cellStyle name="Vírgula 4 2 3 3 2" xfId="20040" xr:uid="{9CFE0497-C9BA-40D9-B548-547DD45EDB6E}"/>
    <cellStyle name="Vírgula 4 2 3 3 2 2" xfId="49337" xr:uid="{DE5A9035-7DEB-4E79-9FCF-412035D0FA6F}"/>
    <cellStyle name="Vírgula 4 2 3 3 3" xfId="47901" xr:uid="{1B6EC81D-591B-4048-BE47-4F3AB182CEED}"/>
    <cellStyle name="Vírgula 4 2 3 3 4" xfId="13881" xr:uid="{D2CBC822-FEA1-493A-B477-72E623C0AEEB}"/>
    <cellStyle name="Vírgula 4 2 3 4" xfId="9312" xr:uid="{0857FBD6-7FFB-4CAD-8AD3-D7E3A2CC837F}"/>
    <cellStyle name="Vírgula 4 2 3 4 2" xfId="49557" xr:uid="{FF0A82A6-A505-42B6-8F16-3F604B4601E7}"/>
    <cellStyle name="Vírgula 4 2 3 4 3" xfId="48904" xr:uid="{2FBBFC24-5EF7-48DD-B678-A38B031448BE}"/>
    <cellStyle name="Vírgula 4 2 3 4 4" xfId="18356" xr:uid="{9FD0A2E1-ADE6-4778-A737-DFDFDCB9DF7D}"/>
    <cellStyle name="Vírgula 4 2 3 5" xfId="46951" xr:uid="{758D2C6C-682C-44A5-9E45-0055581BC3DF}"/>
    <cellStyle name="Vírgula 4 2 3 5 2" xfId="49121" xr:uid="{4F2C329C-958A-430C-A928-03B59B4E17B6}"/>
    <cellStyle name="Vírgula 4 2 3 6" xfId="47260" xr:uid="{60EE58C1-526D-4ED0-9643-665ACF0EF95C}"/>
    <cellStyle name="Vírgula 4 2 3 7" xfId="47647" xr:uid="{CE18B8C6-1EC1-4B0C-B6E2-A4EEBD1F1136}"/>
    <cellStyle name="Vírgula 4 2 3 8" xfId="10964" xr:uid="{A3D0149D-8F71-4574-98D9-B526929E73B0}"/>
    <cellStyle name="Vírgula 4 2 4" xfId="5116" xr:uid="{5B2F113C-B04B-410E-93BA-87D325D733E5}"/>
    <cellStyle name="Vírgula 4 2 4 2" xfId="8290" xr:uid="{CE46EF65-D021-4777-90A7-AE485ADF0F96}"/>
    <cellStyle name="Vírgula 4 2 4 2 2" xfId="15642" xr:uid="{6F961216-7706-457F-9A46-438826DEF1F7}"/>
    <cellStyle name="Vírgula 4 2 4 2 2 2" xfId="21801" xr:uid="{83F05654-A7BB-410D-B831-F9936D6A5A65}"/>
    <cellStyle name="Vírgula 4 2 4 2 2 2 2" xfId="49416" xr:uid="{38CA18A7-FB04-4291-8E2C-B91AD86F1D85}"/>
    <cellStyle name="Vírgula 4 2 4 2 2 3" xfId="47979" xr:uid="{B5EF41BC-33A7-437A-AC62-20657B4B9A49}"/>
    <cellStyle name="Vírgula 4 2 4 2 3" xfId="19170" xr:uid="{46F69219-CF4A-4A60-9173-0FBAAC8034A5}"/>
    <cellStyle name="Vírgula 4 2 4 2 3 2" xfId="49637" xr:uid="{32971CDC-115E-4225-B66A-1BC75BDD3E76}"/>
    <cellStyle name="Vírgula 4 2 4 2 3 3" xfId="48982" xr:uid="{44B2201D-41DE-409B-A0FB-28EB59A62028}"/>
    <cellStyle name="Vírgula 4 2 4 2 4" xfId="47038" xr:uid="{F5895516-7B63-4815-8C17-A02F791F3C15}"/>
    <cellStyle name="Vírgula 4 2 4 2 4 2" xfId="49199" xr:uid="{14698236-F159-43F9-B137-BB6A039CAFD8}"/>
    <cellStyle name="Vírgula 4 2 4 2 5" xfId="47392" xr:uid="{32B98320-EF24-4130-97ED-35006A72F4F4}"/>
    <cellStyle name="Vírgula 4 2 4 2 6" xfId="47763" xr:uid="{AA33A1F5-0E4E-4FC8-901E-4A5E9E37A072}"/>
    <cellStyle name="Vírgula 4 2 4 2 7" xfId="12012" xr:uid="{03FD935E-ADEC-4D27-BAAE-E38D16A7527C}"/>
    <cellStyle name="Vírgula 4 2 4 3" xfId="9068" xr:uid="{50E129B0-0E7E-4F44-8BF7-6FA37219A55A}"/>
    <cellStyle name="Vírgula 4 2 4 3 2" xfId="19971" xr:uid="{FCFFDFDE-37B2-4F78-9CB4-11A951A1F1A9}"/>
    <cellStyle name="Vírgula 4 2 4 3 2 2" xfId="49313" xr:uid="{B1CAA1A9-B6E1-4E25-860B-C470A37665DE}"/>
    <cellStyle name="Vírgula 4 2 4 3 3" xfId="47877" xr:uid="{79B92938-9D0C-4ACE-839A-300CA3D36539}"/>
    <cellStyle name="Vírgula 4 2 4 3 4" xfId="13812" xr:uid="{4BAC72D3-0981-4960-B346-6034C7B60BDF}"/>
    <cellStyle name="Vírgula 4 2 4 4" xfId="10006" xr:uid="{7E031C85-55DA-423A-8A93-16B789BF0672}"/>
    <cellStyle name="Vírgula 4 2 4 4 2" xfId="49533" xr:uid="{BE3250A0-5EB1-43D9-B9BE-1983BB8077C6}"/>
    <cellStyle name="Vírgula 4 2 4 4 3" xfId="48880" xr:uid="{BF2C8AAB-1623-4A76-A77A-F04EFB02EE2F}"/>
    <cellStyle name="Vírgula 4 2 4 4 4" xfId="18266" xr:uid="{78B1ACFD-C92F-4F1F-BCA0-122FC05B1A44}"/>
    <cellStyle name="Vírgula 4 2 4 5" xfId="46927" xr:uid="{2322357C-07C2-4987-A520-07A9FF6EF37C}"/>
    <cellStyle name="Vírgula 4 2 4 5 2" xfId="49097" xr:uid="{E87CFBF2-A955-46E8-BCA0-7EBE3945E1C0}"/>
    <cellStyle name="Vírgula 4 2 4 6" xfId="47235" xr:uid="{BE122879-4C62-4113-96E7-2ECEFE62450A}"/>
    <cellStyle name="Vírgula 4 2 4 7" xfId="47601" xr:uid="{45E65D36-3A7A-418B-B496-4C6776252DD4}"/>
    <cellStyle name="Vírgula 4 2 4 8" xfId="10899" xr:uid="{1A9771B3-FD90-4284-8287-EDBD192A11F9}"/>
    <cellStyle name="Vírgula 4 2 5" xfId="3393" xr:uid="{4D31DA32-B806-4F8E-9DD1-6F422DE45BD8}"/>
    <cellStyle name="Vírgula 4 2 5 2" xfId="15636" xr:uid="{B14C79C8-C9EF-47F6-B3D4-A578C70D6C6D}"/>
    <cellStyle name="Vírgula 4 2 5 2 2" xfId="21795" xr:uid="{9EA8273D-9451-4219-B914-6E46AB9EA46E}"/>
    <cellStyle name="Vírgula 4 2 5 2 2 2" xfId="49410" xr:uid="{91B82F7F-98ED-45E8-AF51-71E3666C1218}"/>
    <cellStyle name="Vírgula 4 2 5 2 3" xfId="47973" xr:uid="{F21F2B8A-BD98-40B3-8AA5-15BD60B87658}"/>
    <cellStyle name="Vírgula 4 2 5 3" xfId="19164" xr:uid="{39A5F6BE-D198-4C25-83C3-115559812188}"/>
    <cellStyle name="Vírgula 4 2 5 3 2" xfId="49631" xr:uid="{C65807C5-9928-4088-8E5E-A4BA632670C3}"/>
    <cellStyle name="Vírgula 4 2 5 3 3" xfId="48976" xr:uid="{F603711F-7370-466E-8325-82EC288D0CF5}"/>
    <cellStyle name="Vírgula 4 2 5 4" xfId="47032" xr:uid="{B3D3BC10-4CA0-4B7C-9500-77B7FF7F5226}"/>
    <cellStyle name="Vírgula 4 2 5 4 2" xfId="49193" xr:uid="{F362FACF-B7E3-4E3F-889C-C82BC1EA2A89}"/>
    <cellStyle name="Vírgula 4 2 5 5" xfId="47386" xr:uid="{CF4F764C-1AF9-4219-9A41-ABF5EB9647E7}"/>
    <cellStyle name="Vírgula 4 2 5 6" xfId="47757" xr:uid="{E8EC91F6-3586-43F7-8D6A-8CF796244AD4}"/>
    <cellStyle name="Vírgula 4 2 5 7" xfId="12006" xr:uid="{C91F885A-6DF9-4791-BCDE-EDB289E8460D}"/>
    <cellStyle name="Vírgula 4 2 6" xfId="7566" xr:uid="{4283BA7D-1ABB-4C0D-AE88-8AC9409B067E}"/>
    <cellStyle name="Vírgula 4 2 6 2" xfId="19965" xr:uid="{65700703-0D7E-4ABD-89A6-78D1BEB041F1}"/>
    <cellStyle name="Vírgula 4 2 6 2 2" xfId="49307" xr:uid="{490D0004-0071-4D70-88DF-B410C732E286}"/>
    <cellStyle name="Vírgula 4 2 6 3" xfId="47871" xr:uid="{FEEC64DE-7479-48E3-92A3-C9FB4D13593A}"/>
    <cellStyle name="Vírgula 4 2 6 4" xfId="13806" xr:uid="{89CC2242-B174-4CD3-9312-EBC68DDE1618}"/>
    <cellStyle name="Vírgula 4 2 7" xfId="8470" xr:uid="{457F8F88-B586-40AD-8D17-3D8F1CF0702B}"/>
    <cellStyle name="Vírgula 4 2 7 2" xfId="49527" xr:uid="{3D95E307-85FC-454E-973B-9D3B0F1D0898}"/>
    <cellStyle name="Vírgula 4 2 7 3" xfId="48874" xr:uid="{98A972AE-95F4-475B-8297-5712C421AC4F}"/>
    <cellStyle name="Vírgula 4 2 7 4" xfId="18260" xr:uid="{13828D20-5461-4C33-9948-728FC21936BD}"/>
    <cellStyle name="Vírgula 4 2 8" xfId="9241" xr:uid="{5A8B947C-33AB-4FBB-9B27-0E6D6BB8E539}"/>
    <cellStyle name="Vírgula 4 2 8 2" xfId="49091" xr:uid="{3BC96285-4335-4C81-862D-4C8594A348C9}"/>
    <cellStyle name="Vírgula 4 2 8 3" xfId="46921" xr:uid="{22E55517-7EEE-4939-8DFC-CFE4D1D9D3E8}"/>
    <cellStyle name="Vírgula 4 2 9" xfId="47229" xr:uid="{F359097D-7149-4A0C-81EF-F3091E6C5E26}"/>
    <cellStyle name="Vírgula 4 3" xfId="10914" xr:uid="{6CFDD6F7-595B-4C47-9B79-E3144EC81A68}"/>
    <cellStyle name="Vírgula 4 3 2" xfId="10973" xr:uid="{46BE71D3-10C7-4C12-81A7-5C2D0BA5EC48}"/>
    <cellStyle name="Vírgula 4 3 2 2" xfId="12045" xr:uid="{8A691347-12C3-4669-9B0C-0721F8EC6728}"/>
    <cellStyle name="Vírgula 4 3 2 2 2" xfId="15675" xr:uid="{5993FB2A-2920-45EA-BCCF-9DA74F4A05B1}"/>
    <cellStyle name="Vírgula 4 3 2 2 2 2" xfId="21834" xr:uid="{5178A142-9974-4516-A0DA-6581207A2492}"/>
    <cellStyle name="Vírgula 4 3 2 2 2 2 2" xfId="49449" xr:uid="{91AB5F4F-62D1-470F-8C98-5D55DD27ECDA}"/>
    <cellStyle name="Vírgula 4 3 2 2 2 3" xfId="48012" xr:uid="{500C138B-328D-4F2D-9C57-64640782AE4F}"/>
    <cellStyle name="Vírgula 4 3 2 2 3" xfId="19203" xr:uid="{9163DA19-CF78-488D-A48B-EB98D9393E39}"/>
    <cellStyle name="Vírgula 4 3 2 2 3 2" xfId="49670" xr:uid="{1CAF23D9-598F-4264-B8B4-5A3830183B95}"/>
    <cellStyle name="Vírgula 4 3 2 2 3 3" xfId="49015" xr:uid="{876BFBC3-2A0A-4AE1-AD59-5CA4D2D6C475}"/>
    <cellStyle name="Vírgula 4 3 2 2 4" xfId="47071" xr:uid="{E086C37E-D92B-4928-B633-63D74767640E}"/>
    <cellStyle name="Vírgula 4 3 2 2 4 2" xfId="49232" xr:uid="{16770B03-38D6-4A83-A2DE-3A5056EF74A1}"/>
    <cellStyle name="Vírgula 4 3 2 2 5" xfId="47425" xr:uid="{AAD897F0-5607-428F-BA84-B3DD079E327C}"/>
    <cellStyle name="Vírgula 4 3 2 2 6" xfId="47796" xr:uid="{C0280E0B-DD1B-41EA-8E11-07CBE00187F5}"/>
    <cellStyle name="Vírgula 4 3 2 3" xfId="13892" xr:uid="{62173EB0-9F36-47E5-B092-9E9E6400B11A}"/>
    <cellStyle name="Vírgula 4 3 2 3 2" xfId="20051" xr:uid="{9C504479-78DF-47C2-8BAD-E4F0B2681121}"/>
    <cellStyle name="Vírgula 4 3 2 3 2 2" xfId="49346" xr:uid="{BB8DCF9F-A0CC-4830-ABB5-1FE3F3E2A2CA}"/>
    <cellStyle name="Vírgula 4 3 2 3 3" xfId="47910" xr:uid="{28094F01-7A47-49EC-84DC-75215E0FE28B}"/>
    <cellStyle name="Vírgula 4 3 2 4" xfId="18367" xr:uid="{E4D8D3B2-330D-4921-9C3D-776AB158D615}"/>
    <cellStyle name="Vírgula 4 3 2 4 2" xfId="49566" xr:uid="{EE50E284-8F85-4CDD-A05F-7F9189820B64}"/>
    <cellStyle name="Vírgula 4 3 2 4 3" xfId="48913" xr:uid="{B27B3F50-7139-4141-873C-207191152E94}"/>
    <cellStyle name="Vírgula 4 3 2 5" xfId="46960" xr:uid="{9FDE1CE7-C1E3-4C74-A299-B5DFE383CE55}"/>
    <cellStyle name="Vírgula 4 3 2 5 2" xfId="49130" xr:uid="{83A1D937-F9C9-4C8A-9712-3B50349CB269}"/>
    <cellStyle name="Vírgula 4 3 2 6" xfId="47269" xr:uid="{69A20548-87BF-479B-9808-3ACF15C8ADFB}"/>
    <cellStyle name="Vírgula 4 3 2 7" xfId="47658" xr:uid="{170BF51F-6B31-4A3B-AE77-4B3BEAFDAE2C}"/>
    <cellStyle name="Vírgula 4 3 3" xfId="12021" xr:uid="{FAE0E69A-B3C5-49F9-98DD-2B420635B01C}"/>
    <cellStyle name="Vírgula 4 3 3 2" xfId="15651" xr:uid="{FE880368-FC9F-4B9D-9006-FAE2518E735B}"/>
    <cellStyle name="Vírgula 4 3 3 2 2" xfId="21810" xr:uid="{8E6BF28A-30EF-4FBD-8CEC-E95206A555BF}"/>
    <cellStyle name="Vírgula 4 3 3 2 2 2" xfId="49425" xr:uid="{AC2149B3-1935-4688-897E-F829F9BD0000}"/>
    <cellStyle name="Vírgula 4 3 3 2 3" xfId="47988" xr:uid="{8B42C9B2-898F-442A-AE11-6E674A690AC0}"/>
    <cellStyle name="Vírgula 4 3 3 3" xfId="19179" xr:uid="{BDC89147-9D77-42CD-9349-794D20CB6109}"/>
    <cellStyle name="Vírgula 4 3 3 3 2" xfId="49646" xr:uid="{A9BBC40A-CF27-44E6-AC07-7858E280199B}"/>
    <cellStyle name="Vírgula 4 3 3 3 3" xfId="48991" xr:uid="{BD43DD13-E6E2-4D92-AC07-C3573A994401}"/>
    <cellStyle name="Vírgula 4 3 3 4" xfId="47047" xr:uid="{31A88A6C-A3E6-4782-88A5-A6C9934E97BE}"/>
    <cellStyle name="Vírgula 4 3 3 4 2" xfId="49208" xr:uid="{198E91BA-AEEF-49DA-866F-FDD8E7B26636}"/>
    <cellStyle name="Vírgula 4 3 3 5" xfId="47401" xr:uid="{481C3EB6-6592-4789-98C1-53C69AD235CA}"/>
    <cellStyle name="Vírgula 4 3 3 6" xfId="47772" xr:uid="{7B29C67C-6378-4A90-A239-1A541B0767D9}"/>
    <cellStyle name="Vírgula 4 3 4" xfId="13821" xr:uid="{732C2DEE-2BAC-417E-9C85-9455EBC3F80D}"/>
    <cellStyle name="Vírgula 4 3 4 2" xfId="19980" xr:uid="{4D8EF304-37C5-4170-8E60-412AF5123D14}"/>
    <cellStyle name="Vírgula 4 3 4 2 2" xfId="49322" xr:uid="{908960D1-5F86-47E8-A42F-38947F92CFE8}"/>
    <cellStyle name="Vírgula 4 3 4 3" xfId="47886" xr:uid="{8E88A6A6-3422-4F21-A89F-8D052960B61B}"/>
    <cellStyle name="Vírgula 4 3 5" xfId="18275" xr:uid="{DC305034-4F7C-4F7A-A50D-AFAF121BBFD7}"/>
    <cellStyle name="Vírgula 4 3 5 2" xfId="49542" xr:uid="{C1CA9ACD-4387-4D97-A29B-BE28FF9859C5}"/>
    <cellStyle name="Vírgula 4 3 5 3" xfId="48889" xr:uid="{90B9ECAE-40B0-4292-B1D2-E29E7D44AEA0}"/>
    <cellStyle name="Vírgula 4 3 6" xfId="46936" xr:uid="{91D36ABD-6155-43C8-9624-D9084F4E5B6C}"/>
    <cellStyle name="Vírgula 4 3 6 2" xfId="49106" xr:uid="{C075B6C7-E69C-44B5-B333-C0481076123F}"/>
    <cellStyle name="Vírgula 4 3 7" xfId="47244" xr:uid="{0605F7AD-7921-4CEC-B067-92A027F04FEC}"/>
    <cellStyle name="Vírgula 4 3 8" xfId="47610" xr:uid="{31F58131-1C4C-42BD-983B-AF59A9312974}"/>
    <cellStyle name="Vírgula 4 4" xfId="10894" xr:uid="{8F36BC13-CAFD-42F5-8579-C0F95E66CBE2}"/>
    <cellStyle name="Vírgula 4 4 2" xfId="12007" xr:uid="{25C5879D-CB9C-4A52-80F1-502BBD6C0809}"/>
    <cellStyle name="Vírgula 4 4 2 2" xfId="15637" xr:uid="{723B09B1-A1B2-4588-9D15-61262818A53E}"/>
    <cellStyle name="Vírgula 4 4 2 2 2" xfId="21796" xr:uid="{EFFC1585-E34E-40FA-ABA5-D7BFBE74EB17}"/>
    <cellStyle name="Vírgula 4 4 2 2 2 2" xfId="49411" xr:uid="{996B25DA-95C0-495D-B59F-EF8427B0A16E}"/>
    <cellStyle name="Vírgula 4 4 2 2 3" xfId="47974" xr:uid="{6739109C-0326-4C6A-B065-CF455B6A4B42}"/>
    <cellStyle name="Vírgula 4 4 2 3" xfId="19165" xr:uid="{54F8B0C4-E598-4D88-BDF0-FA8AFBEA13B6}"/>
    <cellStyle name="Vírgula 4 4 2 3 2" xfId="49632" xr:uid="{13DAFDC4-13F0-44A3-8AFC-10427D62CAC1}"/>
    <cellStyle name="Vírgula 4 4 2 3 3" xfId="48977" xr:uid="{604DB099-5D01-4C6C-8D39-A1B471B978DC}"/>
    <cellStyle name="Vírgula 4 4 2 4" xfId="47033" xr:uid="{963F2830-AFF7-4BFA-8DB0-0D882E4F1E5F}"/>
    <cellStyle name="Vírgula 4 4 2 4 2" xfId="49194" xr:uid="{F155D978-84CB-47C5-9C53-40FED44B7943}"/>
    <cellStyle name="Vírgula 4 4 2 5" xfId="47387" xr:uid="{1788D85E-1F9F-4F25-BA48-07D9769665F1}"/>
    <cellStyle name="Vírgula 4 4 2 6" xfId="47758" xr:uid="{95213F56-869D-4549-B51F-E40DFC6F8886}"/>
    <cellStyle name="Vírgula 4 4 3" xfId="13807" xr:uid="{E215902F-3105-40C1-A3A4-2DD3B2545CA0}"/>
    <cellStyle name="Vírgula 4 4 3 2" xfId="19966" xr:uid="{F522420F-BB7C-44DB-868E-D9176EFE4D77}"/>
    <cellStyle name="Vírgula 4 4 3 2 2" xfId="49308" xr:uid="{E22B2535-FE2F-4223-B59E-0111FB9ADA20}"/>
    <cellStyle name="Vírgula 4 4 3 3" xfId="47872" xr:uid="{C8448C58-F4D2-4107-8F7D-38361A4DFC60}"/>
    <cellStyle name="Vírgula 4 4 4" xfId="18261" xr:uid="{98C1590B-9546-46D0-8158-F69F80B3B352}"/>
    <cellStyle name="Vírgula 4 4 4 2" xfId="49528" xr:uid="{DD5ED4D7-D928-4A64-B9CE-817DAE88E5E5}"/>
    <cellStyle name="Vírgula 4 4 4 3" xfId="48875" xr:uid="{94DB2D70-2641-4441-8B8D-8B71A43F6028}"/>
    <cellStyle name="Vírgula 4 4 5" xfId="46922" xr:uid="{2A8D061A-0195-4520-84E7-5C9E0CD8B800}"/>
    <cellStyle name="Vírgula 4 4 5 2" xfId="49092" xr:uid="{0F50E62F-DE55-4EC5-824E-51AD976B7DB5}"/>
    <cellStyle name="Vírgula 4 4 6" xfId="47230" xr:uid="{15F68BC2-ECA6-4864-99D3-FB2FCCFFA428}"/>
    <cellStyle name="Vírgula 4 4 7" xfId="47596" xr:uid="{C5D2E4DE-9437-410F-AADD-4E4320E3AC3B}"/>
    <cellStyle name="Vírgula 4 5" xfId="11983" xr:uid="{3C0E6790-1E28-448D-BBD2-BCEE7FD9098D}"/>
    <cellStyle name="Vírgula 4 5 2" xfId="15613" xr:uid="{398F986F-27A5-44F1-9648-65EB133459C6}"/>
    <cellStyle name="Vírgula 4 5 2 2" xfId="21772" xr:uid="{DC849A6A-B7A7-453E-A625-4E11931031F7}"/>
    <cellStyle name="Vírgula 4 5 2 2 2" xfId="49388" xr:uid="{BEDE5A54-1B54-46F3-8001-6FA65BE58061}"/>
    <cellStyle name="Vírgula 4 5 2 3" xfId="47951" xr:uid="{0DDD61CC-226D-4FD2-97D6-515F801D438B}"/>
    <cellStyle name="Vírgula 4 5 3" xfId="19140" xr:uid="{6A997EDA-9824-4201-A781-51F58ED6E8FA}"/>
    <cellStyle name="Vírgula 4 5 3 2" xfId="49609" xr:uid="{8E267C5E-683E-4DF1-BCB5-BD293C4DFC09}"/>
    <cellStyle name="Vírgula 4 5 3 3" xfId="48954" xr:uid="{984D2275-8E46-4E35-BFE2-54493C40C050}"/>
    <cellStyle name="Vírgula 4 5 4" xfId="47010" xr:uid="{2AC5907C-0176-41F8-8C66-AE312B985669}"/>
    <cellStyle name="Vírgula 4 5 4 2" xfId="49171" xr:uid="{A04BB337-D932-4476-A56B-FD2F11DDFB17}"/>
    <cellStyle name="Vírgula 4 5 5" xfId="47364" xr:uid="{A3F09D6B-D807-4BEE-9A48-64BC66D8CE69}"/>
    <cellStyle name="Vírgula 4 5 6" xfId="47735" xr:uid="{6659D0C4-7075-4CDF-9B7A-64B90BA285C4}"/>
    <cellStyle name="Vírgula 4 6" xfId="13679" xr:uid="{7505DBA2-ECC3-4654-A309-EE423B5DE396}"/>
    <cellStyle name="Vírgula 4 6 2" xfId="17308" xr:uid="{1174ED18-9CB3-45B7-A98E-1DB17F6CB22B}"/>
    <cellStyle name="Vírgula 4 6 2 2" xfId="23467" xr:uid="{060C364F-C48E-4AFF-8B43-76FB2897325B}"/>
    <cellStyle name="Vírgula 4 6 2 2 2" xfId="49502" xr:uid="{ACE85126-31C7-4392-86CD-02051F0DA98A}"/>
    <cellStyle name="Vírgula 4 6 2 3" xfId="48848" xr:uid="{08A0A588-03F1-42D9-8E5B-63065C902AC9}"/>
    <cellStyle name="Vírgula 4 6 3" xfId="19823" xr:uid="{BD4BB16E-AEA8-46A0-A77D-A713CB4F7392}"/>
    <cellStyle name="Vírgula 4 6 3 2" xfId="49721" xr:uid="{3A9BF4A8-23DB-4743-BC9A-87D9BAF384FD}"/>
    <cellStyle name="Vírgula 4 6 3 3" xfId="49066" xr:uid="{4C074C2C-6111-401E-BBF2-6F6ACD41705B}"/>
    <cellStyle name="Vírgula 4 6 4" xfId="47128" xr:uid="{54FF7AEC-B196-4169-A984-1C92CC777C3D}"/>
    <cellStyle name="Vírgula 4 6 4 2" xfId="49283" xr:uid="{CF3042C7-8575-4EFE-A035-4A9B4D018788}"/>
    <cellStyle name="Vírgula 4 6 5" xfId="47502" xr:uid="{39E9E8F2-7580-4C25-8503-7AEB60F8F1A3}"/>
    <cellStyle name="Vírgula 4 6 6" xfId="47847" xr:uid="{554E15F2-2A1A-41EF-80E4-3C899FAC3568}"/>
    <cellStyle name="Vírgula 4 7" xfId="13745" xr:uid="{20ED5F27-33DD-45D1-BB94-BF7ABF43896C}"/>
    <cellStyle name="Vírgula 4 7 2" xfId="17356" xr:uid="{057E3F0B-9052-4403-9E93-23748D956446}"/>
    <cellStyle name="Vírgula 4 7 2 2" xfId="23515" xr:uid="{38A64503-ED00-458A-9E35-0615B63EFD01}"/>
    <cellStyle name="Vírgula 4 7 2 3" xfId="37384" xr:uid="{9B5E9DC4-D858-4E31-A0FC-109A80940ACF}"/>
    <cellStyle name="Vírgula 4 7 2 4" xfId="49285" xr:uid="{E1975A5E-DAA0-4189-ABEC-24560C48919F}"/>
    <cellStyle name="Vírgula 4 7 3" xfId="19914" xr:uid="{0B138066-5948-47C7-AA6B-5AE8A83F1B51}"/>
    <cellStyle name="Vírgula 4 7 4" xfId="24725" xr:uid="{35C2E52D-6551-47B2-824D-6B737A71DFD5}"/>
    <cellStyle name="Vírgula 4 7 5" xfId="47168" xr:uid="{6C82F156-291A-49BC-826E-63962406E235}"/>
    <cellStyle name="Vírgula 4 7 6" xfId="47547" xr:uid="{34585688-13C8-4E80-A7A1-34EF8DD6185E}"/>
    <cellStyle name="Vírgula 4 7 7" xfId="47849" xr:uid="{D69E3FA0-0C81-4BAC-B2A7-5D23C6BF06AD}"/>
    <cellStyle name="Vírgula 4 8" xfId="13773" xr:uid="{45E4EACD-B654-42ED-BFDA-620A05A38CA1}"/>
    <cellStyle name="Vírgula 4 8 2" xfId="19932" xr:uid="{F5ED8F0F-1279-4946-8F79-73B8913EFBBC}"/>
    <cellStyle name="Vírgula 4 8 2 2" xfId="49505" xr:uid="{1E4CEFD9-C53D-44E6-A6BC-FF8323B6FE0B}"/>
    <cellStyle name="Vírgula 4 8 3" xfId="48852" xr:uid="{1F1A3106-3825-4ECE-B63A-1AC8D4F49F36}"/>
    <cellStyle name="Vírgula 4 9" xfId="18224" xr:uid="{99C67851-ECB1-4E8E-83A0-11B480530BF8}"/>
    <cellStyle name="Vírgula 4 9 2" xfId="49069" xr:uid="{092AB3F5-B406-4AA3-A62B-FBAC86AD5767}"/>
    <cellStyle name="Vírgula 5" xfId="2853" xr:uid="{9740950D-7609-49D3-8AE9-077F76016809}"/>
    <cellStyle name="Vírgula 5 10" xfId="10850" xr:uid="{785631C9-23BE-4C01-9C19-467C4D851B74}"/>
    <cellStyle name="Vírgula 5 2" xfId="3039" xr:uid="{B6CD639C-EB87-4161-96F9-BB96F03B7B67}"/>
    <cellStyle name="Vírgula 5 2 2" xfId="15621" xr:uid="{6F7B3BBF-919E-4C67-BC33-CC4E98B96B45}"/>
    <cellStyle name="Vírgula 5 2 2 2" xfId="21780" xr:uid="{7020A15E-4962-4CDF-9D0F-9C3DD7CB10AD}"/>
    <cellStyle name="Vírgula 5 2 2 2 2" xfId="49396" xr:uid="{D9C9AA30-5677-4934-9817-C884F50C7466}"/>
    <cellStyle name="Vírgula 5 2 2 3" xfId="47959" xr:uid="{7CACEF0F-2C29-4A92-A5B9-81B59C058EDB}"/>
    <cellStyle name="Vírgula 5 2 3" xfId="19148" xr:uid="{153424B8-D172-4EBA-84F0-F9723ED02263}"/>
    <cellStyle name="Vírgula 5 2 3 2" xfId="49617" xr:uid="{6D64D767-50DB-416A-98DA-1653B3631AF2}"/>
    <cellStyle name="Vírgula 5 2 3 3" xfId="48962" xr:uid="{152AF648-C1ED-41F9-B884-D7E4F3796884}"/>
    <cellStyle name="Vírgula 5 2 4" xfId="47018" xr:uid="{0462EF59-4920-40A4-9775-6612BA61ED18}"/>
    <cellStyle name="Vírgula 5 2 4 2" xfId="49179" xr:uid="{33AC64FC-E15D-4C37-9704-2137EB9E3578}"/>
    <cellStyle name="Vírgula 5 2 5" xfId="47372" xr:uid="{4D2F6E8B-9A3C-46BA-BB1F-F6C132606AAD}"/>
    <cellStyle name="Vírgula 5 2 6" xfId="47743" xr:uid="{975553CF-314E-428E-9FC4-FD5F05B05470}"/>
    <cellStyle name="Vírgula 5 2 7" xfId="49888" xr:uid="{3D3440BB-C692-4E32-90E6-19AE9ACAF3F1}"/>
    <cellStyle name="Vírgula 5 2 8" xfId="49957" xr:uid="{03175E3E-D93D-4ED6-BA7C-7F64358DD6CB}"/>
    <cellStyle name="Vírgula 5 2 9" xfId="11991" xr:uid="{70C4EEF1-3A85-4EB0-94A6-7361310F47B4}"/>
    <cellStyle name="Vírgula 5 3" xfId="13785" xr:uid="{2A48562A-A314-435B-96B6-F8C94AA596BC}"/>
    <cellStyle name="Vírgula 5 3 2" xfId="19944" xr:uid="{ADA2A2D4-4DFF-4C04-A03D-AE66F4295616}"/>
    <cellStyle name="Vírgula 5 3 2 2" xfId="49293" xr:uid="{BB3D33A3-C6EA-4F8B-9CCE-47EEA6640F68}"/>
    <cellStyle name="Vírgula 5 3 3" xfId="47857" xr:uid="{52F889F1-E005-4612-9B46-7C603E882D1F}"/>
    <cellStyle name="Vírgula 5 3 4" xfId="49889" xr:uid="{E43F96F1-710D-4D4D-8599-1202B916A360}"/>
    <cellStyle name="Vírgula 5 3 5" xfId="49958" xr:uid="{3C188E36-5606-4F18-A895-AA5FD9DEED7C}"/>
    <cellStyle name="Vírgula 5 4" xfId="18244" xr:uid="{E252D375-E541-47AD-8318-CFB10CC2224D}"/>
    <cellStyle name="Vírgula 5 4 2" xfId="49513" xr:uid="{63BD2B34-CCE1-471E-8931-5F0300FA551E}"/>
    <cellStyle name="Vírgula 5 4 3" xfId="48860" xr:uid="{C578FD0C-7585-4797-9BD1-140A52F3DD57}"/>
    <cellStyle name="Vírgula 5 5" xfId="46907" xr:uid="{BD84ED25-3CB3-4B0D-965E-D190027F4C39}"/>
    <cellStyle name="Vírgula 5 5 2" xfId="49077" xr:uid="{C5A330B2-92CE-43E3-9E64-85F53AE9AF33}"/>
    <cellStyle name="Vírgula 5 6" xfId="47209" xr:uid="{B66B283F-C59D-4C49-9EFC-2C584A721C2D}"/>
    <cellStyle name="Vírgula 5 7" xfId="47581" xr:uid="{2D53C0E3-C989-41C6-9657-E9B8B5CE83D7}"/>
    <cellStyle name="Vírgula 5 8" xfId="49887" xr:uid="{DE3C24D4-D90D-4722-AC74-B8E310BEA1A9}"/>
    <cellStyle name="Vírgula 5 9" xfId="49956" xr:uid="{4D9DBA73-D966-46C2-B32B-1C5FC0EFCC1E}"/>
    <cellStyle name="Vírgula 6" xfId="13669" xr:uid="{D79C50F7-234E-4985-8E3D-39F6DEA319F1}"/>
    <cellStyle name="Vírgula 6 2" xfId="17298" xr:uid="{67F84DD8-4A34-4F5F-98E8-E807274D9B13}"/>
    <cellStyle name="Vírgula 6 2 2" xfId="23457" xr:uid="{27894691-69CF-46A2-8423-296FF1F772F1}"/>
    <cellStyle name="Vírgula 6 2 2 2" xfId="49492" xr:uid="{B46D6570-2369-479A-924E-4A6842F05E2F}"/>
    <cellStyle name="Vírgula 6 2 3" xfId="48838" xr:uid="{8C29BBC0-05C7-4AAE-85C4-21A2ED7E18AF}"/>
    <cellStyle name="Vírgula 6 3" xfId="19813" xr:uid="{F09BB1CC-D893-4CDA-AEDF-A0BEF1F24453}"/>
    <cellStyle name="Vírgula 6 3 2" xfId="49711" xr:uid="{805F771C-BF4E-4F56-8E8E-0B6DE9668880}"/>
    <cellStyle name="Vírgula 6 3 3" xfId="49056" xr:uid="{ED69BD50-9303-4EF4-841D-A888F2DEA1C0}"/>
    <cellStyle name="Vírgula 6 4" xfId="47118" xr:uid="{42C9C461-39EA-4768-AA8C-485CC2798ACB}"/>
    <cellStyle name="Vírgula 6 4 2" xfId="49273" xr:uid="{74FB193A-D2C8-49BC-93AE-45B4883277A8}"/>
    <cellStyle name="Vírgula 6 5" xfId="47492" xr:uid="{E52FE55B-5315-4CC5-9DD1-14CA4E6CFF29}"/>
    <cellStyle name="Vírgula 6 6" xfId="47837" xr:uid="{D43AE343-D959-48B8-BD97-21C96361FCFA}"/>
    <cellStyle name="Vírgula 7" xfId="13698" xr:uid="{408F0A01-F1D8-4025-9F9E-97BE4B7B7D6C}"/>
    <cellStyle name="Vírgula 7 2" xfId="11980" xr:uid="{2894AADD-EFBE-4E40-9635-83EA519E0BCA}"/>
    <cellStyle name="Vírgula 7 2 2" xfId="13667" xr:uid="{17726354-41C2-4F8B-AE70-8E5135783B94}"/>
    <cellStyle name="Vírgula 7 2 2 2" xfId="17297" xr:uid="{D895900E-A903-4314-A423-E6EA6AC1E816}"/>
    <cellStyle name="Vírgula 7 2 2 2 2" xfId="23456" xr:uid="{FF01BC0D-CB7E-4270-9C40-32FECC2F23C3}"/>
    <cellStyle name="Vírgula 7 2 2 2 2 2" xfId="49491" xr:uid="{1545C772-9135-4589-859B-966EC04D7763}"/>
    <cellStyle name="Vírgula 7 2 2 2 3" xfId="48837" xr:uid="{9AA1CD49-61C8-498E-8BDB-79EF45041744}"/>
    <cellStyle name="Vírgula 7 2 2 3" xfId="19810" xr:uid="{5261A3EF-FCCC-41B6-96BD-9B7EC8242854}"/>
    <cellStyle name="Vírgula 7 2 2 3 2" xfId="49710" xr:uid="{72410B26-6529-46C1-91E7-8ACA2CA06062}"/>
    <cellStyle name="Vírgula 7 2 2 3 3" xfId="49055" xr:uid="{621669B8-5944-4E65-8806-D4141B674DD3}"/>
    <cellStyle name="Vírgula 7 2 2 4" xfId="47117" xr:uid="{E7673471-AE38-43AB-8EE5-3164C483D6CF}"/>
    <cellStyle name="Vírgula 7 2 2 4 2" xfId="49272" xr:uid="{AB513A30-34EF-41FE-966D-B5232806D4C7}"/>
    <cellStyle name="Vírgula 7 2 2 5" xfId="47491" xr:uid="{321DBD85-8A89-4435-8F8F-EE83D7F46937}"/>
    <cellStyle name="Vírgula 7 2 2 6" xfId="47836" xr:uid="{E7AE2E7B-FBBF-4AA9-A4BE-92D3812A4D18}"/>
    <cellStyle name="Vírgula 7 2 3" xfId="15612" xr:uid="{8825BAE1-25BA-4AD0-8A27-F21423A83769}"/>
    <cellStyle name="Vírgula 7 2 3 2" xfId="21771" xr:uid="{889A2A2A-1C09-425F-B7D6-6065B7FEDACE}"/>
    <cellStyle name="Vírgula 7 2 3 2 2" xfId="49387" xr:uid="{E611A87E-BFEF-4A46-8EFB-DF526E4D5A78}"/>
    <cellStyle name="Vírgula 7 2 3 3" xfId="47950" xr:uid="{9566383D-1435-4485-8738-0DA3C54BAFA1}"/>
    <cellStyle name="Vírgula 7 2 4" xfId="19138" xr:uid="{5EA81894-B569-44C5-ADCF-18B871546A1D}"/>
    <cellStyle name="Vírgula 7 2 4 2" xfId="49608" xr:uid="{86EE83F0-B9DA-4F2A-9767-6816C544906E}"/>
    <cellStyle name="Vírgula 7 2 4 3" xfId="48953" xr:uid="{7C9687C8-4E63-4F31-85DF-55312C5C00C1}"/>
    <cellStyle name="Vírgula 7 2 5" xfId="47009" xr:uid="{7BBE864C-492F-4A1A-9D88-84DC2E8390EA}"/>
    <cellStyle name="Vírgula 7 2 5 2" xfId="49170" xr:uid="{719760E9-63FE-48EE-BBE8-A0A0908842E8}"/>
    <cellStyle name="Vírgula 7 2 6" xfId="47361" xr:uid="{F95C9EC5-D746-4CD9-9842-7AE0780F7739}"/>
    <cellStyle name="Vírgula 7 2 7" xfId="47734" xr:uid="{3D54B908-F9A8-4A54-B894-C2E206115D81}"/>
    <cellStyle name="Vírgula 7 3" xfId="17314" xr:uid="{A2798320-716A-4271-BFDA-4A59E3D9962D}"/>
    <cellStyle name="Vírgula 7 3 2" xfId="23473" xr:uid="{91560D10-8DF6-4F12-97DA-432A23017E95}"/>
    <cellStyle name="Vírgula 7 3 3" xfId="49722" xr:uid="{0DB2A2F4-3633-4C58-B2E8-FF47C2576BA2}"/>
    <cellStyle name="Vírgula 7 4" xfId="19852" xr:uid="{40E18C5D-D7A4-49E2-A127-5FC59D550D60}"/>
    <cellStyle name="Vírgula 7 5" xfId="47133" xr:uid="{6D1CE1AB-4E40-4A66-981E-1056E05D9374}"/>
    <cellStyle name="Vírgula 7 6" xfId="49067" xr:uid="{04947B3D-1A7E-4433-A2E9-C7C5E2C4EC35}"/>
    <cellStyle name="Vírgula 8" xfId="47503" xr:uid="{0D2D1A20-4C90-47A7-B08A-7C869A8738A0}"/>
    <cellStyle name="Vírgula 9" xfId="47566" xr:uid="{38DCDF40-F2B1-4A46-9173-0D272D154F66}"/>
    <cellStyle name="Vírgula0" xfId="4649" xr:uid="{5BFC7818-F5F3-42EB-9973-ACBD1DCDC6F2}"/>
    <cellStyle name="Währung" xfId="11078" xr:uid="{9CB2B9AC-9BC3-4227-AEA6-66B8767F2EB9}"/>
    <cellStyle name="Währung [0]_FYW COMM" xfId="11079" xr:uid="{7093B5BA-9738-4E8B-9DCD-A34C402571C0}"/>
    <cellStyle name="Währung_FYW COMM" xfId="11080" xr:uid="{0EEDAC75-190E-421C-B38A-777E1E7E9D93}"/>
    <cellStyle name="Warning Text" xfId="4650" xr:uid="{B22D512D-728F-45B8-AACC-A93519BE0CEB}"/>
    <cellStyle name="WertGrau" xfId="11081" xr:uid="{4FA9B306-EEF0-4F0A-A582-8B7CD392179E}"/>
    <cellStyle name="WertGrau 2" xfId="14774" xr:uid="{ECF9C5BF-A9D6-4430-8F47-8E19FB23B1BA}"/>
    <cellStyle name="WertGrau 2 2" xfId="20933" xr:uid="{285E24CD-73B1-43F4-AD58-D17524F40383}"/>
    <cellStyle name="WertGrau 3" xfId="17369" xr:uid="{7C528A8B-BC61-4EA4-87B9-2814FD5A8B4F}"/>
    <cellStyle name="WertGrau 3 2" xfId="23528" xr:uid="{127E9C5E-707F-40FE-853A-312D5CE2554C}"/>
    <cellStyle name="WertGrau 4" xfId="18824" xr:uid="{2B5A293E-91FA-46C1-B324-FC67CA37D1DF}"/>
    <cellStyle name="WertGrau 5" xfId="18778" xr:uid="{6B41817A-2F46-4A92-8C9B-94042C0F3C2F}"/>
    <cellStyle name="WertInpGrau" xfId="11082" xr:uid="{58E7FDA4-6534-4CEA-8090-6AFDB57C2939}"/>
    <cellStyle name="WertInpWeiß" xfId="11083" xr:uid="{E4A8EBD1-7D9A-4E44-9B05-0A72255552F0}"/>
    <cellStyle name="x" xfId="11084" xr:uid="{8120057D-50D7-4E16-817B-4EB4DE2052F7}"/>
    <cellStyle name="z" xfId="11085" xr:uid="{98E2FB8E-EEAA-4551-AD79-B26F95B3E7E5}"/>
    <cellStyle name="z 10" xfId="47314" xr:uid="{F792A389-756B-4973-98D9-BB66E6246C9C}"/>
    <cellStyle name="z 11" xfId="47715" xr:uid="{52945B1A-B45B-4CAE-AEFB-C07141FCBB3A}"/>
    <cellStyle name="z 2" xfId="11888" xr:uid="{E70A42B4-1E32-486A-84D5-84BA44874147}"/>
    <cellStyle name="z 2 10" xfId="47717" xr:uid="{76573AE6-759D-48E9-ADF7-8BFCB58F2B7A}"/>
    <cellStyle name="z 2 2" xfId="13644" xr:uid="{F869E0FE-26CC-4472-905D-97D734AA34FA}"/>
    <cellStyle name="z 2 2 2" xfId="17274" xr:uid="{EC5F2715-FAD0-4275-BC69-E292904365EB}"/>
    <cellStyle name="z 2 2 2 2" xfId="23433" xr:uid="{94D06D1F-053D-4340-96F6-4BE8D2C38F0B}"/>
    <cellStyle name="z 2 2 2 2 2" xfId="40700" xr:uid="{BA05B23D-EDA1-4F85-BB2F-47EFDF05DB9A}"/>
    <cellStyle name="z 2 2 2 2 3" xfId="49474" xr:uid="{E533B476-C7D1-458C-9FDE-4977C35C34A6}"/>
    <cellStyle name="z 2 2 2 3" xfId="28341" xr:uid="{2DD1E233-2565-4725-AB7A-C338CB3A8C2C}"/>
    <cellStyle name="z 2 2 2 4" xfId="48820" xr:uid="{FCE0E997-D10A-4F41-84F6-B40044E17226}"/>
    <cellStyle name="z 2 2 3" xfId="18178" xr:uid="{6B186504-262B-460B-9E92-9C356CBC5497}"/>
    <cellStyle name="z 2 2 3 2" xfId="24337" xr:uid="{55B9D3F1-7051-4CCA-93D9-56790C76C5E1}"/>
    <cellStyle name="z 2 2 3 2 2" xfId="43789" xr:uid="{B6DB33FB-787C-47B7-9278-5E2F4FDF7B0E}"/>
    <cellStyle name="z 2 2 3 2 3" xfId="49693" xr:uid="{233BC185-9432-409B-94D6-D610992D4EBA}"/>
    <cellStyle name="z 2 2 3 3" xfId="31565" xr:uid="{C8DDADE9-6CF4-4B15-9258-705104046A21}"/>
    <cellStyle name="z 2 2 3 4" xfId="49038" xr:uid="{B4E28C40-CB52-400E-81D4-181FD316282C}"/>
    <cellStyle name="z 2 2 4" xfId="19790" xr:uid="{4541D2C5-BE7B-4D5A-AADC-3CAA20541532}"/>
    <cellStyle name="z 2 2 4 2" xfId="46276" xr:uid="{B7935D9B-6C36-4880-9865-6182412B0721}"/>
    <cellStyle name="z 2 2 4 3" xfId="34557" xr:uid="{0CD34B6A-50AB-44F1-80B7-814EA1C9E4E3}"/>
    <cellStyle name="z 2 2 4 4" xfId="49255" xr:uid="{85626A36-B3D7-4743-86AE-631B4D7C570C}"/>
    <cellStyle name="z 2 2 5" xfId="37369" xr:uid="{CCCFD4C3-BEE7-400B-A5E8-E53D2C7CEE19}"/>
    <cellStyle name="z 2 2 6" xfId="24670" xr:uid="{F9D654F3-8454-493D-B406-02921D22B5DA}"/>
    <cellStyle name="z 2 2 7" xfId="47094" xr:uid="{F82A21DA-7648-4677-B694-95383DD3AC31}"/>
    <cellStyle name="z 2 2 8" xfId="47474" xr:uid="{E8EA7CF4-B603-4063-9C70-F58C9C34DB00}"/>
    <cellStyle name="z 2 2 9" xfId="47819" xr:uid="{5275E6CD-4644-4074-B8C8-AB43CB827712}"/>
    <cellStyle name="z 2 3" xfId="15571" xr:uid="{D89AFDD6-963B-4A4F-8F47-53E6410846D9}"/>
    <cellStyle name="z 2 3 2" xfId="21730" xr:uid="{94872B63-6753-4029-8D4B-B86A7F422D51}"/>
    <cellStyle name="z 2 3 2 2" xfId="39103" xr:uid="{BCEF437C-040D-4364-9DAF-C8FE3BC013DB}"/>
    <cellStyle name="z 2 3 2 3" xfId="49370" xr:uid="{EAECF5F6-0262-45C1-BD59-CE1EEA5DD9BE}"/>
    <cellStyle name="z 2 3 3" xfId="26692" xr:uid="{55C578E3-AFEB-4657-A725-8A42BEAEE63C}"/>
    <cellStyle name="z 2 3 4" xfId="47933" xr:uid="{3EFB391D-46C1-477F-800A-269706A179E0}"/>
    <cellStyle name="z 2 4" xfId="17379" xr:uid="{647DD38A-B5F5-4B70-A27A-F1E0DBC07B57}"/>
    <cellStyle name="z 2 4 2" xfId="23538" xr:uid="{2981F9EF-192E-46FB-A190-43E9F77DB609}"/>
    <cellStyle name="z 2 4 2 2" xfId="42193" xr:uid="{9DDF4E09-E0E1-4EE8-8D3B-3083B673FDBF}"/>
    <cellStyle name="z 2 4 2 3" xfId="49591" xr:uid="{F31E5ABE-AFF9-46BA-B04D-CE9619BBF756}"/>
    <cellStyle name="z 2 4 3" xfId="29883" xr:uid="{5DE5DFC9-26F9-4CF2-BAC2-904B113F6EF3}"/>
    <cellStyle name="z 2 4 4" xfId="48936" xr:uid="{BEA966F8-AF71-475F-AC5C-6E017B2036BB}"/>
    <cellStyle name="z 2 5" xfId="19111" xr:uid="{8EA66D67-6A4C-4143-B7F9-F47F08BBF056}"/>
    <cellStyle name="z 2 5 2" xfId="44622" xr:uid="{2F543093-F7D7-4026-920B-C9DA24375759}"/>
    <cellStyle name="z 2 5 3" xfId="32867" xr:uid="{9FAF9FF4-066D-49F9-9E6F-1698A385EBE3}"/>
    <cellStyle name="z 2 5 4" xfId="49153" xr:uid="{B30A6BF2-4E56-4513-80A9-AE1015BA23C4}"/>
    <cellStyle name="z 2 6" xfId="37366" xr:uid="{21FB5265-585C-4036-B003-251BDA7E5330}"/>
    <cellStyle name="z 2 7" xfId="18578" xr:uid="{68170FE6-6B03-42DE-9AE6-7B94950E5534}"/>
    <cellStyle name="z 2 8" xfId="46986" xr:uid="{886720CC-DBC5-4220-B287-D57E98E6E0E9}"/>
    <cellStyle name="z 2 9" xfId="47329" xr:uid="{83B16457-4EEE-4D55-94A7-AB8BC830CC1E}"/>
    <cellStyle name="z 3" xfId="12851" xr:uid="{8B8D8AC2-40B7-49AF-878F-8EC62B81E78A}"/>
    <cellStyle name="z 3 10" xfId="47455" xr:uid="{A4D4CF6C-A19D-498F-B9B8-C14F36946AA4}"/>
    <cellStyle name="z 3 11" xfId="47817" xr:uid="{61112500-6E98-4383-BEA1-3881B095D0A8}"/>
    <cellStyle name="z 3 2" xfId="16481" xr:uid="{48EF981C-4C70-4AAD-9CC3-DF16618E688A}"/>
    <cellStyle name="z 3 2 2" xfId="22640" xr:uid="{EF098305-36EC-48CC-A808-AF9673FC5DC4}"/>
    <cellStyle name="z 3 2 2 2" xfId="39908" xr:uid="{AFA78DDB-2690-4FF5-9953-F78483A801A9}"/>
    <cellStyle name="z 3 2 2 3" xfId="49472" xr:uid="{A158C30D-D121-4426-AD22-0AB72035C9A3}"/>
    <cellStyle name="z 3 2 3" xfId="27549" xr:uid="{B2E516CE-E8AC-4F42-936F-805DD42EF72E}"/>
    <cellStyle name="z 3 2 4" xfId="48818" xr:uid="{705C4E9E-D473-435F-B68E-ADD8BBB8DB89}"/>
    <cellStyle name="z 3 3" xfId="18171" xr:uid="{3E77EE8A-88F0-49DA-AA2F-9C3983BC9E75}"/>
    <cellStyle name="z 3 3 2" xfId="24330" xr:uid="{F59573CA-CFF4-49B6-8DB2-D5413509A4F4}"/>
    <cellStyle name="z 3 3 2 2" xfId="42997" xr:uid="{5C044469-15E5-46E4-98AF-00FF02BF4FE2}"/>
    <cellStyle name="z 3 3 2 3" xfId="49691" xr:uid="{A2EF97FF-E064-4A22-9661-B24F82F5278E}"/>
    <cellStyle name="z 3 3 3" xfId="30773" xr:uid="{6933B015-926C-43B1-8C79-F2161BA84AA4}"/>
    <cellStyle name="z 3 3 4" xfId="49036" xr:uid="{E9B297B5-A764-4828-AF87-2153F28C6885}"/>
    <cellStyle name="z 3 4" xfId="19503" xr:uid="{90217B80-DA63-404A-A428-E261322DC4F6}"/>
    <cellStyle name="z 3 4 2" xfId="45484" xr:uid="{FDCCDA0E-1B57-4D10-90F6-528E66622222}"/>
    <cellStyle name="z 3 4 3" xfId="33765" xr:uid="{9AD27BA7-4368-4E49-BC92-BF2013E51C9C}"/>
    <cellStyle name="z 3 4 4" xfId="49253" xr:uid="{299AA6CE-EDF3-40A8-8CC2-23A4954A5A7F}"/>
    <cellStyle name="z 3 5" xfId="35966" xr:uid="{42566BC8-F0E1-4B62-86C3-F6ACEC12B3BD}"/>
    <cellStyle name="z 3 5 2" xfId="46295" xr:uid="{997E0203-0DD1-4625-9F8A-31BC432914C3}"/>
    <cellStyle name="z 3 6" xfId="37158" xr:uid="{4EBB6EC1-05D5-491A-8FF7-111309AF34DD}"/>
    <cellStyle name="z 3 6 2" xfId="46694" xr:uid="{EBBB2399-1D18-4A1E-B05C-123477ADF78F}"/>
    <cellStyle name="z 3 7" xfId="37368" xr:uid="{B186D673-A36E-45AD-A473-78057F737480}"/>
    <cellStyle name="z 3 8" xfId="19568" xr:uid="{AEB87ED7-F9C5-482D-9779-43AF4EF4132A}"/>
    <cellStyle name="z 3 9" xfId="47092" xr:uid="{EEE69423-1FA2-4628-B2B4-46B972085D99}"/>
    <cellStyle name="z 4" xfId="14775" xr:uid="{6D882B01-1786-4B39-BAD7-009B1684A925}"/>
    <cellStyle name="z 4 2" xfId="20934" xr:uid="{7F3BF490-69CC-438F-9AEB-6CCD050AB700}"/>
    <cellStyle name="z 4 2 2" xfId="38310" xr:uid="{40BD7C4B-4961-4E2D-B3F0-FC920CE756B0}"/>
    <cellStyle name="z 4 2 3" xfId="49367" xr:uid="{8EC10C2C-7815-4A16-B90D-4763ABDA817D}"/>
    <cellStyle name="z 4 3" xfId="25890" xr:uid="{F17C0841-336C-47DB-A99F-7BA23BCFB20B}"/>
    <cellStyle name="z 4 4" xfId="47931" xr:uid="{516E1FD7-9BF1-4F70-8D22-82A99F6F2832}"/>
    <cellStyle name="z 5" xfId="17370" xr:uid="{A9A03873-FB1D-4B20-B57B-FC64D966A488}"/>
    <cellStyle name="z 5 2" xfId="23529" xr:uid="{AD5E8B9A-FBF5-4AB9-A9AC-0F67560B25CB}"/>
    <cellStyle name="z 5 2 2" xfId="41397" xr:uid="{6709E86D-5EEB-499A-A459-3D6B5953C1FE}"/>
    <cellStyle name="z 5 2 3" xfId="49589" xr:uid="{A8F2D098-6AAB-4022-9939-FFEB149AC271}"/>
    <cellStyle name="z 5 3" xfId="29083" xr:uid="{DD447E01-21BB-41B5-A7C1-FBC3882966BC}"/>
    <cellStyle name="z 5 4" xfId="48934" xr:uid="{A5ED0DFF-ED28-4A94-A0E9-F69E5667C575}"/>
    <cellStyle name="z 6" xfId="18825" xr:uid="{E0D37F4C-F7E6-4DB6-B640-A89C82C59451}"/>
    <cellStyle name="z 6 2" xfId="43827" xr:uid="{86E4687F-A355-455A-B046-C7BCB5558BB7}"/>
    <cellStyle name="z 6 3" xfId="32072" xr:uid="{69723C45-E078-4055-B589-031808CE5AEC}"/>
    <cellStyle name="z 6 4" xfId="49151" xr:uid="{19BE07BA-F20A-4AED-9EFA-5DA770D62D64}"/>
    <cellStyle name="z 7" xfId="37365" xr:uid="{0824146D-38EC-46BA-AFA8-B9549AE23283}"/>
    <cellStyle name="z 8" xfId="18777" xr:uid="{1C498E97-BBBA-408D-B351-AB8A416A5475}"/>
    <cellStyle name="z 9" xfId="46984" xr:uid="{4350EC00-9F75-4C54-82DE-A2A3AEAD39AB}"/>
    <cellStyle name="ZeSummeCyan" xfId="11086" xr:uid="{AFE5A7E9-0621-450A-8185-062FF21608A5}"/>
    <cellStyle name="ZeSummeCyan 2" xfId="14776" xr:uid="{7604AC01-532C-4CA9-8024-C8C0DBDA3003}"/>
    <cellStyle name="ZeSummeCyan 2 2" xfId="20935" xr:uid="{BB373AA3-39B6-494E-AE8D-EFC25ACF7F0F}"/>
    <cellStyle name="ZeSummeCyan 3" xfId="17371" xr:uid="{A139E6FA-D4AA-40BE-A660-C63F6E9B3B93}"/>
    <cellStyle name="ZeSummeCyan 3 2" xfId="23530" xr:uid="{684B60A3-05D8-471C-9C55-6579847311B5}"/>
    <cellStyle name="ZeSummeCyan 4" xfId="18826" xr:uid="{83FCBBFB-4CC6-435A-823C-7DA694DDFA14}"/>
    <cellStyle name="ZeSummeCyan 5" xfId="19474" xr:uid="{442F9376-D037-454C-B388-AEDF014EA873}"/>
    <cellStyle name="ZeSummeCyan 6" xfId="47508" xr:uid="{3B47EC75-26B7-4784-85C3-7D53E61404D8}"/>
    <cellStyle name="ZeSummeGrau" xfId="11087" xr:uid="{22CD43C5-648B-4AAB-9E4F-DB0053891CDE}"/>
    <cellStyle name="ZeSummeGrau 2" xfId="14777" xr:uid="{83B648AF-DB80-48B5-8CCA-2BC45E696FF1}"/>
    <cellStyle name="ZeSummeGrau 2 2" xfId="20936" xr:uid="{87670DE1-4A5D-48B7-AC91-21D5ABA853BF}"/>
    <cellStyle name="ZeSummeGrau 3" xfId="17372" xr:uid="{7636D435-27EE-4FD5-ACF7-5350030BB0A4}"/>
    <cellStyle name="ZeSummeGrau 3 2" xfId="23531" xr:uid="{34FBB64A-EB1E-47C9-9704-D80E0DD2319E}"/>
    <cellStyle name="ZeSummeGrau 4" xfId="18827" xr:uid="{8BDA2EC3-189F-47B9-9811-4633ECF85453}"/>
    <cellStyle name="ZeSummeGrau 5" xfId="19768" xr:uid="{B9B97B40-8225-4B55-A654-610D3D766ADF}"/>
    <cellStyle name="ZeSummeGrau 6" xfId="47441" xr:uid="{61CE2AE8-6421-494D-BAD4-B5FDC0E76557}"/>
    <cellStyle name="ZeTitelDunkel" xfId="11088" xr:uid="{020F9AF5-14A7-4CDE-B4C9-BA67D8D2EB1E}"/>
    <cellStyle name="ZeTitelHell" xfId="11089" xr:uid="{93298B23-A352-45C6-9C68-F156A067436A}"/>
    <cellStyle name="彡佊乒䱁弱佊乒䱁ㄸ⤱⤲吠䱁Ⱓ⌣尰㬩⡟刢∤⁜" xfId="2807" xr:uid="{090C55D7-24DF-47C2-82C9-AF7EC0A6B9E7}"/>
    <cellStyle name="砀" xfId="2808" xr:uid="{1F42664F-1290-48FA-99BE-1EE983478F4C}"/>
    <cellStyle name="砀 2" xfId="11090" xr:uid="{BA014778-3FA4-4689-B947-EEC00EFB50E4}"/>
    <cellStyle name="砀 3" xfId="4651" xr:uid="{93D4A210-7044-457B-9881-80AAD85C8937}"/>
  </cellStyles>
  <dxfs count="13">
    <dxf>
      <font>
        <color auto="1"/>
      </font>
      <fill>
        <patternFill>
          <bgColor rgb="FFC00000"/>
        </patternFill>
      </fill>
    </dxf>
    <dxf>
      <font>
        <color auto="1"/>
      </font>
      <fill>
        <patternFill>
          <bgColor rgb="FFC00000"/>
        </patternFill>
      </fill>
    </dxf>
    <dxf>
      <font>
        <color rgb="FFC00000"/>
      </font>
      <fill>
        <patternFill>
          <bgColor rgb="FFC00000"/>
        </patternFill>
      </fill>
    </dxf>
    <dxf>
      <font>
        <color rgb="FF9C0006"/>
      </font>
      <fill>
        <patternFill>
          <bgColor rgb="FFFFC7CE"/>
        </patternFill>
      </fill>
    </dxf>
    <dxf>
      <font>
        <b/>
        <i val="0"/>
        <strike val="0"/>
        <color theme="0"/>
      </font>
      <fill>
        <patternFill>
          <bgColor rgb="FF00B050"/>
        </patternFill>
      </fill>
    </dxf>
    <dxf>
      <fill>
        <patternFill>
          <bgColor theme="4" tint="0.79998168889431442"/>
        </patternFill>
      </fill>
    </dxf>
    <dxf>
      <fill>
        <patternFill>
          <bgColor theme="4" tint="0.79998168889431442"/>
        </patternFill>
      </fill>
    </dxf>
    <dxf>
      <font>
        <b/>
        <i val="0"/>
        <color theme="0"/>
      </font>
      <fill>
        <patternFill>
          <bgColor rgb="FF0070C0"/>
        </patternFill>
      </fill>
    </dxf>
    <dxf>
      <fill>
        <patternFill>
          <bgColor rgb="FFFFD1D1"/>
        </patternFill>
      </fill>
    </dxf>
    <dxf>
      <fill>
        <patternFill>
          <bgColor rgb="FFFFD1D1"/>
        </patternFill>
      </fill>
    </dxf>
    <dxf>
      <font>
        <b/>
        <i val="0"/>
        <color theme="0"/>
      </font>
      <fill>
        <patternFill>
          <bgColor rgb="FFFF0000"/>
        </patternFill>
      </fill>
    </dxf>
    <dxf>
      <font>
        <b/>
        <i val="0"/>
        <color theme="0"/>
      </font>
      <fill>
        <patternFill>
          <bgColor theme="9"/>
        </patternFill>
      </fill>
      <border diagonalUp="0" diagonalDown="0">
        <left/>
        <right/>
        <top/>
        <bottom/>
        <vertical style="thin">
          <color theme="0"/>
        </vertical>
        <horizontal style="thin">
          <color theme="0"/>
        </horizontal>
      </border>
    </dxf>
    <dxf>
      <border diagonalUp="0" diagonalDown="0">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s>
  <tableStyles count="5" defaultTableStyle="TableStyleMedium2" defaultPivotStyle="PivotStyleLight16">
    <tableStyle name="Estilo de Tabela 1" pivot="0" count="2" xr9:uid="{89630878-712A-4A61-A7CE-791F3A2E65E2}">
      <tableStyleElement type="wholeTable" dxfId="12"/>
      <tableStyleElement type="headerRow" dxfId="11"/>
    </tableStyle>
    <tableStyle name="Estilo de Tabela 2" pivot="0" count="3" xr9:uid="{D168417D-0E73-4733-A280-33845DFBF587}">
      <tableStyleElement type="headerRow" dxfId="10"/>
      <tableStyleElement type="firstRowStripe" dxfId="9"/>
      <tableStyleElement type="firstColumnStripe" dxfId="8"/>
    </tableStyle>
    <tableStyle name="Estilo de Tabela 3" pivot="0" count="3" xr9:uid="{BE793825-7AE1-4EFB-B1D6-30282E24788A}">
      <tableStyleElement type="headerRow" dxfId="7"/>
      <tableStyleElement type="firstRowStripe" dxfId="6"/>
      <tableStyleElement type="firstColumnStripe" dxfId="5"/>
    </tableStyle>
    <tableStyle name="Estilo de Tabela Dinâmica 1" table="0" count="1" xr9:uid="{812D0EAA-7E99-494B-86E4-AD8687F9A87C}">
      <tableStyleElement type="wholeTable" dxfId="4"/>
    </tableStyle>
    <tableStyle name="Invisible" pivot="0" table="0" count="0" xr9:uid="{321A1E57-2463-4878-B178-5AA0BF66933E}"/>
  </tableStyles>
  <colors>
    <mruColors>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9" Type="http://schemas.microsoft.com/office/2017/06/relationships/rdRichValueTypes" Target="richData/rdRichValueTypes.xml"/><Relationship Id="rId21" Type="http://schemas.openxmlformats.org/officeDocument/2006/relationships/externalLink" Target="externalLinks/externalLink8.xml"/><Relationship Id="rId34"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microsoft.com/office/2017/06/relationships/rdRichValue" Target="richData/rdrichvalue.xml"/><Relationship Id="rId38" Type="http://schemas.microsoft.com/office/2017/06/relationships/rdSupportingPropertyBag" Target="richData/rdsupportingpropertybag.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microsoft.com/office/2020/07/relationships/rdRichValueWebImage" Target="richData/rdRichValueWebImage.xml"/><Relationship Id="rId37" Type="http://schemas.microsoft.com/office/2017/06/relationships/rdSupportingPropertyBagStructure" Target="richData/rdsupportingpropertybagstructure.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theme" Target="theme/theme1.xml"/><Relationship Id="rId36" Type="http://schemas.microsoft.com/office/2017/06/relationships/richStyles" Target="richData/richStyles.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sharedStrings" Target="sharedStrings.xml"/><Relationship Id="rId35" Type="http://schemas.microsoft.com/office/2017/06/relationships/rdArray" Target="richData/rdarray.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la.jnj.com/jnjbrspdfsroot/CONBRSP/Finances/Planning/ECONOMIC/ACTUAL/CLOSING/Mar-03/03-MAR%20ACTL.xls" TargetMode="External"/><Relationship Id="rId1" Type="http://schemas.openxmlformats.org/officeDocument/2006/relationships/externalLinkPath" Target="/la.jnj.com/jnjbrspdfsroot/CONBRSP/Finances/Planning/ECONOMIC/ACTUAL/CLOSING/Mar-03/03-MAR%20ACT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Documents%20and%20Settings\jank\My%20Documents\userdata\Legislation%20&amp;%20EHS\RG%20depots%20jaar.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RINO2/SYS/MSOFFICE/MIDIA/AGF/RADIO.XLS" TargetMode="External"/><Relationship Id="rId1" Type="http://schemas.openxmlformats.org/officeDocument/2006/relationships/externalLinkPath" Target="/RINO2/SYS/MSOFFICE/MIDIA/AGF/RADIO.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la.jnj.com/jnjbrspdfsroot/ECONOMIC/ACTUAL/CLOSING/Sept-00/VISTAKON.xls" TargetMode="External"/><Relationship Id="rId1" Type="http://schemas.openxmlformats.org/officeDocument/2006/relationships/externalLinkPath" Target="/la.jnj.com/jnjbrspdfsroot/ECONOMIC/ACTUAL/CLOSING/Sept-00/VISTAKON.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SERVPPG22/Orgaos/Volumes/midia$/FIRJAN/Planos/2015/Dia%20da%20Ind&#250;stria/RADIO.XLS" TargetMode="External"/><Relationship Id="rId1" Type="http://schemas.openxmlformats.org/officeDocument/2006/relationships/externalLinkPath" Target="/SERVPPG22/Orgaos/Volumes/midia$/FIRJAN/Planos/2015/Dia%20da%20Ind&#250;stria/RAD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USUARIO\DAF\INFORAGO.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MSHAREMEX01/DATA/AMEX/SUMARIO/ANAIBM.xls" TargetMode="External"/><Relationship Id="rId1" Type="http://schemas.openxmlformats.org/officeDocument/2006/relationships/externalLinkPath" Target="/MSHAREMEX01/DATA/AMEX/SUMARIO/ANAIBM.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ACSNA1/PROJETOS/MESA/Caixa/offshore/Curve%20Comparisons.xls" TargetMode="External"/><Relationship Id="rId1" Type="http://schemas.openxmlformats.org/officeDocument/2006/relationships/externalLinkPath" Target="/ACSNA1/PROJETOS/MESA/Caixa/offshore/Curve%20Comparisons.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Startup" Target="Middle%20Office/Geral/Indicadores%20Financeiros/Indicadores%20Economicos.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Startup" Target="Front%20Office/Caixa/Benchmark/Benchmark%20BLPV2.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Acswva04/op_mp_apr$/Meus%20documentos/Apsis/AmBev/177rj01%20-%20anexo%201.xls" TargetMode="External"/><Relationship Id="rId1" Type="http://schemas.openxmlformats.org/officeDocument/2006/relationships/externalLinkPath" Target="/Acswva04/op_mp_apr$/Meus%20documentos/Apsis/AmBev/177rj01%20-%20anexo%201.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Ntfmoh0/departments/IAS%20&amp;%20GAAP%20%20Reports/IAS%20&amp;%20GAAP%20YEAR%202002/2002%20Q3%20Consolidation%20Model/A%20Consolidation%20&amp;%20Reporting/GAAP%20&amp;%20IAS%20Group%20TB%20&amp;%20Reports%20Q3%202002.xls" TargetMode="External"/><Relationship Id="rId1" Type="http://schemas.openxmlformats.org/officeDocument/2006/relationships/externalLinkPath" Target="/Ntfmoh0/departments/IAS%20&amp;%20GAAP%20%20Reports/IAS%20&amp;%20GAAP%20YEAR%202002/2002%20Q3%20Consolidation%20Model/A%20Consolidation%20&amp;%20Reporting/GAAP%20&amp;%20IAS%20Group%20TB%20&amp;%20Reports%20Q3%20200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CLIENTES\Caixa\2026\10%20-%20HABITA&#199;&#195;O%202026\CALIA%20-%20136%20-%20CAMPANHA%20HABITA&#199;&#195;O%202026%20INTERNET%20-%20V1%20-%20V3R0%20-%2018.06.2026.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SERVPPG22/Orgaos/la.jnj.com/jnjbrspdfsroot/CONBRSP/Finances/Planning/ECONOMIC/ACTUAL/CLOSING/Mar-03/03-MAR%20ACTL.xls" TargetMode="External"/><Relationship Id="rId1" Type="http://schemas.openxmlformats.org/officeDocument/2006/relationships/externalLinkPath" Target="/SERVPPG22/Orgaos/la.jnj.com/jnjbrspdfsroot/CONBRSP/Finances/Planning/ECONOMIC/ACTUAL/CLOSING/Mar-03/03-MAR%20ACT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MM-R$"/>
      <sheetName val="03-MAR ACTL"/>
      <sheetName val="Tvsa"/>
      <sheetName val="outdr"/>
      <sheetName val="PE1"/>
      <sheetName val="RS1"/>
      <sheetName val="SC1"/>
      <sheetName val="SP1"/>
      <sheetName val="Feriados"/>
      <sheetName val="Anual"/>
      <sheetName val="Est.REV."/>
      <sheetName val="MOC"/>
      <sheetName val="03-MAR%20ACTL.xls"/>
      <sheetName val="BAU"/>
      <sheetName val="BH"/>
      <sheetName val="CAM"/>
      <sheetName val="CEE"/>
      <sheetName val="CUR"/>
      <sheetName val="DF"/>
      <sheetName val="PRP"/>
      <sheetName val="RIB"/>
      <sheetName val="RJ"/>
      <sheetName val="SAL"/>
      <sheetName val="SAN"/>
      <sheetName val="SCA"/>
      <sheetName val="SJC"/>
      <sheetName val="SJR"/>
      <sheetName val="SOR"/>
      <sheetName val="TOUS"/>
      <sheetName val="03-MAR_ACTL"/>
      <sheetName val="03-MAR ACTL.xls"/>
      <sheetName val="Dados BS-04"/>
      <sheetName val="Tabelas"/>
      <sheetName val="BANCAS"/>
      <sheetName val=" Oibda"/>
      <sheetName val="TABLAS"/>
      <sheetName val="BASE"/>
      <sheetName val="Reprovadas"/>
      <sheetName val="Font Drop Down"/>
      <sheetName val="IVC"/>
      <sheetName val="Consolidado 700K"/>
      <sheetName val="Planilha1"/>
      <sheetName val="03-MAR_ACTL1"/>
      <sheetName val="03-MAR_ACTL_xls"/>
      <sheetName val="Dados_BS-04"/>
      <sheetName val="03-MAR%20ACTL_xls"/>
      <sheetName val="Consolidado_700K"/>
      <sheetName val="2. Resumo de Ativação"/>
      <sheetName val="CAPA"/>
      <sheetName val="CRONO GERAL- WORK II"/>
      <sheetName val="RESUMO"/>
      <sheetName val="OFFICE WORKER - INDOOR"/>
      <sheetName val="OFFICE WORKER - DIGITAL"/>
      <sheetName val="REDE ELEMÍDIA - WORKER"/>
      <sheetName val="RETAILER - OOH"/>
      <sheetName val="RETAILER - DIGITAL"/>
      <sheetName val="RETAILER - INDOOR"/>
      <sheetName val="Social Media - segmentações"/>
      <sheetName val="Plano Tático DBM- display"/>
      <sheetName val="Plano Tático DBM- YT"/>
      <sheetName val="RANKING SHOPPING"/>
      <sheetName val="LISTA SHOPPINGS TBD"/>
      <sheetName val="RG Depots"/>
      <sheetName val="Livestock2005"/>
      <sheetName val="03-MAR_ACTL3"/>
      <sheetName val="03-MAR%20ACTL_xls2"/>
      <sheetName val="03-MAR_ACTL_xls2"/>
      <sheetName val="Dados_BS-042"/>
      <sheetName val="_Oibda1"/>
      <sheetName val="Consolidado_700K2"/>
      <sheetName val="Est_REV_1"/>
      <sheetName val="2__Resumo_de_Ativação1"/>
      <sheetName val="CRONO_GERAL-_WORK_II1"/>
      <sheetName val="OFFICE_WORKER_-_INDOOR1"/>
      <sheetName val="OFFICE_WORKER_-_DIGITAL1"/>
      <sheetName val="REDE_ELEMÍDIA_-_WORKER1"/>
      <sheetName val="RETAILER_-_OOH1"/>
      <sheetName val="RETAILER_-_DIGITAL1"/>
      <sheetName val="RETAILER_-_INDOOR1"/>
      <sheetName val="Social_Media_-_segmentações1"/>
      <sheetName val="Plano_Tático_DBM-_display1"/>
      <sheetName val="Plano_Tático_DBM-_YT1"/>
      <sheetName val="RANKING_SHOPPING1"/>
      <sheetName val="LISTA_SHOPPINGS_TBD1"/>
      <sheetName val="Font_Drop_Down1"/>
      <sheetName val="RG_Depots1"/>
      <sheetName val="03-MAR_ACTL2"/>
      <sheetName val="03-MAR%20ACTL_xls1"/>
      <sheetName val="03-MAR_ACTL_xls1"/>
      <sheetName val="Dados_BS-041"/>
      <sheetName val="_Oibda"/>
      <sheetName val="Consolidado_700K1"/>
      <sheetName val="Est_REV_"/>
      <sheetName val="2__Resumo_de_Ativação"/>
      <sheetName val="CRONO_GERAL-_WORK_II"/>
      <sheetName val="OFFICE_WORKER_-_INDOOR"/>
      <sheetName val="OFFICE_WORKER_-_DIGITAL"/>
      <sheetName val="REDE_ELEMÍDIA_-_WORKER"/>
      <sheetName val="RETAILER_-_OOH"/>
      <sheetName val="RETAILER_-_DIGITAL"/>
      <sheetName val="RETAILER_-_INDOOR"/>
      <sheetName val="Social_Media_-_segmentações"/>
      <sheetName val="Plano_Tático_DBM-_display"/>
      <sheetName val="Plano_Tático_DBM-_YT"/>
      <sheetName val="RANKING_SHOPPING"/>
      <sheetName val="LISTA_SHOPPINGS_TBD"/>
      <sheetName val="Font_Drop_Down"/>
      <sheetName val="RG_Depots"/>
      <sheetName val="INTERNET"/>
      <sheetName val="RECVOL"/>
      <sheetName val="Resumo por P"/>
      <sheetName val="RD INT 1ª"/>
      <sheetName val="GLOSSÁRIO"/>
      <sheetName val="PARAMETRES"/>
      <sheetName val="MENU"/>
      <sheetName val="03-MAR_ACTL4"/>
      <sheetName val="03-MAR%20ACTL_xls3"/>
      <sheetName val="03-MAR_ACTL_xls3"/>
      <sheetName val="Dados_BS-043"/>
      <sheetName val="_Oibda2"/>
      <sheetName val="Consolidado_700K3"/>
      <sheetName val="Est_REV_2"/>
      <sheetName val="2__Resumo_de_Ativação2"/>
      <sheetName val="CRONO_GERAL-_WORK_II2"/>
      <sheetName val="OFFICE_WORKER_-_INDOOR2"/>
      <sheetName val="OFFICE_WORKER_-_DIGITAL2"/>
      <sheetName val="REDE_ELEMÍDIA_-_WORKER2"/>
      <sheetName val="RETAILER_-_OOH2"/>
      <sheetName val="RETAILER_-_DIGITAL2"/>
      <sheetName val="RETAILER_-_INDOOR2"/>
      <sheetName val="Social_Media_-_segmentações2"/>
      <sheetName val="Plano_Tático_DBM-_display2"/>
      <sheetName val="Plano_Tático_DBM-_YT2"/>
      <sheetName val="RANKING_SHOPPING2"/>
      <sheetName val="LISTA_SHOPPINGS_TBD2"/>
      <sheetName val="Font_Drop_Down2"/>
      <sheetName val="RG_Depots2"/>
      <sheetName val="RD_INT_1ª"/>
      <sheetName val="Resumo_por_P"/>
      <sheetName val="MEX95IB"/>
      <sheetName val="03-MAR_ACTL5"/>
      <sheetName val="03-MAR%20ACTL_xls4"/>
      <sheetName val="03-MAR_ACTL_xls4"/>
      <sheetName val="Dados_BS-044"/>
      <sheetName val="_Oibda3"/>
      <sheetName val="Consolidado_700K4"/>
      <sheetName val="Est_REV_3"/>
      <sheetName val="2__Resumo_de_Ativação3"/>
      <sheetName val="CRONO_GERAL-_WORK_II3"/>
      <sheetName val="OFFICE_WORKER_-_INDOOR3"/>
      <sheetName val="OFFICE_WORKER_-_DIGITAL3"/>
      <sheetName val="REDE_ELEMÍDIA_-_WORKER3"/>
      <sheetName val="RETAILER_-_OOH3"/>
      <sheetName val="RETAILER_-_DIGITAL3"/>
      <sheetName val="RETAILER_-_INDOOR3"/>
      <sheetName val="Social_Media_-_segmentações3"/>
      <sheetName val="Plano_Tático_DBM-_display3"/>
      <sheetName val="Plano_Tático_DBM-_YT3"/>
      <sheetName val="RANKING_SHOPPING3"/>
      <sheetName val="LISTA_SHOPPINGS_TBD3"/>
      <sheetName val="Font_Drop_Down3"/>
      <sheetName val="RG_Depots3"/>
      <sheetName val="RD_INT_1ª1"/>
      <sheetName val="Resumo_por_P1"/>
      <sheetName val="Efeitos vs. ppto10"/>
      <sheetName val="03-MAR_ACTL6"/>
      <sheetName val="03-MAR%20ACTL_xls5"/>
      <sheetName val="RG_Depots4"/>
      <sheetName val="Est_REV_4"/>
      <sheetName val="03-MAR_ACTL_xls5"/>
      <sheetName val="Dados_BS-045"/>
      <sheetName val="_Oibda4"/>
      <sheetName val="Font_Drop_Down4"/>
      <sheetName val="2__Resumo_de_Ativação4"/>
      <sheetName val="CRONO_GERAL-_WORK_II4"/>
      <sheetName val="OFFICE_WORKER_-_INDOOR4"/>
      <sheetName val="OFFICE_WORKER_-_DIGITAL4"/>
      <sheetName val="REDE_ELEMÍDIA_-_WORKER4"/>
      <sheetName val="RETAILER_-_OOH4"/>
      <sheetName val="RETAILER_-_DIGITAL4"/>
      <sheetName val="RETAILER_-_INDOOR4"/>
      <sheetName val="Social_Media_-_segmentações4"/>
      <sheetName val="Plano_Tático_DBM-_display4"/>
      <sheetName val="Plano_Tático_DBM-_YT4"/>
      <sheetName val="RANKING_SHOPPING4"/>
      <sheetName val="LISTA_SHOPPINGS_TBD4"/>
      <sheetName val="Resumo_por_P2"/>
      <sheetName val="Consolidado_700K5"/>
      <sheetName val="RD_INT_1ª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G Depots"/>
      <sheetName val="Launch and Maintenance"/>
      <sheetName val="PE1"/>
      <sheetName val="RS1"/>
      <sheetName val="SC1"/>
      <sheetName val="SP1"/>
      <sheetName val="BAU"/>
      <sheetName val="BH"/>
      <sheetName val="CAM"/>
      <sheetName val="CEE"/>
      <sheetName val="CUR"/>
      <sheetName val="DF"/>
      <sheetName val="PRP"/>
      <sheetName val="RIB"/>
      <sheetName val="RJ"/>
      <sheetName val="SAL"/>
      <sheetName val="SAN"/>
      <sheetName val="SCA"/>
      <sheetName val="SJC"/>
      <sheetName val="SJR"/>
      <sheetName val="SOR"/>
      <sheetName val="Meses"/>
      <sheetName val="ARdistr (2)"/>
      <sheetName val="Assumptions"/>
      <sheetName val="Validate List"/>
      <sheetName val="Agrega Spend Taxonomy"/>
      <sheetName val="HUB Structure"/>
      <sheetName val="Titles"/>
      <sheetName val="Backbone"/>
      <sheetName val="Validation"/>
      <sheetName val="lists"/>
      <sheetName val="Sheet3"/>
      <sheetName val="Hoja1"/>
      <sheetName val="Distribución D"/>
      <sheetName val="BASE"/>
      <sheetName val="source"/>
      <sheetName val="Status"/>
      <sheetName val="RG depots jaar"/>
      <sheetName val="Файл_список_ТМ_программ_сроков"/>
      <sheetName val="Back-up"/>
      <sheetName val="Tabelle1"/>
      <sheetName val="Datos por SKU-categoria 2011 Ac"/>
      <sheetName val="Datos"/>
      <sheetName val="Lista total"/>
      <sheetName val="Tablas"/>
      <sheetName val="Legend"/>
      <sheetName val="List"/>
      <sheetName val="Controls data"/>
      <sheetName val="Лист2"/>
      <sheetName val="МВЗ"/>
      <sheetName val="Лист5"/>
      <sheetName val="RG_Depots"/>
      <sheetName val="sourсe"/>
      <sheetName val="drop-downs"/>
      <sheetName val="Sheet2"/>
      <sheetName val="СКЮ"/>
      <sheetName val="ПОДСКАЗКА"/>
      <sheetName val="список SKU"/>
      <sheetName val="СЗ"/>
      <sheetName val="RG_Depots1"/>
      <sheetName val="Справочник"/>
      <sheetName val="ARdistr_(2)"/>
      <sheetName val="Launch_and_Maintenance"/>
      <sheetName val="Validate_List"/>
      <sheetName val="Agrega_Spend_Taxonomy"/>
      <sheetName val="HUB_Structure"/>
      <sheetName val="filt"/>
      <sheetName val="Price list"/>
      <sheetName val="Budget Summary"/>
      <sheetName val="Contract"/>
      <sheetName val="support"/>
      <sheetName val="BD"/>
      <sheetName val="Parametros"/>
      <sheetName val="RG_Depots2"/>
      <sheetName val="Distribución_D"/>
      <sheetName val="RG_depots_jaar"/>
      <sheetName val="Hoja2"/>
      <sheetName val="Monthly Updating&gt;&gt;&gt;"/>
      <sheetName val="Map"/>
      <sheetName val="DePara"/>
      <sheetName val="capex"/>
      <sheetName val="RG_Depots3"/>
      <sheetName val="ARdistr_(2)1"/>
      <sheetName val="Launch_and_Maintenance1"/>
      <sheetName val="Distribución_D1"/>
      <sheetName val="Validate_List1"/>
      <sheetName val="Agrega_Spend_Taxonomy1"/>
      <sheetName val="HUB_Structure1"/>
      <sheetName val="RG_depots_jaar1"/>
      <sheetName val="Datos_por_SKU-categoria_2011_Ac"/>
      <sheetName val="Lista_total"/>
      <sheetName val="Controls_data"/>
      <sheetName val="список_SKU"/>
      <sheetName val="Price_list"/>
      <sheetName val="Budget_Summary"/>
      <sheetName val="Monthly_Updating&gt;&gt;&gt;"/>
      <sheetName val="PLMM-R$"/>
      <sheetName val="Tables"/>
      <sheetName val="LE - Input"/>
      <sheetName val="Списки"/>
      <sheetName val="Лист1"/>
      <sheetName val="Drop down list"/>
      <sheetName val="Data"/>
      <sheetName val="NNS_BGT_ACT"/>
      <sheetName val="drop downs"/>
      <sheetName val="BASE LISTAS"/>
      <sheetName val="Misc"/>
      <sheetName val="Sheet1"/>
      <sheetName val="drop-down"/>
      <sheetName val="menu"/>
      <sheetName val="LookUp"/>
      <sheetName val="2 - KPIs Impacted "/>
      <sheetName val="Basetables"/>
      <sheetName val="FX lookup"/>
      <sheetName val="Drop Down Menus"/>
      <sheetName val="FX - Assumptions"/>
      <sheetName val="은행"/>
      <sheetName val="BU17 Summary"/>
      <sheetName val="LookUps"/>
      <sheetName val="COMPS"/>
      <sheetName val="Descriptions"/>
      <sheetName val="Financial info"/>
      <sheetName val="Completion Instructions"/>
      <sheetName val="CostModel"/>
      <sheetName val="Help"/>
      <sheetName val="Reference"/>
      <sheetName val="MappingBrands"/>
      <sheetName val="Tipos de iniciativas"/>
      <sheetName val="Supply Cost Centers"/>
      <sheetName val="RG_Depots4"/>
      <sheetName val="Launch_and_Maintenance2"/>
      <sheetName val="ARdistr_(2)2"/>
      <sheetName val="Distribución_D2"/>
      <sheetName val="Validate_List2"/>
      <sheetName val="Agrega_Spend_Taxonomy2"/>
      <sheetName val="HUB_Structure2"/>
      <sheetName val="RG_depots_jaar2"/>
      <sheetName val="Datos_por_SKU-categoria_2011_A1"/>
      <sheetName val="Lista_total1"/>
      <sheetName val="Controls_data1"/>
      <sheetName val="список_SKU1"/>
      <sheetName val="Budget_Summary1"/>
      <sheetName val="Price_list1"/>
      <sheetName val="Monthly_Updating&gt;&gt;&gt;1"/>
      <sheetName val="LE_-_Input"/>
      <sheetName val="Drop_down_list"/>
      <sheetName val="drop_downs"/>
      <sheetName val="2_-_KPIs_Impacted_"/>
      <sheetName val="FX_lookup"/>
      <sheetName val="Drop_Down_Menus"/>
      <sheetName val="VIC R&amp;O List"/>
      <sheetName val="Instruction"/>
      <sheetName val="Hide"/>
      <sheetName val="Sheet4"/>
      <sheetName val="Selection Lists"/>
      <sheetName val="LD"/>
      <sheetName val="DROP"/>
      <sheetName val="Referencia"/>
      <sheetName val="Master"/>
      <sheetName val="Sales Package Input"/>
      <sheetName val="GCOA_SUBP"/>
      <sheetName val="Overview"/>
      <sheetName val="RG%20depots%20jaar.XLS"/>
      <sheetName val="est.rev."/>
      <sheetName val="RG_Depots5"/>
      <sheetName val="Launch_and_Maintenance3"/>
      <sheetName val="ARdistr_(2)3"/>
      <sheetName val="Validate_List3"/>
      <sheetName val="Agrega_Spend_Taxonomy3"/>
      <sheetName val="HUB_Structure3"/>
      <sheetName val="Distribución_D3"/>
      <sheetName val="RG_depots_jaar3"/>
      <sheetName val="Datos_por_SKU-categoria_2011_A2"/>
      <sheetName val="Lista_total2"/>
      <sheetName val="Controls_data2"/>
      <sheetName val="список_SKU2"/>
      <sheetName val="Price_list2"/>
      <sheetName val="Budget_Summary2"/>
      <sheetName val="Monthly_Updating&gt;&gt;&gt;2"/>
      <sheetName val="BASE_LISTAS"/>
      <sheetName val="LE_-_Input1"/>
      <sheetName val="Drop_down_list1"/>
      <sheetName val="drop_downs1"/>
      <sheetName val="2_-_KPIs_Impacted_1"/>
      <sheetName val="FX_lookup1"/>
      <sheetName val="Drop_Down_Menus1"/>
      <sheetName val="FX_-_Assumptions"/>
      <sheetName val="BU17_Summary"/>
      <sheetName val="Financial_info"/>
      <sheetName val="Completion_Instructions"/>
      <sheetName val="Tipos_de_iniciativas"/>
      <sheetName val="Supply_Cost_Centers"/>
      <sheetName val="VIC_R&amp;O_List"/>
      <sheetName val="Selection_Lists"/>
      <sheetName val="LookUp2"/>
      <sheetName val="Info"/>
      <sheetName val="Assumption"/>
      <sheetName val="Key"/>
      <sheetName val="7월_공유용"/>
      <sheetName val="Other Listings"/>
      <sheetName val="Cuentas y CeCos"/>
      <sheetName val=""/>
      <sheetName val="Помощник"/>
      <sheetName val="Validacion #1"/>
      <sheetName val="1.2.1 OM"/>
      <sheetName val="Efeitos vs. ppto10"/>
      <sheetName val="Sales_Package_Input"/>
      <sheetName val="Basis"/>
      <sheetName val="Resumo"/>
      <sheetName val="P&amp;L_Operação"/>
      <sheetName val="DE PARA (N EXCLUIR)"/>
      <sheetName val="P&amp;L_Incentivo"/>
      <sheetName val="Premissas"/>
      <sheetName val="Base Canibalizacao Vol"/>
      <sheetName val="Isla"/>
      <sheetName val="R&amp;O List"/>
      <sheetName val="Apoio"/>
      <sheetName val="MasterData"/>
      <sheetName val="요일 테이블"/>
      <sheetName val="구분"/>
      <sheetName val="MD"/>
      <sheetName val="RG_Depots6"/>
      <sheetName val="Launch_and_Maintenance4"/>
      <sheetName val="ARdistr_(2)4"/>
      <sheetName val="Validate_List4"/>
      <sheetName val="Agrega_Spend_Taxonomy4"/>
      <sheetName val="HUB_Structure4"/>
      <sheetName val="Distribución_D4"/>
      <sheetName val="RG_depots_jaar4"/>
      <sheetName val="Datos_por_SKU-categoria_2011_A3"/>
      <sheetName val="Controls_data3"/>
      <sheetName val="Lista_total3"/>
      <sheetName val="список_SKU3"/>
      <sheetName val="Budget_Summary3"/>
      <sheetName val="Price_list3"/>
      <sheetName val="Monthly_Updating&gt;&gt;&gt;3"/>
      <sheetName val="LE_-_Input2"/>
      <sheetName val="drop_downs2"/>
      <sheetName val="Drop_down_list2"/>
      <sheetName val="2_-_KPIs_Impacted_2"/>
      <sheetName val="FX_lookup2"/>
      <sheetName val="Drop_Down_Menus2"/>
      <sheetName val="FX_-_Assumptions1"/>
      <sheetName val="BU17_Summary1"/>
      <sheetName val="Financial_info1"/>
      <sheetName val="Completion_Instructions1"/>
      <sheetName val="Tipos_de_iniciativas1"/>
      <sheetName val="Supply_Cost_Centers1"/>
      <sheetName val="VIC_R&amp;O_List1"/>
      <sheetName val="Selection_Lists1"/>
      <sheetName val="Sales_Package_Input1"/>
      <sheetName val="Other_Listings"/>
      <sheetName val="Cuentas_y_CeCos"/>
      <sheetName val="요일_테이블"/>
      <sheetName val="Validacion_#1"/>
      <sheetName val="Sheet1 (2)"/>
      <sheetName val="FAROL"/>
      <sheetName val="Dropdown list LATAM"/>
      <sheetName val="dep pre"/>
      <sheetName val="RG%20depots%20jaar_XLS"/>
      <sheetName val="Mapping"/>
      <sheetName val="Master_Data&amp;Mapping"/>
      <sheetName val="Munka1"/>
      <sheetName val="Department"/>
      <sheetName val="dados blp"/>
      <sheetName val="Settings"/>
      <sheetName val="Moedas"/>
      <sheetName val="share price 2002"/>
      <sheetName val="Inf"/>
      <sheetName val="BASE_LISTAS1"/>
      <sheetName val="est_rev_"/>
      <sheetName val="Efeitos_vs__ppto10"/>
      <sheetName val="1_2_1_OM"/>
      <sheetName val="Other_Listings1"/>
      <sheetName val="RG_Depots7"/>
      <sheetName val="Launch_and_Maintenance5"/>
      <sheetName val="ARdistr_(2)5"/>
      <sheetName val="Validate_List5"/>
      <sheetName val="Agrega_Spend_Taxonomy5"/>
      <sheetName val="HUB_Structure5"/>
      <sheetName val="Distribución_D5"/>
      <sheetName val="RG_depots_jaar5"/>
      <sheetName val="Lista_total4"/>
      <sheetName val="Datos_por_SKU-categoria_2011_A4"/>
      <sheetName val="Controls_data4"/>
      <sheetName val="список_SKU4"/>
      <sheetName val="Price_list4"/>
      <sheetName val="Budget_Summary4"/>
      <sheetName val="Monthly_Updating&gt;&gt;&gt;4"/>
      <sheetName val="LE_-_Input3"/>
      <sheetName val="drop_downs3"/>
      <sheetName val="Drop_down_list3"/>
      <sheetName val="2_-_KPIs_Impacted_3"/>
      <sheetName val="FX_lookup3"/>
      <sheetName val="Drop_Down_Menus3"/>
      <sheetName val="FX_-_Assumptions2"/>
      <sheetName val="BU17_Summary2"/>
      <sheetName val="Financial_info2"/>
      <sheetName val="Completion_Instructions2"/>
      <sheetName val="Tipos_de_iniciativas2"/>
      <sheetName val="Supply_Cost_Centers2"/>
      <sheetName val="VIC_R&amp;O_List2"/>
      <sheetName val="Selection_Lists2"/>
      <sheetName val="Sales_Package_Input2"/>
      <sheetName val="Validacion_#11"/>
      <sheetName val="R&amp;O_List"/>
      <sheetName val="Cuentas_y_CeCos1"/>
      <sheetName val="요일_테이블1"/>
      <sheetName val="Sheet1_(2)"/>
      <sheetName val="Reference tab"/>
      <sheetName val="Figures Report"/>
      <sheetName val="POC 등급_2020"/>
      <sheetName val="NR 정리"/>
      <sheetName val="Price Off 기준"/>
      <sheetName val="HE_판매증대활동 가이드_20년"/>
      <sheetName val="요약"/>
      <sheetName val="20, 2월 POCs"/>
      <sheetName val="년간 POCs Price Off"/>
      <sheetName val="POC수"/>
      <sheetName val="중복확인"/>
      <sheetName val="목록"/>
      <sheetName val="WS 코드"/>
      <sheetName val="차량운행일지 요일테이블 업뎃 완료"/>
      <sheetName val="FY-nonDGO"/>
      <sheetName val="销量预估"/>
      <sheetName val="Category-2"/>
      <sheetName val="Cur.Ex Rate"/>
      <sheetName val="Data Lists"/>
      <sheetName val="Other Performance"/>
      <sheetName val="Reference_tab"/>
      <sheetName val="Reference_tab1"/>
      <sheetName val="Reference_tab2"/>
      <sheetName val="R&amp;O_List1"/>
      <sheetName val="RG%20depots%20jaar_XLS1"/>
      <sheetName val="RG_Depots8"/>
      <sheetName val="Launch_and_Maintenance6"/>
      <sheetName val="ARdistr_(2)6"/>
      <sheetName val="Distribución_D6"/>
      <sheetName val="Validate_List6"/>
      <sheetName val="Agrega_Spend_Taxonomy6"/>
      <sheetName val="HUB_Structure6"/>
      <sheetName val="RG_depots_jaar6"/>
      <sheetName val="Datos_por_SKU-categoria_2011_A5"/>
      <sheetName val="Lista_total5"/>
      <sheetName val="Controls_data5"/>
      <sheetName val="список_SKU5"/>
      <sheetName val="Price_list5"/>
      <sheetName val="Budget_Summary5"/>
      <sheetName val="Monthly_Updating&gt;&gt;&gt;5"/>
      <sheetName val="LE_-_Input4"/>
      <sheetName val="drop_downs4"/>
      <sheetName val="Drop_down_list4"/>
      <sheetName val="2_-_KPIs_Impacted_4"/>
      <sheetName val="FX_lookup4"/>
      <sheetName val="Drop_Down_Menus4"/>
      <sheetName val="FX_-_Assumptions3"/>
      <sheetName val="BU17_Summary3"/>
      <sheetName val="Financial_info3"/>
      <sheetName val="Completion_Instructions3"/>
      <sheetName val="Tipos_de_iniciativas3"/>
      <sheetName val="Supply_Cost_Centers3"/>
      <sheetName val="VIC_R&amp;O_List3"/>
      <sheetName val="Selection_Lists3"/>
      <sheetName val="Sales_Package_Input3"/>
      <sheetName val="Reference_tab3"/>
      <sheetName val="Other_Listings2"/>
      <sheetName val="Validacion_#12"/>
      <sheetName val="BASE_LISTAS2"/>
      <sheetName val="R&amp;O_List2"/>
      <sheetName val="Cuentas_y_CeCos2"/>
      <sheetName val="RG%20depots%20jaar_XLS2"/>
      <sheetName val="SNs Meta_Categorias"/>
      <sheetName val="BUD"/>
      <sheetName val="Listas"/>
      <sheetName val="요일_테이블2"/>
      <sheetName val="Sheet1_(2)1"/>
      <sheetName val="DE_PARA_(N_EXCLUIR)"/>
      <sheetName val="Base_Canibalizacao_Vol"/>
      <sheetName val="Dropdown_list_LATAM"/>
      <sheetName val="dep_pre"/>
      <sheetName val="Figures_Report"/>
      <sheetName val="POC_등급_2020"/>
      <sheetName val="NR_정리"/>
      <sheetName val="Price_Off_기준"/>
      <sheetName val="HE_판매증대활동_가이드_20년"/>
      <sheetName val="20,_2월_POCs"/>
      <sheetName val="년간_POCs_Price_Off"/>
      <sheetName val="WS_코드"/>
      <sheetName val="차량운행일지_요일테이블_업뎃_완료"/>
      <sheetName val="Data_Lists"/>
      <sheetName val="dados_blp"/>
      <sheetName val="share_price_2002"/>
      <sheetName val="Cur_Ex_Rate"/>
      <sheetName val="FX"/>
      <sheetName val="规则"/>
      <sheetName val="经销商"/>
      <sheetName val="有效性"/>
      <sheetName val="SAP品牌"/>
      <sheetName val="销售组织"/>
      <sheetName val="MMR12活动类型"/>
      <sheetName val="Territory"/>
      <sheetName val="TRCode"/>
      <sheetName val="Distribución C"/>
      <sheetName val="MMR12"/>
      <sheetName val="Extract Loss"/>
      <sheetName val="RG_Depots9"/>
      <sheetName val="ARdistr_(2)7"/>
      <sheetName val="Launch_and_Maintenance7"/>
      <sheetName val="Distribución_D7"/>
      <sheetName val="Validate_List7"/>
      <sheetName val="Agrega_Spend_Taxonomy7"/>
      <sheetName val="HUB_Structure7"/>
      <sheetName val="RG_depots_jaar7"/>
      <sheetName val="Datos_por_SKU-categoria_2011_A6"/>
      <sheetName val="Lista_total6"/>
      <sheetName val="Controls_data6"/>
      <sheetName val="список_SKU6"/>
      <sheetName val="Price_list6"/>
      <sheetName val="Budget_Summary6"/>
      <sheetName val="Monthly_Updating&gt;&gt;&gt;6"/>
      <sheetName val="LE_-_Input5"/>
      <sheetName val="Drop_down_list5"/>
      <sheetName val="drop_downs5"/>
      <sheetName val="2_-_KPIs_Impacted_5"/>
      <sheetName val="FX_lookup5"/>
      <sheetName val="Drop_Down_Menus5"/>
      <sheetName val="FX_-_Assumptions4"/>
      <sheetName val="BU17_Summary4"/>
      <sheetName val="Financial_info4"/>
      <sheetName val="Completion_Instructions4"/>
      <sheetName val="Tipos_de_iniciativas4"/>
      <sheetName val="Supply_Cost_Centers4"/>
      <sheetName val="VIC_R&amp;O_List4"/>
      <sheetName val="Selection_Lists4"/>
      <sheetName val="Sales_Package_Input4"/>
      <sheetName val="Other_Listings3"/>
      <sheetName val="Cuentas_y_CeCos3"/>
      <sheetName val="BASE_LISTAS3"/>
      <sheetName val="Validacion_#13"/>
      <sheetName val="RG%20depots%20jaar_XLS3"/>
      <sheetName val="R&amp;O_List3"/>
      <sheetName val="DE_PARA_(N_EXCLUIR)1"/>
      <sheetName val="Base_Canibalizacao_Vol1"/>
      <sheetName val="요일_테이블3"/>
      <sheetName val="Sheet1_(2)2"/>
      <sheetName val="Dropdown_list_LATAM1"/>
      <sheetName val="dep_pre1"/>
      <sheetName val="dados_blp1"/>
      <sheetName val="share_price_20021"/>
      <sheetName val="Reference_tab4"/>
      <sheetName val="Figures_Report1"/>
      <sheetName val="POC_등급_20201"/>
      <sheetName val="NR_정리1"/>
      <sheetName val="Price_Off_기준1"/>
      <sheetName val="HE_판매증대활동_가이드_20년1"/>
      <sheetName val="20,_2월_POCs1"/>
      <sheetName val="년간_POCs_Price_Off1"/>
      <sheetName val="WS_코드1"/>
      <sheetName val="차량운행일지_요일테이블_업뎃_완료1"/>
      <sheetName val="Cur_Ex_Rate1"/>
      <sheetName val="Data_Lists1"/>
      <sheetName val="Other_Performance"/>
      <sheetName val="SNs_Meta_Categorias"/>
      <sheetName val="Distribución_C"/>
      <sheetName val="Extract_Loss"/>
      <sheetName val="Cambio - contas"/>
      <sheetName val="RG_Depots10"/>
      <sheetName val="Launch_and_Maintenance8"/>
      <sheetName val="ARdistr_(2)8"/>
      <sheetName val="Distribución_D8"/>
      <sheetName val="Validate_List8"/>
      <sheetName val="Agrega_Spend_Taxonomy8"/>
      <sheetName val="HUB_Structure8"/>
      <sheetName val="RG_depots_jaar8"/>
      <sheetName val="Datos_por_SKU-categoria_2011_A7"/>
      <sheetName val="Lista_total7"/>
      <sheetName val="Controls_data7"/>
      <sheetName val="список_SKU7"/>
      <sheetName val="Price_list7"/>
      <sheetName val="Budget_Summary7"/>
      <sheetName val="Monthly_Updating&gt;&gt;&gt;7"/>
      <sheetName val="LE_-_Input6"/>
      <sheetName val="Drop_Down_Menus6"/>
      <sheetName val="2_-_KPIs_Impacted_6"/>
      <sheetName val="drop_downs6"/>
      <sheetName val="Drop_down_list6"/>
      <sheetName val="FX_lookup6"/>
      <sheetName val="FX_-_Assumptions5"/>
      <sheetName val="BU17_Summary5"/>
      <sheetName val="Supply_Cost_Centers5"/>
      <sheetName val="Financial_info5"/>
      <sheetName val="Completion_Instructions5"/>
      <sheetName val="Tipos_de_iniciativas5"/>
      <sheetName val="VIC_R&amp;O_List5"/>
      <sheetName val="Selection_Lists5"/>
      <sheetName val="Sales_Package_Input5"/>
      <sheetName val="Other_Listings4"/>
      <sheetName val="Cuentas_y_CeCos4"/>
      <sheetName val="BASE_LISTAS4"/>
      <sheetName val="요일_테이블4"/>
      <sheetName val="Validacion_#14"/>
      <sheetName val="Sheet1_(2)3"/>
      <sheetName val="DE_PARA_(N_EXCLUIR)2"/>
      <sheetName val="Base_Canibalizacao_Vol2"/>
      <sheetName val="Figures_Report2"/>
      <sheetName val="POC_등급_20202"/>
      <sheetName val="NR_정리2"/>
      <sheetName val="Price_Off_기준2"/>
      <sheetName val="HE_판매증대활동_가이드_20년2"/>
      <sheetName val="20,_2월_POCs2"/>
      <sheetName val="년간_POCs_Price_Off2"/>
      <sheetName val="WS_코드2"/>
      <sheetName val="차량운행일지_요일테이블_업뎃_완료2"/>
      <sheetName val="Dropdown_list_LATAM2"/>
      <sheetName val="dep_pre2"/>
      <sheetName val="RG_Depots11"/>
      <sheetName val="Launch_and_Maintenance9"/>
      <sheetName val="ARdistr_(2)9"/>
      <sheetName val="Distribución_D9"/>
      <sheetName val="Validate_List9"/>
      <sheetName val="Agrega_Spend_Taxonomy9"/>
      <sheetName val="HUB_Structure9"/>
      <sheetName val="RG_depots_jaar9"/>
      <sheetName val="Datos_por_SKU-categoria_2011_A8"/>
      <sheetName val="Lista_total8"/>
      <sheetName val="Controls_data8"/>
      <sheetName val="список_SKU8"/>
      <sheetName val="Price_list8"/>
      <sheetName val="Budget_Summary8"/>
      <sheetName val="Monthly_Updating&gt;&gt;&gt;8"/>
      <sheetName val="LE_-_Input7"/>
      <sheetName val="Drop_Down_Menus7"/>
      <sheetName val="2_-_KPIs_Impacted_7"/>
      <sheetName val="drop_downs7"/>
      <sheetName val="Drop_down_list7"/>
      <sheetName val="FX_lookup7"/>
      <sheetName val="FX_-_Assumptions6"/>
      <sheetName val="BU17_Summary6"/>
      <sheetName val="Supply_Cost_Centers6"/>
      <sheetName val="Financial_info6"/>
      <sheetName val="Completion_Instructions6"/>
      <sheetName val="Tipos_de_iniciativas6"/>
      <sheetName val="VIC_R&amp;O_List6"/>
      <sheetName val="Selection_Lists6"/>
      <sheetName val="Sales_Package_Input6"/>
      <sheetName val="Other_Listings5"/>
      <sheetName val="Cuentas_y_CeCos5"/>
      <sheetName val="BASE_LISTAS5"/>
      <sheetName val="요일_테이블5"/>
      <sheetName val="Validacion_#15"/>
      <sheetName val="R&amp;O_List4"/>
      <sheetName val="RG%20depots%20jaar_XLS4"/>
      <sheetName val="Sheet1_(2)4"/>
      <sheetName val="DE_PARA_(N_EXCLUIR)3"/>
      <sheetName val="Base_Canibalizacao_Vol3"/>
      <sheetName val="Figures_Report3"/>
      <sheetName val="POC_등급_20203"/>
      <sheetName val="NR_정리3"/>
      <sheetName val="Price_Off_기준3"/>
      <sheetName val="HE_판매증대활동_가이드_20년3"/>
      <sheetName val="20,_2월_POCs3"/>
      <sheetName val="년간_POCs_Price_Off3"/>
      <sheetName val="WS_코드3"/>
      <sheetName val="차량운행일지_요일테이블_업뎃_완료3"/>
      <sheetName val="Dropdown_list_LATAM3"/>
      <sheetName val="dep_pre3"/>
      <sheetName val="Data_Lists2"/>
      <sheetName val="dados_blp2"/>
      <sheetName val="share_price_20022"/>
      <sheetName val="Cur_Ex_Rate2"/>
      <sheetName val="Distribución_C1"/>
      <sheetName val="Extract_Loss1"/>
      <sheetName val="G WPS"/>
      <sheetName val="G GFP"/>
      <sheetName val="G GL"/>
      <sheetName val="G LSA"/>
      <sheetName val="Data_Lists3"/>
      <sheetName val="dados_blp3"/>
      <sheetName val="share_price_20023"/>
      <sheetName val="Cur_Ex_Rate3"/>
      <sheetName val="Distribución_C2"/>
      <sheetName val="Extract_Loss2"/>
      <sheetName val="G_WPS"/>
      <sheetName val="G_GFP"/>
      <sheetName val="G_GL"/>
      <sheetName val="G_LSA"/>
      <sheetName val="BALANCE"/>
      <sheetName val="G_WPS1"/>
      <sheetName val="G_GFP1"/>
      <sheetName val="G_GL1"/>
      <sheetName val="G_LSA1"/>
      <sheetName val="est_rev_1"/>
      <sheetName val="SNs_Meta_Categorias1"/>
      <sheetName val="RG_Depots12"/>
      <sheetName val="ARdistr_(2)10"/>
      <sheetName val="Launch_and_Maintenance10"/>
      <sheetName val="Distribución_D10"/>
      <sheetName val="Validate_List10"/>
      <sheetName val="Agrega_Spend_Taxonomy10"/>
      <sheetName val="HUB_Structure10"/>
      <sheetName val="RG_depots_jaar10"/>
      <sheetName val="Datos_por_SKU-categoria_2011_A9"/>
      <sheetName val="Lista_total9"/>
      <sheetName val="Controls_data9"/>
      <sheetName val="список_SKU9"/>
      <sheetName val="Price_list9"/>
      <sheetName val="Budget_Summary9"/>
      <sheetName val="Monthly_Updating&gt;&gt;&gt;9"/>
      <sheetName val="LE_-_Input8"/>
      <sheetName val="drop_downs8"/>
      <sheetName val="Drop_down_list8"/>
      <sheetName val="2_-_KPIs_Impacted_8"/>
      <sheetName val="FX_lookup8"/>
      <sheetName val="Drop_Down_Menus8"/>
      <sheetName val="FX_-_Assumptions7"/>
      <sheetName val="BU17_Summary7"/>
      <sheetName val="Financial_info7"/>
      <sheetName val="Completion_Instructions7"/>
      <sheetName val="Tipos_de_iniciativas7"/>
      <sheetName val="Supply_Cost_Centers7"/>
      <sheetName val="VIC_R&amp;O_List7"/>
      <sheetName val="Selection_Lists7"/>
      <sheetName val="Sales_Package_Input7"/>
      <sheetName val="Validacion_#16"/>
      <sheetName val="Other_Listings6"/>
      <sheetName val="BASE_LISTAS6"/>
      <sheetName val="R&amp;O_List5"/>
      <sheetName val="Cuentas_y_CeCos6"/>
      <sheetName val="RG%20depots%20jaar_XLS5"/>
      <sheetName val="요일_테이블6"/>
      <sheetName val="Sheet1_(2)5"/>
      <sheetName val="DE_PARA_(N_EXCLUIR)4"/>
      <sheetName val="Base_Canibalizacao_Vol4"/>
      <sheetName val="Figures_Report4"/>
      <sheetName val="POC_등급_20204"/>
      <sheetName val="NR_정리4"/>
      <sheetName val="Price_Off_기준4"/>
      <sheetName val="HE_판매증대활동_가이드_20년4"/>
      <sheetName val="20,_2월_POCs4"/>
      <sheetName val="년간_POCs_Price_Off4"/>
      <sheetName val="WS_코드4"/>
      <sheetName val="차량운행일지_요일테이블_업뎃_완료4"/>
      <sheetName val="Dropdown_list_LATAM4"/>
      <sheetName val="dep_pre4"/>
      <sheetName val="Data_Lists4"/>
      <sheetName val="dados_blp4"/>
      <sheetName val="share_price_20024"/>
      <sheetName val="Cur_Ex_Rate4"/>
      <sheetName val="Distribución_C3"/>
      <sheetName val="Extract_Loss3"/>
      <sheetName val="G_WPS2"/>
      <sheetName val="G_GFP2"/>
      <sheetName val="G_GL2"/>
      <sheetName val="G_LSA2"/>
      <sheetName val="est_rev_2"/>
      <sheetName val="SNs_Meta_Categorias2"/>
      <sheetName val="ZAGREBAČKA PIVOVARA"/>
      <sheetName val="TIA PARTNER"/>
      <sheetName val="K PIVOVARI"/>
      <sheetName val="PEMO"/>
      <sheetName val="Parámetros"/>
      <sheetName val="tdBBDD"/>
      <sheetName val="ZAGREBAČKA_PIVOVARA1"/>
      <sheetName val="TIA_PARTNER1"/>
      <sheetName val="K_PIVOVARI1"/>
      <sheetName val="ZAGREBAČKA_PIVOVARA"/>
      <sheetName val="TIA_PARTNER"/>
      <sheetName val="K_PIVOVARI"/>
      <sheetName val="Munka2"/>
      <sheetName val="RG_Depots13"/>
      <sheetName val="ARdistr_(2)11"/>
      <sheetName val="Launch_and_Maintenance11"/>
      <sheetName val="Distribución_D11"/>
      <sheetName val="Validate_List11"/>
      <sheetName val="Agrega_Spend_Taxonomy11"/>
      <sheetName val="HUB_Structure11"/>
      <sheetName val="RG_depots_jaar11"/>
      <sheetName val="Datos_por_SKU-categoria_2011_10"/>
      <sheetName val="Lista_total10"/>
      <sheetName val="Controls_data10"/>
      <sheetName val="список_SKU10"/>
      <sheetName val="Price_list10"/>
      <sheetName val="Budget_Summary10"/>
      <sheetName val="Monthly_Updating&gt;&gt;&gt;10"/>
      <sheetName val="LE_-_Input9"/>
      <sheetName val="drop_downs9"/>
      <sheetName val="Drop_down_list9"/>
      <sheetName val="2_-_KPIs_Impacted_9"/>
      <sheetName val="FX_lookup9"/>
      <sheetName val="Drop_Down_Menus9"/>
      <sheetName val="FX_-_Assumptions8"/>
      <sheetName val="BU17_Summary8"/>
      <sheetName val="Financial_info8"/>
      <sheetName val="Completion_Instructions8"/>
      <sheetName val="Tipos_de_iniciativas8"/>
      <sheetName val="Supply_Cost_Centers8"/>
      <sheetName val="VIC_R&amp;O_List8"/>
      <sheetName val="Selection_Lists8"/>
      <sheetName val="Sales_Package_Input8"/>
      <sheetName val="Validacion_#17"/>
      <sheetName val="Other_Listings7"/>
      <sheetName val="BASE_LISTAS7"/>
      <sheetName val="R&amp;O_List6"/>
      <sheetName val="Cuentas_y_CeCos7"/>
      <sheetName val="RG%20depots%20jaar_XLS6"/>
      <sheetName val="요일_테이블7"/>
      <sheetName val="Sheet1_(2)6"/>
      <sheetName val="DE_PARA_(N_EXCLUIR)5"/>
      <sheetName val="Base_Canibalizacao_Vol5"/>
      <sheetName val="Reference_tab5"/>
      <sheetName val="Figures_Report5"/>
      <sheetName val="POC_등급_20205"/>
      <sheetName val="NR_정리5"/>
      <sheetName val="Price_Off_기준5"/>
      <sheetName val="HE_판매증대활동_가이드_20년5"/>
      <sheetName val="20,_2월_POCs5"/>
      <sheetName val="년간_POCs_Price_Off5"/>
      <sheetName val="WS_코드5"/>
      <sheetName val="차량운행일지_요일테이블_업뎃_완료5"/>
      <sheetName val="Dropdown_list_LATAM5"/>
      <sheetName val="dep_pre5"/>
      <sheetName val="Data_Lists5"/>
      <sheetName val="dados_blp5"/>
      <sheetName val="share_price_20025"/>
      <sheetName val="Cur_Ex_Rate5"/>
      <sheetName val="Distribución_C4"/>
      <sheetName val="Extract_Loss4"/>
      <sheetName val="G_WPS3"/>
      <sheetName val="G_GFP3"/>
      <sheetName val="G_GL3"/>
      <sheetName val="G_LSA3"/>
      <sheetName val="est_rev_3"/>
      <sheetName val="SNs_Meta_Categorias3"/>
      <sheetName val="ZAGREBAČKA_PIVOVARA2"/>
      <sheetName val="TIA_PARTNER2"/>
      <sheetName val="K_PIVOVARI2"/>
      <sheetName val="RG_Depots14"/>
      <sheetName val="Launch_and_Maintenance12"/>
      <sheetName val="ARdistr_(2)12"/>
      <sheetName val="Validate_List12"/>
      <sheetName val="Agrega_Spend_Taxonomy12"/>
      <sheetName val="HUB_Structure12"/>
      <sheetName val="Distribución_D12"/>
      <sheetName val="RG_depots_jaar12"/>
      <sheetName val="Lista_total11"/>
      <sheetName val="Datos_por_SKU-categoria_2011_11"/>
      <sheetName val="Controls_data11"/>
      <sheetName val="список_SKU11"/>
      <sheetName val="Price_list11"/>
      <sheetName val="Budget_Summary11"/>
      <sheetName val="Monthly_Updating&gt;&gt;&gt;11"/>
      <sheetName val="LE_-_Input10"/>
      <sheetName val="drop_downs10"/>
      <sheetName val="Drop_down_list10"/>
      <sheetName val="2_-_KPIs_Impacted_10"/>
      <sheetName val="FX_lookup10"/>
      <sheetName val="Drop_Down_Menus10"/>
      <sheetName val="FX_-_Assumptions9"/>
      <sheetName val="BU17_Summary9"/>
      <sheetName val="Financial_info9"/>
      <sheetName val="Completion_Instructions9"/>
      <sheetName val="Tipos_de_iniciativas9"/>
      <sheetName val="Supply_Cost_Centers9"/>
      <sheetName val="VIC_R&amp;O_List9"/>
      <sheetName val="Selection_Lists9"/>
      <sheetName val="Sales_Package_Input9"/>
      <sheetName val="Validacion_#18"/>
      <sheetName val="Other_Listings8"/>
      <sheetName val="BASE_LISTAS8"/>
      <sheetName val="R&amp;O_List7"/>
      <sheetName val="Cuentas_y_CeCos8"/>
      <sheetName val="RG%20depots%20jaar_XLS7"/>
      <sheetName val="요일_테이블8"/>
      <sheetName val="Sheet1_(2)7"/>
      <sheetName val="DE_PARA_(N_EXCLUIR)6"/>
      <sheetName val="Base_Canibalizacao_Vol6"/>
      <sheetName val="Reference_tab6"/>
      <sheetName val="Dropdown_list_LATAM6"/>
      <sheetName val="dep_pre6"/>
      <sheetName val="Figures_Report6"/>
      <sheetName val="POC_등급_20206"/>
      <sheetName val="NR_정리6"/>
      <sheetName val="Price_Off_기준6"/>
      <sheetName val="HE_판매증대활동_가이드_20년6"/>
      <sheetName val="20,_2월_POCs6"/>
      <sheetName val="년간_POCs_Price_Off6"/>
      <sheetName val="WS_코드6"/>
      <sheetName val="차량운행일지_요일테이블_업뎃_완료6"/>
      <sheetName val="Data_Lists6"/>
      <sheetName val="dados_blp6"/>
      <sheetName val="share_price_20026"/>
      <sheetName val="Cur_Ex_Rate6"/>
      <sheetName val="Distribución_C5"/>
      <sheetName val="Extract_Loss5"/>
      <sheetName val="G_WPS4"/>
      <sheetName val="G_GFP4"/>
      <sheetName val="G_GL4"/>
      <sheetName val="G_LSA4"/>
      <sheetName val="est_rev_4"/>
      <sheetName val="SNs_Meta_Categorias4"/>
      <sheetName val="ZAGREBAČKA_PIVOVARA3"/>
      <sheetName val="TIA_PARTNER3"/>
      <sheetName val="K_PIVOVARI3"/>
      <sheetName val="Other_Performance1"/>
      <sheetName val="RG_Depots15"/>
      <sheetName val="Launch_and_Maintenance13"/>
      <sheetName val="ARdistr_(2)13"/>
      <sheetName val="Validate_List13"/>
      <sheetName val="Agrega_Spend_Taxonomy13"/>
      <sheetName val="HUB_Structure13"/>
      <sheetName val="Distribución_D13"/>
      <sheetName val="RG_depots_jaar13"/>
      <sheetName val="Lista_total12"/>
      <sheetName val="Datos_por_SKU-categoria_2011_12"/>
      <sheetName val="Controls_data12"/>
      <sheetName val="список_SKU12"/>
      <sheetName val="Price_list12"/>
      <sheetName val="Budget_Summary12"/>
      <sheetName val="Monthly_Updating&gt;&gt;&gt;12"/>
      <sheetName val="LE_-_Input11"/>
      <sheetName val="drop_downs11"/>
      <sheetName val="Drop_down_list11"/>
      <sheetName val="2_-_KPIs_Impacted_11"/>
      <sheetName val="BU17_Summary10"/>
      <sheetName val="FX_lookup11"/>
      <sheetName val="Drop_Down_Menus11"/>
      <sheetName val="FX_-_Assumptions10"/>
      <sheetName val="Financial_info10"/>
      <sheetName val="Completion_Instructions10"/>
      <sheetName val="Tipos_de_iniciativas10"/>
      <sheetName val="Supply_Cost_Centers10"/>
      <sheetName val="VIC_R&amp;O_List10"/>
      <sheetName val="Selection_Lists10"/>
      <sheetName val="Sales_Package_Input10"/>
      <sheetName val="Other_Listings9"/>
      <sheetName val="Validacion_#19"/>
      <sheetName val="BASE_LISTAS9"/>
      <sheetName val="Cuentas_y_CeCos9"/>
      <sheetName val="R&amp;O_List8"/>
      <sheetName val="RG%20depots%20jaar_XLS8"/>
      <sheetName val="요일_테이블9"/>
      <sheetName val="Sheet1_(2)8"/>
      <sheetName val="DE_PARA_(N_EXCLUIR)7"/>
      <sheetName val="Base_Canibalizacao_Vol7"/>
      <sheetName val="Reference_tab7"/>
      <sheetName val="Dropdown_list_LATAM7"/>
      <sheetName val="dep_pre7"/>
      <sheetName val="Figures_Report7"/>
      <sheetName val="POC_등급_20207"/>
      <sheetName val="NR_정리7"/>
      <sheetName val="Price_Off_기준7"/>
      <sheetName val="HE_판매증대활동_가이드_20년7"/>
      <sheetName val="20,_2월_POCs7"/>
      <sheetName val="년간_POCs_Price_Off7"/>
      <sheetName val="WS_코드7"/>
      <sheetName val="차량운행일지_요일테이블_업뎃_완료7"/>
      <sheetName val="Data_Lists7"/>
      <sheetName val="dados_blp7"/>
      <sheetName val="share_price_20027"/>
      <sheetName val="Cur_Ex_Rate7"/>
      <sheetName val="Distribución_C6"/>
      <sheetName val="Extract_Loss6"/>
      <sheetName val="G_WPS5"/>
      <sheetName val="G_GFP5"/>
      <sheetName val="G_GL5"/>
      <sheetName val="G_LSA5"/>
      <sheetName val="est_rev_5"/>
      <sheetName val="SNs_Meta_Categorias5"/>
      <sheetName val="RG_Depots16"/>
      <sheetName val="Launch_and_Maintenance14"/>
      <sheetName val="ARdistr_(2)14"/>
      <sheetName val="Validate_List14"/>
      <sheetName val="Agrega_Spend_Taxonomy14"/>
      <sheetName val="HUB_Structure14"/>
      <sheetName val="Distribución_D14"/>
      <sheetName val="RG_depots_jaar14"/>
      <sheetName val="Lista_total13"/>
      <sheetName val="Datos_por_SKU-categoria_2011_13"/>
      <sheetName val="Controls_data13"/>
      <sheetName val="список_SKU13"/>
      <sheetName val="Price_list13"/>
      <sheetName val="Budget_Summary13"/>
      <sheetName val="Monthly_Updating&gt;&gt;&gt;13"/>
      <sheetName val="LE_-_Input12"/>
      <sheetName val="drop_downs12"/>
      <sheetName val="Drop_down_list12"/>
      <sheetName val="2_-_KPIs_Impacted_12"/>
      <sheetName val="FX_lookup12"/>
      <sheetName val="Drop_Down_Menus12"/>
      <sheetName val="FX_-_Assumptions11"/>
      <sheetName val="BU17_Summary11"/>
      <sheetName val="Financial_info11"/>
      <sheetName val="Completion_Instructions11"/>
      <sheetName val="Tipos_de_iniciativas11"/>
      <sheetName val="Supply_Cost_Centers11"/>
      <sheetName val="VIC_R&amp;O_List11"/>
      <sheetName val="Selection_Lists11"/>
      <sheetName val="Sales_Package_Input11"/>
      <sheetName val="Validacion_#110"/>
      <sheetName val="Other_Listings10"/>
      <sheetName val="BASE_LISTAS10"/>
      <sheetName val="R&amp;O_List9"/>
      <sheetName val="Cuentas_y_CeCos10"/>
      <sheetName val="RG%20depots%20jaar_XLS9"/>
      <sheetName val="요일_테이블10"/>
      <sheetName val="Sheet1_(2)9"/>
      <sheetName val="DE_PARA_(N_EXCLUIR)8"/>
      <sheetName val="Base_Canibalizacao_Vol8"/>
      <sheetName val="Reference_tab8"/>
      <sheetName val="Dropdown_list_LATAM8"/>
      <sheetName val="dep_pre8"/>
      <sheetName val="Figures_Report8"/>
      <sheetName val="POC_등급_20208"/>
      <sheetName val="NR_정리8"/>
      <sheetName val="Price_Off_기준8"/>
      <sheetName val="HE_판매증대활동_가이드_20년8"/>
      <sheetName val="20,_2월_POCs8"/>
      <sheetName val="년간_POCs_Price_Off8"/>
      <sheetName val="WS_코드8"/>
      <sheetName val="차량운행일지_요일테이블_업뎃_완료8"/>
      <sheetName val="Data_Lists8"/>
      <sheetName val="dados_blp8"/>
      <sheetName val="share_price_20028"/>
      <sheetName val="Cur_Ex_Rate8"/>
      <sheetName val="Distribución_C7"/>
      <sheetName val="Extract_Loss7"/>
      <sheetName val="G_WPS6"/>
      <sheetName val="G_GFP6"/>
      <sheetName val="G_GL6"/>
      <sheetName val="G_LSA6"/>
      <sheetName val="est_rev_6"/>
      <sheetName val="SNs_Meta_Categorias6"/>
      <sheetName val="ZAGREBAČKA_PIVOVARA4"/>
      <sheetName val="TIA_PARTNER4"/>
      <sheetName val="K_PIVOVARI4"/>
      <sheetName val="Other_Performance2"/>
      <sheetName val="RG_Depots17"/>
      <sheetName val="Launch_and_Maintenance15"/>
      <sheetName val="ARdistr_(2)15"/>
      <sheetName val="Validate_List15"/>
      <sheetName val="Agrega_Spend_Taxonomy15"/>
      <sheetName val="HUB_Structure15"/>
      <sheetName val="Distribución_D15"/>
      <sheetName val="RG_depots_jaar15"/>
      <sheetName val="Lista_total14"/>
      <sheetName val="Datos_por_SKU-categoria_2011_14"/>
      <sheetName val="Controls_data14"/>
      <sheetName val="список_SKU14"/>
      <sheetName val="Price_list14"/>
      <sheetName val="Budget_Summary14"/>
      <sheetName val="Monthly_Updating&gt;&gt;&gt;14"/>
      <sheetName val="LE_-_Input13"/>
      <sheetName val="drop_downs13"/>
      <sheetName val="Drop_down_list13"/>
      <sheetName val="2_-_KPIs_Impacted_13"/>
      <sheetName val="FX_lookup13"/>
      <sheetName val="Drop_Down_Menus13"/>
      <sheetName val="FX_-_Assumptions12"/>
      <sheetName val="BU17_Summary12"/>
      <sheetName val="Financial_info12"/>
      <sheetName val="Completion_Instructions12"/>
      <sheetName val="Tipos_de_iniciativas12"/>
      <sheetName val="Supply_Cost_Centers12"/>
      <sheetName val="VIC_R&amp;O_List12"/>
      <sheetName val="Selection_Lists12"/>
      <sheetName val="Sales_Package_Input12"/>
      <sheetName val="Validacion_#111"/>
      <sheetName val="Other_Listings11"/>
      <sheetName val="BASE_LISTAS11"/>
      <sheetName val="R&amp;O_List10"/>
      <sheetName val="Cuentas_y_CeCos11"/>
      <sheetName val="RG%20depots%20jaar_XLS10"/>
      <sheetName val="요일_테이블11"/>
      <sheetName val="Sheet1_(2)10"/>
      <sheetName val="DE_PARA_(N_EXCLUIR)9"/>
      <sheetName val="Base_Canibalizacao_Vol9"/>
      <sheetName val="Reference_tab9"/>
      <sheetName val="Dropdown_list_LATAM9"/>
      <sheetName val="dep_pre9"/>
      <sheetName val="Figures_Report9"/>
      <sheetName val="POC_등급_20209"/>
      <sheetName val="NR_정리9"/>
      <sheetName val="Price_Off_기준9"/>
      <sheetName val="HE_판매증대활동_가이드_20년9"/>
      <sheetName val="20,_2월_POCs9"/>
      <sheetName val="년간_POCs_Price_Off9"/>
      <sheetName val="WS_코드9"/>
      <sheetName val="차량운행일지_요일테이블_업뎃_완료9"/>
      <sheetName val="Data_Lists9"/>
      <sheetName val="dados_blp9"/>
      <sheetName val="share_price_20029"/>
      <sheetName val="Cur_Ex_Rate9"/>
      <sheetName val="Distribución_C8"/>
      <sheetName val="Extract_Loss8"/>
      <sheetName val="G_WPS7"/>
      <sheetName val="G_GFP7"/>
      <sheetName val="G_GL7"/>
      <sheetName val="G_LSA7"/>
      <sheetName val="est_rev_7"/>
      <sheetName val="SNs_Meta_Categorias7"/>
      <sheetName val="ZAGREBAČKA_PIVOVARA5"/>
      <sheetName val="TIA_PARTNER5"/>
      <sheetName val="K_PIVOVARI5"/>
      <sheetName val="Other_Performance3"/>
      <sheetName val="RG_Depots18"/>
      <sheetName val="Launch_and_Maintenance16"/>
      <sheetName val="ARdistr_(2)16"/>
      <sheetName val="Validate_List16"/>
      <sheetName val="Agrega_Spend_Taxonomy16"/>
      <sheetName val="HUB_Structure16"/>
      <sheetName val="Distribución_D16"/>
      <sheetName val="RG_depots_jaar16"/>
      <sheetName val="Lista_total15"/>
      <sheetName val="Datos_por_SKU-categoria_2011_15"/>
      <sheetName val="Controls_data15"/>
      <sheetName val="список_SKU15"/>
      <sheetName val="Price_list15"/>
      <sheetName val="Budget_Summary15"/>
      <sheetName val="Monthly_Updating&gt;&gt;&gt;15"/>
      <sheetName val="LE_-_Input14"/>
      <sheetName val="drop_downs14"/>
      <sheetName val="Drop_down_list14"/>
      <sheetName val="2_-_KPIs_Impacted_14"/>
      <sheetName val="FX_lookup14"/>
      <sheetName val="Drop_Down_Menus14"/>
      <sheetName val="FX_-_Assumptions13"/>
      <sheetName val="BU17_Summary13"/>
      <sheetName val="Financial_info13"/>
      <sheetName val="Completion_Instructions13"/>
      <sheetName val="Tipos_de_iniciativas13"/>
      <sheetName val="Supply_Cost_Centers13"/>
      <sheetName val="VIC_R&amp;O_List13"/>
      <sheetName val="Selection_Lists13"/>
      <sheetName val="Sales_Package_Input13"/>
      <sheetName val="Validacion_#112"/>
      <sheetName val="Other_Listings12"/>
      <sheetName val="BASE_LISTAS12"/>
      <sheetName val="R&amp;O_List11"/>
      <sheetName val="Cuentas_y_CeCos12"/>
      <sheetName val="RG%20depots%20jaar_XLS11"/>
      <sheetName val="요일_테이블12"/>
      <sheetName val="Sheet1_(2)11"/>
      <sheetName val="DE_PARA_(N_EXCLUIR)10"/>
      <sheetName val="Base_Canibalizacao_Vol10"/>
      <sheetName val="Reference_tab10"/>
      <sheetName val="Dropdown_list_LATAM10"/>
      <sheetName val="dep_pre10"/>
      <sheetName val="Figures_Report10"/>
      <sheetName val="POC_등급_202010"/>
      <sheetName val="NR_정리10"/>
      <sheetName val="Price_Off_기준10"/>
      <sheetName val="HE_판매증대활동_가이드_20년10"/>
      <sheetName val="20,_2월_POCs10"/>
      <sheetName val="년간_POCs_Price_Off10"/>
      <sheetName val="WS_코드10"/>
      <sheetName val="차량운행일지_요일테이블_업뎃_완료10"/>
      <sheetName val="Data_Lists10"/>
      <sheetName val="dados_blp10"/>
      <sheetName val="share_price_200210"/>
      <sheetName val="Cur_Ex_Rate10"/>
      <sheetName val="Distribución_C9"/>
      <sheetName val="Extract_Loss9"/>
      <sheetName val="G_WPS8"/>
      <sheetName val="G_GFP8"/>
      <sheetName val="G_GL8"/>
      <sheetName val="G_LSA8"/>
      <sheetName val="est_rev_8"/>
      <sheetName val="SNs_Meta_Categorias8"/>
      <sheetName val="ZAGREBAČKA_PIVOVARA6"/>
      <sheetName val="TIA_PARTNER6"/>
      <sheetName val="K_PIVOVARI6"/>
      <sheetName val="Other_Performance4"/>
      <sheetName val="RG_Depots19"/>
      <sheetName val="Launch_and_Maintenance17"/>
      <sheetName val="ARdistr_(2)17"/>
      <sheetName val="Validate_List17"/>
      <sheetName val="Agrega_Spend_Taxonomy17"/>
      <sheetName val="HUB_Structure17"/>
      <sheetName val="Distribución_D17"/>
      <sheetName val="RG_depots_jaar17"/>
      <sheetName val="Lista_total16"/>
      <sheetName val="Datos_por_SKU-categoria_2011_16"/>
      <sheetName val="Controls_data16"/>
      <sheetName val="список_SKU16"/>
      <sheetName val="Price_list16"/>
      <sheetName val="Budget_Summary16"/>
      <sheetName val="Monthly_Updating&gt;&gt;&gt;16"/>
      <sheetName val="LE_-_Input15"/>
      <sheetName val="drop_downs15"/>
      <sheetName val="Drop_down_list15"/>
      <sheetName val="2_-_KPIs_Impacted_15"/>
      <sheetName val="FX_lookup15"/>
      <sheetName val="Drop_Down_Menus15"/>
      <sheetName val="FX_-_Assumptions14"/>
      <sheetName val="BU17_Summary14"/>
      <sheetName val="Financial_info14"/>
      <sheetName val="Completion_Instructions14"/>
      <sheetName val="Tipos_de_iniciativas14"/>
      <sheetName val="Supply_Cost_Centers14"/>
      <sheetName val="VIC_R&amp;O_List14"/>
      <sheetName val="Selection_Lists14"/>
      <sheetName val="Sales_Package_Input14"/>
      <sheetName val="Validacion_#113"/>
      <sheetName val="Other_Listings13"/>
      <sheetName val="BASE_LISTAS13"/>
      <sheetName val="R&amp;O_List12"/>
      <sheetName val="Cuentas_y_CeCos13"/>
      <sheetName val="RG%20depots%20jaar_XLS12"/>
      <sheetName val="요일_테이블13"/>
      <sheetName val="Sheet1_(2)12"/>
      <sheetName val="DE_PARA_(N_EXCLUIR)11"/>
      <sheetName val="Base_Canibalizacao_Vol11"/>
      <sheetName val="Reference_tab11"/>
      <sheetName val="Figures_Report11"/>
      <sheetName val="POC_등급_202011"/>
      <sheetName val="NR_정리11"/>
      <sheetName val="Price_Off_기준11"/>
      <sheetName val="HE_판매증대활동_가이드_20년11"/>
      <sheetName val="20,_2월_POCs11"/>
      <sheetName val="년간_POCs_Price_Off11"/>
      <sheetName val="WS_코드11"/>
      <sheetName val="차량운행일지_요일테이블_업뎃_완료11"/>
      <sheetName val="Dropdown_list_LATAM11"/>
      <sheetName val="dep_pre11"/>
      <sheetName val="Data_Lists11"/>
      <sheetName val="dados_blp11"/>
      <sheetName val="share_price_200211"/>
      <sheetName val="Cur_Ex_Rate11"/>
      <sheetName val="Distribución_C10"/>
      <sheetName val="Extract_Loss10"/>
      <sheetName val="G_WPS9"/>
      <sheetName val="G_GFP9"/>
      <sheetName val="G_GL9"/>
      <sheetName val="G_LSA9"/>
      <sheetName val="est_rev_9"/>
      <sheetName val="SNs_Meta_Categorias9"/>
      <sheetName val="ZAGREBAČKA_PIVOVARA7"/>
      <sheetName val="TIA_PARTNER7"/>
      <sheetName val="K_PIVOVARI7"/>
      <sheetName val="Other_Performance5"/>
      <sheetName val="Cuota x Hl Global Brands"/>
      <sheetName val="Data validation"/>
      <sheetName val="BDPL"/>
      <sheetName val="Mex"/>
      <sheetName val="RG_Depots20"/>
      <sheetName val="Launch_and_Maintenance18"/>
      <sheetName val="ARdistr_(2)18"/>
      <sheetName val="Validate_List18"/>
      <sheetName val="Agrega_Spend_Taxonomy18"/>
      <sheetName val="HUB_Structure18"/>
      <sheetName val="Distribución_D18"/>
      <sheetName val="RG_depots_jaar18"/>
      <sheetName val="Datos_por_SKU-categoria_2011_17"/>
      <sheetName val="Lista_total17"/>
      <sheetName val="Controls_data17"/>
      <sheetName val="список_SKU17"/>
      <sheetName val="Price_list17"/>
      <sheetName val="Budget_Summary17"/>
      <sheetName val="Monthly_Updating&gt;&gt;&gt;17"/>
      <sheetName val="LE_-_Input16"/>
      <sheetName val="Drop_down_list16"/>
      <sheetName val="drop_downs16"/>
      <sheetName val="2_-_KPIs_Impacted_16"/>
      <sheetName val="Supply_Cost_Centers15"/>
      <sheetName val="FX_lookup16"/>
      <sheetName val="BU17_Summary15"/>
      <sheetName val="Drop_Down_Menus16"/>
      <sheetName val="FX_-_Assumptions15"/>
      <sheetName val="Financial_info15"/>
      <sheetName val="Completion_Instructions15"/>
      <sheetName val="Tipos_de_iniciativas15"/>
      <sheetName val="VIC_R&amp;O_List15"/>
      <sheetName val="Selection_Lists15"/>
      <sheetName val="Sales_Package_Input15"/>
      <sheetName val="Other_Listings14"/>
      <sheetName val="Validacion_#114"/>
      <sheetName val="BASE_LISTAS14"/>
      <sheetName val="R&amp;O_List13"/>
      <sheetName val="Cuentas_y_CeCos14"/>
      <sheetName val="RG%20depots%20jaar_XLS13"/>
      <sheetName val="요일_테이블14"/>
      <sheetName val="Sheet1_(2)13"/>
      <sheetName val="DE_PARA_(N_EXCLUIR)12"/>
      <sheetName val="Base_Canibalizacao_Vol12"/>
      <sheetName val="Reference_tab12"/>
      <sheetName val="Figures_Report12"/>
      <sheetName val="POC_등급_202012"/>
      <sheetName val="NR_정리12"/>
      <sheetName val="Price_Off_기준12"/>
      <sheetName val="HE_판매증대활동_가이드_20년12"/>
      <sheetName val="20,_2월_POCs12"/>
      <sheetName val="년간_POCs_Price_Off12"/>
      <sheetName val="WS_코드12"/>
      <sheetName val="차량운행일지_요일테이블_업뎃_완료12"/>
      <sheetName val="Dropdown_list_LATAM12"/>
      <sheetName val="dep_pre12"/>
      <sheetName val="Data_Lists12"/>
      <sheetName val="dados_blp12"/>
      <sheetName val="share_price_200212"/>
      <sheetName val="Cur_Ex_Rate12"/>
      <sheetName val="Distribución_C11"/>
      <sheetName val="Extract_Loss11"/>
      <sheetName val="G_WPS10"/>
      <sheetName val="G_GFP10"/>
      <sheetName val="G_GL10"/>
      <sheetName val="G_LSA10"/>
      <sheetName val="est_rev_10"/>
      <sheetName val="SNs_Meta_Categorias10"/>
      <sheetName val="ZAGREBAČKA_PIVOVARA8"/>
      <sheetName val="TIA_PARTNER8"/>
      <sheetName val="K_PIVOVARI8"/>
      <sheetName val="Other_Performance6"/>
      <sheetName val="Data_validation"/>
      <sheetName val="Cuota_x_Hl_Global_Brands"/>
      <sheetName val="Plan3"/>
      <sheetName val="REF"/>
      <sheetName val="NIELSEN_TOOL"/>
      <sheetName val="Données LMU"/>
      <sheetName val="eqpmad2"/>
      <sheetName val="Meta"/>
      <sheetName val="Data USA Adj US$"/>
      <sheetName val="Données_LMU"/>
      <sheetName val="1_Overview"/>
      <sheetName val="Setting"/>
      <sheetName val="AS"/>
      <sheetName val="10IM"/>
      <sheetName val="RAW AUS"/>
      <sheetName val="RAW NZP"/>
      <sheetName val="Cockpit"/>
      <sheetName val="Qs"/>
      <sheetName val="BLP"/>
      <sheetName val="Données_LMU1"/>
      <sheetName val="Data_USA_Adj_US$"/>
      <sheetName val="back MTD"/>
      <sheetName val="Back HK0010"/>
      <sheetName val="Données_LMU2"/>
      <sheetName val="Data_USA_Adj_US$1"/>
      <sheetName val="RAW_AUS"/>
      <sheetName val="RAW_NZP"/>
      <sheetName val="back_MTD"/>
      <sheetName val="Back_HK0010"/>
      <sheetName val="COLOR별 인쇄"/>
      <sheetName val="PROJECT LIST"/>
      <sheetName val="MACOMixData"/>
      <sheetName val="NRMixData"/>
      <sheetName val="NRMixData_YTD"/>
      <sheetName val="NRMixData_YTG"/>
      <sheetName val="Selection_Setting"/>
      <sheetName val="Brazil Sovereign"/>
      <sheetName val="RAW_AUS1"/>
      <sheetName val="RAW_NZP1"/>
      <sheetName val="Brazil_Sovereign"/>
      <sheetName val="Report-Daily"/>
      <sheetName val="GraphData"/>
      <sheetName val="PBO子渠道匹配"/>
      <sheetName val="LEGAL GUJ"/>
      <sheetName val="POWER ASSUMPTIONS"/>
      <sheetName val="Budget"/>
      <sheetName val="2019"/>
      <sheetName val="2020"/>
      <sheetName val="2021"/>
      <sheetName val="TARGETS BY MONTH"/>
      <sheetName val="2021 Customer Targets By Month"/>
      <sheetName val="Customer Data"/>
      <sheetName val="Targets"/>
      <sheetName val="Sheet5"/>
      <sheetName val="Total Sales"/>
      <sheetName val="Jan'21"/>
      <sheetName val="Mar'21"/>
      <sheetName val="April'21"/>
      <sheetName val="April'21 (2)"/>
      <sheetName val="May'21"/>
      <sheetName val="NEW"/>
      <sheetName val="JUNE"/>
      <sheetName val="July'21"/>
      <sheetName val="August'21"/>
      <sheetName val="September"/>
      <sheetName val="OCTOBER"/>
      <sheetName val="November"/>
      <sheetName val="December"/>
      <sheetName val="Sheet7"/>
      <sheetName val="Sheet6"/>
      <sheetName val="CLOSED OUT LETS _x0009_"/>
      <sheetName val="Swaziland_Data"/>
      <sheetName val="2019_Cases"/>
      <sheetName val="Sheet9"/>
      <sheetName val="perfil_fx_Hor"/>
      <sheetName val="Efeitos_vs__ppto101"/>
      <sheetName val="1_2_1_OM1"/>
    </sheetNames>
    <sheetDataSet>
      <sheetData sheetId="0" refreshError="1">
        <row r="42">
          <cell r="C42" t="str">
            <v>Centrum</v>
          </cell>
          <cell r="D42" t="str">
            <v>Sud</v>
          </cell>
          <cell r="E42" t="str">
            <v>België/Belgique</v>
          </cell>
        </row>
        <row r="43">
          <cell r="C43">
            <v>24.85</v>
          </cell>
          <cell r="D43">
            <v>38.06</v>
          </cell>
          <cell r="E43">
            <v>26.31</v>
          </cell>
        </row>
        <row r="44">
          <cell r="C44">
            <v>37.799999999999997</v>
          </cell>
          <cell r="D44">
            <v>38.479999999999997</v>
          </cell>
          <cell r="E44">
            <v>28.67</v>
          </cell>
        </row>
        <row r="45">
          <cell r="C45">
            <v>18.61</v>
          </cell>
          <cell r="D45">
            <v>34.11</v>
          </cell>
          <cell r="E45">
            <v>21.08</v>
          </cell>
        </row>
        <row r="46">
          <cell r="C46">
            <v>27.06</v>
          </cell>
          <cell r="D46">
            <v>23.95</v>
          </cell>
          <cell r="E46">
            <v>19.34</v>
          </cell>
        </row>
        <row r="48">
          <cell r="C48">
            <v>18</v>
          </cell>
          <cell r="D48">
            <v>18</v>
          </cell>
          <cell r="E48">
            <v>15.3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ow r="42">
          <cell r="C42" t="str">
            <v>Centrum</v>
          </cell>
        </row>
      </sheetData>
      <sheetData sheetId="82">
        <row r="42">
          <cell r="C42" t="str">
            <v>Centrum</v>
          </cell>
        </row>
      </sheetData>
      <sheetData sheetId="83">
        <row r="42">
          <cell r="C42" t="str">
            <v>Centrum</v>
          </cell>
        </row>
      </sheetData>
      <sheetData sheetId="84">
        <row r="42">
          <cell r="C42" t="str">
            <v>Centrum</v>
          </cell>
        </row>
      </sheetData>
      <sheetData sheetId="85">
        <row r="42">
          <cell r="C42" t="str">
            <v>Centrum</v>
          </cell>
        </row>
      </sheetData>
      <sheetData sheetId="86">
        <row r="42">
          <cell r="C42" t="str">
            <v>Centrum</v>
          </cell>
        </row>
      </sheetData>
      <sheetData sheetId="87">
        <row r="42">
          <cell r="C42" t="str">
            <v>Centrum</v>
          </cell>
        </row>
      </sheetData>
      <sheetData sheetId="88">
        <row r="42">
          <cell r="C42" t="str">
            <v>Centrum</v>
          </cell>
        </row>
      </sheetData>
      <sheetData sheetId="89">
        <row r="42">
          <cell r="C42" t="str">
            <v>Centrum</v>
          </cell>
        </row>
      </sheetData>
      <sheetData sheetId="90">
        <row r="42">
          <cell r="C42" t="str">
            <v>Centrum</v>
          </cell>
        </row>
      </sheetData>
      <sheetData sheetId="91">
        <row r="42">
          <cell r="C42" t="str">
            <v>Centrum</v>
          </cell>
        </row>
      </sheetData>
      <sheetData sheetId="92">
        <row r="42">
          <cell r="C42" t="str">
            <v>Centrum</v>
          </cell>
        </row>
      </sheetData>
      <sheetData sheetId="93">
        <row r="42">
          <cell r="C42" t="str">
            <v>Centrum</v>
          </cell>
        </row>
      </sheetData>
      <sheetData sheetId="94">
        <row r="42">
          <cell r="C42" t="str">
            <v>Centrum</v>
          </cell>
        </row>
      </sheetData>
      <sheetData sheetId="95">
        <row r="42">
          <cell r="C42" t="str">
            <v>Centrum</v>
          </cell>
        </row>
      </sheetData>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42">
          <cell r="C42" t="str">
            <v>Centrum</v>
          </cell>
        </row>
      </sheetData>
      <sheetData sheetId="165">
        <row r="42">
          <cell r="C42" t="str">
            <v>Centrum</v>
          </cell>
        </row>
      </sheetData>
      <sheetData sheetId="166">
        <row r="42">
          <cell r="C42" t="str">
            <v>Centrum</v>
          </cell>
        </row>
      </sheetData>
      <sheetData sheetId="167">
        <row r="42">
          <cell r="C42" t="str">
            <v>Centrum</v>
          </cell>
        </row>
      </sheetData>
      <sheetData sheetId="168">
        <row r="42">
          <cell r="C42" t="str">
            <v>Centrum</v>
          </cell>
        </row>
      </sheetData>
      <sheetData sheetId="169">
        <row r="42">
          <cell r="C42" t="str">
            <v>Centrum</v>
          </cell>
        </row>
      </sheetData>
      <sheetData sheetId="170">
        <row r="42">
          <cell r="C42" t="str">
            <v>Centrum</v>
          </cell>
        </row>
      </sheetData>
      <sheetData sheetId="171">
        <row r="42">
          <cell r="C42" t="str">
            <v>Centrum</v>
          </cell>
        </row>
      </sheetData>
      <sheetData sheetId="172">
        <row r="42">
          <cell r="C42" t="str">
            <v>Centrum</v>
          </cell>
        </row>
      </sheetData>
      <sheetData sheetId="173">
        <row r="42">
          <cell r="C42" t="str">
            <v>Centrum</v>
          </cell>
        </row>
      </sheetData>
      <sheetData sheetId="174">
        <row r="42">
          <cell r="C42" t="str">
            <v>Centrum</v>
          </cell>
        </row>
      </sheetData>
      <sheetData sheetId="175">
        <row r="42">
          <cell r="C42" t="str">
            <v>Centrum</v>
          </cell>
        </row>
      </sheetData>
      <sheetData sheetId="176">
        <row r="42">
          <cell r="C42" t="str">
            <v>Centrum</v>
          </cell>
        </row>
      </sheetData>
      <sheetData sheetId="177">
        <row r="42">
          <cell r="C42" t="str">
            <v>Centrum</v>
          </cell>
        </row>
      </sheetData>
      <sheetData sheetId="178">
        <row r="42">
          <cell r="C42" t="str">
            <v>Centrum</v>
          </cell>
        </row>
      </sheetData>
      <sheetData sheetId="179">
        <row r="42">
          <cell r="C42" t="str">
            <v>Centrum</v>
          </cell>
        </row>
      </sheetData>
      <sheetData sheetId="180">
        <row r="42">
          <cell r="C42" t="str">
            <v>Centrum</v>
          </cell>
        </row>
      </sheetData>
      <sheetData sheetId="181">
        <row r="42">
          <cell r="C42" t="str">
            <v>Centrum</v>
          </cell>
        </row>
      </sheetData>
      <sheetData sheetId="182">
        <row r="42">
          <cell r="C42" t="str">
            <v>Centrum</v>
          </cell>
        </row>
      </sheetData>
      <sheetData sheetId="183">
        <row r="42">
          <cell r="C42" t="str">
            <v>Centrum</v>
          </cell>
        </row>
      </sheetData>
      <sheetData sheetId="184">
        <row r="42">
          <cell r="C42" t="str">
            <v>Centrum</v>
          </cell>
        </row>
      </sheetData>
      <sheetData sheetId="185">
        <row r="42">
          <cell r="C42" t="str">
            <v>Centrum</v>
          </cell>
        </row>
      </sheetData>
      <sheetData sheetId="186">
        <row r="42">
          <cell r="C42" t="str">
            <v>Centrum</v>
          </cell>
        </row>
      </sheetData>
      <sheetData sheetId="187">
        <row r="42">
          <cell r="C42" t="str">
            <v>Centrum</v>
          </cell>
        </row>
      </sheetData>
      <sheetData sheetId="188">
        <row r="42">
          <cell r="C42" t="str">
            <v>Centrum</v>
          </cell>
        </row>
      </sheetData>
      <sheetData sheetId="189"/>
      <sheetData sheetId="190"/>
      <sheetData sheetId="191">
        <row r="42">
          <cell r="C42" t="str">
            <v>Centrum</v>
          </cell>
        </row>
      </sheetData>
      <sheetData sheetId="192">
        <row r="42">
          <cell r="C42" t="str">
            <v>Centrum</v>
          </cell>
        </row>
      </sheetData>
      <sheetData sheetId="193">
        <row r="42">
          <cell r="C42" t="str">
            <v>Centrum</v>
          </cell>
        </row>
      </sheetData>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ow r="42">
          <cell r="C42">
            <v>0</v>
          </cell>
        </row>
      </sheetData>
      <sheetData sheetId="209">
        <row r="42">
          <cell r="C42">
            <v>0</v>
          </cell>
        </row>
      </sheetData>
      <sheetData sheetId="210">
        <row r="42">
          <cell r="C42">
            <v>0</v>
          </cell>
        </row>
      </sheetData>
      <sheetData sheetId="211">
        <row r="42">
          <cell r="C42">
            <v>0</v>
          </cell>
        </row>
      </sheetData>
      <sheetData sheetId="212">
        <row r="42">
          <cell r="C42">
            <v>0</v>
          </cell>
        </row>
      </sheetData>
      <sheetData sheetId="213">
        <row r="42">
          <cell r="C42">
            <v>0</v>
          </cell>
        </row>
      </sheetData>
      <sheetData sheetId="214">
        <row r="42">
          <cell r="C42">
            <v>0</v>
          </cell>
        </row>
      </sheetData>
      <sheetData sheetId="215" refreshError="1"/>
      <sheetData sheetId="216" refreshError="1"/>
      <sheetData sheetId="217" refreshError="1"/>
      <sheetData sheetId="218" refreshError="1"/>
      <sheetData sheetId="219" refreshError="1"/>
      <sheetData sheetId="220" refreshError="1"/>
      <sheetData sheetId="221">
        <row r="42">
          <cell r="C42" t="str">
            <v>Centrum</v>
          </cell>
        </row>
      </sheetData>
      <sheetData sheetId="222">
        <row r="42">
          <cell r="C42" t="str">
            <v>Centrum</v>
          </cell>
        </row>
      </sheetData>
      <sheetData sheetId="223">
        <row r="42">
          <cell r="C42" t="str">
            <v>Centrum</v>
          </cell>
        </row>
      </sheetData>
      <sheetData sheetId="224">
        <row r="42">
          <cell r="C42" t="str">
            <v>Centrum</v>
          </cell>
        </row>
      </sheetData>
      <sheetData sheetId="225">
        <row r="42">
          <cell r="C42" t="str">
            <v>Centrum</v>
          </cell>
        </row>
      </sheetData>
      <sheetData sheetId="226">
        <row r="42">
          <cell r="C42" t="str">
            <v>Centrum</v>
          </cell>
        </row>
      </sheetData>
      <sheetData sheetId="227">
        <row r="42">
          <cell r="C42" t="str">
            <v>Centrum</v>
          </cell>
        </row>
      </sheetData>
      <sheetData sheetId="228">
        <row r="42">
          <cell r="C42" t="str">
            <v>Centrum</v>
          </cell>
        </row>
      </sheetData>
      <sheetData sheetId="229">
        <row r="42">
          <cell r="C42" t="str">
            <v>Centrum</v>
          </cell>
        </row>
      </sheetData>
      <sheetData sheetId="230">
        <row r="42">
          <cell r="C42" t="str">
            <v>Centrum</v>
          </cell>
        </row>
      </sheetData>
      <sheetData sheetId="231">
        <row r="42">
          <cell r="C42" t="str">
            <v>Centrum</v>
          </cell>
        </row>
      </sheetData>
      <sheetData sheetId="232">
        <row r="42">
          <cell r="C42" t="str">
            <v>Centrum</v>
          </cell>
        </row>
      </sheetData>
      <sheetData sheetId="233">
        <row r="42">
          <cell r="C42" t="str">
            <v>Centrum</v>
          </cell>
        </row>
      </sheetData>
      <sheetData sheetId="234">
        <row r="42">
          <cell r="C42" t="str">
            <v>Centrum</v>
          </cell>
        </row>
      </sheetData>
      <sheetData sheetId="235">
        <row r="42">
          <cell r="C42" t="str">
            <v>Centrum</v>
          </cell>
        </row>
      </sheetData>
      <sheetData sheetId="236">
        <row r="42">
          <cell r="C42" t="str">
            <v>Centrum</v>
          </cell>
        </row>
      </sheetData>
      <sheetData sheetId="237">
        <row r="42">
          <cell r="C42" t="str">
            <v>Centrum</v>
          </cell>
        </row>
      </sheetData>
      <sheetData sheetId="238">
        <row r="42">
          <cell r="C42" t="str">
            <v>Centrum</v>
          </cell>
        </row>
      </sheetData>
      <sheetData sheetId="239">
        <row r="42">
          <cell r="C42" t="str">
            <v>Centrum</v>
          </cell>
        </row>
      </sheetData>
      <sheetData sheetId="240">
        <row r="42">
          <cell r="C42" t="str">
            <v>Centrum</v>
          </cell>
        </row>
      </sheetData>
      <sheetData sheetId="241">
        <row r="42">
          <cell r="C42" t="str">
            <v>Centrum</v>
          </cell>
        </row>
      </sheetData>
      <sheetData sheetId="242">
        <row r="42">
          <cell r="C42" t="str">
            <v>Centrum</v>
          </cell>
        </row>
      </sheetData>
      <sheetData sheetId="243">
        <row r="42">
          <cell r="C42">
            <v>0</v>
          </cell>
        </row>
      </sheetData>
      <sheetData sheetId="244">
        <row r="42">
          <cell r="C42">
            <v>0</v>
          </cell>
        </row>
      </sheetData>
      <sheetData sheetId="245">
        <row r="42">
          <cell r="C42">
            <v>0</v>
          </cell>
        </row>
      </sheetData>
      <sheetData sheetId="246">
        <row r="42">
          <cell r="C42">
            <v>0</v>
          </cell>
        </row>
      </sheetData>
      <sheetData sheetId="247">
        <row r="42">
          <cell r="C42" t="str">
            <v>Centrum</v>
          </cell>
        </row>
      </sheetData>
      <sheetData sheetId="248">
        <row r="42">
          <cell r="C42">
            <v>0</v>
          </cell>
        </row>
      </sheetData>
      <sheetData sheetId="249">
        <row r="42">
          <cell r="C42">
            <v>0</v>
          </cell>
        </row>
      </sheetData>
      <sheetData sheetId="250">
        <row r="42">
          <cell r="C42">
            <v>0</v>
          </cell>
        </row>
      </sheetData>
      <sheetData sheetId="251">
        <row r="42">
          <cell r="C42" t="str">
            <v>Centrum</v>
          </cell>
        </row>
      </sheetData>
      <sheetData sheetId="252">
        <row r="42">
          <cell r="C42">
            <v>0</v>
          </cell>
        </row>
      </sheetData>
      <sheetData sheetId="253">
        <row r="42">
          <cell r="C42">
            <v>0</v>
          </cell>
        </row>
      </sheetData>
      <sheetData sheetId="254">
        <row r="42">
          <cell r="C42">
            <v>0</v>
          </cell>
        </row>
      </sheetData>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ow r="42">
          <cell r="C42">
            <v>0</v>
          </cell>
        </row>
      </sheetData>
      <sheetData sheetId="264" refreshError="1"/>
      <sheetData sheetId="265" refreshError="1"/>
      <sheetData sheetId="266" refreshError="1"/>
      <sheetData sheetId="267" refreshError="1"/>
      <sheetData sheetId="268" refreshError="1"/>
      <sheetData sheetId="269"/>
      <sheetData sheetId="270"/>
      <sheetData sheetId="271"/>
      <sheetData sheetId="272"/>
      <sheetData sheetId="273">
        <row r="42">
          <cell r="C42" t="str">
            <v>Centrum</v>
          </cell>
        </row>
      </sheetData>
      <sheetData sheetId="274">
        <row r="42">
          <cell r="C42" t="str">
            <v>Centrum</v>
          </cell>
        </row>
      </sheetData>
      <sheetData sheetId="275"/>
      <sheetData sheetId="276"/>
      <sheetData sheetId="277"/>
      <sheetData sheetId="278"/>
      <sheetData sheetId="279"/>
      <sheetData sheetId="280"/>
      <sheetData sheetId="281"/>
      <sheetData sheetId="282"/>
      <sheetData sheetId="283"/>
      <sheetData sheetId="284"/>
      <sheetData sheetId="285"/>
      <sheetData sheetId="286">
        <row r="42">
          <cell r="C42" t="str">
            <v>Centrum</v>
          </cell>
        </row>
      </sheetData>
      <sheetData sheetId="287">
        <row r="42">
          <cell r="C42" t="str">
            <v>Centrum</v>
          </cell>
        </row>
      </sheetData>
      <sheetData sheetId="288">
        <row r="42">
          <cell r="C42" t="str">
            <v>Centrum</v>
          </cell>
        </row>
      </sheetData>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sheetData sheetId="312"/>
      <sheetData sheetId="313"/>
      <sheetData sheetId="314"/>
      <sheetData sheetId="315"/>
      <sheetData sheetId="316"/>
      <sheetData sheetId="317"/>
      <sheetData sheetId="318">
        <row r="42">
          <cell r="C42" t="str">
            <v>서서울 West Seoul</v>
          </cell>
        </row>
      </sheetData>
      <sheetData sheetId="319">
        <row r="42">
          <cell r="C42" t="str">
            <v>서서울 West Seoul</v>
          </cell>
        </row>
      </sheetData>
      <sheetData sheetId="320">
        <row r="42">
          <cell r="C42" t="str">
            <v>일</v>
          </cell>
        </row>
      </sheetData>
      <sheetData sheetId="321">
        <row r="42">
          <cell r="C42" t="str">
            <v>서서울 West Seoul</v>
          </cell>
        </row>
      </sheetData>
      <sheetData sheetId="322">
        <row r="42">
          <cell r="C42" t="str">
            <v>일</v>
          </cell>
        </row>
      </sheetData>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row r="42">
          <cell r="C42" t="str">
            <v>Centrum</v>
          </cell>
        </row>
      </sheetData>
      <sheetData sheetId="335">
        <row r="42">
          <cell r="C42" t="str">
            <v>Centrum</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efreshError="1"/>
      <sheetData sheetId="372" refreshError="1"/>
      <sheetData sheetId="373" refreshError="1"/>
      <sheetData sheetId="374"/>
      <sheetData sheetId="375"/>
      <sheetData sheetId="376">
        <row r="42">
          <cell r="C42">
            <v>0</v>
          </cell>
        </row>
      </sheetData>
      <sheetData sheetId="377">
        <row r="42">
          <cell r="C42">
            <v>0</v>
          </cell>
        </row>
      </sheetData>
      <sheetData sheetId="378"/>
      <sheetData sheetId="379"/>
      <sheetData sheetId="380"/>
      <sheetData sheetId="381"/>
      <sheetData sheetId="382"/>
      <sheetData sheetId="383"/>
      <sheetData sheetId="384"/>
      <sheetData sheetId="385"/>
      <sheetData sheetId="386"/>
      <sheetData sheetId="387">
        <row r="42">
          <cell r="C42" t="str">
            <v>서서울 West Seoul</v>
          </cell>
        </row>
      </sheetData>
      <sheetData sheetId="388">
        <row r="42">
          <cell r="C42" t="str">
            <v>일</v>
          </cell>
        </row>
      </sheetData>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ow r="42">
          <cell r="C42" t="str">
            <v>Centrum</v>
          </cell>
        </row>
      </sheetData>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ow r="42">
          <cell r="C42">
            <v>0</v>
          </cell>
        </row>
      </sheetData>
      <sheetData sheetId="442">
        <row r="42">
          <cell r="C42">
            <v>0</v>
          </cell>
        </row>
      </sheetData>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ow r="42">
          <cell r="C42" t="str">
            <v>서서울 West Seoul</v>
          </cell>
        </row>
      </sheetData>
      <sheetData sheetId="458">
        <row r="42">
          <cell r="C42" t="str">
            <v>일</v>
          </cell>
        </row>
      </sheetData>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refreshError="1"/>
      <sheetData sheetId="573" refreshError="1"/>
      <sheetData sheetId="574" refreshError="1"/>
      <sheetData sheetId="575" refreshError="1"/>
      <sheetData sheetId="576"/>
      <sheetData sheetId="577"/>
      <sheetData sheetId="578"/>
      <sheetData sheetId="579"/>
      <sheetData sheetId="580"/>
      <sheetData sheetId="581"/>
      <sheetData sheetId="582"/>
      <sheetData sheetId="583"/>
      <sheetData sheetId="584"/>
      <sheetData sheetId="585"/>
      <sheetData sheetId="586" refreshError="1"/>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refreshError="1"/>
      <sheetData sheetId="661" refreshError="1"/>
      <sheetData sheetId="662"/>
      <sheetData sheetId="663"/>
      <sheetData sheetId="664"/>
      <sheetData sheetId="665"/>
      <sheetData sheetId="666"/>
      <sheetData sheetId="667"/>
      <sheetData sheetId="668" refreshError="1"/>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efreshError="1"/>
      <sheetData sheetId="1141" refreshError="1"/>
      <sheetData sheetId="1142" refreshError="1"/>
      <sheetData sheetId="1143" refreshError="1"/>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sheetData sheetId="1232"/>
      <sheetData sheetId="1233" refreshError="1"/>
      <sheetData sheetId="1234" refreshError="1"/>
      <sheetData sheetId="1235"/>
      <sheetData sheetId="1236"/>
      <sheetData sheetId="1237"/>
      <sheetData sheetId="1238"/>
      <sheetData sheetId="1239"/>
      <sheetData sheetId="1240"/>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sheetData sheetId="125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refreshError="1"/>
      <sheetData sheetId="1287"/>
      <sheetData sheetId="128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t.REV."/>
      <sheetName val="RD - MAIO"/>
      <sheetName val="rd capital"/>
      <sheetName val="PROGR"/>
      <sheetName val="ESQ COML"/>
      <sheetName val="Habito"/>
      <sheetName val="Pertv"/>
      <sheetName val="Pertv2"/>
      <sheetName val="Plan1"/>
      <sheetName val="Plan2"/>
      <sheetName val="Plan3"/>
      <sheetName val="CAPA"/>
      <sheetName val="CRONO"/>
      <sheetName val="CAPA PÇA"/>
      <sheetName val="TV RS"/>
      <sheetName val="TV RS (2)"/>
      <sheetName val="TV SC"/>
      <sheetName val="TV SC (2)"/>
      <sheetName val="PLMM-R$"/>
      <sheetName val="outdr"/>
      <sheetName val="Est_REV_"/>
      <sheetName val="RADIO"/>
      <sheetName val="R$"/>
      <sheetName val="GS_STD"/>
      <sheetName val="OP_STD"/>
      <sheetName val="PE1"/>
      <sheetName val="RS1"/>
      <sheetName val="SC1"/>
      <sheetName val="SP1"/>
      <sheetName val="Feriados"/>
      <sheetName val=""/>
      <sheetName val="RADIO.XLS"/>
      <sheetName val="Pertv1"/>
      <sheetName val="Pertv2 "/>
      <sheetName val="Pertv3"/>
      <sheetName val="Pertv4"/>
      <sheetName val="Pertv5"/>
      <sheetName val="freq. rd"/>
      <sheetName val="TVA"/>
      <sheetName val="folha"/>
      <sheetName val="CAMPINAS"/>
      <sheetName val="SP"/>
      <sheetName val="RJ"/>
      <sheetName val="SOR"/>
      <sheetName val="SAN"/>
      <sheetName val="RIB"/>
      <sheetName val="EST RD "/>
      <sheetName val="outdoor-projetos"/>
      <sheetName val="RD INT 1ª"/>
      <sheetName val="RD_-_MAIO"/>
      <sheetName val="rd_capital"/>
      <sheetName val="ESQ_COML"/>
      <sheetName val="Est_REV_1"/>
      <sheetName val="CAPA_PÇA"/>
      <sheetName val="TV_RS"/>
      <sheetName val="TV_RS_(2)"/>
      <sheetName val="TV_SC"/>
      <sheetName val="TV_SC_(2)"/>
      <sheetName val="Pertv2_"/>
      <sheetName val="freq__rd"/>
      <sheetName val="EST_RD_"/>
      <sheetName val="BAU"/>
      <sheetName val="BH"/>
      <sheetName val="CAM"/>
      <sheetName val="CEE"/>
      <sheetName val="CUR"/>
      <sheetName val="DF"/>
      <sheetName val="PRP"/>
      <sheetName val="SAL"/>
      <sheetName val="SCA"/>
      <sheetName val="SJC"/>
      <sheetName val="SJR"/>
      <sheetName val="Terceiros"/>
      <sheetName val="Anual"/>
      <sheetName val="Formatos"/>
      <sheetName val="BANCAS"/>
      <sheetName val="PARAMETRES"/>
      <sheetName val="Lista_de_meios_e_veiculos"/>
      <sheetName val="MENU"/>
      <sheetName val="VICTEL_($R)2"/>
      <sheetName val="Tabelas"/>
      <sheetName val="OUTDOOR"/>
      <sheetName val="input"/>
      <sheetName val="TAB_Daten"/>
      <sheetName val="Easy"/>
      <sheetName val="Lista_de_valores"/>
      <sheetName val="Emotional"/>
      <sheetName val="OBS"/>
      <sheetName val="Globals"/>
      <sheetName val="Resumo_por_P2"/>
      <sheetName val="Imaging"/>
      <sheetName val="output_20071"/>
      <sheetName val="Music"/>
      <sheetName val="Output"/>
      <sheetName val="DESCRICAO__PACOTES"/>
      <sheetName val="SIG-&gt;SUIG"/>
      <sheetName val="Ficha_Técnica"/>
      <sheetName val="Sources_Uses"/>
      <sheetName val="Web"/>
      <sheetName val="RD_-_MAIO1"/>
      <sheetName val="rd_capital1"/>
      <sheetName val="ESQ_COML1"/>
      <sheetName val="Est_REV_2"/>
      <sheetName val="CAPA_PÇA1"/>
      <sheetName val="TV_RS1"/>
      <sheetName val="TV_RS_(2)1"/>
      <sheetName val="TV_SC1"/>
      <sheetName val="TV_SC_(2)1"/>
      <sheetName val="Lista_de_meios_e_veiculos1"/>
      <sheetName val="VICTEL_($R)3"/>
      <sheetName val="TAB_Daten1"/>
      <sheetName val="Lista_de_valores1"/>
      <sheetName val="Resumo_por_P3"/>
      <sheetName val="output_20072"/>
      <sheetName val="DESCRICAO__PACOTES1"/>
      <sheetName val="Ficha_Técnica1"/>
      <sheetName val="RD_-_MAIO2"/>
      <sheetName val="rd_capital2"/>
      <sheetName val="ESQ_COML2"/>
      <sheetName val="Est_REV_3"/>
      <sheetName val="CAPA_PÇA2"/>
      <sheetName val="TV_RS2"/>
      <sheetName val="TV_RS_(2)2"/>
      <sheetName val="TV_SC2"/>
      <sheetName val="TV_SC_(2)2"/>
      <sheetName val="radio-sugestão"/>
      <sheetName val="Pertv2_1"/>
      <sheetName val="freq__rd1"/>
      <sheetName val="EST_RD_1"/>
      <sheetName val="RD_INT_1ª"/>
      <sheetName val="RADIO_XLS"/>
      <sheetName val="CAD40MZ"/>
      <sheetName val="SOI Breakdown"/>
      <sheetName val="plamarc"/>
      <sheetName val="legenda"/>
      <sheetName val="RG Depots"/>
      <sheetName val="lista"/>
      <sheetName val="Regionais "/>
      <sheetName val="PORTADA"/>
      <sheetName val="RESECO"/>
      <sheetName val=" Oibda"/>
      <sheetName val="GUARULHOS.xlsx"/>
      <sheetName val="outras mídias"/>
      <sheetName val="GUARULHOS"/>
      <sheetName val="\\Servidor\mac\MAC\MIDIA\ANDREI"/>
      <sheetName val="USDA-POULTRY"/>
      <sheetName val="DD"/>
      <sheetName val="RD_-_MAIO4"/>
      <sheetName val="rd_capital4"/>
      <sheetName val="ESQ_COML4"/>
      <sheetName val="Est_REV_5"/>
      <sheetName val="CAPA_PÇA4"/>
      <sheetName val="TV_RS4"/>
      <sheetName val="TV_RS_(2)4"/>
      <sheetName val="TV_SC4"/>
      <sheetName val="TV_SC_(2)4"/>
      <sheetName val="Pertv2_3"/>
      <sheetName val="freq__rd3"/>
      <sheetName val="EST_RD_3"/>
      <sheetName val="RD_INT_1ª2"/>
      <sheetName val="RADIO_XLS2"/>
      <sheetName val="SOI_Breakdown1"/>
      <sheetName val="RG_Depots1"/>
      <sheetName val="GUARULHOS_xlsx1"/>
      <sheetName val="outras_mídias1"/>
      <sheetName val="_Oibda1"/>
      <sheetName val="Regionais_1"/>
      <sheetName val="RD_-_MAIO3"/>
      <sheetName val="rd_capital3"/>
      <sheetName val="ESQ_COML3"/>
      <sheetName val="Est_REV_4"/>
      <sheetName val="CAPA_PÇA3"/>
      <sheetName val="TV_RS3"/>
      <sheetName val="TV_RS_(2)3"/>
      <sheetName val="TV_SC3"/>
      <sheetName val="TV_SC_(2)3"/>
      <sheetName val="Pertv2_2"/>
      <sheetName val="freq__rd2"/>
      <sheetName val="EST_RD_2"/>
      <sheetName val="RD_INT_1ª1"/>
      <sheetName val="RADIO_XLS1"/>
      <sheetName val="SOI_Breakdown"/>
      <sheetName val="RG_Depots"/>
      <sheetName val="GUARULHOS_xlsx"/>
      <sheetName val="outras_mídias"/>
      <sheetName val="_Oibda"/>
      <sheetName val="Regionais_"/>
      <sheetName val="DET @ ACT"/>
      <sheetName val="Flow"/>
      <sheetName val="Resumo_Cobertura"/>
      <sheetName val="TABLAS"/>
      <sheetName val="DADOS"/>
      <sheetName val="Dados BS-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dos BS-04"/>
      <sheetName val="IS&amp;RES-VTK"/>
      <sheetName val="RES-IS"/>
      <sheetName val="BD-PL"/>
      <sheetName val="P&amp;L"/>
      <sheetName val="P&amp;L-R$"/>
      <sheetName val="P&amp;L_Apresent"/>
      <sheetName val="P&amp;L_Apresent-R$"/>
      <sheetName val="WCMC &amp; Exc.Prov."/>
      <sheetName val="PL-01_BS-61"/>
      <sheetName val="PL_CON"/>
      <sheetName val="CTA"/>
      <sheetName val="BS-VTK"/>
      <sheetName val="RES-BS"/>
      <sheetName val="BD-BS"/>
      <sheetName val="B&amp;S"/>
      <sheetName val="BS_001"/>
      <sheetName val="BS_M&amp;M_US$"/>
      <sheetName val="BS_M&amp;M_R$"/>
      <sheetName val="Quadros_Apresent.US$"/>
      <sheetName val="Quadros_Apresent.R$"/>
      <sheetName val="Car_Cost"/>
      <sheetName val="Exposure"/>
      <sheetName val="BOTOES"/>
      <sheetName val="Módulo1"/>
      <sheetName val="Módulo2"/>
      <sheetName val="Módulo3"/>
      <sheetName val="Módulo4"/>
      <sheetName val="MODULO2"/>
      <sheetName val="PLMM-R$"/>
      <sheetName val="Est.REV."/>
      <sheetName val="PE1"/>
      <sheetName val="RS1"/>
      <sheetName val="SC1"/>
      <sheetName val="SP1"/>
      <sheetName val="Budget Coca-Cola"/>
      <sheetName val="RG Depots"/>
      <sheetName val="VISTAKON"/>
      <sheetName val="VISTAKON.xls"/>
      <sheetName val="RD INT 1ª"/>
      <sheetName val="Ficha Técnica"/>
      <sheetName val="MOC"/>
      <sheetName val="Tabelas"/>
      <sheetName val="Dados_BS-04"/>
      <sheetName val="WCMC_&amp;_Exc_Prov_"/>
      <sheetName val="Quadros_Apresent_US$"/>
      <sheetName val="Quadros_Apresent_R$"/>
      <sheetName val="Budget_Coca-Cola"/>
      <sheetName val="RG_Depots"/>
      <sheetName val="Est_REV_"/>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t.REV."/>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VOL"/>
      <sheetName val="Feriados"/>
      <sheetName val="Anual"/>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arev"/>
      <sheetName val="Tabelas"/>
      <sheetName val="TRAP1997"/>
      <sheetName val="ENTRADA"/>
      <sheetName val="Ficha Técnica"/>
      <sheetName val="Flow"/>
      <sheetName val="Budget Coca-Cola"/>
      <sheetName val="PE1"/>
      <sheetName val="RS1"/>
      <sheetName val="SC1"/>
      <sheetName val="SP1"/>
      <sheetName val="BAU"/>
      <sheetName val="BH"/>
      <sheetName val="CAM"/>
      <sheetName val="CEE"/>
      <sheetName val="CUR"/>
      <sheetName val="DF"/>
      <sheetName val="PRP"/>
      <sheetName val="RIB"/>
      <sheetName val="RJ"/>
      <sheetName val="SAL"/>
      <sheetName val="SAN"/>
      <sheetName val="SCA"/>
      <sheetName val="SJC"/>
      <sheetName val="SJR"/>
      <sheetName val="SOR"/>
      <sheetName val="set76"/>
      <sheetName val="RD INT 1ª"/>
      <sheetName val="capa"/>
      <sheetName val="Pub1 L"/>
      <sheetName val="Rental"/>
      <sheetName val="ctos"/>
      <sheetName val="ER98"/>
      <sheetName val="PROG"/>
      <sheetName val="GTOS"/>
      <sheetName val="VTAS"/>
      <sheetName val="vtasusd"/>
      <sheetName val="Lista de meios e veiculos"/>
      <sheetName val="Franqueado"/>
      <sheetName val="31 Jul '06"/>
      <sheetName val="Prensa diario"/>
      <sheetName val="Tablas"/>
      <sheetName val="Pauta"/>
      <sheetName val="NEWS PREV"/>
      <sheetName val="FLOW REVISTAS"/>
      <sheetName val="Pub1_L"/>
      <sheetName val="Prensa_diario"/>
      <sheetName val="31_Jul_'06"/>
      <sheetName val="FLOW_REVISTAS"/>
      <sheetName val="NEWS_PREV"/>
      <sheetName val="aca-"/>
      <sheetName val="Seguro de Rating"/>
      <sheetName val="ANAIBM"/>
      <sheetName val="ANAIBM.xls"/>
      <sheetName val="ANAIBM_xls"/>
      <sheetName val="Dados BS-04"/>
      <sheetName val="1.2.1 OM"/>
      <sheetName val="RECVOL"/>
      <sheetName val="METRO"/>
      <sheetName val="NA MDO Rollup"/>
      <sheetName val="PRENSA H.S. I"/>
      <sheetName val="VPR"/>
      <sheetName val="SACPrepago"/>
      <sheetName val="TMM"/>
      <sheetName val="PPT_99"/>
      <sheetName val=" 1er Trimestre"/>
      <sheetName val="Presupuesto"/>
      <sheetName val="Real"/>
      <sheetName val="Controles"/>
      <sheetName val="Pub1_L1"/>
      <sheetName val="Prensa_diario1"/>
      <sheetName val="31_Jul_'061"/>
      <sheetName val="FLOW_REVISTAS1"/>
      <sheetName val="NEWS_PREV1"/>
      <sheetName val="_1er_Trimestre"/>
      <sheetName val="NA_MDO_Rollup"/>
      <sheetName val="PRENSA_H_S__I"/>
      <sheetName val="Fabric Care CR"/>
      <sheetName val="Pub1_L2"/>
      <sheetName val="31_Jul_'062"/>
      <sheetName val="Prensa_diario2"/>
      <sheetName val="NEWS_PREV2"/>
      <sheetName val="FLOW_REVISTAS2"/>
      <sheetName val="NA_MDO_Rollup1"/>
      <sheetName val="PRENSA_H_S__I1"/>
      <sheetName val="_1er_Trimestre1"/>
      <sheetName val="Ex 1"/>
      <sheetName val="Input"/>
      <sheetName val="Jan. BPE TEMPO"/>
      <sheetName val="Pub1_L3"/>
      <sheetName val="Prensa_diario3"/>
      <sheetName val="31_Jul_'063"/>
      <sheetName val="NEWS_PREV3"/>
      <sheetName val="FLOW_REVISTAS3"/>
      <sheetName val="NA_MDO_Rollup2"/>
      <sheetName val="PRENSA_H_S__I2"/>
      <sheetName val="_1er_Trimestre2"/>
      <sheetName val="Fabric_Care_CR"/>
      <sheetName val="WorkSheet1"/>
      <sheetName val="Pub1_L4"/>
      <sheetName val="31_Jul_'064"/>
      <sheetName val="Prensa_diario4"/>
      <sheetName val="NEWS_PREV4"/>
      <sheetName val="FLOW_REVISTAS4"/>
      <sheetName val="NA_MDO_Rollup3"/>
      <sheetName val="PRENSA_H_S__I3"/>
      <sheetName val="_1er_Trimestre3"/>
      <sheetName val="Fabric_Care_CR1"/>
      <sheetName val="Ex_1"/>
      <sheetName val="Jan__BPE_TEMPO"/>
      <sheetName val="ANAIBM_xls1"/>
      <sheetName val="RD_INT_1ª"/>
      <sheetName val="Budget_Coca-Cola"/>
      <sheetName val="Seguro_de_Rating"/>
      <sheetName val="Regional Budget"/>
      <sheetName val="recap"/>
      <sheetName val="Reprovadas"/>
      <sheetName val="param"/>
      <sheetName val="Par_Pres"/>
      <sheetName val="WRBM Movie TV Check List"/>
      <sheetName val="MS"/>
      <sheetName val="MOC"/>
      <sheetName val="Tvsa"/>
      <sheetName val="Pub1_L5"/>
      <sheetName val="31_Jul_'065"/>
      <sheetName val="Prensa_diario5"/>
      <sheetName val="NEWS_PREV5"/>
      <sheetName val="FLOW_REVISTAS5"/>
      <sheetName val="NA_MDO_Rollup4"/>
      <sheetName val="PRENSA_H_S__I4"/>
      <sheetName val="_1er_Trimestre4"/>
      <sheetName val="Fabric_Care_CR2"/>
      <sheetName val="Ex_11"/>
      <sheetName val="Jan__BPE_TEMPO1"/>
      <sheetName val="Regional_Budget"/>
      <sheetName val="2000"/>
      <sheetName val="ACTUALS (USD)"/>
      <sheetName val="OB"/>
      <sheetName val="Formatos"/>
      <sheetName val="Resumo"/>
      <sheetName val="Plano"/>
      <sheetName val="Catálogo"/>
      <sheetName val="Res mes"/>
      <sheetName val="Res. Mês"/>
      <sheetName val="RATING"/>
      <sheetName val="RATING SPOTEO"/>
      <sheetName val="MATRIZ"/>
      <sheetName val="ePromotions Roll-Up"/>
      <sheetName val="Pub1_L6"/>
      <sheetName val="Prensa_diario6"/>
      <sheetName val="31_Jul_'066"/>
      <sheetName val="FLOW_REVISTAS6"/>
      <sheetName val="NEWS_PREV6"/>
      <sheetName val="NA_MDO_Rollup5"/>
      <sheetName val="PRENSA_H_S__I5"/>
      <sheetName val="_1er_Trimestre5"/>
      <sheetName val="Fabric_Care_CR3"/>
      <sheetName val="Ex_12"/>
      <sheetName val="Jan__BPE_TEMPO2"/>
      <sheetName val="Regional_Budget1"/>
      <sheetName val="Budget_Coca-Cola1"/>
      <sheetName val="WRBM_Movie_TV_Check_List"/>
      <sheetName val="ACTUALS_(USD)"/>
      <sheetName val="madre"/>
      <sheetName val="Fechas"/>
      <sheetName val="Constants"/>
      <sheetName val="Interpolar"/>
      <sheetName val="Internos"/>
      <sheetName val="flow. pren P.F."/>
      <sheetName val="AGUAS"/>
      <sheetName val="TOLU"/>
      <sheetName val="BASE"/>
      <sheetName val="CHRYS10"/>
      <sheetName val="Launch Info"/>
      <sheetName val="Trabajo"/>
      <sheetName val="Guia Financiera"/>
      <sheetName val="MENSUAL"/>
      <sheetName val="Tarifas Gobierno"/>
      <sheetName val="Data"/>
      <sheetName val="DATOS"/>
      <sheetName val="SPOT"/>
      <sheetName val="SPOT DF"/>
      <sheetName val="DATI"/>
      <sheetName val="TV ABIERTA"/>
      <sheetName val="RADIO"/>
      <sheetName val="PRENSA"/>
      <sheetName val="CINE"/>
      <sheetName val="DIGITAL"/>
      <sheetName val="Flow Chart"/>
      <sheetName val="Pub1_L7"/>
      <sheetName val="31_Jul_'067"/>
      <sheetName val="Prensa_diario7"/>
      <sheetName val="FLOW_REVISTAS7"/>
      <sheetName val="NEWS_PREV7"/>
      <sheetName val="NA_MDO_Rollup6"/>
      <sheetName val="PRENSA_H_S__I6"/>
      <sheetName val="_1er_Trimestre6"/>
      <sheetName val="Fabric_Care_CR4"/>
      <sheetName val="Ex_13"/>
      <sheetName val="Jan__BPE_TEMPO3"/>
      <sheetName val="Regional_Budget2"/>
      <sheetName val="Budget_Coca-Cola2"/>
      <sheetName val="WRBM_Movie_TV_Check_List1"/>
      <sheetName val="ACTUALS_(USD)1"/>
      <sheetName val="RD_INT_1ª1"/>
      <sheetName val="Res__Mês"/>
      <sheetName val="Res_mes"/>
      <sheetName val="SPOT_DF"/>
      <sheetName val="ePromotions_Roll-Up"/>
      <sheetName val="RATING_SPOTEO"/>
      <sheetName val="flow__pren_P_F_"/>
      <sheetName val="CHRY3"/>
      <sheetName val="Legend"/>
      <sheetName val="dropdown_lists"/>
      <sheetName val="ANAIBM_xls3"/>
      <sheetName val="RD_INT_1ª3"/>
      <sheetName val="Pub1_L9"/>
      <sheetName val="31_Jul_'069"/>
      <sheetName val="Prensa_diario9"/>
      <sheetName val="NEWS_PREV9"/>
      <sheetName val="FLOW_REVISTAS9"/>
      <sheetName val="Budget_Coca-Cola4"/>
      <sheetName val="Seguro_de_Rating2"/>
      <sheetName val="Ficha_Técnica1"/>
      <sheetName val="Lista_de_meios_e_veiculos1"/>
      <sheetName val="Dados_BS-041"/>
      <sheetName val="1_2_1_OM1"/>
      <sheetName val="NA_MDO_Rollup8"/>
      <sheetName val="PRENSA_H_S__I8"/>
      <sheetName val="_1er_Trimestre8"/>
      <sheetName val="Fabric_Care_CR6"/>
      <sheetName val="Ex_15"/>
      <sheetName val="Jan__BPE_TEMPO5"/>
      <sheetName val="Regional_Budget4"/>
      <sheetName val="WRBM_Movie_TV_Check_List3"/>
      <sheetName val="ACTUALS_(USD)3"/>
      <sheetName val="Res_mes2"/>
      <sheetName val="Res__Mês2"/>
      <sheetName val="RATING_SPOTEO2"/>
      <sheetName val="ePromotions_Roll-Up2"/>
      <sheetName val="flow__pren_P_F_2"/>
      <sheetName val="Launch_Info1"/>
      <sheetName val="Guia_Financiera1"/>
      <sheetName val="Tarifas_Gobierno1"/>
      <sheetName val="SPOT_DF2"/>
      <sheetName val="TV_ABIERTA1"/>
      <sheetName val="Flow_Chart1"/>
      <sheetName val="ANAIBM_xls2"/>
      <sheetName val="RD_INT_1ª2"/>
      <sheetName val="Pub1_L8"/>
      <sheetName val="31_Jul_'068"/>
      <sheetName val="Prensa_diario8"/>
      <sheetName val="NEWS_PREV8"/>
      <sheetName val="FLOW_REVISTAS8"/>
      <sheetName val="Budget_Coca-Cola3"/>
      <sheetName val="Seguro_de_Rating1"/>
      <sheetName val="Ficha_Técnica"/>
      <sheetName val="Lista_de_meios_e_veiculos"/>
      <sheetName val="Dados_BS-04"/>
      <sheetName val="1_2_1_OM"/>
      <sheetName val="NA_MDO_Rollup7"/>
      <sheetName val="PRENSA_H_S__I7"/>
      <sheetName val="_1er_Trimestre7"/>
      <sheetName val="Fabric_Care_CR5"/>
      <sheetName val="Ex_14"/>
      <sheetName val="Jan__BPE_TEMPO4"/>
      <sheetName val="Regional_Budget3"/>
      <sheetName val="WRBM_Movie_TV_Check_List2"/>
      <sheetName val="ACTUALS_(USD)2"/>
      <sheetName val="Res_mes1"/>
      <sheetName val="Res__Mês1"/>
      <sheetName val="RATING_SPOTEO1"/>
      <sheetName val="ePromotions_Roll-Up1"/>
      <sheetName val="flow__pren_P_F_1"/>
      <sheetName val="Launch_Info"/>
      <sheetName val="Guia_Financiera"/>
      <sheetName val="Tarifas_Gobierno"/>
      <sheetName val="SPOT_DF1"/>
      <sheetName val="TV_ABIERTA"/>
      <sheetName val="Flow_Chart"/>
      <sheetName val="critérios"/>
      <sheetName val="DIAP,COTON 98"/>
      <sheetName val="BABY TOIL.98"/>
      <sheetName val="FLOWCHART-02"/>
      <sheetName val="PLMM-R$"/>
      <sheetName val="ANA MARIA"/>
      <sheetName val="CAPRICHO"/>
      <sheetName val="CASA CLAUDIA"/>
      <sheetName val="CLAUDIA"/>
      <sheetName val="CONTIGO"/>
      <sheetName val="ELLE"/>
      <sheetName val="EXAME"/>
      <sheetName val="MANEQUIM"/>
      <sheetName val="NOVA BELEZA"/>
      <sheetName val="NOVA"/>
      <sheetName val="PLACAR"/>
      <sheetName val="PLAYBOY"/>
      <sheetName val="QUATRO RODAS"/>
      <sheetName val="SAUDE"/>
      <sheetName val="SUPERINTERESSANTE"/>
      <sheetName val="VIAGEM E TURISMO"/>
      <sheetName val="VIP "/>
      <sheetName val="DIAP,COTON_98"/>
      <sheetName val="BABY_TOIL_98"/>
      <sheetName val="DIAP,COTON_981"/>
      <sheetName val="BABY_TOIL_981"/>
      <sheetName val="ANA_MARIA"/>
      <sheetName val="CASA_CLAUDIA"/>
      <sheetName val="NOVA_BELEZA"/>
      <sheetName val="QUATRO_RODAS"/>
      <sheetName val="VIAGEM_E_TURISMO"/>
      <sheetName val="VIP_"/>
      <sheetName val="ACCESO"/>
      <sheetName val="ANDEN"/>
      <sheetName val="ANTEPECHO"/>
      <sheetName val="BARANDAL"/>
      <sheetName val="COLUMNA"/>
      <sheetName val="ESTACION"/>
      <sheetName val="PERALTE"/>
      <sheetName val="RELOJ"/>
      <sheetName val="TOLVA"/>
      <sheetName val="TRABE"/>
      <sheetName val="Carteleras Fijas"/>
      <sheetName val="Kioscos"/>
      <sheetName val="Kioscos (2)"/>
      <sheetName val="Metrobus"/>
      <sheetName val="BITÁCORA"/>
      <sheetName val="ALCANCE"/>
      <sheetName val="SUMARIO"/>
      <sheetName val="TELEVISA COMPRA LIBRE 2020 "/>
      <sheetName val="TV AZTECA ABRIL"/>
      <sheetName val="IMAGEN"/>
      <sheetName val="TVP ABRIL"/>
      <sheetName val="RADIO LIV FEBRERO "/>
      <sheetName val="RADIO LIV ABRIL"/>
      <sheetName val="RADIO LIV NOV   HAVAS "/>
      <sheetName val="PUENTES BONUS"/>
      <sheetName val="VAR"/>
      <sheetName val="Img"/>
      <sheetName val="Listas"/>
      <sheetName val="SUMMARY TEMPLATE"/>
      <sheetName val="Start"/>
      <sheetName val="Ex rate"/>
      <sheetName val="LISTA"/>
      <sheetName val="RANKING TV"/>
      <sheetName val="negociación"/>
      <sheetName val="RANKING_TV"/>
      <sheetName val="RANKING_TV1"/>
      <sheetName val="DATA BASE"/>
      <sheetName val="RANKING_TV2"/>
      <sheetName val="RESUMEN DE INVERSIÓN"/>
      <sheetName val="TV PAGA"/>
      <sheetName val="TV PAGA (2)"/>
      <sheetName val="CENTROS COMERCIALES"/>
      <sheetName val="OOH"/>
      <sheetName val="CINEMEX"/>
      <sheetName val="CINEPOLIS"/>
      <sheetName val="Split Inversión Feb"/>
      <sheetName val="Resumen por campaña"/>
      <sheetName val="Consiguelo"/>
      <sheetName val="Local Campaign"/>
      <sheetName val="Always On"/>
      <sheetName val="Portabilidad "/>
      <sheetName val="Iphone"/>
      <sheetName val="Flash Sale"/>
      <sheetName val="Moto RAZR"/>
      <sheetName val="Accesorios"/>
      <sheetName val="Negocios"/>
      <sheetName val="Moto Hyper"/>
      <sheetName val="Validations"/>
      <sheetName val="VARIABLES"/>
      <sheetName val="Rk"/>
      <sheetName val="DatosTP"/>
      <sheetName val="Sheet16"/>
      <sheetName val="Volume shares wo charts"/>
      <sheetName val="Split_Inversión_Feb"/>
      <sheetName val="Resumen_por_campaña"/>
      <sheetName val="Local_Campaign"/>
      <sheetName val="Always_On"/>
      <sheetName val="Portabilidad_"/>
      <sheetName val="Flash_Sale"/>
      <sheetName val="Moto_RAZR"/>
      <sheetName val="Moto_Hyper"/>
      <sheetName val="Rkg Tv1"/>
      <sheetName val="Rkg Tv2"/>
      <sheetName val="RKG Rv4"/>
      <sheetName val="Rkg Rv3"/>
      <sheetName val="SEPT"/>
      <sheetName val="RADIO FRANCISCO STEREO"/>
      <sheetName val="RADIO QUITO"/>
      <sheetName val="1. Francisco Stereo 11-18 DIC."/>
      <sheetName val="LA OTRA FM "/>
      <sheetName val="Carteleras_Fijas"/>
      <sheetName val="Kioscos_(2)"/>
      <sheetName val="TELEVISA_COMPRA_LIBRE_2020_"/>
      <sheetName val="TV_AZTECA_ABRIL"/>
      <sheetName val="TVP_ABRIL"/>
      <sheetName val="RADIO_LIV_FEBRERO_"/>
      <sheetName val="RADIO_LIV_ABRIL"/>
      <sheetName val="RADIO_LIV_NOV___HAVAS_"/>
      <sheetName val="PUENTES_BONUS"/>
      <sheetName val="SUMMARY_TEMPLATE"/>
      <sheetName val="Ex_rate"/>
      <sheetName val="RESUMEN_DE_INVERSIÓN"/>
      <sheetName val="TV_PAGA"/>
      <sheetName val="TV_PAGA_(2)"/>
      <sheetName val="CENTROS_COMERCIALES"/>
      <sheetName val="CONTROL DE LISTAS"/>
      <sheetName val="ASSUMPTIONS"/>
      <sheetName val="Rkg_Tv1"/>
      <sheetName val="Rkg_Tv2"/>
      <sheetName val="RKG_Rv4"/>
      <sheetName val="Rkg_Rv3"/>
      <sheetName val="RANKING_TV3"/>
      <sheetName val="Rkg_Tv11"/>
      <sheetName val="Rkg_Tv21"/>
      <sheetName val="RKG_Rv41"/>
      <sheetName val="Rkg_Rv31"/>
      <sheetName val="DATA_BASE"/>
      <sheetName val="Guia_Financiera2"/>
      <sheetName val="Tarifas_Gobierno2"/>
      <sheetName val="TV_ABIERTA2"/>
      <sheetName val="Flow_Chart2"/>
      <sheetName val="Carteleras_Fijas1"/>
      <sheetName val="Kioscos_(2)1"/>
      <sheetName val="TELEVISA_COMPRA_LIBRE_2020_1"/>
      <sheetName val="TV_AZTECA_ABRIL1"/>
      <sheetName val="TVP_ABRIL1"/>
      <sheetName val="RADIO_LIV_FEBRERO_1"/>
      <sheetName val="RADIO_LIV_ABRIL1"/>
      <sheetName val="RADIO_LIV_NOV___HAVAS_1"/>
      <sheetName val="PUENTES_BONUS1"/>
      <sheetName val="SUMMARY_TEMPLATE1"/>
      <sheetName val="Ex_rate1"/>
      <sheetName val="RADIO_FRANCISCO_STEREO"/>
      <sheetName val="RADIO_QUITO"/>
      <sheetName val="1__Francisco_Stereo_11-18_DIC_"/>
      <sheetName val="LA_OTRA_FM_"/>
      <sheetName val="Split_Inversión_Feb1"/>
      <sheetName val="Resumen_por_campaña1"/>
      <sheetName val="Local_Campaign1"/>
      <sheetName val="Always_On1"/>
      <sheetName val="Portabilidad_1"/>
      <sheetName val="Flash_Sale1"/>
      <sheetName val="Moto_RAZR1"/>
      <sheetName val="Moto_Hyper1"/>
      <sheetName val="RESUMEN_DE_INVERSIÓN1"/>
      <sheetName val="TV_PAGA1"/>
      <sheetName val="TV_PAGA_(2)1"/>
      <sheetName val="CENTROS_COMERCIALES1"/>
      <sheetName val="Volume_shares_wo_charts"/>
      <sheetName val="CONTROL_DE_LISTAS"/>
      <sheetName val="Expense Form "/>
      <sheetName val="Media Plan"/>
      <sheetName val="Do not amend"/>
      <sheetName val="Base Digital"/>
      <sheetName val="Pub1_L10"/>
      <sheetName val="Prensa_diario10"/>
      <sheetName val="31_Jul_'0610"/>
      <sheetName val="FLOW_REVISTAS10"/>
      <sheetName val="NEWS_PREV10"/>
      <sheetName val="NA_MDO_Rollup9"/>
      <sheetName val="PRENSA_H_S__I9"/>
      <sheetName val="_1er_Trimestre9"/>
      <sheetName val="Fabric_Care_CR7"/>
      <sheetName val="Ex_16"/>
      <sheetName val="Jan__BPE_TEMPO6"/>
      <sheetName val="Budget_Coca-Cola5"/>
      <sheetName val="Regional_Budget5"/>
      <sheetName val="WRBM_Movie_TV_Check_List4"/>
      <sheetName val="ACTUALS_(USD)4"/>
      <sheetName val="RD_INT_1ª4"/>
      <sheetName val="Res__Mês3"/>
      <sheetName val="Seguro_de_Rating3"/>
      <sheetName val="Res_mes3"/>
      <sheetName val="ePromotions_Roll-Up3"/>
      <sheetName val="RATING_SPOTEO3"/>
      <sheetName val="ANAIBM_xls4"/>
      <sheetName val="flow__pren_P_F_3"/>
      <sheetName val="SPOT_DF3"/>
      <sheetName val="Guia_Financiera3"/>
      <sheetName val="Tarifas_Gobierno3"/>
      <sheetName val="TV_ABIERTA3"/>
      <sheetName val="Flow_Chart3"/>
      <sheetName val="Launch_Info2"/>
      <sheetName val="Ficha_Técnica2"/>
      <sheetName val="Lista_de_meios_e_veiculos2"/>
      <sheetName val="SUMMARY_TEMPLATE2"/>
      <sheetName val="Carteleras_Fijas2"/>
      <sheetName val="Kioscos_(2)2"/>
      <sheetName val="Ex_rate2"/>
      <sheetName val="RANKING_TV4"/>
      <sheetName val="TELEVISA_COMPRA_LIBRE_2020_2"/>
      <sheetName val="TV_AZTECA_ABRIL2"/>
      <sheetName val="TVP_ABRIL2"/>
      <sheetName val="RADIO_LIV_FEBRERO_2"/>
      <sheetName val="RADIO_LIV_ABRIL2"/>
      <sheetName val="RADIO_LIV_NOV___HAVAS_2"/>
      <sheetName val="PUENTES_BONUS2"/>
      <sheetName val="RESUMEN_DE_INVERSIÓN2"/>
      <sheetName val="TV_PAGA2"/>
      <sheetName val="TV_PAGA_(2)2"/>
      <sheetName val="CENTROS_COMERCIALES2"/>
      <sheetName val="Split_Inversión_Feb2"/>
      <sheetName val="Resumen_por_campaña2"/>
      <sheetName val="Local_Campaign2"/>
      <sheetName val="Always_On2"/>
      <sheetName val="Portabilidad_2"/>
      <sheetName val="Flash_Sale2"/>
      <sheetName val="Moto_RAZR2"/>
      <sheetName val="Moto_Hyper2"/>
      <sheetName val="Volume_shares_wo_charts1"/>
      <sheetName val="DATA_BASE1"/>
      <sheetName val="ANA_MARIA1"/>
      <sheetName val="CASA_CLAUDIA1"/>
      <sheetName val="NOVA_BELEZA1"/>
      <sheetName val="QUATRO_RODAS1"/>
      <sheetName val="VIAGEM_E_TURISMO1"/>
      <sheetName val="VIP_1"/>
      <sheetName val="RADIO_FRANCISCO_STEREO1"/>
      <sheetName val="RADIO_QUITO1"/>
      <sheetName val="1__Francisco_Stereo_11-18_DIC_1"/>
      <sheetName val="LA_OTRA_FM_1"/>
      <sheetName val="Dados_BS-042"/>
      <sheetName val="1_2_1_OM2"/>
      <sheetName val="CONTROL_DE_LISTAS1"/>
      <sheetName val="Pub1_L11"/>
      <sheetName val="Prensa_diario11"/>
      <sheetName val="31_Jul_'0611"/>
      <sheetName val="FLOW_REVISTAS11"/>
      <sheetName val="NEWS_PREV11"/>
      <sheetName val="NA_MDO_Rollup10"/>
      <sheetName val="PRENSA_H_S__I10"/>
      <sheetName val="_1er_Trimestre10"/>
      <sheetName val="Fabric_Care_CR8"/>
      <sheetName val="Ex_17"/>
      <sheetName val="Jan__BPE_TEMPO7"/>
      <sheetName val="Budget_Coca-Cola6"/>
      <sheetName val="Regional_Budget6"/>
      <sheetName val="WRBM_Movie_TV_Check_List5"/>
      <sheetName val="ACTUALS_(USD)5"/>
      <sheetName val="RD_INT_1ª5"/>
      <sheetName val="Res__Mês4"/>
      <sheetName val="Seguro_de_Rating4"/>
      <sheetName val="Res_mes4"/>
      <sheetName val="ePromotions_Roll-Up4"/>
      <sheetName val="RATING_SPOTEO4"/>
      <sheetName val="ANAIBM_xls5"/>
      <sheetName val="flow__pren_P_F_4"/>
      <sheetName val="SPOT_DF4"/>
      <sheetName val="Guia_Financiera4"/>
      <sheetName val="Tarifas_Gobierno4"/>
      <sheetName val="TV_ABIERTA4"/>
      <sheetName val="Flow_Chart4"/>
      <sheetName val="Launch_Info3"/>
      <sheetName val="Ficha_Técnica3"/>
      <sheetName val="Lista_de_meios_e_veiculos3"/>
      <sheetName val="SUMMARY_TEMPLATE3"/>
      <sheetName val="Carteleras_Fijas3"/>
      <sheetName val="Kioscos_(2)3"/>
      <sheetName val="Ex_rate3"/>
      <sheetName val="RANKING_TV5"/>
      <sheetName val="TELEVISA_COMPRA_LIBRE_2020_3"/>
      <sheetName val="TV_AZTECA_ABRIL3"/>
      <sheetName val="TVP_ABRIL3"/>
      <sheetName val="RADIO_LIV_FEBRERO_3"/>
      <sheetName val="RADIO_LIV_ABRIL3"/>
      <sheetName val="RADIO_LIV_NOV___HAVAS_3"/>
      <sheetName val="PUENTES_BONUS3"/>
      <sheetName val="RESUMEN_DE_INVERSIÓN3"/>
      <sheetName val="TV_PAGA3"/>
      <sheetName val="TV_PAGA_(2)3"/>
      <sheetName val="CENTROS_COMERCIALES3"/>
      <sheetName val="Split_Inversión_Feb3"/>
      <sheetName val="Resumen_por_campaña3"/>
      <sheetName val="Local_Campaign3"/>
      <sheetName val="Always_On3"/>
      <sheetName val="Portabilidad_3"/>
      <sheetName val="Flash_Sale3"/>
      <sheetName val="Moto_RAZR3"/>
      <sheetName val="Moto_Hyper3"/>
      <sheetName val="Volume_shares_wo_charts2"/>
      <sheetName val="DATA_BASE2"/>
      <sheetName val="ANA_MARIA2"/>
      <sheetName val="CASA_CLAUDIA2"/>
      <sheetName val="NOVA_BELEZA2"/>
      <sheetName val="QUATRO_RODAS2"/>
      <sheetName val="VIAGEM_E_TURISMO2"/>
      <sheetName val="VIP_2"/>
      <sheetName val="RADIO_FRANCISCO_STEREO2"/>
      <sheetName val="RADIO_QUITO2"/>
      <sheetName val="1__Francisco_Stereo_11-18_DIC_2"/>
      <sheetName val="LA_OTRA_FM_2"/>
      <sheetName val="Rkg_Tv12"/>
      <sheetName val="Rkg_Tv22"/>
      <sheetName val="RKG_Rv42"/>
      <sheetName val="Rkg_Rv32"/>
      <sheetName val="Dados_BS-043"/>
      <sheetName val="1_2_1_OM3"/>
      <sheetName val="CONTROL_DE_LISTAS2"/>
      <sheetName val="#¡REF"/>
      <sheetName val="Jan-Mar 99"/>
      <sheetName val="Est.REV."/>
      <sheetName val="DIAP,COTON_982"/>
      <sheetName val="BABY_TOIL_982"/>
      <sheetName val="ResGeral-NOV01"/>
      <sheetName val="Pub1_L12"/>
      <sheetName val="Prensa_diario12"/>
      <sheetName val="31_Jul_'0612"/>
      <sheetName val="NEWS_PREV12"/>
      <sheetName val="FLOW_REVISTAS12"/>
      <sheetName val="NA_MDO_Rollup11"/>
      <sheetName val="PRENSA_H_S__I11"/>
      <sheetName val="_1er_Trimestre11"/>
      <sheetName val="Fabric_Care_CR9"/>
      <sheetName val="Ex_18"/>
      <sheetName val="Jan__BPE_TEMPO8"/>
      <sheetName val="Budget_Coca-Cola7"/>
      <sheetName val="Regional_Budget7"/>
      <sheetName val="WRBM_Movie_TV_Check_List6"/>
      <sheetName val="RD_INT_1ª6"/>
      <sheetName val="Seguro_de_Rating5"/>
      <sheetName val="ANAIBM_xls6"/>
      <sheetName val="Dados_BS-044"/>
      <sheetName val="1_2_1_OM4"/>
      <sheetName val="Ficha_Técnica4"/>
      <sheetName val="Lista_de_meios_e_veiculos4"/>
      <sheetName val="ACTUALS_(USD)6"/>
      <sheetName val="Res_mes5"/>
      <sheetName val="Res__Mês5"/>
      <sheetName val="ePromotions_Roll-Up5"/>
      <sheetName val="RATING_SPOTEO5"/>
      <sheetName val="flow__pren_P_F_5"/>
      <sheetName val="SPOT_DF5"/>
      <sheetName val="Guia_Financiera5"/>
      <sheetName val="Tarifas_Gobierno5"/>
      <sheetName val="ANA_MARIA3"/>
      <sheetName val="CASA_CLAUDIA3"/>
      <sheetName val="NOVA_BELEZA3"/>
      <sheetName val="QUATRO_RODAS3"/>
      <sheetName val="VIAGEM_E_TURISMO3"/>
      <sheetName val="VIP_3"/>
      <sheetName val="Launch_Info4"/>
      <sheetName val="TV_ABIERTA5"/>
      <sheetName val="Flow_Chart5"/>
      <sheetName val="Carteleras_Fijas4"/>
      <sheetName val="Kioscos_(2)4"/>
      <sheetName val="TELEVISA_COMPRA_LIBRE_2020_4"/>
      <sheetName val="TV_AZTECA_ABRIL4"/>
      <sheetName val="TVP_ABRIL4"/>
      <sheetName val="RADIO_LIV_FEBRERO_4"/>
      <sheetName val="RADIO_LIV_ABRIL4"/>
      <sheetName val="RADIO_LIV_NOV___HAVAS_4"/>
      <sheetName val="PUENTES_BONUS4"/>
      <sheetName val="SUMMARY_TEMPLATE4"/>
      <sheetName val="Ex_rate4"/>
      <sheetName val="RANKING_TV6"/>
      <sheetName val="DATA_BASE3"/>
      <sheetName val="RESUMEN_DE_INVERSIÓN4"/>
      <sheetName val="TV_PAGA4"/>
      <sheetName val="TV_PAGA_(2)4"/>
      <sheetName val="CENTROS_COMERCIALES4"/>
      <sheetName val="Split_Inversión_Feb4"/>
      <sheetName val="Resumen_por_campaña4"/>
      <sheetName val="Local_Campaign4"/>
      <sheetName val="Always_On4"/>
      <sheetName val="Portabilidad_4"/>
      <sheetName val="Flash_Sale4"/>
      <sheetName val="Moto_RAZR4"/>
      <sheetName val="Moto_Hyper4"/>
      <sheetName val="Volume_shares_wo_charts3"/>
      <sheetName val="Rkg_Tv13"/>
      <sheetName val="Rkg_Tv23"/>
      <sheetName val="RKG_Rv43"/>
      <sheetName val="Rkg_Rv33"/>
      <sheetName val="RADIO_FRANCISCO_STEREO3"/>
      <sheetName val="RADIO_QUITO3"/>
      <sheetName val="1__Francisco_Stereo_11-18_DIC_3"/>
      <sheetName val="LA_OTRA_FM_3"/>
      <sheetName val="CONTROL_DE_LISTAS3"/>
      <sheetName val="Expense_Form_"/>
      <sheetName val="Media_Plan"/>
      <sheetName val="Do_not_amend"/>
      <sheetName val="Base_Digital"/>
      <sheetName val="DIAP,COTON_983"/>
      <sheetName val="BABY_TOIL_983"/>
      <sheetName val="Período"/>
    </sheetNames>
    <sheetDataSet>
      <sheetData sheetId="0" refreshError="1">
        <row r="10">
          <cell r="A10" t="str">
            <v>HOMBRE SALUDABLE</v>
          </cell>
          <cell r="O10">
            <v>183150.00000000003</v>
          </cell>
          <cell r="Q10">
            <v>90.499590499590482</v>
          </cell>
        </row>
        <row r="11">
          <cell r="Q11">
            <v>94.928774928774928</v>
          </cell>
        </row>
        <row r="12">
          <cell r="Q12">
            <v>149.26373202028725</v>
          </cell>
        </row>
        <row r="13">
          <cell r="Q13">
            <v>173.28895360931975</v>
          </cell>
        </row>
        <row r="14">
          <cell r="Q14">
            <v>270.17774851876231</v>
          </cell>
        </row>
        <row r="15">
          <cell r="Q15">
            <v>307.82608695652175</v>
          </cell>
        </row>
        <row r="16">
          <cell r="Q16">
            <v>324.22519713918945</v>
          </cell>
        </row>
        <row r="17">
          <cell r="Q17">
            <v>335.51198257080608</v>
          </cell>
        </row>
        <row r="18">
          <cell r="Q18">
            <v>361.62057067980413</v>
          </cell>
        </row>
        <row r="19">
          <cell r="Q19">
            <v>372.39583333333337</v>
          </cell>
        </row>
        <row r="20">
          <cell r="Q20">
            <v>394.58705942824236</v>
          </cell>
        </row>
        <row r="21">
          <cell r="Q21">
            <v>401.4118822412226</v>
          </cell>
        </row>
        <row r="22">
          <cell r="Q22">
            <v>431.74603174603175</v>
          </cell>
        </row>
        <row r="23">
          <cell r="Q23">
            <v>458.50109143827314</v>
          </cell>
        </row>
        <row r="24">
          <cell r="Q24">
            <v>471.68495085161754</v>
          </cell>
        </row>
        <row r="25">
          <cell r="Q25">
            <v>493.31806032836948</v>
          </cell>
        </row>
        <row r="26">
          <cell r="Q26">
            <v>494.14613898740885</v>
          </cell>
        </row>
        <row r="27">
          <cell r="Q27">
            <v>545.29254529254536</v>
          </cell>
        </row>
        <row r="28">
          <cell r="Q28">
            <v>568.86714321145132</v>
          </cell>
        </row>
        <row r="29">
          <cell r="Q29">
            <v>571.72557172557174</v>
          </cell>
        </row>
        <row r="30">
          <cell r="Q30">
            <v>576.02131718777093</v>
          </cell>
        </row>
        <row r="31">
          <cell r="Q31">
            <v>625.81490929705217</v>
          </cell>
        </row>
        <row r="32">
          <cell r="Q32">
            <v>635.36844135802471</v>
          </cell>
        </row>
        <row r="33">
          <cell r="Q33">
            <v>740.49234830961973</v>
          </cell>
        </row>
        <row r="34">
          <cell r="Q34">
            <v>747.34533702677743</v>
          </cell>
        </row>
        <row r="35">
          <cell r="Q35">
            <v>774.16523587357244</v>
          </cell>
        </row>
        <row r="36">
          <cell r="Q36">
            <v>811.35683760683764</v>
          </cell>
        </row>
        <row r="37">
          <cell r="Q37">
            <v>812.99545159194281</v>
          </cell>
        </row>
        <row r="38">
          <cell r="Q38">
            <v>815.72199730094474</v>
          </cell>
        </row>
        <row r="39">
          <cell r="Q39">
            <v>836.4769558799411</v>
          </cell>
        </row>
        <row r="40">
          <cell r="Q40">
            <v>846.25914989421756</v>
          </cell>
        </row>
        <row r="41">
          <cell r="Q41">
            <v>865.45454545454538</v>
          </cell>
        </row>
        <row r="42">
          <cell r="Q42">
            <v>987.49953427273192</v>
          </cell>
        </row>
        <row r="43">
          <cell r="Q43">
            <v>1037.8841607565012</v>
          </cell>
        </row>
        <row r="44">
          <cell r="Q44">
            <v>1047.6190476190477</v>
          </cell>
        </row>
        <row r="45">
          <cell r="Q45">
            <v>1060.3662551440332</v>
          </cell>
        </row>
        <row r="46">
          <cell r="Q46">
            <v>1082.2138435041659</v>
          </cell>
        </row>
        <row r="47">
          <cell r="Q47">
            <v>1108.5915847820609</v>
          </cell>
        </row>
        <row r="48">
          <cell r="Q48">
            <v>1204.3781554707671</v>
          </cell>
        </row>
        <row r="49">
          <cell r="Q49">
            <v>1214.1783029001074</v>
          </cell>
        </row>
        <row r="50">
          <cell r="Q50">
            <v>1215.9197994987469</v>
          </cell>
        </row>
        <row r="51">
          <cell r="Q51">
            <v>1253.3875338753389</v>
          </cell>
        </row>
        <row r="52">
          <cell r="Q52">
            <v>1313.2022471910113</v>
          </cell>
        </row>
        <row r="53">
          <cell r="Q53">
            <v>1314.2191256830597</v>
          </cell>
        </row>
        <row r="54">
          <cell r="Q54">
            <v>1376.1904761904761</v>
          </cell>
        </row>
        <row r="55">
          <cell r="Q55">
            <v>1735.5145202020201</v>
          </cell>
        </row>
        <row r="56">
          <cell r="Q56">
            <v>2111.8012422360252</v>
          </cell>
        </row>
        <row r="57">
          <cell r="Q57">
            <v>4442.508710801394</v>
          </cell>
        </row>
        <row r="58">
          <cell r="Q58">
            <v>5548.3875809899091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refreshError="1"/>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row r="10">
          <cell r="A10">
            <v>0</v>
          </cell>
        </row>
      </sheetData>
      <sheetData sheetId="190"/>
      <sheetData sheetId="191"/>
      <sheetData sheetId="192">
        <row r="10">
          <cell r="O10">
            <v>0</v>
          </cell>
        </row>
      </sheetData>
      <sheetData sheetId="193">
        <row r="10">
          <cell r="O10">
            <v>0</v>
          </cell>
        </row>
      </sheetData>
      <sheetData sheetId="194"/>
      <sheetData sheetId="195"/>
      <sheetData sheetId="196">
        <row r="10">
          <cell r="O10">
            <v>0</v>
          </cell>
        </row>
      </sheetData>
      <sheetData sheetId="197">
        <row r="10">
          <cell r="O10">
            <v>0</v>
          </cell>
        </row>
      </sheetData>
      <sheetData sheetId="198">
        <row r="10">
          <cell r="O10">
            <v>0</v>
          </cell>
        </row>
      </sheetData>
      <sheetData sheetId="199"/>
      <sheetData sheetId="200">
        <row r="10">
          <cell r="O10">
            <v>0</v>
          </cell>
        </row>
      </sheetData>
      <sheetData sheetId="201">
        <row r="10">
          <cell r="O10">
            <v>0</v>
          </cell>
        </row>
      </sheetData>
      <sheetData sheetId="202"/>
      <sheetData sheetId="203"/>
      <sheetData sheetId="204"/>
      <sheetData sheetId="205"/>
      <sheetData sheetId="206">
        <row r="10">
          <cell r="O10">
            <v>0</v>
          </cell>
        </row>
      </sheetData>
      <sheetData sheetId="207"/>
      <sheetData sheetId="208">
        <row r="10">
          <cell r="O10">
            <v>0</v>
          </cell>
        </row>
      </sheetData>
      <sheetData sheetId="209"/>
      <sheetData sheetId="210"/>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ow r="10">
          <cell r="A10" t="str">
            <v>Gpo. Pol</v>
          </cell>
        </row>
      </sheetData>
      <sheetData sheetId="323">
        <row r="10">
          <cell r="A10">
            <v>0</v>
          </cell>
        </row>
      </sheetData>
      <sheetData sheetId="324">
        <row r="10">
          <cell r="A10">
            <v>0</v>
          </cell>
        </row>
      </sheetData>
      <sheetData sheetId="325"/>
      <sheetData sheetId="326">
        <row r="10">
          <cell r="A10">
            <v>0</v>
          </cell>
        </row>
      </sheetData>
      <sheetData sheetId="327"/>
      <sheetData sheetId="328"/>
      <sheetData sheetId="329">
        <row r="10">
          <cell r="A10">
            <v>0</v>
          </cell>
        </row>
      </sheetData>
      <sheetData sheetId="330"/>
      <sheetData sheetId="331"/>
      <sheetData sheetId="332">
        <row r="10">
          <cell r="A10" t="str">
            <v>Gpo. Pol</v>
          </cell>
        </row>
      </sheetData>
      <sheetData sheetId="333">
        <row r="10">
          <cell r="A10">
            <v>0</v>
          </cell>
        </row>
      </sheetData>
      <sheetData sheetId="334">
        <row r="10">
          <cell r="A10">
            <v>0</v>
          </cell>
        </row>
      </sheetData>
      <sheetData sheetId="335"/>
      <sheetData sheetId="336">
        <row r="10">
          <cell r="O10">
            <v>0</v>
          </cell>
        </row>
      </sheetData>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ow r="10">
          <cell r="A10">
            <v>0</v>
          </cell>
        </row>
      </sheetData>
      <sheetData sheetId="347"/>
      <sheetData sheetId="348" refreshError="1"/>
      <sheetData sheetId="349"/>
      <sheetData sheetId="350">
        <row r="10">
          <cell r="O10">
            <v>0</v>
          </cell>
        </row>
      </sheetData>
      <sheetData sheetId="351">
        <row r="10">
          <cell r="O10">
            <v>0</v>
          </cell>
        </row>
      </sheetData>
      <sheetData sheetId="352"/>
      <sheetData sheetId="353">
        <row r="10">
          <cell r="A10">
            <v>0</v>
          </cell>
        </row>
      </sheetData>
      <sheetData sheetId="354"/>
      <sheetData sheetId="355"/>
      <sheetData sheetId="356"/>
      <sheetData sheetId="357"/>
      <sheetData sheetId="358">
        <row r="10">
          <cell r="O10">
            <v>0</v>
          </cell>
        </row>
      </sheetData>
      <sheetData sheetId="359">
        <row r="10">
          <cell r="O10">
            <v>0</v>
          </cell>
        </row>
      </sheetData>
      <sheetData sheetId="360"/>
      <sheetData sheetId="361"/>
      <sheetData sheetId="362">
        <row r="10">
          <cell r="O10">
            <v>0</v>
          </cell>
        </row>
      </sheetData>
      <sheetData sheetId="363"/>
      <sheetData sheetId="364"/>
      <sheetData sheetId="365"/>
      <sheetData sheetId="366"/>
      <sheetData sheetId="367"/>
      <sheetData sheetId="368">
        <row r="10">
          <cell r="A10">
            <v>0</v>
          </cell>
        </row>
      </sheetData>
      <sheetData sheetId="369" refreshError="1"/>
      <sheetData sheetId="370" refreshError="1"/>
      <sheetData sheetId="371" refreshError="1"/>
      <sheetData sheetId="372" refreshError="1"/>
      <sheetData sheetId="373" refreshError="1"/>
      <sheetData sheetId="374" refreshError="1"/>
      <sheetData sheetId="375"/>
      <sheetData sheetId="376">
        <row r="10">
          <cell r="O10">
            <v>0</v>
          </cell>
        </row>
      </sheetData>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row r="10">
          <cell r="O10">
            <v>0</v>
          </cell>
        </row>
      </sheetData>
      <sheetData sheetId="392">
        <row r="10">
          <cell r="A10" t="str">
            <v>Gpo. Pol</v>
          </cell>
        </row>
      </sheetData>
      <sheetData sheetId="393">
        <row r="10">
          <cell r="A10" t="str">
            <v>Gpo. Pol</v>
          </cell>
        </row>
      </sheetData>
      <sheetData sheetId="394"/>
      <sheetData sheetId="395"/>
      <sheetData sheetId="396"/>
      <sheetData sheetId="397"/>
      <sheetData sheetId="398">
        <row r="10">
          <cell r="A10">
            <v>0</v>
          </cell>
        </row>
      </sheetData>
      <sheetData sheetId="399">
        <row r="10">
          <cell r="A10">
            <v>0</v>
          </cell>
        </row>
      </sheetData>
      <sheetData sheetId="400"/>
      <sheetData sheetId="401"/>
      <sheetData sheetId="402"/>
      <sheetData sheetId="403"/>
      <sheetData sheetId="404"/>
      <sheetData sheetId="405"/>
      <sheetData sheetId="406"/>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row r="10">
          <cell r="A10" t="str">
            <v>Gpo. Pol</v>
          </cell>
        </row>
      </sheetData>
      <sheetData sheetId="424"/>
      <sheetData sheetId="425"/>
      <sheetData sheetId="426"/>
      <sheetData sheetId="427"/>
      <sheetData sheetId="428"/>
      <sheetData sheetId="429">
        <row r="10">
          <cell r="A10">
            <v>0</v>
          </cell>
        </row>
      </sheetData>
      <sheetData sheetId="430"/>
      <sheetData sheetId="431"/>
      <sheetData sheetId="432"/>
      <sheetData sheetId="433"/>
      <sheetData sheetId="434"/>
      <sheetData sheetId="435"/>
      <sheetData sheetId="436"/>
      <sheetData sheetId="437"/>
      <sheetData sheetId="438"/>
      <sheetData sheetId="439"/>
      <sheetData sheetId="440"/>
      <sheetData sheetId="441"/>
      <sheetData sheetId="442">
        <row r="10">
          <cell r="O10">
            <v>0</v>
          </cell>
        </row>
      </sheetData>
      <sheetData sheetId="443"/>
      <sheetData sheetId="444"/>
      <sheetData sheetId="445"/>
      <sheetData sheetId="446">
        <row r="10">
          <cell r="O10">
            <v>0</v>
          </cell>
        </row>
      </sheetData>
      <sheetData sheetId="447"/>
      <sheetData sheetId="448"/>
      <sheetData sheetId="449"/>
      <sheetData sheetId="450"/>
      <sheetData sheetId="451"/>
      <sheetData sheetId="452" refreshError="1"/>
      <sheetData sheetId="453" refreshError="1"/>
      <sheetData sheetId="454" refreshError="1"/>
      <sheetData sheetId="455" refreshError="1"/>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row r="10">
          <cell r="A10" t="str">
            <v>Gpo. Pol</v>
          </cell>
        </row>
      </sheetData>
      <sheetData sheetId="489"/>
      <sheetData sheetId="490"/>
      <sheetData sheetId="491"/>
      <sheetData sheetId="492"/>
      <sheetData sheetId="493"/>
      <sheetData sheetId="494"/>
      <sheetData sheetId="495"/>
      <sheetData sheetId="496">
        <row r="10">
          <cell r="A10">
            <v>0</v>
          </cell>
        </row>
      </sheetData>
      <sheetData sheetId="497"/>
      <sheetData sheetId="498"/>
      <sheetData sheetId="499"/>
      <sheetData sheetId="500"/>
      <sheetData sheetId="501"/>
      <sheetData sheetId="502"/>
      <sheetData sheetId="503"/>
      <sheetData sheetId="504"/>
      <sheetData sheetId="505"/>
      <sheetData sheetId="506"/>
      <sheetData sheetId="507">
        <row r="10">
          <cell r="O10">
            <v>0</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sheetData sheetId="604"/>
      <sheetData sheetId="605" refreshError="1"/>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row r="10">
          <cell r="A10" t="str">
            <v>Gpo. Pol</v>
          </cell>
        </row>
      </sheetData>
      <sheetData sheetId="646">
        <row r="10">
          <cell r="A10">
            <v>0</v>
          </cell>
        </row>
      </sheetData>
      <sheetData sheetId="647">
        <row r="10">
          <cell r="A10">
            <v>0</v>
          </cell>
        </row>
      </sheetData>
      <sheetData sheetId="648"/>
      <sheetData sheetId="649">
        <row r="10">
          <cell r="A10" t="str">
            <v>Gpo. Pol</v>
          </cell>
        </row>
      </sheetData>
      <sheetData sheetId="650">
        <row r="10">
          <cell r="A10">
            <v>0</v>
          </cell>
        </row>
      </sheetData>
      <sheetData sheetId="651">
        <row r="10">
          <cell r="A10">
            <v>0</v>
          </cell>
        </row>
      </sheetData>
      <sheetData sheetId="652"/>
      <sheetData sheetId="653">
        <row r="10">
          <cell r="O10">
            <v>0</v>
          </cell>
        </row>
      </sheetData>
      <sheetData sheetId="654"/>
      <sheetData sheetId="655"/>
      <sheetData sheetId="656"/>
      <sheetData sheetId="657"/>
      <sheetData sheetId="658"/>
      <sheetData sheetId="659">
        <row r="10">
          <cell r="O10">
            <v>0</v>
          </cell>
        </row>
      </sheetData>
      <sheetData sheetId="660"/>
      <sheetData sheetId="661">
        <row r="10">
          <cell r="A10">
            <v>0</v>
          </cell>
        </row>
      </sheetData>
      <sheetData sheetId="662"/>
      <sheetData sheetId="663">
        <row r="10">
          <cell r="O10">
            <v>0</v>
          </cell>
        </row>
      </sheetData>
      <sheetData sheetId="664"/>
      <sheetData sheetId="665"/>
      <sheetData sheetId="666">
        <row r="10">
          <cell r="O10">
            <v>0</v>
          </cell>
        </row>
      </sheetData>
      <sheetData sheetId="667"/>
      <sheetData sheetId="668"/>
      <sheetData sheetId="669">
        <row r="10">
          <cell r="A10">
            <v>0</v>
          </cell>
        </row>
      </sheetData>
      <sheetData sheetId="670"/>
      <sheetData sheetId="671"/>
      <sheetData sheetId="672"/>
      <sheetData sheetId="673"/>
      <sheetData sheetId="674"/>
      <sheetData sheetId="675"/>
      <sheetData sheetId="676"/>
      <sheetData sheetId="677"/>
      <sheetData sheetId="678">
        <row r="10">
          <cell r="O10">
            <v>0</v>
          </cell>
        </row>
      </sheetData>
      <sheetData sheetId="679"/>
      <sheetData sheetId="680"/>
      <sheetData sheetId="681"/>
      <sheetData sheetId="682"/>
      <sheetData sheetId="683"/>
      <sheetData sheetId="684"/>
      <sheetData sheetId="685"/>
      <sheetData sheetId="68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razil Sovereign"/>
      <sheetName val="Yield Curve"/>
      <sheetName val="Yield Curve (2)"/>
      <sheetName val="dados"/>
      <sheetName val="Brazil Swap"/>
      <sheetName val="Sheet2"/>
      <sheetName val="Treasuries"/>
      <sheetName val="Industrials"/>
      <sheetName val="Price"/>
      <sheetName val="Price (2)"/>
      <sheetName val="Feriados"/>
      <sheetName val="Sheet1"/>
      <sheetName val="Dados Cash"/>
      <sheetName val="MOL"/>
      <sheetName val="Sig Cycles_Accts &amp; Processes"/>
      <sheetName val="ACA"/>
      <sheetName val="PackAppear. (2)"/>
      <sheetName val="DePara"/>
      <sheetName val="ASA"/>
      <sheetName val="BH"/>
      <sheetName val="Resu.Capex"/>
      <sheetName val="Capex"/>
      <sheetName val="CNQ"/>
      <sheetName val="CV"/>
      <sheetName val="Disp"/>
      <sheetName val="Efic"/>
      <sheetName val="Efic.Consumo"/>
      <sheetName val="Meta_Fábricas"/>
      <sheetName val="Graf"/>
      <sheetName val="ICD's"/>
      <sheetName val="Micro_Fisico_Index"/>
      <sheetName val="Indisp"/>
      <sheetName val="Key_Points"/>
      <sheetName val="Meta_Individuais"/>
      <sheetName val="NS"/>
      <sheetName val="OOO"/>
      <sheetName val="OOO (2)"/>
      <sheetName val="PackAppear."/>
      <sheetName val="Paineis"/>
      <sheetName val="PEF_Mes"/>
      <sheetName val="PQCM"/>
      <sheetName val="PQCM (2)"/>
      <sheetName val="PQRM"/>
      <sheetName val="PQRM (2)"/>
      <sheetName val="Prod"/>
      <sheetName val="Qualid"/>
      <sheetName val="Res.Executivo"/>
      <sheetName val="SAC"/>
      <sheetName val="TMA"/>
      <sheetName val="TO"/>
      <sheetName val="Vol"/>
      <sheetName val="2001.10 Cerv"/>
      <sheetName val="PLAN SAC Cerveja"/>
      <sheetName val="PLAN SAC RefrigeNanc"/>
      <sheetName val="BaseCerv"/>
      <sheetName val="BaseNanc"/>
      <sheetName val="2001.04 Cerv"/>
      <sheetName val="Farol SAC Cerveja"/>
      <sheetName val="2001.04 Nanc"/>
      <sheetName val="Farol SAC Refrigenanc"/>
      <sheetName val="Pleitos"/>
      <sheetName val="Data"/>
      <sheetName val="Calc 1"/>
      <sheetName val="Dotaciones"/>
      <sheetName val="Worksheet"/>
      <sheetName val="Tudo"/>
      <sheetName val="Yield_Curve"/>
      <sheetName val="Yield_Curve_(2)"/>
      <sheetName val="Brazil_Sovereign"/>
      <sheetName val="Brazil_Swap"/>
      <sheetName val="Price_(2)"/>
      <sheetName val="Dados_Cash"/>
      <sheetName val="Relatório"/>
      <sheetName val="Recon_Pivot"/>
      <sheetName val="3-column"/>
      <sheetName val="Lists"/>
      <sheetName val="Step2_Histogram"/>
      <sheetName val="Step2_Correlation"/>
      <sheetName val="FLOWCHART-03"/>
      <sheetName val="Yield_Curve1"/>
      <sheetName val="Yield_Curve_(2)1"/>
      <sheetName val="Brazil_Sovereign1"/>
      <sheetName val="Brazil_Swap1"/>
      <sheetName val="Price_(2)1"/>
      <sheetName val="Dados_Cash1"/>
      <sheetName val="PackAppear__(2)"/>
      <sheetName val="Resu_Capex"/>
      <sheetName val="Efic_Consumo"/>
      <sheetName val="OOO_(2)"/>
      <sheetName val="PackAppear_"/>
      <sheetName val="PQCM_(2)"/>
      <sheetName val="PQRM_(2)"/>
      <sheetName val="Res_Executivo"/>
      <sheetName val="2001_10_Cerv"/>
      <sheetName val="PLAN_SAC_Cerveja"/>
      <sheetName val="PLAN_SAC_RefrigeNanc"/>
      <sheetName val="2001_04_Cerv"/>
      <sheetName val="Farol_SAC_Cerveja"/>
      <sheetName val="2001_04_Nanc"/>
      <sheetName val="Farol_SAC_Refrigenanc"/>
      <sheetName val="Sig_Cycles_Accts_&amp;_Processes"/>
      <sheetName val="Calc_1"/>
      <sheetName val="WF China_YTD"/>
      <sheetName val="Parameters"/>
      <sheetName val="Yield_Curve2"/>
      <sheetName val="Yield_Curve_(2)2"/>
      <sheetName val="Brazil_Sovereign2"/>
      <sheetName val="Brazil_Swap2"/>
      <sheetName val="Price_(2)2"/>
      <sheetName val="Dados_Cash2"/>
      <sheetName val="PackAppear__(2)1"/>
      <sheetName val="Resu_Capex1"/>
      <sheetName val="Efic_Consumo1"/>
      <sheetName val="OOO_(2)1"/>
      <sheetName val="PackAppear_1"/>
      <sheetName val="PQCM_(2)1"/>
      <sheetName val="PQRM_(2)1"/>
      <sheetName val="Res_Executivo1"/>
      <sheetName val="Sig_Cycles_Accts_&amp;_Processes1"/>
      <sheetName val="2001_10_Cerv1"/>
      <sheetName val="PLAN_SAC_Cerveja1"/>
      <sheetName val="PLAN_SAC_RefrigeNanc1"/>
      <sheetName val="2001_04_Cerv1"/>
      <sheetName val="Farol_SAC_Cerveja1"/>
      <sheetName val="2001_04_Nanc1"/>
      <sheetName val="Farol_SAC_Refrigenanc1"/>
      <sheetName val="Calc_11"/>
      <sheetName val="VOLUME"/>
      <sheetName val="Curve Comparisons"/>
      <sheetName val="bud99"/>
      <sheetName val="Riscos-Oport."/>
      <sheetName val="RET"/>
      <sheetName val="Parametrização"/>
      <sheetName val=""/>
      <sheetName val="[Curve Comp_x0000__x0000__x0000__x0000__x0000__x0000__x0000__x0000__x0000__x0000__x0000__x0000_Brazil S"/>
      <sheetName val="_Curve Comp"/>
      <sheetName val="Summary"/>
      <sheetName val="Hoja2"/>
      <sheetName val="Relatório SDG"/>
      <sheetName val="Reference"/>
      <sheetName val="Engine"/>
      <sheetName val="Assumptions"/>
      <sheetName val="Validate"/>
      <sheetName val="Financials"/>
      <sheetName val="EI Calc"/>
      <sheetName val="기간별 판매진척"/>
      <sheetName val="Table"/>
      <sheetName val="Graph"/>
      <sheetName val="요일 테이블"/>
      <sheetName val="기간별_판매진척"/>
      <sheetName val="Curve_Comparisons"/>
      <sheetName val="요일_테이블"/>
      <sheetName val="Controls"/>
      <sheetName val="LBO Model"/>
      <sheetName val="은행"/>
      <sheetName val="[Curve Comp????????????Brazil S"/>
      <sheetName val="Balance Fin ajust 2004"/>
      <sheetName val="Formulario"/>
      <sheetName val="bdic07"/>
      <sheetName val="EFECTIVO"/>
      <sheetName val="Bloomberg"/>
      <sheetName val="DATOS PARA INTERPOLACION"/>
      <sheetName val="DPN VALUE"/>
      <sheetName val="EVOLUMERCC"/>
      <sheetName val="PROM"/>
      <sheetName val="Tabla de amortización"/>
      <sheetName val="B-111"/>
      <sheetName val="Yield_Curve3"/>
      <sheetName val="Yield_Curve_(2)3"/>
      <sheetName val="Brazil_Sovereign3"/>
      <sheetName val="Brazil_Swap3"/>
      <sheetName val="Price_(2)3"/>
      <sheetName val="Dados_Cash3"/>
      <sheetName val="PackAppear__(2)2"/>
      <sheetName val="Resu_Capex2"/>
      <sheetName val="Efic_Consumo2"/>
      <sheetName val="OOO_(2)2"/>
      <sheetName val="PackAppear_2"/>
      <sheetName val="PQCM_(2)2"/>
      <sheetName val="PQRM_(2)2"/>
      <sheetName val="Res_Executivo2"/>
      <sheetName val="2001_10_Cerv2"/>
      <sheetName val="PLAN_SAC_Cerveja2"/>
      <sheetName val="PLAN_SAC_RefrigeNanc2"/>
      <sheetName val="2001_04_Cerv2"/>
      <sheetName val="Farol_SAC_Cerveja2"/>
      <sheetName val="2001_04_Nanc2"/>
      <sheetName val="Farol_SAC_Refrigenanc2"/>
      <sheetName val="Sig_Cycles_Accts_&amp;_Processes2"/>
      <sheetName val="Calc_12"/>
      <sheetName val="Riscos-Oport_"/>
      <sheetName val="WF_China_YTD"/>
      <sheetName val="Database"/>
      <sheetName val="MATRICES"/>
      <sheetName val="Yield_Curve4"/>
      <sheetName val="Yield_Curve_(2)4"/>
      <sheetName val="Brazil_Sovereign4"/>
      <sheetName val="Brazil_Swap4"/>
      <sheetName val="Price_(2)4"/>
      <sheetName val="Dados_Cash4"/>
      <sheetName val="PackAppear__(2)3"/>
      <sheetName val="Resu_Capex3"/>
      <sheetName val="Efic_Consumo3"/>
      <sheetName val="OOO_(2)3"/>
      <sheetName val="PackAppear_3"/>
      <sheetName val="PQCM_(2)3"/>
      <sheetName val="PQRM_(2)3"/>
      <sheetName val="Res_Executivo3"/>
      <sheetName val="2001_10_Cerv3"/>
      <sheetName val="PLAN_SAC_Cerveja3"/>
      <sheetName val="PLAN_SAC_RefrigeNanc3"/>
      <sheetName val="2001_04_Cerv3"/>
      <sheetName val="Farol_SAC_Cerveja3"/>
      <sheetName val="2001_04_Nanc3"/>
      <sheetName val="Farol_SAC_Refrigenanc3"/>
      <sheetName val="Sig_Cycles_Accts_&amp;_Processes3"/>
      <sheetName val="Calc_13"/>
      <sheetName val="WF_China_YTD1"/>
      <sheetName val="Curve_Comparisons1"/>
      <sheetName val="Riscos-Oport_1"/>
      <sheetName val="[Curve_CompBrazil_S"/>
      <sheetName val="_Curve_Comp"/>
      <sheetName val="Relatório_SDG"/>
      <sheetName val="기간별_판매진척1"/>
      <sheetName val="요일_테이블1"/>
      <sheetName val="EI_Calc"/>
      <sheetName val="LBO_Model"/>
      <sheetName val="[Curve_Comp????????????Brazil_S"/>
      <sheetName val="Balance_Fin_ajust_2004"/>
      <sheetName val="DATOS_PARA_INTERPOLACION"/>
      <sheetName val="DPN_VALUE"/>
      <sheetName val="Tabla_de_amortización"/>
      <sheetName val="Motivos"/>
      <sheetName val="Plan5"/>
      <sheetName val="Diária"/>
      <sheetName val="Plan2"/>
      <sheetName val="Plan3"/>
      <sheetName val="Coleta dados"/>
      <sheetName val="IV Confiabilidade"/>
      <sheetName val="IV Indisponibilidade"/>
      <sheetName val="Check R. Diária"/>
      <sheetName val="Histórico_Check R. Diária"/>
      <sheetName val="[Curve Comp_x005f_x0000__x005f_x0000__x0000"/>
      <sheetName val="_Curve Comp_x005f_x0000__x005f_x0000__x0000"/>
      <sheetName val="BaseDados"/>
      <sheetName val="Datos"/>
      <sheetName val="_Curve Comp____________Brazil S"/>
      <sheetName val="[Curve Comp"/>
      <sheetName val="Comparativo 99X00"/>
      <sheetName val="validaciones"/>
      <sheetName val="Tabela de Parâmetros"/>
      <sheetName val="Versao 1b ($=R$2,13)"/>
      <sheetName val="CRITERIOS"/>
      <sheetName val="BANCO"/>
      <sheetName val="2.주요계수총괄"/>
      <sheetName val="Pg 1"/>
      <sheetName val="STARTSHEET"/>
      <sheetName val="Vol-Mix x Seg AN"/>
      <sheetName val="Listas"/>
      <sheetName val="Fechamento Mês"/>
      <sheetName val="Recebimento"/>
      <sheetName val="Fechamento Diário"/>
      <sheetName val="High Light"/>
      <sheetName val="% Dispersão"/>
      <sheetName val="% Reprovação"/>
      <sheetName val="% Caco Limpo Unid."/>
      <sheetName val="Limpeza de Flint"/>
      <sheetName val="Recb. Coop."/>
      <sheetName val="Recb. Flint"/>
      <sheetName val="Apoio Material"/>
      <sheetName val="Apoio transp."/>
      <sheetName val="VLC_Packages"/>
      <sheetName val="BD"/>
      <sheetName val="Indice"/>
      <sheetName val="5.1"/>
      <sheetName val="INVESTMENTS EUR"/>
      <sheetName val="DIVESTMENTS EUR"/>
      <sheetName val="Empresas"/>
      <sheetName val="Price DB"/>
      <sheetName val="CostComponent"/>
      <sheetName val="source"/>
      <sheetName val="BLP"/>
      <sheetName val="_Curve Comp_x005f_x005f_x005f_x0000__x005f_x005f_"/>
      <sheetName val="[Curve Comp_x005f_x005f_x005f_x0000__x005f_x005f_"/>
      <sheetName val="1o_Sem"/>
      <sheetName val="2o_Sem"/>
      <sheetName val="ID_Ano"/>
      <sheetName val="Sistema"/>
      <sheetName val="Données LMU"/>
      <sheetName val="Pareto"/>
      <sheetName val="CONTADOR"/>
      <sheetName val="PGK-1610"/>
      <sheetName val="PE1"/>
      <sheetName val="RS1"/>
      <sheetName val="SC1"/>
      <sheetName val="SP1"/>
      <sheetName val="BAU"/>
      <sheetName val="CAM"/>
      <sheetName val="CEE"/>
      <sheetName val="CUR"/>
      <sheetName val="DF"/>
      <sheetName val="PRP"/>
      <sheetName val="RIB"/>
      <sheetName val="RJ"/>
      <sheetName val="SAL"/>
      <sheetName val="SAN"/>
      <sheetName val="SCA"/>
      <sheetName val="Curve%20Comparisons.xls"/>
      <sheetName val="SJC"/>
      <sheetName val="SJR"/>
      <sheetName val="SOR"/>
      <sheetName val="Passo2_Histograma"/>
      <sheetName val="Total CDD"/>
      <sheetName val="total list"/>
      <sheetName val="Tables"/>
      <sheetName val="Catalogo"/>
      <sheetName val="Setup"/>
      <sheetName val="base"/>
      <sheetName val="Tabelas"/>
      <sheetName val="VICTEL ($R)"/>
      <sheetName val="PLMM-R$"/>
      <sheetName val="producto"/>
      <sheetName val="_Curve_CompBrazil_S"/>
      <sheetName val="_Curve_Comp____________Brazil_S"/>
      <sheetName val="판매진척"/>
      <sheetName val="LISTA SUSPENSA"/>
      <sheetName val="Directrices de Metas 2017"/>
      <sheetName val="BC - Main model"/>
      <sheetName val="Integração - Earned Value"/>
      <sheetName val="BEAT "/>
      <sheetName val="CIEL PURIFICADA "/>
      <sheetName val="DISNEY "/>
      <sheetName val="FANTA "/>
      <sheetName val="FRESCA "/>
      <sheetName val="COCA-COLA EXPORT"/>
      <sheetName val="COCA-COLA LIGHT "/>
      <sheetName val="LIFT "/>
      <sheetName val="NESTEA "/>
      <sheetName val="POWERADE "/>
      <sheetName val="SENZAO "/>
      <sheetName val="SPRITE"/>
      <sheetName val="Lojas"/>
      <sheetName val="TABELA DE PREÇOS"/>
      <sheetName val="COEFICIENTES"/>
      <sheetName val="Yield_Curve6"/>
      <sheetName val="Yield_Curve_(2)6"/>
      <sheetName val="Brazil_Sovereign6"/>
      <sheetName val="Brazil_Swap6"/>
      <sheetName val="Price_(2)6"/>
      <sheetName val="Dados_Cash6"/>
      <sheetName val="기간별_판매진척3"/>
      <sheetName val="Curve_Comparisons3"/>
      <sheetName val="요일_테이블3"/>
      <sheetName val="PackAppear__(2)5"/>
      <sheetName val="Resu_Capex5"/>
      <sheetName val="Efic_Consumo5"/>
      <sheetName val="OOO_(2)5"/>
      <sheetName val="PackAppear_5"/>
      <sheetName val="PQCM_(2)5"/>
      <sheetName val="PQRM_(2)5"/>
      <sheetName val="Res_Executivo5"/>
      <sheetName val="2001_10_Cerv5"/>
      <sheetName val="PLAN_SAC_Cerveja5"/>
      <sheetName val="PLAN_SAC_RefrigeNanc5"/>
      <sheetName val="2001_04_Cerv5"/>
      <sheetName val="Farol_SAC_Cerveja5"/>
      <sheetName val="2001_04_Nanc5"/>
      <sheetName val="Farol_SAC_Refrigenanc5"/>
      <sheetName val="Sig_Cycles_Accts_&amp;_Processes5"/>
      <sheetName val="Calc_15"/>
      <sheetName val="_Curve_Comp2"/>
      <sheetName val="WF_China_YTD3"/>
      <sheetName val="Riscos-Oport_3"/>
      <sheetName val="Relatório_SDG2"/>
      <sheetName val="EI_Calc2"/>
      <sheetName val="LBO_Model2"/>
      <sheetName val="[Curve_Comp????????????Brazil_2"/>
      <sheetName val="Balance_Fin_ajust_20042"/>
      <sheetName val="DATOS_PARA_INTERPOLACION2"/>
      <sheetName val="DPN_VALUE2"/>
      <sheetName val="Tabla_de_amortización2"/>
      <sheetName val="Coleta_dados1"/>
      <sheetName val="IV_Confiabilidade1"/>
      <sheetName val="IV_Indisponibilidade1"/>
      <sheetName val="Check_R__Diária1"/>
      <sheetName val="Histórico_Check_R__Diária1"/>
      <sheetName val="[Curve_Comp_x005f_x0000__x005f_x0000__x0001"/>
      <sheetName val="_Curve_Comp_x005f_x0000__x005f_x0000__x0001"/>
      <sheetName val="_Curve_Comp____________Brazil_1"/>
      <sheetName val="2_주요계수총괄1"/>
      <sheetName val="[Curve_Comp1"/>
      <sheetName val="Comparativo_99X001"/>
      <sheetName val="Tabela_de_Parâmetros1"/>
      <sheetName val="Versao_1b_($=R$2,13)1"/>
      <sheetName val="Pg_11"/>
      <sheetName val="Vol-Mix_x_Seg_AN1"/>
      <sheetName val="Fechamento_Mês1"/>
      <sheetName val="Fechamento_Diário1"/>
      <sheetName val="High_Light1"/>
      <sheetName val="%_Dispersão1"/>
      <sheetName val="%_Reprovação1"/>
      <sheetName val="%_Caco_Limpo_Unid_1"/>
      <sheetName val="Limpeza_de_Flint1"/>
      <sheetName val="Recb__Coop_1"/>
      <sheetName val="Recb__Flint1"/>
      <sheetName val="Apoio_Material1"/>
      <sheetName val="Apoio_transp_1"/>
      <sheetName val="INVESTMENTS_EUR"/>
      <sheetName val="DIVESTMENTS_EUR"/>
      <sheetName val="5_1"/>
      <sheetName val="Price_DB"/>
      <sheetName val="_Curve_Comp_x005f_x005f_x005f_x0000__x005f_x005f_"/>
      <sheetName val="[Curve_Comp_x005f_x005f_x005f_x0000__x005f_x005f_"/>
      <sheetName val="Données_LMU"/>
      <sheetName val="total_list"/>
      <sheetName val="Yield_Curve5"/>
      <sheetName val="Yield_Curve_(2)5"/>
      <sheetName val="Brazil_Sovereign5"/>
      <sheetName val="Brazil_Swap5"/>
      <sheetName val="Price_(2)5"/>
      <sheetName val="Dados_Cash5"/>
      <sheetName val="기간별_판매진척2"/>
      <sheetName val="Curve_Comparisons2"/>
      <sheetName val="요일_테이블2"/>
      <sheetName val="PackAppear__(2)4"/>
      <sheetName val="Resu_Capex4"/>
      <sheetName val="Efic_Consumo4"/>
      <sheetName val="OOO_(2)4"/>
      <sheetName val="PackAppear_4"/>
      <sheetName val="PQCM_(2)4"/>
      <sheetName val="PQRM_(2)4"/>
      <sheetName val="Res_Executivo4"/>
      <sheetName val="2001_10_Cerv4"/>
      <sheetName val="PLAN_SAC_Cerveja4"/>
      <sheetName val="PLAN_SAC_RefrigeNanc4"/>
      <sheetName val="2001_04_Cerv4"/>
      <sheetName val="Farol_SAC_Cerveja4"/>
      <sheetName val="2001_04_Nanc4"/>
      <sheetName val="Farol_SAC_Refrigenanc4"/>
      <sheetName val="Sig_Cycles_Accts_&amp;_Processes4"/>
      <sheetName val="Calc_14"/>
      <sheetName val="_Curve_Comp1"/>
      <sheetName val="WF_China_YTD2"/>
      <sheetName val="Riscos-Oport_2"/>
      <sheetName val="Relatório_SDG1"/>
      <sheetName val="EI_Calc1"/>
      <sheetName val="LBO_Model1"/>
      <sheetName val="[Curve_Comp????????????Brazil_1"/>
      <sheetName val="Balance_Fin_ajust_20041"/>
      <sheetName val="DATOS_PARA_INTERPOLACION1"/>
      <sheetName val="DPN_VALUE1"/>
      <sheetName val="Tabla_de_amortización1"/>
      <sheetName val="Coleta_dados"/>
      <sheetName val="IV_Confiabilidade"/>
      <sheetName val="IV_Indisponibilidade"/>
      <sheetName val="Check_R__Diária"/>
      <sheetName val="Histórico_Check_R__Diária"/>
      <sheetName val="[Curve_Comp_x005f_x0000__x005f_x0000__x0000"/>
      <sheetName val="_Curve_Comp_x005f_x0000__x005f_x0000__x0000"/>
      <sheetName val="2_주요계수총괄"/>
      <sheetName val="[Curve_Comp"/>
      <sheetName val="Comparativo_99X00"/>
      <sheetName val="Tabela_de_Parâmetros"/>
      <sheetName val="Versao_1b_($=R$2,13)"/>
      <sheetName val="Pg_1"/>
      <sheetName val="Vol-Mix_x_Seg_AN"/>
      <sheetName val="Fechamento_Mês"/>
      <sheetName val="Fechamento_Diário"/>
      <sheetName val="High_Light"/>
      <sheetName val="%_Dispersão"/>
      <sheetName val="%_Reprovação"/>
      <sheetName val="%_Caco_Limpo_Unid_"/>
      <sheetName val="Limpeza_de_Flint"/>
      <sheetName val="Recb__Coop_"/>
      <sheetName val="Recb__Flint"/>
      <sheetName val="Apoio_Material"/>
      <sheetName val="Apoio_transp_"/>
      <sheetName val="코드"/>
      <sheetName val="_Curve Comp_x0000__x0000__x0000"/>
      <sheetName val="_Curve Comp_x005f_x0000__"/>
      <sheetName val="CausasProblemasFolios"/>
      <sheetName val="Base de datos"/>
      <sheetName val="TOP KPIs MTM"/>
      <sheetName val="Total_CDD"/>
      <sheetName val="Data Validation"/>
      <sheetName val="PozoPivot"/>
      <sheetName val="InyeccionPivot"/>
      <sheetName val="RG Depots"/>
      <sheetName val="plamarc"/>
      <sheetName val="Desconto"/>
      <sheetName val="Outubro 2018"/>
      <sheetName val="Datos Cta Balance"/>
      <sheetName val="IMMATREN"/>
      <sheetName val="prog. tv aberta ca"/>
      <sheetName val="prog. tv aberta fox"/>
      <sheetName val="TABELA_DE_PREÇOS"/>
      <sheetName val="Yield_Curve7"/>
      <sheetName val="Yield_Curve_(2)7"/>
      <sheetName val="Brazil_Sovereign7"/>
      <sheetName val="Brazil_Swap7"/>
      <sheetName val="Price_(2)7"/>
      <sheetName val="Dados_Cash7"/>
      <sheetName val="Sig_Cycles_Accts_&amp;_Processes6"/>
      <sheetName val="PackAppear__(2)6"/>
      <sheetName val="Resu_Capex6"/>
      <sheetName val="Efic_Consumo6"/>
      <sheetName val="OOO_(2)6"/>
      <sheetName val="PackAppear_6"/>
      <sheetName val="PQCM_(2)6"/>
      <sheetName val="PQRM_(2)6"/>
      <sheetName val="Res_Executivo6"/>
      <sheetName val="2001_10_Cerv6"/>
      <sheetName val="PLAN_SAC_Cerveja6"/>
      <sheetName val="PLAN_SAC_RefrigeNanc6"/>
      <sheetName val="2001_04_Cerv6"/>
      <sheetName val="Farol_SAC_Cerveja6"/>
      <sheetName val="2001_04_Nanc6"/>
      <sheetName val="Farol_SAC_Refrigenanc6"/>
      <sheetName val="Calc_16"/>
      <sheetName val="WF_China_YTD4"/>
      <sheetName val="Curve_Comparisons4"/>
      <sheetName val="Riscos-Oport_4"/>
      <sheetName val="_Curve_Comp3"/>
      <sheetName val="Relatório_SDG3"/>
      <sheetName val="EI_Calc3"/>
      <sheetName val="기간별_판매진척4"/>
      <sheetName val="요일_테이블4"/>
      <sheetName val="LBO_Model3"/>
      <sheetName val="[Curve_Comp????????????Brazil_3"/>
      <sheetName val="Balance_Fin_ajust_20043"/>
      <sheetName val="DATOS_PARA_INTERPOLACION3"/>
      <sheetName val="DPN_VALUE3"/>
      <sheetName val="Tabla_de_amortización3"/>
      <sheetName val="Curve%20Comparisons_xls"/>
      <sheetName val="Coleta_dados2"/>
      <sheetName val="IV_Confiabilidade2"/>
      <sheetName val="IV_Indisponibilidade2"/>
      <sheetName val="Check_R__Diária2"/>
      <sheetName val="Histórico_Check_R__Diária2"/>
      <sheetName val="[Curve_Comp_x005f_x0000__x005f_x0000__x0002"/>
      <sheetName val="_Curve_Comp_x005f_x0000__x005f_x0000__x0002"/>
      <sheetName val="_Curve_Comp____________Brazil_2"/>
      <sheetName val="[Curve_Comp2"/>
      <sheetName val="Comparativo_99X002"/>
      <sheetName val="Tabela_de_Parâmetros2"/>
      <sheetName val="Versao_1b_($=R$2,13)2"/>
      <sheetName val="2_주요계수총괄2"/>
      <sheetName val="Pg_12"/>
      <sheetName val="Vol-Mix_x_Seg_AN2"/>
      <sheetName val="Fechamento_Mês2"/>
      <sheetName val="Fechamento_Diário2"/>
      <sheetName val="High_Light2"/>
      <sheetName val="%_Dispersão2"/>
      <sheetName val="%_Reprovação2"/>
      <sheetName val="%_Caco_Limpo_Unid_2"/>
      <sheetName val="Limpeza_de_Flint2"/>
      <sheetName val="Recb__Coop_2"/>
      <sheetName val="Recb__Flint2"/>
      <sheetName val="Apoio_Material2"/>
      <sheetName val="Apoio_transp_2"/>
      <sheetName val="5_11"/>
      <sheetName val="INVESTMENTS_EUR1"/>
      <sheetName val="DIVESTMENTS_EUR1"/>
      <sheetName val="Price_DB1"/>
      <sheetName val="_Curve_Comp_x005f_x005f_x005f_x0000__x005f1"/>
      <sheetName val="[Curve_Comp_x005f_x005f_x005f_x0000__x005f1"/>
      <sheetName val="Données_LMU1"/>
      <sheetName val="Total_CDD1"/>
      <sheetName val="total_list1"/>
      <sheetName val="LISTA_SUSPENSA"/>
      <sheetName val="Directrices_de_Metas_2017"/>
      <sheetName val="VICTEL_($R)"/>
      <sheetName val="BC_-_Main_model"/>
      <sheetName val="Integração_-_Earned_Value"/>
      <sheetName val="BEAT_"/>
      <sheetName val="CIEL_PURIFICADA_"/>
      <sheetName val="DISNEY_"/>
      <sheetName val="FANTA_"/>
      <sheetName val="FRESCA_"/>
      <sheetName val="COCA-COLA_EXPORT"/>
      <sheetName val="COCA-COLA_LIGHT_"/>
      <sheetName val="LIFT_"/>
      <sheetName val="NESTEA_"/>
      <sheetName val="POWERADE_"/>
      <sheetName val="SENZAO_"/>
      <sheetName val="_Curve_Comp_x0000"/>
      <sheetName val="_Curve_Comp_x005f_x0000__"/>
      <sheetName val="Base_de_datos"/>
      <sheetName val="TOP_KPIs_MTM"/>
      <sheetName val="Data_Validation"/>
      <sheetName val="RG_Depots"/>
      <sheetName val="Outubro_2018"/>
      <sheetName val="prog__tv_aberta_ca"/>
      <sheetName val="prog__tv_aberta_fox"/>
      <sheetName val="TABELA_DE_PREÇOS1"/>
      <sheetName val="Yield_Curve8"/>
      <sheetName val="Yield_Curve_(2)8"/>
      <sheetName val="Brazil_Sovereign8"/>
      <sheetName val="Brazil_Swap8"/>
      <sheetName val="Price_(2)8"/>
      <sheetName val="Dados_Cash8"/>
      <sheetName val="Sig_Cycles_Accts_&amp;_Processes7"/>
      <sheetName val="PackAppear__(2)7"/>
      <sheetName val="Resu_Capex7"/>
      <sheetName val="Efic_Consumo7"/>
      <sheetName val="OOO_(2)7"/>
      <sheetName val="PackAppear_7"/>
      <sheetName val="PQCM_(2)7"/>
      <sheetName val="PQRM_(2)7"/>
      <sheetName val="Res_Executivo7"/>
      <sheetName val="2001_10_Cerv7"/>
      <sheetName val="PLAN_SAC_Cerveja7"/>
      <sheetName val="PLAN_SAC_RefrigeNanc7"/>
      <sheetName val="2001_04_Cerv7"/>
      <sheetName val="Farol_SAC_Cerveja7"/>
      <sheetName val="2001_04_Nanc7"/>
      <sheetName val="Farol_SAC_Refrigenanc7"/>
      <sheetName val="Calc_17"/>
      <sheetName val="WF_China_YTD5"/>
      <sheetName val="Curve_Comparisons5"/>
      <sheetName val="Riscos-Oport_5"/>
      <sheetName val="_Curve_Comp4"/>
      <sheetName val="Relatório_SDG4"/>
      <sheetName val="EI_Calc4"/>
      <sheetName val="기간별_판매진척5"/>
      <sheetName val="요일_테이블5"/>
      <sheetName val="LBO_Model4"/>
      <sheetName val="[Curve_Comp????????????Brazil_4"/>
      <sheetName val="Balance_Fin_ajust_20044"/>
      <sheetName val="DATOS_PARA_INTERPOLACION4"/>
      <sheetName val="DPN_VALUE4"/>
      <sheetName val="Tabla_de_amortización4"/>
      <sheetName val="Curve%20Comparisons_xls1"/>
      <sheetName val="Coleta_dados3"/>
      <sheetName val="IV_Confiabilidade3"/>
      <sheetName val="IV_Indisponibilidade3"/>
      <sheetName val="Check_R__Diária3"/>
      <sheetName val="Histórico_Check_R__Diária3"/>
      <sheetName val="[Curve_Comp_x005f_x0000__x005f_x0000__x0003"/>
      <sheetName val="_Curve_Comp_x005f_x0000__x005f_x0000__x0003"/>
      <sheetName val="_Curve_Comp____________Brazil_3"/>
      <sheetName val="[Curve_Comp3"/>
      <sheetName val="Comparativo_99X003"/>
      <sheetName val="Tabela_de_Parâmetros3"/>
      <sheetName val="Versao_1b_($=R$2,13)3"/>
      <sheetName val="2_주요계수총괄3"/>
      <sheetName val="Pg_13"/>
      <sheetName val="Vol-Mix_x_Seg_AN3"/>
      <sheetName val="Fechamento_Mês3"/>
      <sheetName val="Fechamento_Diário3"/>
      <sheetName val="High_Light3"/>
      <sheetName val="%_Dispersão3"/>
      <sheetName val="%_Reprovação3"/>
      <sheetName val="%_Caco_Limpo_Unid_3"/>
      <sheetName val="Limpeza_de_Flint3"/>
      <sheetName val="Recb__Coop_3"/>
      <sheetName val="Recb__Flint3"/>
      <sheetName val="Apoio_Material3"/>
      <sheetName val="Apoio_transp_3"/>
      <sheetName val="5_12"/>
      <sheetName val="INVESTMENTS_EUR2"/>
      <sheetName val="DIVESTMENTS_EUR2"/>
      <sheetName val="Price_DB2"/>
      <sheetName val="_Curve_Comp_x005f_x005f_x005f_x0000__x005f2"/>
      <sheetName val="[Curve_Comp_x005f_x005f_x005f_x0000__x005f2"/>
      <sheetName val="Données_LMU2"/>
      <sheetName val="Total_CDD2"/>
      <sheetName val="total_list2"/>
      <sheetName val="LISTA_SUSPENSA1"/>
      <sheetName val="Directrices_de_Metas_20171"/>
      <sheetName val="VICTEL_($R)1"/>
      <sheetName val="BC_-_Main_model1"/>
      <sheetName val="Integração_-_Earned_Value1"/>
      <sheetName val="BEAT_1"/>
      <sheetName val="CIEL_PURIFICADA_1"/>
      <sheetName val="DISNEY_1"/>
      <sheetName val="FANTA_1"/>
      <sheetName val="FRESCA_1"/>
      <sheetName val="COCA-COLA_EXPORT1"/>
      <sheetName val="COCA-COLA_LIGHT_1"/>
      <sheetName val="LIFT_1"/>
      <sheetName val="NESTEA_1"/>
      <sheetName val="POWERADE_1"/>
      <sheetName val="SENZAO_1"/>
      <sheetName val="_Curve_Comp_x005f_x0000__1"/>
      <sheetName val="Base_de_datos1"/>
      <sheetName val="TOP_KPIs_MTM1"/>
      <sheetName val="Data_Validation1"/>
      <sheetName val="RG_Depots1"/>
      <sheetName val="Outubro_20181"/>
      <sheetName val="prog__tv_aberta_ca1"/>
      <sheetName val="prog__tv_aberta_fox1"/>
      <sheetName val="distr.outdoor"/>
      <sheetName val="Dados BS-04"/>
      <sheetName val="KHORA"/>
      <sheetName val="Menu"/>
      <sheetName val="PLAN DE ACCION"/>
      <sheetName val="drop down menu"/>
      <sheetName val="0106"/>
      <sheetName val="0206"/>
      <sheetName val="0506"/>
      <sheetName val="0606"/>
      <sheetName val="0708"/>
      <sheetName val="0806"/>
      <sheetName val="0906"/>
      <sheetName val="Noviembre"/>
      <sheetName val="Septiembre"/>
      <sheetName val="Agosto"/>
      <sheetName val="Julio"/>
      <sheetName val="Junio"/>
      <sheetName val="XLR_NoRangeSheet"/>
      <sheetName val="POA"/>
      <sheetName val="INGRESO"/>
      <sheetName val="Hoja1"/>
      <sheetName val="Hoja5"/>
      <sheetName val="Hoja3"/>
      <sheetName val="Principal"/>
      <sheetName val="progr"/>
      <sheetName val="PERSONAS"/>
      <sheetName val="2017"/>
      <sheetName val="Graf Planeadores"/>
      <sheetName val="DROP"/>
      <sheetName val="DROP "/>
      <sheetName val="01.2 valor da up"/>
      <sheetName val="Plan de Acción"/>
      <sheetName val="Combo"/>
      <sheetName val="구분"/>
      <sheetName val="#REF!"/>
      <sheetName val="LSS pivot"/>
      <sheetName val="Value lists"/>
      <sheetName val="2RF98 (Mkt 9%)"/>
      <sheetName val="Share Price 2002"/>
      <sheetName val="PM"/>
      <sheetName val="Tela Inicial"/>
      <sheetName val="Cálculo TMEF-TMR"/>
      <sheetName val="TMEF - TMR 131"/>
      <sheetName val="TMEF - TMR 151"/>
      <sheetName val="#¡REF"/>
      <sheetName val="RESULTADOS"/>
      <sheetName val="GR55_Template"/>
      <sheetName val="5_13"/>
      <sheetName val="INVESTMENTS_EUR3"/>
      <sheetName val="DIVESTMENTS_EUR3"/>
      <sheetName val="Price_DB3"/>
      <sheetName val="_Curve_Comp_x005f_x005f_x005f_x0000__x005f3"/>
      <sheetName val="[Curve_Comp_x005f_x005f_x005f_x0000__x005f3"/>
      <sheetName val="Données_LMU3"/>
      <sheetName val="Total_CDD3"/>
      <sheetName val="total_list3"/>
      <sheetName val="Curve%20Comparisons_xls2"/>
      <sheetName val="LISTA_SUSPENSA2"/>
      <sheetName val="Directrices_de_Metas_20172"/>
      <sheetName val="PLAN_DE_ACCION"/>
      <sheetName val="drop_down_menu"/>
      <sheetName val="Graf_Planeadores"/>
      <sheetName val="DROP_"/>
      <sheetName val="01_2_valor_da_up"/>
      <sheetName val="Plan_de_Acción"/>
      <sheetName val="Como_Estamos1"/>
      <sheetName val="CADASTRO"/>
      <sheetName val="Load Data"/>
      <sheetName val="Data Input Sheet"/>
      <sheetName val="[Curve Comp_x0000__x0000__x0000"/>
      <sheetName val="[Curve Comp_x005f_x0000__"/>
      <sheetName val="[Curve_Comp_x0000__x0000__x0001"/>
      <sheetName val="_Curve_Comp_x0000__x0000__x0001"/>
      <sheetName val="[Curve_Comp_x005f_x0000__"/>
      <sheetName val="[Curve_Comp_x0000__x0000__x0000"/>
      <sheetName val="_Curve_Comp_x0000__x0000__x0000"/>
      <sheetName val="_Curve Comp_x0000__"/>
      <sheetName val="_Curve_Comp_x005f_x0000__x005f1"/>
      <sheetName val="[Curve_Comp_x005f_x0000__x005f1"/>
      <sheetName val="[Curve_Comp_x0000__x0000__x0002"/>
      <sheetName val="_Curve_Comp_x0000__x0000__x0002"/>
      <sheetName val="_Curve_Comp_x005f_x0000__x005f2"/>
      <sheetName val="[Curve_Comp_x005f_x0000__x005f2"/>
      <sheetName val="_Curve_Comp_x0000__"/>
      <sheetName val="[Curve_Comp_x0000__x0000__x0003"/>
      <sheetName val="_Curve_Comp_x0000__x0000__x0003"/>
      <sheetName val="_Curve_Comp_x005f_x0000__x005f3"/>
      <sheetName val="[Curve_Comp_x005f_x0000__x005f3"/>
      <sheetName val="_Curve_Comp_x0000__1"/>
      <sheetName val="Details"/>
      <sheetName val="LEGAL GUJ"/>
      <sheetName val="_Curve Comp_x005f_x005f_x005f_x005f_x005f_x005f_x"/>
      <sheetName val="[Curve Comp_x005f_x005f_x005f_x005f_x005f_x005f_x"/>
      <sheetName val="Steuerung"/>
      <sheetName val="07"/>
      <sheetName val="Check List- Gerrot"/>
      <sheetName val="AbertoBD"/>
      <sheetName val="Resumo"/>
      <sheetName val="estagios e blocos"/>
      <sheetName val="Variaveis Gerais"/>
      <sheetName val="GDP"/>
      <sheetName val="DadosOrc"/>
      <sheetName val="Disp 2004"/>
      <sheetName val="GEPEG - Volume Mfe + Pelotas"/>
      <sheetName val="bdgastos"/>
      <sheetName val="estgg"/>
      <sheetName val="EAIGESEN"/>
      <sheetName val="Auxiliar"/>
      <sheetName val="#REF"/>
      <sheetName val="Cover page"/>
      <sheetName val="Orientações"/>
      <sheetName val="Estrutura Organizacional"/>
      <sheetName val="1.DN Coordenação"/>
      <sheetName val="1.1 Matriz Criticidade Coord"/>
      <sheetName val="2.DN Gerência"/>
      <sheetName val="2.1 Matriz criticidade Ger. "/>
      <sheetName val="1. NASA"/>
      <sheetName val="2.1 Matriz criticidade MP"/>
      <sheetName val="dep pre"/>
      <sheetName val="Yield_Curve9"/>
      <sheetName val="Yield_Curve_(2)9"/>
      <sheetName val="Brazil_Sovereign9"/>
      <sheetName val="Brazil_Swap9"/>
      <sheetName val="Price_(2)9"/>
      <sheetName val="Dados_Cash9"/>
      <sheetName val="PackAppear__(2)8"/>
      <sheetName val="Resu_Capex8"/>
      <sheetName val="Efic_Consumo8"/>
      <sheetName val="OOO_(2)8"/>
      <sheetName val="PackAppear_8"/>
      <sheetName val="PQCM_(2)8"/>
      <sheetName val="PQRM_(2)8"/>
      <sheetName val="Res_Executivo8"/>
      <sheetName val="2001_10_Cerv8"/>
      <sheetName val="PLAN_SAC_Cerveja8"/>
      <sheetName val="PLAN_SAC_RefrigeNanc8"/>
      <sheetName val="2001_04_Cerv8"/>
      <sheetName val="Farol_SAC_Cerveja8"/>
      <sheetName val="2001_04_Nanc8"/>
      <sheetName val="Farol_SAC_Refrigenanc8"/>
      <sheetName val="Sig_Cycles_Accts_&amp;_Processes8"/>
      <sheetName val="Calc_18"/>
      <sheetName val="WF_China_YTD6"/>
      <sheetName val="Curve_Comparisons6"/>
      <sheetName val="Riscos-Oport_6"/>
      <sheetName val="_Curve_Comp5"/>
      <sheetName val="Relatório_SDG5"/>
      <sheetName val="기간별_판매진척6"/>
      <sheetName val="요일_테이블6"/>
      <sheetName val="LBO_Model5"/>
      <sheetName val="EI_Calc5"/>
      <sheetName val="[Curve_Comp????????????Brazil_5"/>
      <sheetName val="[Curve_Comp4"/>
      <sheetName val="Balance_Fin_ajust_20045"/>
      <sheetName val="DATOS_PARA_INTERPOLACION5"/>
      <sheetName val="DPN_VALUE5"/>
      <sheetName val="Tabla_de_amortización5"/>
      <sheetName val="Coleta_dados4"/>
      <sheetName val="IV_Confiabilidade4"/>
      <sheetName val="IV_Indisponibilidade4"/>
      <sheetName val="Check_R__Diária4"/>
      <sheetName val="Histórico_Check_R__Diária4"/>
      <sheetName val="[Curve_Comp_x005f_x0000__x005f_x0000__x0004"/>
      <sheetName val="_Curve_Comp_x005f_x0000__x005f_x0000__x0004"/>
      <sheetName val="_Curve_Comp____________Brazil_4"/>
      <sheetName val="Pg_14"/>
      <sheetName val="2_주요계수총괄4"/>
      <sheetName val="Comparativo_99X004"/>
      <sheetName val="Tabela_de_Parâmetros4"/>
      <sheetName val="Versao_1b_($=R$2,13)4"/>
      <sheetName val="Fechamento_Mês4"/>
      <sheetName val="Fechamento_Diário4"/>
      <sheetName val="High_Light4"/>
      <sheetName val="%_Dispersão4"/>
      <sheetName val="%_Reprovação4"/>
      <sheetName val="%_Caco_Limpo_Unid_4"/>
      <sheetName val="Limpeza_de_Flint4"/>
      <sheetName val="Recb__Coop_4"/>
      <sheetName val="Recb__Flint4"/>
      <sheetName val="Apoio_Material4"/>
      <sheetName val="Apoio_transp_4"/>
      <sheetName val="Vol-Mix_x_Seg_AN4"/>
      <sheetName val="5_14"/>
      <sheetName val="INVESTMENTS_EUR4"/>
      <sheetName val="DIVESTMENTS_EUR4"/>
      <sheetName val="Price_DB4"/>
      <sheetName val="_Curve_Comp_x005f_x005f_x005f_x0000__x005f4"/>
      <sheetName val="[Curve_Comp_x005f_x005f_x005f_x0000__x005f4"/>
      <sheetName val="Données_LMU4"/>
      <sheetName val="total_list4"/>
      <sheetName val="Total_CDD4"/>
      <sheetName val="Curve%20Comparisons_xls3"/>
      <sheetName val="Base_de_datos2"/>
      <sheetName val="TOP_KPIs_MTM2"/>
      <sheetName val="Directrices_de_Metas_20173"/>
      <sheetName val="LISTA_SUSPENSA3"/>
      <sheetName val="_Curve_Comp_x005f_x0000__2"/>
      <sheetName val="PLAN_DE_ACCION1"/>
      <sheetName val="drop_down_menu1"/>
      <sheetName val="Graf_Planeadores1"/>
      <sheetName val="DROP_1"/>
      <sheetName val="Plan_de_Acción1"/>
      <sheetName val="01_2_valor_da_up1"/>
      <sheetName val="LSS_pivot"/>
      <sheetName val="Value_lists"/>
      <sheetName val="Share_Price_2002"/>
      <sheetName val="Load_Data"/>
      <sheetName val="Tela_Inicial"/>
      <sheetName val="Cálculo_TMEF-TMR"/>
      <sheetName val="TMEF_-_TMR_131"/>
      <sheetName val="TMEF_-_TMR_151"/>
      <sheetName val="2RF98_(Mkt_9%)"/>
      <sheetName val="Data_Input_Sheet"/>
      <sheetName val="dep_pre"/>
      <sheetName val="INGRESO (2)"/>
      <sheetName val="CLASIF"/>
      <sheetName val="No Tocar"/>
      <sheetName val="Marcas"/>
      <sheetName val="Cost Sheet"/>
      <sheetName val="_Curve_Comp_x00001"/>
      <sheetName val="[Curve_Comp_x00001"/>
      <sheetName val="[Curve_Comp_x005f_x0000__1"/>
      <sheetName val="_Curve_Comp_2"/>
      <sheetName val="LEGAL_GUJ"/>
      <sheetName val="_Curve_Comp_x005f_x005f_x005f_x005f_x005f_x005f_x"/>
      <sheetName val="[Curve_Comp_x005f_x005f_x005f_x005f_x005f_x005f_x"/>
      <sheetName val="waterfall"/>
      <sheetName val="PREENCHIMENTO"/>
      <sheetName val="[Curve_Comp_x0001"/>
      <sheetName val="_Curve_Comp_x0001"/>
      <sheetName val="[Curve_Comp_x0000"/>
      <sheetName val="[Curve_Comp_x0002"/>
      <sheetName val="_Curve_Comp_x0002"/>
      <sheetName val="_Curve_Comp_"/>
      <sheetName val="[Curve_Comp_x0003"/>
      <sheetName val="_Curve_Comp_x0003"/>
      <sheetName val="_Curve_Comp_1"/>
      <sheetName val="Cost Leadership Capex Inv."/>
      <sheetName val="Cost Leadership Capex Div."/>
      <sheetName val="chiet tinh"/>
      <sheetName val="LookUp"/>
      <sheetName val="PB"/>
      <sheetName val="Niveles"/>
      <sheetName val="BASE DE DADOS"/>
      <sheetName val="Bajada"/>
      <sheetName val="Yield_Curve10"/>
      <sheetName val="Yield_Curve_(2)10"/>
      <sheetName val="Brazil_Sovereign10"/>
      <sheetName val="Brazil_Swap10"/>
      <sheetName val="Price_(2)10"/>
      <sheetName val="Dados_Cash10"/>
      <sheetName val="PackAppear__(2)9"/>
      <sheetName val="Resu_Capex9"/>
      <sheetName val="Efic_Consumo9"/>
      <sheetName val="OOO_(2)9"/>
      <sheetName val="PackAppear_9"/>
      <sheetName val="PQCM_(2)9"/>
      <sheetName val="PQRM_(2)9"/>
      <sheetName val="Res_Executivo9"/>
      <sheetName val="2001_10_Cerv9"/>
      <sheetName val="PLAN_SAC_Cerveja9"/>
      <sheetName val="PLAN_SAC_RefrigeNanc9"/>
      <sheetName val="2001_04_Cerv9"/>
      <sheetName val="Farol_SAC_Cerveja9"/>
      <sheetName val="2001_04_Nanc9"/>
      <sheetName val="Farol_SAC_Refrigenanc9"/>
      <sheetName val="Sig_Cycles_Accts_&amp;_Processes9"/>
      <sheetName val="Calc_19"/>
      <sheetName val="WF_China_YTD7"/>
      <sheetName val="Curve_Comparisons7"/>
      <sheetName val="Riscos-Oport_7"/>
      <sheetName val="_Curve_Comp6"/>
      <sheetName val="Relatório_SDG6"/>
      <sheetName val="기간별_판매진척7"/>
      <sheetName val="요일_테이블7"/>
      <sheetName val="LBO_Model6"/>
      <sheetName val="EI_Calc6"/>
      <sheetName val="[Curve_Comp????????????Brazil_6"/>
      <sheetName val="Balance_Fin_ajust_20046"/>
      <sheetName val="DATOS_PARA_INTERPOLACION6"/>
      <sheetName val="DPN_VALUE6"/>
      <sheetName val="Tabla_de_amortización6"/>
      <sheetName val="Coleta_dados5"/>
      <sheetName val="IV_Confiabilidade5"/>
      <sheetName val="IV_Indisponibilidade5"/>
      <sheetName val="Check_R__Diária5"/>
      <sheetName val="Histórico_Check_R__Diária5"/>
      <sheetName val="[Curve_Comp_x005f_x0000__x005f_x0000__x0005"/>
      <sheetName val="_Curve_Comp_x005f_x0000__x005f_x0000__x0005"/>
      <sheetName val="_Curve_Comp____________Brazil_5"/>
      <sheetName val="Comparativo_99X005"/>
      <sheetName val="Tabela_de_Parâmetros5"/>
      <sheetName val="Versao_1b_($=R$2,13)5"/>
      <sheetName val="[Curve_Comp5"/>
      <sheetName val="2_주요계수총괄5"/>
      <sheetName val="Fechamento_Mês5"/>
      <sheetName val="Fechamento_Diário5"/>
      <sheetName val="High_Light5"/>
      <sheetName val="%_Dispersão5"/>
      <sheetName val="%_Reprovação5"/>
      <sheetName val="%_Caco_Limpo_Unid_5"/>
      <sheetName val="Limpeza_de_Flint5"/>
      <sheetName val="Recb__Coop_5"/>
      <sheetName val="Recb__Flint5"/>
      <sheetName val="Apoio_Material5"/>
      <sheetName val="Apoio_transp_5"/>
      <sheetName val="Pg_15"/>
      <sheetName val="Vol-Mix_x_Seg_AN5"/>
      <sheetName val="5_15"/>
      <sheetName val="INVESTMENTS_EUR5"/>
      <sheetName val="DIVESTMENTS_EUR5"/>
      <sheetName val="Price_DB5"/>
      <sheetName val="_Curve_Comp_x005f_x005f_x005f_x0000__x005f5"/>
      <sheetName val="[Curve_Comp_x005f_x005f_x005f_x0000__x005f5"/>
      <sheetName val="Données_LMU5"/>
      <sheetName val="total_list5"/>
      <sheetName val="Total_CDD5"/>
      <sheetName val="Curve%20Comparisons_xls4"/>
      <sheetName val="Base_de_datos3"/>
      <sheetName val="TOP_KPIs_MTM3"/>
      <sheetName val="Directrices_de_Metas_20174"/>
      <sheetName val="LISTA_SUSPENSA4"/>
      <sheetName val="_Curve_Comp_x005f_x0000__3"/>
      <sheetName val="Data_Validation2"/>
      <sheetName val="PLAN_DE_ACCION2"/>
      <sheetName val="drop_down_menu2"/>
      <sheetName val="Graf_Planeadores2"/>
      <sheetName val="DROP_2"/>
      <sheetName val="Plan_de_Acción2"/>
      <sheetName val="01_2_valor_da_up2"/>
      <sheetName val="LSS_pivot1"/>
      <sheetName val="Value_lists1"/>
      <sheetName val="Share_Price_20021"/>
      <sheetName val="Tela_Inicial1"/>
      <sheetName val="Cálculo_TMEF-TMR1"/>
      <sheetName val="TMEF_-_TMR_1311"/>
      <sheetName val="TMEF_-_TMR_1511"/>
      <sheetName val="2RF98_(Mkt_9%)1"/>
      <sheetName val="Load_Data1"/>
      <sheetName val="Data_Input_Sheet1"/>
      <sheetName val="dep_pre1"/>
      <sheetName val="INGRESO_(2)"/>
      <sheetName val="No_Tocar"/>
      <sheetName val="Cover_page"/>
      <sheetName val="Estrutura_Organizacional"/>
      <sheetName val="1_DN_Coordenação"/>
      <sheetName val="1_1_Matriz_Criticidade_Coord"/>
      <sheetName val="2_DN_Gerência"/>
      <sheetName val="2_1_Matriz_criticidade_Ger__"/>
      <sheetName val="1__NASA"/>
      <sheetName val="2_1_Matriz_criticidade_MP"/>
      <sheetName val="Check_List-_Gerrot"/>
      <sheetName val="estagios_e_blocos"/>
      <sheetName val="Variaveis_Gerais"/>
      <sheetName val="Disp_2004"/>
      <sheetName val="GEPEG_-_Volume_Mfe_+_Pelotas"/>
      <sheetName val="dghn"/>
      <sheetName val="생산성"/>
      <sheetName val="Bajada Cognos"/>
      <sheetName val="KF6"/>
      <sheetName val="WEIGHT"/>
      <sheetName val="escen99 (2)"/>
      <sheetName val="Planificador Liga"/>
      <sheetName val="Drives"/>
      <sheetName val="Base Única Final - Preencher"/>
      <sheetName val="Instruções Preenchimento"/>
      <sheetName val="Base para criticar"/>
      <sheetName val="Consulta-&quot;colinha&quot;"/>
      <sheetName val="_Curve Comp??_x0000"/>
      <sheetName val="Business Description BLOCK"/>
      <sheetName val="1. Descripción del Negocio"/>
      <sheetName val="2. M Criticidad Prod o Proces"/>
      <sheetName val="3. Mapa de Proceso"/>
      <sheetName val="4. M Criticidad Procesos"/>
      <sheetName val="Process Mapping BLOCK"/>
      <sheetName val="5. Tarea 1 Produccion Despa"/>
      <sheetName val="5. Tarea 2   cambio de formIBV "/>
      <sheetName val="5. Tarea 3  Producción IBV"/>
      <sheetName val="5. Tarea 4 Cambio format llenad"/>
      <sheetName val="5. Tarea 5  Arranque Llenadora"/>
      <sheetName val="5. Tarea 6  Cambio formato etiq"/>
      <sheetName val="5. Tarea 7  Produccion 1etiquet"/>
      <sheetName val="5. Tarea 8 Producc 2 etiquet"/>
      <sheetName val="5. Tarea 9 Producc. IBLL"/>
      <sheetName val="5. Tarea 10 Produccion Pale"/>
      <sheetName val="1.1 Acuerdo de Nivel de Servici"/>
      <sheetName val="BS"/>
      <sheetName val="CFS"/>
      <sheetName val="Assump"/>
      <sheetName val="Conv. Debt"/>
      <sheetName val="Conv. Pref."/>
      <sheetName val="Shares Outstanding"/>
      <sheetName val="Model"/>
      <sheetName val="LBO"/>
      <sheetName val="Options"/>
      <sheetName val="Amort"/>
      <sheetName val="Depr"/>
      <sheetName val="Firm Value"/>
      <sheetName val="P&amp;L"/>
      <sheetName val="LTM"/>
      <sheetName val="Preferred"/>
      <sheetName val="Data Input"/>
      <sheetName val="Sum"/>
      <sheetName val="Tax"/>
      <sheetName val="PCS"/>
      <sheetName val="SCF - BS"/>
      <sheetName val="Rankings"/>
      <sheetName val="VSAT"/>
      <sheetName val="Trend"/>
      <sheetName val="Dropdown"/>
      <sheetName val="130-UNIDADES"/>
      <sheetName val="HON"/>
      <sheetName val="General Downloads"/>
      <sheetName val="Asfalto"/>
      <sheetName val="IS BS actual"/>
      <sheetName val="Daten"/>
      <sheetName val="Resumen General"/>
      <sheetName val="CRITICIDAD DE CI"/>
      <sheetName val="Cátalogo de CI"/>
      <sheetName val="PLAN DE ACCION Mayo"/>
      <sheetName val="CONTEO"/>
      <sheetName val="Catálogo de CI"/>
      <sheetName val="Yield_Curve11"/>
      <sheetName val="Yield_Curve_(2)11"/>
      <sheetName val="Brazil_Sovereign11"/>
      <sheetName val="Brazil_Swap11"/>
      <sheetName val="Price_(2)11"/>
      <sheetName val="Dados_Cash11"/>
      <sheetName val="PackAppear__(2)10"/>
      <sheetName val="Resu_Capex10"/>
      <sheetName val="Efic_Consumo10"/>
      <sheetName val="OOO_(2)10"/>
      <sheetName val="PackAppear_10"/>
      <sheetName val="PQCM_(2)10"/>
      <sheetName val="PQRM_(2)10"/>
      <sheetName val="Res_Executivo10"/>
      <sheetName val="2001_10_Cerv10"/>
      <sheetName val="PLAN_SAC_Cerveja10"/>
      <sheetName val="PLAN_SAC_RefrigeNanc10"/>
      <sheetName val="2001_04_Cerv10"/>
      <sheetName val="Farol_SAC_Cerveja10"/>
      <sheetName val="2001_04_Nanc10"/>
      <sheetName val="Farol_SAC_Refrigenanc10"/>
      <sheetName val="Sig_Cycles_Accts_&amp;_Processes10"/>
      <sheetName val="Calc_110"/>
      <sheetName val="_Curve_Comp7"/>
      <sheetName val="WF_China_YTD8"/>
      <sheetName val="Curve_Comparisons8"/>
      <sheetName val="Riscos-Oport_8"/>
      <sheetName val="Relatório_SDG7"/>
      <sheetName val="기간별_판매진척8"/>
      <sheetName val="요일_테이블8"/>
      <sheetName val="EI_Calc7"/>
      <sheetName val="LBO_Model7"/>
      <sheetName val="[Curve_Comp????????????Brazil_7"/>
      <sheetName val="Balance_Fin_ajust_20047"/>
      <sheetName val="DATOS_PARA_INTERPOLACION7"/>
      <sheetName val="DPN_VALUE7"/>
      <sheetName val="Tabla_de_amortización7"/>
      <sheetName val="Coleta_dados6"/>
      <sheetName val="IV_Confiabilidade6"/>
      <sheetName val="IV_Indisponibilidade6"/>
      <sheetName val="Check_R__Diária6"/>
      <sheetName val="Histórico_Check_R__Diária6"/>
      <sheetName val="[Curve_Comp_x005f_x0000__x005f_x0000__x0006"/>
      <sheetName val="_Curve_Comp_x005f_x0000__x005f_x0000__x0006"/>
      <sheetName val="_Curve_Comp____________Brazil_6"/>
      <sheetName val="2_주요계수총괄6"/>
      <sheetName val="[Curve_Comp6"/>
      <sheetName val="Comparativo_99X006"/>
      <sheetName val="Tabela_de_Parâmetros6"/>
      <sheetName val="Versao_1b_($=R$2,13)6"/>
      <sheetName val="Pg_16"/>
      <sheetName val="Vol-Mix_x_Seg_AN6"/>
      <sheetName val="Fechamento_Mês6"/>
      <sheetName val="Fechamento_Diário6"/>
      <sheetName val="High_Light6"/>
      <sheetName val="%_Dispersão6"/>
      <sheetName val="%_Reprovação6"/>
      <sheetName val="%_Caco_Limpo_Unid_6"/>
      <sheetName val="Limpeza_de_Flint6"/>
      <sheetName val="Recb__Coop_6"/>
      <sheetName val="Recb__Flint6"/>
      <sheetName val="Apoio_Material6"/>
      <sheetName val="Apoio_transp_6"/>
      <sheetName val="INVESTMENTS_EUR6"/>
      <sheetName val="DIVESTMENTS_EUR6"/>
      <sheetName val="5_16"/>
      <sheetName val="Price_DB6"/>
      <sheetName val="_Curve_Comp_x005f_x005f_x005f_x0000__x005f6"/>
      <sheetName val="[Curve_Comp_x005f_x005f_x005f_x0000__x005f6"/>
      <sheetName val="Données_LMU6"/>
      <sheetName val="total_list6"/>
      <sheetName val="Total_CDD6"/>
      <sheetName val="Curve%20Comparisons_xls5"/>
      <sheetName val="Directrices_de_Metas_20175"/>
      <sheetName val="Data_Validation3"/>
      <sheetName val="LISTA_SUSPENSA5"/>
      <sheetName val="_Curve_Comp_x005f_x0000__4"/>
      <sheetName val="Base_de_datos4"/>
      <sheetName val="TOP_KPIs_MTM4"/>
      <sheetName val="PLAN_DE_ACCION3"/>
      <sheetName val="drop_down_menu3"/>
      <sheetName val="Graf_Planeadores3"/>
      <sheetName val="DROP_3"/>
      <sheetName val="Plan_de_Acción3"/>
      <sheetName val="Value_lists2"/>
      <sheetName val="01_2_valor_da_up3"/>
      <sheetName val="LSS_pivot2"/>
      <sheetName val="Share_Price_20022"/>
      <sheetName val="2RF98_(Mkt_9%)2"/>
      <sheetName val="Tela_Inicial2"/>
      <sheetName val="Cálculo_TMEF-TMR2"/>
      <sheetName val="TMEF_-_TMR_1312"/>
      <sheetName val="TMEF_-_TMR_1512"/>
      <sheetName val="Data_Input_Sheet2"/>
      <sheetName val="Load_Data2"/>
      <sheetName val="LEGAL_GUJ1"/>
      <sheetName val="[Curve_Comp_x005f_x0000__2"/>
      <sheetName val="_Curve_Comp_x005f_x005f_x005f_x005f_x005f_x005f_1"/>
      <sheetName val="[Curve_Comp_x005f_x005f_x005f_x005f_x005f_x005f_1"/>
      <sheetName val="dep_pre2"/>
      <sheetName val="INGRESO_(2)1"/>
      <sheetName val="No_Tocar1"/>
      <sheetName val="Cover_page1"/>
      <sheetName val="Estrutura_Organizacional1"/>
      <sheetName val="1_DN_Coordenação1"/>
      <sheetName val="1_1_Matriz_Criticidade_Coord1"/>
      <sheetName val="2_DN_Gerência1"/>
      <sheetName val="2_1_Matriz_criticidade_Ger__1"/>
      <sheetName val="1__NASA1"/>
      <sheetName val="2_1_Matriz_criticidade_MP1"/>
      <sheetName val="Check_List-_Gerrot1"/>
      <sheetName val="estagios_e_blocos1"/>
      <sheetName val="Variaveis_Gerais1"/>
      <sheetName val="Disp_20041"/>
      <sheetName val="GEPEG_-_Volume_Mfe_+_Pelotas1"/>
      <sheetName val="chiet_tinh"/>
      <sheetName val="Cost_Leadership_Capex_Inv_"/>
      <sheetName val="Cost_Leadership_Capex_Div_"/>
      <sheetName val="Cost_Sheet"/>
      <sheetName val="Conv__Debt"/>
      <sheetName val="Conv__Pref_"/>
      <sheetName val="Shares_Outstanding"/>
      <sheetName val="Firm_Value"/>
      <sheetName val="Data_Input"/>
      <sheetName val="SCF_-_BS"/>
      <sheetName val="Business_Description_BLOCK"/>
      <sheetName val="1__Descripción_del_Negocio"/>
      <sheetName val="2__M_Criticidad_Prod_o_Proces"/>
      <sheetName val="3__Mapa_de_Proceso"/>
      <sheetName val="4__M_Criticidad_Procesos"/>
      <sheetName val="Process_Mapping_BLOCK"/>
      <sheetName val="5__Tarea_1_Produccion_Despa"/>
      <sheetName val="5__Tarea_2___cambio_de_formIBV_"/>
      <sheetName val="5__Tarea_3__Producción_IBV"/>
      <sheetName val="5__Tarea_4_Cambio_format_llenad"/>
      <sheetName val="5__Tarea_5__Arranque_Llenadora"/>
      <sheetName val="5__Tarea_6__Cambio_formato_etiq"/>
      <sheetName val="5__Tarea_7__Produccion_1etiquet"/>
      <sheetName val="5__Tarea_8_Producc_2_etiquet"/>
      <sheetName val="5__Tarea_9_Producc__IBLL"/>
      <sheetName val="5__Tarea_10_Produccion_Pale"/>
      <sheetName val="1_1_Acuerdo_de_Nivel_de_Servici"/>
      <sheetName val="Aux"/>
      <sheetName val="Agosto (2)"/>
      <sheetName val="Hl Acum"/>
      <sheetName val="Planificador_Liga"/>
      <sheetName val="Base_Única_Final_-_Preencher"/>
      <sheetName val="Instruções_Preenchimento"/>
      <sheetName val="Base_para_criticar"/>
      <sheetName val="_Curve_Comp??_x0000"/>
      <sheetName val="BASE_DE_DADOS"/>
      <sheetName val="Bajada_Cognos"/>
      <sheetName val="escen99_(2)"/>
      <sheetName val="General_Downloads"/>
      <sheetName val="Controls data"/>
      <sheetName val="RSM(01월)"/>
      <sheetName val="LE(12월)"/>
      <sheetName val="12월 판매(권역)"/>
      <sheetName val="특별선전품"/>
      <sheetName val="일별판매"/>
      <sheetName val="Sheet6"/>
      <sheetName val="2월예산(지점)"/>
      <sheetName val="채권(01월)"/>
      <sheetName val="채권(02월)"/>
      <sheetName val="Sheet8"/>
      <sheetName val="CRM"/>
      <sheetName val="상품권"/>
      <sheetName val="선전품추가요청"/>
      <sheetName val="일별계획(판매)"/>
      <sheetName val="D_1"/>
      <sheetName val="오비라거출하"/>
      <sheetName val="KWAM"/>
      <sheetName val="채권(12월)"/>
      <sheetName val="채권(8월)"/>
      <sheetName val="Sheet7"/>
      <sheetName val="채권(9월)"/>
      <sheetName val="채권(10월)"/>
      <sheetName val="채권(11월)"/>
      <sheetName val="일량"/>
      <sheetName val="대박"/>
      <sheetName val="Sheet4"/>
      <sheetName val="N&amp;S"/>
      <sheetName val="배정관련"/>
      <sheetName val="이슈재고"/>
      <sheetName val="Sheet10"/>
      <sheetName val="Sheet11"/>
      <sheetName val="Sheet12"/>
      <sheetName val="Sheet13"/>
      <sheetName val="Sheet14"/>
      <sheetName val="7월예산(지점) (2)"/>
      <sheetName val="안내문(두리)"/>
      <sheetName val="kpi(7월 Activity)"/>
      <sheetName val="하계휴가"/>
      <sheetName val="선전품추가지원요청"/>
      <sheetName val=" 7월LE 및 재고"/>
      <sheetName val=" 8월재고"/>
      <sheetName val=" 8월재고 (2)"/>
      <sheetName val="Sheet5"/>
      <sheetName val="차량광고(일망타진)"/>
      <sheetName val="5월연체목표"/>
      <sheetName val="7월연체목표"/>
      <sheetName val="산호신동"/>
      <sheetName val="Wet_Sampling"/>
      <sheetName val="담당자변경"/>
      <sheetName val="JBP5월"/>
      <sheetName val="Operation Target(중앙)"/>
      <sheetName val="5월판매계획BBB"/>
      <sheetName val="5월판매계획RBB"/>
      <sheetName val="Bud 여행Program"/>
      <sheetName val="신정럭키"/>
      <sheetName val="유예산비중"/>
      <sheetName val="월마감 예상"/>
      <sheetName val="Sheet3"/>
      <sheetName val="jbp"/>
      <sheetName val="HE JBP"/>
      <sheetName val="HE생 확산계획"/>
      <sheetName val="BBB"/>
      <sheetName val="사입계획"/>
      <sheetName val="사전주문리스트"/>
      <sheetName val="변동업소"/>
      <sheetName val="RegionPM(3월)"/>
      <sheetName val="대신.대은"/>
      <sheetName val="백억주류"/>
      <sheetName val="4월연체목표"/>
      <sheetName val="3월연체실적"/>
      <sheetName val="3월연체목표"/>
      <sheetName val="AR Issue"/>
      <sheetName val="risk MS"/>
      <sheetName val="risk Vol"/>
      <sheetName val="Resumen_General"/>
      <sheetName val="CRITICIDAD_DE_CI"/>
      <sheetName val="Cátalogo_de_CI"/>
      <sheetName val="PLAN_DE_ACCION_Mayo"/>
      <sheetName val="Catálogo_de_CI"/>
      <sheetName val="주차통행료"/>
      <sheetName val="유류대 현황"/>
      <sheetName val="집계표"/>
      <sheetName val="정평화"/>
      <sheetName val="김익성"/>
      <sheetName val="최일수"/>
      <sheetName val="정원구"/>
      <sheetName val="문공식"/>
      <sheetName val="박현일"/>
      <sheetName val="김진생"/>
      <sheetName val="Yield_Curve12"/>
      <sheetName val="Yield_Curve_(2)12"/>
      <sheetName val="Brazil_Sovereign12"/>
      <sheetName val="Brazil_Swap12"/>
      <sheetName val="Price_(2)12"/>
      <sheetName val="Dados_Cash12"/>
      <sheetName val="PackAppear__(2)11"/>
      <sheetName val="Resu_Capex11"/>
      <sheetName val="Efic_Consumo11"/>
      <sheetName val="OOO_(2)11"/>
      <sheetName val="PackAppear_11"/>
      <sheetName val="PQCM_(2)11"/>
      <sheetName val="PQRM_(2)11"/>
      <sheetName val="Res_Executivo11"/>
      <sheetName val="2001_10_Cerv11"/>
      <sheetName val="PLAN_SAC_Cerveja11"/>
      <sheetName val="PLAN_SAC_RefrigeNanc11"/>
      <sheetName val="2001_04_Cerv11"/>
      <sheetName val="Farol_SAC_Cerveja11"/>
      <sheetName val="2001_04_Nanc11"/>
      <sheetName val="Farol_SAC_Refrigenanc11"/>
      <sheetName val="Sig_Cycles_Accts_&amp;_Processes11"/>
      <sheetName val="Calc_111"/>
      <sheetName val="WF_China_YTD9"/>
      <sheetName val="Curve_Comparisons9"/>
      <sheetName val="Riscos-Oport_9"/>
      <sheetName val="_Curve_Comp8"/>
      <sheetName val="Relatório_SDG8"/>
      <sheetName val="기간별_판매진척9"/>
      <sheetName val="요일_테이블9"/>
      <sheetName val="EI_Calc8"/>
      <sheetName val="LBO_Model8"/>
      <sheetName val="[Curve_Comp????????????Brazil_8"/>
      <sheetName val="Balance_Fin_ajust_20048"/>
      <sheetName val="DATOS_PARA_INTERPOLACION8"/>
      <sheetName val="DPN_VALUE8"/>
      <sheetName val="Tabla_de_amortización8"/>
      <sheetName val="Coleta_dados7"/>
      <sheetName val="IV_Confiabilidade7"/>
      <sheetName val="IV_Indisponibilidade7"/>
      <sheetName val="Check_R__Diária7"/>
      <sheetName val="Histórico_Check_R__Diária7"/>
      <sheetName val="[Curve_Comp_x005f_x0000__x005f_x0000__x0007"/>
      <sheetName val="_Curve_Comp_x005f_x0000__x005f_x0000__x0007"/>
      <sheetName val="_Curve_Comp____________Brazil_7"/>
      <sheetName val="Vol-Mix_x_Seg_AN7"/>
      <sheetName val="[Curve_Comp7"/>
      <sheetName val="Comparativo_99X007"/>
      <sheetName val="Tabela_de_Parâmetros7"/>
      <sheetName val="Versao_1b_($=R$2,13)7"/>
      <sheetName val="2_주요계수총괄7"/>
      <sheetName val="Pg_17"/>
      <sheetName val="Fechamento_Mês7"/>
      <sheetName val="Fechamento_Diário7"/>
      <sheetName val="High_Light7"/>
      <sheetName val="%_Dispersão7"/>
      <sheetName val="%_Reprovação7"/>
      <sheetName val="%_Caco_Limpo_Unid_7"/>
      <sheetName val="Limpeza_de_Flint7"/>
      <sheetName val="Recb__Coop_7"/>
      <sheetName val="Recb__Flint7"/>
      <sheetName val="Apoio_Material7"/>
      <sheetName val="Apoio_transp_7"/>
      <sheetName val="INVESTMENTS_EUR7"/>
      <sheetName val="DIVESTMENTS_EUR7"/>
      <sheetName val="5_17"/>
      <sheetName val="Price_DB7"/>
      <sheetName val="_Curve_Comp_x005f_x005f_x005f_x0000__x005f7"/>
      <sheetName val="[Curve_Comp_x005f_x005f_x005f_x0000__x005f7"/>
      <sheetName val="Données_LMU7"/>
      <sheetName val="total_list7"/>
      <sheetName val="Total_CDD7"/>
      <sheetName val="Curve%20Comparisons_xls6"/>
      <sheetName val="Directrices_de_Metas_20176"/>
      <sheetName val="LISTA_SUSPENSA6"/>
      <sheetName val="Base_de_datos5"/>
      <sheetName val="TOP_KPIs_MTM5"/>
      <sheetName val="_Curve_Comp_x005f_x0000__5"/>
      <sheetName val="Data_Validation4"/>
      <sheetName val="PLAN_DE_ACCION4"/>
      <sheetName val="drop_down_menu4"/>
      <sheetName val="Graf_Planeadores4"/>
      <sheetName val="DROP_4"/>
      <sheetName val="Plan_de_Acción4"/>
      <sheetName val="01_2_valor_da_up4"/>
      <sheetName val="LSS_pivot3"/>
      <sheetName val="Value_lists3"/>
      <sheetName val="Share_Price_20023"/>
      <sheetName val="Tela_Inicial3"/>
      <sheetName val="Cálculo_TMEF-TMR3"/>
      <sheetName val="TMEF_-_TMR_1313"/>
      <sheetName val="TMEF_-_TMR_1513"/>
      <sheetName val="2RF98_(Mkt_9%)3"/>
      <sheetName val="Load_Data3"/>
      <sheetName val="Data_Input_Sheet3"/>
      <sheetName val="[Curve_Comp_x005f_x0000__3"/>
      <sheetName val="LEGAL_GUJ2"/>
      <sheetName val="_Curve_Comp_x005f_x005f_x005f_x005f_x005f_x005f_2"/>
      <sheetName val="[Curve_Comp_x005f_x005f_x005f_x005f_x005f_x005f_2"/>
      <sheetName val="dep_pre3"/>
      <sheetName val="RG_Depots2"/>
      <sheetName val="INGRESO_(2)2"/>
      <sheetName val="No_Tocar2"/>
      <sheetName val="Cover_page2"/>
      <sheetName val="Estrutura_Organizacional2"/>
      <sheetName val="1_DN_Coordenação2"/>
      <sheetName val="1_1_Matriz_Criticidade_Coord2"/>
      <sheetName val="2_DN_Gerência2"/>
      <sheetName val="2_1_Matriz_criticidade_Ger__2"/>
      <sheetName val="1__NASA2"/>
      <sheetName val="2_1_Matriz_criticidade_MP2"/>
      <sheetName val="Check_List-_Gerrot2"/>
      <sheetName val="estagios_e_blocos2"/>
      <sheetName val="Variaveis_Gerais2"/>
      <sheetName val="Disp_20042"/>
      <sheetName val="GEPEG_-_Volume_Mfe_+_Pelotas2"/>
      <sheetName val="Cost_Leadership_Capex_Inv_1"/>
      <sheetName val="Cost_Leadership_Capex_Div_1"/>
      <sheetName val="Cost_Sheet1"/>
      <sheetName val="chiet_tinh1"/>
      <sheetName val="Conv__Debt1"/>
      <sheetName val="Conv__Pref_1"/>
      <sheetName val="Shares_Outstanding1"/>
      <sheetName val="Firm_Value1"/>
      <sheetName val="Data_Input1"/>
      <sheetName val="SCF_-_BS1"/>
      <sheetName val="BASE_DE_DADOS1"/>
      <sheetName val="Bajada_Cognos1"/>
      <sheetName val="escen99_(2)1"/>
      <sheetName val="Business_Description_BLOCK1"/>
      <sheetName val="1__Descripción_del_Negocio1"/>
      <sheetName val="2__M_Criticidad_Prod_o_Proces1"/>
      <sheetName val="3__Mapa_de_Proceso1"/>
      <sheetName val="4__M_Criticidad_Procesos1"/>
      <sheetName val="Process_Mapping_BLOCK1"/>
      <sheetName val="5__Tarea_1_Produccion_Despa1"/>
      <sheetName val="5__Tarea_2___cambio_de_formIBV1"/>
      <sheetName val="5__Tarea_3__Producción_IBV1"/>
      <sheetName val="5__Tarea_4_Cambio_format_llena1"/>
      <sheetName val="5__Tarea_5__Arranque_Llenadora1"/>
      <sheetName val="5__Tarea_6__Cambio_formato_eti1"/>
      <sheetName val="5__Tarea_7__Produccion_1etique1"/>
      <sheetName val="5__Tarea_8_Producc_2_etiquet1"/>
      <sheetName val="5__Tarea_9_Producc__IBLL1"/>
      <sheetName val="5__Tarea_10_Produccion_Pale1"/>
      <sheetName val="1_1_Acuerdo_de_Nivel_de_Servic1"/>
      <sheetName val="Planificador_Liga1"/>
      <sheetName val="Base_Única_Final_-_Preencher1"/>
      <sheetName val="Instruções_Preenchimento1"/>
      <sheetName val="Base_para_criticar1"/>
      <sheetName val="_Curve_Comp??_x00001"/>
      <sheetName val="General_Downloads1"/>
      <sheetName val="Controls_data"/>
      <sheetName val="12월_판매(권역)"/>
      <sheetName val="7월예산(지점)_(2)"/>
      <sheetName val="kpi(7월_Activity)"/>
      <sheetName val="_7월LE_및_재고"/>
      <sheetName val="_8월재고"/>
      <sheetName val="_8월재고_(2)"/>
      <sheetName val="Operation_Target(중앙)"/>
      <sheetName val="Bud_여행Program"/>
      <sheetName val="월마감_예상"/>
      <sheetName val="HE_JBP"/>
      <sheetName val="HE생_확산계획"/>
      <sheetName val="대신_대은"/>
      <sheetName val="AR_Issue"/>
      <sheetName val="risk_MS"/>
      <sheetName val="risk_Vol"/>
      <sheetName val="MMR12活动类型"/>
      <sheetName val="Region"/>
      <sheetName val="SKU代码"/>
      <sheetName val="Territory"/>
      <sheetName val="TRCode"/>
      <sheetName val="经销商"/>
      <sheetName val="渠道"/>
      <sheetName val="有效性"/>
      <sheetName val="销售组织"/>
      <sheetName val="_Curve Comp___x0000"/>
      <sheetName val="_Curve Comp_x005f_x005f_x"/>
      <sheetName val="_Curve_Comp_x005f_x005f_x"/>
      <sheetName val="조익상"/>
      <sheetName val="박경일"/>
      <sheetName val="박준봉"/>
      <sheetName val="김도균"/>
      <sheetName val="손동필"/>
      <sheetName val="김형선 "/>
      <sheetName val="차량운행일지 요일테이블 업뎃 완료"/>
      <sheetName val="Auxiliar-Tabelas"/>
      <sheetName val="Yield_Curve13"/>
      <sheetName val="Yield_Curve_(2)13"/>
      <sheetName val="Brazil_Sovereign13"/>
      <sheetName val="Brazil_Swap13"/>
      <sheetName val="Price_(2)13"/>
      <sheetName val="Dados_Cash13"/>
      <sheetName val="PackAppear__(2)12"/>
      <sheetName val="Resu_Capex12"/>
      <sheetName val="Efic_Consumo12"/>
      <sheetName val="OOO_(2)12"/>
      <sheetName val="PackAppear_12"/>
      <sheetName val="PQCM_(2)12"/>
      <sheetName val="PQRM_(2)12"/>
      <sheetName val="Res_Executivo12"/>
      <sheetName val="Sig_Cycles_Accts_&amp;_Processes12"/>
      <sheetName val="2001_10_Cerv12"/>
      <sheetName val="PLAN_SAC_Cerveja12"/>
      <sheetName val="PLAN_SAC_RefrigeNanc12"/>
      <sheetName val="2001_04_Cerv12"/>
      <sheetName val="Farol_SAC_Cerveja12"/>
      <sheetName val="2001_04_Nanc12"/>
      <sheetName val="Farol_SAC_Refrigenanc12"/>
      <sheetName val="Calc_112"/>
      <sheetName val="WF_China_YTD10"/>
      <sheetName val="Curve_Comparisons10"/>
      <sheetName val="Riscos-Oport_10"/>
      <sheetName val="_Curve_Comp9"/>
      <sheetName val="Relatório_SDG9"/>
      <sheetName val="EI_Calc9"/>
      <sheetName val="기간별_판매진척10"/>
      <sheetName val="요일_테이블10"/>
      <sheetName val="LBO_Model9"/>
      <sheetName val="Balance_Fin_ajust_20049"/>
      <sheetName val="DATOS_PARA_INTERPOLACION9"/>
      <sheetName val="DPN_VALUE9"/>
      <sheetName val="Tabla_de_amortización9"/>
      <sheetName val="[Curve_Comp????????????Brazil_9"/>
      <sheetName val="Coleta_dados8"/>
      <sheetName val="IV_Confiabilidade8"/>
      <sheetName val="IV_Indisponibilidade8"/>
      <sheetName val="Check_R__Diária8"/>
      <sheetName val="Histórico_Check_R__Diária8"/>
      <sheetName val="Fechamento_Mês8"/>
      <sheetName val="Fechamento_Diário8"/>
      <sheetName val="High_Light8"/>
      <sheetName val="%_Dispersão8"/>
      <sheetName val="%_Reprovação8"/>
      <sheetName val="%_Caco_Limpo_Unid_8"/>
      <sheetName val="Limpeza_de_Flint8"/>
      <sheetName val="Recb__Coop_8"/>
      <sheetName val="Recb__Flint8"/>
      <sheetName val="Apoio_Material8"/>
      <sheetName val="Apoio_transp_8"/>
      <sheetName val="[Curve_Comp_x005f_x0000__x005f_x0000__x0008"/>
      <sheetName val="_Curve_Comp_x005f_x0000__x005f_x0000__x0008"/>
      <sheetName val="_Curve_Comp____________Brazil_8"/>
      <sheetName val="Comparativo_99X008"/>
      <sheetName val="Tabela_de_Parâmetros8"/>
      <sheetName val="Versao_1b_($=R$2,13)8"/>
      <sheetName val="[Curve_Comp8"/>
      <sheetName val="2_주요계수총괄8"/>
      <sheetName val="Pg_18"/>
      <sheetName val="Vol-Mix_x_Seg_AN8"/>
      <sheetName val="5_18"/>
      <sheetName val="INVESTMENTS_EUR8"/>
      <sheetName val="DIVESTMENTS_EUR8"/>
      <sheetName val="Price_DB8"/>
      <sheetName val="_Curve_Comp_x005f_x005f_x005f_x0000__x005f8"/>
      <sheetName val="[Curve_Comp_x005f_x005f_x005f_x0000__x005f8"/>
      <sheetName val="Données_LMU8"/>
      <sheetName val="total_list8"/>
      <sheetName val="Total_CDD8"/>
      <sheetName val="Curve%20Comparisons_xls7"/>
      <sheetName val="LISTA_SUSPENSA7"/>
      <sheetName val="Directrices_de_Metas_20177"/>
      <sheetName val="Base_de_datos6"/>
      <sheetName val="TOP_KPIs_MTM6"/>
      <sheetName val="_Curve_Comp_x005f_x0000__6"/>
      <sheetName val="Data_Validation5"/>
      <sheetName val="PLAN_DE_ACCION5"/>
      <sheetName val="drop_down_menu5"/>
      <sheetName val="Graf_Planeadores5"/>
      <sheetName val="DROP_5"/>
      <sheetName val="Plan_de_Acción5"/>
      <sheetName val="01_2_valor_da_up5"/>
      <sheetName val="LSS_pivot4"/>
      <sheetName val="Value_lists4"/>
      <sheetName val="Share_Price_20024"/>
      <sheetName val="Tela_Inicial4"/>
      <sheetName val="Cálculo_TMEF-TMR4"/>
      <sheetName val="TMEF_-_TMR_1314"/>
      <sheetName val="TMEF_-_TMR_1514"/>
      <sheetName val="2RF98_(Mkt_9%)4"/>
      <sheetName val="Load_Data4"/>
      <sheetName val="[Curve_Comp_x005f_x0000__4"/>
      <sheetName val="Data_Input_Sheet4"/>
      <sheetName val="LEGAL_GUJ3"/>
      <sheetName val="_Curve_Comp_x005f_x005f_x005f_x005f_x005f_x005f_3"/>
      <sheetName val="[Curve_Comp_x005f_x005f_x005f_x005f_x005f_x005f_3"/>
      <sheetName val="RG_Depots3"/>
      <sheetName val="Cover_page3"/>
      <sheetName val="Estrutura_Organizacional3"/>
      <sheetName val="1_DN_Coordenação3"/>
      <sheetName val="1_1_Matriz_Criticidade_Coord3"/>
      <sheetName val="2_DN_Gerência3"/>
      <sheetName val="2_1_Matriz_criticidade_Ger__3"/>
      <sheetName val="1__NASA3"/>
      <sheetName val="2_1_Matriz_criticidade_MP3"/>
      <sheetName val="Check_List-_Gerrot3"/>
      <sheetName val="estagios_e_blocos3"/>
      <sheetName val="Variaveis_Gerais3"/>
      <sheetName val="Disp_20043"/>
      <sheetName val="GEPEG_-_Volume_Mfe_+_Pelotas3"/>
      <sheetName val="dep_pre4"/>
      <sheetName val="No_Tocar3"/>
      <sheetName val="INGRESO_(2)3"/>
      <sheetName val="Cost_Sheet2"/>
      <sheetName val="Cost_Leadership_Capex_Inv_2"/>
      <sheetName val="Cost_Leadership_Capex_Div_2"/>
      <sheetName val="chiet_tinh2"/>
      <sheetName val="BASE_DE_DADOS2"/>
      <sheetName val="Bajada_Cognos2"/>
      <sheetName val="escen99_(2)2"/>
      <sheetName val="Business_Description_BLOCK2"/>
      <sheetName val="1__Descripción_del_Negocio2"/>
      <sheetName val="2__M_Criticidad_Prod_o_Proces2"/>
      <sheetName val="3__Mapa_de_Proceso2"/>
      <sheetName val="4__M_Criticidad_Procesos2"/>
      <sheetName val="Process_Mapping_BLOCK2"/>
      <sheetName val="5__Tarea_1_Produccion_Despa2"/>
      <sheetName val="5__Tarea_2___cambio_de_formIBV2"/>
      <sheetName val="5__Tarea_3__Producción_IBV2"/>
      <sheetName val="5__Tarea_4_Cambio_format_llena2"/>
      <sheetName val="5__Tarea_5__Arranque_Llenadora2"/>
      <sheetName val="5__Tarea_6__Cambio_formato_eti2"/>
      <sheetName val="5__Tarea_7__Produccion_1etique2"/>
      <sheetName val="5__Tarea_8_Producc_2_etiquet2"/>
      <sheetName val="5__Tarea_9_Producc__IBLL2"/>
      <sheetName val="5__Tarea_10_Produccion_Pale2"/>
      <sheetName val="1_1_Acuerdo_de_Nivel_de_Servic2"/>
      <sheetName val="Conv__Debt2"/>
      <sheetName val="Conv__Pref_2"/>
      <sheetName val="Shares_Outstanding2"/>
      <sheetName val="Firm_Value2"/>
      <sheetName val="Data_Input2"/>
      <sheetName val="SCF_-_BS2"/>
      <sheetName val="Planificador_Liga2"/>
      <sheetName val="Base_Única_Final_-_Preencher2"/>
      <sheetName val="Instruções_Preenchimento2"/>
      <sheetName val="Base_para_criticar2"/>
      <sheetName val="_Curve_Comp??_x00002"/>
      <sheetName val="General_Downloads2"/>
      <sheetName val="Resumen_General1"/>
      <sheetName val="CRITICIDAD_DE_CI1"/>
      <sheetName val="Cátalogo_de_CI1"/>
      <sheetName val="PLAN_DE_ACCION_Mayo1"/>
      <sheetName val="Catálogo_de_CI1"/>
      <sheetName val="Controls_data1"/>
      <sheetName val="12월_판매(권역)1"/>
      <sheetName val="7월예산(지점)_(2)1"/>
      <sheetName val="kpi(7월_Activity)1"/>
      <sheetName val="_7월LE_및_재고1"/>
      <sheetName val="_8월재고1"/>
      <sheetName val="_8월재고_(2)1"/>
      <sheetName val="Operation_Target(중앙)1"/>
      <sheetName val="Bud_여행Program1"/>
      <sheetName val="월마감_예상1"/>
      <sheetName val="HE_JBP1"/>
      <sheetName val="HE생_확산계획1"/>
      <sheetName val="대신_대은1"/>
      <sheetName val="AR_Issue1"/>
      <sheetName val="risk_MS1"/>
      <sheetName val="risk_Vol1"/>
      <sheetName val="Info"/>
      <sheetName val="Settings"/>
      <sheetName val="[Curve Comp_x0000__"/>
      <sheetName val="[Curve_Comp_x0000__"/>
      <sheetName val="_Curve_Comp_x0000__x005f1"/>
      <sheetName val="[Curve_Comp_x0000__x005f1"/>
      <sheetName val="_Curve_Comp_x0000__x005f2"/>
      <sheetName val="[Curve_Comp_x0000__x005f2"/>
      <sheetName val="_Curve_Comp_x0000__x005f3"/>
      <sheetName val="[Curve_Comp_x0000__x005f3"/>
      <sheetName val="[Curve Comp_x005f_x005f_x"/>
      <sheetName val="[Curve_Comp_x0000__x0000__x0004"/>
      <sheetName val="_Curve_Comp_x0000__x0000__x0004"/>
      <sheetName val="_Curve_Comp_x005f_x0000__x005f4"/>
      <sheetName val="[Curve_Comp_x005f_x0000__x005f4"/>
      <sheetName val="[Curve_Comp_x0000__1"/>
      <sheetName val="[Curve_Comp_x005f_x005f_x"/>
      <sheetName val="[Curve_Comp_x0000__x0000__x0005"/>
      <sheetName val="_Curve_Comp_x0000__x0000__x0005"/>
      <sheetName val="_Curve_Comp_x005f_x0000__x005f5"/>
      <sheetName val="[Curve_Comp_x005f_x0000__x005f5"/>
      <sheetName val="_Curve_Comp_x0000__3"/>
      <sheetName val="[Curve_Comp_x0000__x0000__x0006"/>
      <sheetName val="_Curve_Comp_x0000__x0000__x0006"/>
      <sheetName val="_Curve_Comp_x005f_x0000__x005f6"/>
      <sheetName val="[Curve_Comp_x005f_x0000__x005f6"/>
      <sheetName val="_Curve_Comp_x0000__4"/>
      <sheetName val="[Curve_Comp_x0000__2"/>
      <sheetName val="_Curve_Comp_x005f_x005f_1"/>
      <sheetName val="[Curve_Comp_x005f_x005f_1"/>
      <sheetName val="_Curve_Comp_x0000__2"/>
      <sheetName val="_Curve_Comp___x0000"/>
      <sheetName val="_Curve_Comp_x005f_x005f_x1"/>
      <sheetName val="유류대_현황"/>
      <sheetName val="김형선_"/>
      <sheetName val="차량운행일지_요일테이블_업뎃_완료"/>
      <sheetName val="Mapping"/>
      <sheetName val="Yield_Curve14"/>
      <sheetName val="Yield_Curve_(2)14"/>
      <sheetName val="Brazil_Sovereign14"/>
      <sheetName val="Brazil_Swap14"/>
      <sheetName val="Price_(2)14"/>
      <sheetName val="Dados_Cash14"/>
      <sheetName val="PackAppear__(2)13"/>
      <sheetName val="Resu_Capex13"/>
      <sheetName val="Efic_Consumo13"/>
      <sheetName val="OOO_(2)13"/>
      <sheetName val="PackAppear_13"/>
      <sheetName val="PQCM_(2)13"/>
      <sheetName val="PQRM_(2)13"/>
      <sheetName val="Res_Executivo13"/>
      <sheetName val="2001_10_Cerv13"/>
      <sheetName val="PLAN_SAC_Cerveja13"/>
      <sheetName val="PLAN_SAC_RefrigeNanc13"/>
      <sheetName val="2001_04_Cerv13"/>
      <sheetName val="Farol_SAC_Cerveja13"/>
      <sheetName val="2001_04_Nanc13"/>
      <sheetName val="Farol_SAC_Refrigenanc13"/>
      <sheetName val="Sig_Cycles_Accts_&amp;_Processes13"/>
      <sheetName val="Calc_113"/>
      <sheetName val="WF_China_YTD11"/>
      <sheetName val="Curve_Comparisons11"/>
      <sheetName val="Riscos-Oport_11"/>
      <sheetName val="_Curve_Comp10"/>
      <sheetName val="Relatório_SDG10"/>
      <sheetName val="기간별_판매진척11"/>
      <sheetName val="요일_테이블11"/>
      <sheetName val="EI_Calc10"/>
      <sheetName val="LBO_Model10"/>
      <sheetName val="[Curve_Comp????????????Brazil10"/>
      <sheetName val="Balance_Fin_ajust_200410"/>
      <sheetName val="DATOS_PARA_INTERPOLACION10"/>
      <sheetName val="DPN_VALUE10"/>
      <sheetName val="Tabla_de_amortización10"/>
      <sheetName val="Coleta_dados9"/>
      <sheetName val="IV_Confiabilidade9"/>
      <sheetName val="IV_Indisponibilidade9"/>
      <sheetName val="Check_R__Diária9"/>
      <sheetName val="Histórico_Check_R__Diária9"/>
      <sheetName val="[Curve_Comp_x005f_x0000__x005f_x0000__x0009"/>
      <sheetName val="_Curve_Comp_x005f_x0000__x005f_x0000__x0009"/>
      <sheetName val="_Curve_Comp____________Brazil_9"/>
      <sheetName val="Vol-Mix_x_Seg_AN9"/>
      <sheetName val="[Curve_Comp9"/>
      <sheetName val="Comparativo_99X009"/>
      <sheetName val="Tabela_de_Parâmetros9"/>
      <sheetName val="Versao_1b_($=R$2,13)9"/>
      <sheetName val="2_주요계수총괄9"/>
      <sheetName val="Pg_19"/>
      <sheetName val="Fechamento_Mês9"/>
      <sheetName val="Fechamento_Diário9"/>
      <sheetName val="High_Light9"/>
      <sheetName val="%_Dispersão9"/>
      <sheetName val="%_Reprovação9"/>
      <sheetName val="%_Caco_Limpo_Unid_9"/>
      <sheetName val="Limpeza_de_Flint9"/>
      <sheetName val="Recb__Coop_9"/>
      <sheetName val="Recb__Flint9"/>
      <sheetName val="Apoio_Material9"/>
      <sheetName val="Apoio_transp_9"/>
      <sheetName val="INVESTMENTS_EUR9"/>
      <sheetName val="DIVESTMENTS_EUR9"/>
      <sheetName val="5_19"/>
      <sheetName val="Price_DB9"/>
      <sheetName val="_Curve_Comp_x005f_x005f_x005f_x0000__x005f9"/>
      <sheetName val="[Curve_Comp_x005f_x005f_x005f_x0000__x005f9"/>
      <sheetName val="Données_LMU9"/>
      <sheetName val="total_list9"/>
      <sheetName val="Total_CDD9"/>
      <sheetName val="Curve%20Comparisons_xls8"/>
      <sheetName val="Directrices_de_Metas_20178"/>
      <sheetName val="LISTA_SUSPENSA8"/>
      <sheetName val="Base_de_datos7"/>
      <sheetName val="TOP_KPIs_MTM7"/>
      <sheetName val="_Curve_Comp_x005f_x0000__7"/>
      <sheetName val="Data_Validation6"/>
      <sheetName val="PLAN_DE_ACCION6"/>
      <sheetName val="drop_down_menu6"/>
      <sheetName val="Graf_Planeadores6"/>
      <sheetName val="DROP_6"/>
      <sheetName val="Plan_de_Acción6"/>
      <sheetName val="01_2_valor_da_up6"/>
      <sheetName val="LSS_pivot5"/>
      <sheetName val="Value_lists5"/>
      <sheetName val="Share_Price_20025"/>
      <sheetName val="Tela_Inicial5"/>
      <sheetName val="Cálculo_TMEF-TMR5"/>
      <sheetName val="TMEF_-_TMR_1315"/>
      <sheetName val="TMEF_-_TMR_1515"/>
      <sheetName val="2RF98_(Mkt_9%)5"/>
      <sheetName val="Load_Data5"/>
      <sheetName val="Data_Input_Sheet5"/>
      <sheetName val="[Curve_Comp_x005f_x0000__5"/>
      <sheetName val="_Curve_Comp_5"/>
      <sheetName val="LEGAL_GUJ4"/>
      <sheetName val="_Curve_Comp_x005f_x005f_x005f_x005f_x005f_x005f_4"/>
      <sheetName val="[Curve_Comp_x005f_x005f_x005f_x005f_x005f_x005f_4"/>
      <sheetName val="dep_pre5"/>
      <sheetName val="RG_Depots4"/>
      <sheetName val="INGRESO_(2)4"/>
      <sheetName val="No_Tocar4"/>
      <sheetName val="Cover_page4"/>
      <sheetName val="Estrutura_Organizacional4"/>
      <sheetName val="1_DN_Coordenação4"/>
      <sheetName val="1_1_Matriz_Criticidade_Coord4"/>
      <sheetName val="2_DN_Gerência4"/>
      <sheetName val="2_1_Matriz_criticidade_Ger__4"/>
      <sheetName val="1__NASA4"/>
      <sheetName val="2_1_Matriz_criticidade_MP4"/>
      <sheetName val="Check_List-_Gerrot4"/>
      <sheetName val="estagios_e_blocos4"/>
      <sheetName val="Variaveis_Gerais4"/>
      <sheetName val="Disp_20044"/>
      <sheetName val="GEPEG_-_Volume_Mfe_+_Pelotas4"/>
      <sheetName val="Cost_Leadership_Capex_Inv_3"/>
      <sheetName val="Cost_Leadership_Capex_Div_3"/>
      <sheetName val="Cost_Sheet3"/>
      <sheetName val="chiet_tinh3"/>
      <sheetName val="Conv__Debt3"/>
      <sheetName val="Conv__Pref_3"/>
      <sheetName val="Shares_Outstanding3"/>
      <sheetName val="Firm_Value3"/>
      <sheetName val="Data_Input3"/>
      <sheetName val="SCF_-_BS3"/>
      <sheetName val="BASE_DE_DADOS3"/>
      <sheetName val="Bajada_Cognos3"/>
      <sheetName val="escen99_(2)3"/>
      <sheetName val="Business_Description_BLOCK3"/>
      <sheetName val="1__Descripción_del_Negocio3"/>
      <sheetName val="2__M_Criticidad_Prod_o_Proces3"/>
      <sheetName val="3__Mapa_de_Proceso3"/>
      <sheetName val="4__M_Criticidad_Procesos3"/>
      <sheetName val="Process_Mapping_BLOCK3"/>
      <sheetName val="5__Tarea_1_Produccion_Despa3"/>
      <sheetName val="5__Tarea_2___cambio_de_formIBV3"/>
      <sheetName val="5__Tarea_3__Producción_IBV3"/>
      <sheetName val="5__Tarea_4_Cambio_format_llena3"/>
      <sheetName val="5__Tarea_5__Arranque_Llenadora3"/>
      <sheetName val="5__Tarea_6__Cambio_formato_eti3"/>
      <sheetName val="5__Tarea_7__Produccion_1etique3"/>
      <sheetName val="5__Tarea_8_Producc_2_etiquet3"/>
      <sheetName val="5__Tarea_9_Producc__IBLL3"/>
      <sheetName val="5__Tarea_10_Produccion_Pale3"/>
      <sheetName val="1_1_Acuerdo_de_Nivel_de_Servic3"/>
      <sheetName val="Planificador_Liga3"/>
      <sheetName val="Base_Única_Final_-_Preencher3"/>
      <sheetName val="Instruções_Preenchimento3"/>
      <sheetName val="Base_para_criticar3"/>
      <sheetName val="_Curve_Comp??_x00003"/>
      <sheetName val="General_Downloads3"/>
      <sheetName val="Resumen_General2"/>
      <sheetName val="CRITICIDAD_DE_CI2"/>
      <sheetName val="Cátalogo_de_CI2"/>
      <sheetName val="PLAN_DE_ACCION_Mayo2"/>
      <sheetName val="Catálogo_de_CI2"/>
      <sheetName val="TABELA_DE_PREÇOS2"/>
      <sheetName val="Controls_data2"/>
      <sheetName val="12월_판매(권역)2"/>
      <sheetName val="7월예산(지점)_(2)2"/>
      <sheetName val="kpi(7월_Activity)2"/>
      <sheetName val="_7월LE_및_재고2"/>
      <sheetName val="_8월재고2"/>
      <sheetName val="_8월재고_(2)2"/>
      <sheetName val="Operation_Target(중앙)2"/>
      <sheetName val="Bud_여행Program2"/>
      <sheetName val="월마감_예상2"/>
      <sheetName val="HE_JBP2"/>
      <sheetName val="HE생_확산계획2"/>
      <sheetName val="대신_대은2"/>
      <sheetName val="AR_Issue2"/>
      <sheetName val="risk_MS2"/>
      <sheetName val="risk_Vol2"/>
      <sheetName val="IS_BS_actual"/>
      <sheetName val="Agosto_(2)"/>
      <sheetName val="Hl_Acum"/>
      <sheetName val="_Curve_Comp___x00001"/>
      <sheetName val="_Curve_Comp_x005f_x005f_x2"/>
      <sheetName val="유류대_현황1"/>
      <sheetName val="김형선_1"/>
      <sheetName val="차량운행일지_요일테이블_업뎃_완료1"/>
      <sheetName val="[Curve_Comp_3"/>
      <sheetName val="[Curve_Comp_x005f_x005f_x1"/>
      <sheetName val="Yield_Curve15"/>
      <sheetName val="Yield_Curve_(2)15"/>
      <sheetName val="Brazil_Sovereign15"/>
      <sheetName val="Brazil_Swap15"/>
      <sheetName val="Price_(2)15"/>
      <sheetName val="Dados_Cash15"/>
      <sheetName val="PackAppear__(2)14"/>
      <sheetName val="Resu_Capex14"/>
      <sheetName val="Efic_Consumo14"/>
      <sheetName val="OOO_(2)14"/>
      <sheetName val="PackAppear_14"/>
      <sheetName val="PQCM_(2)14"/>
      <sheetName val="PQRM_(2)14"/>
      <sheetName val="Res_Executivo14"/>
      <sheetName val="Sig_Cycles_Accts_&amp;_Processes14"/>
      <sheetName val="2001_10_Cerv14"/>
      <sheetName val="PLAN_SAC_Cerveja14"/>
      <sheetName val="PLAN_SAC_RefrigeNanc14"/>
      <sheetName val="2001_04_Cerv14"/>
      <sheetName val="Farol_SAC_Cerveja14"/>
      <sheetName val="2001_04_Nanc14"/>
      <sheetName val="Farol_SAC_Refrigenanc14"/>
      <sheetName val="Calc_114"/>
      <sheetName val="WF_China_YTD12"/>
      <sheetName val="Curve_Comparisons12"/>
      <sheetName val="Riscos-Oport_12"/>
      <sheetName val="_Curve_Comp11"/>
      <sheetName val="Relatório_SDG11"/>
      <sheetName val="EI_Calc11"/>
      <sheetName val="기간별_판매진척12"/>
      <sheetName val="요일_테이블12"/>
      <sheetName val="LBO_Model11"/>
      <sheetName val="Balance_Fin_ajust_200411"/>
      <sheetName val="DATOS_PARA_INTERPOLACION11"/>
      <sheetName val="DPN_VALUE11"/>
      <sheetName val="Tabla_de_amortización11"/>
      <sheetName val="[Curve_Comp????????????Brazil11"/>
      <sheetName val="Coleta_dados10"/>
      <sheetName val="IV_Confiabilidade10"/>
      <sheetName val="IV_Indisponibilidade10"/>
      <sheetName val="Check_R__Diária10"/>
      <sheetName val="Histórico_Check_R__Diária10"/>
      <sheetName val="Fechamento_Mês10"/>
      <sheetName val="Fechamento_Diário10"/>
      <sheetName val="High_Light10"/>
      <sheetName val="%_Dispersão10"/>
      <sheetName val="%_Reprovação10"/>
      <sheetName val="%_Caco_Limpo_Unid_10"/>
      <sheetName val="Limpeza_de_Flint10"/>
      <sheetName val="Recb__Coop_10"/>
      <sheetName val="Recb__Flint10"/>
      <sheetName val="Apoio_Material10"/>
      <sheetName val="Apoio_transp_10"/>
      <sheetName val="[Curve_Comp_x005f_x0000__x005f_x0000__x0010"/>
      <sheetName val="_Curve_Comp_x005f_x0000__x005f_x0000__x0010"/>
      <sheetName val="_Curve_Comp____________Brazil10"/>
      <sheetName val="Comparativo_99X0010"/>
      <sheetName val="Tabela_de_Parâmetros10"/>
      <sheetName val="Versao_1b_($=R$2,13)10"/>
      <sheetName val="[Curve_Comp10"/>
      <sheetName val="2_주요계수총괄10"/>
      <sheetName val="Pg_110"/>
      <sheetName val="Vol-Mix_x_Seg_AN10"/>
      <sheetName val="5_110"/>
      <sheetName val="INVESTMENTS_EUR10"/>
      <sheetName val="DIVESTMENTS_EUR10"/>
      <sheetName val="Price_DB10"/>
      <sheetName val="_Curve_Comp_x005f_x005f_x005f_x0000__x00510"/>
      <sheetName val="[Curve_Comp_x005f_x005f_x005f_x0000__x00510"/>
      <sheetName val="Données_LMU10"/>
      <sheetName val="total_list10"/>
      <sheetName val="Total_CDD10"/>
      <sheetName val="Curve%20Comparisons_xls9"/>
      <sheetName val="LISTA_SUSPENSA9"/>
      <sheetName val="Directrices_de_Metas_20179"/>
      <sheetName val="Base_de_datos8"/>
      <sheetName val="TOP_KPIs_MTM8"/>
      <sheetName val="_Curve_Comp_x005f_x0000__8"/>
      <sheetName val="Data_Validation7"/>
      <sheetName val="PLAN_DE_ACCION7"/>
      <sheetName val="drop_down_menu7"/>
      <sheetName val="Graf_Planeadores7"/>
      <sheetName val="DROP_7"/>
      <sheetName val="Plan_de_Acción7"/>
      <sheetName val="01_2_valor_da_up7"/>
      <sheetName val="LSS_pivot6"/>
      <sheetName val="Value_lists6"/>
      <sheetName val="Share_Price_20026"/>
      <sheetName val="Tela_Inicial6"/>
      <sheetName val="Cálculo_TMEF-TMR6"/>
      <sheetName val="TMEF_-_TMR_1316"/>
      <sheetName val="TMEF_-_TMR_1516"/>
      <sheetName val="2RF98_(Mkt_9%)6"/>
      <sheetName val="Load_Data6"/>
      <sheetName val="[Curve_Comp_x005f_x0000__6"/>
      <sheetName val="Data_Input_Sheet6"/>
      <sheetName val="LEGAL_GUJ5"/>
      <sheetName val="_Curve_Comp_x005f_x005f_x005f_x005f_x005f_x005f_5"/>
      <sheetName val="[Curve_Comp_x005f_x005f_x005f_x005f_x005f_x005f_5"/>
      <sheetName val="RG_Depots5"/>
      <sheetName val="dep_pre6"/>
      <sheetName val="INGRESO_(2)5"/>
      <sheetName val="No_Tocar5"/>
      <sheetName val="Cover_page5"/>
      <sheetName val="Estrutura_Organizacional5"/>
      <sheetName val="1_DN_Coordenação5"/>
      <sheetName val="1_1_Matriz_Criticidade_Coord5"/>
      <sheetName val="2_DN_Gerência5"/>
      <sheetName val="2_1_Matriz_criticidade_Ger__5"/>
      <sheetName val="1__NASA5"/>
      <sheetName val="2_1_Matriz_criticidade_MP5"/>
      <sheetName val="Check_List-_Gerrot5"/>
      <sheetName val="estagios_e_blocos5"/>
      <sheetName val="Variaveis_Gerais5"/>
      <sheetName val="Disp_20045"/>
      <sheetName val="GEPEG_-_Volume_Mfe_+_Pelotas5"/>
      <sheetName val="Cost_Leadership_Capex_Inv_4"/>
      <sheetName val="Cost_Leadership_Capex_Div_4"/>
      <sheetName val="Cost_Sheet4"/>
      <sheetName val="chiet_tinh4"/>
      <sheetName val="Conv__Debt4"/>
      <sheetName val="Conv__Pref_4"/>
      <sheetName val="Shares_Outstanding4"/>
      <sheetName val="Firm_Value4"/>
      <sheetName val="Data_Input4"/>
      <sheetName val="SCF_-_BS4"/>
      <sheetName val="BASE_DE_DADOS4"/>
      <sheetName val="Bajada_Cognos4"/>
      <sheetName val="escen99_(2)4"/>
      <sheetName val="Business_Description_BLOCK4"/>
      <sheetName val="1__Descripción_del_Negocio4"/>
      <sheetName val="2__M_Criticidad_Prod_o_Proces4"/>
      <sheetName val="3__Mapa_de_Proceso4"/>
      <sheetName val="4__M_Criticidad_Procesos4"/>
      <sheetName val="Process_Mapping_BLOCK4"/>
      <sheetName val="5__Tarea_1_Produccion_Despa4"/>
      <sheetName val="5__Tarea_2___cambio_de_formIBV4"/>
      <sheetName val="5__Tarea_3__Producción_IBV4"/>
      <sheetName val="5__Tarea_4_Cambio_format_llena4"/>
      <sheetName val="5__Tarea_5__Arranque_Llenadora4"/>
      <sheetName val="5__Tarea_6__Cambio_formato_eti4"/>
      <sheetName val="5__Tarea_7__Produccion_1etique4"/>
      <sheetName val="5__Tarea_8_Producc_2_etiquet4"/>
      <sheetName val="5__Tarea_9_Producc__IBLL4"/>
      <sheetName val="5__Tarea_10_Produccion_Pale4"/>
      <sheetName val="1_1_Acuerdo_de_Nivel_de_Servic4"/>
      <sheetName val="Planificador_Liga4"/>
      <sheetName val="Base_Única_Final_-_Preencher4"/>
      <sheetName val="Instruções_Preenchimento4"/>
      <sheetName val="Base_para_criticar4"/>
      <sheetName val="_Curve_Comp??_x00004"/>
      <sheetName val="General_Downloads4"/>
      <sheetName val="Resumen_General3"/>
      <sheetName val="CRITICIDAD_DE_CI3"/>
      <sheetName val="Cátalogo_de_CI3"/>
      <sheetName val="PLAN_DE_ACCION_Mayo3"/>
      <sheetName val="Catálogo_de_CI3"/>
      <sheetName val="TABELA_DE_PREÇOS3"/>
      <sheetName val="Controls_data3"/>
      <sheetName val="12월_판매(권역)3"/>
      <sheetName val="7월예산(지점)_(2)3"/>
      <sheetName val="kpi(7월_Activity)3"/>
      <sheetName val="_7월LE_및_재고3"/>
      <sheetName val="_8월재고3"/>
      <sheetName val="_8월재고_(2)3"/>
      <sheetName val="Operation_Target(중앙)3"/>
      <sheetName val="Bud_여행Program3"/>
      <sheetName val="월마감_예상3"/>
      <sheetName val="HE_JBP3"/>
      <sheetName val="HE생_확산계획3"/>
      <sheetName val="대신_대은3"/>
      <sheetName val="AR_Issue3"/>
      <sheetName val="risk_MS3"/>
      <sheetName val="risk_Vol3"/>
      <sheetName val="IS_BS_actual1"/>
      <sheetName val="Agosto_(2)1"/>
      <sheetName val="Hl_Acum1"/>
      <sheetName val="_Curve_Comp___x00002"/>
      <sheetName val="_Curve_Comp_x005f_x005f_x3"/>
      <sheetName val="유류대_현황2"/>
      <sheetName val="김형선_2"/>
      <sheetName val="차량운행일지_요일테이블_업뎃_완료2"/>
      <sheetName val="[Curve_Comp_x005f_x005f_x2"/>
      <sheetName val="[Curve_Comp_"/>
      <sheetName val="_Curve_Comp_x005f1"/>
      <sheetName val="[Curve_Comp_x005f1"/>
      <sheetName val="_Curve_Comp_x005f2"/>
      <sheetName val="[Curve_Comp_x005f2"/>
      <sheetName val="_Curve_Comp_x005f3"/>
      <sheetName val="[Curve_Comp_x005f3"/>
      <sheetName val="[Curve_Comp_x0004"/>
      <sheetName val="_Curve_Comp_x0004"/>
      <sheetName val="[Curve_Comp_1"/>
      <sheetName val="[Curve_Comp_x0005"/>
      <sheetName val="_Curve_Comp_x0005"/>
      <sheetName val="_Curve_Comp_3"/>
      <sheetName val="[Curve_Comp_x0006"/>
      <sheetName val="_Curve_Comp_x0006"/>
      <sheetName val="_Curve_Comp_4"/>
      <sheetName val="[Curve_Comp_2"/>
      <sheetName val="JL"/>
      <sheetName val="PARTICIPACION"/>
      <sheetName val="Gente_gestao"/>
      <sheetName val="FJJX Bud_IB"/>
      <sheetName val="Factor"/>
      <sheetName val="Estructura SAP"/>
      <sheetName val="Factor 8 Oz"/>
      <sheetName val="control sheet"/>
      <sheetName val="Input sheet"/>
      <sheetName val="Ppto"/>
      <sheetName val="Q03"/>
      <sheetName val="TM1.SETTINGS"/>
      <sheetName val="Categories"/>
      <sheetName val="Target Book"/>
      <sheetName val="产品相关信息汇总表"/>
      <sheetName val="목록"/>
      <sheetName val="Recargas"/>
      <sheetName val="Tablas"/>
      <sheetName val="Zones"/>
      <sheetName val="Brands"/>
      <sheetName val="Yield_Curve16"/>
      <sheetName val="Yield_Curve_(2)16"/>
      <sheetName val="Brazil_Sovereign16"/>
      <sheetName val="Brazil_Swap16"/>
      <sheetName val="Price_(2)16"/>
      <sheetName val="Dados_Cash16"/>
      <sheetName val="PackAppear__(2)15"/>
      <sheetName val="Resu_Capex15"/>
      <sheetName val="Efic_Consumo15"/>
      <sheetName val="OOO_(2)15"/>
      <sheetName val="PackAppear_15"/>
      <sheetName val="PQCM_(2)15"/>
      <sheetName val="PQRM_(2)15"/>
      <sheetName val="Res_Executivo15"/>
      <sheetName val="2001_10_Cerv15"/>
      <sheetName val="PLAN_SAC_Cerveja15"/>
      <sheetName val="PLAN_SAC_RefrigeNanc15"/>
      <sheetName val="2001_04_Cerv15"/>
      <sheetName val="Farol_SAC_Cerveja15"/>
      <sheetName val="2001_04_Nanc15"/>
      <sheetName val="Farol_SAC_Refrigenanc15"/>
      <sheetName val="Sig_Cycles_Accts_&amp;_Processes15"/>
      <sheetName val="Calc_115"/>
      <sheetName val="WF_China_YTD13"/>
      <sheetName val="Curve_Comparisons13"/>
      <sheetName val="Riscos-Oport_13"/>
      <sheetName val="_Curve_Comp12"/>
      <sheetName val="Relatório_SDG12"/>
      <sheetName val="기간별_판매진척13"/>
      <sheetName val="요일_테이블13"/>
      <sheetName val="LBO_Model12"/>
      <sheetName val="EI_Calc12"/>
      <sheetName val="Balance_Fin_ajust_200412"/>
      <sheetName val="DATOS_PARA_INTERPOLACION12"/>
      <sheetName val="DPN_VALUE12"/>
      <sheetName val="Tabla_de_amortización12"/>
      <sheetName val="[Curve_Comp????????????Brazil12"/>
      <sheetName val="[Curve_Comp11"/>
      <sheetName val="Coleta_dados11"/>
      <sheetName val="IV_Confiabilidade11"/>
      <sheetName val="IV_Indisponibilidade11"/>
      <sheetName val="Check_R__Diária11"/>
      <sheetName val="Histórico_Check_R__Diária11"/>
      <sheetName val="[Curve_Comp_x005f_x0000__x005f_x0000__x0011"/>
      <sheetName val="_Curve_Comp_x005f_x0000__x005f_x0000__x0011"/>
      <sheetName val="_Curve_Comp____________Brazil11"/>
      <sheetName val="Comparativo_99X0011"/>
      <sheetName val="Tabela_de_Parâmetros11"/>
      <sheetName val="Versao_1b_($=R$2,13)11"/>
      <sheetName val="2_주요계수총괄11"/>
      <sheetName val="Pg_111"/>
      <sheetName val="Fechamento_Mês11"/>
      <sheetName val="Fechamento_Diário11"/>
      <sheetName val="High_Light11"/>
      <sheetName val="%_Dispersão11"/>
      <sheetName val="%_Reprovação11"/>
      <sheetName val="%_Caco_Limpo_Unid_11"/>
      <sheetName val="Limpeza_de_Flint11"/>
      <sheetName val="Recb__Coop_11"/>
      <sheetName val="Recb__Flint11"/>
      <sheetName val="Apoio_Material11"/>
      <sheetName val="Apoio_transp_11"/>
      <sheetName val="Vol-Mix_x_Seg_AN11"/>
      <sheetName val="5_111"/>
      <sheetName val="INVESTMENTS_EUR11"/>
      <sheetName val="DIVESTMENTS_EUR11"/>
      <sheetName val="Price_DB11"/>
      <sheetName val="_Curve_Comp_x005f_x005f_x005f_x0000__x00511"/>
      <sheetName val="[Curve_Comp_x005f_x005f_x005f_x0000__x00511"/>
      <sheetName val="Données_LMU11"/>
      <sheetName val="Total_CDD11"/>
      <sheetName val="total_list11"/>
      <sheetName val="Curve%20Comparisons_xls10"/>
      <sheetName val="LISTA_SUSPENSA10"/>
      <sheetName val="Directrices_de_Metas_201710"/>
      <sheetName val="_Curve_Comp_x005f_x0000__9"/>
      <sheetName val="Base_de_datos9"/>
      <sheetName val="TOP_KPIs_MTM9"/>
      <sheetName val="Data_Validation8"/>
      <sheetName val="PLAN_DE_ACCION8"/>
      <sheetName val="drop_down_menu8"/>
      <sheetName val="Graf_Planeadores8"/>
      <sheetName val="DROP_8"/>
      <sheetName val="Plan_de_Acción8"/>
      <sheetName val="01_2_valor_da_up8"/>
      <sheetName val="LSS_pivot7"/>
      <sheetName val="Value_lists7"/>
      <sheetName val="Share_Price_20027"/>
      <sheetName val="Tela_Inicial7"/>
      <sheetName val="Cálculo_TMEF-TMR7"/>
      <sheetName val="TMEF_-_TMR_1317"/>
      <sheetName val="TMEF_-_TMR_1517"/>
      <sheetName val="2RF98_(Mkt_9%)7"/>
      <sheetName val="Load_Data7"/>
      <sheetName val="Cost_Sheet5"/>
      <sheetName val="[Curve_Comp_x005f_x0000__7"/>
      <sheetName val="Data_Input_Sheet7"/>
      <sheetName val="LEGAL_GUJ6"/>
      <sheetName val="_Curve_Comp_x005f_x005f_x005f_x005f_x005f_x005f_6"/>
      <sheetName val="[Curve_Comp_x005f_x005f_x005f_x005f_x005f_x005f_6"/>
      <sheetName val="RG_Depots6"/>
      <sheetName val="Cover_page6"/>
      <sheetName val="Estrutura_Organizacional6"/>
      <sheetName val="1_DN_Coordenação6"/>
      <sheetName val="1_1_Matriz_Criticidade_Coord6"/>
      <sheetName val="2_DN_Gerência6"/>
      <sheetName val="2_1_Matriz_criticidade_Ger__6"/>
      <sheetName val="1__NASA6"/>
      <sheetName val="2_1_Matriz_criticidade_MP6"/>
      <sheetName val="Check_List-_Gerrot6"/>
      <sheetName val="estagios_e_blocos6"/>
      <sheetName val="Variaveis_Gerais6"/>
      <sheetName val="Disp_20046"/>
      <sheetName val="GEPEG_-_Volume_Mfe_+_Pelotas6"/>
      <sheetName val="dep_pre7"/>
      <sheetName val="INGRESO_(2)6"/>
      <sheetName val="No_Tocar6"/>
      <sheetName val="Cost_Leadership_Capex_Inv_5"/>
      <sheetName val="Cost_Leadership_Capex_Div_5"/>
      <sheetName val="chiet_tinh5"/>
      <sheetName val="Bajada_Cognos5"/>
      <sheetName val="BASE_DE_DADOS5"/>
      <sheetName val="escen99_(2)5"/>
      <sheetName val="Planificador_Liga5"/>
      <sheetName val="Base_Única_Final_-_Preencher5"/>
      <sheetName val="Instruções_Preenchimento5"/>
      <sheetName val="Base_para_criticar5"/>
      <sheetName val="_Curve_Comp??_x00005"/>
      <sheetName val="Business_Description_BLOCK5"/>
      <sheetName val="1__Descripción_del_Negocio5"/>
      <sheetName val="2__M_Criticidad_Prod_o_Proces5"/>
      <sheetName val="3__Mapa_de_Proceso5"/>
      <sheetName val="4__M_Criticidad_Procesos5"/>
      <sheetName val="Process_Mapping_BLOCK5"/>
      <sheetName val="5__Tarea_1_Produccion_Despa5"/>
      <sheetName val="5__Tarea_2___cambio_de_formIBV5"/>
      <sheetName val="5__Tarea_3__Producción_IBV5"/>
      <sheetName val="5__Tarea_4_Cambio_format_llena5"/>
      <sheetName val="5__Tarea_5__Arranque_Llenadora5"/>
      <sheetName val="5__Tarea_6__Cambio_formato_eti5"/>
      <sheetName val="5__Tarea_7__Produccion_1etique5"/>
      <sheetName val="5__Tarea_8_Producc_2_etiquet5"/>
      <sheetName val="5__Tarea_9_Producc__IBLL5"/>
      <sheetName val="5__Tarea_10_Produccion_Pale5"/>
      <sheetName val="1_1_Acuerdo_de_Nivel_de_Servic5"/>
      <sheetName val="Conv__Debt5"/>
      <sheetName val="Conv__Pref_5"/>
      <sheetName val="Shares_Outstanding5"/>
      <sheetName val="Firm_Value5"/>
      <sheetName val="Data_Input5"/>
      <sheetName val="SCF_-_BS5"/>
      <sheetName val="General_Downloads5"/>
      <sheetName val="TABELA_DE_PREÇOS4"/>
      <sheetName val="IS_BS_actual2"/>
      <sheetName val="Resumen_General4"/>
      <sheetName val="CRITICIDAD_DE_CI4"/>
      <sheetName val="Cátalogo_de_CI4"/>
      <sheetName val="PLAN_DE_ACCION_Mayo4"/>
      <sheetName val="Catálogo_de_CI4"/>
      <sheetName val="Agosto_(2)2"/>
      <sheetName val="Hl_Acum2"/>
      <sheetName val="Controls_data4"/>
      <sheetName val="12월_판매(권역)4"/>
      <sheetName val="7월예산(지점)_(2)4"/>
      <sheetName val="kpi(7월_Activity)4"/>
      <sheetName val="_7월LE_및_재고4"/>
      <sheetName val="_8월재고4"/>
      <sheetName val="_8월재고_(2)4"/>
      <sheetName val="Operation_Target(중앙)4"/>
      <sheetName val="Bud_여행Program4"/>
      <sheetName val="월마감_예상4"/>
      <sheetName val="HE_JBP4"/>
      <sheetName val="HE생_확산계획4"/>
      <sheetName val="대신_대은4"/>
      <sheetName val="AR_Issue4"/>
      <sheetName val="risk_MS4"/>
      <sheetName val="risk_Vol4"/>
      <sheetName val="_Curve_Comp___x00003"/>
      <sheetName val="_Curve_Comp_x005f_x005f_x4"/>
      <sheetName val="유류대_현황3"/>
      <sheetName val="김형선_3"/>
      <sheetName val="차량운행일지_요일테이블_업뎃_완료3"/>
      <sheetName val="[Curve_Comp_x005f_x005f_x3"/>
      <sheetName val="Estructura_SAP"/>
      <sheetName val="Factor_8_Oz"/>
      <sheetName val="control_sheet"/>
      <sheetName val="Input_sheet"/>
      <sheetName val="FJJX_Bud_IB"/>
      <sheetName val="Balances al 30.06.2019"/>
      <sheetName val="_Curve Comp_x"/>
      <sheetName val="_Curve_Comp_x"/>
      <sheetName val="[Curve Comp_x"/>
      <sheetName val="_Curve_Comp_x0000__x005f4"/>
      <sheetName val="[Curve_Comp_x0000__x005f4"/>
      <sheetName val="[Curve_Comp_x"/>
      <sheetName val="_Curve_Comp_x0000__x005f5"/>
      <sheetName val="[Curve_Comp_x0000__x005f5"/>
      <sheetName val="_Curve_Comp_x0000__x005f6"/>
      <sheetName val="[Curve_Comp_x0000__x005f6"/>
      <sheetName val="[Curve_Comp_x0000__x0000__x0007"/>
      <sheetName val="_Curve_Comp_x0000__x0000__x0007"/>
      <sheetName val="_Curve_Comp_x005f_x0000__x005f7"/>
      <sheetName val="[Curve_Comp_x005f_x0000__x005f7"/>
      <sheetName val="_Curve_Comp_x005f_x005f_2"/>
      <sheetName val="[Curve_Comp_x005f_x005f_2"/>
      <sheetName val="[Curve_Comp_x0000__x0000__x0008"/>
      <sheetName val="_Curve_Comp_x0000__x0000__x0008"/>
      <sheetName val="_Curve_Comp_x005f_x0000__x005f8"/>
      <sheetName val="[Curve_Comp_x005f_x0000__x005f8"/>
      <sheetName val="_Curve_Comp_x0000__6"/>
      <sheetName val="[Curve_Comp_x0000__4"/>
      <sheetName val="_Curve_Comp_x005f_x005f_3"/>
      <sheetName val="[Curve_Comp_x005f_x005f_3"/>
      <sheetName val="_Curve_Comp_x1"/>
      <sheetName val="[Curve_Comp_x0000__x0000__x0009"/>
      <sheetName val="_Curve_Comp_x0000__x0000__x0009"/>
      <sheetName val="_Curve_Comp_x005f_x0000__x005f9"/>
      <sheetName val="[Curve_Comp_x005f_x0000__x005f9"/>
      <sheetName val="_Curve_Comp_x0000__7"/>
      <sheetName val="[Curve_Comp_x0000__5"/>
      <sheetName val="_Curve_Comp_x005f_x005f_4"/>
      <sheetName val="[Curve_Comp_x005f_x005f_4"/>
      <sheetName val="_Curve_Comp_x2"/>
      <sheetName val="[Curve_Comp_x1"/>
      <sheetName val="[Curve_Comp_x0000__x0000__x0010"/>
      <sheetName val="_Curve_Comp_x0000__x0000__x0010"/>
      <sheetName val="_Curve_Comp_x005f_x0000__x00510"/>
      <sheetName val="[Curve_Comp_x005f_x0000__x00510"/>
      <sheetName val="_Curve_Comp_x0000__8"/>
      <sheetName val="[Curve_Comp_x0000__6"/>
      <sheetName val="_Curve_Comp_x005f_x005f_5"/>
      <sheetName val="[Curve_Comp_x005f_x005f_5"/>
      <sheetName val="_Curve_Comp_x3"/>
      <sheetName val="[Curve_Comp_x2"/>
      <sheetName val="BF Database"/>
      <sheetName val="BF PL31"/>
      <sheetName val="Administrative Information"/>
      <sheetName val="Appendix 6"/>
      <sheetName val="Anexo B"/>
      <sheetName val="PARTE"/>
      <sheetName val="POCM 배송지"/>
      <sheetName val="参数"/>
      <sheetName val="_Curve_Comp_x0000__x005f7"/>
      <sheetName val="[Curve_Comp_x0000__x005f7"/>
      <sheetName val="_Curve_Comp_x0000__x005f8"/>
      <sheetName val="[Curve_Comp_x0000__x005f8"/>
      <sheetName val="_Curve_Comp_x0000__x005f9"/>
      <sheetName val="[Curve_Comp_x0000__x005f9"/>
      <sheetName val="_Curve_Comp_x0000__x00510"/>
      <sheetName val="[Curve_Comp_x0000__x00510"/>
      <sheetName val="BBTS USADOS"/>
      <sheetName val="ANALISE DO LOSS"/>
      <sheetName val="Yield_Curve17"/>
      <sheetName val="Yield_Curve_(2)17"/>
      <sheetName val="Brazil_Sovereign17"/>
      <sheetName val="Brazil_Swap17"/>
      <sheetName val="Price_(2)17"/>
      <sheetName val="Dados_Cash17"/>
      <sheetName val="PackAppear__(2)16"/>
      <sheetName val="Resu_Capex16"/>
      <sheetName val="Efic_Consumo16"/>
      <sheetName val="OOO_(2)16"/>
      <sheetName val="PackAppear_16"/>
      <sheetName val="PQCM_(2)16"/>
      <sheetName val="PQRM_(2)16"/>
      <sheetName val="Res_Executivo16"/>
      <sheetName val="2001_10_Cerv16"/>
      <sheetName val="PLAN_SAC_Cerveja16"/>
      <sheetName val="PLAN_SAC_RefrigeNanc16"/>
      <sheetName val="2001_04_Cerv16"/>
      <sheetName val="Farol_SAC_Cerveja16"/>
      <sheetName val="2001_04_Nanc16"/>
      <sheetName val="Farol_SAC_Refrigenanc16"/>
      <sheetName val="Sig_Cycles_Accts_&amp;_Processes16"/>
      <sheetName val="Calc_116"/>
      <sheetName val="WF_China_YTD14"/>
      <sheetName val="Curve_Comparisons14"/>
      <sheetName val="Riscos-Oport_14"/>
      <sheetName val="_Curve_Comp13"/>
      <sheetName val="Relatório_SDG13"/>
      <sheetName val="기간별_판매진척14"/>
      <sheetName val="요일_테이블14"/>
      <sheetName val="LBO_Model13"/>
      <sheetName val="EI_Calc13"/>
      <sheetName val="[Curve_Comp????????????Brazil13"/>
      <sheetName val="Balance_Fin_ajust_200413"/>
      <sheetName val="DATOS_PARA_INTERPOLACION13"/>
      <sheetName val="DPN_VALUE13"/>
      <sheetName val="Tabla_de_amortización13"/>
      <sheetName val="Coleta_dados12"/>
      <sheetName val="IV_Confiabilidade12"/>
      <sheetName val="IV_Indisponibilidade12"/>
      <sheetName val="Check_R__Diária12"/>
      <sheetName val="Histórico_Check_R__Diária12"/>
      <sheetName val="[Curve_Comp_x005f_x0000__x005f_x0000__x0012"/>
      <sheetName val="_Curve_Comp_x005f_x0000__x005f_x0000__x0012"/>
      <sheetName val="_Curve_Comp____________Brazil12"/>
      <sheetName val="Comparativo_99X0012"/>
      <sheetName val="Tabela_de_Parâmetros12"/>
      <sheetName val="Versao_1b_($=R$2,13)12"/>
      <sheetName val="[Curve_Comp12"/>
      <sheetName val="2_주요계수총괄12"/>
      <sheetName val="Fechamento_Mês12"/>
      <sheetName val="Fechamento_Diário12"/>
      <sheetName val="High_Light12"/>
      <sheetName val="%_Dispersão12"/>
      <sheetName val="%_Reprovação12"/>
      <sheetName val="%_Caco_Limpo_Unid_12"/>
      <sheetName val="Limpeza_de_Flint12"/>
      <sheetName val="Recb__Coop_12"/>
      <sheetName val="Recb__Flint12"/>
      <sheetName val="Apoio_Material12"/>
      <sheetName val="Apoio_transp_12"/>
      <sheetName val="Pg_112"/>
      <sheetName val="Vol-Mix_x_Seg_AN12"/>
      <sheetName val="5_112"/>
      <sheetName val="INVESTMENTS_EUR12"/>
      <sheetName val="DIVESTMENTS_EUR12"/>
      <sheetName val="Price_DB12"/>
      <sheetName val="_Curve_Comp_x005f_x005f_x005f_x0000__x00512"/>
      <sheetName val="[Curve_Comp_x005f_x005f_x005f_x0000__x00512"/>
      <sheetName val="Données_LMU12"/>
      <sheetName val="total_list12"/>
      <sheetName val="Total_CDD12"/>
      <sheetName val="Curve%20Comparisons_xls11"/>
      <sheetName val="Directrices_de_Metas_201711"/>
      <sheetName val="Data_Validation9"/>
      <sheetName val="LISTA_SUSPENSA11"/>
      <sheetName val="_Curve_Comp_x005f_x0000__10"/>
      <sheetName val="Base_de_datos10"/>
      <sheetName val="TOP_KPIs_MTM10"/>
      <sheetName val="PLAN_DE_ACCION9"/>
      <sheetName val="drop_down_menu9"/>
      <sheetName val="Graf_Planeadores9"/>
      <sheetName val="DROP_9"/>
      <sheetName val="Plan_de_Acción9"/>
      <sheetName val="01_2_valor_da_up9"/>
      <sheetName val="LSS_pivot8"/>
      <sheetName val="Value_lists8"/>
      <sheetName val="Share_Price_20028"/>
      <sheetName val="Tela_Inicial8"/>
      <sheetName val="Cálculo_TMEF-TMR8"/>
      <sheetName val="TMEF_-_TMR_1318"/>
      <sheetName val="TMEF_-_TMR_1518"/>
      <sheetName val="2RF98_(Mkt_9%)8"/>
      <sheetName val="Load_Data8"/>
      <sheetName val="Data_Input_Sheet8"/>
      <sheetName val="[Curve_Comp_x005f_x0000__8"/>
      <sheetName val="dep_pre8"/>
      <sheetName val="LEGAL_GUJ7"/>
      <sheetName val="_Curve_Comp_x005f_x005f_x005f_x005f_x005f_x005f_7"/>
      <sheetName val="[Curve_Comp_x005f_x005f_x005f_x005f_x005f_x005f_7"/>
      <sheetName val="RG_Depots7"/>
      <sheetName val="INGRESO_(2)7"/>
      <sheetName val="No_Tocar7"/>
      <sheetName val="Cover_page7"/>
      <sheetName val="Estrutura_Organizacional7"/>
      <sheetName val="1_DN_Coordenação7"/>
      <sheetName val="1_1_Matriz_Criticidade_Coord7"/>
      <sheetName val="2_DN_Gerência7"/>
      <sheetName val="2_1_Matriz_criticidade_Ger__7"/>
      <sheetName val="1__NASA7"/>
      <sheetName val="2_1_Matriz_criticidade_MP7"/>
      <sheetName val="Check_List-_Gerrot7"/>
      <sheetName val="estagios_e_blocos7"/>
      <sheetName val="Variaveis_Gerais7"/>
      <sheetName val="Disp_20047"/>
      <sheetName val="GEPEG_-_Volume_Mfe_+_Pelotas7"/>
      <sheetName val="Cost_Leadership_Capex_Inv_6"/>
      <sheetName val="Cost_Leadership_Capex_Div_6"/>
      <sheetName val="Cost_Sheet6"/>
      <sheetName val="Business_Description_BLOCK6"/>
      <sheetName val="1__Descripción_del_Negocio6"/>
      <sheetName val="2__M_Criticidad_Prod_o_Proces6"/>
      <sheetName val="3__Mapa_de_Proceso6"/>
      <sheetName val="4__M_Criticidad_Procesos6"/>
      <sheetName val="Process_Mapping_BLOCK6"/>
      <sheetName val="5__Tarea_1_Produccion_Despa6"/>
      <sheetName val="5__Tarea_2___cambio_de_formIBV6"/>
      <sheetName val="5__Tarea_3__Producción_IBV6"/>
      <sheetName val="5__Tarea_4_Cambio_format_llena6"/>
      <sheetName val="5__Tarea_5__Arranque_Llenadora6"/>
      <sheetName val="5__Tarea_6__Cambio_formato_eti6"/>
      <sheetName val="5__Tarea_7__Produccion_1etique6"/>
      <sheetName val="5__Tarea_8_Producc_2_etiquet6"/>
      <sheetName val="5__Tarea_9_Producc__IBLL6"/>
      <sheetName val="5__Tarea_10_Produccion_Pale6"/>
      <sheetName val="1_1_Acuerdo_de_Nivel_de_Servic6"/>
      <sheetName val="chiet_tinh6"/>
      <sheetName val="Conv__Debt6"/>
      <sheetName val="Conv__Pref_6"/>
      <sheetName val="Shares_Outstanding6"/>
      <sheetName val="Firm_Value6"/>
      <sheetName val="Data_Input6"/>
      <sheetName val="SCF_-_BS6"/>
      <sheetName val="BASE_DE_DADOS6"/>
      <sheetName val="Bajada_Cognos6"/>
      <sheetName val="escen99_(2)6"/>
      <sheetName val="Planificador_Liga6"/>
      <sheetName val="Base_Única_Final_-_Preencher6"/>
      <sheetName val="Instruções_Preenchimento6"/>
      <sheetName val="Base_para_criticar6"/>
      <sheetName val="_Curve_Comp??_x00006"/>
      <sheetName val="General_Downloads6"/>
      <sheetName val="TABELA_DE_PREÇOS5"/>
      <sheetName val="Resumen_General5"/>
      <sheetName val="CRITICIDAD_DE_CI5"/>
      <sheetName val="Cátalogo_de_CI5"/>
      <sheetName val="PLAN_DE_ACCION_Mayo5"/>
      <sheetName val="Catálogo_de_CI5"/>
      <sheetName val="Controls_data5"/>
      <sheetName val="12월_판매(권역)5"/>
      <sheetName val="7월예산(지점)_(2)5"/>
      <sheetName val="kpi(7월_Activity)5"/>
      <sheetName val="_7월LE_및_재고5"/>
      <sheetName val="_8월재고5"/>
      <sheetName val="_8월재고_(2)5"/>
      <sheetName val="Operation_Target(중앙)5"/>
      <sheetName val="Bud_여행Program5"/>
      <sheetName val="월마감_예상5"/>
      <sheetName val="HE_JBP5"/>
      <sheetName val="HE생_확산계획5"/>
      <sheetName val="대신_대은5"/>
      <sheetName val="AR_Issue5"/>
      <sheetName val="risk_MS5"/>
      <sheetName val="risk_Vol5"/>
      <sheetName val="_Curve_Comp___x00004"/>
      <sheetName val="_Curve_Comp_x005f_x005f_x5"/>
      <sheetName val="유류대_현황4"/>
      <sheetName val="IS_BS_actual3"/>
      <sheetName val="Agosto_(2)3"/>
      <sheetName val="Hl_Acum3"/>
      <sheetName val="김형선_4"/>
      <sheetName val="차량운행일지_요일테이블_업뎃_완료4"/>
      <sheetName val="[Curve_Comp_x005f_x005f_x4"/>
      <sheetName val="FJJX_Bud_IB1"/>
      <sheetName val="TM1_SETTINGS"/>
      <sheetName val="Estructura_SAP1"/>
      <sheetName val="Factor_8_Oz1"/>
      <sheetName val="control_sheet1"/>
      <sheetName val="Input_sheet1"/>
      <sheetName val="Target_Book"/>
      <sheetName val="Gerencial"/>
      <sheetName val="Participantes"/>
      <sheetName val="Brix Xarope BC"/>
      <sheetName val="Conversão"/>
      <sheetName val=".Consid"/>
      <sheetName val=".Relatório"/>
      <sheetName val=".Resumo"/>
      <sheetName val="VM"/>
      <sheetName val="_Curve_Comp_x4"/>
      <sheetName val="[Curve_Comp_x3"/>
      <sheetName val="_Curve_Comp_x005f4"/>
      <sheetName val="[Curve_Comp_x005f4"/>
      <sheetName val="_Curve_Comp_x005f5"/>
      <sheetName val="[Curve_Comp_x005f5"/>
      <sheetName val="_Curve_Comp_x005f6"/>
      <sheetName val="[Curve_Comp_x005f6"/>
      <sheetName val="[Curve_Comp_x0007"/>
      <sheetName val="_Curve_Comp_x0007"/>
      <sheetName val="[Curve_Comp_x0008"/>
      <sheetName val="_Curve_Comp_x0008"/>
      <sheetName val="_Curve_Comp_6"/>
      <sheetName val="[Curve_Comp_4"/>
      <sheetName val="[Curve_Comp_x0009"/>
      <sheetName val="_Curve_Comp_x0009"/>
      <sheetName val="_Curve_Comp_7"/>
      <sheetName val="[Curve_Comp_5"/>
      <sheetName val="[Curve_Comp_x0010"/>
      <sheetName val="_Curve_Comp_x0010"/>
      <sheetName val="_Curve_Comp_8"/>
      <sheetName val="[Curve_Comp_6"/>
      <sheetName val="Balances_al_30_06_2019"/>
      <sheetName val="Formula"/>
      <sheetName val="9.1"/>
      <sheetName val="Yield_Curve18"/>
      <sheetName val="Yield_Curve_(2)18"/>
      <sheetName val="Brazil_Sovereign18"/>
      <sheetName val="Brazil_Swap18"/>
      <sheetName val="Price_(2)18"/>
      <sheetName val="Dados_Cash18"/>
      <sheetName val="PackAppear__(2)17"/>
      <sheetName val="Resu_Capex17"/>
      <sheetName val="Efic_Consumo17"/>
      <sheetName val="OOO_(2)17"/>
      <sheetName val="PackAppear_17"/>
      <sheetName val="PQCM_(2)17"/>
      <sheetName val="PQRM_(2)17"/>
      <sheetName val="Res_Executivo17"/>
      <sheetName val="Calc_117"/>
      <sheetName val="2001_10_Cerv17"/>
      <sheetName val="PLAN_SAC_Cerveja17"/>
      <sheetName val="PLAN_SAC_RefrigeNanc17"/>
      <sheetName val="2001_04_Cerv17"/>
      <sheetName val="Farol_SAC_Cerveja17"/>
      <sheetName val="2001_04_Nanc17"/>
      <sheetName val="Farol_SAC_Refrigenanc17"/>
      <sheetName val="Sig_Cycles_Accts_&amp;_Processes17"/>
      <sheetName val="WF_China_YTD15"/>
      <sheetName val="Curve_Comparisons15"/>
      <sheetName val="Riscos-Oport_15"/>
      <sheetName val="_Curve_Comp14"/>
      <sheetName val="Relatório_SDG14"/>
      <sheetName val="EI_Calc14"/>
      <sheetName val="기간별_판매진척15"/>
      <sheetName val="요일_테이블15"/>
      <sheetName val="LBO_Model14"/>
      <sheetName val="[Curve_Comp????????????Brazil14"/>
      <sheetName val="Balance_Fin_ajust_200414"/>
      <sheetName val="DATOS_PARA_INTERPOLACION14"/>
      <sheetName val="DPN_VALUE14"/>
      <sheetName val="Tabla_de_amortización14"/>
      <sheetName val="Coleta_dados13"/>
      <sheetName val="IV_Confiabilidade13"/>
      <sheetName val="IV_Indisponibilidade13"/>
      <sheetName val="Check_R__Diária13"/>
      <sheetName val="Histórico_Check_R__Diária13"/>
      <sheetName val="Fechamento_Mês13"/>
      <sheetName val="Fechamento_Diário13"/>
      <sheetName val="High_Light13"/>
      <sheetName val="%_Dispersão13"/>
      <sheetName val="%_Reprovação13"/>
      <sheetName val="%_Caco_Limpo_Unid_13"/>
      <sheetName val="Limpeza_de_Flint13"/>
      <sheetName val="Recb__Coop_13"/>
      <sheetName val="Recb__Flint13"/>
      <sheetName val="Apoio_Material13"/>
      <sheetName val="Apoio_transp_13"/>
      <sheetName val="[Curve_Comp_x005f_x0000__x005f_x0000__x0013"/>
      <sheetName val="_Curve_Comp_x005f_x0000__x005f_x0000__x0013"/>
      <sheetName val="5_113"/>
      <sheetName val="_Curve_Comp____________Brazil13"/>
      <sheetName val="Comparativo_99X0013"/>
      <sheetName val="Tabela_de_Parâmetros13"/>
      <sheetName val="Versao_1b_($=R$2,13)13"/>
      <sheetName val="[Curve_Comp13"/>
      <sheetName val="2_주요계수총괄13"/>
      <sheetName val="Pg_113"/>
      <sheetName val="Vol-Mix_x_Seg_AN13"/>
      <sheetName val="INVESTMENTS_EUR13"/>
      <sheetName val="DIVESTMENTS_EUR13"/>
      <sheetName val="Price_DB13"/>
      <sheetName val="_Curve_Comp_x005f_x005f_x005f_x0000__x00513"/>
      <sheetName val="[Curve_Comp_x005f_x005f_x005f_x0000__x00513"/>
      <sheetName val="Données_LMU13"/>
      <sheetName val="Total_CDD13"/>
      <sheetName val="total_list13"/>
      <sheetName val="Curve%20Comparisons_xls12"/>
      <sheetName val="LISTA_SUSPENSA12"/>
      <sheetName val="Directrices_de_Metas_201712"/>
      <sheetName val="Base_de_datos11"/>
      <sheetName val="TOP_KPIs_MTM11"/>
      <sheetName val="_Curve_Comp_x005f_x0000__11"/>
      <sheetName val="Data_Validation10"/>
      <sheetName val="PLAN_DE_ACCION10"/>
      <sheetName val="drop_down_menu10"/>
      <sheetName val="Graf_Planeadores10"/>
      <sheetName val="DROP_10"/>
      <sheetName val="Plan_de_Acción10"/>
      <sheetName val="01_2_valor_da_up10"/>
      <sheetName val="LSS_pivot9"/>
      <sheetName val="Value_lists9"/>
      <sheetName val="Share_Price_20029"/>
      <sheetName val="2RF98_(Mkt_9%)9"/>
      <sheetName val="Tela_Inicial9"/>
      <sheetName val="Cálculo_TMEF-TMR9"/>
      <sheetName val="TMEF_-_TMR_1319"/>
      <sheetName val="TMEF_-_TMR_1519"/>
      <sheetName val="Data_Input_Sheet9"/>
      <sheetName val="Load_Data9"/>
      <sheetName val="No_Tocar8"/>
      <sheetName val="INGRESO_(2)8"/>
      <sheetName val="[Curve_Comp_x005f_x0000__9"/>
      <sheetName val="LEGAL_GUJ8"/>
      <sheetName val="_Curve_Comp_x005f_x005f_x005f_x005f_x005f_x005f_8"/>
      <sheetName val="[Curve_Comp_x005f_x005f_x005f_x005f_x005f_x005f_8"/>
      <sheetName val="RG_Depots8"/>
      <sheetName val="dep_pre9"/>
      <sheetName val="Cover_page8"/>
      <sheetName val="Estrutura_Organizacional8"/>
      <sheetName val="1_DN_Coordenação8"/>
      <sheetName val="1_1_Matriz_Criticidade_Coord8"/>
      <sheetName val="2_DN_Gerência8"/>
      <sheetName val="2_1_Matriz_criticidade_Ger__8"/>
      <sheetName val="1__NASA8"/>
      <sheetName val="2_1_Matriz_criticidade_MP8"/>
      <sheetName val="Check_List-_Gerrot8"/>
      <sheetName val="estagios_e_blocos8"/>
      <sheetName val="Variaveis_Gerais8"/>
      <sheetName val="Disp_20048"/>
      <sheetName val="GEPEG_-_Volume_Mfe_+_Pelotas8"/>
      <sheetName val="Cost_Leadership_Capex_Inv_7"/>
      <sheetName val="Cost_Leadership_Capex_Div_7"/>
      <sheetName val="Cost_Sheet7"/>
      <sheetName val="chiet_tinh7"/>
      <sheetName val="Business_Description_BLOCK7"/>
      <sheetName val="1__Descripción_del_Negocio7"/>
      <sheetName val="2__M_Criticidad_Prod_o_Proces7"/>
      <sheetName val="3__Mapa_de_Proceso7"/>
      <sheetName val="4__M_Criticidad_Procesos7"/>
      <sheetName val="Process_Mapping_BLOCK7"/>
      <sheetName val="5__Tarea_1_Produccion_Despa7"/>
      <sheetName val="5__Tarea_2___cambio_de_formIBV7"/>
      <sheetName val="5__Tarea_3__Producción_IBV7"/>
      <sheetName val="5__Tarea_4_Cambio_format_llena7"/>
      <sheetName val="5__Tarea_5__Arranque_Llenadora7"/>
      <sheetName val="5__Tarea_6__Cambio_formato_eti7"/>
      <sheetName val="5__Tarea_7__Produccion_1etique7"/>
      <sheetName val="5__Tarea_8_Producc_2_etiquet7"/>
      <sheetName val="5__Tarea_9_Producc__IBLL7"/>
      <sheetName val="5__Tarea_10_Produccion_Pale7"/>
      <sheetName val="1_1_Acuerdo_de_Nivel_de_Servic7"/>
      <sheetName val="BASE_DE_DADOS7"/>
      <sheetName val="Bajada_Cognos7"/>
      <sheetName val="Resumen_General6"/>
      <sheetName val="CRITICIDAD_DE_CI6"/>
      <sheetName val="Cátalogo_de_CI6"/>
      <sheetName val="PLAN_DE_ACCION_Mayo6"/>
      <sheetName val="Catálogo_de_CI6"/>
      <sheetName val="Conv__Debt7"/>
      <sheetName val="Conv__Pref_7"/>
      <sheetName val="Shares_Outstanding7"/>
      <sheetName val="Firm_Value7"/>
      <sheetName val="Data_Input7"/>
      <sheetName val="SCF_-_BS7"/>
      <sheetName val="escen99_(2)7"/>
      <sheetName val="Planificador_Liga7"/>
      <sheetName val="Base_Única_Final_-_Preencher7"/>
      <sheetName val="Instruções_Preenchimento7"/>
      <sheetName val="Base_para_criticar7"/>
      <sheetName val="_Curve_Comp??_x00007"/>
      <sheetName val="General_Downloads7"/>
      <sheetName val="TABELA_DE_PREÇOS6"/>
      <sheetName val="Controls_data6"/>
      <sheetName val="12월_판매(권역)6"/>
      <sheetName val="7월예산(지점)_(2)6"/>
      <sheetName val="kpi(7월_Activity)6"/>
      <sheetName val="_7월LE_및_재고6"/>
      <sheetName val="_8월재고6"/>
      <sheetName val="_8월재고_(2)6"/>
      <sheetName val="Operation_Target(중앙)6"/>
      <sheetName val="Bud_여행Program6"/>
      <sheetName val="월마감_예상6"/>
      <sheetName val="HE_JBP6"/>
      <sheetName val="HE생_확산계획6"/>
      <sheetName val="대신_대은6"/>
      <sheetName val="AR_Issue6"/>
      <sheetName val="risk_MS6"/>
      <sheetName val="risk_Vol6"/>
      <sheetName val="_Curve_Comp___x00005"/>
      <sheetName val="_Curve_Comp_x005f_x005f_x6"/>
      <sheetName val="유류대_현황5"/>
      <sheetName val="IS_BS_actual4"/>
      <sheetName val="Agosto_(2)4"/>
      <sheetName val="Hl_Acum4"/>
      <sheetName val="김형선_5"/>
      <sheetName val="차량운행일지_요일테이블_업뎃_완료5"/>
      <sheetName val="[Curve_Comp_x005f_x005f_x5"/>
      <sheetName val="FJJX_Bud_IB2"/>
      <sheetName val="TM1_SETTINGS1"/>
      <sheetName val="Estructura_SAP2"/>
      <sheetName val="Factor_8_Oz2"/>
      <sheetName val="control_sheet2"/>
      <sheetName val="Input_sheet2"/>
      <sheetName val="BBTS_USADOS"/>
      <sheetName val="ANALISE_DO_LOSS"/>
      <sheetName val="Farol"/>
      <sheetName val="Turno Manhã "/>
      <sheetName val="Turno Tarde"/>
      <sheetName val="Turno Noite"/>
      <sheetName val="Form."/>
      <sheetName val="Class."/>
      <sheetName val="Veículos"/>
      <sheetName val="Colaboradores"/>
      <sheetName val="Yield_Curve19"/>
      <sheetName val="Yield_Curve_(2)19"/>
      <sheetName val="Brazil_Sovereign19"/>
      <sheetName val="Brazil_Swap19"/>
      <sheetName val="Price_(2)19"/>
      <sheetName val="Dados_Cash19"/>
      <sheetName val="PackAppear__(2)18"/>
      <sheetName val="Resu_Capex18"/>
      <sheetName val="Efic_Consumo18"/>
      <sheetName val="OOO_(2)18"/>
      <sheetName val="PackAppear_18"/>
      <sheetName val="PQCM_(2)18"/>
      <sheetName val="PQRM_(2)18"/>
      <sheetName val="Res_Executivo18"/>
      <sheetName val="2001_10_Cerv18"/>
      <sheetName val="PLAN_SAC_Cerveja18"/>
      <sheetName val="PLAN_SAC_RefrigeNanc18"/>
      <sheetName val="2001_04_Cerv18"/>
      <sheetName val="Farol_SAC_Cerveja18"/>
      <sheetName val="2001_04_Nanc18"/>
      <sheetName val="Farol_SAC_Refrigenanc18"/>
      <sheetName val="Sig_Cycles_Accts_&amp;_Processes18"/>
      <sheetName val="Calc_118"/>
      <sheetName val="WF_China_YTD16"/>
      <sheetName val="Curve_Comparisons16"/>
      <sheetName val="Riscos-Oport_16"/>
      <sheetName val="_Curve_Comp15"/>
      <sheetName val="Relatório_SDG15"/>
      <sheetName val="기간별_판매진척16"/>
      <sheetName val="요일_테이블16"/>
      <sheetName val="LBO_Model15"/>
      <sheetName val="EI_Calc15"/>
      <sheetName val="[Curve_Comp????????????Brazil15"/>
      <sheetName val="[Curve_Comp14"/>
      <sheetName val="Balance_Fin_ajust_200415"/>
      <sheetName val="DATOS_PARA_INTERPOLACION15"/>
      <sheetName val="DPN_VALUE15"/>
      <sheetName val="Tabla_de_amortización15"/>
      <sheetName val="Coleta_dados14"/>
      <sheetName val="IV_Confiabilidade14"/>
      <sheetName val="IV_Indisponibilidade14"/>
      <sheetName val="Check_R__Diária14"/>
      <sheetName val="Histórico_Check_R__Diária14"/>
      <sheetName val="[Curve_Comp_x005f_x0000__x005f_x0000__x0014"/>
      <sheetName val="_Curve_Comp_x005f_x0000__x005f_x0000__x0014"/>
      <sheetName val="_Curve_Comp____________Brazil14"/>
      <sheetName val="Pg_114"/>
      <sheetName val="2_주요계수총괄14"/>
      <sheetName val="Comparativo_99X0014"/>
      <sheetName val="Tabela_de_Parâmetros14"/>
      <sheetName val="Versao_1b_($=R$2,13)14"/>
      <sheetName val="Fechamento_Mês14"/>
      <sheetName val="Fechamento_Diário14"/>
      <sheetName val="High_Light14"/>
      <sheetName val="%_Dispersão14"/>
      <sheetName val="%_Reprovação14"/>
      <sheetName val="%_Caco_Limpo_Unid_14"/>
      <sheetName val="Limpeza_de_Flint14"/>
      <sheetName val="Recb__Coop_14"/>
      <sheetName val="Recb__Flint14"/>
      <sheetName val="Apoio_Material14"/>
      <sheetName val="Apoio_transp_14"/>
      <sheetName val="Vol-Mix_x_Seg_AN14"/>
      <sheetName val="5_114"/>
      <sheetName val="INVESTMENTS_EUR14"/>
      <sheetName val="DIVESTMENTS_EUR14"/>
      <sheetName val="Price_DB14"/>
      <sheetName val="_Curve_Comp_x005f_x005f_x005f_x0000__x00514"/>
      <sheetName val="[Curve_Comp_x005f_x005f_x005f_x0000__x00514"/>
      <sheetName val="Données_LMU14"/>
      <sheetName val="total_list14"/>
      <sheetName val="Total_CDD14"/>
      <sheetName val="Curve%20Comparisons_xls13"/>
      <sheetName val="Base_de_datos12"/>
      <sheetName val="TOP_KPIs_MTM12"/>
      <sheetName val="Directrices_de_Metas_201713"/>
      <sheetName val="LISTA_SUSPENSA13"/>
      <sheetName val="_Curve_Comp_x005f_x0000__12"/>
      <sheetName val="Data_Validation11"/>
      <sheetName val="PLAN_DE_ACCION11"/>
      <sheetName val="drop_down_menu11"/>
      <sheetName val="Graf_Planeadores11"/>
      <sheetName val="DROP_11"/>
      <sheetName val="Plan_de_Acción11"/>
      <sheetName val="01_2_valor_da_up11"/>
      <sheetName val="LSS_pivot10"/>
      <sheetName val="Value_lists10"/>
      <sheetName val="Share_Price_200210"/>
      <sheetName val="Load_Data10"/>
      <sheetName val="Tela_Inicial10"/>
      <sheetName val="Cálculo_TMEF-TMR10"/>
      <sheetName val="TMEF_-_TMR_13110"/>
      <sheetName val="TMEF_-_TMR_15110"/>
      <sheetName val="2RF98_(Mkt_9%)10"/>
      <sheetName val="Data_Input_Sheet10"/>
      <sheetName val="[Curve_Comp_x005f_x0000__10"/>
      <sheetName val="LEGAL_GUJ9"/>
      <sheetName val="_Curve_Comp_x005f_x005f_x005f_x005f_x005f_x005f_9"/>
      <sheetName val="[Curve_Comp_x005f_x005f_x005f_x005f_x005f_x005f_9"/>
      <sheetName val="RG_Depots9"/>
      <sheetName val="Check_List-_Gerrot9"/>
      <sheetName val="estagios_e_blocos9"/>
      <sheetName val="Variaveis_Gerais9"/>
      <sheetName val="Disp_20049"/>
      <sheetName val="GEPEG_-_Volume_Mfe_+_Pelotas9"/>
      <sheetName val="Cover_page9"/>
      <sheetName val="Estrutura_Organizacional9"/>
      <sheetName val="1_DN_Coordenação9"/>
      <sheetName val="1_1_Matriz_Criticidade_Coord9"/>
      <sheetName val="2_DN_Gerência9"/>
      <sheetName val="2_1_Matriz_criticidade_Ger__9"/>
      <sheetName val="1__NASA9"/>
      <sheetName val="2_1_Matriz_criticidade_MP9"/>
      <sheetName val="dep_pre10"/>
      <sheetName val="INGRESO_(2)9"/>
      <sheetName val="No_Tocar9"/>
      <sheetName val="Cost_Sheet8"/>
      <sheetName val="Cost_Leadership_Capex_Inv_8"/>
      <sheetName val="Cost_Leadership_Capex_Div_8"/>
      <sheetName val="chiet_tinh8"/>
      <sheetName val="Conv__Debt8"/>
      <sheetName val="Conv__Pref_8"/>
      <sheetName val="Shares_Outstanding8"/>
      <sheetName val="Firm_Value8"/>
      <sheetName val="Data_Input8"/>
      <sheetName val="SCF_-_BS8"/>
      <sheetName val="Business_Description_BLOCK8"/>
      <sheetName val="1__Descripción_del_Negocio8"/>
      <sheetName val="2__M_Criticidad_Prod_o_Proces8"/>
      <sheetName val="3__Mapa_de_Proceso8"/>
      <sheetName val="4__M_Criticidad_Procesos8"/>
      <sheetName val="Process_Mapping_BLOCK8"/>
      <sheetName val="5__Tarea_1_Produccion_Despa8"/>
      <sheetName val="5__Tarea_2___cambio_de_formIBV8"/>
      <sheetName val="5__Tarea_3__Producción_IBV8"/>
      <sheetName val="5__Tarea_4_Cambio_format_llena8"/>
      <sheetName val="5__Tarea_5__Arranque_Llenadora8"/>
      <sheetName val="5__Tarea_6__Cambio_formato_eti8"/>
      <sheetName val="5__Tarea_7__Produccion_1etique8"/>
      <sheetName val="5__Tarea_8_Producc_2_etiquet8"/>
      <sheetName val="5__Tarea_9_Producc__IBLL8"/>
      <sheetName val="5__Tarea_10_Produccion_Pale8"/>
      <sheetName val="1_1_Acuerdo_de_Nivel_de_Servic8"/>
      <sheetName val="Bajada_Cognos8"/>
      <sheetName val="BASE_DE_DADOS8"/>
      <sheetName val="escen99_(2)8"/>
      <sheetName val="Planificador_Liga8"/>
      <sheetName val="Base_Única_Final_-_Preencher8"/>
      <sheetName val="Instruções_Preenchimento8"/>
      <sheetName val="Base_para_criticar8"/>
      <sheetName val="_Curve_Comp??_x00008"/>
      <sheetName val="General_Downloads8"/>
      <sheetName val="Resumen_General7"/>
      <sheetName val="CRITICIDAD_DE_CI7"/>
      <sheetName val="Cátalogo_de_CI7"/>
      <sheetName val="PLAN_DE_ACCION_Mayo7"/>
      <sheetName val="Catálogo_de_CI7"/>
      <sheetName val="Controls_data7"/>
      <sheetName val="12월_판매(권역)7"/>
      <sheetName val="7월예산(지점)_(2)7"/>
      <sheetName val="kpi(7월_Activity)7"/>
      <sheetName val="_7월LE_및_재고7"/>
      <sheetName val="_8월재고7"/>
      <sheetName val="_8월재고_(2)7"/>
      <sheetName val="Operation_Target(중앙)7"/>
      <sheetName val="Bud_여행Program7"/>
      <sheetName val="월마감_예상7"/>
      <sheetName val="HE_JBP7"/>
      <sheetName val="HE생_확산계획7"/>
      <sheetName val="대신_대은7"/>
      <sheetName val="AR_Issue7"/>
      <sheetName val="risk_MS7"/>
      <sheetName val="risk_Vol7"/>
      <sheetName val="TABELA_DE_PREÇOS7"/>
      <sheetName val="IS_BS_actual5"/>
      <sheetName val="Agosto_(2)5"/>
      <sheetName val="Hl_Acum5"/>
      <sheetName val="_Curve_Comp___x00006"/>
      <sheetName val="_Curve_Comp_x005f_x005f_x7"/>
      <sheetName val="유류대_현황6"/>
      <sheetName val="김형선_6"/>
      <sheetName val="차량운행일지_요일테이블_업뎃_완료6"/>
      <sheetName val="[Curve_Comp_x005f_x005f_x6"/>
      <sheetName val="FJJX_Bud_IB3"/>
      <sheetName val="Estructura_SAP3"/>
      <sheetName val="Factor_8_Oz3"/>
      <sheetName val="control_sheet3"/>
      <sheetName val="Input_sheet3"/>
      <sheetName val="TM1_SETTINGS2"/>
      <sheetName val="Target_Book1"/>
      <sheetName val="Integração_-_Earned_Value2"/>
      <sheetName val="VICTEL_($R)2"/>
      <sheetName val="BC_-_Main_model2"/>
      <sheetName val="Balances_al_30_06_20191"/>
      <sheetName val="_Curve_Comp_x5"/>
      <sheetName val="[Curve_Comp_x4"/>
      <sheetName val="BF_Database"/>
      <sheetName val="BF_PL31"/>
      <sheetName val="Administrative_Information"/>
      <sheetName val="Appendix_6"/>
      <sheetName val="Anexo_B"/>
      <sheetName val="POCM_배송지"/>
      <sheetName val="BBTS_USADOS1"/>
      <sheetName val="ANALISE_DO_LOSS1"/>
      <sheetName val="Brix_Xarope_BC"/>
      <sheetName val="_Consid"/>
      <sheetName val="_Relatório"/>
      <sheetName val="_Resumo"/>
      <sheetName val="9_1"/>
      <sheetName val="Turno_Manhã_"/>
      <sheetName val="Turno_Tarde"/>
      <sheetName val="Turno_Noite"/>
      <sheetName val="Form_"/>
      <sheetName val="Class_"/>
      <sheetName val="List"/>
      <sheetName val="Sheet133"/>
      <sheetName val="填写规则"/>
      <sheetName val="Setting"/>
      <sheetName val="drop down list"/>
      <sheetName val="Financ. Overview"/>
      <sheetName val="SP"/>
      <sheetName val="Remarks"/>
      <sheetName val="BBTS_USADOS2"/>
      <sheetName val="ANALISE_DO_LOSS2"/>
      <sheetName val="填写规范"/>
      <sheetName val="GRAPH DATA"/>
      <sheetName val="Interdependent COUNTRY"/>
      <sheetName val="ConversionNames"/>
      <sheetName val="Interdependent CAT"/>
      <sheetName val="Other Listings"/>
      <sheetName val="Lookup Collab  model"/>
      <sheetName val="Yield_Curve20"/>
      <sheetName val="Yield_Curve_(2)20"/>
      <sheetName val="Brazil_Sovereign20"/>
      <sheetName val="Brazil_Swap20"/>
      <sheetName val="Price_(2)20"/>
      <sheetName val="Dados_Cash20"/>
      <sheetName val="Sig_Cycles_Accts_&amp;_Processes19"/>
      <sheetName val="PackAppear__(2)19"/>
      <sheetName val="Resu_Capex19"/>
      <sheetName val="Efic_Consumo19"/>
      <sheetName val="OOO_(2)19"/>
      <sheetName val="PackAppear_19"/>
      <sheetName val="PQCM_(2)19"/>
      <sheetName val="PQRM_(2)19"/>
      <sheetName val="Res_Executivo19"/>
      <sheetName val="2001_10_Cerv19"/>
      <sheetName val="PLAN_SAC_Cerveja19"/>
      <sheetName val="PLAN_SAC_RefrigeNanc19"/>
      <sheetName val="2001_04_Cerv19"/>
      <sheetName val="Farol_SAC_Cerveja19"/>
      <sheetName val="2001_04_Nanc19"/>
      <sheetName val="Farol_SAC_Refrigenanc19"/>
      <sheetName val="Calc_119"/>
      <sheetName val="WF_China_YTD17"/>
      <sheetName val="Curve_Comparisons17"/>
      <sheetName val="Riscos-Oport_17"/>
      <sheetName val="_Curve_Comp16"/>
      <sheetName val="Relatório_SDG16"/>
      <sheetName val="EI_Calc16"/>
      <sheetName val="기간별_판매진척17"/>
      <sheetName val="요일_테이블17"/>
      <sheetName val="LBO_Model16"/>
      <sheetName val="[Curve_Comp????????????Brazil16"/>
      <sheetName val="Balance_Fin_ajust_200416"/>
      <sheetName val="DATOS_PARA_INTERPOLACION16"/>
      <sheetName val="DPN_VALUE16"/>
      <sheetName val="Tabla_de_amortización16"/>
      <sheetName val="Coleta_dados15"/>
      <sheetName val="IV_Confiabilidade15"/>
      <sheetName val="IV_Indisponibilidade15"/>
      <sheetName val="Check_R__Diária15"/>
      <sheetName val="Histórico_Check_R__Diária15"/>
      <sheetName val="[Curve_Comp_x005f_x0000__x005f_x0000__x0015"/>
      <sheetName val="_Curve_Comp_x005f_x0000__x005f_x0000__x0015"/>
      <sheetName val="_Curve_Comp____________Brazil15"/>
      <sheetName val="[Curve_Comp15"/>
      <sheetName val="Comparativo_99X0015"/>
      <sheetName val="Tabela_de_Parâmetros15"/>
      <sheetName val="Versao_1b_($=R$2,13)15"/>
      <sheetName val="2_주요계수총괄15"/>
      <sheetName val="Fechamento_Mês15"/>
      <sheetName val="Fechamento_Diário15"/>
      <sheetName val="High_Light15"/>
      <sheetName val="%_Dispersão15"/>
      <sheetName val="%_Reprovação15"/>
      <sheetName val="%_Caco_Limpo_Unid_15"/>
      <sheetName val="Limpeza_de_Flint15"/>
      <sheetName val="Recb__Coop_15"/>
      <sheetName val="Recb__Flint15"/>
      <sheetName val="Apoio_Material15"/>
      <sheetName val="Apoio_transp_15"/>
      <sheetName val="Pg_115"/>
      <sheetName val="Vol-Mix_x_Seg_AN15"/>
      <sheetName val="5_115"/>
      <sheetName val="INVESTMENTS_EUR15"/>
      <sheetName val="DIVESTMENTS_EUR15"/>
      <sheetName val="Price_DB15"/>
      <sheetName val="_Curve_Comp_x005f_x005f_x005f_x0000__x00515"/>
      <sheetName val="[Curve_Comp_x005f_x005f_x005f_x0000__x00515"/>
      <sheetName val="Données_LMU15"/>
      <sheetName val="total_list15"/>
      <sheetName val="Total_CDD15"/>
      <sheetName val="Curve%20Comparisons_xls14"/>
      <sheetName val="LISTA_SUSPENSA14"/>
      <sheetName val="Directrices_de_Metas_201714"/>
      <sheetName val="_Curve_Comp_x005f_x0000__13"/>
      <sheetName val="Base_de_datos13"/>
      <sheetName val="TOP_KPIs_MTM13"/>
      <sheetName val="Data_Validation12"/>
      <sheetName val="PLAN_DE_ACCION12"/>
      <sheetName val="drop_down_menu12"/>
      <sheetName val="Graf_Planeadores12"/>
      <sheetName val="DROP_12"/>
      <sheetName val="Plan_de_Acción12"/>
      <sheetName val="01_2_valor_da_up12"/>
      <sheetName val="LSS_pivot11"/>
      <sheetName val="Value_lists11"/>
      <sheetName val="2RF98_(Mkt_9%)11"/>
      <sheetName val="Tela_Inicial11"/>
      <sheetName val="Cálculo_TMEF-TMR11"/>
      <sheetName val="TMEF_-_TMR_13111"/>
      <sheetName val="TMEF_-_TMR_15111"/>
      <sheetName val="Share_Price_200211"/>
      <sheetName val="Load_Data11"/>
      <sheetName val="[Curve_Comp_x005f_x0000__11"/>
      <sheetName val="Data_Input_Sheet11"/>
      <sheetName val="LEGAL_GUJ10"/>
      <sheetName val="_Curve_Comp_x005f_x005f_x005f_x005f_x005f10"/>
      <sheetName val="[Curve_Comp_x005f_x005f_x005f_x005f_x005f10"/>
      <sheetName val="RG_Depots10"/>
      <sheetName val="Check_List-_Gerrot10"/>
      <sheetName val="estagios_e_blocos10"/>
      <sheetName val="Variaveis_Gerais10"/>
      <sheetName val="Disp_200410"/>
      <sheetName val="GEPEG_-_Volume_Mfe_+_Pelotas10"/>
      <sheetName val="Cover_page10"/>
      <sheetName val="Estrutura_Organizacional10"/>
      <sheetName val="1_DN_Coordenação10"/>
      <sheetName val="1_1_Matriz_Criticidade_Coord10"/>
      <sheetName val="2_DN_Gerência10"/>
      <sheetName val="2_1_Matriz_criticidade_Ger__10"/>
      <sheetName val="1__NASA10"/>
      <sheetName val="2_1_Matriz_criticidade_MP10"/>
      <sheetName val="dep_pre11"/>
      <sheetName val="INGRESO_(2)10"/>
      <sheetName val="No_Tocar10"/>
      <sheetName val="Cost_Sheet9"/>
      <sheetName val="Planificador_Liga9"/>
      <sheetName val="Base_Única_Final_-_Preencher9"/>
      <sheetName val="Instruções_Preenchimento9"/>
      <sheetName val="Base_para_criticar9"/>
      <sheetName val="_Curve_Comp??_x00009"/>
      <sheetName val="Bajada_Cognos9"/>
      <sheetName val="Cost_Leadership_Capex_Inv_9"/>
      <sheetName val="Cost_Leadership_Capex_Div_9"/>
      <sheetName val="chiet_tinh9"/>
      <sheetName val="BASE_DE_DADOS9"/>
      <sheetName val="IS_BS_actual6"/>
      <sheetName val="escen99_(2)9"/>
      <sheetName val="Business_Description_BLOCK9"/>
      <sheetName val="1__Descripción_del_Negocio9"/>
      <sheetName val="2__M_Criticidad_Prod_o_Proces9"/>
      <sheetName val="3__Mapa_de_Proceso9"/>
      <sheetName val="4__M_Criticidad_Procesos9"/>
      <sheetName val="Process_Mapping_BLOCK9"/>
      <sheetName val="5__Tarea_1_Produccion_Despa9"/>
      <sheetName val="5__Tarea_2___cambio_de_formIBV9"/>
      <sheetName val="5__Tarea_3__Producción_IBV9"/>
      <sheetName val="5__Tarea_4_Cambio_format_llena9"/>
      <sheetName val="5__Tarea_5__Arranque_Llenadora9"/>
      <sheetName val="5__Tarea_6__Cambio_formato_eti9"/>
      <sheetName val="5__Tarea_7__Produccion_1etique9"/>
      <sheetName val="5__Tarea_8_Producc_2_etiquet9"/>
      <sheetName val="5__Tarea_9_Producc__IBLL9"/>
      <sheetName val="5__Tarea_10_Produccion_Pale9"/>
      <sheetName val="1_1_Acuerdo_de_Nivel_de_Servic9"/>
      <sheetName val="Conv__Debt9"/>
      <sheetName val="Conv__Pref_9"/>
      <sheetName val="Shares_Outstanding9"/>
      <sheetName val="Firm_Value9"/>
      <sheetName val="Data_Input9"/>
      <sheetName val="SCF_-_BS9"/>
      <sheetName val="General_Downloads9"/>
      <sheetName val="TABELA_DE_PREÇOS8"/>
      <sheetName val="Hl_Acum6"/>
      <sheetName val="Agosto_(2)6"/>
      <sheetName val="Resumen_General8"/>
      <sheetName val="CRITICIDAD_DE_CI8"/>
      <sheetName val="Cátalogo_de_CI8"/>
      <sheetName val="PLAN_DE_ACCION_Mayo8"/>
      <sheetName val="Catálogo_de_CI8"/>
      <sheetName val="Controls_data8"/>
      <sheetName val="12월_판매(권역)8"/>
      <sheetName val="7월예산(지점)_(2)8"/>
      <sheetName val="kpi(7월_Activity)8"/>
      <sheetName val="_7월LE_및_재고8"/>
      <sheetName val="_8월재고8"/>
      <sheetName val="_8월재고_(2)8"/>
      <sheetName val="Operation_Target(중앙)8"/>
      <sheetName val="Bud_여행Program8"/>
      <sheetName val="월마감_예상8"/>
      <sheetName val="HE_JBP8"/>
      <sheetName val="HE생_확산계획8"/>
      <sheetName val="대신_대은8"/>
      <sheetName val="AR_Issue8"/>
      <sheetName val="risk_MS8"/>
      <sheetName val="risk_Vol8"/>
      <sheetName val="유류대_현황7"/>
      <sheetName val="_Curve_Comp___x00007"/>
      <sheetName val="_Curve_Comp_x005f_x005f_x8"/>
      <sheetName val="김형선_7"/>
      <sheetName val="차량운행일지_요일테이블_업뎃_완료7"/>
      <sheetName val="[Curve_Comp_x005f_x005f_x7"/>
      <sheetName val="FJJX_Bud_IB4"/>
      <sheetName val="Estructura_SAP4"/>
      <sheetName val="Factor_8_Oz4"/>
      <sheetName val="control_sheet4"/>
      <sheetName val="Input_sheet4"/>
      <sheetName val="TM1_SETTINGS3"/>
      <sheetName val="Target_Book2"/>
      <sheetName val="Integração_-_Earned_Value3"/>
      <sheetName val="VICTEL_($R)3"/>
      <sheetName val="BC_-_Main_model3"/>
      <sheetName val="BEAT_2"/>
      <sheetName val="CIEL_PURIFICADA_2"/>
      <sheetName val="DISNEY_2"/>
      <sheetName val="FANTA_2"/>
      <sheetName val="FRESCA_2"/>
      <sheetName val="COCA-COLA_EXPORT2"/>
      <sheetName val="COCA-COLA_LIGHT_2"/>
      <sheetName val="LIFT_2"/>
      <sheetName val="NESTEA_2"/>
      <sheetName val="POWERADE_2"/>
      <sheetName val="SENZAO_2"/>
      <sheetName val="Balances_al_30_06_20192"/>
      <sheetName val="_Curve_Comp_x6"/>
      <sheetName val="[Curve_Comp_x5"/>
      <sheetName val="POCM_배송지1"/>
      <sheetName val="_Curve_Comp_x005f7"/>
      <sheetName val="[Curve_Comp_x005f7"/>
      <sheetName val="_Curve_Comp_x005f8"/>
      <sheetName val="[Curve_Comp_x005f8"/>
      <sheetName val="_Curve_Comp_x005f9"/>
      <sheetName val="[Curve_Comp_x005f9"/>
      <sheetName val="_Curve_Comp_x00510"/>
      <sheetName val="[Curve_Comp_x00510"/>
      <sheetName val="BF_Database1"/>
      <sheetName val="BF_PL311"/>
      <sheetName val="Administrative_Information1"/>
      <sheetName val="Appendix_61"/>
      <sheetName val="Anexo_B1"/>
      <sheetName val="BBTS_USADOS3"/>
      <sheetName val="ANALISE_DO_LOSS3"/>
      <sheetName val="Brix_Xarope_BC1"/>
      <sheetName val="_Consid1"/>
      <sheetName val="_Relatório1"/>
      <sheetName val="_Resumo1"/>
      <sheetName val="9_11"/>
      <sheetName val="Turno_Manhã_1"/>
      <sheetName val="Turno_Tarde1"/>
      <sheetName val="Turno_Noite1"/>
      <sheetName val="Form_1"/>
      <sheetName val="Class_1"/>
      <sheetName val="drop_down_list"/>
      <sheetName val="Financ__Overview"/>
      <sheetName val="Interdependent_COUNTRY"/>
      <sheetName val="Interdependent_CAT"/>
      <sheetName val="Other_Listings"/>
      <sheetName val="Lookup_Collab__model"/>
      <sheetName val="Yield_Curve21"/>
      <sheetName val="Yield_Curve_(2)21"/>
      <sheetName val="Brazil_Sovereign21"/>
      <sheetName val="Brazil_Swap21"/>
      <sheetName val="Price_(2)21"/>
      <sheetName val="Dados_Cash21"/>
      <sheetName val="PackAppear__(2)20"/>
      <sheetName val="Resu_Capex20"/>
      <sheetName val="Efic_Consumo20"/>
      <sheetName val="OOO_(2)20"/>
      <sheetName val="PackAppear_20"/>
      <sheetName val="PQCM_(2)20"/>
      <sheetName val="PQRM_(2)20"/>
      <sheetName val="Res_Executivo20"/>
      <sheetName val="2001_10_Cerv20"/>
      <sheetName val="PLAN_SAC_Cerveja20"/>
      <sheetName val="PLAN_SAC_RefrigeNanc20"/>
      <sheetName val="2001_04_Cerv20"/>
      <sheetName val="Farol_SAC_Cerveja20"/>
      <sheetName val="2001_04_Nanc20"/>
      <sheetName val="Farol_SAC_Refrigenanc20"/>
      <sheetName val="Sig_Cycles_Accts_&amp;_Processes20"/>
      <sheetName val="Calc_120"/>
      <sheetName val="WF_China_YTD18"/>
      <sheetName val="Curve_Comparisons18"/>
      <sheetName val="Riscos-Oport_18"/>
      <sheetName val="_Curve_Comp17"/>
      <sheetName val="Relatório_SDG17"/>
      <sheetName val="기간별_판매진척18"/>
      <sheetName val="요일_테이블18"/>
      <sheetName val="EI_Calc17"/>
      <sheetName val="LBO_Model17"/>
      <sheetName val="[Curve_Comp????????????Brazil17"/>
      <sheetName val="Balance_Fin_ajust_200417"/>
      <sheetName val="DATOS_PARA_INTERPOLACION17"/>
      <sheetName val="DPN_VALUE17"/>
      <sheetName val="Tabla_de_amortización17"/>
      <sheetName val="Coleta_dados16"/>
      <sheetName val="IV_Confiabilidade16"/>
      <sheetName val="IV_Indisponibilidade16"/>
      <sheetName val="Check_R__Diária16"/>
      <sheetName val="Histórico_Check_R__Diária16"/>
      <sheetName val="[Curve_Comp_x005f_x0000__x005f_x0000__x0016"/>
      <sheetName val="_Curve_Comp_x005f_x0000__x005f_x0000__x0016"/>
      <sheetName val="_Curve_Comp____________Brazil16"/>
      <sheetName val="Comparativo_99X0016"/>
      <sheetName val="Tabela_de_Parâmetros16"/>
      <sheetName val="Versao_1b_($=R$2,13)16"/>
      <sheetName val="[Curve_Comp16"/>
      <sheetName val="2_주요계수총괄16"/>
      <sheetName val="Fechamento_Mês16"/>
      <sheetName val="Fechamento_Diário16"/>
      <sheetName val="High_Light16"/>
      <sheetName val="%_Dispersão16"/>
      <sheetName val="%_Reprovação16"/>
      <sheetName val="%_Caco_Limpo_Unid_16"/>
      <sheetName val="Limpeza_de_Flint16"/>
      <sheetName val="Recb__Coop_16"/>
      <sheetName val="Recb__Flint16"/>
      <sheetName val="Apoio_Material16"/>
      <sheetName val="Apoio_transp_16"/>
      <sheetName val="Pg_116"/>
      <sheetName val="Vol-Mix_x_Seg_AN16"/>
      <sheetName val="5_116"/>
      <sheetName val="INVESTMENTS_EUR16"/>
      <sheetName val="DIVESTMENTS_EUR16"/>
      <sheetName val="Price_DB16"/>
      <sheetName val="_Curve_Comp_x005f_x005f_x005f_x0000__x00516"/>
      <sheetName val="[Curve_Comp_x005f_x005f_x005f_x0000__x00516"/>
      <sheetName val="Données_LMU16"/>
      <sheetName val="total_list16"/>
      <sheetName val="Total_CDD16"/>
      <sheetName val="Curve%20Comparisons_xls15"/>
      <sheetName val="LISTA_SUSPENSA15"/>
      <sheetName val="Directrices_de_Metas_201715"/>
      <sheetName val="_Curve_Comp_x005f_x0000__14"/>
      <sheetName val="Base_de_datos14"/>
      <sheetName val="TOP_KPIs_MTM14"/>
      <sheetName val="Data_Validation13"/>
      <sheetName val="PLAN_DE_ACCION13"/>
      <sheetName val="drop_down_menu13"/>
      <sheetName val="Graf_Planeadores13"/>
      <sheetName val="DROP_13"/>
      <sheetName val="01_2_valor_da_up13"/>
      <sheetName val="Plan_de_Acción13"/>
      <sheetName val="LSS_pivot12"/>
      <sheetName val="Value_lists12"/>
      <sheetName val="2RF98_(Mkt_9%)12"/>
      <sheetName val="Share_Price_200212"/>
      <sheetName val="Tela_Inicial12"/>
      <sheetName val="Cálculo_TMEF-TMR12"/>
      <sheetName val="TMEF_-_TMR_13112"/>
      <sheetName val="TMEF_-_TMR_15112"/>
      <sheetName val="Load_Data12"/>
      <sheetName val="[Curve_Comp_x005f_x0000__12"/>
      <sheetName val="Data_Input_Sheet12"/>
      <sheetName val="LEGAL_GUJ11"/>
      <sheetName val="_Curve_Comp_x005f_x005f_x005f_x005f_x005f11"/>
      <sheetName val="[Curve_Comp_x005f_x005f_x005f_x005f_x005f11"/>
      <sheetName val="RG_Depots11"/>
      <sheetName val="Check_List-_Gerrot11"/>
      <sheetName val="estagios_e_blocos11"/>
      <sheetName val="Variaveis_Gerais11"/>
      <sheetName val="Disp_200411"/>
      <sheetName val="GEPEG_-_Volume_Mfe_+_Pelotas11"/>
      <sheetName val="Cover_page11"/>
      <sheetName val="Estrutura_Organizacional11"/>
      <sheetName val="1_DN_Coordenação11"/>
      <sheetName val="1_1_Matriz_Criticidade_Coord11"/>
      <sheetName val="2_DN_Gerência11"/>
      <sheetName val="2_1_Matriz_criticidade_Ger__11"/>
      <sheetName val="1__NASA11"/>
      <sheetName val="2_1_Matriz_criticidade_MP11"/>
      <sheetName val="dep_pre12"/>
      <sheetName val="INGRESO_(2)11"/>
      <sheetName val="No_Tocar11"/>
      <sheetName val="Cost_Sheet10"/>
      <sheetName val="Cost_Leadership_Capex_Inv_10"/>
      <sheetName val="Cost_Leadership_Capex_Div_10"/>
      <sheetName val="chiet_tinh10"/>
      <sheetName val="BASE_DE_DADOS10"/>
      <sheetName val="Bajada_Cognos10"/>
      <sheetName val="escen99_(2)10"/>
      <sheetName val="Business_Description_BLOCK10"/>
      <sheetName val="1__Descripción_del_Negocio10"/>
      <sheetName val="2__M_Criticidad_Prod_o_Proces10"/>
      <sheetName val="3__Mapa_de_Proceso10"/>
      <sheetName val="4__M_Criticidad_Procesos10"/>
      <sheetName val="Process_Mapping_BLOCK10"/>
      <sheetName val="5__Tarea_1_Produccion_Despa10"/>
      <sheetName val="5__Tarea_2___cambio_de_formIB10"/>
      <sheetName val="5__Tarea_3__Producción_IBV10"/>
      <sheetName val="5__Tarea_4_Cambio_format_llen10"/>
      <sheetName val="5__Tarea_5__Arranque_Llenador10"/>
      <sheetName val="5__Tarea_6__Cambio_formato_et10"/>
      <sheetName val="5__Tarea_7__Produccion_1etiqu10"/>
      <sheetName val="5__Tarea_8_Producc_2_etiquet10"/>
      <sheetName val="5__Tarea_9_Producc__IBLL10"/>
      <sheetName val="5__Tarea_10_Produccion_Pale10"/>
      <sheetName val="1_1_Acuerdo_de_Nivel_de_Servi10"/>
      <sheetName val="Conv__Debt10"/>
      <sheetName val="Conv__Pref_10"/>
      <sheetName val="Shares_Outstanding10"/>
      <sheetName val="Firm_Value10"/>
      <sheetName val="Data_Input10"/>
      <sheetName val="SCF_-_BS10"/>
      <sheetName val="Planificador_Liga10"/>
      <sheetName val="Base_Única_Final_-_Preencher10"/>
      <sheetName val="Instruções_Preenchimento10"/>
      <sheetName val="Base_para_criticar10"/>
      <sheetName val="_Curve_Comp??_x000010"/>
      <sheetName val="General_Downloads10"/>
      <sheetName val="TABELA_DE_PREÇOS9"/>
      <sheetName val="IS_BS_actual7"/>
      <sheetName val="Resumen_General9"/>
      <sheetName val="CRITICIDAD_DE_CI9"/>
      <sheetName val="Cátalogo_de_CI9"/>
      <sheetName val="PLAN_DE_ACCION_Mayo9"/>
      <sheetName val="Catálogo_de_CI9"/>
      <sheetName val="Agosto_(2)7"/>
      <sheetName val="Hl_Acum7"/>
      <sheetName val="Controls_data9"/>
      <sheetName val="12월_판매(권역)9"/>
      <sheetName val="7월예산(지점)_(2)9"/>
      <sheetName val="kpi(7월_Activity)9"/>
      <sheetName val="_7월LE_및_재고9"/>
      <sheetName val="_8월재고9"/>
      <sheetName val="_8월재고_(2)9"/>
      <sheetName val="Operation_Target(중앙)9"/>
      <sheetName val="Bud_여행Program9"/>
      <sheetName val="월마감_예상9"/>
      <sheetName val="HE_JBP9"/>
      <sheetName val="HE생_확산계획9"/>
      <sheetName val="대신_대은9"/>
      <sheetName val="AR_Issue9"/>
      <sheetName val="risk_MS9"/>
      <sheetName val="risk_Vol9"/>
      <sheetName val="_Curve_Comp___x00008"/>
      <sheetName val="_Curve_Comp_x005f_x005f_x9"/>
      <sheetName val="유류대_현황8"/>
      <sheetName val="김형선_8"/>
      <sheetName val="차량운행일지_요일테이블_업뎃_완료8"/>
      <sheetName val="[Curve_Comp_x005f_x005f_x8"/>
      <sheetName val="FJJX_Bud_IB5"/>
      <sheetName val="Estructura_SAP5"/>
      <sheetName val="Factor_8_Oz5"/>
      <sheetName val="control_sheet5"/>
      <sheetName val="Input_sheet5"/>
      <sheetName val="TM1_SETTINGS4"/>
      <sheetName val="Balances_al_30_06_20193"/>
      <sheetName val="Target_Book3"/>
      <sheetName val="Integração_-_Earned_Value4"/>
      <sheetName val="VICTEL_($R)4"/>
      <sheetName val="BC_-_Main_model4"/>
      <sheetName val="BEAT_3"/>
      <sheetName val="CIEL_PURIFICADA_3"/>
      <sheetName val="DISNEY_3"/>
      <sheetName val="FANTA_3"/>
      <sheetName val="FRESCA_3"/>
      <sheetName val="COCA-COLA_EXPORT3"/>
      <sheetName val="COCA-COLA_LIGHT_3"/>
      <sheetName val="LIFT_3"/>
      <sheetName val="NESTEA_3"/>
      <sheetName val="POWERADE_3"/>
      <sheetName val="SENZAO_3"/>
      <sheetName val="BF_Database2"/>
      <sheetName val="BF_PL312"/>
      <sheetName val="Administrative_Information2"/>
      <sheetName val="Appendix_62"/>
      <sheetName val="Anexo_B2"/>
      <sheetName val="_Curve_Comp_x7"/>
      <sheetName val="[Curve_Comp_x6"/>
      <sheetName val="POCM_배송지2"/>
      <sheetName val="BBTS_USADOS4"/>
      <sheetName val="ANALISE_DO_LOSS4"/>
      <sheetName val="Brix_Xarope_BC2"/>
      <sheetName val="_Consid2"/>
      <sheetName val="_Relatório2"/>
      <sheetName val="_Resumo2"/>
      <sheetName val="9_12"/>
      <sheetName val="Turno_Manhã_2"/>
      <sheetName val="Turno_Tarde2"/>
      <sheetName val="Turno_Noite2"/>
      <sheetName val="Form_2"/>
      <sheetName val="Class_2"/>
      <sheetName val="drop_down_list1"/>
      <sheetName val="Financ__Overview1"/>
      <sheetName val="GRAPH_DATA"/>
      <sheetName val="Area"/>
      <sheetName val="M3"/>
      <sheetName val="MMR12L1"/>
      <sheetName val="MMR12子类(销量无关)"/>
      <sheetName val="售点"/>
      <sheetName val="成本中心"/>
      <sheetName val="品牌"/>
      <sheetName val="销售公司"/>
      <sheetName val="子品牌"/>
      <sheetName val="BDM 12+12"/>
      <sheetName val="BDM 2+10 "/>
      <sheetName val="Inbound transport costs"/>
      <sheetName val="crediti nuovi clienti"/>
      <sheetName val="Netta con mix"/>
      <sheetName val="Netta con mix e cauzioni"/>
      <sheetName val="KEg deposits"/>
      <sheetName val="Kegs and beer"/>
      <sheetName val="Vols, GSV"/>
      <sheetName val="originale"/>
      <sheetName val="BDM_12+12"/>
      <sheetName val="BDM_2+10_"/>
      <sheetName val="Inbound_transport_costs"/>
      <sheetName val="crediti_nuovi_clienti"/>
      <sheetName val="Netta_con_mix"/>
      <sheetName val="Netta_con_mix_e_cauzioni"/>
      <sheetName val="KEg_deposits"/>
      <sheetName val="Kegs_and_beer"/>
      <sheetName val="Vols,_GSV"/>
      <sheetName val="BDM_12+121"/>
      <sheetName val="BDM_2+10_1"/>
      <sheetName val="Inbound_transport_costs1"/>
      <sheetName val="crediti_nuovi_clienti1"/>
      <sheetName val="Netta_con_mix1"/>
      <sheetName val="Netta_con_mix_e_cauzioni1"/>
      <sheetName val="KEg_deposits1"/>
      <sheetName val="Kegs_and_beer1"/>
      <sheetName val="Vols,_GSV1"/>
      <sheetName val="BDM_12+122"/>
      <sheetName val="BDM_2+10_2"/>
      <sheetName val="Inbound_transport_costs2"/>
      <sheetName val="crediti_nuovi_clienti2"/>
      <sheetName val="Netta_con_mix2"/>
      <sheetName val="Netta_con_mix_e_cauzioni2"/>
      <sheetName val="KEg_deposits2"/>
      <sheetName val="Kegs_and_beer2"/>
      <sheetName val="Vols,_GSV2"/>
      <sheetName val="x new"/>
      <sheetName val="motive"/>
      <sheetName val="x"/>
      <sheetName val="BDM_12+123"/>
      <sheetName val="BDM_2+10_3"/>
      <sheetName val="Inbound_transport_costs3"/>
      <sheetName val="crediti_nuovi_clienti3"/>
      <sheetName val="Netta_con_mix3"/>
      <sheetName val="Netta_con_mix_e_cauzioni3"/>
      <sheetName val="KEg_deposits3"/>
      <sheetName val="Kegs_and_beer3"/>
      <sheetName val="Vols,_GSV3"/>
      <sheetName val="x_new"/>
      <sheetName val="BDM_12+124"/>
      <sheetName val="BDM_2+10_4"/>
      <sheetName val="Inbound_transport_costs4"/>
      <sheetName val="crediti_nuovi_clienti4"/>
      <sheetName val="Netta_con_mix4"/>
      <sheetName val="Netta_con_mix_e_cauzioni4"/>
      <sheetName val="KEg_deposits4"/>
      <sheetName val="Kegs_and_beer4"/>
      <sheetName val="Vols,_GSV4"/>
      <sheetName val="x_new1"/>
      <sheetName val="AOP-JUNE FCST"/>
      <sheetName val="SALDO BAC"/>
      <sheetName val="Chart data"/>
      <sheetName val="Ref"/>
      <sheetName val="Open"/>
      <sheetName val="Yield_Curve22"/>
      <sheetName val="Yield_Curve_(2)22"/>
      <sheetName val="Brazil_Sovereign22"/>
      <sheetName val="Brazil_Swap22"/>
      <sheetName val="Price_(2)22"/>
      <sheetName val="Dados_Cash22"/>
      <sheetName val="PackAppear__(2)21"/>
      <sheetName val="Resu_Capex21"/>
      <sheetName val="Efic_Consumo21"/>
      <sheetName val="OOO_(2)21"/>
      <sheetName val="PackAppear_21"/>
      <sheetName val="PQCM_(2)21"/>
      <sheetName val="PQRM_(2)21"/>
      <sheetName val="Res_Executivo21"/>
      <sheetName val="2001_10_Cerv21"/>
      <sheetName val="PLAN_SAC_Cerveja21"/>
      <sheetName val="PLAN_SAC_RefrigeNanc21"/>
      <sheetName val="2001_04_Cerv21"/>
      <sheetName val="Farol_SAC_Cerveja21"/>
      <sheetName val="2001_04_Nanc21"/>
      <sheetName val="Farol_SAC_Refrigenanc21"/>
      <sheetName val="Sig_Cycles_Accts_&amp;_Processes21"/>
      <sheetName val="Calc_121"/>
      <sheetName val="WF_China_YTD19"/>
      <sheetName val="Curve_Comparisons19"/>
      <sheetName val="Riscos-Oport_19"/>
      <sheetName val="_Curve_Comp18"/>
      <sheetName val="Relatório_SDG18"/>
      <sheetName val="기간별_판매진척19"/>
      <sheetName val="요일_테이블19"/>
      <sheetName val="EI_Calc18"/>
      <sheetName val="LBO_Model18"/>
      <sheetName val="[Curve_Comp????????????Brazil18"/>
      <sheetName val="Balance_Fin_ajust_200418"/>
      <sheetName val="DATOS_PARA_INTERPOLACION18"/>
      <sheetName val="DPN_VALUE18"/>
      <sheetName val="Tabla_de_amortización18"/>
      <sheetName val="Coleta_dados17"/>
      <sheetName val="IV_Confiabilidade17"/>
      <sheetName val="IV_Indisponibilidade17"/>
      <sheetName val="Check_R__Diária17"/>
      <sheetName val="Histórico_Check_R__Diária17"/>
      <sheetName val="[Curve_Comp_x005f_x0000__x005f_x0000__x0017"/>
      <sheetName val="_Curve_Comp_x005f_x0000__x005f_x0000__x0017"/>
      <sheetName val="_Curve_Comp____________Brazil17"/>
      <sheetName val="Vol-Mix_x_Seg_AN17"/>
      <sheetName val="[Curve_Comp17"/>
      <sheetName val="Comparativo_99X0017"/>
      <sheetName val="Tabela_de_Parâmetros17"/>
      <sheetName val="Versao_1b_($=R$2,13)17"/>
      <sheetName val="2_주요계수총괄17"/>
      <sheetName val="Pg_117"/>
      <sheetName val="Fechamento_Mês17"/>
      <sheetName val="Fechamento_Diário17"/>
      <sheetName val="High_Light17"/>
      <sheetName val="%_Dispersão17"/>
      <sheetName val="%_Reprovação17"/>
      <sheetName val="%_Caco_Limpo_Unid_17"/>
      <sheetName val="Limpeza_de_Flint17"/>
      <sheetName val="Recb__Coop_17"/>
      <sheetName val="Recb__Flint17"/>
      <sheetName val="Apoio_Material17"/>
      <sheetName val="Apoio_transp_17"/>
      <sheetName val="INVESTMENTS_EUR17"/>
      <sheetName val="DIVESTMENTS_EUR17"/>
      <sheetName val="5_117"/>
      <sheetName val="Price_DB17"/>
      <sheetName val="_Curve_Comp_x005f_x005f_x005f_x0000__x00517"/>
      <sheetName val="[Curve_Comp_x005f_x005f_x005f_x0000__x00517"/>
      <sheetName val="Données_LMU17"/>
      <sheetName val="total_list17"/>
      <sheetName val="Total_CDD17"/>
      <sheetName val="Curve%20Comparisons_xls16"/>
      <sheetName val="Directrices_de_Metas_201716"/>
      <sheetName val="LISTA_SUSPENSA16"/>
      <sheetName val="Base_de_datos15"/>
      <sheetName val="TOP_KPIs_MTM15"/>
      <sheetName val="_Curve_Comp_x005f_x0000__15"/>
      <sheetName val="Data_Validation14"/>
      <sheetName val="PLAN_DE_ACCION14"/>
      <sheetName val="drop_down_menu14"/>
      <sheetName val="Graf_Planeadores14"/>
      <sheetName val="DROP_14"/>
      <sheetName val="Plan_de_Acción14"/>
      <sheetName val="01_2_valor_da_up14"/>
      <sheetName val="LSS_pivot13"/>
      <sheetName val="Value_lists13"/>
      <sheetName val="Share_Price_200213"/>
      <sheetName val="Tela_Inicial13"/>
      <sheetName val="Cálculo_TMEF-TMR13"/>
      <sheetName val="TMEF_-_TMR_13113"/>
      <sheetName val="TMEF_-_TMR_15113"/>
      <sheetName val="2RF98_(Mkt_9%)13"/>
      <sheetName val="Load_Data13"/>
      <sheetName val="[Curve_Comp_x005f_x0000__13"/>
      <sheetName val="Data_Input_Sheet13"/>
      <sheetName val="LEGAL_GUJ12"/>
      <sheetName val="_Curve_Comp_x005f_x005f_x005f_x005f_x005f12"/>
      <sheetName val="[Curve_Comp_x005f_x005f_x005f_x005f_x005f12"/>
      <sheetName val="dep_pre13"/>
      <sheetName val="RG_Depots12"/>
      <sheetName val="INGRESO_(2)12"/>
      <sheetName val="No_Tocar12"/>
      <sheetName val="Cover_page12"/>
      <sheetName val="Estrutura_Organizacional12"/>
      <sheetName val="1_DN_Coordenação12"/>
      <sheetName val="1_1_Matriz_Criticidade_Coord12"/>
      <sheetName val="2_DN_Gerência12"/>
      <sheetName val="2_1_Matriz_criticidade_Ger__12"/>
      <sheetName val="1__NASA12"/>
      <sheetName val="2_1_Matriz_criticidade_MP12"/>
      <sheetName val="Check_List-_Gerrot12"/>
      <sheetName val="estagios_e_blocos12"/>
      <sheetName val="Variaveis_Gerais12"/>
      <sheetName val="Disp_200412"/>
      <sheetName val="GEPEG_-_Volume_Mfe_+_Pelotas12"/>
      <sheetName val="Cost_Leadership_Capex_Inv_11"/>
      <sheetName val="Cost_Leadership_Capex_Div_11"/>
      <sheetName val="Cost_Sheet11"/>
      <sheetName val="chiet_tinh11"/>
      <sheetName val="Conv__Debt11"/>
      <sheetName val="Conv__Pref_11"/>
      <sheetName val="Shares_Outstanding11"/>
      <sheetName val="Firm_Value11"/>
      <sheetName val="Data_Input11"/>
      <sheetName val="SCF_-_BS11"/>
      <sheetName val="Business_Description_BLOCK11"/>
      <sheetName val="1__Descripción_del_Negocio11"/>
      <sheetName val="2__M_Criticidad_Prod_o_Proces11"/>
      <sheetName val="3__Mapa_de_Proceso11"/>
      <sheetName val="4__M_Criticidad_Procesos11"/>
      <sheetName val="Process_Mapping_BLOCK11"/>
      <sheetName val="5__Tarea_1_Produccion_Despa11"/>
      <sheetName val="5__Tarea_2___cambio_de_formIB11"/>
      <sheetName val="5__Tarea_3__Producción_IBV11"/>
      <sheetName val="5__Tarea_4_Cambio_format_llen11"/>
      <sheetName val="5__Tarea_5__Arranque_Llenador11"/>
      <sheetName val="5__Tarea_6__Cambio_formato_et11"/>
      <sheetName val="5__Tarea_7__Produccion_1etiqu11"/>
      <sheetName val="5__Tarea_8_Producc_2_etiquet11"/>
      <sheetName val="5__Tarea_9_Producc__IBLL11"/>
      <sheetName val="5__Tarea_10_Produccion_Pale11"/>
      <sheetName val="1_1_Acuerdo_de_Nivel_de_Servi11"/>
      <sheetName val="BASE_DE_DADOS11"/>
      <sheetName val="Bajada_Cognos11"/>
      <sheetName val="escen99_(2)11"/>
      <sheetName val="Planificador_Liga11"/>
      <sheetName val="Base_Única_Final_-_Preencher11"/>
      <sheetName val="Instruções_Preenchimento11"/>
      <sheetName val="Base_para_criticar11"/>
      <sheetName val="_Curve_Comp??_x000011"/>
      <sheetName val="General_Downloads11"/>
      <sheetName val="Resumen_General10"/>
      <sheetName val="CRITICIDAD_DE_CI10"/>
      <sheetName val="Cátalogo_de_CI10"/>
      <sheetName val="PLAN_DE_ACCION_Mayo10"/>
      <sheetName val="Catálogo_de_CI10"/>
      <sheetName val="Controls_data10"/>
      <sheetName val="12월_판매(권역)10"/>
      <sheetName val="7월예산(지점)_(2)10"/>
      <sheetName val="kpi(7월_Activity)10"/>
      <sheetName val="_7월LE_및_재고10"/>
      <sheetName val="_8월재고10"/>
      <sheetName val="_8월재고_(2)10"/>
      <sheetName val="Operation_Target(중앙)10"/>
      <sheetName val="Bud_여행Program10"/>
      <sheetName val="월마감_예상10"/>
      <sheetName val="HE_JBP10"/>
      <sheetName val="HE생_확산계획10"/>
      <sheetName val="대신_대은10"/>
      <sheetName val="AR_Issue10"/>
      <sheetName val="risk_MS10"/>
      <sheetName val="risk_Vol10"/>
      <sheetName val="TABELA_DE_PREÇOS10"/>
      <sheetName val="IS_BS_actual8"/>
      <sheetName val="Agosto_(2)8"/>
      <sheetName val="Hl_Acum8"/>
      <sheetName val="_Curve_Comp___x00009"/>
      <sheetName val="_Curve_Comp_x005f_x005f_x10"/>
      <sheetName val="유류대_현황9"/>
      <sheetName val="김형선_9"/>
      <sheetName val="차량운행일지_요일테이블_업뎃_완료9"/>
      <sheetName val="[Curve_Comp_x005f_x005f_x9"/>
      <sheetName val="FJJX_Bud_IB6"/>
      <sheetName val="TM1_SETTINGS5"/>
      <sheetName val="Estructura_SAP6"/>
      <sheetName val="Factor_8_Oz6"/>
      <sheetName val="control_sheet6"/>
      <sheetName val="Input_sheet6"/>
      <sheetName val="Target_Book4"/>
      <sheetName val="Integração_-_Earned_Value5"/>
      <sheetName val="VICTEL_($R)5"/>
      <sheetName val="BC_-_Main_model5"/>
      <sheetName val="BEAT_4"/>
      <sheetName val="CIEL_PURIFICADA_4"/>
      <sheetName val="DISNEY_4"/>
      <sheetName val="FANTA_4"/>
      <sheetName val="FRESCA_4"/>
      <sheetName val="COCA-COLA_EXPORT4"/>
      <sheetName val="COCA-COLA_LIGHT_4"/>
      <sheetName val="LIFT_4"/>
      <sheetName val="NESTEA_4"/>
      <sheetName val="POWERADE_4"/>
      <sheetName val="SENZAO_4"/>
      <sheetName val="Balances_al_30_06_20194"/>
      <sheetName val="_Curve_Comp_x8"/>
      <sheetName val="[Curve_Comp_x7"/>
      <sheetName val="POCM_배송지3"/>
      <sheetName val="BBTS_USADOS5"/>
      <sheetName val="ANALISE_DO_LOSS5"/>
      <sheetName val="BF_Database3"/>
      <sheetName val="BF_PL313"/>
      <sheetName val="Administrative_Information3"/>
      <sheetName val="Appendix_63"/>
      <sheetName val="Anexo_B3"/>
      <sheetName val="Brix_Xarope_BC3"/>
      <sheetName val="_Consid3"/>
      <sheetName val="_Relatório3"/>
      <sheetName val="_Resumo3"/>
      <sheetName val="9_13"/>
      <sheetName val="drop_down_list2"/>
      <sheetName val="Financ__Overview2"/>
      <sheetName val="Turno_Manhã_3"/>
      <sheetName val="Turno_Tarde3"/>
      <sheetName val="Turno_Noite3"/>
      <sheetName val="Form_3"/>
      <sheetName val="Class_3"/>
      <sheetName val="Outubro_20182"/>
      <sheetName val="GRAPH_DATA1"/>
      <sheetName val="BDM_12+125"/>
      <sheetName val="BDM_2+10_5"/>
      <sheetName val="Inbound_transport_costs5"/>
      <sheetName val="crediti_nuovi_clienti5"/>
      <sheetName val="Netta_con_mix5"/>
      <sheetName val="Netta_con_mix_e_cauzioni5"/>
      <sheetName val="KEg_deposits5"/>
      <sheetName val="Kegs_and_beer5"/>
      <sheetName val="Vols,_GSV5"/>
      <sheetName val="x_new2"/>
      <sheetName val="AOP-JUNE_FCST"/>
      <sheetName val="SALDO_BAC"/>
      <sheetName val="Chart_data"/>
      <sheetName val="PPM"/>
      <sheetName val="Interdependent_COUNTRY1"/>
      <sheetName val="Interdependent_CAT1"/>
      <sheetName val="Other_Listings1"/>
      <sheetName val="Lookup_Collab__model1"/>
      <sheetName val="Interdependent_COUNTRY2"/>
      <sheetName val="Interdependent_CAT2"/>
      <sheetName val="Other_Listings2"/>
      <sheetName val="Lookup_Collab__model2"/>
      <sheetName val="Yield_Curve23"/>
      <sheetName val="Yield_Curve_(2)23"/>
      <sheetName val="Brazil_Sovereign23"/>
      <sheetName val="Brazil_Swap23"/>
      <sheetName val="Price_(2)23"/>
      <sheetName val="Dados_Cash23"/>
      <sheetName val="PackAppear__(2)22"/>
      <sheetName val="Resu_Capex22"/>
      <sheetName val="Efic_Consumo22"/>
      <sheetName val="OOO_(2)22"/>
      <sheetName val="PackAppear_22"/>
      <sheetName val="PQCM_(2)22"/>
      <sheetName val="PQRM_(2)22"/>
      <sheetName val="Res_Executivo22"/>
      <sheetName val="2001_10_Cerv22"/>
      <sheetName val="PLAN_SAC_Cerveja22"/>
      <sheetName val="PLAN_SAC_RefrigeNanc22"/>
      <sheetName val="2001_04_Cerv22"/>
      <sheetName val="Farol_SAC_Cerveja22"/>
      <sheetName val="2001_04_Nanc22"/>
      <sheetName val="Farol_SAC_Refrigenanc22"/>
      <sheetName val="Sig_Cycles_Accts_&amp;_Processes22"/>
      <sheetName val="Calc_122"/>
      <sheetName val="WF_China_YTD20"/>
      <sheetName val="Curve_Comparisons20"/>
      <sheetName val="Riscos-Oport_20"/>
      <sheetName val="Relatório_SDG19"/>
      <sheetName val="_Curve_Comp19"/>
      <sheetName val="EI_Calc19"/>
      <sheetName val="기간별_판매진척20"/>
      <sheetName val="요일_테이블20"/>
      <sheetName val="LBO_Model19"/>
      <sheetName val="[Curve_Comp????????????Brazil19"/>
      <sheetName val="Balance_Fin_ajust_200419"/>
      <sheetName val="DATOS_PARA_INTERPOLACION19"/>
      <sheetName val="DPN_VALUE19"/>
      <sheetName val="Tabla_de_amortización19"/>
      <sheetName val="Coleta_dados18"/>
      <sheetName val="IV_Confiabilidade18"/>
      <sheetName val="IV_Indisponibilidade18"/>
      <sheetName val="Check_R__Diária18"/>
      <sheetName val="Histórico_Check_R__Diária18"/>
      <sheetName val="Fechamento_Mês18"/>
      <sheetName val="Fechamento_Diário18"/>
      <sheetName val="High_Light18"/>
      <sheetName val="%_Dispersão18"/>
      <sheetName val="%_Reprovação18"/>
      <sheetName val="%_Caco_Limpo_Unid_18"/>
      <sheetName val="Limpeza_de_Flint18"/>
      <sheetName val="Recb__Coop_18"/>
      <sheetName val="Recb__Flint18"/>
      <sheetName val="Apoio_Material18"/>
      <sheetName val="Apoio_transp_18"/>
      <sheetName val="[Curve_Comp_x005f_x0000__x005f_x0000__x0018"/>
      <sheetName val="_Curve_Comp_x005f_x0000__x005f_x0000__x0018"/>
      <sheetName val="_Curve_Comp____________Brazil18"/>
      <sheetName val="Comparativo_99X0018"/>
      <sheetName val="Tabela_de_Parâmetros18"/>
      <sheetName val="Versao_1b_($=R$2,13)18"/>
      <sheetName val="[Curve_Comp18"/>
      <sheetName val="2_주요계수총괄18"/>
      <sheetName val="Pg_118"/>
      <sheetName val="Vol-Mix_x_Seg_AN18"/>
      <sheetName val="5_118"/>
      <sheetName val="INVESTMENTS_EUR18"/>
      <sheetName val="DIVESTMENTS_EUR18"/>
      <sheetName val="Price_DB18"/>
      <sheetName val="_Curve_Comp_x005f_x005f_x005f_x0000__x00518"/>
      <sheetName val="[Curve_Comp_x005f_x005f_x005f_x0000__x00518"/>
      <sheetName val="Données_LMU18"/>
      <sheetName val="Total_CDD18"/>
      <sheetName val="total_list18"/>
      <sheetName val="Curve%20Comparisons_xls17"/>
      <sheetName val="LISTA_SUSPENSA17"/>
      <sheetName val="Directrices_de_Metas_201717"/>
      <sheetName val="_Curve_Comp_x005f_x0000__16"/>
      <sheetName val="Base_de_datos16"/>
      <sheetName val="TOP_KPIs_MTM16"/>
      <sheetName val="Data_Validation15"/>
      <sheetName val="PLAN_DE_ACCION15"/>
      <sheetName val="drop_down_menu15"/>
      <sheetName val="Graf_Planeadores15"/>
      <sheetName val="Plan_de_Acción15"/>
      <sheetName val="DROP_15"/>
      <sheetName val="01_2_valor_da_up15"/>
      <sheetName val="LSS_pivot14"/>
      <sheetName val="Value_lists14"/>
      <sheetName val="2RF98_(Mkt_9%)14"/>
      <sheetName val="Share_Price_200214"/>
      <sheetName val="Tela_Inicial14"/>
      <sheetName val="Cálculo_TMEF-TMR14"/>
      <sheetName val="TMEF_-_TMR_13114"/>
      <sheetName val="TMEF_-_TMR_15114"/>
      <sheetName val="[Curve_Comp_x005f_x0000__14"/>
      <sheetName val="Load_Data14"/>
      <sheetName val="Data_Input_Sheet14"/>
      <sheetName val="RG_Depots13"/>
      <sheetName val="Check_List-_Gerrot13"/>
      <sheetName val="estagios_e_blocos13"/>
      <sheetName val="Variaveis_Gerais13"/>
      <sheetName val="Disp_200413"/>
      <sheetName val="GEPEG_-_Volume_Mfe_+_Pelotas13"/>
      <sheetName val="LEGAL_GUJ13"/>
      <sheetName val="_Curve_Comp_x005f_x005f_x005f_x005f_x005f13"/>
      <sheetName val="[Curve_Comp_x005f_x005f_x005f_x005f_x005f13"/>
      <sheetName val="Cover_page13"/>
      <sheetName val="Estrutura_Organizacional13"/>
      <sheetName val="1_DN_Coordenação13"/>
      <sheetName val="1_1_Matriz_Criticidade_Coord13"/>
      <sheetName val="2_DN_Gerência13"/>
      <sheetName val="2_1_Matriz_criticidade_Ger__13"/>
      <sheetName val="1__NASA13"/>
      <sheetName val="2_1_Matriz_criticidade_MP13"/>
      <sheetName val="dep_pre14"/>
      <sheetName val="INGRESO_(2)13"/>
      <sheetName val="No_Tocar13"/>
      <sheetName val="Cost_Sheet12"/>
      <sheetName val="Cost_Leadership_Capex_Inv_12"/>
      <sheetName val="Cost_Leadership_Capex_Div_12"/>
      <sheetName val="BASE_DE_DADOS12"/>
      <sheetName val="chiet_tinh12"/>
      <sheetName val="Bajada_Cognos12"/>
      <sheetName val="Business_Description_BLOCK12"/>
      <sheetName val="1__Descripción_del_Negocio12"/>
      <sheetName val="2__M_Criticidad_Prod_o_Proces12"/>
      <sheetName val="3__Mapa_de_Proceso12"/>
      <sheetName val="4__M_Criticidad_Procesos12"/>
      <sheetName val="Process_Mapping_BLOCK12"/>
      <sheetName val="5__Tarea_1_Produccion_Despa12"/>
      <sheetName val="5__Tarea_2___cambio_de_formIB12"/>
      <sheetName val="5__Tarea_3__Producción_IBV12"/>
      <sheetName val="5__Tarea_4_Cambio_format_llen12"/>
      <sheetName val="5__Tarea_5__Arranque_Llenador12"/>
      <sheetName val="5__Tarea_6__Cambio_formato_et12"/>
      <sheetName val="5__Tarea_7__Produccion_1etiqu12"/>
      <sheetName val="5__Tarea_8_Producc_2_etiquet12"/>
      <sheetName val="5__Tarea_9_Producc__IBLL12"/>
      <sheetName val="5__Tarea_10_Produccion_Pale12"/>
      <sheetName val="1_1_Acuerdo_de_Nivel_de_Servi12"/>
      <sheetName val="escen99_(2)12"/>
      <sheetName val="Planificador_Liga12"/>
      <sheetName val="Base_Única_Final_-_Preencher12"/>
      <sheetName val="Instruções_Preenchimento12"/>
      <sheetName val="Base_para_criticar12"/>
      <sheetName val="_Curve_Comp??_x000012"/>
      <sheetName val="Conv__Debt12"/>
      <sheetName val="Conv__Pref_12"/>
      <sheetName val="Shares_Outstanding12"/>
      <sheetName val="Firm_Value12"/>
      <sheetName val="Data_Input12"/>
      <sheetName val="SCF_-_BS12"/>
      <sheetName val="General_Downloads12"/>
      <sheetName val="TABELA_DE_PREÇOS11"/>
      <sheetName val="Hl_Acum9"/>
      <sheetName val="IS_BS_actual9"/>
      <sheetName val="Agosto_(2)9"/>
      <sheetName val="Resumen_General11"/>
      <sheetName val="CRITICIDAD_DE_CI11"/>
      <sheetName val="Cátalogo_de_CI11"/>
      <sheetName val="PLAN_DE_ACCION_Mayo11"/>
      <sheetName val="Catálogo_de_CI11"/>
      <sheetName val="Controls_data11"/>
      <sheetName val="12월_판매(권역)11"/>
      <sheetName val="7월예산(지점)_(2)11"/>
      <sheetName val="kpi(7월_Activity)11"/>
      <sheetName val="_7월LE_및_재고11"/>
      <sheetName val="_8월재고11"/>
      <sheetName val="_8월재고_(2)11"/>
      <sheetName val="Operation_Target(중앙)11"/>
      <sheetName val="Bud_여행Program11"/>
      <sheetName val="월마감_예상11"/>
      <sheetName val="HE_JBP11"/>
      <sheetName val="HE생_확산계획11"/>
      <sheetName val="대신_대은11"/>
      <sheetName val="AR_Issue11"/>
      <sheetName val="risk_MS11"/>
      <sheetName val="risk_Vol11"/>
      <sheetName val="유류대_현황10"/>
      <sheetName val="_Curve_Comp___x000010"/>
      <sheetName val="_Curve_Comp_x005f_x005f_x11"/>
      <sheetName val="김형선_10"/>
      <sheetName val="차량운행일지_요일테이블_업뎃_완료10"/>
      <sheetName val="[Curve_Comp_x005f_x005f_x10"/>
      <sheetName val="FJJX_Bud_IB7"/>
      <sheetName val="Estructura_SAP7"/>
      <sheetName val="Factor_8_Oz7"/>
      <sheetName val="control_sheet7"/>
      <sheetName val="Input_sheet7"/>
      <sheetName val="TM1_SETTINGS6"/>
      <sheetName val="Target_Book5"/>
      <sheetName val="Balances_al_30_06_20195"/>
      <sheetName val="Integração_-_Earned_Value6"/>
      <sheetName val="VICTEL_($R)6"/>
      <sheetName val="BC_-_Main_model6"/>
      <sheetName val="BEAT_5"/>
      <sheetName val="CIEL_PURIFICADA_5"/>
      <sheetName val="DISNEY_5"/>
      <sheetName val="FANTA_5"/>
      <sheetName val="FRESCA_5"/>
      <sheetName val="COCA-COLA_EXPORT5"/>
      <sheetName val="COCA-COLA_LIGHT_5"/>
      <sheetName val="LIFT_5"/>
      <sheetName val="NESTEA_5"/>
      <sheetName val="POWERADE_5"/>
      <sheetName val="SENZAO_5"/>
      <sheetName val="_Curve_Comp_x9"/>
      <sheetName val="[Curve_Comp_x8"/>
      <sheetName val="BF_Database4"/>
      <sheetName val="BF_PL314"/>
      <sheetName val="Administrative_Information4"/>
      <sheetName val="Appendix_64"/>
      <sheetName val="Anexo_B4"/>
      <sheetName val="POCM_배송지4"/>
      <sheetName val="Brix_Xarope_BC4"/>
      <sheetName val="_Consid4"/>
      <sheetName val="_Relatório4"/>
      <sheetName val="_Resumo4"/>
      <sheetName val="Turno_Manhã_4"/>
      <sheetName val="Turno_Tarde4"/>
      <sheetName val="Turno_Noite4"/>
      <sheetName val="Form_4"/>
      <sheetName val="Class_4"/>
      <sheetName val="9_14"/>
      <sheetName val="Outubro_20183"/>
      <sheetName val="Interdependent_COUNTRY3"/>
      <sheetName val="Interdependent_CAT3"/>
      <sheetName val="Other_Listings3"/>
      <sheetName val="Lookup_Collab__model3"/>
      <sheetName val="Yield_Curve24"/>
      <sheetName val="Yield_Curve_(2)24"/>
      <sheetName val="Brazil_Sovereign24"/>
      <sheetName val="Brazil_Swap24"/>
      <sheetName val="Price_(2)24"/>
      <sheetName val="Dados_Cash24"/>
      <sheetName val="PackAppear__(2)23"/>
      <sheetName val="Resu_Capex23"/>
      <sheetName val="Efic_Consumo23"/>
      <sheetName val="OOO_(2)23"/>
      <sheetName val="PackAppear_23"/>
      <sheetName val="PQCM_(2)23"/>
      <sheetName val="PQRM_(2)23"/>
      <sheetName val="Res_Executivo23"/>
      <sheetName val="2001_10_Cerv23"/>
      <sheetName val="PLAN_SAC_Cerveja23"/>
      <sheetName val="PLAN_SAC_RefrigeNanc23"/>
      <sheetName val="2001_04_Cerv23"/>
      <sheetName val="Farol_SAC_Cerveja23"/>
      <sheetName val="2001_04_Nanc23"/>
      <sheetName val="Farol_SAC_Refrigenanc23"/>
      <sheetName val="Sig_Cycles_Accts_&amp;_Processes23"/>
      <sheetName val="Calc_123"/>
      <sheetName val="WF_China_YTD21"/>
      <sheetName val="Curve_Comparisons21"/>
      <sheetName val="Riscos-Oport_21"/>
      <sheetName val="Relatório_SDG20"/>
      <sheetName val="_Curve_Comp20"/>
      <sheetName val="EI_Calc20"/>
      <sheetName val="기간별_판매진척21"/>
      <sheetName val="요일_테이블21"/>
      <sheetName val="LBO_Model20"/>
      <sheetName val="[Curve_Comp????????????Brazil20"/>
      <sheetName val="Balance_Fin_ajust_200420"/>
      <sheetName val="DATOS_PARA_INTERPOLACION20"/>
      <sheetName val="DPN_VALUE20"/>
      <sheetName val="Tabla_de_amortización20"/>
      <sheetName val="Coleta_dados19"/>
      <sheetName val="IV_Confiabilidade19"/>
      <sheetName val="IV_Indisponibilidade19"/>
      <sheetName val="Check_R__Diária19"/>
      <sheetName val="Histórico_Check_R__Diária19"/>
      <sheetName val="Fechamento_Mês19"/>
      <sheetName val="Fechamento_Diário19"/>
      <sheetName val="High_Light19"/>
      <sheetName val="%_Dispersão19"/>
      <sheetName val="%_Reprovação19"/>
      <sheetName val="%_Caco_Limpo_Unid_19"/>
      <sheetName val="Limpeza_de_Flint19"/>
      <sheetName val="Recb__Coop_19"/>
      <sheetName val="Recb__Flint19"/>
      <sheetName val="Apoio_Material19"/>
      <sheetName val="Apoio_transp_19"/>
      <sheetName val="[Curve_Comp_x005f_x0000__x005f_x0000__x0019"/>
      <sheetName val="_Curve_Comp_x005f_x0000__x005f_x0000__x0019"/>
      <sheetName val="_Curve_Comp____________Brazil19"/>
      <sheetName val="Comparativo_99X0019"/>
      <sheetName val="Tabela_de_Parâmetros19"/>
      <sheetName val="Versao_1b_($=R$2,13)19"/>
      <sheetName val="[Curve_Comp19"/>
      <sheetName val="2_주요계수총괄19"/>
      <sheetName val="Pg_119"/>
      <sheetName val="Vol-Mix_x_Seg_AN19"/>
      <sheetName val="5_119"/>
      <sheetName val="INVESTMENTS_EUR19"/>
      <sheetName val="DIVESTMENTS_EUR19"/>
      <sheetName val="Price_DB19"/>
      <sheetName val="_Curve_Comp_x005f_x005f_x005f_x0000__x00519"/>
      <sheetName val="[Curve_Comp_x005f_x005f_x005f_x0000__x00519"/>
      <sheetName val="Données_LMU19"/>
      <sheetName val="Total_CDD19"/>
      <sheetName val="total_list19"/>
      <sheetName val="Curve%20Comparisons_xls18"/>
      <sheetName val="LISTA_SUSPENSA18"/>
      <sheetName val="Directrices_de_Metas_201718"/>
      <sheetName val="_Curve_Comp_x005f_x0000__17"/>
      <sheetName val="Base_de_datos17"/>
      <sheetName val="TOP_KPIs_MTM17"/>
      <sheetName val="Data_Validation16"/>
      <sheetName val="PLAN_DE_ACCION16"/>
      <sheetName val="drop_down_menu16"/>
      <sheetName val="Graf_Planeadores16"/>
      <sheetName val="Plan_de_Acción16"/>
      <sheetName val="DROP_16"/>
      <sheetName val="01_2_valor_da_up16"/>
      <sheetName val="LSS_pivot15"/>
      <sheetName val="Value_lists15"/>
      <sheetName val="2RF98_(Mkt_9%)15"/>
      <sheetName val="Share_Price_200215"/>
      <sheetName val="Tela_Inicial15"/>
      <sheetName val="Cálculo_TMEF-TMR15"/>
      <sheetName val="TMEF_-_TMR_13115"/>
      <sheetName val="TMEF_-_TMR_15115"/>
      <sheetName val="[Curve_Comp_x005f_x0000__15"/>
      <sheetName val="Load_Data15"/>
      <sheetName val="Data_Input_Sheet15"/>
      <sheetName val="RG_Depots14"/>
      <sheetName val="Check_List-_Gerrot14"/>
      <sheetName val="estagios_e_blocos14"/>
      <sheetName val="Variaveis_Gerais14"/>
      <sheetName val="Disp_200414"/>
      <sheetName val="GEPEG_-_Volume_Mfe_+_Pelotas14"/>
      <sheetName val="LEGAL_GUJ14"/>
      <sheetName val="_Curve_Comp_x005f_x005f_x005f_x005f_x005f14"/>
      <sheetName val="[Curve_Comp_x005f_x005f_x005f_x005f_x005f14"/>
      <sheetName val="Cover_page14"/>
      <sheetName val="Estrutura_Organizacional14"/>
      <sheetName val="1_DN_Coordenação14"/>
      <sheetName val="1_1_Matriz_Criticidade_Coord14"/>
      <sheetName val="2_DN_Gerência14"/>
      <sheetName val="2_1_Matriz_criticidade_Ger__14"/>
      <sheetName val="1__NASA14"/>
      <sheetName val="2_1_Matriz_criticidade_MP14"/>
      <sheetName val="dep_pre15"/>
      <sheetName val="INGRESO_(2)14"/>
      <sheetName val="No_Tocar14"/>
      <sheetName val="Cost_Sheet13"/>
      <sheetName val="Cost_Leadership_Capex_Inv_13"/>
      <sheetName val="Cost_Leadership_Capex_Div_13"/>
      <sheetName val="BASE_DE_DADOS13"/>
      <sheetName val="chiet_tinh13"/>
      <sheetName val="Bajada_Cognos13"/>
      <sheetName val="Business_Description_BLOCK13"/>
      <sheetName val="1__Descripción_del_Negocio13"/>
      <sheetName val="2__M_Criticidad_Prod_o_Proces13"/>
      <sheetName val="3__Mapa_de_Proceso13"/>
      <sheetName val="4__M_Criticidad_Procesos13"/>
      <sheetName val="Process_Mapping_BLOCK13"/>
      <sheetName val="5__Tarea_1_Produccion_Despa13"/>
      <sheetName val="5__Tarea_2___cambio_de_formIB13"/>
      <sheetName val="5__Tarea_3__Producción_IBV13"/>
      <sheetName val="5__Tarea_4_Cambio_format_llen13"/>
      <sheetName val="5__Tarea_5__Arranque_Llenador13"/>
      <sheetName val="5__Tarea_6__Cambio_formato_et13"/>
      <sheetName val="5__Tarea_7__Produccion_1etiqu13"/>
      <sheetName val="5__Tarea_8_Producc_2_etiquet13"/>
      <sheetName val="5__Tarea_9_Producc__IBLL13"/>
      <sheetName val="5__Tarea_10_Produccion_Pale13"/>
      <sheetName val="1_1_Acuerdo_de_Nivel_de_Servi13"/>
      <sheetName val="escen99_(2)13"/>
      <sheetName val="Planificador_Liga13"/>
      <sheetName val="Base_Única_Final_-_Preencher13"/>
      <sheetName val="Instruções_Preenchimento13"/>
      <sheetName val="Base_para_criticar13"/>
      <sheetName val="_Curve_Comp??_x000013"/>
      <sheetName val="Conv__Debt13"/>
      <sheetName val="Conv__Pref_13"/>
      <sheetName val="Shares_Outstanding13"/>
      <sheetName val="Firm_Value13"/>
      <sheetName val="Data_Input13"/>
      <sheetName val="SCF_-_BS13"/>
      <sheetName val="General_Downloads13"/>
      <sheetName val="TABELA_DE_PREÇOS12"/>
      <sheetName val="Hl_Acum10"/>
      <sheetName val="IS_BS_actual10"/>
      <sheetName val="Agosto_(2)10"/>
      <sheetName val="Resumen_General12"/>
      <sheetName val="CRITICIDAD_DE_CI12"/>
      <sheetName val="Cátalogo_de_CI12"/>
      <sheetName val="PLAN_DE_ACCION_Mayo12"/>
      <sheetName val="Catálogo_de_CI12"/>
      <sheetName val="Controls_data12"/>
      <sheetName val="12월_판매(권역)12"/>
      <sheetName val="7월예산(지점)_(2)12"/>
      <sheetName val="kpi(7월_Activity)12"/>
      <sheetName val="_7월LE_및_재고12"/>
      <sheetName val="_8월재고12"/>
      <sheetName val="_8월재고_(2)12"/>
      <sheetName val="Operation_Target(중앙)12"/>
      <sheetName val="Bud_여행Program12"/>
      <sheetName val="월마감_예상12"/>
      <sheetName val="HE_JBP12"/>
      <sheetName val="HE생_확산계획12"/>
      <sheetName val="대신_대은12"/>
      <sheetName val="AR_Issue12"/>
      <sheetName val="risk_MS12"/>
      <sheetName val="risk_Vol12"/>
      <sheetName val="유류대_현황11"/>
      <sheetName val="_Curve_Comp___x000011"/>
      <sheetName val="_Curve_Comp_x005f_x005f_x12"/>
      <sheetName val="김형선_11"/>
      <sheetName val="차량운행일지_요일테이블_업뎃_완료11"/>
      <sheetName val="[Curve_Comp_x005f_x005f_x11"/>
      <sheetName val="FJJX_Bud_IB8"/>
      <sheetName val="Estructura_SAP8"/>
      <sheetName val="Factor_8_Oz8"/>
      <sheetName val="control_sheet8"/>
      <sheetName val="Input_sheet8"/>
      <sheetName val="TM1_SETTINGS7"/>
      <sheetName val="Target_Book6"/>
      <sheetName val="Balances_al_30_06_20196"/>
      <sheetName val="Integração_-_Earned_Value7"/>
      <sheetName val="VICTEL_($R)7"/>
      <sheetName val="BC_-_Main_model7"/>
      <sheetName val="BEAT_6"/>
      <sheetName val="CIEL_PURIFICADA_6"/>
      <sheetName val="DISNEY_6"/>
      <sheetName val="FANTA_6"/>
      <sheetName val="FRESCA_6"/>
      <sheetName val="COCA-COLA_EXPORT6"/>
      <sheetName val="COCA-COLA_LIGHT_6"/>
      <sheetName val="LIFT_6"/>
      <sheetName val="NESTEA_6"/>
      <sheetName val="POWERADE_6"/>
      <sheetName val="SENZAO_6"/>
      <sheetName val="BBTS_USADOS6"/>
      <sheetName val="ANALISE_DO_LOSS6"/>
      <sheetName val="_Curve_Comp_x10"/>
      <sheetName val="[Curve_Comp_x9"/>
      <sheetName val="BF_Database5"/>
      <sheetName val="BF_PL315"/>
      <sheetName val="Administrative_Information5"/>
      <sheetName val="Appendix_65"/>
      <sheetName val="Anexo_B5"/>
      <sheetName val="POCM_배송지5"/>
      <sheetName val="Brix_Xarope_BC5"/>
      <sheetName val="_Consid5"/>
      <sheetName val="_Relatório5"/>
      <sheetName val="_Resumo5"/>
      <sheetName val="Turno_Manhã_5"/>
      <sheetName val="Turno_Tarde5"/>
      <sheetName val="Turno_Noite5"/>
      <sheetName val="Form_5"/>
      <sheetName val="Class_5"/>
      <sheetName val="9_15"/>
      <sheetName val="Outubro_20184"/>
      <sheetName val="Interdependent_COUNTRY4"/>
      <sheetName val="Interdependent_CAT4"/>
      <sheetName val="Other_Listings4"/>
      <sheetName val="Lookup_Collab__model4"/>
      <sheetName val="Yield_Curve25"/>
      <sheetName val="Yield_Curve_(2)25"/>
      <sheetName val="Brazil_Sovereign25"/>
      <sheetName val="Brazil_Swap25"/>
      <sheetName val="Price_(2)25"/>
      <sheetName val="Dados_Cash25"/>
      <sheetName val="PackAppear__(2)24"/>
      <sheetName val="Resu_Capex24"/>
      <sheetName val="Efic_Consumo24"/>
      <sheetName val="OOO_(2)24"/>
      <sheetName val="PackAppear_24"/>
      <sheetName val="PQCM_(2)24"/>
      <sheetName val="PQRM_(2)24"/>
      <sheetName val="Res_Executivo24"/>
      <sheetName val="2001_10_Cerv24"/>
      <sheetName val="PLAN_SAC_Cerveja24"/>
      <sheetName val="PLAN_SAC_RefrigeNanc24"/>
      <sheetName val="2001_04_Cerv24"/>
      <sheetName val="Farol_SAC_Cerveja24"/>
      <sheetName val="2001_04_Nanc24"/>
      <sheetName val="Farol_SAC_Refrigenanc24"/>
      <sheetName val="Sig_Cycles_Accts_&amp;_Processes24"/>
      <sheetName val="Calc_124"/>
      <sheetName val="WF_China_YTD22"/>
      <sheetName val="Curve_Comparisons22"/>
      <sheetName val="Riscos-Oport_22"/>
      <sheetName val="Relatório_SDG21"/>
      <sheetName val="_Curve_Comp21"/>
      <sheetName val="EI_Calc21"/>
      <sheetName val="기간별_판매진척22"/>
      <sheetName val="요일_테이블22"/>
      <sheetName val="LBO_Model21"/>
      <sheetName val="[Curve_Comp????????????Brazil21"/>
      <sheetName val="Balance_Fin_ajust_200421"/>
      <sheetName val="DATOS_PARA_INTERPOLACION21"/>
      <sheetName val="DPN_VALUE21"/>
      <sheetName val="Tabla_de_amortización21"/>
      <sheetName val="Coleta_dados20"/>
      <sheetName val="IV_Confiabilidade20"/>
      <sheetName val="IV_Indisponibilidade20"/>
      <sheetName val="Check_R__Diária20"/>
      <sheetName val="Histórico_Check_R__Diária20"/>
      <sheetName val="Fechamento_Mês20"/>
      <sheetName val="Fechamento_Diário20"/>
      <sheetName val="High_Light20"/>
      <sheetName val="%_Dispersão20"/>
      <sheetName val="%_Reprovação20"/>
      <sheetName val="%_Caco_Limpo_Unid_20"/>
      <sheetName val="Limpeza_de_Flint20"/>
      <sheetName val="Recb__Coop_20"/>
      <sheetName val="Recb__Flint20"/>
      <sheetName val="Apoio_Material20"/>
      <sheetName val="Apoio_transp_20"/>
      <sheetName val="[Curve_Comp_x005f_x0000__x005f_x0000__x0020"/>
      <sheetName val="_Curve_Comp_x005f_x0000__x005f_x0000__x0020"/>
      <sheetName val="_Curve_Comp____________Brazil20"/>
      <sheetName val="Comparativo_99X0020"/>
      <sheetName val="Tabela_de_Parâmetros20"/>
      <sheetName val="Versao_1b_($=R$2,13)20"/>
      <sheetName val="[Curve_Comp20"/>
      <sheetName val="2_주요계수총괄20"/>
      <sheetName val="Pg_120"/>
      <sheetName val="Vol-Mix_x_Seg_AN20"/>
      <sheetName val="5_120"/>
      <sheetName val="INVESTMENTS_EUR20"/>
      <sheetName val="DIVESTMENTS_EUR20"/>
      <sheetName val="Price_DB20"/>
      <sheetName val="_Curve_Comp_x005f_x005f_x005f_x0000__x00520"/>
      <sheetName val="[Curve_Comp_x005f_x005f_x005f_x0000__x00520"/>
      <sheetName val="Données_LMU20"/>
      <sheetName val="Total_CDD20"/>
      <sheetName val="total_list20"/>
      <sheetName val="Curve%20Comparisons_xls19"/>
      <sheetName val="LISTA_SUSPENSA19"/>
      <sheetName val="Directrices_de_Metas_201719"/>
      <sheetName val="_Curve_Comp_x005f_x0000__18"/>
      <sheetName val="Base_de_datos18"/>
      <sheetName val="TOP_KPIs_MTM18"/>
      <sheetName val="Data_Validation17"/>
      <sheetName val="PLAN_DE_ACCION17"/>
      <sheetName val="drop_down_menu17"/>
      <sheetName val="Graf_Planeadores17"/>
      <sheetName val="Plan_de_Acción17"/>
      <sheetName val="DROP_17"/>
      <sheetName val="01_2_valor_da_up17"/>
      <sheetName val="LSS_pivot16"/>
      <sheetName val="Value_lists16"/>
      <sheetName val="2RF98_(Mkt_9%)16"/>
      <sheetName val="Share_Price_200216"/>
      <sheetName val="Tela_Inicial16"/>
      <sheetName val="Cálculo_TMEF-TMR16"/>
      <sheetName val="TMEF_-_TMR_13116"/>
      <sheetName val="TMEF_-_TMR_15116"/>
      <sheetName val="[Curve_Comp_x005f_x0000__16"/>
      <sheetName val="Load_Data16"/>
      <sheetName val="Data_Input_Sheet16"/>
      <sheetName val="RG_Depots15"/>
      <sheetName val="Check_List-_Gerrot15"/>
      <sheetName val="estagios_e_blocos15"/>
      <sheetName val="Variaveis_Gerais15"/>
      <sheetName val="Disp_200415"/>
      <sheetName val="GEPEG_-_Volume_Mfe_+_Pelotas15"/>
      <sheetName val="LEGAL_GUJ15"/>
      <sheetName val="_Curve_Comp_x005f_x005f_x005f_x005f_x005f15"/>
      <sheetName val="[Curve_Comp_x005f_x005f_x005f_x005f_x005f15"/>
      <sheetName val="Cover_page15"/>
      <sheetName val="Estrutura_Organizacional15"/>
      <sheetName val="1_DN_Coordenação15"/>
      <sheetName val="1_1_Matriz_Criticidade_Coord15"/>
      <sheetName val="2_DN_Gerência15"/>
      <sheetName val="2_1_Matriz_criticidade_Ger__15"/>
      <sheetName val="1__NASA15"/>
      <sheetName val="2_1_Matriz_criticidade_MP15"/>
      <sheetName val="dep_pre16"/>
      <sheetName val="INGRESO_(2)15"/>
      <sheetName val="No_Tocar15"/>
      <sheetName val="Cost_Sheet14"/>
      <sheetName val="Cost_Leadership_Capex_Inv_14"/>
      <sheetName val="Cost_Leadership_Capex_Div_14"/>
      <sheetName val="BASE_DE_DADOS14"/>
      <sheetName val="chiet_tinh14"/>
      <sheetName val="Bajada_Cognos14"/>
      <sheetName val="Business_Description_BLOCK14"/>
      <sheetName val="1__Descripción_del_Negocio14"/>
      <sheetName val="2__M_Criticidad_Prod_o_Proces14"/>
      <sheetName val="3__Mapa_de_Proceso14"/>
      <sheetName val="4__M_Criticidad_Procesos14"/>
      <sheetName val="Process_Mapping_BLOCK14"/>
      <sheetName val="5__Tarea_1_Produccion_Despa14"/>
      <sheetName val="5__Tarea_2___cambio_de_formIB14"/>
      <sheetName val="5__Tarea_3__Producción_IBV14"/>
      <sheetName val="5__Tarea_4_Cambio_format_llen14"/>
      <sheetName val="5__Tarea_5__Arranque_Llenador14"/>
      <sheetName val="5__Tarea_6__Cambio_formato_et14"/>
      <sheetName val="5__Tarea_7__Produccion_1etiqu14"/>
      <sheetName val="5__Tarea_8_Producc_2_etiquet14"/>
      <sheetName val="5__Tarea_9_Producc__IBLL14"/>
      <sheetName val="5__Tarea_10_Produccion_Pale14"/>
      <sheetName val="1_1_Acuerdo_de_Nivel_de_Servi14"/>
      <sheetName val="escen99_(2)14"/>
      <sheetName val="Planificador_Liga14"/>
      <sheetName val="Base_Única_Final_-_Preencher14"/>
      <sheetName val="Instruções_Preenchimento14"/>
      <sheetName val="Base_para_criticar14"/>
      <sheetName val="_Curve_Comp??_x000014"/>
      <sheetName val="Conv__Debt14"/>
      <sheetName val="Conv__Pref_14"/>
      <sheetName val="Shares_Outstanding14"/>
      <sheetName val="Firm_Value14"/>
      <sheetName val="Data_Input14"/>
      <sheetName val="SCF_-_BS14"/>
      <sheetName val="General_Downloads14"/>
      <sheetName val="TABELA_DE_PREÇOS13"/>
      <sheetName val="Hl_Acum11"/>
      <sheetName val="IS_BS_actual11"/>
      <sheetName val="Agosto_(2)11"/>
      <sheetName val="Resumen_General13"/>
      <sheetName val="CRITICIDAD_DE_CI13"/>
      <sheetName val="Cátalogo_de_CI13"/>
      <sheetName val="PLAN_DE_ACCION_Mayo13"/>
      <sheetName val="Catálogo_de_CI13"/>
      <sheetName val="Controls_data13"/>
      <sheetName val="12월_판매(권역)13"/>
      <sheetName val="7월예산(지점)_(2)13"/>
      <sheetName val="kpi(7월_Activity)13"/>
      <sheetName val="_7월LE_및_재고13"/>
      <sheetName val="_8월재고13"/>
      <sheetName val="_8월재고_(2)13"/>
      <sheetName val="Operation_Target(중앙)13"/>
      <sheetName val="Bud_여행Program13"/>
      <sheetName val="월마감_예상13"/>
      <sheetName val="HE_JBP13"/>
      <sheetName val="HE생_확산계획13"/>
      <sheetName val="대신_대은13"/>
      <sheetName val="AR_Issue13"/>
      <sheetName val="risk_MS13"/>
      <sheetName val="risk_Vol13"/>
      <sheetName val="유류대_현황12"/>
      <sheetName val="_Curve_Comp___x000012"/>
      <sheetName val="_Curve_Comp_x005f_x005f_x13"/>
      <sheetName val="김형선_12"/>
      <sheetName val="차량운행일지_요일테이블_업뎃_완료12"/>
      <sheetName val="[Curve_Comp_x005f_x005f_x12"/>
      <sheetName val="FJJX_Bud_IB9"/>
      <sheetName val="Estructura_SAP9"/>
      <sheetName val="Factor_8_Oz9"/>
      <sheetName val="control_sheet9"/>
      <sheetName val="Input_sheet9"/>
      <sheetName val="TM1_SETTINGS8"/>
      <sheetName val="Target_Book7"/>
      <sheetName val="Balances_al_30_06_20197"/>
      <sheetName val="Integração_-_Earned_Value8"/>
      <sheetName val="VICTEL_($R)8"/>
      <sheetName val="BC_-_Main_model8"/>
      <sheetName val="BEAT_7"/>
      <sheetName val="CIEL_PURIFICADA_7"/>
      <sheetName val="DISNEY_7"/>
      <sheetName val="FANTA_7"/>
      <sheetName val="FRESCA_7"/>
      <sheetName val="COCA-COLA_EXPORT7"/>
      <sheetName val="COCA-COLA_LIGHT_7"/>
      <sheetName val="LIFT_7"/>
      <sheetName val="NESTEA_7"/>
      <sheetName val="POWERADE_7"/>
      <sheetName val="SENZAO_7"/>
      <sheetName val="BBTS_USADOS7"/>
      <sheetName val="ANALISE_DO_LOSS7"/>
      <sheetName val="_Curve_Comp_x11"/>
      <sheetName val="[Curve_Comp_x10"/>
      <sheetName val="BF_Database6"/>
      <sheetName val="BF_PL316"/>
      <sheetName val="Administrative_Information6"/>
      <sheetName val="Appendix_66"/>
      <sheetName val="Anexo_B6"/>
      <sheetName val="POCM_배송지6"/>
      <sheetName val="Brix_Xarope_BC6"/>
      <sheetName val="_Consid6"/>
      <sheetName val="_Relatório6"/>
      <sheetName val="_Resumo6"/>
      <sheetName val="Turno_Manhã_6"/>
      <sheetName val="Turno_Tarde6"/>
      <sheetName val="Turno_Noite6"/>
      <sheetName val="Form_6"/>
      <sheetName val="Class_6"/>
      <sheetName val="9_16"/>
      <sheetName val="Outubro_20185"/>
      <sheetName val="Interdependent_COUNTRY5"/>
      <sheetName val="Interdependent_CAT5"/>
      <sheetName val="Other_Listings5"/>
      <sheetName val="Lookup_Collab__model5"/>
      <sheetName val="Yield_Curve26"/>
      <sheetName val="Yield_Curve_(2)26"/>
      <sheetName val="Brazil_Sovereign26"/>
      <sheetName val="Brazil_Swap26"/>
      <sheetName val="Price_(2)26"/>
      <sheetName val="Dados_Cash26"/>
      <sheetName val="PackAppear__(2)25"/>
      <sheetName val="Resu_Capex25"/>
      <sheetName val="Efic_Consumo25"/>
      <sheetName val="OOO_(2)25"/>
      <sheetName val="PackAppear_25"/>
      <sheetName val="PQCM_(2)25"/>
      <sheetName val="PQRM_(2)25"/>
      <sheetName val="Res_Executivo25"/>
      <sheetName val="2001_10_Cerv25"/>
      <sheetName val="PLAN_SAC_Cerveja25"/>
      <sheetName val="PLAN_SAC_RefrigeNanc25"/>
      <sheetName val="2001_04_Cerv25"/>
      <sheetName val="Farol_SAC_Cerveja25"/>
      <sheetName val="2001_04_Nanc25"/>
      <sheetName val="Farol_SAC_Refrigenanc25"/>
      <sheetName val="Sig_Cycles_Accts_&amp;_Processes25"/>
      <sheetName val="Calc_125"/>
      <sheetName val="WF_China_YTD23"/>
      <sheetName val="Curve_Comparisons23"/>
      <sheetName val="Riscos-Oport_23"/>
      <sheetName val="Relatório_SDG22"/>
      <sheetName val="_Curve_Comp22"/>
      <sheetName val="EI_Calc22"/>
      <sheetName val="기간별_판매진척23"/>
      <sheetName val="요일_테이블23"/>
      <sheetName val="LBO_Model22"/>
      <sheetName val="[Curve_Comp????????????Brazil22"/>
      <sheetName val="Balance_Fin_ajust_200422"/>
      <sheetName val="DATOS_PARA_INTERPOLACION22"/>
      <sheetName val="DPN_VALUE22"/>
      <sheetName val="Tabla_de_amortización22"/>
      <sheetName val="Coleta_dados21"/>
      <sheetName val="IV_Confiabilidade21"/>
      <sheetName val="IV_Indisponibilidade21"/>
      <sheetName val="Check_R__Diária21"/>
      <sheetName val="Histórico_Check_R__Diária21"/>
      <sheetName val="Fechamento_Mês21"/>
      <sheetName val="Fechamento_Diário21"/>
      <sheetName val="High_Light21"/>
      <sheetName val="%_Dispersão21"/>
      <sheetName val="%_Reprovação21"/>
      <sheetName val="%_Caco_Limpo_Unid_21"/>
      <sheetName val="Limpeza_de_Flint21"/>
      <sheetName val="Recb__Coop_21"/>
      <sheetName val="Recb__Flint21"/>
      <sheetName val="Apoio_Material21"/>
      <sheetName val="Apoio_transp_21"/>
      <sheetName val="[Curve_Comp_x005f_x0000__x005f_x0000__x0021"/>
      <sheetName val="_Curve_Comp_x005f_x0000__x005f_x0000__x0021"/>
      <sheetName val="_Curve_Comp____________Brazil21"/>
      <sheetName val="Comparativo_99X0021"/>
      <sheetName val="Tabela_de_Parâmetros21"/>
      <sheetName val="Versao_1b_($=R$2,13)21"/>
      <sheetName val="[Curve_Comp21"/>
      <sheetName val="2_주요계수총괄21"/>
      <sheetName val="Pg_121"/>
      <sheetName val="Vol-Mix_x_Seg_AN21"/>
      <sheetName val="5_121"/>
      <sheetName val="INVESTMENTS_EUR21"/>
      <sheetName val="DIVESTMENTS_EUR21"/>
      <sheetName val="Price_DB21"/>
      <sheetName val="_Curve_Comp_x005f_x005f_x005f_x0000__x00521"/>
      <sheetName val="[Curve_Comp_x005f_x005f_x005f_x0000__x00521"/>
      <sheetName val="Données_LMU21"/>
      <sheetName val="Total_CDD21"/>
      <sheetName val="total_list21"/>
      <sheetName val="Curve%20Comparisons_xls20"/>
      <sheetName val="LISTA_SUSPENSA20"/>
      <sheetName val="Directrices_de_Metas_201720"/>
      <sheetName val="_Curve_Comp_x005f_x0000__19"/>
      <sheetName val="Base_de_datos19"/>
      <sheetName val="TOP_KPIs_MTM19"/>
      <sheetName val="Data_Validation18"/>
      <sheetName val="PLAN_DE_ACCION18"/>
      <sheetName val="drop_down_menu18"/>
      <sheetName val="Graf_Planeadores18"/>
      <sheetName val="Plan_de_Acción18"/>
      <sheetName val="DROP_18"/>
      <sheetName val="01_2_valor_da_up18"/>
      <sheetName val="LSS_pivot17"/>
      <sheetName val="Value_lists17"/>
      <sheetName val="2RF98_(Mkt_9%)17"/>
      <sheetName val="Share_Price_200217"/>
      <sheetName val="Tela_Inicial17"/>
      <sheetName val="Cálculo_TMEF-TMR17"/>
      <sheetName val="TMEF_-_TMR_13117"/>
      <sheetName val="TMEF_-_TMR_15117"/>
      <sheetName val="[Curve_Comp_x005f_x0000__17"/>
      <sheetName val="Load_Data17"/>
      <sheetName val="Data_Input_Sheet17"/>
      <sheetName val="RG_Depots16"/>
      <sheetName val="Check_List-_Gerrot16"/>
      <sheetName val="estagios_e_blocos16"/>
      <sheetName val="Variaveis_Gerais16"/>
      <sheetName val="Disp_200416"/>
      <sheetName val="GEPEG_-_Volume_Mfe_+_Pelotas16"/>
      <sheetName val="LEGAL_GUJ16"/>
      <sheetName val="_Curve_Comp_x005f_x005f_x005f_x005f_x005f16"/>
      <sheetName val="[Curve_Comp_x005f_x005f_x005f_x005f_x005f16"/>
      <sheetName val="Cover_page16"/>
      <sheetName val="Estrutura_Organizacional16"/>
      <sheetName val="1_DN_Coordenação16"/>
      <sheetName val="1_1_Matriz_Criticidade_Coord16"/>
      <sheetName val="2_DN_Gerência16"/>
      <sheetName val="2_1_Matriz_criticidade_Ger__16"/>
      <sheetName val="1__NASA16"/>
      <sheetName val="2_1_Matriz_criticidade_MP16"/>
      <sheetName val="dep_pre17"/>
      <sheetName val="INGRESO_(2)16"/>
      <sheetName val="No_Tocar16"/>
      <sheetName val="Cost_Sheet15"/>
      <sheetName val="Cost_Leadership_Capex_Inv_15"/>
      <sheetName val="Cost_Leadership_Capex_Div_15"/>
      <sheetName val="BASE_DE_DADOS15"/>
      <sheetName val="chiet_tinh15"/>
      <sheetName val="Bajada_Cognos15"/>
      <sheetName val="Business_Description_BLOCK15"/>
      <sheetName val="1__Descripción_del_Negocio15"/>
      <sheetName val="2__M_Criticidad_Prod_o_Proces15"/>
      <sheetName val="3__Mapa_de_Proceso15"/>
      <sheetName val="4__M_Criticidad_Procesos15"/>
      <sheetName val="Process_Mapping_BLOCK15"/>
      <sheetName val="5__Tarea_1_Produccion_Despa15"/>
      <sheetName val="5__Tarea_2___cambio_de_formIB15"/>
      <sheetName val="5__Tarea_3__Producción_IBV15"/>
      <sheetName val="5__Tarea_4_Cambio_format_llen15"/>
      <sheetName val="5__Tarea_5__Arranque_Llenador15"/>
      <sheetName val="5__Tarea_6__Cambio_formato_et15"/>
      <sheetName val="5__Tarea_7__Produccion_1etiqu15"/>
      <sheetName val="5__Tarea_8_Producc_2_etiquet15"/>
      <sheetName val="5__Tarea_9_Producc__IBLL15"/>
      <sheetName val="5__Tarea_10_Produccion_Pale15"/>
      <sheetName val="1_1_Acuerdo_de_Nivel_de_Servi15"/>
      <sheetName val="escen99_(2)15"/>
      <sheetName val="Planificador_Liga15"/>
      <sheetName val="Base_Única_Final_-_Preencher15"/>
      <sheetName val="Instruções_Preenchimento15"/>
      <sheetName val="Base_para_criticar15"/>
      <sheetName val="_Curve_Comp??_x000015"/>
      <sheetName val="Conv__Debt15"/>
      <sheetName val="Conv__Pref_15"/>
      <sheetName val="Shares_Outstanding15"/>
      <sheetName val="Firm_Value15"/>
      <sheetName val="Data_Input15"/>
      <sheetName val="SCF_-_BS15"/>
      <sheetName val="General_Downloads15"/>
      <sheetName val="TABELA_DE_PREÇOS14"/>
      <sheetName val="Hl_Acum12"/>
      <sheetName val="IS_BS_actual12"/>
      <sheetName val="Agosto_(2)12"/>
      <sheetName val="Resumen_General14"/>
      <sheetName val="CRITICIDAD_DE_CI14"/>
      <sheetName val="Cátalogo_de_CI14"/>
      <sheetName val="PLAN_DE_ACCION_Mayo14"/>
      <sheetName val="Catálogo_de_CI14"/>
      <sheetName val="Controls_data14"/>
      <sheetName val="12월_판매(권역)14"/>
      <sheetName val="7월예산(지점)_(2)14"/>
      <sheetName val="kpi(7월_Activity)14"/>
      <sheetName val="_7월LE_및_재고14"/>
      <sheetName val="_8월재고14"/>
      <sheetName val="_8월재고_(2)14"/>
      <sheetName val="Operation_Target(중앙)14"/>
      <sheetName val="Bud_여행Program14"/>
      <sheetName val="월마감_예상14"/>
      <sheetName val="HE_JBP14"/>
      <sheetName val="HE생_확산계획14"/>
      <sheetName val="대신_대은14"/>
      <sheetName val="AR_Issue14"/>
      <sheetName val="risk_MS14"/>
      <sheetName val="risk_Vol14"/>
      <sheetName val="유류대_현황13"/>
      <sheetName val="_Curve_Comp___x000013"/>
      <sheetName val="_Curve_Comp_x005f_x005f_x14"/>
      <sheetName val="김형선_13"/>
      <sheetName val="차량운행일지_요일테이블_업뎃_완료13"/>
      <sheetName val="[Curve_Comp_x005f_x005f_x13"/>
      <sheetName val="FJJX_Bud_IB10"/>
      <sheetName val="Estructura_SAP10"/>
      <sheetName val="Factor_8_Oz10"/>
      <sheetName val="control_sheet10"/>
      <sheetName val="Input_sheet10"/>
      <sheetName val="TM1_SETTINGS9"/>
      <sheetName val="Target_Book8"/>
      <sheetName val="Balances_al_30_06_20198"/>
      <sheetName val="Integração_-_Earned_Value9"/>
      <sheetName val="VICTEL_($R)9"/>
      <sheetName val="BC_-_Main_model9"/>
      <sheetName val="BEAT_8"/>
      <sheetName val="CIEL_PURIFICADA_8"/>
      <sheetName val="DISNEY_8"/>
      <sheetName val="FANTA_8"/>
      <sheetName val="FRESCA_8"/>
      <sheetName val="COCA-COLA_EXPORT8"/>
      <sheetName val="COCA-COLA_LIGHT_8"/>
      <sheetName val="LIFT_8"/>
      <sheetName val="NESTEA_8"/>
      <sheetName val="POWERADE_8"/>
      <sheetName val="SENZAO_8"/>
      <sheetName val="BBTS_USADOS8"/>
      <sheetName val="ANALISE_DO_LOSS8"/>
      <sheetName val="_Curve_Comp_x12"/>
      <sheetName val="[Curve_Comp_x11"/>
      <sheetName val="BF_Database7"/>
      <sheetName val="BF_PL317"/>
      <sheetName val="Administrative_Information7"/>
      <sheetName val="Appendix_67"/>
      <sheetName val="Anexo_B7"/>
      <sheetName val="POCM_배송지7"/>
      <sheetName val="Brix_Xarope_BC7"/>
      <sheetName val="_Consid7"/>
      <sheetName val="_Relatório7"/>
      <sheetName val="_Resumo7"/>
      <sheetName val="Turno_Manhã_7"/>
      <sheetName val="Turno_Tarde7"/>
      <sheetName val="Turno_Noite7"/>
      <sheetName val="Form_7"/>
      <sheetName val="Class_7"/>
      <sheetName val="9_17"/>
      <sheetName val="Outubro_20186"/>
      <sheetName val="Interdependent_COUNTRY6"/>
      <sheetName val="Interdependent_CAT6"/>
      <sheetName val="Other_Listings6"/>
      <sheetName val="Lookup_Collab__model6"/>
      <sheetName val="Yield_Curve27"/>
      <sheetName val="Yield_Curve_(2)27"/>
      <sheetName val="Brazil_Sovereign27"/>
      <sheetName val="Brazil_Swap27"/>
      <sheetName val="Price_(2)27"/>
      <sheetName val="Dados_Cash27"/>
      <sheetName val="PackAppear__(2)26"/>
      <sheetName val="Resu_Capex26"/>
      <sheetName val="Efic_Consumo26"/>
      <sheetName val="OOO_(2)26"/>
      <sheetName val="PackAppear_26"/>
      <sheetName val="PQCM_(2)26"/>
      <sheetName val="PQRM_(2)26"/>
      <sheetName val="Res_Executivo26"/>
      <sheetName val="2001_10_Cerv26"/>
      <sheetName val="PLAN_SAC_Cerveja26"/>
      <sheetName val="PLAN_SAC_RefrigeNanc26"/>
      <sheetName val="2001_04_Cerv26"/>
      <sheetName val="Farol_SAC_Cerveja26"/>
      <sheetName val="2001_04_Nanc26"/>
      <sheetName val="Farol_SAC_Refrigenanc26"/>
      <sheetName val="Sig_Cycles_Accts_&amp;_Processes26"/>
      <sheetName val="Calc_126"/>
      <sheetName val="WF_China_YTD24"/>
      <sheetName val="Curve_Comparisons24"/>
      <sheetName val="Riscos-Oport_24"/>
      <sheetName val="Relatório_SDG23"/>
      <sheetName val="_Curve_Comp23"/>
      <sheetName val="EI_Calc23"/>
      <sheetName val="기간별_판매진척24"/>
      <sheetName val="요일_테이블24"/>
      <sheetName val="LBO_Model23"/>
      <sheetName val="[Curve_Comp????????????Brazil23"/>
      <sheetName val="Balance_Fin_ajust_200423"/>
      <sheetName val="DATOS_PARA_INTERPOLACION23"/>
      <sheetName val="DPN_VALUE23"/>
      <sheetName val="Tabla_de_amortización23"/>
      <sheetName val="Coleta_dados22"/>
      <sheetName val="IV_Confiabilidade22"/>
      <sheetName val="IV_Indisponibilidade22"/>
      <sheetName val="Check_R__Diária22"/>
      <sheetName val="Histórico_Check_R__Diária22"/>
      <sheetName val="Fechamento_Mês22"/>
      <sheetName val="Fechamento_Diário22"/>
      <sheetName val="High_Light22"/>
      <sheetName val="%_Dispersão22"/>
      <sheetName val="%_Reprovação22"/>
      <sheetName val="%_Caco_Limpo_Unid_22"/>
      <sheetName val="Limpeza_de_Flint22"/>
      <sheetName val="Recb__Coop_22"/>
      <sheetName val="Recb__Flint22"/>
      <sheetName val="Apoio_Material22"/>
      <sheetName val="Apoio_transp_22"/>
      <sheetName val="[Curve_Comp_x005f_x0000__x005f_x0000__x0022"/>
      <sheetName val="_Curve_Comp_x005f_x0000__x005f_x0000__x0022"/>
      <sheetName val="_Curve_Comp____________Brazil22"/>
      <sheetName val="Comparativo_99X0022"/>
      <sheetName val="Tabela_de_Parâmetros22"/>
      <sheetName val="Versao_1b_($=R$2,13)22"/>
      <sheetName val="[Curve_Comp22"/>
      <sheetName val="2_주요계수총괄22"/>
      <sheetName val="Pg_122"/>
      <sheetName val="Vol-Mix_x_Seg_AN22"/>
      <sheetName val="5_122"/>
      <sheetName val="INVESTMENTS_EUR22"/>
      <sheetName val="DIVESTMENTS_EUR22"/>
      <sheetName val="Price_DB22"/>
      <sheetName val="_Curve_Comp_x005f_x005f_x005f_x0000__x00522"/>
      <sheetName val="[Curve_Comp_x005f_x005f_x005f_x0000__x00522"/>
      <sheetName val="Données_LMU22"/>
      <sheetName val="Total_CDD22"/>
      <sheetName val="total_list22"/>
      <sheetName val="Curve%20Comparisons_xls21"/>
      <sheetName val="LISTA_SUSPENSA21"/>
      <sheetName val="Directrices_de_Metas_201721"/>
      <sheetName val="_Curve_Comp_x005f_x0000__20"/>
      <sheetName val="Base_de_datos20"/>
      <sheetName val="TOP_KPIs_MTM20"/>
      <sheetName val="Data_Validation19"/>
      <sheetName val="PLAN_DE_ACCION19"/>
      <sheetName val="drop_down_menu19"/>
      <sheetName val="Graf_Planeadores19"/>
      <sheetName val="Plan_de_Acción19"/>
      <sheetName val="DROP_19"/>
      <sheetName val="01_2_valor_da_up19"/>
      <sheetName val="LSS_pivot18"/>
      <sheetName val="Value_lists18"/>
      <sheetName val="2RF98_(Mkt_9%)18"/>
      <sheetName val="Share_Price_200218"/>
      <sheetName val="Tela_Inicial18"/>
      <sheetName val="Cálculo_TMEF-TMR18"/>
      <sheetName val="TMEF_-_TMR_13118"/>
      <sheetName val="TMEF_-_TMR_15118"/>
      <sheetName val="[Curve_Comp_x005f_x0000__18"/>
      <sheetName val="Load_Data18"/>
      <sheetName val="Data_Input_Sheet18"/>
      <sheetName val="RG_Depots17"/>
      <sheetName val="Check_List-_Gerrot17"/>
      <sheetName val="estagios_e_blocos17"/>
      <sheetName val="Variaveis_Gerais17"/>
      <sheetName val="Disp_200417"/>
      <sheetName val="GEPEG_-_Volume_Mfe_+_Pelotas17"/>
      <sheetName val="LEGAL_GUJ17"/>
      <sheetName val="_Curve_Comp_x005f_x005f_x005f_x005f_x005f17"/>
      <sheetName val="[Curve_Comp_x005f_x005f_x005f_x005f_x005f17"/>
      <sheetName val="Cover_page17"/>
      <sheetName val="Estrutura_Organizacional17"/>
      <sheetName val="1_DN_Coordenação17"/>
      <sheetName val="1_1_Matriz_Criticidade_Coord17"/>
      <sheetName val="2_DN_Gerência17"/>
      <sheetName val="2_1_Matriz_criticidade_Ger__17"/>
      <sheetName val="1__NASA17"/>
      <sheetName val="2_1_Matriz_criticidade_MP17"/>
      <sheetName val="dep_pre18"/>
      <sheetName val="INGRESO_(2)17"/>
      <sheetName val="No_Tocar17"/>
      <sheetName val="Cost_Sheet16"/>
      <sheetName val="Cost_Leadership_Capex_Inv_16"/>
      <sheetName val="Cost_Leadership_Capex_Div_16"/>
      <sheetName val="BASE_DE_DADOS16"/>
      <sheetName val="chiet_tinh16"/>
      <sheetName val="Bajada_Cognos16"/>
      <sheetName val="Business_Description_BLOCK16"/>
      <sheetName val="1__Descripción_del_Negocio16"/>
      <sheetName val="2__M_Criticidad_Prod_o_Proces16"/>
      <sheetName val="3__Mapa_de_Proceso16"/>
      <sheetName val="4__M_Criticidad_Procesos16"/>
      <sheetName val="Process_Mapping_BLOCK16"/>
      <sheetName val="5__Tarea_1_Produccion_Despa16"/>
      <sheetName val="5__Tarea_2___cambio_de_formIB16"/>
      <sheetName val="5__Tarea_3__Producción_IBV16"/>
      <sheetName val="5__Tarea_4_Cambio_format_llen16"/>
      <sheetName val="5__Tarea_5__Arranque_Llenador16"/>
      <sheetName val="5__Tarea_6__Cambio_formato_et16"/>
      <sheetName val="5__Tarea_7__Produccion_1etiqu16"/>
      <sheetName val="5__Tarea_8_Producc_2_etiquet16"/>
      <sheetName val="5__Tarea_9_Producc__IBLL16"/>
      <sheetName val="5__Tarea_10_Produccion_Pale16"/>
      <sheetName val="1_1_Acuerdo_de_Nivel_de_Servi16"/>
      <sheetName val="escen99_(2)16"/>
      <sheetName val="Planificador_Liga16"/>
      <sheetName val="Base_Única_Final_-_Preencher16"/>
      <sheetName val="Instruções_Preenchimento16"/>
      <sheetName val="Base_para_criticar16"/>
      <sheetName val="_Curve_Comp??_x000016"/>
      <sheetName val="Conv__Debt16"/>
      <sheetName val="Conv__Pref_16"/>
      <sheetName val="Shares_Outstanding16"/>
      <sheetName val="Firm_Value16"/>
      <sheetName val="Data_Input16"/>
      <sheetName val="SCF_-_BS16"/>
      <sheetName val="General_Downloads16"/>
      <sheetName val="TABELA_DE_PREÇOS15"/>
      <sheetName val="Hl_Acum13"/>
      <sheetName val="IS_BS_actual13"/>
      <sheetName val="Agosto_(2)13"/>
      <sheetName val="Resumen_General15"/>
      <sheetName val="CRITICIDAD_DE_CI15"/>
      <sheetName val="Cátalogo_de_CI15"/>
      <sheetName val="PLAN_DE_ACCION_Mayo15"/>
      <sheetName val="Catálogo_de_CI15"/>
      <sheetName val="Controls_data15"/>
      <sheetName val="12월_판매(권역)15"/>
      <sheetName val="7월예산(지점)_(2)15"/>
      <sheetName val="kpi(7월_Activity)15"/>
      <sheetName val="_7월LE_및_재고15"/>
      <sheetName val="_8월재고15"/>
      <sheetName val="_8월재고_(2)15"/>
      <sheetName val="Operation_Target(중앙)15"/>
      <sheetName val="Bud_여행Program15"/>
      <sheetName val="월마감_예상15"/>
      <sheetName val="HE_JBP15"/>
      <sheetName val="HE생_확산계획15"/>
      <sheetName val="대신_대은15"/>
      <sheetName val="AR_Issue15"/>
      <sheetName val="risk_MS15"/>
      <sheetName val="risk_Vol15"/>
      <sheetName val="유류대_현황14"/>
      <sheetName val="_Curve_Comp___x000014"/>
      <sheetName val="_Curve_Comp_x005f_x005f_x15"/>
      <sheetName val="김형선_14"/>
      <sheetName val="차량운행일지_요일테이블_업뎃_완료14"/>
      <sheetName val="[Curve_Comp_x005f_x005f_x14"/>
      <sheetName val="FJJX_Bud_IB11"/>
      <sheetName val="Estructura_SAP11"/>
      <sheetName val="Factor_8_Oz11"/>
      <sheetName val="control_sheet11"/>
      <sheetName val="Input_sheet11"/>
      <sheetName val="TM1_SETTINGS10"/>
      <sheetName val="Target_Book9"/>
      <sheetName val="Balances_al_30_06_20199"/>
      <sheetName val="Integração_-_Earned_Value10"/>
      <sheetName val="VICTEL_($R)10"/>
      <sheetName val="BC_-_Main_model10"/>
      <sheetName val="BEAT_9"/>
      <sheetName val="CIEL_PURIFICADA_9"/>
      <sheetName val="DISNEY_9"/>
      <sheetName val="FANTA_9"/>
      <sheetName val="FRESCA_9"/>
      <sheetName val="COCA-COLA_EXPORT9"/>
      <sheetName val="COCA-COLA_LIGHT_9"/>
      <sheetName val="LIFT_9"/>
      <sheetName val="NESTEA_9"/>
      <sheetName val="POWERADE_9"/>
      <sheetName val="SENZAO_9"/>
      <sheetName val="BBTS_USADOS9"/>
      <sheetName val="ANALISE_DO_LOSS9"/>
      <sheetName val="_Curve_Comp_x13"/>
      <sheetName val="[Curve_Comp_x12"/>
      <sheetName val="BF_Database8"/>
      <sheetName val="BF_PL318"/>
      <sheetName val="Administrative_Information8"/>
      <sheetName val="Appendix_68"/>
      <sheetName val="Anexo_B8"/>
      <sheetName val="POCM_배송지8"/>
      <sheetName val="Brix_Xarope_BC8"/>
      <sheetName val="_Consid8"/>
      <sheetName val="_Relatório8"/>
      <sheetName val="_Resumo8"/>
      <sheetName val="Turno_Manhã_8"/>
      <sheetName val="Turno_Tarde8"/>
      <sheetName val="Turno_Noite8"/>
      <sheetName val="Form_8"/>
      <sheetName val="Class_8"/>
      <sheetName val="9_18"/>
      <sheetName val="Outubro_20187"/>
      <sheetName val="Interdependent_COUNTRY7"/>
      <sheetName val="Interdependent_CAT7"/>
      <sheetName val="Other_Listings7"/>
      <sheetName val="Lookup_Collab__model7"/>
      <sheetName val="Sig_Cycles_Accts_&amp;_Proces_x0003_es11"/>
      <sheetName val="costos"/>
      <sheetName val="VPL-FCA"/>
      <sheetName val="EFC"/>
      <sheetName val="Curve"/>
      <sheetName val="DESP_OPERAC"/>
      <sheetName val="Lista"/>
      <sheetName val="Balanço"/>
      <sheetName val="CRITERIA1"/>
      <sheetName val="Cambio"/>
      <sheetName val="Dados-CADAM"/>
      <sheetName val="Mes"/>
      <sheetName val="Import"/>
      <sheetName val="bd_custos"/>
      <sheetName val="bd_precos"/>
      <sheetName val="cursos"/>
      <sheetName val="informações"/>
      <sheetName val="bd_contas"/>
      <sheetName val="drop_down_list3"/>
      <sheetName val="Financ__Overview3"/>
      <sheetName val="AOP-JUNE_FCST1"/>
      <sheetName val="SALDO_BAC1"/>
      <sheetName val="CONSSID12-96"/>
      <sheetName val="Constants"/>
      <sheetName val="POP cost"/>
      <sheetName val="drop_down_list4"/>
      <sheetName val="Financ__Overview4"/>
      <sheetName val="AOP-JUNE_FCST2"/>
      <sheetName val="SALDO_BAC2"/>
      <sheetName val="BDM_12+126"/>
      <sheetName val="BDM_2+10_6"/>
      <sheetName val="Inbound_transport_costs6"/>
      <sheetName val="crediti_nuovi_clienti6"/>
      <sheetName val="Netta_con_mix6"/>
      <sheetName val="Netta_con_mix_e_cauzioni6"/>
      <sheetName val="KEg_deposits6"/>
      <sheetName val="Kegs_and_beer6"/>
      <sheetName val="Vols,_GSV6"/>
      <sheetName val="x_new3"/>
      <sheetName val="drop_down_list5"/>
      <sheetName val="Financ__Overview5"/>
      <sheetName val="AOP-JUNE_FCST3"/>
      <sheetName val="SALDO_BAC3"/>
      <sheetName val="BDM_12+127"/>
      <sheetName val="BDM_2+10_7"/>
      <sheetName val="Inbound_transport_costs7"/>
      <sheetName val="crediti_nuovi_clienti7"/>
      <sheetName val="Netta_con_mix7"/>
      <sheetName val="Netta_con_mix_e_cauzioni7"/>
      <sheetName val="KEg_deposits7"/>
      <sheetName val="Kegs_and_beer7"/>
      <sheetName val="Vols,_GSV7"/>
      <sheetName val="x_new4"/>
      <sheetName val="GRAPH_DATA2"/>
      <sheetName val="Movement"/>
      <sheetName val="Dados BLP"/>
      <sheetName val="NRMixData_YTG"/>
      <sheetName val="1_Overview"/>
      <sheetName val="Report-Daily"/>
      <sheetName val="GraphData"/>
      <sheetName val="Chart_data1"/>
      <sheetName val="Dados_BLP"/>
      <sheetName val="[Curve_CompBrazil_S1"/>
      <sheetName val="_Curve_Comp_x00002"/>
      <sheetName val="[Curve_Comp_x00002"/>
      <sheetName val="_Curve_Comp_9"/>
      <sheetName val="[Curve_Comp_7"/>
      <sheetName val="Ranges"/>
      <sheetName val="Resumen Costo"/>
      <sheetName val="Yield_Curve28"/>
      <sheetName val="Yield_Curve_(2)28"/>
      <sheetName val="Brazil_Sovereign28"/>
      <sheetName val="Brazil_Swap28"/>
      <sheetName val="Price_(2)28"/>
      <sheetName val="Dados_Cash28"/>
      <sheetName val="PackAppear__(2)27"/>
      <sheetName val="Resu_Capex27"/>
      <sheetName val="Efic_Consumo27"/>
      <sheetName val="OOO_(2)27"/>
      <sheetName val="PackAppear_27"/>
      <sheetName val="PQCM_(2)27"/>
      <sheetName val="PQRM_(2)27"/>
      <sheetName val="Res_Executivo27"/>
      <sheetName val="2001_10_Cerv27"/>
      <sheetName val="PLAN_SAC_Cerveja27"/>
      <sheetName val="PLAN_SAC_RefrigeNanc27"/>
      <sheetName val="2001_04_Cerv27"/>
      <sheetName val="Farol_SAC_Cerveja27"/>
      <sheetName val="2001_04_Nanc27"/>
      <sheetName val="Farol_SAC_Refrigenanc27"/>
      <sheetName val="Sig_Cycles_Accts_&amp;_Processes27"/>
      <sheetName val="Calc_127"/>
      <sheetName val="WF_China_YTD25"/>
      <sheetName val="Curve_Comparisons25"/>
      <sheetName val="Riscos-Oport_25"/>
      <sheetName val="Relatório_SDG24"/>
      <sheetName val="_Curve_Comp24"/>
      <sheetName val="EI_Calc24"/>
      <sheetName val="기간별_판매진척25"/>
      <sheetName val="요일_테이블25"/>
      <sheetName val="LBO_Model24"/>
      <sheetName val="[Curve_Comp????????????Brazil24"/>
      <sheetName val="Balance_Fin_ajust_200424"/>
      <sheetName val="DATOS_PARA_INTERPOLACION24"/>
      <sheetName val="DPN_VALUE24"/>
      <sheetName val="Tabla_de_amortización24"/>
      <sheetName val="Coleta_dados23"/>
      <sheetName val="IV_Confiabilidade23"/>
      <sheetName val="IV_Indisponibilidade23"/>
      <sheetName val="Check_R__Diária23"/>
      <sheetName val="Histórico_Check_R__Diária23"/>
      <sheetName val="Fechamento_Mês23"/>
      <sheetName val="Fechamento_Diário23"/>
      <sheetName val="High_Light23"/>
      <sheetName val="%_Dispersão23"/>
      <sheetName val="%_Reprovação23"/>
      <sheetName val="%_Caco_Limpo_Unid_23"/>
      <sheetName val="Limpeza_de_Flint23"/>
      <sheetName val="Recb__Coop_23"/>
      <sheetName val="Recb__Flint23"/>
      <sheetName val="Apoio_Material23"/>
      <sheetName val="Apoio_transp_23"/>
      <sheetName val="[Curve_Comp_x005f_x0000__x005f_x0000__x0023"/>
      <sheetName val="_Curve_Comp_x005f_x0000__x005f_x0000__x0023"/>
      <sheetName val="_Curve_Comp____________Brazil23"/>
      <sheetName val="Comparativo_99X0023"/>
      <sheetName val="Tabela_de_Parâmetros23"/>
      <sheetName val="Versao_1b_($=R$2,13)23"/>
      <sheetName val="[Curve_Comp23"/>
      <sheetName val="2_주요계수총괄23"/>
      <sheetName val="Pg_123"/>
      <sheetName val="Vol-Mix_x_Seg_AN23"/>
      <sheetName val="5_123"/>
      <sheetName val="INVESTMENTS_EUR23"/>
      <sheetName val="DIVESTMENTS_EUR23"/>
      <sheetName val="Price_DB23"/>
      <sheetName val="_Curve_Comp_x005f_x005f_x005f_x0000__x00523"/>
      <sheetName val="[Curve_Comp_x005f_x005f_x005f_x0000__x00523"/>
      <sheetName val="Données_LMU23"/>
      <sheetName val="Total_CDD23"/>
      <sheetName val="total_list23"/>
      <sheetName val="Curve%20Comparisons_xls22"/>
      <sheetName val="LISTA_SUSPENSA22"/>
      <sheetName val="Directrices_de_Metas_201722"/>
      <sheetName val="_Curve_Comp_x005f_x0000__21"/>
      <sheetName val="Base_de_datos21"/>
      <sheetName val="TOP_KPIs_MTM21"/>
      <sheetName val="Data_Validation20"/>
      <sheetName val="PLAN_DE_ACCION20"/>
      <sheetName val="drop_down_menu20"/>
      <sheetName val="Graf_Planeadores20"/>
      <sheetName val="Plan_de_Acción20"/>
      <sheetName val="DROP_20"/>
      <sheetName val="01_2_valor_da_up20"/>
      <sheetName val="LSS_pivot19"/>
      <sheetName val="Value_lists19"/>
      <sheetName val="2RF98_(Mkt_9%)19"/>
      <sheetName val="Share_Price_200219"/>
      <sheetName val="Tela_Inicial19"/>
      <sheetName val="Cálculo_TMEF-TMR19"/>
      <sheetName val="TMEF_-_TMR_13119"/>
      <sheetName val="TMEF_-_TMR_15119"/>
      <sheetName val="[Curve_Comp_x005f_x0000__19"/>
      <sheetName val="Load_Data19"/>
      <sheetName val="Data_Input_Sheet19"/>
      <sheetName val="RG_Depots18"/>
      <sheetName val="Check_List-_Gerrot18"/>
      <sheetName val="estagios_e_blocos18"/>
      <sheetName val="Variaveis_Gerais18"/>
      <sheetName val="Disp_200418"/>
      <sheetName val="GEPEG_-_Volume_Mfe_+_Pelotas18"/>
      <sheetName val="LEGAL_GUJ18"/>
      <sheetName val="_Curve_Comp_x005f_x005f_x005f_x005f_x005f18"/>
      <sheetName val="[Curve_Comp_x005f_x005f_x005f_x005f_x005f18"/>
      <sheetName val="Cover_page18"/>
      <sheetName val="Estrutura_Organizacional18"/>
      <sheetName val="1_DN_Coordenação18"/>
      <sheetName val="1_1_Matriz_Criticidade_Coord18"/>
      <sheetName val="2_DN_Gerência18"/>
      <sheetName val="2_1_Matriz_criticidade_Ger__18"/>
      <sheetName val="1__NASA18"/>
      <sheetName val="2_1_Matriz_criticidade_MP18"/>
      <sheetName val="dep_pre19"/>
      <sheetName val="INGRESO_(2)18"/>
      <sheetName val="No_Tocar18"/>
      <sheetName val="Cost_Sheet17"/>
      <sheetName val="Cost_Leadership_Capex_Inv_17"/>
      <sheetName val="Cost_Leadership_Capex_Div_17"/>
      <sheetName val="BASE_DE_DADOS17"/>
      <sheetName val="chiet_tinh17"/>
      <sheetName val="Bajada_Cognos17"/>
      <sheetName val="Business_Description_BLOCK17"/>
      <sheetName val="1__Descripción_del_Negocio17"/>
      <sheetName val="2__M_Criticidad_Prod_o_Proces17"/>
      <sheetName val="3__Mapa_de_Proceso17"/>
      <sheetName val="4__M_Criticidad_Procesos17"/>
      <sheetName val="Process_Mapping_BLOCK17"/>
      <sheetName val="5__Tarea_1_Produccion_Despa17"/>
      <sheetName val="5__Tarea_2___cambio_de_formIB17"/>
      <sheetName val="5__Tarea_3__Producción_IBV17"/>
      <sheetName val="5__Tarea_4_Cambio_format_llen17"/>
      <sheetName val="5__Tarea_5__Arranque_Llenador17"/>
      <sheetName val="5__Tarea_6__Cambio_formato_et17"/>
      <sheetName val="5__Tarea_7__Produccion_1etiqu17"/>
      <sheetName val="5__Tarea_8_Producc_2_etiquet17"/>
      <sheetName val="5__Tarea_9_Producc__IBLL17"/>
      <sheetName val="5__Tarea_10_Produccion_Pale17"/>
      <sheetName val="1_1_Acuerdo_de_Nivel_de_Servi17"/>
      <sheetName val="escen99_(2)17"/>
      <sheetName val="Planificador_Liga17"/>
      <sheetName val="Base_Única_Final_-_Preencher17"/>
      <sheetName val="Instruções_Preenchimento17"/>
      <sheetName val="Base_para_criticar17"/>
      <sheetName val="_Curve_Comp??_x000017"/>
      <sheetName val="Conv__Debt17"/>
      <sheetName val="Conv__Pref_17"/>
      <sheetName val="Shares_Outstanding17"/>
      <sheetName val="Firm_Value17"/>
      <sheetName val="Data_Input17"/>
      <sheetName val="SCF_-_BS17"/>
      <sheetName val="General_Downloads17"/>
      <sheetName val="TABELA_DE_PREÇOS16"/>
      <sheetName val="Hl_Acum14"/>
      <sheetName val="IS_BS_actual14"/>
      <sheetName val="Agosto_(2)14"/>
      <sheetName val="Resumen_General16"/>
      <sheetName val="CRITICIDAD_DE_CI16"/>
      <sheetName val="Cátalogo_de_CI16"/>
      <sheetName val="PLAN_DE_ACCION_Mayo16"/>
      <sheetName val="Catálogo_de_CI16"/>
      <sheetName val="Controls_data16"/>
      <sheetName val="12월_판매(권역)16"/>
      <sheetName val="7월예산(지점)_(2)16"/>
      <sheetName val="kpi(7월_Activity)16"/>
      <sheetName val="_7월LE_및_재고16"/>
      <sheetName val="_8월재고16"/>
      <sheetName val="_8월재고_(2)16"/>
      <sheetName val="Operation_Target(중앙)16"/>
      <sheetName val="Bud_여행Program16"/>
      <sheetName val="월마감_예상16"/>
      <sheetName val="HE_JBP16"/>
      <sheetName val="HE생_확산계획16"/>
      <sheetName val="대신_대은16"/>
      <sheetName val="AR_Issue16"/>
      <sheetName val="risk_MS16"/>
      <sheetName val="risk_Vol16"/>
      <sheetName val="유류대_현황15"/>
      <sheetName val="_Curve_Comp___x000015"/>
      <sheetName val="_Curve_Comp_x005f_x005f_x16"/>
      <sheetName val="김형선_15"/>
      <sheetName val="차량운행일지_요일테이블_업뎃_완료15"/>
      <sheetName val="[Curve_Comp_x005f_x005f_x15"/>
      <sheetName val="FJJX_Bud_IB12"/>
      <sheetName val="Estructura_SAP12"/>
      <sheetName val="Factor_8_Oz12"/>
      <sheetName val="control_sheet12"/>
      <sheetName val="Input_sheet12"/>
      <sheetName val="TM1_SETTINGS11"/>
      <sheetName val="Target_Book10"/>
      <sheetName val="Balances_al_30_06_201910"/>
      <sheetName val="Integração_-_Earned_Value11"/>
      <sheetName val="VICTEL_($R)11"/>
      <sheetName val="BC_-_Main_model11"/>
      <sheetName val="BEAT_10"/>
      <sheetName val="CIEL_PURIFICADA_10"/>
      <sheetName val="DISNEY_10"/>
      <sheetName val="FANTA_10"/>
      <sheetName val="FRESCA_10"/>
      <sheetName val="COCA-COLA_EXPORT10"/>
      <sheetName val="COCA-COLA_LIGHT_10"/>
      <sheetName val="LIFT_10"/>
      <sheetName val="NESTEA_10"/>
      <sheetName val="POWERADE_10"/>
      <sheetName val="SENZAO_10"/>
      <sheetName val="BBTS_USADOS10"/>
      <sheetName val="ANALISE_DO_LOSS10"/>
      <sheetName val="_Curve_Comp_x14"/>
      <sheetName val="[Curve_Comp_x13"/>
      <sheetName val="BF_Database9"/>
      <sheetName val="BF_PL319"/>
      <sheetName val="Administrative_Information9"/>
      <sheetName val="Appendix_69"/>
      <sheetName val="Anexo_B9"/>
      <sheetName val="POCM_배송지9"/>
      <sheetName val="Brix_Xarope_BC9"/>
      <sheetName val="_Consid9"/>
      <sheetName val="_Relatório9"/>
      <sheetName val="_Resumo9"/>
      <sheetName val="Turno_Manhã_9"/>
      <sheetName val="Turno_Tarde9"/>
      <sheetName val="Turno_Noite9"/>
      <sheetName val="Form_9"/>
      <sheetName val="Class_9"/>
      <sheetName val="9_19"/>
      <sheetName val="Outubro_20188"/>
      <sheetName val="Interdependent_COUNTRY8"/>
      <sheetName val="Interdependent_CAT8"/>
      <sheetName val="Other_Listings8"/>
      <sheetName val="Lookup_Collab__model8"/>
      <sheetName val="Sig_Cycles_Accts_&amp;_Proceses11"/>
      <sheetName val="GEPEG_-_Volume_Mfe_+_Pelo_x0000_as9"/>
      <sheetName val="Chart_data2"/>
      <sheetName val="Dados_BLP1"/>
      <sheetName val="Resumen_Costo"/>
      <sheetName val="Beg Balance JE"/>
      <sheetName val="SalesOrg"/>
      <sheetName val="calcs"/>
      <sheetName val="BARCELONA"/>
      <sheetName val="Carupano"/>
      <sheetName val="CARACAS"/>
      <sheetName val="CUMANA"/>
      <sheetName val="LARA"/>
      <sheetName val="PORLAMAR"/>
      <sheetName val="SAP info"/>
      <sheetName val="drop_down_list6"/>
      <sheetName val="Financ__Overview6"/>
      <sheetName val="AOP-JUNE_FCST4"/>
      <sheetName val="SALDO_BAC4"/>
      <sheetName val="BDM_12+128"/>
      <sheetName val="BDM_2+10_8"/>
      <sheetName val="Inbound_transport_costs8"/>
      <sheetName val="crediti_nuovi_clienti8"/>
      <sheetName val="Netta_con_mix8"/>
      <sheetName val="Netta_con_mix_e_cauzioni8"/>
      <sheetName val="KEg_deposits8"/>
      <sheetName val="Kegs_and_beer8"/>
      <sheetName val="Vols,_GSV8"/>
      <sheetName val="x_new5"/>
      <sheetName val="GRAPH_DATA3"/>
      <sheetName val="BBTS_USADOS11"/>
      <sheetName val="ANALISE_DO_LOSS11"/>
      <sheetName val="drop_down_list7"/>
      <sheetName val="Financ__Overview7"/>
      <sheetName val="AOP-JUNE_FCST5"/>
      <sheetName val="SALDO_BAC5"/>
      <sheetName val="BDM_12+129"/>
      <sheetName val="BDM_2+10_9"/>
      <sheetName val="Inbound_transport_costs9"/>
      <sheetName val="crediti_nuovi_clienti9"/>
      <sheetName val="Netta_con_mix9"/>
      <sheetName val="Netta_con_mix_e_cauzioni9"/>
      <sheetName val="KEg_deposits9"/>
      <sheetName val="Kegs_and_beer9"/>
      <sheetName val="Vols,_GSV9"/>
      <sheetName val="x_new6"/>
      <sheetName val="GRAPH_DATA4"/>
      <sheetName val="Chart_data3"/>
      <sheetName val="[Curve CompBrazil S"/>
      <sheetName val="_Curve Comp_x0000"/>
      <sheetName val="[Curve Comp_x0000"/>
      <sheetName val="_Curve Comp_"/>
      <sheetName val="[Curve Comp_"/>
      <sheetName val="19-A"/>
      <sheetName val="IPC"/>
      <sheetName val="Pub Rel"/>
      <sheetName val="Anex 17"/>
      <sheetName val="Nominales 19"/>
      <sheetName val="AREAINDEX"/>
      <sheetName val="CUENTAS POR COBRAR NO COMERCIAL"/>
      <sheetName val="Bal.Comp."/>
      <sheetName val=" AF 2005"/>
      <sheetName val="Overview"/>
      <sheetName val="Drop Down"/>
      <sheetName val="Arg AGING"/>
      <sheetName val="SM + 12 meses"/>
      <sheetName val="SM NFG + 3 meses"/>
      <sheetName val="Structure"/>
      <sheetName val="Datos_Cta_Bal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sheetData sheetId="914"/>
      <sheetData sheetId="915"/>
      <sheetData sheetId="916"/>
      <sheetData sheetId="917"/>
      <sheetData sheetId="918"/>
      <sheetData sheetId="919" refreshError="1"/>
      <sheetData sheetId="920" refreshError="1"/>
      <sheetData sheetId="921" refreshError="1"/>
      <sheetData sheetId="922" refreshError="1"/>
      <sheetData sheetId="923" refreshError="1"/>
      <sheetData sheetId="924" refreshError="1"/>
      <sheetData sheetId="925"/>
      <sheetData sheetId="926"/>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refreshError="1"/>
      <sheetData sheetId="1258" refreshError="1"/>
      <sheetData sheetId="1259" refreshError="1"/>
      <sheetData sheetId="1260"/>
      <sheetData sheetId="1261"/>
      <sheetData sheetId="1262"/>
      <sheetData sheetId="1263"/>
      <sheetData sheetId="1264"/>
      <sheetData sheetId="1265"/>
      <sheetData sheetId="1266"/>
      <sheetData sheetId="1267"/>
      <sheetData sheetId="1268"/>
      <sheetData sheetId="1269" refreshError="1"/>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refreshError="1"/>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refreshError="1"/>
      <sheetData sheetId="2352" refreshError="1"/>
      <sheetData sheetId="2353" refreshError="1"/>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sheetData sheetId="2405"/>
      <sheetData sheetId="2406"/>
      <sheetData sheetId="2407"/>
      <sheetData sheetId="2408"/>
      <sheetData sheetId="2409"/>
      <sheetData sheetId="2410"/>
      <sheetData sheetId="2411"/>
      <sheetData sheetId="2412" refreshError="1"/>
      <sheetData sheetId="2413" refreshError="1"/>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refreshError="1"/>
      <sheetData sheetId="2636" refreshError="1"/>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refreshError="1"/>
      <sheetData sheetId="2806" refreshError="1"/>
      <sheetData sheetId="2807"/>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sheetData sheetId="2829"/>
      <sheetData sheetId="2830"/>
      <sheetData sheetId="2831"/>
      <sheetData sheetId="2832"/>
      <sheetData sheetId="2833"/>
      <sheetData sheetId="2834" refreshError="1"/>
      <sheetData sheetId="2835" refreshError="1"/>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refreshError="1"/>
      <sheetData sheetId="3303" refreshError="1"/>
      <sheetData sheetId="3304" refreshError="1"/>
      <sheetData sheetId="3305" refreshError="1"/>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refreshError="1"/>
      <sheetData sheetId="3581" refreshError="1"/>
      <sheetData sheetId="3582" refreshError="1"/>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refreshError="1"/>
      <sheetData sheetId="3604" refreshError="1"/>
      <sheetData sheetId="3605" refreshError="1"/>
      <sheetData sheetId="3606" refreshError="1"/>
      <sheetData sheetId="3607" refreshError="1"/>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sheetData sheetId="5026"/>
      <sheetData sheetId="5027"/>
      <sheetData sheetId="5028"/>
      <sheetData sheetId="5029" refreshError="1"/>
      <sheetData sheetId="5030" refreshError="1"/>
      <sheetData sheetId="5031" refreshError="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refreshError="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refreshError="1"/>
      <sheetData sheetId="5075" refreshError="1"/>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adores Econômicos"/>
      <sheetName val="Datas de Divulgação"/>
      <sheetName val="Indicadores Bloomberg"/>
      <sheetName val="BLP"/>
      <sheetName val="Estimativa  IP"/>
      <sheetName val="Tx Juros Efetivas"/>
      <sheetName val="Valor de Mercado"/>
      <sheetName val="Pop. Eco. At."/>
      <sheetName val="Brazil Sovereign"/>
      <sheetName val="Dados BLP"/>
      <sheetName val="MOL"/>
      <sheetName val="Indicadores_Econômicos"/>
      <sheetName val="Datas_de_Divulgação"/>
      <sheetName val="Indicadores_Bloomberg"/>
      <sheetName val="Estimativa__IP"/>
      <sheetName val="Tx_Juros_Efetivas"/>
      <sheetName val="Valor_de_Mercado"/>
      <sheetName val="Pop__Eco__At_"/>
      <sheetName val="Brazil_Sovereign"/>
      <sheetName val="Dados_BLP"/>
      <sheetName val="POA"/>
      <sheetName val="Indicadores_Econômicos1"/>
      <sheetName val="Datas_de_Divulgação1"/>
      <sheetName val="Indicadores_Bloomberg1"/>
      <sheetName val="Estimativa__IP1"/>
      <sheetName val="Tx_Juros_Efetivas1"/>
      <sheetName val="Valor_de_Mercado1"/>
      <sheetName val="Pop__Eco__At_1"/>
      <sheetName val="Brazil_Sovereign1"/>
      <sheetName val="Dados_BLP1"/>
      <sheetName val="Lists"/>
      <sheetName val="ProjectList"/>
      <sheetName val="KF6"/>
      <sheetName val="Indicadores Economicos"/>
      <sheetName val="Share Price 2002"/>
      <sheetName val="VOLUME CA"/>
      <sheetName val="De_Para"/>
      <sheetName val="Summary"/>
      <sheetName val="2001.10 Cerv"/>
      <sheetName val="PLAN SAC Cerveja"/>
      <sheetName val="PLAN SAC RefrigeNanc"/>
      <sheetName val="BaseCerv"/>
      <sheetName val="BaseNanc"/>
      <sheetName val="2001.04 Cerv"/>
      <sheetName val="Farol SAC Cerveja"/>
      <sheetName val="2001.04 Nanc"/>
      <sheetName val="Farol SAC Refrigenanc"/>
      <sheetName val="CADASTRO"/>
      <sheetName val="TABELAS"/>
      <sheetName val="DIST"/>
      <sheetName val="MALHAD"/>
      <sheetName val="PUXADIA"/>
      <sheetName val="Base PEF"/>
      <sheetName val="MKT_Terr"/>
      <sheetName val="StartSheet"/>
      <sheetName val="Gente_gestao"/>
      <sheetName val="Labatt Shares"/>
      <sheetName val="Indicadores_Econômicos2"/>
      <sheetName val="Datas_de_Divulgação2"/>
      <sheetName val="Indicadores_Bloomberg2"/>
      <sheetName val="Estimativa__IP2"/>
      <sheetName val="Tx_Juros_Efetivas2"/>
      <sheetName val="Valor_de_Mercado2"/>
      <sheetName val="Pop__Eco__At_2"/>
      <sheetName val="Dados_BLP2"/>
      <sheetName val="Brazil_Sovereign2"/>
      <sheetName val="Indicadores_Economicos"/>
      <sheetName val="Share_Price_2002"/>
      <sheetName val="Sheet1"/>
      <sheetName val="Balance Fin ajust 2004"/>
      <sheetName val="CAD Month"/>
      <sheetName val="CAD YE"/>
      <sheetName val="US Month "/>
      <sheetName val="US Month - Crowns"/>
      <sheetName val="US YE - Crowns"/>
      <sheetName val="Dados_Prod"/>
      <sheetName val="Piraí"/>
      <sheetName val="bud99"/>
      <sheetName val="Indicadores_Econômicos3"/>
      <sheetName val="Datas_de_Divulgação3"/>
      <sheetName val="Indicadores_Bloomberg3"/>
      <sheetName val="Estimativa__IP3"/>
      <sheetName val="Tx_Juros_Efetivas3"/>
      <sheetName val="Valor_de_Mercado3"/>
      <sheetName val="Pop__Eco__At_3"/>
      <sheetName val="Brazil_Sovereign3"/>
      <sheetName val="Dados_BLP3"/>
      <sheetName val="Share_Price_20021"/>
      <sheetName val="Indicadores_Economicos1"/>
      <sheetName val="VOLUME_CA"/>
      <sheetName val="2001_10_Cerv"/>
      <sheetName val="PLAN_SAC_Cerveja"/>
      <sheetName val="PLAN_SAC_RefrigeNanc"/>
      <sheetName val="2001_04_Cerv"/>
      <sheetName val="Farol_SAC_Cerveja"/>
      <sheetName val="2001_04_Nanc"/>
      <sheetName val="Farol_SAC_Refrigenanc"/>
      <sheetName val="Base_PEF"/>
      <sheetName val="Labatt_Shares"/>
      <sheetName val="Balance_Fin_ajust_2004"/>
      <sheetName val="CAD_Month"/>
      <sheetName val="CAD_YE"/>
      <sheetName val="US_Month_"/>
      <sheetName val="US_Month_-_Crowns"/>
      <sheetName val="US_YE_-_Crowns"/>
      <sheetName val="Distribution from BU"/>
      <sheetName val="Sig Cycles_Accts &amp; Processes"/>
      <sheetName val="Effects"/>
      <sheetName val="Lookups"/>
      <sheetName val="Critérios"/>
      <sheetName val="base bradesco"/>
      <sheetName val="Comparativo 99X00"/>
      <sheetName val="START"/>
      <sheetName val="PLAN DE ACCION"/>
      <sheetName val="Calc 1"/>
      <sheetName val="POCE"/>
      <sheetName val="Base da Datos"/>
      <sheetName val="Tablas"/>
      <sheetName val="Info"/>
      <sheetName val="5.1"/>
      <sheetName val="판매진척"/>
      <sheetName val="Peer10"/>
      <sheetName val="Peer11"/>
      <sheetName val="Peer12"/>
      <sheetName val="Peer13"/>
      <sheetName val="Peer14"/>
      <sheetName val="Peer15"/>
      <sheetName val="Peer16"/>
      <sheetName val="Peer17"/>
      <sheetName val="Peer18"/>
      <sheetName val="Peer19"/>
      <sheetName val="Peer20"/>
      <sheetName val="Peer9"/>
      <sheetName val="Følsomhedsanalyse"/>
      <sheetName val="Indicadores_Econômicos4"/>
      <sheetName val="Datas_de_Divulgação4"/>
      <sheetName val="Indicadores_Bloomberg4"/>
      <sheetName val="Estimativa__IP4"/>
      <sheetName val="Tx_Juros_Efetivas4"/>
      <sheetName val="Valor_de_Mercado4"/>
      <sheetName val="Pop__Eco__At_4"/>
      <sheetName val="Brazil_Sovereign4"/>
      <sheetName val="Dados_BLP4"/>
      <sheetName val="Indicadores_Economicos2"/>
      <sheetName val="Share_Price_20022"/>
      <sheetName val="VOLUME_CA1"/>
      <sheetName val="2001_10_Cerv1"/>
      <sheetName val="PLAN_SAC_Cerveja1"/>
      <sheetName val="PLAN_SAC_RefrigeNanc1"/>
      <sheetName val="2001_04_Cerv1"/>
      <sheetName val="Farol_SAC_Cerveja1"/>
      <sheetName val="2001_04_Nanc1"/>
      <sheetName val="Farol_SAC_Refrigenanc1"/>
      <sheetName val="Base_PEF1"/>
      <sheetName val="Labatt_Shares1"/>
      <sheetName val="Balance_Fin_ajust_20041"/>
      <sheetName val="CAD_Month1"/>
      <sheetName val="CAD_YE1"/>
      <sheetName val="US_Month_1"/>
      <sheetName val="US_Month_-_Crowns1"/>
      <sheetName val="US_YE_-_Crowns1"/>
      <sheetName val="Distribution_from_BU"/>
      <sheetName val="Sig_Cycles_Accts_&amp;_Processes"/>
      <sheetName val="base_bradesco"/>
      <sheetName val="Comparativo_99X00"/>
      <sheetName val="PLAN_DE_ACCION"/>
      <sheetName val="Calc_1"/>
      <sheetName val="Base_da_Datos"/>
      <sheetName val="1.0_LIST"/>
      <sheetName val="COTAÇÕES"/>
      <sheetName val="PM"/>
      <sheetName val="Indicadores_Econômicos5"/>
      <sheetName val="Datas_de_Divulgação5"/>
      <sheetName val="Indicadores_Bloomberg5"/>
      <sheetName val="Estimativa__IP5"/>
      <sheetName val="Tx_Juros_Efetivas5"/>
      <sheetName val="Valor_de_Mercado5"/>
      <sheetName val="Pop__Eco__At_5"/>
      <sheetName val="Brazil_Sovereign5"/>
      <sheetName val="Dados_BLP5"/>
      <sheetName val="Indicadores_Economicos3"/>
      <sheetName val="Share_Price_20023"/>
      <sheetName val="VOLUME_CA2"/>
      <sheetName val="2001_10_Cerv2"/>
      <sheetName val="PLAN_SAC_Cerveja2"/>
      <sheetName val="PLAN_SAC_RefrigeNanc2"/>
      <sheetName val="2001_04_Cerv2"/>
      <sheetName val="Farol_SAC_Cerveja2"/>
      <sheetName val="2001_04_Nanc2"/>
      <sheetName val="Farol_SAC_Refrigenanc2"/>
      <sheetName val="Base_PEF2"/>
      <sheetName val="Labatt_Shares2"/>
      <sheetName val="Balance_Fin_ajust_20042"/>
      <sheetName val="CAD_Month2"/>
      <sheetName val="CAD_YE2"/>
      <sheetName val="US_Month_2"/>
      <sheetName val="US_Month_-_Crowns2"/>
      <sheetName val="US_YE_-_Crowns2"/>
      <sheetName val="Distribution_from_BU1"/>
      <sheetName val="Sig_Cycles_Accts_&amp;_Processes1"/>
      <sheetName val="base_bradesco1"/>
      <sheetName val="Comparativo_99X001"/>
      <sheetName val="PLAN_DE_ACCION1"/>
      <sheetName val="Calc_11"/>
      <sheetName val="Base_da_Datos1"/>
      <sheetName val="5_1"/>
      <sheetName val="FLOWCHART-03"/>
      <sheetName val="Indicadores_Econômicos6"/>
      <sheetName val="Datas_de_Divulgação6"/>
      <sheetName val="Indicadores_Bloomberg6"/>
      <sheetName val="Estimativa__IP6"/>
      <sheetName val="Tx_Juros_Efetivas6"/>
      <sheetName val="Valor_de_Mercado6"/>
      <sheetName val="Pop__Eco__At_6"/>
      <sheetName val="Brazil_Sovereign6"/>
      <sheetName val="Dados_BLP6"/>
      <sheetName val="Indicadores_Economicos4"/>
      <sheetName val="Share_Price_20024"/>
      <sheetName val="VOLUME_CA3"/>
      <sheetName val="2001_10_Cerv3"/>
      <sheetName val="PLAN_SAC_Cerveja3"/>
      <sheetName val="PLAN_SAC_RefrigeNanc3"/>
      <sheetName val="2001_04_Cerv3"/>
      <sheetName val="Farol_SAC_Cerveja3"/>
      <sheetName val="2001_04_Nanc3"/>
      <sheetName val="Farol_SAC_Refrigenanc3"/>
      <sheetName val="Base_PEF3"/>
      <sheetName val="Labatt_Shares3"/>
      <sheetName val="Balance_Fin_ajust_20043"/>
      <sheetName val="CAD_Month3"/>
      <sheetName val="CAD_YE3"/>
      <sheetName val="US_Month_3"/>
      <sheetName val="US_Month_-_Crowns3"/>
      <sheetName val="US_YE_-_Crowns3"/>
      <sheetName val="Distribution_from_BU2"/>
      <sheetName val="Sig_Cycles_Accts_&amp;_Processes2"/>
      <sheetName val="base_bradesco2"/>
      <sheetName val="Comparativo_99X002"/>
      <sheetName val="PLAN_DE_ACCION2"/>
      <sheetName val="Calc_12"/>
      <sheetName val="Base_da_Datos2"/>
      <sheetName val="5_11"/>
      <sheetName val="1_0_LIST"/>
      <sheetName val="BC - Main model"/>
      <sheetName val="outdr"/>
      <sheetName val="Indicadores_Econômicos7"/>
      <sheetName val="Datas_de_Divulgação7"/>
      <sheetName val="Indicadores_Bloomberg7"/>
      <sheetName val="Estimativa__IP7"/>
      <sheetName val="Tx_Juros_Efetivas7"/>
      <sheetName val="Valor_de_Mercado7"/>
      <sheetName val="Pop__Eco__At_7"/>
      <sheetName val="Brazil_Sovereign7"/>
      <sheetName val="Dados_BLP7"/>
      <sheetName val="Indicadores_Economicos5"/>
      <sheetName val="Share_Price_20025"/>
      <sheetName val="VOLUME_CA4"/>
      <sheetName val="2001_10_Cerv4"/>
      <sheetName val="PLAN_SAC_Cerveja4"/>
      <sheetName val="PLAN_SAC_RefrigeNanc4"/>
      <sheetName val="2001_04_Cerv4"/>
      <sheetName val="Farol_SAC_Cerveja4"/>
      <sheetName val="2001_04_Nanc4"/>
      <sheetName val="Farol_SAC_Refrigenanc4"/>
      <sheetName val="Base_PEF4"/>
      <sheetName val="Labatt_Shares4"/>
      <sheetName val="Balance_Fin_ajust_20044"/>
      <sheetName val="CAD_Month4"/>
      <sheetName val="CAD_YE4"/>
      <sheetName val="US_Month_4"/>
      <sheetName val="US_Month_-_Crowns4"/>
      <sheetName val="US_YE_-_Crowns4"/>
      <sheetName val="Distribution_from_BU3"/>
      <sheetName val="Sig_Cycles_Accts_&amp;_Processes3"/>
      <sheetName val="base_bradesco3"/>
      <sheetName val="Comparativo_99X003"/>
      <sheetName val="PLAN_DE_ACCION3"/>
      <sheetName val="Calc_13"/>
      <sheetName val="Base_da_Datos3"/>
      <sheetName val="5_12"/>
      <sheetName val="1_0_LIST1"/>
      <sheetName val="BC_-_Main_model"/>
      <sheetName val="Engine"/>
      <sheetName val="Assumptions"/>
      <sheetName val="Validate"/>
      <sheetName val="Financials"/>
      <sheetName val="EI Calc"/>
      <sheetName val="BU Caribe"/>
      <sheetName val="Hidden"/>
      <sheetName val="Orientation"/>
      <sheetName val="Settings"/>
      <sheetName val="Delivery"/>
      <sheetName val="BASE REAL"/>
      <sheetName val="List"/>
      <sheetName val="Relatório"/>
      <sheetName val="Parametrização"/>
      <sheetName val="2RF98 (Mkt 9%)"/>
      <sheetName val="Empresas"/>
      <sheetName val="UNIDADES"/>
      <sheetName val="BDS"/>
      <sheetName val="Balancete"/>
      <sheetName val="Apoio"/>
      <sheetName val="Infos Empresas"/>
      <sheetName val="Details"/>
      <sheetName val="DropDowns"/>
      <sheetName val="BU_Caribe"/>
      <sheetName val="EI_Calc"/>
      <sheetName val="BASE_REAL"/>
      <sheetName val="2RF98_(Mkt_9%)"/>
      <sheetName val="Infos_Empresas"/>
      <sheetName val="Load Data"/>
      <sheetName val=""/>
      <sheetName val="HON"/>
      <sheetName val="General Downloads"/>
      <sheetName val="Data Input"/>
      <sheetName val="TASAS 2"/>
      <sheetName val="DADOS"/>
      <sheetName val="Operação teste 26A "/>
      <sheetName val="BU_Caribe1"/>
      <sheetName val="EI_Calc1"/>
      <sheetName val="BASE_REAL1"/>
      <sheetName val="2RF98_(Mkt_9%)1"/>
      <sheetName val="Infos_Empresas1"/>
      <sheetName val="Load_Data"/>
      <sheetName val="General_Downloads"/>
      <sheetName val="Data_Input"/>
      <sheetName val="Indicadores_Econômicos8"/>
      <sheetName val="Datas_de_Divulgação8"/>
      <sheetName val="Indicadores_Bloomberg8"/>
      <sheetName val="Estimativa__IP8"/>
      <sheetName val="Tx_Juros_Efetivas8"/>
      <sheetName val="Valor_de_Mercado8"/>
      <sheetName val="Pop__Eco__At_8"/>
      <sheetName val="Brazil_Sovereign8"/>
      <sheetName val="Dados_BLP8"/>
      <sheetName val="Share_Price_20026"/>
      <sheetName val="Indicadores_Economicos6"/>
      <sheetName val="VOLUME_CA5"/>
      <sheetName val="2001_10_Cerv5"/>
      <sheetName val="PLAN_SAC_Cerveja5"/>
      <sheetName val="PLAN_SAC_RefrigeNanc5"/>
      <sheetName val="2001_04_Cerv5"/>
      <sheetName val="Farol_SAC_Cerveja5"/>
      <sheetName val="2001_04_Nanc5"/>
      <sheetName val="Farol_SAC_Refrigenanc5"/>
      <sheetName val="Base_PEF5"/>
      <sheetName val="Labatt_Shares5"/>
      <sheetName val="Balance_Fin_ajust_20045"/>
      <sheetName val="CAD_Month5"/>
      <sheetName val="CAD_YE5"/>
      <sheetName val="US_Month_5"/>
      <sheetName val="US_Month_-_Crowns5"/>
      <sheetName val="US_YE_-_Crowns5"/>
      <sheetName val="Sig_Cycles_Accts_&amp;_Processes4"/>
      <sheetName val="Distribution_from_BU4"/>
      <sheetName val="base_bradesco4"/>
      <sheetName val="Comparativo_99X004"/>
      <sheetName val="PLAN_DE_ACCION4"/>
      <sheetName val="Calc_14"/>
      <sheetName val="Base_da_Datos4"/>
      <sheetName val="5_13"/>
      <sheetName val="1_0_LIST2"/>
      <sheetName val="BU_Caribe2"/>
      <sheetName val="EI_Calc2"/>
      <sheetName val="BASE_REAL2"/>
      <sheetName val="2RF98_(Mkt_9%)2"/>
      <sheetName val="Infos_Empresas2"/>
      <sheetName val="Load_Data1"/>
      <sheetName val="General_Downloads1"/>
      <sheetName val="Data_Input1"/>
      <sheetName val="Data"/>
      <sheetName val="RG Depots"/>
      <sheetName val="I. INICIO"/>
      <sheetName val="Resumo (x) Contab. "/>
      <sheetName val="AcqIS"/>
      <sheetName val="AcqBSCF"/>
      <sheetName val="数据库"/>
      <sheetName val="Datos MES"/>
      <sheetName val="Tabla prod"/>
      <sheetName val="ID_Ano"/>
      <sheetName val="% FRETEIRO (S.26)"/>
      <sheetName val="PNP Op+Aj+Am"/>
      <sheetName val="PNP Ajudante+Amarrador"/>
      <sheetName val="Pillars"/>
      <sheetName val="FJJX Bud_IB"/>
      <sheetName val="Entity Drill Down"/>
      <sheetName val="Indicadores_Econômicos9"/>
      <sheetName val="Datas_de_Divulgação9"/>
      <sheetName val="Indicadores_Bloomberg9"/>
      <sheetName val="Estimativa__IP9"/>
      <sheetName val="Tx_Juros_Efetivas9"/>
      <sheetName val="Valor_de_Mercado9"/>
      <sheetName val="Pop__Eco__At_9"/>
      <sheetName val="Brazil_Sovereign9"/>
      <sheetName val="Dados_BLP9"/>
      <sheetName val="Share_Price_20027"/>
      <sheetName val="Indicadores_Economicos7"/>
      <sheetName val="VOLUME_CA6"/>
      <sheetName val="2001_10_Cerv6"/>
      <sheetName val="PLAN_SAC_Cerveja6"/>
      <sheetName val="PLAN_SAC_RefrigeNanc6"/>
      <sheetName val="2001_04_Cerv6"/>
      <sheetName val="Farol_SAC_Cerveja6"/>
      <sheetName val="2001_04_Nanc6"/>
      <sheetName val="Farol_SAC_Refrigenanc6"/>
      <sheetName val="Labatt_Shares6"/>
      <sheetName val="Base_PEF6"/>
      <sheetName val="CAD_Month6"/>
      <sheetName val="CAD_YE6"/>
      <sheetName val="US_Month_6"/>
      <sheetName val="US_Month_-_Crowns6"/>
      <sheetName val="US_YE_-_Crowns6"/>
      <sheetName val="Balance_Fin_ajust_20046"/>
      <sheetName val="Distribution_from_BU5"/>
      <sheetName val="Sig_Cycles_Accts_&amp;_Processes5"/>
      <sheetName val="base_bradesco5"/>
      <sheetName val="Comparativo_99X005"/>
      <sheetName val="PLAN_DE_ACCION5"/>
      <sheetName val="Calc_15"/>
      <sheetName val="Base_da_Datos5"/>
      <sheetName val="5_14"/>
      <sheetName val="1_0_LIST3"/>
      <sheetName val="BU_Caribe3"/>
      <sheetName val="EI_Calc3"/>
      <sheetName val="BASE_REAL3"/>
      <sheetName val="2RF98_(Mkt_9%)3"/>
      <sheetName val="Infos_Empresas3"/>
      <sheetName val="General_Downloads2"/>
      <sheetName val="Data_Input2"/>
      <sheetName val="Load_Data2"/>
      <sheetName val="Operação_teste_26A_"/>
      <sheetName val="TASAS_2"/>
      <sheetName val="RG_Depots"/>
      <sheetName val="I__INICIO"/>
      <sheetName val="Resumo_(x)_Contab__"/>
      <sheetName val="Indicadores_Econômicos11"/>
      <sheetName val="Datas_de_Divulgação11"/>
      <sheetName val="Indicadores_Bloomberg11"/>
      <sheetName val="Estimativa__IP11"/>
      <sheetName val="Tx_Juros_Efetivas11"/>
      <sheetName val="Valor_de_Mercado11"/>
      <sheetName val="Pop__Eco__At_11"/>
      <sheetName val="Brazil_Sovereign11"/>
      <sheetName val="Dados_BLP11"/>
      <sheetName val="Share_Price_20029"/>
      <sheetName val="Indicadores_Economicos9"/>
      <sheetName val="VOLUME_CA8"/>
      <sheetName val="2001_10_Cerv8"/>
      <sheetName val="PLAN_SAC_Cerveja8"/>
      <sheetName val="PLAN_SAC_RefrigeNanc8"/>
      <sheetName val="2001_04_Cerv8"/>
      <sheetName val="Farol_SAC_Cerveja8"/>
      <sheetName val="2001_04_Nanc8"/>
      <sheetName val="Farol_SAC_Refrigenanc8"/>
      <sheetName val="Base_PEF8"/>
      <sheetName val="Labatt_Shares8"/>
      <sheetName val="Balance_Fin_ajust_20048"/>
      <sheetName val="CAD_Month8"/>
      <sheetName val="CAD_YE8"/>
      <sheetName val="US_Month_8"/>
      <sheetName val="US_Month_-_Crowns8"/>
      <sheetName val="US_YE_-_Crowns8"/>
      <sheetName val="Distribution_from_BU7"/>
      <sheetName val="Sig_Cycles_Accts_&amp;_Processes7"/>
      <sheetName val="base_bradesco7"/>
      <sheetName val="Comparativo_99X007"/>
      <sheetName val="PLAN_DE_ACCION7"/>
      <sheetName val="Calc_17"/>
      <sheetName val="Base_da_Datos7"/>
      <sheetName val="5_16"/>
      <sheetName val="Indicadores_Econômicos10"/>
      <sheetName val="Datas_de_Divulgação10"/>
      <sheetName val="Indicadores_Bloomberg10"/>
      <sheetName val="Estimativa__IP10"/>
      <sheetName val="Tx_Juros_Efetivas10"/>
      <sheetName val="Valor_de_Mercado10"/>
      <sheetName val="Pop__Eco__At_10"/>
      <sheetName val="Brazil_Sovereign10"/>
      <sheetName val="Dados_BLP10"/>
      <sheetName val="Share_Price_20028"/>
      <sheetName val="Indicadores_Economicos8"/>
      <sheetName val="VOLUME_CA7"/>
      <sheetName val="2001_10_Cerv7"/>
      <sheetName val="PLAN_SAC_Cerveja7"/>
      <sheetName val="PLAN_SAC_RefrigeNanc7"/>
      <sheetName val="2001_04_Cerv7"/>
      <sheetName val="Farol_SAC_Cerveja7"/>
      <sheetName val="2001_04_Nanc7"/>
      <sheetName val="Farol_SAC_Refrigenanc7"/>
      <sheetName val="Labatt_Shares7"/>
      <sheetName val="Base_PEF7"/>
      <sheetName val="CAD_Month7"/>
      <sheetName val="CAD_YE7"/>
      <sheetName val="US_Month_7"/>
      <sheetName val="US_Month_-_Crowns7"/>
      <sheetName val="US_YE_-_Crowns7"/>
      <sheetName val="Balance_Fin_ajust_20047"/>
      <sheetName val="Distribution_from_BU6"/>
      <sheetName val="Sig_Cycles_Accts_&amp;_Processes6"/>
      <sheetName val="base_bradesco6"/>
      <sheetName val="Comparativo_99X006"/>
      <sheetName val="PLAN_DE_ACCION6"/>
      <sheetName val="Calc_16"/>
      <sheetName val="Base_da_Datos6"/>
      <sheetName val="5_15"/>
      <sheetName val="1_0_LIST4"/>
      <sheetName val="BU_Caribe4"/>
      <sheetName val="EI_Calc4"/>
      <sheetName val="BASE_REAL4"/>
      <sheetName val="2RF98_(Mkt_9%)4"/>
      <sheetName val="Infos_Empresas4"/>
      <sheetName val="General_Downloads3"/>
      <sheetName val="Data_Input3"/>
      <sheetName val="Load_Data3"/>
      <sheetName val="Operação_teste_26A_1"/>
      <sheetName val="TASAS_21"/>
      <sheetName val="RG_Depots1"/>
      <sheetName val="I__INICIO1"/>
      <sheetName val="Resumo_(x)_Contab__1"/>
      <sheetName val="1_0_LIST5"/>
      <sheetName val="BU_Caribe5"/>
      <sheetName val="EI_Calc5"/>
      <sheetName val="BASE_REAL5"/>
      <sheetName val="2RF98_(Mkt_9%)5"/>
      <sheetName val="Infos_Empresas5"/>
      <sheetName val="General_Downloads4"/>
      <sheetName val="Data_Input4"/>
      <sheetName val="Load_Data4"/>
      <sheetName val="Operação_teste_26A_2"/>
      <sheetName val="TASAS_22"/>
      <sheetName val="RG_Depots2"/>
      <sheetName val="I__INICIO2"/>
      <sheetName val="Resumo_(x)_Contab__2"/>
      <sheetName val="Report-Daily"/>
      <sheetName val="GraphData"/>
      <sheetName val="B-111"/>
      <sheetName val="AREAINDEX"/>
      <sheetName val="Anex 17"/>
      <sheetName val="Absenteísmo 2018"/>
      <sheetName val="Input sheet"/>
      <sheetName val="Factor"/>
      <sheetName val="Estructura SAP"/>
      <sheetName val="Factor 8 Oz"/>
      <sheetName val="control sheet"/>
      <sheetName val="Base"/>
      <sheetName val="Ppto"/>
      <sheetName val="Plan1"/>
      <sheetName val="HIST"/>
      <sheetName val="ACUMULADO"/>
      <sheetName val="FJJX_Bud_IB"/>
      <sheetName val="Mapping"/>
      <sheetName val="drop down list"/>
      <sheetName val="PEF"/>
      <sheetName val="AO"/>
      <sheetName val="BG"/>
      <sheetName val="EE"/>
      <sheetName val="PV"/>
      <sheetName val="SG"/>
      <sheetName val="TI"/>
      <sheetName val="NO BORRAR"/>
      <sheetName val="BD SEGUIM"/>
      <sheetName val="Seguimiento de Personal"/>
      <sheetName val="BD"/>
      <sheetName val="Estadisticas"/>
      <sheetName val="Personal REp"/>
      <sheetName val="BF Database"/>
      <sheetName val="BF PL31"/>
      <sheetName val="Administrative Information"/>
      <sheetName val="Appendix 6"/>
      <sheetName val="Peer1"/>
      <sheetName val="Peer2"/>
      <sheetName val="Peer3"/>
      <sheetName val="Peer4"/>
      <sheetName val="Peer5"/>
      <sheetName val="Peer6"/>
      <sheetName val="Peer7"/>
      <sheetName val="Peer8"/>
      <sheetName val="清酒材料需求"/>
      <sheetName val="ValidDataDrops"/>
      <sheetName val="母液材料需求"/>
      <sheetName val="SAP info"/>
      <sheetName val="条件格式选项"/>
      <sheetName val="MMR12子类(销量相关)"/>
      <sheetName val="FINALPHP"/>
      <sheetName val="Nominales 19"/>
      <sheetName val="IPC"/>
      <sheetName val="MES"/>
      <sheetName val="Bloomberg"/>
      <sheetName val="DATOS PARA INTERPOLACION"/>
      <sheetName val="DPN VALUE"/>
      <sheetName val="EVOLUMERCC"/>
      <sheetName val="PROM"/>
      <sheetName val="19-A"/>
      <sheetName val="bdic07"/>
      <sheetName val="Brand Analysis (1)"/>
      <sheetName val="VM"/>
      <sheetName val="Controls"/>
      <sheetName val="EERR 12-03"/>
      <sheetName val="MOPE"/>
      <sheetName val="validaciones"/>
      <sheetName val="market"/>
      <sheetName val="CVA_Projetada12meses"/>
      <sheetName val="Supuestos"/>
      <sheetName val="RV4_Base2019"/>
      <sheetName val="RV4_Base2019Tarifas_V1"/>
      <sheetName val="RV4_Base2019_PS2023"/>
      <sheetName val="Comparativa PLP (Ene17 Ene18)"/>
      <sheetName val="Tarifas Base 2019"/>
      <sheetName val="Comparativa y análisis"/>
      <sheetName val="RV4_Base2020"/>
      <sheetName val="Tarifas_reseteo2024"/>
      <sheetName val="RV4_Base2019V1_Tarifas"/>
      <sheetName val="Factores de crecimiento"/>
      <sheetName val="Datos nov18-ago19"/>
      <sheetName val="Compara PLP 2018vs19"/>
      <sheetName val="Cierre 2019 8+4"/>
      <sheetName val="Efecto del PIB 2019 TARYET"/>
      <sheetName val="Hoja3"/>
      <sheetName val="Bal.Comp."/>
      <sheetName val="Indicadores_Econômicos12"/>
      <sheetName val="Datas_de_Divulgação12"/>
      <sheetName val="Indicadores_Bloomberg12"/>
      <sheetName val="Estimativa__IP12"/>
      <sheetName val="Tx_Juros_Efetivas12"/>
      <sheetName val="Valor_de_Mercado12"/>
      <sheetName val="Pop__Eco__At_12"/>
      <sheetName val="Brazil_Sovereign12"/>
      <sheetName val="Dados_BLP12"/>
      <sheetName val="Share_Price_200210"/>
      <sheetName val="Indicadores_Economicos10"/>
      <sheetName val="VOLUME_CA9"/>
      <sheetName val="Base_PEF9"/>
      <sheetName val="2001_10_Cerv9"/>
      <sheetName val="PLAN_SAC_Cerveja9"/>
      <sheetName val="PLAN_SAC_RefrigeNanc9"/>
      <sheetName val="2001_04_Cerv9"/>
      <sheetName val="Farol_SAC_Cerveja9"/>
      <sheetName val="2001_04_Nanc9"/>
      <sheetName val="Farol_SAC_Refrigenanc9"/>
      <sheetName val="Labatt_Shares9"/>
      <sheetName val="Balance_Fin_ajust_20049"/>
      <sheetName val="CAD_Month9"/>
      <sheetName val="CAD_YE9"/>
      <sheetName val="US_Month_9"/>
      <sheetName val="US_Month_-_Crowns9"/>
      <sheetName val="US_YE_-_Crowns9"/>
      <sheetName val="Distribution_from_BU8"/>
      <sheetName val="Sig_Cycles_Accts_&amp;_Processes8"/>
      <sheetName val="base_bradesco8"/>
      <sheetName val="Comparativo_99X008"/>
      <sheetName val="PLAN_DE_ACCION8"/>
      <sheetName val="Calc_18"/>
      <sheetName val="Base_da_Datos8"/>
      <sheetName val="5_17"/>
      <sheetName val="1_0_LIST6"/>
      <sheetName val="BU_Caribe6"/>
      <sheetName val="EI_Calc6"/>
      <sheetName val="BASE_REAL6"/>
      <sheetName val="2RF98_(Mkt_9%)6"/>
      <sheetName val="Infos_Empresas6"/>
      <sheetName val="General_Downloads5"/>
      <sheetName val="Data_Input5"/>
      <sheetName val="Load_Data5"/>
      <sheetName val="Operação_teste_26A_3"/>
      <sheetName val="RG_Depots3"/>
      <sheetName val="TASAS_23"/>
      <sheetName val="I__INICIO3"/>
      <sheetName val="Resumo_(x)_Contab__3"/>
      <sheetName val="FJJX_Bud_IB1"/>
      <sheetName val="Datos_MES"/>
      <sheetName val="Tabla_prod"/>
      <sheetName val="%_FRETEIRO_(S_26)"/>
      <sheetName val="PNP_Op+Aj+Am"/>
      <sheetName val="PNP_Ajudante+Amarrador"/>
      <sheetName val="Entity_Drill_Down"/>
      <sheetName val="NO_BORRAR"/>
      <sheetName val="BD_SEGUIM"/>
      <sheetName val="Seguimiento_de_Personal"/>
      <sheetName val="Personal_REp"/>
      <sheetName val="drop_down_list"/>
      <sheetName val="Anex_17"/>
      <sheetName val="Absenteísmo_2018"/>
      <sheetName val="Input_sheet"/>
      <sheetName val="Estructura_SAP"/>
      <sheetName val="Factor_8_Oz"/>
      <sheetName val="control_sheet"/>
      <sheetName val="chiet tinh"/>
      <sheetName val="Principal"/>
      <sheetName val="Setting"/>
      <sheetName val="dep pre"/>
      <sheetName val="Overview Waterfall"/>
      <sheetName val="Ref"/>
      <sheetName val="Table_1"/>
      <sheetName val="TR"/>
      <sheetName val="Bloomberg bonds"/>
      <sheetName val="DATOS_PARA_INTERPOLACION"/>
      <sheetName val="DPN_VALUE"/>
      <sheetName val="Nominales_19"/>
      <sheetName val="Brand_Analysis_(1)"/>
      <sheetName val="Bal_Comp_"/>
      <sheetName val="SM NFG + 12 meses"/>
      <sheetName val="Report"/>
      <sheetName val="VARPEL"/>
      <sheetName val="Indicadores_Econômicos13"/>
      <sheetName val="Datas_de_Divulgação13"/>
      <sheetName val="Indicadores_Bloomberg13"/>
      <sheetName val="Estimativa__IP13"/>
      <sheetName val="Tx_Juros_Efetivas13"/>
      <sheetName val="Valor_de_Mercado13"/>
      <sheetName val="Pop__Eco__At_13"/>
      <sheetName val="Brazil_Sovereign13"/>
      <sheetName val="Dados_BLP13"/>
      <sheetName val="Indicadores_Economicos11"/>
      <sheetName val="Share_Price_200211"/>
      <sheetName val="VOLUME_CA10"/>
      <sheetName val="2001_10_Cerv10"/>
      <sheetName val="PLAN_SAC_Cerveja10"/>
      <sheetName val="PLAN_SAC_RefrigeNanc10"/>
      <sheetName val="2001_04_Cerv10"/>
      <sheetName val="Farol_SAC_Cerveja10"/>
      <sheetName val="2001_04_Nanc10"/>
      <sheetName val="Farol_SAC_Refrigenanc10"/>
      <sheetName val="Base_PEF10"/>
      <sheetName val="Labatt_Shares10"/>
      <sheetName val="Balance_Fin_ajust_200410"/>
      <sheetName val="CAD_Month10"/>
      <sheetName val="CAD_YE10"/>
      <sheetName val="US_Month_10"/>
      <sheetName val="US_Month_-_Crowns10"/>
      <sheetName val="US_YE_-_Crowns10"/>
      <sheetName val="Distribution_from_BU9"/>
      <sheetName val="Sig_Cycles_Accts_&amp;_Processes9"/>
      <sheetName val="base_bradesco9"/>
      <sheetName val="Comparativo_99X009"/>
      <sheetName val="PLAN_DE_ACCION9"/>
      <sheetName val="Calc_19"/>
      <sheetName val="Base_da_Datos9"/>
      <sheetName val="5_18"/>
      <sheetName val="1_0_LIST7"/>
      <sheetName val="BU_Caribe7"/>
      <sheetName val="EI_Calc7"/>
      <sheetName val="2RF98_(Mkt_9%)7"/>
      <sheetName val="BASE_REAL7"/>
      <sheetName val="Infos_Empresas7"/>
      <sheetName val="General_Downloads6"/>
      <sheetName val="Data_Input6"/>
      <sheetName val="Load_Data6"/>
      <sheetName val="TASAS_24"/>
      <sheetName val="Operação_teste_26A_4"/>
      <sheetName val="RG_Depots4"/>
      <sheetName val="I__INICIO4"/>
      <sheetName val="Resumo_(x)_Contab__4"/>
      <sheetName val="FJJX_Bud_IB2"/>
      <sheetName val="Datos_MES1"/>
      <sheetName val="Tabla_prod1"/>
      <sheetName val="%_FRETEIRO_(S_26)1"/>
      <sheetName val="PNP_Op+Aj+Am1"/>
      <sheetName val="PNP_Ajudante+Amarrador1"/>
      <sheetName val="NO_BORRAR1"/>
      <sheetName val="BD_SEGUIM1"/>
      <sheetName val="Seguimiento_de_Personal1"/>
      <sheetName val="Entity_Drill_Down1"/>
      <sheetName val="Personal_REp1"/>
      <sheetName val="drop_down_list1"/>
      <sheetName val="Anex_171"/>
      <sheetName val="Input_sheet1"/>
      <sheetName val="Estructura_SAP1"/>
      <sheetName val="Factor_8_Oz1"/>
      <sheetName val="control_sheet1"/>
      <sheetName val="Absenteísmo_20181"/>
      <sheetName val="SAP_info"/>
      <sheetName val="BF_Database"/>
      <sheetName val="BF_PL31"/>
      <sheetName val="Administrative_Information"/>
      <sheetName val="Appendix_6"/>
      <sheetName val="chiet_tinh"/>
      <sheetName val="EERR_12-03"/>
      <sheetName val="Comparativa_PLP_(Ene17_Ene18)"/>
      <sheetName val="Tarifas_Base_2019"/>
      <sheetName val="Comparativa_y_análisis"/>
      <sheetName val="Factores_de_crecimiento"/>
      <sheetName val="Datos_nov18-ago19"/>
      <sheetName val="Compara_PLP_2018vs19"/>
      <sheetName val="Cierre_2019_8+4"/>
      <sheetName val="Efecto_del_PIB_2019_TARYET"/>
      <sheetName val="Real 2018"/>
      <sheetName val="premisas"/>
    </sheetNames>
    <sheetDataSet>
      <sheetData sheetId="0" refreshError="1"/>
      <sheetData sheetId="1" refreshError="1"/>
      <sheetData sheetId="2" refreshError="1"/>
      <sheetData sheetId="3" refreshError="1">
        <row r="5">
          <cell r="A5" t="e">
            <v>#NAME?</v>
          </cell>
          <cell r="C5" t="e">
            <v>#NAME?</v>
          </cell>
          <cell r="E5" t="e">
            <v>#NAME?</v>
          </cell>
          <cell r="G5" t="e">
            <v>#NAME?</v>
          </cell>
          <cell r="I5" t="e">
            <v>#NAME?</v>
          </cell>
          <cell r="K5" t="e">
            <v>#NAME?</v>
          </cell>
          <cell r="M5" t="e">
            <v>#NAME?</v>
          </cell>
          <cell r="O5" t="e">
            <v>#NAME?</v>
          </cell>
          <cell r="Q5" t="e">
            <v>#NAME?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sheetData sheetId="696"/>
      <sheetData sheetId="697"/>
      <sheetData sheetId="698"/>
      <sheetData sheetId="699"/>
      <sheetData sheetId="700" refreshError="1"/>
      <sheetData sheetId="701" refreshError="1"/>
      <sheetData sheetId="702" refreshError="1"/>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efreshError="1"/>
      <sheetData sheetId="78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chmark"/>
      <sheetName val="Cálculos"/>
      <sheetName val="Dados BLP"/>
      <sheetName val="CDI Acumulado"/>
      <sheetName val="Bloomberg"/>
      <sheetName val="Holidays"/>
      <sheetName val="BLP"/>
      <sheetName val="Curve"/>
      <sheetName val="Registro"/>
      <sheetName val="Brazil Sovereign"/>
      <sheetName val="Dados_BLP"/>
      <sheetName val="CDI_Acumulado"/>
      <sheetName val="Plano_3G"/>
      <sheetName val="Dados_BLP1"/>
      <sheetName val="CDI_Acumulado1"/>
      <sheetName val="Brazil_Sovere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TAÇÕES"/>
      <sheetName val="REGRESSÃO 20 MESES"/>
      <sheetName val="REGRESSÃO 12 MESES"/>
      <sheetName val="REGRESSÃO 6 MESES"/>
      <sheetName val="REGRESSÃO 30 DIAS"/>
      <sheetName val="VALOR DA EMPRESA"/>
      <sheetName val="Dados BLP"/>
      <sheetName val="Unidades SAC-REVENDA"/>
      <sheetName val="REALxMETA - CERVEJA"/>
      <sheetName val="REALxMETA - REFRI"/>
      <sheetName val="Calc 1"/>
      <sheetName val="BLP"/>
      <sheetName val="BGT-2014"/>
      <sheetName val="Lists"/>
      <sheetName val="Brazil Sovereign"/>
      <sheetName val="Pareto RSM's"/>
      <sheetName val="Share Price 2002"/>
      <sheetName val="REGRESSÃO_20_MESES"/>
      <sheetName val="REGRESSÃO_12_MESES"/>
      <sheetName val="REGRESSÃO_6_MESES"/>
      <sheetName val="REGRESSÃO_30_DIAS"/>
      <sheetName val="VALOR_DA_EMPRESA"/>
      <sheetName val="Dados_BLP"/>
      <sheetName val="Calc_1"/>
      <sheetName val="Unidades_SAC-REVENDA"/>
      <sheetName val="REALxMETA_-_CERVEJA"/>
      <sheetName val="REALxMETA_-_REFRI"/>
      <sheetName val=""/>
      <sheetName val="Curve"/>
      <sheetName val="Registro"/>
      <sheetName val="KF6"/>
      <sheetName val="CLASIFICACION DE AI"/>
      <sheetName val="TARJETAS BLANCAS"/>
      <sheetName val="Transferência Internacio."/>
      <sheetName val="은행"/>
      <sheetName val="REGRESSÃO_20_MESES1"/>
      <sheetName val="REGRESSÃO_12_MESES1"/>
      <sheetName val="REGRESSÃO_6_MESES1"/>
      <sheetName val="REGRESSÃO_30_DIAS1"/>
      <sheetName val="VALOR_DA_EMPRESA1"/>
      <sheetName val="Dados_BLP1"/>
      <sheetName val="Calc_11"/>
      <sheetName val="Unidades_SAC-REVENDA1"/>
      <sheetName val="REALxMETA_-_CERVEJA1"/>
      <sheetName val="REALxMETA_-_REFRI1"/>
      <sheetName val="Brazil_Sovereign"/>
      <sheetName val="Pareto_RSM's"/>
      <sheetName val="Share_Price_2002"/>
      <sheetName val="CLASIFICACION_DE_AI"/>
      <sheetName val="Precio"/>
      <sheetName val="TARJETAS_BLANCAS"/>
      <sheetName val="REGRESSÃO_20_MESES2"/>
      <sheetName val="REGRESSÃO_12_MESES2"/>
      <sheetName val="REGRESSÃO_6_MESES2"/>
      <sheetName val="REGRESSÃO_30_DIAS2"/>
      <sheetName val="VALOR_DA_EMPRESA2"/>
      <sheetName val="Dados_BLP2"/>
      <sheetName val="Calc_12"/>
      <sheetName val="Unidades_SAC-REVENDA2"/>
      <sheetName val="REALxMETA_-_CERVEJA2"/>
      <sheetName val="REALxMETA_-_REFRI2"/>
      <sheetName val="Brazil_Sovereign1"/>
      <sheetName val="Pareto_RSM's1"/>
      <sheetName val="Share_Price_20021"/>
      <sheetName val="CLASIFICACION_DE_AI1"/>
      <sheetName val="TARJETAS_BLANCAS1"/>
      <sheetName val="Dados_Energia"/>
      <sheetName val="BC - Main model"/>
      <sheetName val="URL_Mapping"/>
      <sheetName val="Step2_Correlation"/>
      <sheetName val="Step2_Histogram"/>
      <sheetName val="REGRESSÃO_20_MESES3"/>
      <sheetName val="REGRESSÃO_12_MESES3"/>
      <sheetName val="REGRESSÃO_6_MESES3"/>
      <sheetName val="REGRESSÃO_30_DIAS3"/>
      <sheetName val="VALOR_DA_EMPRESA3"/>
      <sheetName val="Dados_BLP3"/>
      <sheetName val="Calc_13"/>
      <sheetName val="Unidades_SAC-REVENDA3"/>
      <sheetName val="REALxMETA_-_CERVEJA3"/>
      <sheetName val="REALxMETA_-_REFRI3"/>
      <sheetName val="Brazil_Sovereign2"/>
      <sheetName val="Pareto_RSM's2"/>
      <sheetName val="Share_Price_20022"/>
      <sheetName val="CLASIFICACION_DE_AI2"/>
      <sheetName val="TARJETAS_BLANCAS2"/>
      <sheetName val="Transferência_Internacio_"/>
      <sheetName val="REGRESSÃO_20_MESES4"/>
      <sheetName val="REGRESSÃO_12_MESES4"/>
      <sheetName val="REGRESSÃO_6_MESES4"/>
      <sheetName val="REGRESSÃO_30_DIAS4"/>
      <sheetName val="VALOR_DA_EMPRESA4"/>
      <sheetName val="Dados_BLP4"/>
      <sheetName val="Unidades_SAC-REVENDA4"/>
      <sheetName val="REALxMETA_-_CERVEJA4"/>
      <sheetName val="REALxMETA_-_REFRI4"/>
      <sheetName val="Calc_14"/>
      <sheetName val="Brazil_Sovereign3"/>
      <sheetName val="Pareto_RSM's3"/>
      <sheetName val="Share_Price_20023"/>
      <sheetName val="CLASIFICACION_DE_AI3"/>
      <sheetName val="TARJETAS_BLANCAS3"/>
      <sheetName val="Transferência_Internacio_1"/>
      <sheetName val="REGRESSÃO_20_MESES5"/>
      <sheetName val="REGRESSÃO_12_MESES5"/>
      <sheetName val="REGRESSÃO_6_MESES5"/>
      <sheetName val="REGRESSÃO_30_DIAS5"/>
      <sheetName val="VALOR_DA_EMPRESA5"/>
      <sheetName val="Dados_BLP5"/>
      <sheetName val="Calc_15"/>
      <sheetName val="Unidades_SAC-REVENDA5"/>
      <sheetName val="REALxMETA_-_CERVEJA5"/>
      <sheetName val="REALxMETA_-_REFRI5"/>
      <sheetName val="Brazil_Sovereign4"/>
      <sheetName val="Share_Price_20024"/>
      <sheetName val="Pareto_RSM's4"/>
      <sheetName val="CLASIFICACION_DE_AI4"/>
      <sheetName val="TARJETAS_BLANCAS4"/>
      <sheetName val="Transferência_Internacio_2"/>
      <sheetName val="Consolidado"/>
      <sheetName val="Setup"/>
      <sheetName val="Cost"/>
      <sheetName val="Costos"/>
      <sheetName val="REGRESSÃO_20_MESES6"/>
      <sheetName val="REGRESSÃO_12_MESES6"/>
      <sheetName val="REGRESSÃO_6_MESES6"/>
      <sheetName val="REGRESSÃO_30_DIAS6"/>
      <sheetName val="VALOR_DA_EMPRESA6"/>
      <sheetName val="Dados_BLP6"/>
      <sheetName val="Unidades_SAC-REVENDA6"/>
      <sheetName val="REALxMETA_-_CERVEJA6"/>
      <sheetName val="REALxMETA_-_REFRI6"/>
      <sheetName val="Calc_16"/>
      <sheetName val="Share_Price_20025"/>
      <sheetName val="Brazil_Sovereign5"/>
      <sheetName val="Pareto_RSM's5"/>
      <sheetName val="CLASIFICACION_DE_AI5"/>
      <sheetName val="TARJETAS_BLANCAS5"/>
      <sheetName val="Transferência_Internacio_3"/>
      <sheetName val="SKU_Profile"/>
      <sheetName val="REGRESSÃO_20_MESES7"/>
      <sheetName val="REGRESSÃO_12_MESES7"/>
      <sheetName val="REGRESSÃO_6_MESES7"/>
      <sheetName val="REGRESSÃO_30_DIAS7"/>
      <sheetName val="VALOR_DA_EMPRESA7"/>
      <sheetName val="Dados_BLP7"/>
      <sheetName val="Unidades_SAC-REVENDA7"/>
      <sheetName val="REALxMETA_-_CERVEJA7"/>
      <sheetName val="REALxMETA_-_REFRI7"/>
      <sheetName val="Calc_17"/>
      <sheetName val="Brazil_Sovereign6"/>
      <sheetName val="Pareto_RSM's6"/>
      <sheetName val="Share_Price_20026"/>
      <sheetName val="CLASIFICACION_DE_AI6"/>
      <sheetName val="TARJETAS_BLANCAS6"/>
      <sheetName val="Transferência_Internacio_4"/>
      <sheetName val="6 - Analítico"/>
      <sheetName val="Preview2"/>
      <sheetName val="dep pre"/>
      <sheetName val="REGRESSÃO_20_MESES8"/>
      <sheetName val="REGRESSÃO_12_MESES8"/>
      <sheetName val="REGRESSÃO_6_MESES8"/>
      <sheetName val="REGRESSÃO_30_DIAS8"/>
      <sheetName val="VALOR_DA_EMPRESA8"/>
      <sheetName val="Dados_BLP8"/>
      <sheetName val="Unidades_SAC-REVENDA8"/>
      <sheetName val="REALxMETA_-_CERVEJA8"/>
      <sheetName val="REALxMETA_-_REFRI8"/>
      <sheetName val="Calc_18"/>
      <sheetName val="Share_Price_20027"/>
      <sheetName val="Brazil_Sovereign7"/>
      <sheetName val="Pareto_RSM's7"/>
      <sheetName val="CLASIFICACION_DE_AI7"/>
      <sheetName val="TARJETAS_BLANCAS7"/>
      <sheetName val="Transferência_Internacio_5"/>
      <sheetName val="Chart data"/>
      <sheetName val="REGRESSÃO_20_MESES9"/>
      <sheetName val="REGRESSÃO_12_MESES9"/>
      <sheetName val="REGRESSÃO_6_MESES9"/>
      <sheetName val="REGRESSÃO_30_DIAS9"/>
      <sheetName val="VALOR_DA_EMPRESA9"/>
      <sheetName val="Dados_BLP9"/>
      <sheetName val="Unidades_SAC-REVENDA9"/>
      <sheetName val="REALxMETA_-_CERVEJA9"/>
      <sheetName val="REALxMETA_-_REFRI9"/>
      <sheetName val="Calc_19"/>
      <sheetName val="Brazil_Sovereign8"/>
      <sheetName val="Pareto_RSM's8"/>
      <sheetName val="Share_Price_20028"/>
      <sheetName val="CLASIFICACION_DE_AI8"/>
      <sheetName val="TARJETAS_BLANCAS8"/>
      <sheetName val="Transferência_Internacio_6"/>
      <sheetName val="6_-_Analítico"/>
      <sheetName val="dep_pre"/>
      <sheetName val="Chart_data"/>
      <sheetName val="REGRESSÃO_20_MESES10"/>
      <sheetName val="REGRESSÃO_12_MESES10"/>
      <sheetName val="REGRESSÃO_6_MESES10"/>
      <sheetName val="REGRESSÃO_30_DIAS10"/>
      <sheetName val="VALOR_DA_EMPRESA10"/>
      <sheetName val="Dados_BLP10"/>
      <sheetName val="Unidades_SAC-REVENDA10"/>
      <sheetName val="REALxMETA_-_CERVEJA10"/>
      <sheetName val="REALxMETA_-_REFRI10"/>
      <sheetName val="Calc_110"/>
      <sheetName val="Brazil_Sovereign9"/>
      <sheetName val="Pareto_RSM's9"/>
      <sheetName val="Share_Price_20029"/>
      <sheetName val="CLASIFICACION_DE_AI9"/>
      <sheetName val="TARJETAS_BLANCAS9"/>
      <sheetName val="Transferência_Internacio_7"/>
      <sheetName val="6_-_Analítico1"/>
      <sheetName val="dep_pre1"/>
      <sheetName val="Chart_data1"/>
      <sheetName val="data"/>
      <sheetName val="bud99"/>
      <sheetName val="Dados_Prod"/>
      <sheetName val="MATRIZ"/>
      <sheetName val="REGRESSÃO_20_MESES11"/>
      <sheetName val="REGRESSÃO_12_MESES11"/>
      <sheetName val="REGRESSÃO_6_MESES11"/>
      <sheetName val="REGRESSÃO_30_DIAS11"/>
      <sheetName val="VALOR_DA_EMPRESA11"/>
      <sheetName val="Dados_BLP11"/>
      <sheetName val="Unidades_SAC-REVENDA11"/>
      <sheetName val="REALxMETA_-_CERVEJA11"/>
      <sheetName val="REALxMETA_-_REFRI11"/>
      <sheetName val="Calc_111"/>
      <sheetName val="Share_Price_200210"/>
      <sheetName val="Brazil_Sovereign10"/>
      <sheetName val="Pareto_RSM's10"/>
      <sheetName val="CLASIFICACION_DE_AI10"/>
      <sheetName val="TARJETAS_BLANCAS10"/>
      <sheetName val="Transferência_Internacio_8"/>
      <sheetName val="6_-_Analítico2"/>
      <sheetName val="dep_pre2"/>
      <sheetName val="Chart_data2"/>
      <sheetName val="REGRESSÃO_20_MESES12"/>
      <sheetName val="REGRESSÃO_12_MESES12"/>
      <sheetName val="REGRESSÃO_6_MESES12"/>
      <sheetName val="REGRESSÃO_30_DIAS12"/>
      <sheetName val="VALOR_DA_EMPRESA12"/>
      <sheetName val="Dados_BLP12"/>
      <sheetName val="Unidades_SAC-REVENDA12"/>
      <sheetName val="REALxMETA_-_CERVEJA12"/>
      <sheetName val="REALxMETA_-_REFRI12"/>
      <sheetName val="Calc_112"/>
      <sheetName val="Brazil_Sovereign11"/>
      <sheetName val="Pareto_RSM's11"/>
      <sheetName val="Share_Price_200211"/>
      <sheetName val="CLASIFICACION_DE_AI11"/>
      <sheetName val="TARJETAS_BLANCAS11"/>
      <sheetName val="Transferência_Internacio_9"/>
      <sheetName val="6_-_Analítico3"/>
      <sheetName val="dep_pre3"/>
      <sheetName val="Chart_data3"/>
      <sheetName val="FJJX Bud_IB"/>
      <sheetName val="Cash_Flow"/>
      <sheetName val="Fixed and Variable Expenses"/>
      <sheetName val="Income Statement Data"/>
      <sheetName val="Fixed_and_Variable_Expenses"/>
      <sheetName val="Income_Statement_Data"/>
      <sheetName val="REGRESSÃO_20_MESES13"/>
      <sheetName val="REGRESSÃO_12_MESES13"/>
      <sheetName val="REGRESSÃO_6_MESES13"/>
      <sheetName val="REGRESSÃO_30_DIAS13"/>
      <sheetName val="VALOR_DA_EMPRESA13"/>
      <sheetName val="Dados_BLP13"/>
      <sheetName val="Calc_113"/>
      <sheetName val="Unidades_SAC-REVENDA13"/>
      <sheetName val="REALxMETA_-_CERVEJA13"/>
      <sheetName val="REALxMETA_-_REFRI13"/>
      <sheetName val="Brazil_Sovereign12"/>
      <sheetName val="Share_Price_200212"/>
      <sheetName val="Pareto_RSM's12"/>
      <sheetName val="CLASIFICACION_DE_AI12"/>
      <sheetName val="TARJETAS_BLANCAS12"/>
      <sheetName val="Transferência_Internacio_10"/>
      <sheetName val="6_-_Analítico4"/>
      <sheetName val="dep_pre4"/>
      <sheetName val="Chart_data4"/>
      <sheetName val="Fixed_and_Variable_Expenses1"/>
      <sheetName val="Income_Statement_Data1"/>
      <sheetName val="FJJX_Bud_IB"/>
      <sheetName val="FlowChart"/>
      <sheetName val="SDCA Checkpoint"/>
      <sheetName val="MENU"/>
      <sheetName val="Step 01"/>
      <sheetName val="Problem Statement"/>
      <sheetName val="ITF Page"/>
      <sheetName val="PDCA Page"/>
      <sheetName val="Current Time Series"/>
      <sheetName val="Time Series Trap"/>
      <sheetName val="KPI Tree"/>
      <sheetName val="GOP"/>
      <sheetName val="Customers Voice"/>
      <sheetName val="Step 02"/>
      <sheetName val="Histogram"/>
      <sheetName val="Histogram (2)"/>
      <sheetName val="Pareto"/>
      <sheetName val="Data Collection Plan"/>
      <sheetName val="GEMBA"/>
      <sheetName val="BoxPlot"/>
      <sheetName val="Tree Diagram"/>
      <sheetName val="Tree_Diagram_TRAP"/>
      <sheetName val="Additional Data Tab"/>
      <sheetName val="Step 3"/>
      <sheetName val="Cause and Effect"/>
      <sheetName val="Cause_and_Effect_Trap"/>
      <sheetName val="5 WHYs"/>
      <sheetName val="5_WHY_Trap"/>
      <sheetName val="Process Mapping"/>
      <sheetName val="Dispersion Chart"/>
      <sheetName val="Dispersion Chart (2)"/>
      <sheetName val="Dispersion Chart (3)"/>
      <sheetName val="Control Letter"/>
      <sheetName val="Control Letter (2)"/>
      <sheetName val="Control Letter (3)"/>
      <sheetName val="Additional Data Tab (2)"/>
      <sheetName val="Step 04"/>
      <sheetName val="Impact Matrix"/>
      <sheetName val="Action Plan"/>
      <sheetName val="Sheet1"/>
      <sheetName val="Gantt"/>
      <sheetName val="Step 5"/>
      <sheetName val="Step 6"/>
      <sheetName val="Results Check"/>
      <sheetName val="Check_IVs"/>
      <sheetName val="Chk_Iv_Trap"/>
      <sheetName val="Step 7"/>
      <sheetName val="Standardize"/>
      <sheetName val="Risk Analysis"/>
      <sheetName val="Step 8"/>
      <sheetName val="SDCA Implementation"/>
      <sheetName val="Conclusion"/>
      <sheetName val="Sheet2"/>
      <sheetName val="AC"/>
      <sheetName val="SAPSKU"/>
      <sheetName val="Territory"/>
      <sheetName val="促销对应条件"/>
      <sheetName val="促销规则"/>
      <sheetName val="经销商"/>
      <sheetName val="售点"/>
      <sheetName val="Report-Daily"/>
      <sheetName val="GraphData"/>
      <sheetName val="REGRESSÃO_20_MESES14"/>
      <sheetName val="REGRESSÃO_12_MESES14"/>
      <sheetName val="REGRESSÃO_6_MESES14"/>
      <sheetName val="REGRESSÃO_30_DIAS14"/>
      <sheetName val="VALOR_DA_EMPRESA14"/>
      <sheetName val="Dados_BLP14"/>
      <sheetName val="Calc_114"/>
      <sheetName val="Unidades_SAC-REVENDA14"/>
      <sheetName val="REALxMETA_-_CERVEJA14"/>
      <sheetName val="REALxMETA_-_REFRI14"/>
      <sheetName val="Brazil_Sovereign13"/>
      <sheetName val="Share_Price_200213"/>
      <sheetName val="Pareto_RSM's13"/>
      <sheetName val="CLASIFICACION_DE_AI13"/>
      <sheetName val="TARJETAS_BLANCAS13"/>
      <sheetName val="Transferência_Internacio_11"/>
      <sheetName val="6_-_Analítico5"/>
      <sheetName val="dep_pre5"/>
      <sheetName val="Chart_data5"/>
      <sheetName val="FJJX_Bud_IB1"/>
      <sheetName val="Fixed_and_Variable_Expenses2"/>
      <sheetName val="Income_Statement_Data2"/>
      <sheetName val="anarev"/>
    </sheetNames>
    <sheetDataSet>
      <sheetData sheetId="0" refreshError="1">
        <row r="4">
          <cell r="A4" t="e">
            <v>#NAME?</v>
          </cell>
          <cell r="C4" t="e">
            <v>#NAME?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are Price 2002"/>
      <sheetName val="Group Comparative GAAP"/>
      <sheetName val="Group Comparative IAS"/>
      <sheetName val="R-U IAS History"/>
      <sheetName val="Cash Flow Working"/>
      <sheetName val="REPO"/>
      <sheetName val="TB GAAP"/>
      <sheetName val="TB IAS"/>
      <sheetName val="Income Statement"/>
      <sheetName val="Balance Sheet"/>
      <sheetName val="Cash Flow"/>
      <sheetName val="G-I-F Total"/>
      <sheetName val="G-I-F (RU)"/>
      <sheetName val="G-I-F (UA)"/>
      <sheetName val="FLash IAS"/>
      <sheetName val="Loans"/>
      <sheetName val="Cash Flow support"/>
      <sheetName val="Income Statement Russia and Ukr"/>
      <sheetName val="Class A Shares Outstanding"/>
      <sheetName val="Class B Shares Outstanding"/>
      <sheetName val="Dilutive Shares Outstanding"/>
      <sheetName val="EPS Working"/>
      <sheetName val="RE Working"/>
      <sheetName val="Change of Equity"/>
      <sheetName val="Sheet1"/>
      <sheetName val="Sheet2"/>
      <sheetName val="Sheet3"/>
      <sheetName val="Dados BLP"/>
      <sheetName val="Brazil Sovereign"/>
      <sheetName val="COTAÇÕES"/>
      <sheetName val="BLP"/>
      <sheetName val="bud99"/>
      <sheetName val="Par"/>
      <sheetName val="Reference"/>
      <sheetName val="Ventas"/>
      <sheetName val="Parameters"/>
      <sheetName val="Lists"/>
      <sheetName val="FR"/>
      <sheetName val="Library"/>
      <sheetName val="Cover &amp; Parameters"/>
      <sheetName val="XLR_NoRangeSheet"/>
      <sheetName val="GAAP &amp; IAS Group TB &amp; Reports Q"/>
      <sheetName val="STARTSHEET"/>
      <sheetName val="REALxMETA - CERVEJA"/>
      <sheetName val="Unidades SAC-REVENDA"/>
      <sheetName val="FX-Rates"/>
      <sheetName val="Menu"/>
      <sheetName val="Data"/>
      <sheetName val="Setting"/>
      <sheetName val="dep pre"/>
      <sheetName val="Front"/>
      <sheetName val="Версия"/>
      <sheetName val="Инструкция"/>
      <sheetName val="Расчет цикла"/>
      <sheetName val="Диаграмма"/>
      <sheetName val="Главный лист"/>
      <sheetName val="Факт"/>
      <sheetName val="Уборки"/>
      <sheetName val="Рецепты партий"/>
      <sheetName val="Рецепты"/>
      <sheetName val="Переменные"/>
      <sheetName val="Тоннаж из графика"/>
      <sheetName val="Операции"/>
      <sheetName val="Количество"/>
      <sheetName val="Прод-ть"/>
      <sheetName val="POCE"/>
      <sheetName val="MOL"/>
      <sheetName val="Empresas"/>
      <sheetName val="Participantes"/>
      <sheetName val="Tabelas"/>
      <sheetName val="FLOWCHART-03"/>
      <sheetName val="Plan1"/>
      <sheetName val="brand definitions"/>
      <sheetName val="plant"/>
      <sheetName val="PREMISAS"/>
      <sheetName val="Controls"/>
      <sheetName val="LBO Model"/>
      <sheetName val="Calc 1"/>
      <sheetName val="Eviews_Suporte"/>
      <sheetName val="WIP"/>
      <sheetName val="Validation"/>
      <sheetName val="Selection Lists"/>
      <sheetName val="progr"/>
      <sheetName val="Group_Comparative_GAAP"/>
      <sheetName val="Group_Comparative_IAS"/>
      <sheetName val="R-U_IAS_History"/>
      <sheetName val="Cash_Flow_Working"/>
      <sheetName val="TB_GAAP"/>
      <sheetName val="TB_IAS"/>
      <sheetName val="Income_Statement"/>
      <sheetName val="Balance_Sheet"/>
      <sheetName val="Cash_Flow"/>
      <sheetName val="G-I-F_Total"/>
      <sheetName val="G-I-F_(RU)"/>
      <sheetName val="G-I-F_(UA)"/>
      <sheetName val="FLash_IAS"/>
      <sheetName val="Cash_Flow_support"/>
      <sheetName val="Income_Statement_Russia_and_Ukr"/>
      <sheetName val="Class_A_Shares_Outstanding"/>
      <sheetName val="Class_B_Shares_Outstanding"/>
      <sheetName val="Dilutive_Shares_Outstanding"/>
      <sheetName val="EPS_Working"/>
      <sheetName val="Share_Price_2002"/>
      <sheetName val="RE_Working"/>
      <sheetName val="Change_of_Equity"/>
      <sheetName val="Dados_BLP"/>
      <sheetName val="Brazil_Sovereign"/>
      <sheetName val="Cover_&amp;_Parameters"/>
      <sheetName val="REALxMETA_-_CERVEJA"/>
      <sheetName val="Unidades_SAC-REVENDA"/>
      <sheetName val="GAAP_&amp;_IAS_Group_TB_&amp;_Reports_Q"/>
      <sheetName val="dep_pre"/>
      <sheetName val="Расчет_цикла"/>
      <sheetName val="Главный_лист"/>
      <sheetName val="Рецепты_партий"/>
      <sheetName val="Тоннаж_из_графика"/>
      <sheetName val="brand_definitions"/>
      <sheetName val="Group_Comparative_GAAP1"/>
      <sheetName val="Group_Comparative_IAS1"/>
      <sheetName val="R-U_IAS_History1"/>
      <sheetName val="Cash_Flow_Working1"/>
      <sheetName val="TB_GAAP1"/>
      <sheetName val="TB_IAS1"/>
      <sheetName val="Income_Statement1"/>
      <sheetName val="Balance_Sheet1"/>
      <sheetName val="Cash_Flow1"/>
      <sheetName val="G-I-F_Total1"/>
      <sheetName val="G-I-F_(RU)1"/>
      <sheetName val="G-I-F_(UA)1"/>
      <sheetName val="FLash_IAS1"/>
      <sheetName val="Cash_Flow_support1"/>
      <sheetName val="Income_Statement_Russia_and_Uk1"/>
      <sheetName val="Class_A_Shares_Outstanding1"/>
      <sheetName val="Class_B_Shares_Outstanding1"/>
      <sheetName val="Dilutive_Shares_Outstanding1"/>
      <sheetName val="EPS_Working1"/>
      <sheetName val="Share_Price_20021"/>
      <sheetName val="RE_Working1"/>
      <sheetName val="Change_of_Equity1"/>
      <sheetName val="Dados_BLP1"/>
      <sheetName val="Brazil_Sovereign1"/>
      <sheetName val="Cover_&amp;_Parameters1"/>
      <sheetName val="REALxMETA_-_CERVEJA1"/>
      <sheetName val="Unidades_SAC-REVENDA1"/>
      <sheetName val="GAAP_&amp;_IAS_Group_TB_&amp;_Reports_1"/>
      <sheetName val="dep_pre1"/>
      <sheetName val="Расчет_цикла1"/>
      <sheetName val="Главный_лист1"/>
      <sheetName val="Рецепты_партий1"/>
      <sheetName val="Тоннаж_из_графика1"/>
      <sheetName val="brand_definitions1"/>
      <sheetName val="Step2_Correlation"/>
      <sheetName val="Step2_Histogram"/>
      <sheetName val="C90_NET"/>
      <sheetName val="Data Input Sheet"/>
      <sheetName val="Volume per Region"/>
      <sheetName val="db"/>
      <sheetName val="Assum"/>
      <sheetName val="ProjectList"/>
      <sheetName val="Group_Comparative_GAAP2"/>
      <sheetName val="Group_Comparative_IAS2"/>
      <sheetName val="R-U_IAS_History2"/>
      <sheetName val="Cash_Flow_Working2"/>
      <sheetName val="TB_GAAP2"/>
      <sheetName val="TB_IAS2"/>
      <sheetName val="Income_Statement2"/>
      <sheetName val="Balance_Sheet2"/>
      <sheetName val="Cash_Flow2"/>
      <sheetName val="G-I-F_Total2"/>
      <sheetName val="G-I-F_(RU)2"/>
      <sheetName val="G-I-F_(UA)2"/>
      <sheetName val="FLash_IAS2"/>
      <sheetName val="Cash_Flow_support2"/>
      <sheetName val="Income_Statement_Russia_and_Uk2"/>
      <sheetName val="Class_A_Shares_Outstanding2"/>
      <sheetName val="Class_B_Shares_Outstanding2"/>
      <sheetName val="Dilutive_Shares_Outstanding2"/>
      <sheetName val="EPS_Working2"/>
      <sheetName val="Share_Price_20022"/>
      <sheetName val="RE_Working2"/>
      <sheetName val="Change_of_Equity2"/>
      <sheetName val="Dados_BLP2"/>
      <sheetName val="Brazil_Sovereign2"/>
      <sheetName val="Cover_&amp;_Parameters2"/>
      <sheetName val="GAAP_&amp;_IAS_Group_TB_&amp;_Reports_2"/>
      <sheetName val="REALxMETA_-_CERVEJA2"/>
      <sheetName val="Unidades_SAC-REVENDA2"/>
      <sheetName val="dep_pre2"/>
      <sheetName val="Расчет_цикла2"/>
      <sheetName val="Главный_лист2"/>
      <sheetName val="Рецепты_партий2"/>
      <sheetName val="Тоннаж_из_графика2"/>
      <sheetName val="brand_definitions2"/>
      <sheetName val="LBO_Model"/>
      <sheetName val="Calc_1"/>
      <sheetName val="Selection_Lists"/>
      <sheetName val="Data_Input_Sheet"/>
      <sheetName val="Data USA Cdn$"/>
      <sheetName val="Data USA US$"/>
      <sheetName val="FC-Bav"/>
      <sheetName val="Load Data"/>
      <sheetName val="вспом"/>
      <sheetName val="Setup"/>
      <sheetName val="UNIDADES"/>
      <sheetName val="BNR_2012 в ящике"/>
      <sheetName val="Group_Comparative_GAAP3"/>
      <sheetName val="Group_Comparative_IAS3"/>
      <sheetName val="R-U_IAS_History3"/>
      <sheetName val="Cash_Flow_Working3"/>
      <sheetName val="TB_GAAP3"/>
      <sheetName val="TB_IAS3"/>
      <sheetName val="Income_Statement3"/>
      <sheetName val="Balance_Sheet3"/>
      <sheetName val="Cash_Flow3"/>
      <sheetName val="G-I-F_Total3"/>
      <sheetName val="G-I-F_(RU)3"/>
      <sheetName val="G-I-F_(UA)3"/>
      <sheetName val="FLash_IAS3"/>
      <sheetName val="Cash_Flow_support3"/>
      <sheetName val="Income_Statement_Russia_and_Uk3"/>
      <sheetName val="Class_A_Shares_Outstanding3"/>
      <sheetName val="Class_B_Shares_Outstanding3"/>
      <sheetName val="Dilutive_Shares_Outstanding3"/>
      <sheetName val="EPS_Working3"/>
      <sheetName val="Share_Price_20023"/>
      <sheetName val="RE_Working3"/>
      <sheetName val="Change_of_Equity3"/>
      <sheetName val="Dados_BLP3"/>
      <sheetName val="Brazil_Sovereign3"/>
      <sheetName val="Cover_&amp;_Parameters3"/>
      <sheetName val="REALxMETA_-_CERVEJA3"/>
      <sheetName val="Unidades_SAC-REVENDA3"/>
      <sheetName val="GAAP_&amp;_IAS_Group_TB_&amp;_Reports_3"/>
      <sheetName val="dep_pre3"/>
      <sheetName val="Расчет_цикла3"/>
      <sheetName val="Главный_лист3"/>
      <sheetName val="Рецепты_партий3"/>
      <sheetName val="Тоннаж_из_графика3"/>
      <sheetName val="brand_definitions3"/>
      <sheetName val="LBO_Model1"/>
      <sheetName val="Calc_11"/>
      <sheetName val="Selection_Lists1"/>
      <sheetName val="Data_Input_Sheet1"/>
      <sheetName val="Volume_per_Region"/>
      <sheetName val="Data_USA_Cdn$"/>
      <sheetName val="Data_USA_US$"/>
      <sheetName val="Load_Data"/>
      <sheetName val="BNR_2012_в_ящике"/>
      <sheetName val="TGU"/>
      <sheetName val="Group_Comparative_GAAP4"/>
      <sheetName val="Group_Comparative_IAS4"/>
      <sheetName val="R-U_IAS_History4"/>
      <sheetName val="Cash_Flow_Working4"/>
      <sheetName val="TB_GAAP4"/>
      <sheetName val="TB_IAS4"/>
      <sheetName val="Income_Statement4"/>
      <sheetName val="Balance_Sheet4"/>
      <sheetName val="Cash_Flow4"/>
      <sheetName val="G-I-F_Total4"/>
      <sheetName val="G-I-F_(RU)4"/>
      <sheetName val="G-I-F_(UA)4"/>
      <sheetName val="FLash_IAS4"/>
      <sheetName val="Cash_Flow_support4"/>
      <sheetName val="Income_Statement_Russia_and_Uk4"/>
      <sheetName val="Class_A_Shares_Outstanding4"/>
      <sheetName val="Class_B_Shares_Outstanding4"/>
      <sheetName val="Dilutive_Shares_Outstanding4"/>
      <sheetName val="EPS_Working4"/>
      <sheetName val="Share_Price_20024"/>
      <sheetName val="RE_Working4"/>
      <sheetName val="Change_of_Equity4"/>
      <sheetName val="Dados_BLP4"/>
      <sheetName val="Brazil_Sovereign4"/>
      <sheetName val="Cover_&amp;_Parameters4"/>
      <sheetName val="REALxMETA_-_CERVEJA4"/>
      <sheetName val="Unidades_SAC-REVENDA4"/>
      <sheetName val="GAAP_&amp;_IAS_Group_TB_&amp;_Reports_4"/>
      <sheetName val="dep_pre4"/>
      <sheetName val="Расчет_цикла4"/>
      <sheetName val="Главный_лист4"/>
      <sheetName val="Рецепты_партий4"/>
      <sheetName val="Тоннаж_из_графика4"/>
      <sheetName val="brand_definitions4"/>
      <sheetName val="LBO_Model2"/>
      <sheetName val="Calc_12"/>
      <sheetName val="Selection_Lists2"/>
      <sheetName val="Data_Input_Sheet2"/>
      <sheetName val="Volume_per_Region1"/>
      <sheetName val="Data_USA_Cdn$1"/>
      <sheetName val="Data_USA_US$1"/>
      <sheetName val="Load_Data1"/>
      <sheetName val="BNR_2012_в_ящике1"/>
      <sheetName val="Dub. L+L"/>
      <sheetName val="Diaria"/>
      <sheetName val="ТехЛинии"/>
      <sheetName val="DATVAR"/>
      <sheetName val="#BEZUG"/>
      <sheetName val="Group_Comparative_GAAP5"/>
      <sheetName val="Group_Comparative_IAS5"/>
      <sheetName val="R-U_IAS_History5"/>
      <sheetName val="Cash_Flow_Working5"/>
      <sheetName val="TB_GAAP5"/>
      <sheetName val="TB_IAS5"/>
      <sheetName val="Income_Statement5"/>
      <sheetName val="Balance_Sheet5"/>
      <sheetName val="Cash_Flow5"/>
      <sheetName val="G-I-F_Total5"/>
      <sheetName val="G-I-F_(RU)5"/>
      <sheetName val="G-I-F_(UA)5"/>
      <sheetName val="FLash_IAS5"/>
      <sheetName val="Cash_Flow_support5"/>
      <sheetName val="Income_Statement_Russia_and_Uk5"/>
      <sheetName val="Class_A_Shares_Outstanding5"/>
      <sheetName val="Class_B_Shares_Outstanding5"/>
      <sheetName val="Dilutive_Shares_Outstanding5"/>
      <sheetName val="EPS_Working5"/>
      <sheetName val="Share_Price_20025"/>
      <sheetName val="RE_Working5"/>
      <sheetName val="Change_of_Equity5"/>
      <sheetName val="Dados_BLP5"/>
      <sheetName val="Brazil_Sovereign5"/>
      <sheetName val="Cover_&amp;_Parameters5"/>
      <sheetName val="REALxMETA_-_CERVEJA5"/>
      <sheetName val="Unidades_SAC-REVENDA5"/>
      <sheetName val="GAAP_&amp;_IAS_Group_TB_&amp;_Reports_5"/>
      <sheetName val="dep_pre5"/>
      <sheetName val="Расчет_цикла5"/>
      <sheetName val="Главный_лист5"/>
      <sheetName val="Рецепты_партий5"/>
      <sheetName val="Тоннаж_из_графика5"/>
      <sheetName val="brand_definitions5"/>
      <sheetName val="LBO_Model3"/>
      <sheetName val="Calc_13"/>
      <sheetName val="Selection_Lists3"/>
      <sheetName val="Data_Input_Sheet3"/>
      <sheetName val="Volume_per_Region2"/>
      <sheetName val="Data_USA_Cdn$2"/>
      <sheetName val="Data_USA_US$2"/>
      <sheetName val="Load_Data2"/>
      <sheetName val="BNR_2012_в_ящике2"/>
      <sheetName val="Dub__L+L"/>
      <sheetName val="Mapping"/>
      <sheetName val="Database"/>
      <sheetName val="Changes made Zone DB (Nikhil)"/>
      <sheetName val="Changes made Cat DForm (Nikhil)"/>
      <sheetName val="DForm Database"/>
      <sheetName val="Changes made FX DForm (Nikhil)"/>
      <sheetName val="FX"/>
      <sheetName val="Country table"/>
      <sheetName val="Consol"/>
      <sheetName val="Manual Corrections"/>
      <sheetName val="Summary"/>
      <sheetName val="Instructions"/>
      <sheetName val="Subreason code"/>
      <sheetName val="Remarks"/>
      <sheetName val="Cover"/>
      <sheetName val="2ITW"/>
      <sheetName val="2ITW (excl BASS)"/>
      <sheetName val="X1AME"/>
      <sheetName val="X2BU"/>
      <sheetName val="X2CA"/>
      <sheetName val="X2US"/>
      <sheetName val="X1WEU"/>
      <sheetName val="X2BE"/>
      <sheetName val="X2FR"/>
      <sheetName val="X2NL"/>
      <sheetName val="X2LU"/>
      <sheetName val="X2MA"/>
      <sheetName val="X2GB"/>
      <sheetName val="X2IT"/>
      <sheetName val="X2ES"/>
      <sheetName val="X2DE"/>
      <sheetName val="X1CEU"/>
      <sheetName val="X2BG"/>
      <sheetName val="X2BH"/>
      <sheetName val="X2CR"/>
      <sheetName val="X2CZ"/>
      <sheetName val="X2HU"/>
      <sheetName val="X2MO"/>
      <sheetName val="X2RO"/>
      <sheetName val="X2SL"/>
      <sheetName val="X1EEU"/>
      <sheetName val="X2RU"/>
      <sheetName val="X2UA"/>
      <sheetName val="X1ASI"/>
      <sheetName val="X2CN"/>
      <sheetName val="X2KR"/>
      <sheetName val="PARE"/>
      <sheetName val="X1UK"/>
      <sheetName val="INTE"/>
      <sheetName val="SD"/>
      <sheetName val="Check Zones"/>
      <sheetName val="Check Countries"/>
      <sheetName val="Overview check"/>
      <sheetName val="LUSA"/>
      <sheetName val="BNA"/>
      <sheetName val="BASSUS"/>
      <sheetName val="DB2002"/>
      <sheetName val="Changes_made_Zone_DB_(Nikhil)"/>
      <sheetName val="Changes_made_Cat_DForm_(Nikhil)"/>
      <sheetName val="DForm_Database"/>
      <sheetName val="Changes_made_FX_DForm_(Nikhil)"/>
      <sheetName val="Country_table"/>
      <sheetName val="Manual_Corrections"/>
      <sheetName val="은행"/>
      <sheetName val="6 - Analítico"/>
      <sheetName val=""/>
      <sheetName val="Group_Comparative_GAAP6"/>
      <sheetName val="Group_Comparative_IAS6"/>
      <sheetName val="R-U_IAS_History6"/>
      <sheetName val="Cash_Flow_Working6"/>
      <sheetName val="TB_GAAP6"/>
      <sheetName val="TB_IAS6"/>
      <sheetName val="Income_Statement6"/>
      <sheetName val="Balance_Sheet6"/>
      <sheetName val="Cash_Flow6"/>
      <sheetName val="G-I-F_Total6"/>
      <sheetName val="G-I-F_(RU)6"/>
      <sheetName val="G-I-F_(UA)6"/>
      <sheetName val="FLash_IAS6"/>
      <sheetName val="Cash_Flow_support6"/>
      <sheetName val="Income_Statement_Russia_and_Uk6"/>
      <sheetName val="Class_A_Shares_Outstanding6"/>
      <sheetName val="Class_B_Shares_Outstanding6"/>
      <sheetName val="Dilutive_Shares_Outstanding6"/>
      <sheetName val="EPS_Working6"/>
      <sheetName val="Share_Price_20026"/>
      <sheetName val="RE_Working6"/>
      <sheetName val="Change_of_Equity6"/>
      <sheetName val="Dados_BLP6"/>
      <sheetName val="Brazil_Sovereign6"/>
      <sheetName val="Cover_&amp;_Parameters6"/>
      <sheetName val="GAAP_&amp;_IAS_Group_TB_&amp;_Reports_6"/>
      <sheetName val="REALxMETA_-_CERVEJA6"/>
      <sheetName val="Unidades_SAC-REVENDA6"/>
      <sheetName val="dep_pre6"/>
      <sheetName val="Расчет_цикла6"/>
      <sheetName val="Главный_лист6"/>
      <sheetName val="Рецепты_партий6"/>
      <sheetName val="Тоннаж_из_графика6"/>
      <sheetName val="brand_definitions6"/>
      <sheetName val="LBO_Model4"/>
      <sheetName val="Calc_14"/>
      <sheetName val="Selection_Lists4"/>
      <sheetName val="Data_Input_Sheet4"/>
      <sheetName val="Volume_per_Region3"/>
      <sheetName val="Data_USA_Cdn$3"/>
      <sheetName val="Data_USA_US$3"/>
      <sheetName val="Load_Data3"/>
      <sheetName val="BNR_2012_в_ящике3"/>
      <sheetName val="Dub__L+L1"/>
      <sheetName val="Group_Comparative_GAAP7"/>
      <sheetName val="Group_Comparative_IAS7"/>
      <sheetName val="R-U_IAS_History7"/>
      <sheetName val="Cash_Flow_Working7"/>
      <sheetName val="TB_GAAP7"/>
      <sheetName val="TB_IAS7"/>
      <sheetName val="Income_Statement7"/>
      <sheetName val="Balance_Sheet7"/>
      <sheetName val="Cash_Flow7"/>
      <sheetName val="G-I-F_Total7"/>
      <sheetName val="G-I-F_(RU)7"/>
      <sheetName val="G-I-F_(UA)7"/>
      <sheetName val="FLash_IAS7"/>
      <sheetName val="Cash_Flow_support7"/>
      <sheetName val="Income_Statement_Russia_and_Uk7"/>
      <sheetName val="Class_A_Shares_Outstanding7"/>
      <sheetName val="Class_B_Shares_Outstanding7"/>
      <sheetName val="Dilutive_Shares_Outstanding7"/>
      <sheetName val="EPS_Working7"/>
      <sheetName val="Share_Price_20027"/>
      <sheetName val="RE_Working7"/>
      <sheetName val="Change_of_Equity7"/>
      <sheetName val="Dados_BLP7"/>
      <sheetName val="Brazil_Sovereign7"/>
      <sheetName val="Cover_&amp;_Parameters7"/>
      <sheetName val="GAAP_&amp;_IAS_Group_TB_&amp;_Reports_7"/>
      <sheetName val="REALxMETA_-_CERVEJA7"/>
      <sheetName val="Unidades_SAC-REVENDA7"/>
      <sheetName val="dep_pre7"/>
      <sheetName val="Расчет_цикла7"/>
      <sheetName val="Главный_лист7"/>
      <sheetName val="Рецепты_партий7"/>
      <sheetName val="Тоннаж_из_графика7"/>
      <sheetName val="brand_definitions7"/>
      <sheetName val="LBO_Model5"/>
      <sheetName val="Calc_15"/>
      <sheetName val="Selection_Lists5"/>
      <sheetName val="Data_Input_Sheet5"/>
      <sheetName val="Volume_per_Region4"/>
      <sheetName val="Data_USA_Cdn$4"/>
      <sheetName val="Data_USA_US$4"/>
      <sheetName val="Load_Data4"/>
      <sheetName val="BNR_2012_в_ящике4"/>
      <sheetName val="Dub__L+L2"/>
      <sheetName val="References"/>
      <sheetName val="SysCategory"/>
      <sheetName val="2ITW_(excl_BASS)"/>
      <sheetName val="Check_Zones"/>
      <sheetName val="Check_Countries"/>
      <sheetName val="Overview_check"/>
      <sheetName val="Data USA Adj US$"/>
      <sheetName val="BU16 FX"/>
      <sheetName val="Valsum"/>
      <sheetName val="Group_Comparative_GAAP8"/>
      <sheetName val="Group_Comparative_IAS8"/>
      <sheetName val="R-U_IAS_History8"/>
      <sheetName val="Cash_Flow_Working8"/>
      <sheetName val="TB_GAAP8"/>
      <sheetName val="TB_IAS8"/>
      <sheetName val="Income_Statement8"/>
      <sheetName val="Balance_Sheet8"/>
      <sheetName val="Cash_Flow8"/>
      <sheetName val="G-I-F_Total8"/>
      <sheetName val="G-I-F_(RU)8"/>
      <sheetName val="G-I-F_(UA)8"/>
      <sheetName val="FLash_IAS8"/>
      <sheetName val="Cash_Flow_support8"/>
      <sheetName val="Income_Statement_Russia_and_Uk8"/>
      <sheetName val="Class_A_Shares_Outstanding8"/>
      <sheetName val="Class_B_Shares_Outstanding8"/>
      <sheetName val="Dilutive_Shares_Outstanding8"/>
      <sheetName val="EPS_Working8"/>
      <sheetName val="Share_Price_20028"/>
      <sheetName val="RE_Working8"/>
      <sheetName val="Change_of_Equity8"/>
      <sheetName val="Dados_BLP8"/>
      <sheetName val="Brazil_Sovereign8"/>
      <sheetName val="Cover_&amp;_Parameters8"/>
      <sheetName val="REALxMETA_-_CERVEJA8"/>
      <sheetName val="Unidades_SAC-REVENDA8"/>
      <sheetName val="GAAP_&amp;_IAS_Group_TB_&amp;_Reports_8"/>
      <sheetName val="dep_pre8"/>
      <sheetName val="Расчет_цикла8"/>
      <sheetName val="Главный_лист8"/>
      <sheetName val="Рецепты_партий8"/>
      <sheetName val="Тоннаж_из_графика8"/>
      <sheetName val="brand_definitions8"/>
      <sheetName val="LBO_Model6"/>
      <sheetName val="Calc_16"/>
      <sheetName val="Selection_Lists6"/>
      <sheetName val="Data_Input_Sheet6"/>
      <sheetName val="Volume_per_Region5"/>
      <sheetName val="Data_USA_Cdn$5"/>
      <sheetName val="Data_USA_US$5"/>
      <sheetName val="BNR_2012_в_ящике5"/>
      <sheetName val="Dub__L+L3"/>
      <sheetName val="Load_Data5"/>
      <sheetName val="6_-_Analítico"/>
      <sheetName val="Subreason_code"/>
      <sheetName val="Changes_made_Zone_DB_(Nikhil)1"/>
      <sheetName val="Changes_made_Cat_DForm_(Nikhil1"/>
      <sheetName val="DForm_Database1"/>
      <sheetName val="Changes_made_FX_DForm_(Nikhil)1"/>
      <sheetName val="Country_table1"/>
      <sheetName val="Manual_Corrections1"/>
    </sheetNames>
    <sheetDataSet>
      <sheetData sheetId="0" refreshError="1"/>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refreshError="1"/>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sheetData sheetId="498"/>
      <sheetData sheetId="499"/>
      <sheetData sheetId="500"/>
      <sheetData sheetId="501" refreshError="1"/>
      <sheetData sheetId="502" refreshError="1"/>
      <sheetData sheetId="503" refreshError="1"/>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ALTERAÇÕES"/>
      <sheetName val="DEFESA"/>
      <sheetName val="CRONOGRAMA"/>
      <sheetName val="CONSOLIDADO R$"/>
      <sheetName val="RESUMO"/>
      <sheetName val="ME RESUMO"/>
      <sheetName val="SHARE TV"/>
      <sheetName val="RKG RD"/>
      <sheetName val="SIMULAÇÃO IN"/>
      <sheetName val="versão"/>
      <sheetName val="IBGE"/>
      <sheetName val="ME"/>
      <sheetName val="ON_OFF"/>
      <sheetName val="BASE-CRONO"/>
      <sheetName val="veiculos"/>
      <sheetName val="apoio"/>
      <sheetName val="L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2">
          <cell r="G2" t="str">
            <v>AÇÃO NO SITE</v>
          </cell>
        </row>
        <row r="3">
          <cell r="G3" t="str">
            <v>ALCANCE</v>
          </cell>
        </row>
        <row r="4">
          <cell r="G4" t="str">
            <v>CADASTROS</v>
          </cell>
        </row>
        <row r="5">
          <cell r="G5" t="str">
            <v>ENGAJAMENTO</v>
          </cell>
        </row>
        <row r="6">
          <cell r="G6" t="str">
            <v>ENGAJAMENTO NO APP</v>
          </cell>
        </row>
        <row r="7">
          <cell r="G7" t="str">
            <v>INSCRIÇÃO YOUTUBE</v>
          </cell>
        </row>
        <row r="8">
          <cell r="G8" t="str">
            <v>MENSAGENS</v>
          </cell>
        </row>
        <row r="9">
          <cell r="G9" t="str">
            <v>PROMOÇÃO DO APP</v>
          </cell>
        </row>
        <row r="10">
          <cell r="G10" t="str">
            <v>SEGUIDORES</v>
          </cell>
        </row>
        <row r="11">
          <cell r="G11" t="str">
            <v>TRÁFEGO</v>
          </cell>
        </row>
        <row r="12">
          <cell r="G12" t="str">
            <v>VENDAS</v>
          </cell>
        </row>
        <row r="13">
          <cell r="G13" t="str">
            <v>VISUALIZAÇÃO DE VÍDEO</v>
          </cell>
        </row>
      </sheetData>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MM-R$"/>
      <sheetName val="03-MAR ACTL"/>
      <sheetName val="Tvsa"/>
      <sheetName val="PE1"/>
      <sheetName val="RS1"/>
      <sheetName val="SC1"/>
      <sheetName val="SP1"/>
      <sheetName val="Feriados"/>
      <sheetName val="Anual"/>
      <sheetName val="TOUS"/>
      <sheetName val="BAU"/>
      <sheetName val="BH"/>
      <sheetName val="CAM"/>
      <sheetName val="CEE"/>
      <sheetName val="CUR"/>
      <sheetName val="DF"/>
      <sheetName val="PRP"/>
      <sheetName val="RIB"/>
      <sheetName val="RJ"/>
      <sheetName val="SAL"/>
      <sheetName val="SAN"/>
      <sheetName val="SCA"/>
      <sheetName val="SJC"/>
      <sheetName val="SJR"/>
      <sheetName val="SOR"/>
      <sheetName val="03-MAR%20ACTL.xls"/>
      <sheetName val="outdr"/>
      <sheetName val="Est.REV."/>
      <sheetName val="Tabelas"/>
      <sheetName val="03-MAR ACTL.xls"/>
      <sheetName val="Dados BS-04"/>
      <sheetName val="03-MAR_ACTL"/>
      <sheetName val="BANCAS"/>
      <sheetName val="MOC"/>
      <sheetName val=" Oibda"/>
      <sheetName val="TABLAS"/>
      <sheetName val="Reprovadas"/>
      <sheetName val="INTERNET"/>
      <sheetName val="BASE"/>
      <sheetName val="IVC"/>
      <sheetName val="Font Drop Down"/>
      <sheetName val="Livestock2005"/>
      <sheetName val="2. Resumo de Ativação"/>
      <sheetName val="CAPA"/>
      <sheetName val="CRONO GERAL- WORK II"/>
      <sheetName val="RESUMO"/>
      <sheetName val="OFFICE WORKER - INDOOR"/>
      <sheetName val="OFFICE WORKER - DIGITAL"/>
      <sheetName val="REDE ELEMÍDIA - WORKER"/>
      <sheetName val="RETAILER - OOH"/>
      <sheetName val="RETAILER - DIGITAL"/>
      <sheetName val="RETAILER - INDOOR"/>
      <sheetName val="Social Media - segmentações"/>
      <sheetName val="Plano Tático DBM- display"/>
      <sheetName val="Plano Tático DBM- YT"/>
      <sheetName val="RANKING SHOPPING"/>
      <sheetName val="LISTA SHOPPINGS TBD"/>
      <sheetName val="RG Depots"/>
      <sheetName val="Resumo por P"/>
      <sheetName val="Planilha1"/>
      <sheetName val="Consolidado 700K"/>
      <sheetName val="03-MAR_ACTL1"/>
      <sheetName val="03-MAR_ACTL_xls"/>
      <sheetName val="Dados_BS-04"/>
      <sheetName val="03-MAR%20ACTL_xls"/>
      <sheetName val="Consolidado_700K"/>
      <sheetName val="RECVOL"/>
      <sheetName val="RD INT 1ª"/>
      <sheetName val="03-MAR_ACTL3"/>
      <sheetName val="03-MAR%20ACTL_xls2"/>
      <sheetName val="03-MAR_ACTL_xls2"/>
      <sheetName val="Dados_BS-042"/>
      <sheetName val="_Oibda1"/>
      <sheetName val="Consolidado_700K2"/>
      <sheetName val="Est_REV_1"/>
      <sheetName val="2__Resumo_de_Ativação1"/>
      <sheetName val="CRONO_GERAL-_WORK_II1"/>
      <sheetName val="OFFICE_WORKER_-_INDOOR1"/>
      <sheetName val="OFFICE_WORKER_-_DIGITAL1"/>
      <sheetName val="REDE_ELEMÍDIA_-_WORKER1"/>
      <sheetName val="RETAILER_-_OOH1"/>
      <sheetName val="RETAILER_-_DIGITAL1"/>
      <sheetName val="RETAILER_-_INDOOR1"/>
      <sheetName val="Social_Media_-_segmentações1"/>
      <sheetName val="Plano_Tático_DBM-_display1"/>
      <sheetName val="Plano_Tático_DBM-_YT1"/>
      <sheetName val="RANKING_SHOPPING1"/>
      <sheetName val="LISTA_SHOPPINGS_TBD1"/>
      <sheetName val="Font_Drop_Down1"/>
      <sheetName val="RG_Depots1"/>
      <sheetName val="03-MAR_ACTL2"/>
      <sheetName val="03-MAR%20ACTL_xls1"/>
      <sheetName val="03-MAR_ACTL_xls1"/>
      <sheetName val="Dados_BS-041"/>
      <sheetName val="_Oibda"/>
      <sheetName val="Consolidado_700K1"/>
      <sheetName val="Est_REV_"/>
      <sheetName val="2__Resumo_de_Ativação"/>
      <sheetName val="CRONO_GERAL-_WORK_II"/>
      <sheetName val="OFFICE_WORKER_-_INDOOR"/>
      <sheetName val="OFFICE_WORKER_-_DIGITAL"/>
      <sheetName val="REDE_ELEMÍDIA_-_WORKER"/>
      <sheetName val="RETAILER_-_OOH"/>
      <sheetName val="RETAILER_-_DIGITAL"/>
      <sheetName val="RETAILER_-_INDOOR"/>
      <sheetName val="Social_Media_-_segmentações"/>
      <sheetName val="Plano_Tático_DBM-_display"/>
      <sheetName val="Plano_Tático_DBM-_YT"/>
      <sheetName val="RANKING_SHOPPING"/>
      <sheetName val="LISTA_SHOPPINGS_TBD"/>
      <sheetName val="Font_Drop_Down"/>
      <sheetName val="RG_Depots"/>
      <sheetName val="GLOSSÁR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sheetData sheetId="62"/>
      <sheetData sheetId="63"/>
      <sheetData sheetId="64"/>
      <sheetData sheetId="65"/>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Set>
  </externalBook>
</externalLink>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Goi%c3%a2nia" TargetMode="External"/><Relationship Id="rId13" Type="http://schemas.openxmlformats.org/officeDocument/2006/relationships/hyperlink" Target="https://www.bing.com/th?id=OSK.UhCGqbSdPwE-QoOkx7vwXmWzk_5nlcyMy45ENcyPggs&amp;qlt=95" TargetMode="External"/><Relationship Id="rId18" Type="http://schemas.openxmlformats.org/officeDocument/2006/relationships/hyperlink" Target="https://www.bing.com/images/search?form=xlimg&amp;q=Salvador,%20Bahia" TargetMode="External"/><Relationship Id="rId26" Type="http://schemas.openxmlformats.org/officeDocument/2006/relationships/hyperlink" Target="https://www.bing.com/images/search?form=xlimg&amp;q=Recife" TargetMode="External"/><Relationship Id="rId3" Type="http://schemas.openxmlformats.org/officeDocument/2006/relationships/hyperlink" Target="https://www.bing.com/th?id=OSK.8b55aa85b472b8fa33d2537a8c3d372c&amp;qlt=95" TargetMode="External"/><Relationship Id="rId21" Type="http://schemas.openxmlformats.org/officeDocument/2006/relationships/hyperlink" Target="https://www.bing.com/th?id=OSK.06e14d110bdbb2fdb3f35be8966d2374&amp;qlt=95" TargetMode="External"/><Relationship Id="rId7" Type="http://schemas.openxmlformats.org/officeDocument/2006/relationships/hyperlink" Target="https://www.bing.com/th?id=OSK.v_DmsFN7UalA0RCQTu-MRCrhEYbBmMZ5Mxr1R-6R6T4&amp;qlt=95" TargetMode="External"/><Relationship Id="rId12" Type="http://schemas.openxmlformats.org/officeDocument/2006/relationships/hyperlink" Target="https://www.bing.com/images/search?form=xlimg&amp;q=Bel%c3%a9m" TargetMode="External"/><Relationship Id="rId17" Type="http://schemas.openxmlformats.org/officeDocument/2006/relationships/hyperlink" Target="https://www.bing.com/th?id=OSK.tD1ZP9spa9PL91ONlsRqCScxttAhbN7AeR7JP2ZuUcU&amp;qlt=95" TargetMode="External"/><Relationship Id="rId25" Type="http://schemas.openxmlformats.org/officeDocument/2006/relationships/hyperlink" Target="https://www.bing.com/th?id=OSK.3VUnABjb5wuwjsJrD3uUbf1OmX2zT-fTbUO_4u7MwjY&amp;qlt=95" TargetMode="External"/><Relationship Id="rId2" Type="http://schemas.openxmlformats.org/officeDocument/2006/relationships/hyperlink" Target="https://www.bing.com/images/search?form=xlimg&amp;q=Rio%20de%20Janeiro" TargetMode="External"/><Relationship Id="rId16" Type="http://schemas.openxmlformats.org/officeDocument/2006/relationships/hyperlink" Target="https://www.bing.com/images/search?form=xlimg&amp;q=Curitiba" TargetMode="External"/><Relationship Id="rId20" Type="http://schemas.openxmlformats.org/officeDocument/2006/relationships/hyperlink" Target="https://www.bing.com/images/search?form=xlimg&amp;q=Fortaleza" TargetMode="External"/><Relationship Id="rId1" Type="http://schemas.openxmlformats.org/officeDocument/2006/relationships/hyperlink" Target="https://www.bing.com/th?id=OSK.NuBGOj5PN6zYlqpPkoO93uy3nPHIX8VAvvp6RtYMP0U&amp;qlt=95" TargetMode="External"/><Relationship Id="rId6" Type="http://schemas.openxmlformats.org/officeDocument/2006/relationships/hyperlink" Target="https://www.bing.com/images/search?form=xlimg&amp;q=Belo%20Horizonte" TargetMode="External"/><Relationship Id="rId11" Type="http://schemas.openxmlformats.org/officeDocument/2006/relationships/hyperlink" Target="https://www.bing.com/th?id=OSK.GTPytI5zP00wJoS8LFU_3210H-1TsoS354rEgkfE3IE&amp;qlt=95" TargetMode="External"/><Relationship Id="rId24" Type="http://schemas.openxmlformats.org/officeDocument/2006/relationships/hyperlink" Target="https://www.bing.com/images/search?form=xlimg&amp;q=Teresina" TargetMode="External"/><Relationship Id="rId5" Type="http://schemas.openxmlformats.org/officeDocument/2006/relationships/hyperlink" Target="https://www.bing.com/th?id=OSK.KP5DHNxO07haXcfqbdTJ9nhIAhiPIdLLDTcYUP48xFo&amp;qlt=95" TargetMode="External"/><Relationship Id="rId15" Type="http://schemas.openxmlformats.org/officeDocument/2006/relationships/hyperlink" Target="https://www.bing.com/th?id=OSK.RD7u3DsihCSK2ntikY3jBruAnXepnWIn3LXh7An9hUI&amp;qlt=95" TargetMode="External"/><Relationship Id="rId23" Type="http://schemas.openxmlformats.org/officeDocument/2006/relationships/hyperlink" Target="https://www.bing.com/th?id=OSK.aabc6eb3df9e10aea8a3ba6b8485c55b&amp;qlt=95" TargetMode="External"/><Relationship Id="rId10" Type="http://schemas.openxmlformats.org/officeDocument/2006/relationships/hyperlink" Target="https://www.bing.com/images/search?form=xlimg&amp;q=Bras%c3%adlia" TargetMode="External"/><Relationship Id="rId19" Type="http://schemas.openxmlformats.org/officeDocument/2006/relationships/hyperlink" Target="https://www.bing.com/th?id=OSK.3tUE_W_I0bo5likwWXwKGfzg_3e2LHl2C_2vT3m8vA8&amp;qlt=95" TargetMode="External"/><Relationship Id="rId4" Type="http://schemas.openxmlformats.org/officeDocument/2006/relationships/hyperlink" Target="https://www.bing.com/images/search?form=xlimg&amp;q=S%c3%a3o%20Paulo" TargetMode="External"/><Relationship Id="rId9" Type="http://schemas.openxmlformats.org/officeDocument/2006/relationships/hyperlink" Target="https://www.bing.com/th?id=OSK.dc9705a8db8528faac35de15f4d07b8b&amp;qlt=95" TargetMode="External"/><Relationship Id="rId14" Type="http://schemas.openxmlformats.org/officeDocument/2006/relationships/hyperlink" Target="https://www.bing.com/images/search?form=xlimg&amp;q=Manaus" TargetMode="External"/><Relationship Id="rId22" Type="http://schemas.openxmlformats.org/officeDocument/2006/relationships/hyperlink" Target="https://www.bing.com/images/search?form=xlimg&amp;q=S%c3%a3o%20Lu%c3%ads,%20Maranh%c3%a3o"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 name="%IsRefreshable">
          <flag name="ShowInCardView"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 name="%EntitySubDomainId">
          <flag name="ShowInCardView" value="0"/>
          <flag name="ShowInDotNotation" value="0"/>
          <flag name="ShowInAutoComplete" value="0"/>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Srd>
</file>

<file path=xl/richData/rdarray.xml><?xml version="1.0" encoding="utf-8"?>
<arrayData xmlns="http://schemas.microsoft.com/office/spreadsheetml/2017/richdata2" count="17">
  <a r="1">
    <v t="s">UTC−3</v>
  </a>
  <a r="1">
    <v t="r">7</v>
  </a>
  <a r="1">
    <v t="r">19</v>
  </a>
  <a r="1">
    <v t="r">30</v>
  </a>
  <a r="1">
    <v t="r">41</v>
  </a>
  <a r="1">
    <v t="s">Ibaneis Rocha (Governador)</v>
  </a>
  <a r="1">
    <v t="s">America/Belem</v>
  </a>
  <a r="1">
    <v t="r">63</v>
  </a>
  <a r="1">
    <v t="s">UTC−04:00</v>
  </a>
  <a r="1">
    <v t="r">75</v>
  </a>
  <a r="2">
    <v t="s">UTC−3</v>
    <v t="s">UTC−2</v>
  </a>
  <a r="1">
    <v t="r">87</v>
  </a>
  <a r="1">
    <v t="r">98</v>
  </a>
  <a r="2">
    <v t="r">109</v>
    <v t="r">110</v>
  </a>
  <a r="1">
    <v t="r">121</v>
  </a>
  <a r="1">
    <v t="r">132</v>
  </a>
  <a r="1">
    <v t="r">143</v>
  </a>
</arrayData>
</file>

<file path=xl/richData/rdrichvalue.xml><?xml version="1.0" encoding="utf-8"?>
<rvData xmlns="http://schemas.microsoft.com/office/spreadsheetml/2017/richdata" count="148">
  <rv s="0">
    <v>536870912</v>
    <v>Rio de Janeiro</v>
    <v>bd69fe3d-bddf-02b9-aeb0-0384ff4b73dd</v>
    <v>pt-BR</v>
    <v>Map</v>
  </rv>
  <rv s="1">
    <fb>1260.029215</fb>
    <v>9</v>
  </rv>
  <rv s="0">
    <v>536870912</v>
    <v>Rio de Janeiro</v>
    <v>3f5a22fa-26bd-86f9-0345-3a6206e8aab5</v>
    <v>pt-BR</v>
    <v>Map</v>
  </rv>
  <rv s="2">
    <v>0</v>
  </rv>
  <rv s="3">
    <v>0</v>
    <v>7</v>
    <v>0</v>
    <v>7</v>
    <v>0</v>
    <v>Image of Rio de Janeiro</v>
  </rv>
  <rv s="1">
    <fb>-22.911111111111101</fb>
    <v>10</v>
  </rv>
  <rv s="4">
    <v>https://www.bing.com/search?q=Rio+de+Janeiro&amp;form=skydnc</v>
    <v>Aprenda mais com Bing</v>
  </rv>
  <rv s="0">
    <v>805306368</v>
    <v>Eduardo Cavaliere (Prefeito)</v>
    <v>8a297ffa-7f48-f68c-5873-ed29debf1ec2</v>
    <v>pt-BR</v>
    <v>Generic</v>
  </rv>
  <rv s="2">
    <v>1</v>
  </rv>
  <rv s="1">
    <fb>-43.205555555555598</fb>
    <v>10</v>
  </rv>
  <rv s="0">
    <v>536870912</v>
    <v>Brasil</v>
    <v>a828cf41-b938-49fe-7986-4b336618d413</v>
    <v>pt-BR</v>
    <v>Map</v>
  </rv>
  <rv s="1">
    <fb>6730729</fb>
    <v>9</v>
  </rv>
  <rv s="5">
    <v>#VALUE!</v>
    <v>pt-BR</v>
    <v>bd69fe3d-bddf-02b9-aeb0-0384ff4b73dd</v>
    <v>536870912</v>
    <v>1</v>
    <v>1</v>
    <v>2</v>
    <v>3</v>
    <v>Rio de Janeiro</v>
    <v>5</v>
    <v>6</v>
    <v>Map</v>
    <v>7</v>
    <v>8</v>
    <v>1</v>
    <v>Rio de Janeiro, also known simply as Rio, is the capital of the state of Rio de Janeiro. It is the second-most-populous city in Brazil after São Paulo and the sixth-most-populous city in the Americas.</v>
    <v>2</v>
    <v>3</v>
    <v>4</v>
    <v>5</v>
    <v>6</v>
    <v>8</v>
    <v>9</v>
    <v>Rio de Janeiro</v>
    <v>10</v>
    <v>11</v>
    <v>Rio de Janeiro</v>
    <v>mdp/vdpid/6557396357261295617</v>
  </rv>
  <rv s="0">
    <v>536870912</v>
    <v>São Paulo</v>
    <v>c6cf2f6e-626c-4267-ae48-9e13ea74d2b9</v>
    <v>pt-BR</v>
    <v>Map</v>
  </rv>
  <rv s="1">
    <fb>1523</fb>
    <v>9</v>
  </rv>
  <rv s="0">
    <v>536870912</v>
    <v>São Paulo</v>
    <v>4d56ae2d-1aad-8c4f-dca2-4456acc12f89</v>
    <v>pt-BR</v>
    <v>Map</v>
  </rv>
  <rv s="3">
    <v>1</v>
    <v>7</v>
    <v>11</v>
    <v>7</v>
    <v>0</v>
    <v>Image of São Paulo</v>
  </rv>
  <rv s="1">
    <fb>-23.550394444443999</fb>
    <v>10</v>
  </rv>
  <rv s="4">
    <v>https://www.bing.com/search?q=S%c3%a3o+Paulo&amp;form=skydnc</v>
    <v>Aprenda mais com Bing</v>
  </rv>
  <rv s="0">
    <v>805306368</v>
    <v>Ricardo Nunes (Prefeito)</v>
    <v>4f018804-6efa-bd7c-bf44-2b96dc95aaeb</v>
    <v>pt-BR</v>
    <v>Generic</v>
  </rv>
  <rv s="2">
    <v>2</v>
  </rv>
  <rv s="1">
    <fb>-46.633947222221998</fb>
    <v>10</v>
  </rv>
  <rv s="1">
    <fb>11904961</fb>
    <v>9</v>
  </rv>
  <rv s="5">
    <v>#VALUE!</v>
    <v>pt-BR</v>
    <v>c6cf2f6e-626c-4267-ae48-9e13ea74d2b9</v>
    <v>536870912</v>
    <v>1</v>
    <v>12</v>
    <v>2</v>
    <v>3</v>
    <v>São Paulo</v>
    <v>5</v>
    <v>6</v>
    <v>Map</v>
    <v>7</v>
    <v>8</v>
    <v>14</v>
    <v>São Paulo is the capital city of the state of the same name, as well as the most populous city in Brazil, South America, the Americas, and in both the Western and Southern Hemispheres. The city exerts international influence in commerce, ...</v>
    <v>15</v>
    <v>3</v>
    <v>16</v>
    <v>17</v>
    <v>18</v>
    <v>20</v>
    <v>21</v>
    <v>São Paulo</v>
    <v>10</v>
    <v>22</v>
    <v>São Paulo</v>
    <v>mdp/vdpid/6461109125223809041</v>
  </rv>
  <rv s="0">
    <v>536870912</v>
    <v>Belo Horizonte</v>
    <v>7d1c2d93-f138-98ba-29b3-c39c6ce5b7d8</v>
    <v>pt-BR</v>
    <v>Map</v>
  </rv>
  <rv s="1">
    <fb>330.9</fb>
    <v>9</v>
  </rv>
  <rv s="0">
    <v>536870912</v>
    <v>Minas Gerais</v>
    <v>974e2066-dee0-aecd-c973-50babb750033</v>
    <v>pt-BR</v>
    <v>Map</v>
  </rv>
  <rv s="3">
    <v>2</v>
    <v>7</v>
    <v>13</v>
    <v>7</v>
    <v>0</v>
    <v>Image of Belo Horizonte</v>
  </rv>
  <rv s="1">
    <fb>-19.928055555555598</fb>
    <v>10</v>
  </rv>
  <rv s="4">
    <v>https://www.bing.com/search?q=Belo+Horizonte&amp;form=skydnc</v>
    <v>Aprenda mais com Bing</v>
  </rv>
  <rv s="0">
    <v>805306368</v>
    <v>Álvaro Damião (Prefeito)</v>
    <v>348a09ec-3bab-d421-7d8a-e857c3b0b11b</v>
    <v>pt-BR</v>
    <v>Generic</v>
  </rv>
  <rv s="2">
    <v>3</v>
  </rv>
  <rv s="1">
    <fb>-43.941944444444403</fb>
    <v>10</v>
  </rv>
  <rv s="1">
    <fb>2415872</fb>
    <v>9</v>
  </rv>
  <rv s="5">
    <v>#VALUE!</v>
    <v>pt-BR</v>
    <v>7d1c2d93-f138-98ba-29b3-c39c6ce5b7d8</v>
    <v>536870912</v>
    <v>1</v>
    <v>14</v>
    <v>2</v>
    <v>3</v>
    <v>Belo Horizonte</v>
    <v>5</v>
    <v>6</v>
    <v>Map</v>
    <v>7</v>
    <v>8</v>
    <v>25</v>
    <v>Belo Horizonte is the sixth-largest city in Brazil, with a population of around 2.4 million, and the third largest metropolitan area, containing a population of 6 million. It is the 13th-largest city in South America and the 18th-largest in the ...</v>
    <v>26</v>
    <v>3</v>
    <v>27</v>
    <v>28</v>
    <v>29</v>
    <v>31</v>
    <v>32</v>
    <v>Belo Horizonte</v>
    <v>10</v>
    <v>33</v>
    <v>Belo Horizonte</v>
    <v>mdp/vdpid/6508866595429810177</v>
  </rv>
  <rv s="0">
    <v>536870912</v>
    <v>Goiânia</v>
    <v>1829f4c1-96fd-bd18-3015-b31e76f2f860</v>
    <v>pt-BR</v>
    <v>Map</v>
  </rv>
  <rv s="1">
    <fb>789</fb>
    <v>9</v>
  </rv>
  <rv s="0">
    <v>536870912</v>
    <v>Goiás</v>
    <v>38750702-647a-b72a-2cec-e4a55e078f36</v>
    <v>pt-BR</v>
    <v>Map</v>
  </rv>
  <rv s="3">
    <v>3</v>
    <v>7</v>
    <v>15</v>
    <v>7</v>
    <v>0</v>
    <v>Image of Goiânia</v>
  </rv>
  <rv s="1">
    <fb>-16.6805555555556</fb>
    <v>10</v>
  </rv>
  <rv s="4">
    <v>https://www.bing.com/search?q=Goi%c3%a2nia&amp;form=skydnc</v>
    <v>Aprenda mais com Bing</v>
  </rv>
  <rv s="0">
    <v>805306368</v>
    <v>Sandro Mabel (Prefeito)</v>
    <v>30d8d70e-b98d-4b37-baa6-119acc74d3dd</v>
    <v>pt-BR</v>
    <v>Generic</v>
  </rv>
  <rv s="2">
    <v>4</v>
  </rv>
  <rv s="1">
    <fb>-49.2563888888889</fb>
    <v>10</v>
  </rv>
  <rv s="1">
    <fb>1503256</fb>
    <v>9</v>
  </rv>
  <rv s="5">
    <v>#VALUE!</v>
    <v>pt-BR</v>
    <v>1829f4c1-96fd-bd18-3015-b31e76f2f860</v>
    <v>536870912</v>
    <v>1</v>
    <v>16</v>
    <v>2</v>
    <v>3</v>
    <v>Goiânia</v>
    <v>5</v>
    <v>6</v>
    <v>Map</v>
    <v>7</v>
    <v>8</v>
    <v>36</v>
    <v>Goiânia is the capital and largest city of the Brazilian state of Goiás. With a population of 1,536,097, it is the second-largest city in the Central-West Region and the 10th-largest in the country. Its metropolitan area has a population of ...</v>
    <v>37</v>
    <v>3</v>
    <v>38</v>
    <v>39</v>
    <v>40</v>
    <v>42</v>
    <v>43</v>
    <v>Goiânia</v>
    <v>10</v>
    <v>44</v>
    <v>Goiânia</v>
    <v>mdp/vdpid/6407912423524663297</v>
  </rv>
  <rv s="0">
    <v>536870912</v>
    <v>Brasília</v>
    <v>0f4c1a26-f33c-b6de-a63f-578da6617369</v>
    <v>pt-BR</v>
    <v>Map</v>
  </rv>
  <rv s="1">
    <fb>5802</fb>
    <v>9</v>
  </rv>
  <rv s="0">
    <v>536870912</v>
    <v>Distrito Federal</v>
    <v>88dfc3b6-8e7a-694d-61b2-96d14f226ec4</v>
    <v>pt-BR</v>
    <v>Map</v>
  </rv>
  <rv s="3">
    <v>4</v>
    <v>7</v>
    <v>17</v>
    <v>7</v>
    <v>0</v>
    <v>Image of Brasília</v>
  </rv>
  <rv s="1">
    <fb>-15.793888888889001</fb>
    <v>10</v>
  </rv>
  <rv s="4">
    <v>https://www.bing.com/search?q=Bras%c3%adlia&amp;form=skydnc</v>
    <v>Aprenda mais com Bing</v>
  </rv>
  <rv s="2">
    <v>5</v>
  </rv>
  <rv s="1">
    <fb>-47.882777777778003</fb>
    <v>10</v>
  </rv>
  <rv s="1">
    <fb>2996899</fb>
    <v>9</v>
  </rv>
  <rv s="5">
    <v>#VALUE!</v>
    <v>pt-BR</v>
    <v>0f4c1a26-f33c-b6de-a63f-578da6617369</v>
    <v>536870912</v>
    <v>1</v>
    <v>18</v>
    <v>2</v>
    <v>3</v>
    <v>Brasília</v>
    <v>5</v>
    <v>6</v>
    <v>Map</v>
    <v>7</v>
    <v>8</v>
    <v>47</v>
    <v>Brasília is the capital city of Brazil and the Federal District. Located in the Brazilian Highlands in the country's Central-West region, it was founded by President Juscelino Kubitschek on 21 April 1960, to replace Rio de Janeiro as the ...</v>
    <v>48</v>
    <v>3</v>
    <v>49</v>
    <v>50</v>
    <v>51</v>
    <v>52</v>
    <v>53</v>
    <v>Brasília</v>
    <v>10</v>
    <v>54</v>
    <v>Brasília</v>
    <v>mdp/vdpid/6407970072035328001</v>
  </rv>
  <rv s="0">
    <v>536870912</v>
    <v>Belém</v>
    <v>19b9814d-03b5-b9a5-2607-ca75413f8674</v>
    <v>pt-BR</v>
    <v>Map</v>
  </rv>
  <rv s="1">
    <fb>1059.4580000000001</fb>
    <v>9</v>
  </rv>
  <rv s="0">
    <v>536870912</v>
    <v>Pará</v>
    <v>7a0db70a-73db-e83d-e548-6fab7a523b35</v>
    <v>pt-BR</v>
    <v>Map</v>
  </rv>
  <rv s="2">
    <v>6</v>
  </rv>
  <rv s="3">
    <v>5</v>
    <v>7</v>
    <v>19</v>
    <v>7</v>
    <v>0</v>
    <v>Image of Belém</v>
  </rv>
  <rv s="1">
    <fb>-1.4558333333333</fb>
    <v>10</v>
  </rv>
  <rv s="4">
    <v>https://www.bing.com/search?q=Bel%c3%a9m+Par%c3%a1&amp;form=skydnc</v>
    <v>Aprenda mais com Bing</v>
  </rv>
  <rv s="0">
    <v>805306368</v>
    <v>Igor Normando (Prefeito)</v>
    <v>e27070e2-fc34-a983-a54a-a1b6f2985dde</v>
    <v>pt-BR</v>
    <v>Generic</v>
  </rv>
  <rv s="2">
    <v>7</v>
  </rv>
  <rv s="1">
    <fb>-48.503888888889001</fb>
    <v>10</v>
  </rv>
  <rv s="1">
    <fb>1397315</fb>
    <v>9</v>
  </rv>
  <rv s="5">
    <v>#VALUE!</v>
    <v>pt-BR</v>
    <v>19b9814d-03b5-b9a5-2607-ca75413f8674</v>
    <v>536870912</v>
    <v>1</v>
    <v>20</v>
    <v>2</v>
    <v>3</v>
    <v>Belém</v>
    <v>5</v>
    <v>6</v>
    <v>Map</v>
    <v>7</v>
    <v>8</v>
    <v>57</v>
    <v/>
    <v>58</v>
    <v>59</v>
    <v>60</v>
    <v>61</v>
    <v>62</v>
    <v>64</v>
    <v>65</v>
    <v>Belém</v>
    <v>10</v>
    <v>66</v>
    <v>Belém</v>
    <v>mdp/vdpid/6388624786607570945</v>
  </rv>
  <rv s="0">
    <v>536870912</v>
    <v>Manaus</v>
    <v>0e7323bc-9e74-834a-bf82-eb015e395767</v>
    <v>pt-BR</v>
    <v>Map</v>
  </rv>
  <rv s="1">
    <fb>11401.092000000001</fb>
    <v>9</v>
  </rv>
  <rv s="0">
    <v>536870912</v>
    <v>Amazonas</v>
    <v>f79e57ca-6fc1-5a6a-015b-38d90f33902f</v>
    <v>pt-BR</v>
    <v>Map</v>
  </rv>
  <rv s="2">
    <v>8</v>
  </rv>
  <rv s="3">
    <v>6</v>
    <v>7</v>
    <v>21</v>
    <v>7</v>
    <v>0</v>
    <v>Image of Manaus</v>
  </rv>
  <rv s="1">
    <fb>-3.1188888888888902</fb>
    <v>10</v>
  </rv>
  <rv s="4">
    <v>https://www.bing.com/search?q=Manaus&amp;form=skydnc</v>
    <v>Aprenda mais com Bing</v>
  </rv>
  <rv s="0">
    <v>805306368</v>
    <v>David Almeida (Prefeito)</v>
    <v>f1836c91-7596-b990-808c-0527c2c08e8a</v>
    <v>pt-BR</v>
    <v>Generic</v>
  </rv>
  <rv s="2">
    <v>9</v>
  </rv>
  <rv s="1">
    <fb>-60.021666666666697</fb>
    <v>10</v>
  </rv>
  <rv s="1">
    <fb>2303732</fb>
    <v>9</v>
  </rv>
  <rv s="5">
    <v>#VALUE!</v>
    <v>pt-BR</v>
    <v>0e7323bc-9e74-834a-bf82-eb015e395767</v>
    <v>536870912</v>
    <v>1</v>
    <v>22</v>
    <v>2</v>
    <v>3</v>
    <v>Manaus</v>
    <v>5</v>
    <v>6</v>
    <v>Map</v>
    <v>7</v>
    <v>8</v>
    <v>69</v>
    <v>Manaus is the capital and largest city of the Brazilian state of Amazonas. It is the seventh-largest city in Brazil, with an estimated 2024 population of 2,279,686 distributed over a land area of about 11,401 km. Located at the east centre of ...</v>
    <v>70</v>
    <v>71</v>
    <v>72</v>
    <v>73</v>
    <v>74</v>
    <v>76</v>
    <v>77</v>
    <v>Manaus</v>
    <v>10</v>
    <v>78</v>
    <v>Manaus</v>
    <v>mdp/vdpid/6380626315971657730</v>
  </rv>
  <rv s="0">
    <v>536870912</v>
    <v>Curitiba</v>
    <v>9de3a316-28c1-de67-4f2f-b5f04beb753a</v>
    <v>pt-BR</v>
    <v>Map</v>
  </rv>
  <rv s="1">
    <fb>430.74020999999999</fb>
    <v>9</v>
  </rv>
  <rv s="0">
    <v>536870912</v>
    <v>Paraná</v>
    <v>a33450c4-459a-0682-41ee-635b343dd785</v>
    <v>pt-BR</v>
    <v>Map</v>
  </rv>
  <rv s="2">
    <v>10</v>
  </rv>
  <rv s="3">
    <v>7</v>
    <v>7</v>
    <v>23</v>
    <v>7</v>
    <v>0</v>
    <v>Image of Curitiba</v>
  </rv>
  <rv s="1">
    <fb>-25.429722222222001</fb>
    <v>10</v>
  </rv>
  <rv s="4">
    <v>https://www.bing.com/search?q=Curitiba&amp;form=skydnc</v>
    <v>Aprenda mais com Bing</v>
  </rv>
  <rv s="0">
    <v>805306368</v>
    <v>Eduardo Pimentel (Prefeito)</v>
    <v>c685f14a-51f4-0ee6-a453-dd0adae6daee</v>
    <v>pt-BR</v>
    <v>Generic</v>
  </rv>
  <rv s="2">
    <v>11</v>
  </rv>
  <rv s="1">
    <fb>-49.271944444444003</fb>
    <v>10</v>
  </rv>
  <rv s="1">
    <fb>1830795</fb>
    <v>9</v>
  </rv>
  <rv s="5">
    <v>#VALUE!</v>
    <v>pt-BR</v>
    <v>9de3a316-28c1-de67-4f2f-b5f04beb753a</v>
    <v>536870912</v>
    <v>1</v>
    <v>24</v>
    <v>2</v>
    <v>3</v>
    <v>Curitiba</v>
    <v>5</v>
    <v>6</v>
    <v>Map</v>
    <v>7</v>
    <v>8</v>
    <v>81</v>
    <v>Curitiba is the capital and largest city in the state of Paraná in Southern Brazil. The city's population was 1,829,225 as of 2024, making it the eighth most populous city in Brazil and the largest in Brazil's South Region. The Curitiba ...</v>
    <v>82</v>
    <v>83</v>
    <v>84</v>
    <v>85</v>
    <v>86</v>
    <v>88</v>
    <v>89</v>
    <v>Curitiba</v>
    <v>10</v>
    <v>90</v>
    <v>Curitiba</v>
    <v>mdp/vdpid/6461586417104453633</v>
  </rv>
  <rv s="0">
    <v>536870912</v>
    <v>Salvador, Bahia</v>
    <v>c5ab7830-9611-6d00-5607-a97cd3cb3985</v>
    <v>pt-BR</v>
    <v>Map</v>
  </rv>
  <rv s="1">
    <fb>693</fb>
    <v>9</v>
  </rv>
  <rv s="0">
    <v>536870912</v>
    <v>Bahia</v>
    <v>e904684f-6d5b-f7bb-c27d-bdb50a0ec8ab</v>
    <v>pt-BR</v>
    <v>Map</v>
  </rv>
  <rv s="3">
    <v>8</v>
    <v>7</v>
    <v>25</v>
    <v>7</v>
    <v>0</v>
    <v>Image of Salvador, Bahia</v>
  </rv>
  <rv s="1">
    <fb>-12.9830555555556</fb>
    <v>10</v>
  </rv>
  <rv s="4">
    <v>https://www.bing.com/search?q=Salvador&amp;form=skydnc</v>
    <v>Aprenda mais com Bing</v>
  </rv>
  <rv s="0">
    <v>805306368</v>
    <v>Bruno Reis (Prefeito)</v>
    <v>34c45e44-139c-ffc3-1b34-9b48e7034bca</v>
    <v>pt-BR</v>
    <v>Generic</v>
  </rv>
  <rv s="2">
    <v>12</v>
  </rv>
  <rv s="1">
    <fb>-38.492777777777803</fb>
    <v>10</v>
  </rv>
  <rv s="1">
    <fb>2564204</fb>
    <v>9</v>
  </rv>
  <rv s="5">
    <v>#VALUE!</v>
    <v>pt-BR</v>
    <v>c5ab7830-9611-6d00-5607-a97cd3cb3985</v>
    <v>536870912</v>
    <v>1</v>
    <v>26</v>
    <v>2</v>
    <v>3</v>
    <v>Salvador, Bahia</v>
    <v>5</v>
    <v>6</v>
    <v>Map</v>
    <v>7</v>
    <v>8</v>
    <v>93</v>
    <v>Salvador is a Brazilian municipality and capital city of the state of Bahia. Situated in the Zona da Mata in the Northeast Region of Brazil, Salvador is recognized throughout the country and internationally for its cuisine, music, and ...</v>
    <v>94</v>
    <v>3</v>
    <v>95</v>
    <v>96</v>
    <v>97</v>
    <v>99</v>
    <v>100</v>
    <v>Salvador, Bahia</v>
    <v>10</v>
    <v>101</v>
    <v>Salvador, Bahia</v>
    <v>mdp/vdpid/6505772832406896644</v>
  </rv>
  <rv s="0">
    <v>536870912</v>
    <v>Fortaleza</v>
    <v>1e17d357-221f-4eab-3680-b32a5807a0e9</v>
    <v>pt-BR</v>
    <v>Map</v>
  </rv>
  <rv s="1">
    <fb>314.93</fb>
    <v>9</v>
  </rv>
  <rv s="0">
    <v>536870912</v>
    <v>Ceará</v>
    <v>b598e20e-29fb-ccf6-be0e-2650e6ba40c5</v>
    <v>pt-BR</v>
    <v>Map</v>
  </rv>
  <rv s="3">
    <v>9</v>
    <v>7</v>
    <v>27</v>
    <v>7</v>
    <v>0</v>
    <v>Image of Fortaleza</v>
  </rv>
  <rv s="1">
    <fb>-3.7275</fb>
    <v>10</v>
  </rv>
  <rv s="4">
    <v>https://www.bing.com/search?q=Fortaleza&amp;form=skydnc</v>
    <v>Aprenda mais com Bing</v>
  </rv>
  <rv s="0">
    <v>805306368</v>
    <v>Evandro Leitão (Prefeito)</v>
    <v>46e0a2e6-b09b-0603-3e8b-63302d746bbb</v>
    <v>pt-BR</v>
    <v>Generic</v>
  </rv>
  <rv s="0">
    <v>805306368</v>
    <v>Gabriella Aguiar (Vice-prefeito)</v>
    <v>084edf15-c810-8ca2-0659-67c868955ebe</v>
    <v>pt-BR</v>
    <v>Generic</v>
  </rv>
  <rv s="2">
    <v>13</v>
  </rv>
  <rv s="1">
    <fb>-38.527500000000003</fb>
    <v>10</v>
  </rv>
  <rv s="1">
    <fb>2578483</fb>
    <v>9</v>
  </rv>
  <rv s="5">
    <v>#VALUE!</v>
    <v>pt-BR</v>
    <v>1e17d357-221f-4eab-3680-b32a5807a0e9</v>
    <v>536870912</v>
    <v>1</v>
    <v>28</v>
    <v>2</v>
    <v>3</v>
    <v>Fortaleza</v>
    <v>5</v>
    <v>6</v>
    <v>Map</v>
    <v>7</v>
    <v>8</v>
    <v>104</v>
    <v>Fortaleza is the state capital of Ceará, located in Northeastern Brazil. It is Brazil's fourth largest city—Fortaleza surpassed Salvador in 2024 census with a population of slightly over 2.5 million. Currently, it is the eleventh richest city in ...</v>
    <v>105</v>
    <v>3</v>
    <v>106</v>
    <v>107</v>
    <v>108</v>
    <v>111</v>
    <v>112</v>
    <v>Fortaleza</v>
    <v>10</v>
    <v>113</v>
    <v>Fortaleza</v>
    <v>mdp/vdpid/6488671305439641601</v>
  </rv>
  <rv s="0">
    <v>536870912</v>
    <v>São Luís, Maranhão</v>
    <v>0d9a2270-bec5-b9fe-5a63-fd6e2ed304cb</v>
    <v>pt-BR</v>
    <v>Map</v>
  </rv>
  <rv s="1">
    <fb>827.14099999999996</fb>
    <v>9</v>
  </rv>
  <rv s="0">
    <v>536870912</v>
    <v>Maranhão</v>
    <v>98274980-9da4-ff5e-78a1-e512bb4179ca</v>
    <v>pt-BR</v>
    <v>Map</v>
  </rv>
  <rv s="3">
    <v>10</v>
    <v>7</v>
    <v>29</v>
    <v>7</v>
    <v>0</v>
    <v>Image of São Luís, Maranhão</v>
  </rv>
  <rv s="1">
    <fb>-2.5299999999999998</fb>
    <v>10</v>
  </rv>
  <rv s="4">
    <v>https://www.bing.com/search?q=S%c3%a3o+Lu%c3%ads+Maranh%c3%a3o&amp;form=skydnc</v>
    <v>Aprenda mais com Bing</v>
  </rv>
  <rv s="0">
    <v>805306368</v>
    <v>Esmênia Miranda (Prefeito)</v>
    <v>39297e99-e16b-01dc-ced1-4a6a6c7d3685</v>
    <v>pt-BR</v>
    <v>Generic</v>
  </rv>
  <rv s="2">
    <v>14</v>
  </rv>
  <rv s="1">
    <fb>-44.302777777777997</fb>
    <v>10</v>
  </rv>
  <rv s="1">
    <fb>1089215</fb>
    <v>9</v>
  </rv>
  <rv s="6">
    <v>#VALUE!</v>
    <v>pt-BR</v>
    <v>0d9a2270-bec5-b9fe-5a63-fd6e2ed304cb</v>
    <v>536870912</v>
    <v>1</v>
    <v>30</v>
    <v>2</v>
    <v>31</v>
    <v>São Luís, Maranhão</v>
    <v>5</v>
    <v>6</v>
    <v>Map</v>
    <v>7</v>
    <v>8</v>
    <v>116</v>
    <v>São Luís is the capital and largest city of the Brazilian state of Maranhão. The city is located on São Luís Island, in the Baía de São Marcos, an extension of the Atlantic Ocean which forms the estuary of Pindaré, Mearim, Itapecuru and other ...</v>
    <v>117</v>
    <v>118</v>
    <v>119</v>
    <v>120</v>
    <v>122</v>
    <v>123</v>
    <v>São Luís, Maranhão</v>
    <v>10</v>
    <v>124</v>
    <v>São Luís, Maranhão</v>
    <v>mdp/vdpid/6485588286210310145</v>
  </rv>
  <rv s="0">
    <v>536870912</v>
    <v>Teresina</v>
    <v>56cf9d17-8e80-24c2-087b-559ee99aa747</v>
    <v>pt-BR</v>
    <v>Map</v>
  </rv>
  <rv s="1">
    <fb>1381.981</fb>
    <v>9</v>
  </rv>
  <rv s="0">
    <v>536870912</v>
    <v>Piauí</v>
    <v>ab11433a-8357-ae6d-67fe-8570cc271399</v>
    <v>pt-BR</v>
    <v>Map</v>
  </rv>
  <rv s="3">
    <v>11</v>
    <v>7</v>
    <v>32</v>
    <v>7</v>
    <v>0</v>
    <v>Image of Teresina</v>
  </rv>
  <rv s="1">
    <fb>-5.0902777777777803</fb>
    <v>10</v>
  </rv>
  <rv s="4">
    <v>https://www.bing.com/search?q=Teresina&amp;form=skydnc</v>
    <v>Aprenda mais com Bing</v>
  </rv>
  <rv s="0">
    <v>805306368</v>
    <v>Sílvio Mendes (Prefeito)</v>
    <v>42dbcf9d-91d9-99db-fdb0-f119de4dcebe</v>
    <v>pt-BR</v>
    <v>Generic</v>
  </rv>
  <rv s="2">
    <v>15</v>
  </rv>
  <rv s="1">
    <fb>-42.816666666666698</fb>
    <v>10</v>
  </rv>
  <rv s="1">
    <fb>905692</fb>
    <v>9</v>
  </rv>
  <rv s="6">
    <v>#VALUE!</v>
    <v>pt-BR</v>
    <v>56cf9d17-8e80-24c2-087b-559ee99aa747</v>
    <v>536870912</v>
    <v>1</v>
    <v>33</v>
    <v>2</v>
    <v>31</v>
    <v>Teresina</v>
    <v>5</v>
    <v>6</v>
    <v>Map</v>
    <v>7</v>
    <v>8</v>
    <v>127</v>
    <v>Teresina is the capital and most populous municipality in the Brazilian state of Piauí. Being located in north-central Piauí 366 km from the coast, it is the only capital in the Brazilian Northeast that is not located on the shores of the ...</v>
    <v>128</v>
    <v>129</v>
    <v>130</v>
    <v>131</v>
    <v>133</v>
    <v>134</v>
    <v>Teresina</v>
    <v>10</v>
    <v>135</v>
    <v>Teresina</v>
    <v>mdp/vdpid/6486838427877638145</v>
  </rv>
  <rv s="0">
    <v>536870912</v>
    <v>Recife</v>
    <v>56717c0d-ccb4-6a32-53ba-4a80ef2afa79</v>
    <v>pt-BR</v>
    <v>Map</v>
  </rv>
  <rv s="1">
    <fb>218.84299999999999</fb>
    <v>9</v>
  </rv>
  <rv s="0">
    <v>536870912</v>
    <v>Pernambuco</v>
    <v>5538aab1-15ae-294f-2c10-f5083201cca1</v>
    <v>pt-BR</v>
    <v>Map</v>
  </rv>
  <rv s="3">
    <v>12</v>
    <v>7</v>
    <v>34</v>
    <v>7</v>
    <v>0</v>
    <v>Image of Recife</v>
  </rv>
  <rv s="1">
    <fb>-8.0538888888889009</fb>
    <v>10</v>
  </rv>
  <rv s="4">
    <v>https://www.bing.com/search?q=Recife&amp;form=skydnc</v>
    <v>Aprenda mais com Bing</v>
  </rv>
  <rv s="0">
    <v>805306368</v>
    <v>Victor Marques (Prefeito)</v>
    <v>9380f10c-9af6-50ad-e40b-bbcd518c557d</v>
    <v>pt-BR</v>
    <v>Generic</v>
  </rv>
  <rv s="2">
    <v>16</v>
  </rv>
  <rv s="1">
    <fb>-34.880833333333001</fb>
    <v>10</v>
  </rv>
  <rv s="1">
    <fb>1588376</fb>
    <v>9</v>
  </rv>
  <rv s="5">
    <v>#VALUE!</v>
    <v>pt-BR</v>
    <v>56717c0d-ccb4-6a32-53ba-4a80ef2afa79</v>
    <v>536870912</v>
    <v>1</v>
    <v>35</v>
    <v>2</v>
    <v>3</v>
    <v>Recife</v>
    <v>5</v>
    <v>6</v>
    <v>Map</v>
    <v>7</v>
    <v>8</v>
    <v>138</v>
    <v>Recife is the state capital of Pernambuco, Brazil, on the northeastern Atlantic coast of South America. It is the largest urban area within both the North and the Northeast Region of Brazil. It is the largest city in Pernambuco state, and the ...</v>
    <v>139</v>
    <v>3</v>
    <v>140</v>
    <v>141</v>
    <v>142</v>
    <v>144</v>
    <v>145</v>
    <v>Recife</v>
    <v>10</v>
    <v>146</v>
    <v>Recife</v>
    <v>mdp/vdpid/6493002949424316428</v>
  </rv>
</rvData>
</file>

<file path=xl/richData/rdrichvaluestructure.xml><?xml version="1.0" encoding="utf-8"?>
<rvStructures xmlns="http://schemas.microsoft.com/office/spreadsheetml/2017/richdata" count="7">
  <s t="_linkedentity2">
    <k n="%EntityServiceId" t="i"/>
    <k n="_DisplayString" t="s"/>
    <k n="%EntityId" t="s"/>
    <k n="%EntityCulture" t="s"/>
    <k n="_Icon" t="s"/>
  </s>
  <s t="_formattednumber">
    <k n="_Format" t="spb"/>
  </s>
  <s t="_array">
    <k n="array" t="a"/>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Fusos horários" t="r"/>
    <k n="Imagem" t="r"/>
    <k n="Latitude" t="r"/>
    <k n="LearnMoreOnLink" t="r"/>
    <k n="Líder(es)" t="r"/>
    <k n="Longitu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Imagem" t="r"/>
    <k n="Latitude" t="r"/>
    <k n="LearnMoreOnLink" t="r"/>
    <k n="Líder(es)" t="r"/>
    <k n="Longitude" t="r"/>
    <k n="Nome" t="s"/>
    <k n="País/região" t="r"/>
    <k n="População" t="r"/>
    <k n="UniqueName" t="s"/>
    <k n="VDPID/VSID" t="s"/>
  </s>
</rvStructures>
</file>

<file path=xl/richData/rdsupportingpropertybag.xml><?xml version="1.0" encoding="utf-8"?>
<supportingPropertyBags xmlns="http://schemas.microsoft.com/office/spreadsheetml/2017/richdata2">
  <spbArrays count="2">
    <a count="27">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`Área</v>
      <v t="s">Latitude</v>
      <v t="s">Longitude</v>
      <v t="s">Fusos horários</v>
      <v t="s">_Flags</v>
      <v t="s">VDPID/VSID</v>
      <v t="s">UniqueName</v>
      <v t="s">_DisplayString</v>
      <v t="s">LearnMoreOnLink</v>
      <v t="s">Imagem</v>
      <v t="s">Descrição</v>
    </a>
    <a count="26">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`Área</v>
      <v t="s">Latitude</v>
      <v t="s">Longitude</v>
      <v t="s">_Flags</v>
      <v t="s">VDPID/VSID</v>
      <v t="s">UniqueName</v>
      <v t="s">_DisplayString</v>
      <v t="s">LearnMoreOnLink</v>
      <v t="s">Imagem</v>
      <v t="s">Descrição</v>
    </a>
  </spbArrays>
  <spbData count="36">
    <spb s="0">
      <v xml:space="preserve">Wikipedia	</v>
      <v xml:space="preserve">CC BY-SA 3.0	</v>
      <v xml:space="preserve">https://en.wikipedia.org/wiki/Rio_de_Janeiro	</v>
      <v xml:space="preserve">https://creativecommons.org/licenses/by-sa/3.0	</v>
    </spb>
    <spb s="1">
      <v>0</v>
      <v>0</v>
      <v>0</v>
      <v>0</v>
      <v>0</v>
      <v>0</v>
      <v>0</v>
      <v>0</v>
      <v>0</v>
    </spb>
    <spb s="2">
      <v>Name</v>
      <v>Area</v>
      <v>Image</v>
      <v>Latitude</v>
      <v>Description</v>
      <v>Longitude</v>
      <v>Population</v>
      <v>UniqueName</v>
      <v>VDPID/VSID</v>
      <v>Country/region</v>
      <v>LearnMoreOnLink</v>
      <v>Admin Division 1 (State/province/other)</v>
    </spb>
    <spb s="3">
      <v>0</v>
      <v>Name</v>
      <v>LearnMoreOnLink</v>
    </spb>
    <spb s="4">
      <v>0</v>
      <v>0</v>
      <v>0</v>
    </spb>
    <spb s="5">
      <v>4</v>
      <v>4</v>
      <v>4</v>
    </spb>
    <spb s="6">
      <v>1</v>
      <v>2</v>
    </spb>
    <spb s="7">
      <v>https://www.bing.com</v>
      <v>https://www.bing.com/th?id=Ga%5Cbing_yt.png&amp;w=100&amp;h=40&amp;c=0&amp;pid=0.1</v>
      <v>Da plataforma Bing</v>
    </spb>
    <spb s="8">
      <v>km quadrado</v>
      <v>2025</v>
    </spb>
    <spb s="9">
      <v>3</v>
    </spb>
    <spb s="9">
      <v>4</v>
    </spb>
    <spb s="0">
      <v xml:space="preserve">Wikipedia	</v>
      <v xml:space="preserve">CC BY-SA 3.0	</v>
      <v xml:space="preserve">https://en.wikipedia.org/wiki/S%C3%A3o_Paulo	</v>
      <v xml:space="preserve">https://creativecommons.org/licenses/by-sa/3.0	</v>
    </spb>
    <spb s="1">
      <v>11</v>
      <v>11</v>
      <v>11</v>
      <v>11</v>
      <v>11</v>
      <v>11</v>
      <v>11</v>
      <v>11</v>
      <v>11</v>
    </spb>
    <spb s="0">
      <v xml:space="preserve">Wikipedia	</v>
      <v xml:space="preserve">CC BY-SA 3.0	</v>
      <v xml:space="preserve">https://en.wikipedia.org/wiki/Belo_Horizonte	</v>
      <v xml:space="preserve">https://creativecommons.org/licenses/by-sa/3.0	</v>
    </spb>
    <spb s="1">
      <v>13</v>
      <v>13</v>
      <v>13</v>
      <v>13</v>
      <v>13</v>
      <v>13</v>
      <v>13</v>
      <v>13</v>
      <v>13</v>
    </spb>
    <spb s="0">
      <v xml:space="preserve">Wikipedia	</v>
      <v xml:space="preserve">CC BY-SA 3.0	</v>
      <v xml:space="preserve">https://en.wikipedia.org/wiki/Goi%C3%A2nia	</v>
      <v xml:space="preserve">https://creativecommons.org/licenses/by-sa/3.0	</v>
    </spb>
    <spb s="1">
      <v>15</v>
      <v>15</v>
      <v>15</v>
      <v>15</v>
      <v>15</v>
      <v>15</v>
      <v>15</v>
      <v>15</v>
      <v>15</v>
    </spb>
    <spb s="0">
      <v xml:space="preserve">Wikipedia	</v>
      <v xml:space="preserve">CC BY-SA 3.0	</v>
      <v xml:space="preserve">https://en.wikipedia.org/wiki/Bras%C3%ADlia	</v>
      <v xml:space="preserve">https://creativecommons.org/licenses/by-sa/3.0	</v>
    </spb>
    <spb s="1">
      <v>17</v>
      <v>17</v>
      <v>17</v>
      <v>17</v>
      <v>17</v>
      <v>17</v>
      <v>17</v>
      <v>17</v>
      <v>17</v>
    </spb>
    <spb s="0">
      <v xml:space="preserve">Wikipedia	</v>
      <v xml:space="preserve">CC BY-SA 3.0	</v>
      <v xml:space="preserve">https://en.wikipedia.org/wiki/Bel%C3%A9m	</v>
      <v xml:space="preserve">https://creativecommons.org/licenses/by-sa/3.0	</v>
    </spb>
    <spb s="1">
      <v>19</v>
      <v>19</v>
      <v>19</v>
      <v>19</v>
      <v>19</v>
      <v>19</v>
      <v>19</v>
      <v>19</v>
      <v>19</v>
    </spb>
    <spb s="0">
      <v xml:space="preserve">Wikipedia	</v>
      <v xml:space="preserve">CC BY-SA 3.0	</v>
      <v xml:space="preserve">https://en.wikipedia.org/wiki/Manaus	</v>
      <v xml:space="preserve">https://creativecommons.org/licenses/by-sa/3.0	</v>
    </spb>
    <spb s="1">
      <v>21</v>
      <v>21</v>
      <v>21</v>
      <v>21</v>
      <v>21</v>
      <v>21</v>
      <v>21</v>
      <v>21</v>
      <v>21</v>
    </spb>
    <spb s="0">
      <v xml:space="preserve">Wikipedia	</v>
      <v xml:space="preserve">CC BY-SA 3.0	</v>
      <v xml:space="preserve">https://en.wikipedia.org/wiki/Curitiba	</v>
      <v xml:space="preserve">https://creativecommons.org/licenses/by-sa/3.0	</v>
    </spb>
    <spb s="1">
      <v>23</v>
      <v>23</v>
      <v>23</v>
      <v>23</v>
      <v>23</v>
      <v>23</v>
      <v>23</v>
      <v>23</v>
      <v>23</v>
    </spb>
    <spb s="0">
      <v xml:space="preserve">Wikipedia	</v>
      <v xml:space="preserve">CC BY-SA 3.0	</v>
      <v xml:space="preserve">https://en.wikipedia.org/wiki/Salvador,_Bahia	</v>
      <v xml:space="preserve">https://creativecommons.org/licenses/by-sa/3.0	</v>
    </spb>
    <spb s="1">
      <v>25</v>
      <v>25</v>
      <v>25</v>
      <v>25</v>
      <v>25</v>
      <v>25</v>
      <v>25</v>
      <v>25</v>
      <v>25</v>
    </spb>
    <spb s="0">
      <v xml:space="preserve">Wikipedia	</v>
      <v xml:space="preserve">CC BY-SA 3.0	</v>
      <v xml:space="preserve">https://en.wikipedia.org/wiki/Fortaleza	</v>
      <v xml:space="preserve">https://creativecommons.org/licenses/by-sa/3.0	</v>
    </spb>
    <spb s="1">
      <v>27</v>
      <v>27</v>
      <v>27</v>
      <v>27</v>
      <v>27</v>
      <v>27</v>
      <v>27</v>
      <v>27</v>
      <v>27</v>
    </spb>
    <spb s="0">
      <v xml:space="preserve">Wikipedia	</v>
      <v xml:space="preserve">CC BY-SA 3.0	</v>
      <v xml:space="preserve">https://en.wikipedia.org/wiki/S%C3%A3o_Lu%C3%ADs,_Maranh%C3%A3o	</v>
      <v xml:space="preserve">https://creativecommons.org/licenses/by-sa/3.0	</v>
    </spb>
    <spb s="1">
      <v>29</v>
      <v>29</v>
      <v>29</v>
      <v>29</v>
      <v>29</v>
      <v>29</v>
      <v>29</v>
      <v>29</v>
      <v>29</v>
    </spb>
    <spb s="3">
      <v>1</v>
      <v>Name</v>
      <v>LearnMoreOnLink</v>
    </spb>
    <spb s="0">
      <v xml:space="preserve">Wikipedia	</v>
      <v xml:space="preserve">CC BY-SA 3.0	</v>
      <v xml:space="preserve">https://en.wikipedia.org/wiki/Teresina	</v>
      <v xml:space="preserve">https://creativecommons.org/licenses/by-sa/3.0	</v>
    </spb>
    <spb s="1">
      <v>32</v>
      <v>32</v>
      <v>32</v>
      <v>32</v>
      <v>32</v>
      <v>32</v>
      <v>32</v>
      <v>32</v>
      <v>32</v>
    </spb>
    <spb s="0">
      <v xml:space="preserve">Wikipedia	</v>
      <v xml:space="preserve">CC BY-SA 3.0	</v>
      <v xml:space="preserve">https://en.wikipedia.org/wiki/Recife	</v>
      <v xml:space="preserve">https://creativecommons.org/licenses/by-sa/3.0	</v>
    </spb>
    <spb s="1">
      <v>34</v>
      <v>34</v>
      <v>34</v>
      <v>34</v>
      <v>34</v>
      <v>34</v>
      <v>34</v>
      <v>34</v>
      <v>34</v>
    </spb>
  </spbData>
</supportingPropertyBags>
</file>

<file path=xl/richData/rdsupportingpropertybagstructure.xml><?xml version="1.0" encoding="utf-8"?>
<spbStructures xmlns="http://schemas.microsoft.com/office/spreadsheetml/2017/richdata2" count="10">
  <s>
    <k n="SourceText" t="s"/>
    <k n="LicenseText" t="s"/>
    <k n="SourceAddress" t="s"/>
    <k n="LicenseAddress" t="s"/>
  </s>
  <s>
    <k n="Nome" t="spb"/>
    <k n="`Área" t="spb"/>
    <k n="Latitude" t="spb"/>
    <k n="Descrição" t="spb"/>
    <k n="Longitude" t="spb"/>
    <k n="População" t="spb"/>
    <k n="UniqueName" t="spb"/>
    <k n="País/região" t="spb"/>
    <k n="Divisão administrativa 1 (Estado/província/outro)" t="spb"/>
  </s>
  <s>
    <k n="Nome" t="s"/>
    <k n="Área" t="s"/>
    <k n="Imagem" t="s"/>
    <k n="Latitude" t="s"/>
    <k n="Descrição" t="s"/>
    <k n="Longitude" t="s"/>
    <k n="População" t="s"/>
    <k n="UniqueName" t="s"/>
    <k n="VDPID/VSID" t="s"/>
    <k n="País/região" t="s"/>
    <k n="LearnMoreOnLink" t="s"/>
    <k n="Divisão administrativa 1 (Estado/província/outro)" t="s"/>
  </s>
  <s>
    <k n="^Order" t="spba"/>
    <k n="TitleProperty" t="s"/>
    <k n="SubTitleProperty" t="s"/>
  </s>
  <s>
    <k n="ShowInCardView" t="b"/>
    <k n="ShowInDotNotation" t="b"/>
    <k n="ShowInAutoComplete" t="b"/>
  </s>
  <s>
    <k n="UniqueName" t="spb"/>
    <k n="VDPID/VSID" t="spb"/>
    <k n="LearnMoreOnLink" t="spb"/>
  </s>
  <s>
    <k n="Nome" t="i"/>
    <k n="Imagem" t="i"/>
  </s>
  <s>
    <k n="link" t="s"/>
    <k n="logo" t="s"/>
    <k n="name" t="s"/>
  </s>
  <s>
    <k n="`Área" t="s"/>
    <k n="População"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fitToPage="1"/>
  </sheetPr>
  <dimension ref="B1:AA1004"/>
  <sheetViews>
    <sheetView showGridLines="0" tabSelected="1" topLeftCell="A12" workbookViewId="0">
      <selection activeCell="D18" sqref="D18"/>
    </sheetView>
  </sheetViews>
  <sheetFormatPr defaultColWidth="14.42578125" defaultRowHeight="15" customHeight="1"/>
  <cols>
    <col min="1" max="1" width="1.28515625" style="112" customWidth="1"/>
    <col min="2" max="2" width="30.7109375" style="112" customWidth="1"/>
    <col min="3" max="3" width="1.7109375" style="112" customWidth="1"/>
    <col min="4" max="4" width="25.7109375" style="113" customWidth="1"/>
    <col min="5" max="5" width="70.7109375" style="112" customWidth="1"/>
    <col min="6" max="6" width="1.7109375" style="112" customWidth="1"/>
    <col min="7" max="27" width="9.140625" style="112" customWidth="1"/>
    <col min="28" max="16384" width="14.42578125" style="112"/>
  </cols>
  <sheetData>
    <row r="1" spans="2:27" ht="16.5" customHeight="1">
      <c r="B1" s="1"/>
      <c r="C1" s="2"/>
      <c r="D1" s="5"/>
      <c r="E1" s="2"/>
      <c r="F1" s="2"/>
      <c r="G1" s="2"/>
      <c r="H1" s="2"/>
      <c r="I1" s="2"/>
      <c r="J1" s="2"/>
      <c r="K1" s="2"/>
      <c r="L1" s="2"/>
      <c r="M1" s="2"/>
      <c r="N1" s="2"/>
      <c r="O1" s="2"/>
      <c r="P1" s="2"/>
      <c r="Q1" s="2"/>
      <c r="R1" s="2"/>
      <c r="S1" s="2"/>
      <c r="T1" s="2"/>
      <c r="U1" s="2"/>
      <c r="V1" s="2"/>
      <c r="W1" s="2"/>
      <c r="X1" s="2"/>
      <c r="Y1" s="2"/>
      <c r="Z1" s="2"/>
      <c r="AA1" s="2"/>
    </row>
    <row r="2" spans="2:27" ht="16.5" customHeight="1">
      <c r="B2" s="128" t="s">
        <v>0</v>
      </c>
      <c r="C2" s="2"/>
      <c r="D2" s="5"/>
      <c r="E2" s="237"/>
      <c r="F2" s="2"/>
      <c r="G2" s="2"/>
      <c r="H2" s="2"/>
      <c r="I2" s="2"/>
      <c r="J2" s="2"/>
      <c r="K2" s="2"/>
      <c r="L2" s="2"/>
      <c r="M2" s="2"/>
      <c r="N2" s="2"/>
      <c r="O2" s="2"/>
      <c r="P2" s="2"/>
      <c r="Q2" s="2"/>
      <c r="R2" s="2"/>
      <c r="S2" s="2"/>
      <c r="T2" s="2"/>
      <c r="U2" s="2"/>
      <c r="V2" s="2"/>
      <c r="W2" s="2"/>
      <c r="X2" s="2"/>
      <c r="Y2" s="2"/>
      <c r="Z2" s="2"/>
      <c r="AA2" s="2"/>
    </row>
    <row r="3" spans="2:27" ht="16.5" customHeight="1">
      <c r="B3" s="2"/>
      <c r="C3" s="2"/>
      <c r="D3" s="5"/>
      <c r="E3" s="2"/>
      <c r="F3" s="2"/>
      <c r="G3" s="2"/>
      <c r="H3" s="2"/>
      <c r="I3" s="2"/>
      <c r="J3" s="2"/>
      <c r="K3" s="2"/>
      <c r="L3" s="2"/>
      <c r="M3" s="2"/>
      <c r="N3" s="2"/>
      <c r="O3" s="2"/>
      <c r="P3" s="2"/>
      <c r="Q3" s="2"/>
      <c r="R3" s="2"/>
      <c r="S3" s="2"/>
      <c r="T3" s="2"/>
      <c r="U3" s="2"/>
      <c r="V3" s="2"/>
      <c r="W3" s="2"/>
      <c r="X3" s="2"/>
      <c r="Y3" s="2"/>
      <c r="Z3" s="2"/>
      <c r="AA3" s="2"/>
    </row>
    <row r="4" spans="2:27" ht="16.5" customHeight="1">
      <c r="B4" s="4" t="s">
        <v>1</v>
      </c>
      <c r="C4" s="5" t="s">
        <v>2</v>
      </c>
      <c r="D4" s="5" t="s">
        <v>235</v>
      </c>
      <c r="E4" s="6"/>
      <c r="F4" s="2"/>
      <c r="G4" s="2"/>
      <c r="H4" s="2"/>
      <c r="I4" s="2"/>
      <c r="J4" s="2"/>
      <c r="K4" s="2"/>
      <c r="L4" s="2"/>
      <c r="M4" s="2"/>
      <c r="N4" s="2"/>
      <c r="O4" s="2"/>
      <c r="P4" s="2"/>
      <c r="Q4" s="2"/>
      <c r="R4" s="2"/>
      <c r="S4" s="2"/>
      <c r="T4" s="2"/>
      <c r="U4" s="2"/>
      <c r="V4" s="2"/>
      <c r="W4" s="2"/>
      <c r="X4" s="2"/>
      <c r="Y4" s="2"/>
      <c r="Z4" s="2"/>
      <c r="AA4" s="2"/>
    </row>
    <row r="5" spans="2:27" ht="16.5" customHeight="1">
      <c r="B5" s="2"/>
      <c r="C5" s="2"/>
      <c r="D5" s="5"/>
      <c r="E5" s="2"/>
      <c r="F5" s="2"/>
      <c r="G5" s="2"/>
      <c r="H5" s="2"/>
      <c r="I5" s="2"/>
      <c r="J5" s="2"/>
      <c r="K5" s="2"/>
      <c r="L5" s="2"/>
      <c r="M5" s="2"/>
      <c r="N5" s="2"/>
      <c r="O5" s="2"/>
      <c r="P5" s="2"/>
      <c r="Q5" s="2"/>
      <c r="R5" s="2"/>
      <c r="S5" s="2"/>
      <c r="T5" s="2"/>
      <c r="U5" s="2"/>
      <c r="V5" s="2"/>
      <c r="W5" s="2"/>
      <c r="X5" s="2"/>
      <c r="Y5" s="2"/>
      <c r="Z5" s="2"/>
      <c r="AA5" s="2"/>
    </row>
    <row r="6" spans="2:27" ht="16.5" customHeight="1">
      <c r="B6" s="4" t="s">
        <v>3</v>
      </c>
      <c r="C6" s="5" t="s">
        <v>2</v>
      </c>
      <c r="D6" s="129" t="s">
        <v>569</v>
      </c>
      <c r="E6" s="6"/>
      <c r="F6" s="2"/>
      <c r="G6" s="2"/>
      <c r="H6" s="2"/>
      <c r="I6" s="2"/>
      <c r="J6" s="2"/>
      <c r="K6" s="2"/>
      <c r="L6" s="2"/>
      <c r="M6" s="2"/>
      <c r="N6" s="2"/>
      <c r="O6" s="2"/>
      <c r="P6" s="2"/>
      <c r="Q6" s="2"/>
      <c r="R6" s="2"/>
      <c r="S6" s="2"/>
      <c r="T6" s="2"/>
      <c r="U6" s="2"/>
      <c r="V6" s="2"/>
      <c r="W6" s="2"/>
      <c r="X6" s="2"/>
      <c r="Y6" s="2"/>
      <c r="Z6" s="2"/>
      <c r="AA6" s="2"/>
    </row>
    <row r="7" spans="2:27" ht="16.5" customHeight="1">
      <c r="B7" s="2"/>
      <c r="C7" s="2"/>
      <c r="D7" s="129"/>
      <c r="E7" s="2"/>
      <c r="F7" s="2"/>
      <c r="G7" s="2"/>
      <c r="H7" s="2"/>
      <c r="I7" s="2"/>
      <c r="J7" s="2"/>
      <c r="K7" s="2"/>
      <c r="L7" s="2"/>
      <c r="M7" s="2"/>
      <c r="N7" s="2"/>
      <c r="O7" s="2"/>
      <c r="P7" s="2"/>
      <c r="Q7" s="2"/>
      <c r="R7" s="2"/>
      <c r="S7" s="2"/>
      <c r="T7" s="2"/>
      <c r="U7" s="2"/>
      <c r="V7" s="2"/>
      <c r="W7" s="2"/>
      <c r="X7" s="2"/>
      <c r="Y7" s="2"/>
      <c r="Z7" s="2"/>
      <c r="AA7" s="2"/>
    </row>
    <row r="8" spans="2:27" ht="16.5" customHeight="1">
      <c r="B8" s="7" t="s">
        <v>4</v>
      </c>
      <c r="C8" s="2" t="s">
        <v>2</v>
      </c>
      <c r="D8" s="235" t="s">
        <v>555</v>
      </c>
      <c r="E8" s="2"/>
      <c r="F8" s="2"/>
      <c r="G8" s="2"/>
      <c r="H8" s="2"/>
      <c r="I8" s="2"/>
      <c r="J8" s="2"/>
      <c r="K8" s="2"/>
      <c r="L8" s="2"/>
      <c r="M8" s="2"/>
      <c r="N8" s="2"/>
      <c r="O8" s="2"/>
      <c r="P8" s="2"/>
      <c r="Q8" s="2"/>
      <c r="R8" s="2"/>
      <c r="S8" s="2"/>
      <c r="T8" s="2"/>
      <c r="U8" s="2"/>
      <c r="V8" s="2"/>
      <c r="W8" s="2"/>
      <c r="X8" s="2"/>
      <c r="Y8" s="2"/>
      <c r="Z8" s="2"/>
      <c r="AA8" s="2"/>
    </row>
    <row r="9" spans="2:27" ht="16.5" customHeight="1">
      <c r="B9" s="2"/>
      <c r="C9" s="2"/>
      <c r="D9" s="129"/>
      <c r="E9" s="2"/>
      <c r="F9" s="2"/>
      <c r="G9" s="2"/>
      <c r="H9" s="2"/>
      <c r="I9" s="2"/>
      <c r="J9" s="2"/>
      <c r="K9" s="2"/>
      <c r="L9" s="2"/>
      <c r="M9" s="2"/>
      <c r="N9" s="2"/>
      <c r="O9" s="2"/>
      <c r="P9" s="2"/>
      <c r="Q9" s="2"/>
      <c r="R9" s="2"/>
      <c r="S9" s="2"/>
      <c r="T9" s="2"/>
      <c r="U9" s="2"/>
      <c r="V9" s="2"/>
      <c r="W9" s="2"/>
      <c r="X9" s="2"/>
      <c r="Y9" s="2"/>
      <c r="Z9" s="2"/>
      <c r="AA9" s="2"/>
    </row>
    <row r="10" spans="2:27" ht="16.5" customHeight="1">
      <c r="B10" s="7" t="s">
        <v>5</v>
      </c>
      <c r="C10" s="2" t="s">
        <v>2</v>
      </c>
      <c r="D10" s="129"/>
      <c r="E10" s="2"/>
      <c r="F10" s="2"/>
      <c r="G10" s="2"/>
      <c r="H10" s="2"/>
      <c r="I10" s="2"/>
      <c r="J10" s="2"/>
      <c r="K10" s="2"/>
      <c r="L10" s="2"/>
      <c r="M10" s="2"/>
      <c r="N10" s="2"/>
      <c r="O10" s="2"/>
      <c r="P10" s="2"/>
      <c r="Q10" s="2"/>
      <c r="R10" s="2"/>
      <c r="S10" s="2"/>
      <c r="T10" s="2"/>
      <c r="U10" s="2"/>
      <c r="V10" s="2"/>
      <c r="W10" s="2"/>
      <c r="X10" s="2"/>
      <c r="Y10" s="2"/>
      <c r="Z10" s="2"/>
      <c r="AA10" s="2"/>
    </row>
    <row r="11" spans="2:27" ht="16.5" customHeight="1">
      <c r="B11" s="2"/>
      <c r="C11" s="2"/>
      <c r="D11" s="129"/>
      <c r="E11" s="2"/>
      <c r="F11" s="2"/>
      <c r="G11" s="2"/>
      <c r="H11" s="2"/>
      <c r="I11" s="2"/>
      <c r="J11" s="2"/>
      <c r="K11" s="2"/>
      <c r="L11" s="2"/>
      <c r="M11" s="2"/>
      <c r="N11" s="2"/>
      <c r="O11" s="2"/>
      <c r="P11" s="2"/>
      <c r="Q11" s="2"/>
      <c r="R11" s="2"/>
      <c r="S11" s="2"/>
      <c r="T11" s="2"/>
      <c r="U11" s="2"/>
      <c r="V11" s="2"/>
      <c r="W11" s="2"/>
      <c r="X11" s="2"/>
      <c r="Y11" s="2"/>
      <c r="Z11" s="2"/>
      <c r="AA11" s="2"/>
    </row>
    <row r="12" spans="2:27" ht="16.5" customHeight="1">
      <c r="B12" s="7" t="s">
        <v>6</v>
      </c>
      <c r="C12" s="2" t="s">
        <v>2</v>
      </c>
      <c r="D12" s="129" t="s">
        <v>7</v>
      </c>
      <c r="E12" s="2"/>
      <c r="F12" s="2"/>
      <c r="G12" s="2"/>
      <c r="H12" s="2"/>
      <c r="I12" s="2"/>
      <c r="J12" s="2"/>
      <c r="K12" s="2"/>
      <c r="L12" s="2"/>
      <c r="M12" s="2"/>
      <c r="N12" s="2"/>
      <c r="O12" s="2"/>
      <c r="P12" s="2"/>
      <c r="Q12" s="2"/>
      <c r="R12" s="2"/>
      <c r="S12" s="2"/>
      <c r="T12" s="2"/>
      <c r="U12" s="2"/>
      <c r="V12" s="2"/>
      <c r="W12" s="2"/>
      <c r="X12" s="2"/>
      <c r="Y12" s="2"/>
      <c r="Z12" s="2"/>
      <c r="AA12" s="2"/>
    </row>
    <row r="13" spans="2:27" ht="16.5" customHeight="1">
      <c r="B13" s="2"/>
      <c r="C13" s="2"/>
      <c r="D13" s="129"/>
      <c r="E13" s="2"/>
      <c r="F13" s="2"/>
      <c r="G13" s="2"/>
      <c r="H13" s="2"/>
      <c r="I13" s="2"/>
      <c r="J13" s="2"/>
      <c r="K13" s="2"/>
      <c r="L13" s="2"/>
      <c r="M13" s="2"/>
      <c r="N13" s="2"/>
      <c r="O13" s="2"/>
      <c r="P13" s="2"/>
      <c r="Q13" s="2"/>
      <c r="R13" s="2"/>
      <c r="S13" s="2"/>
      <c r="T13" s="2"/>
      <c r="U13" s="2"/>
      <c r="V13" s="2"/>
      <c r="W13" s="2"/>
      <c r="X13" s="2"/>
      <c r="Y13" s="2"/>
      <c r="Z13" s="2"/>
      <c r="AA13" s="2"/>
    </row>
    <row r="14" spans="2:27" ht="16.5" customHeight="1">
      <c r="B14" s="7" t="s">
        <v>8</v>
      </c>
      <c r="C14" s="2" t="s">
        <v>2</v>
      </c>
      <c r="D14" s="182" t="s">
        <v>556</v>
      </c>
      <c r="E14" s="2"/>
      <c r="F14" s="2"/>
      <c r="G14" s="2"/>
      <c r="H14" s="2"/>
      <c r="I14" s="2"/>
      <c r="J14" s="2"/>
      <c r="K14" s="2"/>
      <c r="L14" s="2"/>
      <c r="M14" s="2"/>
      <c r="N14" s="2"/>
      <c r="O14" s="2"/>
      <c r="P14" s="2"/>
      <c r="Q14" s="2"/>
      <c r="R14" s="2"/>
      <c r="S14" s="2"/>
      <c r="T14" s="2"/>
      <c r="U14" s="2"/>
      <c r="V14" s="2"/>
      <c r="W14" s="2"/>
      <c r="X14" s="2"/>
      <c r="Y14" s="2"/>
      <c r="Z14" s="2"/>
      <c r="AA14" s="2"/>
    </row>
    <row r="15" spans="2:27" ht="16.5" customHeight="1">
      <c r="B15" s="2"/>
      <c r="C15" s="2"/>
      <c r="D15" s="129"/>
      <c r="E15" s="2"/>
      <c r="F15" s="2"/>
      <c r="G15" s="2"/>
      <c r="H15" s="2"/>
      <c r="I15" s="2"/>
      <c r="J15" s="2"/>
      <c r="K15" s="2"/>
      <c r="L15" s="2"/>
      <c r="M15" s="2"/>
      <c r="N15" s="2"/>
      <c r="O15" s="2"/>
      <c r="P15" s="2"/>
      <c r="Q15" s="2"/>
      <c r="R15" s="2"/>
      <c r="S15" s="2"/>
      <c r="T15" s="2"/>
      <c r="U15" s="2"/>
      <c r="V15" s="2"/>
      <c r="W15" s="2"/>
      <c r="X15" s="2"/>
      <c r="Y15" s="2"/>
      <c r="Z15" s="2"/>
      <c r="AA15" s="2"/>
    </row>
    <row r="16" spans="2:27" ht="16.5" customHeight="1">
      <c r="B16" s="4" t="s">
        <v>9</v>
      </c>
      <c r="C16" s="5" t="s">
        <v>2</v>
      </c>
      <c r="D16" s="183">
        <f>RESUMO!G65</f>
        <v>3972547.1115893656</v>
      </c>
      <c r="E16" s="2"/>
      <c r="F16" s="2"/>
      <c r="G16" s="5"/>
      <c r="H16" s="2"/>
      <c r="I16" s="2"/>
      <c r="J16" s="2"/>
      <c r="K16" s="2"/>
      <c r="L16" s="2"/>
      <c r="M16" s="2"/>
      <c r="N16" s="2"/>
      <c r="O16" s="2"/>
      <c r="P16" s="2"/>
      <c r="Q16" s="2"/>
      <c r="R16" s="2"/>
      <c r="S16" s="2"/>
      <c r="T16" s="2"/>
      <c r="U16" s="2"/>
      <c r="V16" s="2"/>
      <c r="W16" s="2"/>
      <c r="X16" s="2"/>
      <c r="Y16" s="2"/>
      <c r="Z16" s="2"/>
      <c r="AA16" s="2"/>
    </row>
    <row r="17" spans="2:27" ht="16.5" customHeight="1">
      <c r="B17" s="2"/>
      <c r="C17" s="2"/>
      <c r="D17" s="129"/>
      <c r="E17" s="2"/>
      <c r="F17" s="2"/>
      <c r="G17" s="2"/>
      <c r="H17" s="2"/>
      <c r="I17" s="2"/>
      <c r="J17" s="2"/>
      <c r="K17" s="2"/>
      <c r="L17" s="2"/>
      <c r="M17" s="2"/>
      <c r="N17" s="2"/>
      <c r="O17" s="2"/>
      <c r="P17" s="2"/>
      <c r="Q17" s="2"/>
      <c r="R17" s="2"/>
      <c r="S17" s="2"/>
      <c r="T17" s="2"/>
      <c r="U17" s="2"/>
      <c r="V17" s="2"/>
      <c r="W17" s="2"/>
      <c r="X17" s="2"/>
      <c r="Y17" s="2"/>
      <c r="Z17" s="2"/>
      <c r="AA17" s="2"/>
    </row>
    <row r="18" spans="2:27" ht="16.5" customHeight="1">
      <c r="B18" s="4" t="s">
        <v>266</v>
      </c>
      <c r="C18" s="5" t="s">
        <v>2</v>
      </c>
      <c r="D18" s="183">
        <f>RESUMO!H65</f>
        <v>3819999.7560098977</v>
      </c>
      <c r="E18" s="2"/>
      <c r="F18" s="2"/>
      <c r="G18" s="2"/>
      <c r="H18" s="2"/>
      <c r="I18" s="2"/>
      <c r="J18" s="2"/>
      <c r="K18" s="2"/>
      <c r="L18" s="2"/>
      <c r="M18" s="2"/>
      <c r="N18" s="2"/>
      <c r="O18" s="2"/>
      <c r="P18" s="2"/>
      <c r="Q18" s="2"/>
      <c r="R18" s="2"/>
      <c r="S18" s="2"/>
      <c r="T18" s="2"/>
      <c r="U18" s="2"/>
      <c r="V18" s="2"/>
      <c r="W18" s="2"/>
      <c r="X18" s="2"/>
      <c r="Y18" s="2"/>
      <c r="Z18" s="2"/>
      <c r="AA18" s="2"/>
    </row>
    <row r="19" spans="2:27" ht="16.5" customHeight="1">
      <c r="B19" s="2"/>
      <c r="C19" s="2"/>
      <c r="D19" s="129"/>
      <c r="E19" s="2"/>
      <c r="F19" s="2"/>
      <c r="G19" s="2"/>
      <c r="H19" s="2"/>
      <c r="I19" s="2"/>
      <c r="J19" s="2"/>
      <c r="K19" s="2"/>
      <c r="L19" s="2"/>
      <c r="M19" s="2"/>
      <c r="N19" s="2"/>
      <c r="O19" s="2"/>
      <c r="P19" s="2"/>
      <c r="Q19" s="2"/>
      <c r="R19" s="2"/>
      <c r="S19" s="2"/>
      <c r="T19" s="2"/>
      <c r="U19" s="2"/>
      <c r="V19" s="2"/>
      <c r="W19" s="2"/>
      <c r="X19" s="2"/>
      <c r="Y19" s="2"/>
      <c r="Z19" s="2"/>
      <c r="AA19" s="2"/>
    </row>
    <row r="20" spans="2:27" ht="16.5" customHeight="1">
      <c r="B20" s="4" t="s">
        <v>246</v>
      </c>
      <c r="C20" s="5" t="s">
        <v>2</v>
      </c>
      <c r="D20" s="183">
        <f>CRONO!AK18</f>
        <v>180000</v>
      </c>
      <c r="E20" s="2"/>
      <c r="F20" s="2"/>
      <c r="G20" s="5"/>
      <c r="H20" s="2"/>
      <c r="I20" s="2"/>
      <c r="J20" s="2"/>
      <c r="K20" s="2"/>
      <c r="L20" s="2"/>
      <c r="M20" s="2"/>
      <c r="N20" s="2"/>
      <c r="O20" s="2"/>
      <c r="P20" s="2"/>
      <c r="Q20" s="2"/>
      <c r="R20" s="2"/>
      <c r="S20" s="2"/>
      <c r="T20" s="2"/>
      <c r="U20" s="2"/>
      <c r="V20" s="2"/>
      <c r="W20" s="2"/>
      <c r="X20" s="2"/>
      <c r="Y20" s="2"/>
      <c r="Z20" s="2"/>
      <c r="AA20" s="2"/>
    </row>
    <row r="21" spans="2:27" ht="16.5" customHeight="1">
      <c r="B21" s="2"/>
      <c r="C21" s="2"/>
      <c r="D21" s="129"/>
      <c r="E21" s="2"/>
      <c r="F21" s="2"/>
      <c r="G21" s="2"/>
      <c r="H21" s="2"/>
      <c r="I21" s="2"/>
      <c r="J21" s="2"/>
      <c r="K21" s="2"/>
      <c r="L21" s="2"/>
      <c r="M21" s="2"/>
      <c r="N21" s="2"/>
      <c r="O21" s="2"/>
      <c r="P21" s="2"/>
      <c r="Q21" s="2"/>
      <c r="R21" s="2"/>
      <c r="S21" s="2"/>
      <c r="T21" s="2"/>
      <c r="U21" s="2"/>
      <c r="V21" s="2"/>
      <c r="W21" s="2"/>
      <c r="X21" s="2"/>
      <c r="Y21" s="2"/>
      <c r="Z21" s="2"/>
      <c r="AA21" s="2"/>
    </row>
    <row r="22" spans="2:27" ht="16.5" customHeight="1">
      <c r="B22" s="4" t="s">
        <v>247</v>
      </c>
      <c r="C22" s="5" t="s">
        <v>2</v>
      </c>
      <c r="D22" s="183">
        <f>D20+D18</f>
        <v>3999999.7560098977</v>
      </c>
      <c r="E22" s="2"/>
      <c r="F22" s="2"/>
      <c r="G22" s="2"/>
      <c r="H22" s="2"/>
      <c r="I22" s="2"/>
      <c r="J22" s="2"/>
      <c r="K22" s="2"/>
      <c r="L22" s="2"/>
      <c r="M22" s="2"/>
      <c r="N22" s="2"/>
      <c r="O22" s="2"/>
      <c r="P22" s="2"/>
      <c r="Q22" s="2"/>
      <c r="R22" s="2"/>
      <c r="S22" s="2"/>
      <c r="T22" s="2"/>
      <c r="U22" s="2"/>
      <c r="V22" s="2"/>
      <c r="W22" s="2"/>
      <c r="X22" s="2"/>
      <c r="Y22" s="2"/>
      <c r="Z22" s="2"/>
      <c r="AA22" s="2"/>
    </row>
    <row r="23" spans="2:27" ht="16.5" customHeight="1">
      <c r="B23" s="2"/>
      <c r="C23" s="2"/>
      <c r="D23" s="129"/>
      <c r="E23" s="2"/>
      <c r="F23" s="2"/>
      <c r="G23" s="2"/>
      <c r="H23" s="2"/>
      <c r="I23" s="2"/>
      <c r="J23" s="2"/>
      <c r="K23" s="2"/>
      <c r="L23" s="2"/>
      <c r="M23" s="2"/>
      <c r="N23" s="2"/>
      <c r="O23" s="2"/>
      <c r="P23" s="2"/>
      <c r="Q23" s="2"/>
      <c r="R23" s="2"/>
      <c r="S23" s="2"/>
      <c r="T23" s="2"/>
      <c r="U23" s="2"/>
      <c r="V23" s="2"/>
      <c r="W23" s="2"/>
      <c r="X23" s="2"/>
      <c r="Y23" s="2"/>
      <c r="Z23" s="2"/>
      <c r="AA23" s="2"/>
    </row>
    <row r="24" spans="2:27" ht="16.5" customHeight="1">
      <c r="B24" s="7" t="s">
        <v>10</v>
      </c>
      <c r="C24" s="2" t="s">
        <v>2</v>
      </c>
      <c r="D24" s="236" t="s">
        <v>557</v>
      </c>
      <c r="E24" s="2"/>
      <c r="F24" s="2"/>
      <c r="G24" s="2"/>
      <c r="H24" s="2"/>
      <c r="I24" s="2"/>
      <c r="J24" s="2"/>
      <c r="K24" s="2"/>
      <c r="L24" s="2"/>
      <c r="M24" s="2"/>
      <c r="N24" s="2"/>
      <c r="O24" s="2"/>
      <c r="P24" s="2"/>
      <c r="Q24" s="2"/>
      <c r="R24" s="2"/>
      <c r="S24" s="2"/>
      <c r="T24" s="2"/>
      <c r="U24" s="2"/>
      <c r="V24" s="2"/>
      <c r="W24" s="2"/>
      <c r="X24" s="2"/>
      <c r="Y24" s="2"/>
      <c r="Z24" s="2"/>
      <c r="AA24" s="2"/>
    </row>
    <row r="25" spans="2:27" ht="16.5" customHeight="1">
      <c r="B25" s="2"/>
      <c r="C25" s="2"/>
      <c r="D25" s="129"/>
      <c r="E25" s="2"/>
      <c r="F25" s="2"/>
      <c r="G25" s="2"/>
      <c r="H25" s="2"/>
      <c r="I25" s="2"/>
      <c r="J25" s="2"/>
      <c r="K25" s="2"/>
      <c r="L25" s="2"/>
      <c r="M25" s="2"/>
      <c r="N25" s="2"/>
      <c r="O25" s="2"/>
      <c r="P25" s="2"/>
      <c r="Q25" s="2"/>
      <c r="R25" s="2"/>
      <c r="S25" s="2"/>
      <c r="T25" s="2"/>
      <c r="U25" s="2"/>
      <c r="V25" s="2"/>
      <c r="W25" s="2"/>
      <c r="X25" s="2"/>
      <c r="Y25" s="2"/>
      <c r="Z25" s="2"/>
      <c r="AA25" s="2"/>
    </row>
    <row r="26" spans="2:27" ht="16.5" customHeight="1">
      <c r="B26" s="2"/>
      <c r="C26" s="2"/>
      <c r="D26" s="5"/>
      <c r="E26" s="2"/>
      <c r="F26" s="2"/>
      <c r="G26" s="2"/>
      <c r="H26" s="2"/>
      <c r="I26" s="2"/>
      <c r="J26" s="2"/>
      <c r="K26" s="2"/>
      <c r="L26" s="2"/>
      <c r="M26" s="2"/>
      <c r="N26" s="2"/>
      <c r="O26" s="2"/>
      <c r="P26" s="2"/>
      <c r="Q26" s="2"/>
      <c r="R26" s="2"/>
      <c r="S26" s="2"/>
      <c r="T26" s="2"/>
      <c r="U26" s="2"/>
      <c r="V26" s="2"/>
      <c r="W26" s="2"/>
      <c r="X26" s="2"/>
      <c r="Y26" s="2"/>
      <c r="Z26" s="2"/>
      <c r="AA26" s="2"/>
    </row>
    <row r="27" spans="2:27" ht="16.5" customHeight="1">
      <c r="B27" s="2"/>
      <c r="C27" s="2"/>
      <c r="D27" s="5"/>
      <c r="E27" s="2"/>
      <c r="F27" s="2"/>
      <c r="G27" s="2"/>
      <c r="H27" s="2"/>
      <c r="I27" s="2"/>
      <c r="J27" s="2"/>
      <c r="K27" s="2"/>
      <c r="L27" s="2"/>
      <c r="M27" s="2"/>
      <c r="N27" s="2"/>
      <c r="O27" s="2"/>
      <c r="P27" s="2"/>
      <c r="Q27" s="2"/>
      <c r="R27" s="2"/>
      <c r="S27" s="2"/>
      <c r="T27" s="2"/>
      <c r="U27" s="2"/>
      <c r="V27" s="2"/>
      <c r="W27" s="2"/>
      <c r="X27" s="2"/>
      <c r="Y27" s="2"/>
      <c r="Z27" s="2"/>
      <c r="AA27" s="2"/>
    </row>
    <row r="28" spans="2:27" ht="16.5" customHeight="1">
      <c r="B28" s="2"/>
      <c r="C28" s="2"/>
      <c r="D28" s="5"/>
      <c r="E28" s="2"/>
      <c r="F28" s="2"/>
      <c r="G28" s="2"/>
      <c r="H28" s="2"/>
      <c r="I28" s="2"/>
      <c r="J28" s="2"/>
      <c r="K28" s="2"/>
      <c r="L28" s="2"/>
      <c r="M28" s="2"/>
      <c r="N28" s="2"/>
      <c r="O28" s="2"/>
      <c r="P28" s="2"/>
      <c r="Q28" s="2"/>
      <c r="R28" s="2"/>
      <c r="S28" s="2"/>
      <c r="T28" s="2"/>
      <c r="U28" s="2"/>
      <c r="V28" s="2"/>
      <c r="W28" s="2"/>
      <c r="X28" s="2"/>
      <c r="Y28" s="2"/>
      <c r="Z28" s="2"/>
      <c r="AA28" s="2"/>
    </row>
    <row r="29" spans="2:27" ht="16.5" customHeight="1">
      <c r="B29" s="2"/>
      <c r="C29" s="2"/>
      <c r="D29" s="5"/>
      <c r="E29" s="2"/>
      <c r="F29" s="2"/>
      <c r="G29" s="2"/>
      <c r="H29" s="2"/>
      <c r="I29" s="2"/>
      <c r="J29" s="2"/>
      <c r="K29" s="2"/>
      <c r="L29" s="2"/>
      <c r="M29" s="2"/>
      <c r="N29" s="2"/>
      <c r="O29" s="2"/>
      <c r="P29" s="2"/>
      <c r="Q29" s="2"/>
      <c r="R29" s="2"/>
      <c r="S29" s="2"/>
      <c r="T29" s="2"/>
      <c r="U29" s="2"/>
      <c r="V29" s="2"/>
      <c r="W29" s="2"/>
      <c r="X29" s="2"/>
      <c r="Y29" s="2"/>
      <c r="Z29" s="2"/>
      <c r="AA29" s="2"/>
    </row>
    <row r="30" spans="2:27" ht="16.5" customHeight="1">
      <c r="B30" s="2"/>
      <c r="C30" s="2"/>
      <c r="D30" s="5"/>
      <c r="E30" s="2"/>
      <c r="F30" s="2"/>
      <c r="G30" s="2"/>
      <c r="H30" s="2"/>
      <c r="I30" s="2"/>
      <c r="J30" s="2"/>
      <c r="K30" s="2"/>
      <c r="L30" s="2"/>
      <c r="M30" s="2"/>
      <c r="N30" s="2"/>
      <c r="O30" s="2"/>
      <c r="P30" s="2"/>
      <c r="Q30" s="2"/>
      <c r="R30" s="2"/>
      <c r="S30" s="2"/>
      <c r="T30" s="2"/>
      <c r="U30" s="2"/>
      <c r="V30" s="2"/>
      <c r="W30" s="2"/>
      <c r="X30" s="2"/>
      <c r="Y30" s="2"/>
      <c r="Z30" s="2"/>
      <c r="AA30" s="2"/>
    </row>
    <row r="31" spans="2:27" ht="16.5" customHeight="1">
      <c r="B31" s="2"/>
      <c r="C31" s="2"/>
      <c r="D31" s="5"/>
      <c r="E31" s="2"/>
      <c r="F31" s="2"/>
      <c r="G31" s="2"/>
      <c r="H31" s="2"/>
      <c r="I31" s="2"/>
      <c r="J31" s="2"/>
      <c r="K31" s="2"/>
      <c r="L31" s="2"/>
      <c r="M31" s="2"/>
      <c r="N31" s="2"/>
      <c r="O31" s="2"/>
      <c r="P31" s="2"/>
      <c r="Q31" s="2"/>
      <c r="R31" s="2"/>
      <c r="S31" s="2"/>
      <c r="T31" s="2"/>
      <c r="U31" s="2"/>
      <c r="V31" s="2"/>
      <c r="W31" s="2"/>
      <c r="X31" s="2"/>
      <c r="Y31" s="2"/>
      <c r="Z31" s="2"/>
      <c r="AA31" s="2"/>
    </row>
    <row r="32" spans="2:27" ht="16.5" customHeight="1">
      <c r="B32" s="2"/>
      <c r="C32" s="2"/>
      <c r="D32" s="5"/>
      <c r="E32" s="2"/>
      <c r="F32" s="2"/>
      <c r="G32" s="2"/>
      <c r="H32" s="2"/>
      <c r="I32" s="2"/>
      <c r="J32" s="2"/>
      <c r="K32" s="2"/>
      <c r="L32" s="2"/>
      <c r="M32" s="2"/>
      <c r="N32" s="2"/>
      <c r="O32" s="2"/>
      <c r="P32" s="2"/>
      <c r="Q32" s="2"/>
      <c r="R32" s="2"/>
      <c r="S32" s="2"/>
      <c r="T32" s="2"/>
      <c r="U32" s="2"/>
      <c r="V32" s="2"/>
      <c r="W32" s="2"/>
      <c r="X32" s="2"/>
      <c r="Y32" s="2"/>
      <c r="Z32" s="2"/>
      <c r="AA32" s="2"/>
    </row>
    <row r="33" spans="2:27" ht="16.5" customHeight="1">
      <c r="B33" s="2"/>
      <c r="C33" s="2"/>
      <c r="D33" s="5"/>
      <c r="E33" s="2"/>
      <c r="F33" s="2"/>
      <c r="G33" s="2"/>
      <c r="H33" s="2"/>
      <c r="I33" s="2"/>
      <c r="J33" s="2"/>
      <c r="K33" s="2"/>
      <c r="L33" s="2"/>
      <c r="M33" s="2"/>
      <c r="N33" s="2"/>
      <c r="O33" s="2"/>
      <c r="P33" s="2"/>
      <c r="Q33" s="2"/>
      <c r="R33" s="2"/>
      <c r="S33" s="2"/>
      <c r="T33" s="2"/>
      <c r="U33" s="2"/>
      <c r="V33" s="2"/>
      <c r="W33" s="2"/>
      <c r="X33" s="2"/>
      <c r="Y33" s="2"/>
      <c r="Z33" s="2"/>
      <c r="AA33" s="2"/>
    </row>
    <row r="34" spans="2:27" ht="16.5" customHeight="1">
      <c r="B34" s="2"/>
      <c r="C34" s="2"/>
      <c r="D34" s="5"/>
      <c r="E34" s="2"/>
      <c r="F34" s="2"/>
      <c r="G34" s="2"/>
      <c r="H34" s="2"/>
      <c r="I34" s="2"/>
      <c r="J34" s="2"/>
      <c r="K34" s="2"/>
      <c r="L34" s="2"/>
      <c r="M34" s="2"/>
      <c r="N34" s="2"/>
      <c r="O34" s="2"/>
      <c r="P34" s="2"/>
      <c r="Q34" s="2"/>
      <c r="R34" s="2"/>
      <c r="S34" s="2"/>
      <c r="T34" s="2"/>
      <c r="U34" s="2"/>
      <c r="V34" s="2"/>
      <c r="W34" s="2"/>
      <c r="X34" s="2"/>
      <c r="Y34" s="2"/>
      <c r="Z34" s="2"/>
      <c r="AA34" s="2"/>
    </row>
    <row r="35" spans="2:27" ht="16.5" customHeight="1">
      <c r="B35" s="2"/>
      <c r="C35" s="2"/>
      <c r="D35" s="5"/>
      <c r="E35" s="2"/>
      <c r="F35" s="2"/>
      <c r="G35" s="2"/>
      <c r="H35" s="2"/>
      <c r="I35" s="2"/>
      <c r="J35" s="2"/>
      <c r="K35" s="2"/>
      <c r="L35" s="2"/>
      <c r="M35" s="2"/>
      <c r="N35" s="2"/>
      <c r="O35" s="2"/>
      <c r="P35" s="2"/>
      <c r="Q35" s="2"/>
      <c r="R35" s="2"/>
      <c r="S35" s="2"/>
      <c r="T35" s="2"/>
      <c r="U35" s="2"/>
      <c r="V35" s="2"/>
      <c r="W35" s="2"/>
      <c r="X35" s="2"/>
      <c r="Y35" s="2"/>
      <c r="Z35" s="2"/>
      <c r="AA35" s="2"/>
    </row>
    <row r="36" spans="2:27" ht="16.5" customHeight="1">
      <c r="B36" s="2"/>
      <c r="C36" s="2"/>
      <c r="D36" s="5"/>
      <c r="E36" s="2"/>
      <c r="F36" s="2"/>
      <c r="G36" s="2"/>
      <c r="H36" s="2"/>
      <c r="I36" s="2"/>
      <c r="J36" s="2"/>
      <c r="K36" s="2"/>
      <c r="L36" s="2"/>
      <c r="M36" s="2"/>
      <c r="N36" s="2"/>
      <c r="O36" s="2"/>
      <c r="P36" s="2"/>
      <c r="Q36" s="2"/>
      <c r="R36" s="2"/>
      <c r="S36" s="2"/>
      <c r="T36" s="2"/>
      <c r="U36" s="2"/>
      <c r="V36" s="2"/>
      <c r="W36" s="2"/>
      <c r="X36" s="2"/>
      <c r="Y36" s="2"/>
      <c r="Z36" s="2"/>
      <c r="AA36" s="2"/>
    </row>
    <row r="37" spans="2:27" ht="16.5" customHeight="1">
      <c r="B37" s="2"/>
      <c r="C37" s="2"/>
      <c r="D37" s="5"/>
      <c r="E37" s="2"/>
      <c r="F37" s="2"/>
      <c r="G37" s="2"/>
      <c r="H37" s="2"/>
      <c r="I37" s="2"/>
      <c r="J37" s="2"/>
      <c r="K37" s="2"/>
      <c r="L37" s="2"/>
      <c r="M37" s="2"/>
      <c r="N37" s="2"/>
      <c r="O37" s="2"/>
      <c r="P37" s="2"/>
      <c r="Q37" s="2"/>
      <c r="R37" s="2"/>
      <c r="S37" s="2"/>
      <c r="T37" s="2"/>
      <c r="U37" s="2"/>
      <c r="V37" s="2"/>
      <c r="W37" s="2"/>
      <c r="X37" s="2"/>
      <c r="Y37" s="2"/>
      <c r="Z37" s="2"/>
      <c r="AA37" s="2"/>
    </row>
    <row r="38" spans="2:27" ht="16.5" customHeight="1">
      <c r="B38" s="2"/>
      <c r="C38" s="2"/>
      <c r="D38" s="5"/>
      <c r="E38" s="2"/>
      <c r="F38" s="2"/>
      <c r="G38" s="2"/>
      <c r="H38" s="2"/>
      <c r="I38" s="2"/>
      <c r="J38" s="2"/>
      <c r="K38" s="2"/>
      <c r="L38" s="2"/>
      <c r="M38" s="2"/>
      <c r="N38" s="2"/>
      <c r="O38" s="2"/>
      <c r="P38" s="2"/>
      <c r="Q38" s="2"/>
      <c r="R38" s="2"/>
      <c r="S38" s="2"/>
      <c r="T38" s="2"/>
      <c r="U38" s="2"/>
      <c r="V38" s="2"/>
      <c r="W38" s="2"/>
      <c r="X38" s="2"/>
      <c r="Y38" s="2"/>
      <c r="Z38" s="2"/>
      <c r="AA38" s="2"/>
    </row>
    <row r="39" spans="2:27" ht="16.5" customHeight="1">
      <c r="B39" s="2"/>
      <c r="C39" s="2"/>
      <c r="D39" s="5"/>
      <c r="E39" s="2"/>
      <c r="F39" s="2"/>
      <c r="G39" s="2"/>
      <c r="H39" s="2"/>
      <c r="I39" s="2"/>
      <c r="J39" s="2"/>
      <c r="K39" s="2"/>
      <c r="L39" s="2"/>
      <c r="M39" s="2"/>
      <c r="N39" s="2"/>
      <c r="O39" s="2"/>
      <c r="P39" s="2"/>
      <c r="Q39" s="2"/>
      <c r="R39" s="2"/>
      <c r="S39" s="2"/>
      <c r="T39" s="2"/>
      <c r="U39" s="2"/>
      <c r="V39" s="2"/>
      <c r="W39" s="2"/>
      <c r="X39" s="2"/>
      <c r="Y39" s="2"/>
      <c r="Z39" s="2"/>
      <c r="AA39" s="2"/>
    </row>
    <row r="40" spans="2:27" ht="16.5" customHeight="1">
      <c r="B40" s="2"/>
      <c r="C40" s="2"/>
      <c r="D40" s="5"/>
      <c r="E40" s="2"/>
      <c r="F40" s="2"/>
      <c r="G40" s="2"/>
      <c r="H40" s="2"/>
      <c r="I40" s="2"/>
      <c r="J40" s="2"/>
      <c r="K40" s="2"/>
      <c r="L40" s="2"/>
      <c r="M40" s="2"/>
      <c r="N40" s="2"/>
      <c r="O40" s="2"/>
      <c r="P40" s="2"/>
      <c r="Q40" s="2"/>
      <c r="R40" s="2"/>
      <c r="S40" s="2"/>
      <c r="T40" s="2"/>
      <c r="U40" s="2"/>
      <c r="V40" s="2"/>
      <c r="W40" s="2"/>
      <c r="X40" s="2"/>
      <c r="Y40" s="2"/>
      <c r="Z40" s="2"/>
      <c r="AA40" s="2"/>
    </row>
    <row r="41" spans="2:27" ht="16.5" customHeight="1">
      <c r="B41" s="2"/>
      <c r="C41" s="2"/>
      <c r="D41" s="5"/>
      <c r="E41" s="2"/>
      <c r="F41" s="2"/>
      <c r="G41" s="2"/>
      <c r="H41" s="2"/>
      <c r="I41" s="2"/>
      <c r="J41" s="2"/>
      <c r="K41" s="2"/>
      <c r="L41" s="2"/>
      <c r="M41" s="2"/>
      <c r="N41" s="2"/>
      <c r="O41" s="2"/>
      <c r="P41" s="2"/>
      <c r="Q41" s="2"/>
      <c r="R41" s="2"/>
      <c r="S41" s="2"/>
      <c r="T41" s="2"/>
      <c r="U41" s="2"/>
      <c r="V41" s="2"/>
      <c r="W41" s="2"/>
      <c r="X41" s="2"/>
      <c r="Y41" s="2"/>
      <c r="Z41" s="2"/>
      <c r="AA41" s="2"/>
    </row>
    <row r="42" spans="2:27" ht="16.5" customHeight="1">
      <c r="B42" s="2"/>
      <c r="C42" s="2"/>
      <c r="D42" s="5"/>
      <c r="E42" s="2"/>
      <c r="F42" s="2"/>
      <c r="G42" s="2"/>
      <c r="H42" s="2"/>
      <c r="I42" s="2"/>
      <c r="J42" s="2"/>
      <c r="K42" s="2"/>
      <c r="L42" s="2"/>
      <c r="M42" s="2"/>
      <c r="N42" s="2"/>
      <c r="O42" s="2"/>
      <c r="P42" s="2"/>
      <c r="Q42" s="2"/>
      <c r="R42" s="2"/>
      <c r="S42" s="2"/>
      <c r="T42" s="2"/>
      <c r="U42" s="2"/>
      <c r="V42" s="2"/>
      <c r="W42" s="2"/>
      <c r="X42" s="2"/>
      <c r="Y42" s="2"/>
      <c r="Z42" s="2"/>
      <c r="AA42" s="2"/>
    </row>
    <row r="43" spans="2:27" ht="16.5" customHeight="1">
      <c r="B43" s="2"/>
      <c r="C43" s="2"/>
      <c r="D43" s="5"/>
      <c r="E43" s="2"/>
      <c r="F43" s="2"/>
      <c r="G43" s="2"/>
      <c r="H43" s="2"/>
      <c r="I43" s="2"/>
      <c r="J43" s="2"/>
      <c r="K43" s="2"/>
      <c r="L43" s="2"/>
      <c r="M43" s="2"/>
      <c r="N43" s="2"/>
      <c r="O43" s="2"/>
      <c r="P43" s="2"/>
      <c r="Q43" s="2"/>
      <c r="R43" s="2"/>
      <c r="S43" s="2"/>
      <c r="T43" s="2"/>
      <c r="U43" s="2"/>
      <c r="V43" s="2"/>
      <c r="W43" s="2"/>
      <c r="X43" s="2"/>
      <c r="Y43" s="2"/>
      <c r="Z43" s="2"/>
      <c r="AA43" s="2"/>
    </row>
    <row r="44" spans="2:27" ht="16.5" customHeight="1">
      <c r="B44" s="2"/>
      <c r="C44" s="2"/>
      <c r="D44" s="5"/>
      <c r="E44" s="2"/>
      <c r="F44" s="2"/>
      <c r="G44" s="2"/>
      <c r="H44" s="2"/>
      <c r="I44" s="2"/>
      <c r="J44" s="2"/>
      <c r="K44" s="2"/>
      <c r="L44" s="2"/>
      <c r="M44" s="2"/>
      <c r="N44" s="2"/>
      <c r="O44" s="2"/>
      <c r="P44" s="2"/>
      <c r="Q44" s="2"/>
      <c r="R44" s="2"/>
      <c r="S44" s="2"/>
      <c r="T44" s="2"/>
      <c r="U44" s="2"/>
      <c r="V44" s="2"/>
      <c r="W44" s="2"/>
      <c r="X44" s="2"/>
      <c r="Y44" s="2"/>
      <c r="Z44" s="2"/>
      <c r="AA44" s="2"/>
    </row>
    <row r="45" spans="2:27" ht="16.5" customHeight="1">
      <c r="B45" s="2"/>
      <c r="C45" s="2"/>
      <c r="D45" s="5"/>
      <c r="E45" s="2"/>
      <c r="F45" s="2"/>
      <c r="G45" s="2"/>
      <c r="H45" s="2"/>
      <c r="I45" s="2"/>
      <c r="J45" s="2"/>
      <c r="K45" s="2"/>
      <c r="L45" s="2"/>
      <c r="M45" s="2"/>
      <c r="N45" s="2"/>
      <c r="O45" s="2"/>
      <c r="P45" s="2"/>
      <c r="Q45" s="2"/>
      <c r="R45" s="2"/>
      <c r="S45" s="2"/>
      <c r="T45" s="2"/>
      <c r="U45" s="2"/>
      <c r="V45" s="2"/>
      <c r="W45" s="2"/>
      <c r="X45" s="2"/>
      <c r="Y45" s="2"/>
      <c r="Z45" s="2"/>
      <c r="AA45" s="2"/>
    </row>
    <row r="46" spans="2:27" ht="16.5" customHeight="1">
      <c r="B46" s="2"/>
      <c r="C46" s="2"/>
      <c r="D46" s="5"/>
      <c r="E46" s="2"/>
      <c r="F46" s="2"/>
      <c r="G46" s="2"/>
      <c r="H46" s="2"/>
      <c r="I46" s="2"/>
      <c r="J46" s="2"/>
      <c r="K46" s="2"/>
      <c r="L46" s="2"/>
      <c r="M46" s="2"/>
      <c r="N46" s="2"/>
      <c r="O46" s="2"/>
      <c r="P46" s="2"/>
      <c r="Q46" s="2"/>
      <c r="R46" s="2"/>
      <c r="S46" s="2"/>
      <c r="T46" s="2"/>
      <c r="U46" s="2"/>
      <c r="V46" s="2"/>
      <c r="W46" s="2"/>
      <c r="X46" s="2"/>
      <c r="Y46" s="2"/>
      <c r="Z46" s="2"/>
      <c r="AA46" s="2"/>
    </row>
    <row r="47" spans="2:27" ht="16.5" customHeight="1">
      <c r="B47" s="2"/>
      <c r="C47" s="2"/>
      <c r="D47" s="5"/>
      <c r="E47" s="2"/>
      <c r="F47" s="2"/>
      <c r="G47" s="2"/>
      <c r="H47" s="2"/>
      <c r="I47" s="2"/>
      <c r="J47" s="2"/>
      <c r="K47" s="2"/>
      <c r="L47" s="2"/>
      <c r="M47" s="2"/>
      <c r="N47" s="2"/>
      <c r="O47" s="2"/>
      <c r="P47" s="2"/>
      <c r="Q47" s="2"/>
      <c r="R47" s="2"/>
      <c r="S47" s="2"/>
      <c r="T47" s="2"/>
      <c r="U47" s="2"/>
      <c r="V47" s="2"/>
      <c r="W47" s="2"/>
      <c r="X47" s="2"/>
      <c r="Y47" s="2"/>
      <c r="Z47" s="2"/>
      <c r="AA47" s="2"/>
    </row>
    <row r="48" spans="2:27" ht="16.5" customHeight="1">
      <c r="B48" s="2"/>
      <c r="C48" s="2"/>
      <c r="D48" s="5"/>
      <c r="E48" s="2"/>
      <c r="F48" s="2"/>
      <c r="G48" s="2"/>
      <c r="H48" s="2"/>
      <c r="I48" s="2"/>
      <c r="J48" s="2"/>
      <c r="K48" s="2"/>
      <c r="L48" s="2"/>
      <c r="M48" s="2"/>
      <c r="N48" s="2"/>
      <c r="O48" s="2"/>
      <c r="P48" s="2"/>
      <c r="Q48" s="2"/>
      <c r="R48" s="2"/>
      <c r="S48" s="2"/>
      <c r="T48" s="2"/>
      <c r="U48" s="2"/>
      <c r="V48" s="2"/>
      <c r="W48" s="2"/>
      <c r="X48" s="2"/>
      <c r="Y48" s="2"/>
      <c r="Z48" s="2"/>
      <c r="AA48" s="2"/>
    </row>
    <row r="49" spans="2:27" ht="16.5" customHeight="1">
      <c r="B49" s="2"/>
      <c r="C49" s="2"/>
      <c r="D49" s="5"/>
      <c r="E49" s="2"/>
      <c r="F49" s="2"/>
      <c r="G49" s="2"/>
      <c r="H49" s="2"/>
      <c r="I49" s="2"/>
      <c r="J49" s="2"/>
      <c r="K49" s="2"/>
      <c r="L49" s="2"/>
      <c r="M49" s="2"/>
      <c r="N49" s="2"/>
      <c r="O49" s="2"/>
      <c r="P49" s="2"/>
      <c r="Q49" s="2"/>
      <c r="R49" s="2"/>
      <c r="S49" s="2"/>
      <c r="T49" s="2"/>
      <c r="U49" s="2"/>
      <c r="V49" s="2"/>
      <c r="W49" s="2"/>
      <c r="X49" s="2"/>
      <c r="Y49" s="2"/>
      <c r="Z49" s="2"/>
      <c r="AA49" s="2"/>
    </row>
    <row r="50" spans="2:27" ht="16.5" customHeight="1">
      <c r="B50" s="2"/>
      <c r="C50" s="2"/>
      <c r="D50" s="5"/>
      <c r="E50" s="2"/>
      <c r="F50" s="2"/>
      <c r="G50" s="2"/>
      <c r="H50" s="2"/>
      <c r="I50" s="2"/>
      <c r="J50" s="2"/>
      <c r="K50" s="2"/>
      <c r="L50" s="2"/>
      <c r="M50" s="2"/>
      <c r="N50" s="2"/>
      <c r="O50" s="2"/>
      <c r="P50" s="2"/>
      <c r="Q50" s="2"/>
      <c r="R50" s="2"/>
      <c r="S50" s="2"/>
      <c r="T50" s="2"/>
      <c r="U50" s="2"/>
      <c r="V50" s="2"/>
      <c r="W50" s="2"/>
      <c r="X50" s="2"/>
      <c r="Y50" s="2"/>
      <c r="Z50" s="2"/>
      <c r="AA50" s="2"/>
    </row>
    <row r="51" spans="2:27" ht="16.5" customHeight="1">
      <c r="B51" s="2"/>
      <c r="C51" s="2"/>
      <c r="D51" s="5"/>
      <c r="E51" s="2"/>
      <c r="F51" s="2"/>
      <c r="G51" s="2"/>
      <c r="H51" s="2"/>
      <c r="I51" s="2"/>
      <c r="J51" s="2"/>
      <c r="K51" s="2"/>
      <c r="L51" s="2"/>
      <c r="M51" s="2"/>
      <c r="N51" s="2"/>
      <c r="O51" s="2"/>
      <c r="P51" s="2"/>
      <c r="Q51" s="2"/>
      <c r="R51" s="2"/>
      <c r="S51" s="2"/>
      <c r="T51" s="2"/>
      <c r="U51" s="2"/>
      <c r="V51" s="2"/>
      <c r="W51" s="2"/>
      <c r="X51" s="2"/>
      <c r="Y51" s="2"/>
      <c r="Z51" s="2"/>
      <c r="AA51" s="2"/>
    </row>
    <row r="52" spans="2:27" ht="16.5" customHeight="1">
      <c r="B52" s="2"/>
      <c r="C52" s="2"/>
      <c r="D52" s="5"/>
      <c r="E52" s="2"/>
      <c r="F52" s="2"/>
      <c r="G52" s="2"/>
      <c r="H52" s="2"/>
      <c r="I52" s="2"/>
      <c r="J52" s="2"/>
      <c r="K52" s="2"/>
      <c r="L52" s="2"/>
      <c r="M52" s="2"/>
      <c r="N52" s="2"/>
      <c r="O52" s="2"/>
      <c r="P52" s="2"/>
      <c r="Q52" s="2"/>
      <c r="R52" s="2"/>
      <c r="S52" s="2"/>
      <c r="T52" s="2"/>
      <c r="U52" s="2"/>
      <c r="V52" s="2"/>
      <c r="W52" s="2"/>
      <c r="X52" s="2"/>
      <c r="Y52" s="2"/>
      <c r="Z52" s="2"/>
      <c r="AA52" s="2"/>
    </row>
    <row r="53" spans="2:27" ht="16.5" customHeight="1">
      <c r="B53" s="2"/>
      <c r="C53" s="2"/>
      <c r="D53" s="5"/>
      <c r="E53" s="2"/>
      <c r="F53" s="2"/>
      <c r="G53" s="2"/>
      <c r="H53" s="2"/>
      <c r="I53" s="2"/>
      <c r="J53" s="2"/>
      <c r="K53" s="2"/>
      <c r="L53" s="2"/>
      <c r="M53" s="2"/>
      <c r="N53" s="2"/>
      <c r="O53" s="2"/>
      <c r="P53" s="2"/>
      <c r="Q53" s="2"/>
      <c r="R53" s="2"/>
      <c r="S53" s="2"/>
      <c r="T53" s="2"/>
      <c r="U53" s="2"/>
      <c r="V53" s="2"/>
      <c r="W53" s="2"/>
      <c r="X53" s="2"/>
      <c r="Y53" s="2"/>
      <c r="Z53" s="2"/>
      <c r="AA53" s="2"/>
    </row>
    <row r="54" spans="2:27" ht="16.5" customHeight="1">
      <c r="B54" s="2"/>
      <c r="C54" s="2"/>
      <c r="D54" s="5"/>
      <c r="E54" s="2"/>
      <c r="F54" s="2"/>
      <c r="G54" s="2"/>
      <c r="H54" s="2"/>
      <c r="I54" s="2"/>
      <c r="J54" s="2"/>
      <c r="K54" s="2"/>
      <c r="L54" s="2"/>
      <c r="M54" s="2"/>
      <c r="N54" s="2"/>
      <c r="O54" s="2"/>
      <c r="P54" s="2"/>
      <c r="Q54" s="2"/>
      <c r="R54" s="2"/>
      <c r="S54" s="2"/>
      <c r="T54" s="2"/>
      <c r="U54" s="2"/>
      <c r="V54" s="2"/>
      <c r="W54" s="2"/>
      <c r="X54" s="2"/>
      <c r="Y54" s="2"/>
      <c r="Z54" s="2"/>
      <c r="AA54" s="2"/>
    </row>
    <row r="55" spans="2:27" ht="16.5" customHeight="1">
      <c r="B55" s="2"/>
      <c r="C55" s="2"/>
      <c r="D55" s="5"/>
      <c r="E55" s="2"/>
      <c r="F55" s="2"/>
      <c r="G55" s="2"/>
      <c r="H55" s="2"/>
      <c r="I55" s="2"/>
      <c r="J55" s="2"/>
      <c r="K55" s="2"/>
      <c r="L55" s="2"/>
      <c r="M55" s="2"/>
      <c r="N55" s="2"/>
      <c r="O55" s="2"/>
      <c r="P55" s="2"/>
      <c r="Q55" s="2"/>
      <c r="R55" s="2"/>
      <c r="S55" s="2"/>
      <c r="T55" s="2"/>
      <c r="U55" s="2"/>
      <c r="V55" s="2"/>
      <c r="W55" s="2"/>
      <c r="X55" s="2"/>
      <c r="Y55" s="2"/>
      <c r="Z55" s="2"/>
      <c r="AA55" s="2"/>
    </row>
    <row r="56" spans="2:27" ht="16.5" customHeight="1">
      <c r="B56" s="2"/>
      <c r="C56" s="2"/>
      <c r="D56" s="5"/>
      <c r="E56" s="2"/>
      <c r="F56" s="2"/>
      <c r="G56" s="2"/>
      <c r="H56" s="2"/>
      <c r="I56" s="2"/>
      <c r="J56" s="2"/>
      <c r="K56" s="2"/>
      <c r="L56" s="2"/>
      <c r="M56" s="2"/>
      <c r="N56" s="2"/>
      <c r="O56" s="2"/>
      <c r="P56" s="2"/>
      <c r="Q56" s="2"/>
      <c r="R56" s="2"/>
      <c r="S56" s="2"/>
      <c r="T56" s="2"/>
      <c r="U56" s="2"/>
      <c r="V56" s="2"/>
      <c r="W56" s="2"/>
      <c r="X56" s="2"/>
      <c r="Y56" s="2"/>
      <c r="Z56" s="2"/>
      <c r="AA56" s="2"/>
    </row>
    <row r="57" spans="2:27" ht="16.5" customHeight="1">
      <c r="B57" s="2"/>
      <c r="C57" s="2"/>
      <c r="D57" s="5"/>
      <c r="E57" s="2"/>
      <c r="F57" s="2"/>
      <c r="G57" s="2"/>
      <c r="H57" s="2"/>
      <c r="I57" s="2"/>
      <c r="J57" s="2"/>
      <c r="K57" s="2"/>
      <c r="L57" s="2"/>
      <c r="M57" s="2"/>
      <c r="N57" s="2"/>
      <c r="O57" s="2"/>
      <c r="P57" s="2"/>
      <c r="Q57" s="2"/>
      <c r="R57" s="2"/>
      <c r="S57" s="2"/>
      <c r="T57" s="2"/>
      <c r="U57" s="2"/>
      <c r="V57" s="2"/>
      <c r="W57" s="2"/>
      <c r="X57" s="2"/>
      <c r="Y57" s="2"/>
      <c r="Z57" s="2"/>
      <c r="AA57" s="2"/>
    </row>
    <row r="58" spans="2:27" ht="16.5" customHeight="1">
      <c r="B58" s="2"/>
      <c r="C58" s="2"/>
      <c r="D58" s="5"/>
      <c r="E58" s="2"/>
      <c r="F58" s="2"/>
      <c r="G58" s="2"/>
      <c r="H58" s="2"/>
      <c r="I58" s="2"/>
      <c r="J58" s="2"/>
      <c r="K58" s="2"/>
      <c r="L58" s="2"/>
      <c r="M58" s="2"/>
      <c r="N58" s="2"/>
      <c r="O58" s="2"/>
      <c r="P58" s="2"/>
      <c r="Q58" s="2"/>
      <c r="R58" s="2"/>
      <c r="S58" s="2"/>
      <c r="T58" s="2"/>
      <c r="U58" s="2"/>
      <c r="V58" s="2"/>
      <c r="W58" s="2"/>
      <c r="X58" s="2"/>
      <c r="Y58" s="2"/>
      <c r="Z58" s="2"/>
      <c r="AA58" s="2"/>
    </row>
    <row r="59" spans="2:27" ht="16.5" customHeight="1">
      <c r="B59" s="2"/>
      <c r="C59" s="2"/>
      <c r="D59" s="5"/>
      <c r="E59" s="2"/>
      <c r="F59" s="2"/>
      <c r="G59" s="2"/>
      <c r="H59" s="2"/>
      <c r="I59" s="2"/>
      <c r="J59" s="2"/>
      <c r="K59" s="2"/>
      <c r="L59" s="2"/>
      <c r="M59" s="2"/>
      <c r="N59" s="2"/>
      <c r="O59" s="2"/>
      <c r="P59" s="2"/>
      <c r="Q59" s="2"/>
      <c r="R59" s="2"/>
      <c r="S59" s="2"/>
      <c r="T59" s="2"/>
      <c r="U59" s="2"/>
      <c r="V59" s="2"/>
      <c r="W59" s="2"/>
      <c r="X59" s="2"/>
      <c r="Y59" s="2"/>
      <c r="Z59" s="2"/>
      <c r="AA59" s="2"/>
    </row>
    <row r="60" spans="2:27" ht="16.5" customHeight="1">
      <c r="B60" s="2"/>
      <c r="C60" s="2"/>
      <c r="D60" s="5"/>
      <c r="E60" s="2"/>
      <c r="F60" s="2"/>
      <c r="G60" s="2"/>
      <c r="H60" s="2"/>
      <c r="I60" s="2"/>
      <c r="J60" s="2"/>
      <c r="K60" s="2"/>
      <c r="L60" s="2"/>
      <c r="M60" s="2"/>
      <c r="N60" s="2"/>
      <c r="O60" s="2"/>
      <c r="P60" s="2"/>
      <c r="Q60" s="2"/>
      <c r="R60" s="2"/>
      <c r="S60" s="2"/>
      <c r="T60" s="2"/>
      <c r="U60" s="2"/>
      <c r="V60" s="2"/>
      <c r="W60" s="2"/>
      <c r="X60" s="2"/>
      <c r="Y60" s="2"/>
      <c r="Z60" s="2"/>
      <c r="AA60" s="2"/>
    </row>
    <row r="61" spans="2:27" ht="16.5" customHeight="1">
      <c r="B61" s="2"/>
      <c r="C61" s="2"/>
      <c r="D61" s="5"/>
      <c r="E61" s="2"/>
      <c r="F61" s="2"/>
      <c r="G61" s="2"/>
      <c r="H61" s="2"/>
      <c r="I61" s="2"/>
      <c r="J61" s="2"/>
      <c r="K61" s="2"/>
      <c r="L61" s="2"/>
      <c r="M61" s="2"/>
      <c r="N61" s="2"/>
      <c r="O61" s="2"/>
      <c r="P61" s="2"/>
      <c r="Q61" s="2"/>
      <c r="R61" s="2"/>
      <c r="S61" s="2"/>
      <c r="T61" s="2"/>
      <c r="U61" s="2"/>
      <c r="V61" s="2"/>
      <c r="W61" s="2"/>
      <c r="X61" s="2"/>
      <c r="Y61" s="2"/>
      <c r="Z61" s="2"/>
      <c r="AA61" s="2"/>
    </row>
    <row r="62" spans="2:27" ht="16.5" customHeight="1">
      <c r="B62" s="2"/>
      <c r="C62" s="2"/>
      <c r="D62" s="5"/>
      <c r="E62" s="2"/>
      <c r="F62" s="2"/>
      <c r="G62" s="2"/>
      <c r="H62" s="2"/>
      <c r="I62" s="2"/>
      <c r="J62" s="2"/>
      <c r="K62" s="2"/>
      <c r="L62" s="2"/>
      <c r="M62" s="2"/>
      <c r="N62" s="2"/>
      <c r="O62" s="2"/>
      <c r="P62" s="2"/>
      <c r="Q62" s="2"/>
      <c r="R62" s="2"/>
      <c r="S62" s="2"/>
      <c r="T62" s="2"/>
      <c r="U62" s="2"/>
      <c r="V62" s="2"/>
      <c r="W62" s="2"/>
      <c r="X62" s="2"/>
      <c r="Y62" s="2"/>
      <c r="Z62" s="2"/>
      <c r="AA62" s="2"/>
    </row>
    <row r="63" spans="2:27" ht="16.5" customHeight="1">
      <c r="B63" s="2"/>
      <c r="C63" s="2"/>
      <c r="D63" s="5"/>
      <c r="E63" s="2"/>
      <c r="F63" s="2"/>
      <c r="G63" s="2"/>
      <c r="H63" s="2"/>
      <c r="I63" s="2"/>
      <c r="J63" s="2"/>
      <c r="K63" s="2"/>
      <c r="L63" s="2"/>
      <c r="M63" s="2"/>
      <c r="N63" s="2"/>
      <c r="O63" s="2"/>
      <c r="P63" s="2"/>
      <c r="Q63" s="2"/>
      <c r="R63" s="2"/>
      <c r="S63" s="2"/>
      <c r="T63" s="2"/>
      <c r="U63" s="2"/>
      <c r="V63" s="2"/>
      <c r="W63" s="2"/>
      <c r="X63" s="2"/>
      <c r="Y63" s="2"/>
      <c r="Z63" s="2"/>
      <c r="AA63" s="2"/>
    </row>
    <row r="64" spans="2:27" ht="16.5" customHeight="1">
      <c r="B64" s="2"/>
      <c r="C64" s="2"/>
      <c r="D64" s="5"/>
      <c r="E64" s="2"/>
      <c r="F64" s="2"/>
      <c r="G64" s="2"/>
      <c r="H64" s="2"/>
      <c r="I64" s="2"/>
      <c r="J64" s="2"/>
      <c r="K64" s="2"/>
      <c r="L64" s="2"/>
      <c r="M64" s="2"/>
      <c r="N64" s="2"/>
      <c r="O64" s="2"/>
      <c r="P64" s="2"/>
      <c r="Q64" s="2"/>
      <c r="R64" s="2"/>
      <c r="S64" s="2"/>
      <c r="T64" s="2"/>
      <c r="U64" s="2"/>
      <c r="V64" s="2"/>
      <c r="W64" s="2"/>
      <c r="X64" s="2"/>
      <c r="Y64" s="2"/>
      <c r="Z64" s="2"/>
      <c r="AA64" s="2"/>
    </row>
    <row r="65" spans="2:27" ht="16.5" customHeight="1">
      <c r="B65" s="2"/>
      <c r="C65" s="2"/>
      <c r="D65" s="5"/>
      <c r="E65" s="2"/>
      <c r="F65" s="2"/>
      <c r="G65" s="2"/>
      <c r="H65" s="2"/>
      <c r="I65" s="2"/>
      <c r="J65" s="2"/>
      <c r="K65" s="2"/>
      <c r="L65" s="2"/>
      <c r="M65" s="2"/>
      <c r="N65" s="2"/>
      <c r="O65" s="2"/>
      <c r="P65" s="2"/>
      <c r="Q65" s="2"/>
      <c r="R65" s="2"/>
      <c r="S65" s="2"/>
      <c r="T65" s="2"/>
      <c r="U65" s="2"/>
      <c r="V65" s="2"/>
      <c r="W65" s="2"/>
      <c r="X65" s="2"/>
      <c r="Y65" s="2"/>
      <c r="Z65" s="2"/>
      <c r="AA65" s="2"/>
    </row>
    <row r="66" spans="2:27" ht="16.5" customHeight="1">
      <c r="B66" s="2"/>
      <c r="C66" s="2"/>
      <c r="D66" s="5"/>
      <c r="E66" s="2"/>
      <c r="F66" s="2"/>
      <c r="G66" s="2"/>
      <c r="H66" s="2"/>
      <c r="I66" s="2"/>
      <c r="J66" s="2"/>
      <c r="K66" s="2"/>
      <c r="L66" s="2"/>
      <c r="M66" s="2"/>
      <c r="N66" s="2"/>
      <c r="O66" s="2"/>
      <c r="P66" s="2"/>
      <c r="Q66" s="2"/>
      <c r="R66" s="2"/>
      <c r="S66" s="2"/>
      <c r="T66" s="2"/>
      <c r="U66" s="2"/>
      <c r="V66" s="2"/>
      <c r="W66" s="2"/>
      <c r="X66" s="2"/>
      <c r="Y66" s="2"/>
      <c r="Z66" s="2"/>
      <c r="AA66" s="2"/>
    </row>
    <row r="67" spans="2:27" ht="16.5" customHeight="1">
      <c r="B67" s="2"/>
      <c r="C67" s="2"/>
      <c r="D67" s="5"/>
      <c r="E67" s="2"/>
      <c r="F67" s="2"/>
      <c r="G67" s="2"/>
      <c r="H67" s="2"/>
      <c r="I67" s="2"/>
      <c r="J67" s="2"/>
      <c r="K67" s="2"/>
      <c r="L67" s="2"/>
      <c r="M67" s="2"/>
      <c r="N67" s="2"/>
      <c r="O67" s="2"/>
      <c r="P67" s="2"/>
      <c r="Q67" s="2"/>
      <c r="R67" s="2"/>
      <c r="S67" s="2"/>
      <c r="T67" s="2"/>
      <c r="U67" s="2"/>
      <c r="V67" s="2"/>
      <c r="W67" s="2"/>
      <c r="X67" s="2"/>
      <c r="Y67" s="2"/>
      <c r="Z67" s="2"/>
      <c r="AA67" s="2"/>
    </row>
    <row r="68" spans="2:27" ht="16.5" customHeight="1">
      <c r="B68" s="2"/>
      <c r="C68" s="2"/>
      <c r="D68" s="5"/>
      <c r="E68" s="2"/>
      <c r="F68" s="2"/>
      <c r="G68" s="2"/>
      <c r="H68" s="2"/>
      <c r="I68" s="2"/>
      <c r="J68" s="2"/>
      <c r="K68" s="2"/>
      <c r="L68" s="2"/>
      <c r="M68" s="2"/>
      <c r="N68" s="2"/>
      <c r="O68" s="2"/>
      <c r="P68" s="2"/>
      <c r="Q68" s="2"/>
      <c r="R68" s="2"/>
      <c r="S68" s="2"/>
      <c r="T68" s="2"/>
      <c r="U68" s="2"/>
      <c r="V68" s="2"/>
      <c r="W68" s="2"/>
      <c r="X68" s="2"/>
      <c r="Y68" s="2"/>
      <c r="Z68" s="2"/>
      <c r="AA68" s="2"/>
    </row>
    <row r="69" spans="2:27" ht="16.5" customHeight="1">
      <c r="B69" s="2"/>
      <c r="C69" s="2"/>
      <c r="D69" s="5"/>
      <c r="E69" s="2"/>
      <c r="F69" s="2"/>
      <c r="G69" s="2"/>
      <c r="H69" s="2"/>
      <c r="I69" s="2"/>
      <c r="J69" s="2"/>
      <c r="K69" s="2"/>
      <c r="L69" s="2"/>
      <c r="M69" s="2"/>
      <c r="N69" s="2"/>
      <c r="O69" s="2"/>
      <c r="P69" s="2"/>
      <c r="Q69" s="2"/>
      <c r="R69" s="2"/>
      <c r="S69" s="2"/>
      <c r="T69" s="2"/>
      <c r="U69" s="2"/>
      <c r="V69" s="2"/>
      <c r="W69" s="2"/>
      <c r="X69" s="2"/>
      <c r="Y69" s="2"/>
      <c r="Z69" s="2"/>
      <c r="AA69" s="2"/>
    </row>
    <row r="70" spans="2:27" ht="16.5" customHeight="1">
      <c r="B70" s="2"/>
      <c r="C70" s="2"/>
      <c r="D70" s="5"/>
      <c r="E70" s="2"/>
      <c r="F70" s="2"/>
      <c r="G70" s="2"/>
      <c r="H70" s="2"/>
      <c r="I70" s="2"/>
      <c r="J70" s="2"/>
      <c r="K70" s="2"/>
      <c r="L70" s="2"/>
      <c r="M70" s="2"/>
      <c r="N70" s="2"/>
      <c r="O70" s="2"/>
      <c r="P70" s="2"/>
      <c r="Q70" s="2"/>
      <c r="R70" s="2"/>
      <c r="S70" s="2"/>
      <c r="T70" s="2"/>
      <c r="U70" s="2"/>
      <c r="V70" s="2"/>
      <c r="W70" s="2"/>
      <c r="X70" s="2"/>
      <c r="Y70" s="2"/>
      <c r="Z70" s="2"/>
      <c r="AA70" s="2"/>
    </row>
    <row r="71" spans="2:27" ht="16.5" customHeight="1">
      <c r="B71" s="2"/>
      <c r="C71" s="2"/>
      <c r="D71" s="5"/>
      <c r="E71" s="2"/>
      <c r="F71" s="2"/>
      <c r="G71" s="2"/>
      <c r="H71" s="2"/>
      <c r="I71" s="2"/>
      <c r="J71" s="2"/>
      <c r="K71" s="2"/>
      <c r="L71" s="2"/>
      <c r="M71" s="2"/>
      <c r="N71" s="2"/>
      <c r="O71" s="2"/>
      <c r="P71" s="2"/>
      <c r="Q71" s="2"/>
      <c r="R71" s="2"/>
      <c r="S71" s="2"/>
      <c r="T71" s="2"/>
      <c r="U71" s="2"/>
      <c r="V71" s="2"/>
      <c r="W71" s="2"/>
      <c r="X71" s="2"/>
      <c r="Y71" s="2"/>
      <c r="Z71" s="2"/>
      <c r="AA71" s="2"/>
    </row>
    <row r="72" spans="2:27" ht="16.5" customHeight="1">
      <c r="B72" s="2"/>
      <c r="C72" s="2"/>
      <c r="D72" s="5"/>
      <c r="E72" s="2"/>
      <c r="F72" s="2"/>
      <c r="G72" s="2"/>
      <c r="H72" s="2"/>
      <c r="I72" s="2"/>
      <c r="J72" s="2"/>
      <c r="K72" s="2"/>
      <c r="L72" s="2"/>
      <c r="M72" s="2"/>
      <c r="N72" s="2"/>
      <c r="O72" s="2"/>
      <c r="P72" s="2"/>
      <c r="Q72" s="2"/>
      <c r="R72" s="2"/>
      <c r="S72" s="2"/>
      <c r="T72" s="2"/>
      <c r="U72" s="2"/>
      <c r="V72" s="2"/>
      <c r="W72" s="2"/>
      <c r="X72" s="2"/>
      <c r="Y72" s="2"/>
      <c r="Z72" s="2"/>
      <c r="AA72" s="2"/>
    </row>
    <row r="73" spans="2:27" ht="16.5" customHeight="1">
      <c r="B73" s="2"/>
      <c r="C73" s="2"/>
      <c r="D73" s="5"/>
      <c r="E73" s="2"/>
      <c r="F73" s="2"/>
      <c r="G73" s="2"/>
      <c r="H73" s="2"/>
      <c r="I73" s="2"/>
      <c r="J73" s="2"/>
      <c r="K73" s="2"/>
      <c r="L73" s="2"/>
      <c r="M73" s="2"/>
      <c r="N73" s="2"/>
      <c r="O73" s="2"/>
      <c r="P73" s="2"/>
      <c r="Q73" s="2"/>
      <c r="R73" s="2"/>
      <c r="S73" s="2"/>
      <c r="T73" s="2"/>
      <c r="U73" s="2"/>
      <c r="V73" s="2"/>
      <c r="W73" s="2"/>
      <c r="X73" s="2"/>
      <c r="Y73" s="2"/>
      <c r="Z73" s="2"/>
      <c r="AA73" s="2"/>
    </row>
    <row r="74" spans="2:27" ht="16.5" customHeight="1">
      <c r="B74" s="2"/>
      <c r="C74" s="2"/>
      <c r="D74" s="5"/>
      <c r="E74" s="2"/>
      <c r="F74" s="2"/>
      <c r="G74" s="2"/>
      <c r="H74" s="2"/>
      <c r="I74" s="2"/>
      <c r="J74" s="2"/>
      <c r="K74" s="2"/>
      <c r="L74" s="2"/>
      <c r="M74" s="2"/>
      <c r="N74" s="2"/>
      <c r="O74" s="2"/>
      <c r="P74" s="2"/>
      <c r="Q74" s="2"/>
      <c r="R74" s="2"/>
      <c r="S74" s="2"/>
      <c r="T74" s="2"/>
      <c r="U74" s="2"/>
      <c r="V74" s="2"/>
      <c r="W74" s="2"/>
      <c r="X74" s="2"/>
      <c r="Y74" s="2"/>
      <c r="Z74" s="2"/>
      <c r="AA74" s="2"/>
    </row>
    <row r="75" spans="2:27" ht="16.5" customHeight="1">
      <c r="B75" s="2"/>
      <c r="C75" s="2"/>
      <c r="D75" s="5"/>
      <c r="E75" s="2"/>
      <c r="F75" s="2"/>
      <c r="G75" s="2"/>
      <c r="H75" s="2"/>
      <c r="I75" s="2"/>
      <c r="J75" s="2"/>
      <c r="K75" s="2"/>
      <c r="L75" s="2"/>
      <c r="M75" s="2"/>
      <c r="N75" s="2"/>
      <c r="O75" s="2"/>
      <c r="P75" s="2"/>
      <c r="Q75" s="2"/>
      <c r="R75" s="2"/>
      <c r="S75" s="2"/>
      <c r="T75" s="2"/>
      <c r="U75" s="2"/>
      <c r="V75" s="2"/>
      <c r="W75" s="2"/>
      <c r="X75" s="2"/>
      <c r="Y75" s="2"/>
      <c r="Z75" s="2"/>
      <c r="AA75" s="2"/>
    </row>
    <row r="76" spans="2:27" ht="16.5" customHeight="1">
      <c r="B76" s="2"/>
      <c r="C76" s="2"/>
      <c r="D76" s="5"/>
      <c r="E76" s="2"/>
      <c r="F76" s="2"/>
      <c r="G76" s="2"/>
      <c r="H76" s="2"/>
      <c r="I76" s="2"/>
      <c r="J76" s="2"/>
      <c r="K76" s="2"/>
      <c r="L76" s="2"/>
      <c r="M76" s="2"/>
      <c r="N76" s="2"/>
      <c r="O76" s="2"/>
      <c r="P76" s="2"/>
      <c r="Q76" s="2"/>
      <c r="R76" s="2"/>
      <c r="S76" s="2"/>
      <c r="T76" s="2"/>
      <c r="U76" s="2"/>
      <c r="V76" s="2"/>
      <c r="W76" s="2"/>
      <c r="X76" s="2"/>
      <c r="Y76" s="2"/>
      <c r="Z76" s="2"/>
      <c r="AA76" s="2"/>
    </row>
    <row r="77" spans="2:27" ht="16.5" customHeight="1">
      <c r="B77" s="2"/>
      <c r="C77" s="2"/>
      <c r="D77" s="5"/>
      <c r="E77" s="2"/>
      <c r="F77" s="2"/>
      <c r="G77" s="2"/>
      <c r="H77" s="2"/>
      <c r="I77" s="2"/>
      <c r="J77" s="2"/>
      <c r="K77" s="2"/>
      <c r="L77" s="2"/>
      <c r="M77" s="2"/>
      <c r="N77" s="2"/>
      <c r="O77" s="2"/>
      <c r="P77" s="2"/>
      <c r="Q77" s="2"/>
      <c r="R77" s="2"/>
      <c r="S77" s="2"/>
      <c r="T77" s="2"/>
      <c r="U77" s="2"/>
      <c r="V77" s="2"/>
      <c r="W77" s="2"/>
      <c r="X77" s="2"/>
      <c r="Y77" s="2"/>
      <c r="Z77" s="2"/>
      <c r="AA77" s="2"/>
    </row>
    <row r="78" spans="2:27" ht="16.5" customHeight="1">
      <c r="B78" s="2"/>
      <c r="C78" s="2"/>
      <c r="D78" s="5"/>
      <c r="E78" s="2"/>
      <c r="F78" s="2"/>
      <c r="G78" s="2"/>
      <c r="H78" s="2"/>
      <c r="I78" s="2"/>
      <c r="J78" s="2"/>
      <c r="K78" s="2"/>
      <c r="L78" s="2"/>
      <c r="M78" s="2"/>
      <c r="N78" s="2"/>
      <c r="O78" s="2"/>
      <c r="P78" s="2"/>
      <c r="Q78" s="2"/>
      <c r="R78" s="2"/>
      <c r="S78" s="2"/>
      <c r="T78" s="2"/>
      <c r="U78" s="2"/>
      <c r="V78" s="2"/>
      <c r="W78" s="2"/>
      <c r="X78" s="2"/>
      <c r="Y78" s="2"/>
      <c r="Z78" s="2"/>
      <c r="AA78" s="2"/>
    </row>
    <row r="79" spans="2:27" ht="16.5" customHeight="1">
      <c r="B79" s="2"/>
      <c r="C79" s="2"/>
      <c r="D79" s="5"/>
      <c r="E79" s="2"/>
      <c r="F79" s="2"/>
      <c r="G79" s="2"/>
      <c r="H79" s="2"/>
      <c r="I79" s="2"/>
      <c r="J79" s="2"/>
      <c r="K79" s="2"/>
      <c r="L79" s="2"/>
      <c r="M79" s="2"/>
      <c r="N79" s="2"/>
      <c r="O79" s="2"/>
      <c r="P79" s="2"/>
      <c r="Q79" s="2"/>
      <c r="R79" s="2"/>
      <c r="S79" s="2"/>
      <c r="T79" s="2"/>
      <c r="U79" s="2"/>
      <c r="V79" s="2"/>
      <c r="W79" s="2"/>
      <c r="X79" s="2"/>
      <c r="Y79" s="2"/>
      <c r="Z79" s="2"/>
      <c r="AA79" s="2"/>
    </row>
    <row r="80" spans="2:27" ht="16.5" customHeight="1">
      <c r="B80" s="2"/>
      <c r="C80" s="2"/>
      <c r="D80" s="5"/>
      <c r="E80" s="2"/>
      <c r="F80" s="2"/>
      <c r="G80" s="2"/>
      <c r="H80" s="2"/>
      <c r="I80" s="2"/>
      <c r="J80" s="2"/>
      <c r="K80" s="2"/>
      <c r="L80" s="2"/>
      <c r="M80" s="2"/>
      <c r="N80" s="2"/>
      <c r="O80" s="2"/>
      <c r="P80" s="2"/>
      <c r="Q80" s="2"/>
      <c r="R80" s="2"/>
      <c r="S80" s="2"/>
      <c r="T80" s="2"/>
      <c r="U80" s="2"/>
      <c r="V80" s="2"/>
      <c r="W80" s="2"/>
      <c r="X80" s="2"/>
      <c r="Y80" s="2"/>
      <c r="Z80" s="2"/>
      <c r="AA80" s="2"/>
    </row>
    <row r="81" spans="2:27" ht="16.5" customHeight="1">
      <c r="B81" s="2"/>
      <c r="C81" s="2"/>
      <c r="D81" s="5"/>
      <c r="E81" s="2"/>
      <c r="F81" s="2"/>
      <c r="G81" s="2"/>
      <c r="H81" s="2"/>
      <c r="I81" s="2"/>
      <c r="J81" s="2"/>
      <c r="K81" s="2"/>
      <c r="L81" s="2"/>
      <c r="M81" s="2"/>
      <c r="N81" s="2"/>
      <c r="O81" s="2"/>
      <c r="P81" s="2"/>
      <c r="Q81" s="2"/>
      <c r="R81" s="2"/>
      <c r="S81" s="2"/>
      <c r="T81" s="2"/>
      <c r="U81" s="2"/>
      <c r="V81" s="2"/>
      <c r="W81" s="2"/>
      <c r="X81" s="2"/>
      <c r="Y81" s="2"/>
      <c r="Z81" s="2"/>
      <c r="AA81" s="2"/>
    </row>
    <row r="82" spans="2:27" ht="16.5" customHeight="1">
      <c r="B82" s="2"/>
      <c r="C82" s="2"/>
      <c r="D82" s="5"/>
      <c r="E82" s="2"/>
      <c r="F82" s="2"/>
      <c r="G82" s="2"/>
      <c r="H82" s="2"/>
      <c r="I82" s="2"/>
      <c r="J82" s="2"/>
      <c r="K82" s="2"/>
      <c r="L82" s="2"/>
      <c r="M82" s="2"/>
      <c r="N82" s="2"/>
      <c r="O82" s="2"/>
      <c r="P82" s="2"/>
      <c r="Q82" s="2"/>
      <c r="R82" s="2"/>
      <c r="S82" s="2"/>
      <c r="T82" s="2"/>
      <c r="U82" s="2"/>
      <c r="V82" s="2"/>
      <c r="W82" s="2"/>
      <c r="X82" s="2"/>
      <c r="Y82" s="2"/>
      <c r="Z82" s="2"/>
      <c r="AA82" s="2"/>
    </row>
    <row r="83" spans="2:27" ht="16.5" customHeight="1">
      <c r="B83" s="2"/>
      <c r="C83" s="2"/>
      <c r="D83" s="5"/>
      <c r="E83" s="2"/>
      <c r="F83" s="2"/>
      <c r="G83" s="2"/>
      <c r="H83" s="2"/>
      <c r="I83" s="2"/>
      <c r="J83" s="2"/>
      <c r="K83" s="2"/>
      <c r="L83" s="2"/>
      <c r="M83" s="2"/>
      <c r="N83" s="2"/>
      <c r="O83" s="2"/>
      <c r="P83" s="2"/>
      <c r="Q83" s="2"/>
      <c r="R83" s="2"/>
      <c r="S83" s="2"/>
      <c r="T83" s="2"/>
      <c r="U83" s="2"/>
      <c r="V83" s="2"/>
      <c r="W83" s="2"/>
      <c r="X83" s="2"/>
      <c r="Y83" s="2"/>
      <c r="Z83" s="2"/>
      <c r="AA83" s="2"/>
    </row>
    <row r="84" spans="2:27" ht="16.5" customHeight="1">
      <c r="B84" s="2"/>
      <c r="C84" s="2"/>
      <c r="D84" s="5"/>
      <c r="E84" s="2"/>
      <c r="F84" s="2"/>
      <c r="G84" s="2"/>
      <c r="H84" s="2"/>
      <c r="I84" s="2"/>
      <c r="J84" s="2"/>
      <c r="K84" s="2"/>
      <c r="L84" s="2"/>
      <c r="M84" s="2"/>
      <c r="N84" s="2"/>
      <c r="O84" s="2"/>
      <c r="P84" s="2"/>
      <c r="Q84" s="2"/>
      <c r="R84" s="2"/>
      <c r="S84" s="2"/>
      <c r="T84" s="2"/>
      <c r="U84" s="2"/>
      <c r="V84" s="2"/>
      <c r="W84" s="2"/>
      <c r="X84" s="2"/>
      <c r="Y84" s="2"/>
      <c r="Z84" s="2"/>
      <c r="AA84" s="2"/>
    </row>
    <row r="85" spans="2:27" ht="16.5" customHeight="1">
      <c r="B85" s="2"/>
      <c r="C85" s="2"/>
      <c r="D85" s="5"/>
      <c r="E85" s="2"/>
      <c r="F85" s="2"/>
      <c r="G85" s="2"/>
      <c r="H85" s="2"/>
      <c r="I85" s="2"/>
      <c r="J85" s="2"/>
      <c r="K85" s="2"/>
      <c r="L85" s="2"/>
      <c r="M85" s="2"/>
      <c r="N85" s="2"/>
      <c r="O85" s="2"/>
      <c r="P85" s="2"/>
      <c r="Q85" s="2"/>
      <c r="R85" s="2"/>
      <c r="S85" s="2"/>
      <c r="T85" s="2"/>
      <c r="U85" s="2"/>
      <c r="V85" s="2"/>
      <c r="W85" s="2"/>
      <c r="X85" s="2"/>
      <c r="Y85" s="2"/>
      <c r="Z85" s="2"/>
      <c r="AA85" s="2"/>
    </row>
    <row r="86" spans="2:27" ht="16.5" customHeight="1">
      <c r="B86" s="2"/>
      <c r="C86" s="2"/>
      <c r="D86" s="5"/>
      <c r="E86" s="2"/>
      <c r="F86" s="2"/>
      <c r="G86" s="2"/>
      <c r="H86" s="2"/>
      <c r="I86" s="2"/>
      <c r="J86" s="2"/>
      <c r="K86" s="2"/>
      <c r="L86" s="2"/>
      <c r="M86" s="2"/>
      <c r="N86" s="2"/>
      <c r="O86" s="2"/>
      <c r="P86" s="2"/>
      <c r="Q86" s="2"/>
      <c r="R86" s="2"/>
      <c r="S86" s="2"/>
      <c r="T86" s="2"/>
      <c r="U86" s="2"/>
      <c r="V86" s="2"/>
      <c r="W86" s="2"/>
      <c r="X86" s="2"/>
      <c r="Y86" s="2"/>
      <c r="Z86" s="2"/>
      <c r="AA86" s="2"/>
    </row>
    <row r="87" spans="2:27" ht="16.5" customHeight="1">
      <c r="B87" s="2"/>
      <c r="C87" s="2"/>
      <c r="D87" s="5"/>
      <c r="E87" s="2"/>
      <c r="F87" s="2"/>
      <c r="G87" s="2"/>
      <c r="H87" s="2"/>
      <c r="I87" s="2"/>
      <c r="J87" s="2"/>
      <c r="K87" s="2"/>
      <c r="L87" s="2"/>
      <c r="M87" s="2"/>
      <c r="N87" s="2"/>
      <c r="O87" s="2"/>
      <c r="P87" s="2"/>
      <c r="Q87" s="2"/>
      <c r="R87" s="2"/>
      <c r="S87" s="2"/>
      <c r="T87" s="2"/>
      <c r="U87" s="2"/>
      <c r="V87" s="2"/>
      <c r="W87" s="2"/>
      <c r="X87" s="2"/>
      <c r="Y87" s="2"/>
      <c r="Z87" s="2"/>
      <c r="AA87" s="2"/>
    </row>
    <row r="88" spans="2:27" ht="16.5" customHeight="1">
      <c r="B88" s="2"/>
      <c r="C88" s="2"/>
      <c r="D88" s="5"/>
      <c r="E88" s="2"/>
      <c r="F88" s="2"/>
      <c r="G88" s="2"/>
      <c r="H88" s="2"/>
      <c r="I88" s="2"/>
      <c r="J88" s="2"/>
      <c r="K88" s="2"/>
      <c r="L88" s="2"/>
      <c r="M88" s="2"/>
      <c r="N88" s="2"/>
      <c r="O88" s="2"/>
      <c r="P88" s="2"/>
      <c r="Q88" s="2"/>
      <c r="R88" s="2"/>
      <c r="S88" s="2"/>
      <c r="T88" s="2"/>
      <c r="U88" s="2"/>
      <c r="V88" s="2"/>
      <c r="W88" s="2"/>
      <c r="X88" s="2"/>
      <c r="Y88" s="2"/>
      <c r="Z88" s="2"/>
      <c r="AA88" s="2"/>
    </row>
    <row r="89" spans="2:27" ht="16.5" customHeight="1">
      <c r="B89" s="2"/>
      <c r="C89" s="2"/>
      <c r="D89" s="5"/>
      <c r="E89" s="2"/>
      <c r="F89" s="2"/>
      <c r="G89" s="2"/>
      <c r="H89" s="2"/>
      <c r="I89" s="2"/>
      <c r="J89" s="2"/>
      <c r="K89" s="2"/>
      <c r="L89" s="2"/>
      <c r="M89" s="2"/>
      <c r="N89" s="2"/>
      <c r="O89" s="2"/>
      <c r="P89" s="2"/>
      <c r="Q89" s="2"/>
      <c r="R89" s="2"/>
      <c r="S89" s="2"/>
      <c r="T89" s="2"/>
      <c r="U89" s="2"/>
      <c r="V89" s="2"/>
      <c r="W89" s="2"/>
      <c r="X89" s="2"/>
      <c r="Y89" s="2"/>
      <c r="Z89" s="2"/>
      <c r="AA89" s="2"/>
    </row>
    <row r="90" spans="2:27" ht="16.5" customHeight="1">
      <c r="B90" s="2"/>
      <c r="C90" s="2"/>
      <c r="D90" s="5"/>
      <c r="E90" s="2"/>
      <c r="F90" s="2"/>
      <c r="G90" s="2"/>
      <c r="H90" s="2"/>
      <c r="I90" s="2"/>
      <c r="J90" s="2"/>
      <c r="K90" s="2"/>
      <c r="L90" s="2"/>
      <c r="M90" s="2"/>
      <c r="N90" s="2"/>
      <c r="O90" s="2"/>
      <c r="P90" s="2"/>
      <c r="Q90" s="2"/>
      <c r="R90" s="2"/>
      <c r="S90" s="2"/>
      <c r="T90" s="2"/>
      <c r="U90" s="2"/>
      <c r="V90" s="2"/>
      <c r="W90" s="2"/>
      <c r="X90" s="2"/>
      <c r="Y90" s="2"/>
      <c r="Z90" s="2"/>
      <c r="AA90" s="2"/>
    </row>
    <row r="91" spans="2:27" ht="16.5" customHeight="1">
      <c r="B91" s="2"/>
      <c r="C91" s="2"/>
      <c r="D91" s="5"/>
      <c r="E91" s="2"/>
      <c r="F91" s="2"/>
      <c r="G91" s="2"/>
      <c r="H91" s="2"/>
      <c r="I91" s="2"/>
      <c r="J91" s="2"/>
      <c r="K91" s="2"/>
      <c r="L91" s="2"/>
      <c r="M91" s="2"/>
      <c r="N91" s="2"/>
      <c r="O91" s="2"/>
      <c r="P91" s="2"/>
      <c r="Q91" s="2"/>
      <c r="R91" s="2"/>
      <c r="S91" s="2"/>
      <c r="T91" s="2"/>
      <c r="U91" s="2"/>
      <c r="V91" s="2"/>
      <c r="W91" s="2"/>
      <c r="X91" s="2"/>
      <c r="Y91" s="2"/>
      <c r="Z91" s="2"/>
      <c r="AA91" s="2"/>
    </row>
    <row r="92" spans="2:27" ht="16.5" customHeight="1">
      <c r="B92" s="2"/>
      <c r="C92" s="2"/>
      <c r="D92" s="5"/>
      <c r="E92" s="2"/>
      <c r="F92" s="2"/>
      <c r="G92" s="2"/>
      <c r="H92" s="2"/>
      <c r="I92" s="2"/>
      <c r="J92" s="2"/>
      <c r="K92" s="2"/>
      <c r="L92" s="2"/>
      <c r="M92" s="2"/>
      <c r="N92" s="2"/>
      <c r="O92" s="2"/>
      <c r="P92" s="2"/>
      <c r="Q92" s="2"/>
      <c r="R92" s="2"/>
      <c r="S92" s="2"/>
      <c r="T92" s="2"/>
      <c r="U92" s="2"/>
      <c r="V92" s="2"/>
      <c r="W92" s="2"/>
      <c r="X92" s="2"/>
      <c r="Y92" s="2"/>
      <c r="Z92" s="2"/>
      <c r="AA92" s="2"/>
    </row>
    <row r="93" spans="2:27" ht="16.5" customHeight="1">
      <c r="B93" s="2"/>
      <c r="C93" s="2"/>
      <c r="D93" s="5"/>
      <c r="E93" s="2"/>
      <c r="F93" s="2"/>
      <c r="G93" s="2"/>
      <c r="H93" s="2"/>
      <c r="I93" s="2"/>
      <c r="J93" s="2"/>
      <c r="K93" s="2"/>
      <c r="L93" s="2"/>
      <c r="M93" s="2"/>
      <c r="N93" s="2"/>
      <c r="O93" s="2"/>
      <c r="P93" s="2"/>
      <c r="Q93" s="2"/>
      <c r="R93" s="2"/>
      <c r="S93" s="2"/>
      <c r="T93" s="2"/>
      <c r="U93" s="2"/>
      <c r="V93" s="2"/>
      <c r="W93" s="2"/>
      <c r="X93" s="2"/>
      <c r="Y93" s="2"/>
      <c r="Z93" s="2"/>
      <c r="AA93" s="2"/>
    </row>
    <row r="94" spans="2:27" ht="16.5" customHeight="1">
      <c r="B94" s="2"/>
      <c r="C94" s="2"/>
      <c r="D94" s="5"/>
      <c r="E94" s="2"/>
      <c r="F94" s="2"/>
      <c r="G94" s="2"/>
      <c r="H94" s="2"/>
      <c r="I94" s="2"/>
      <c r="J94" s="2"/>
      <c r="K94" s="2"/>
      <c r="L94" s="2"/>
      <c r="M94" s="2"/>
      <c r="N94" s="2"/>
      <c r="O94" s="2"/>
      <c r="P94" s="2"/>
      <c r="Q94" s="2"/>
      <c r="R94" s="2"/>
      <c r="S94" s="2"/>
      <c r="T94" s="2"/>
      <c r="U94" s="2"/>
      <c r="V94" s="2"/>
      <c r="W94" s="2"/>
      <c r="X94" s="2"/>
      <c r="Y94" s="2"/>
      <c r="Z94" s="2"/>
      <c r="AA94" s="2"/>
    </row>
    <row r="95" spans="2:27" ht="16.5" customHeight="1">
      <c r="B95" s="2"/>
      <c r="C95" s="2"/>
      <c r="D95" s="5"/>
      <c r="E95" s="2"/>
      <c r="F95" s="2"/>
      <c r="G95" s="2"/>
      <c r="H95" s="2"/>
      <c r="I95" s="2"/>
      <c r="J95" s="2"/>
      <c r="K95" s="2"/>
      <c r="L95" s="2"/>
      <c r="M95" s="2"/>
      <c r="N95" s="2"/>
      <c r="O95" s="2"/>
      <c r="P95" s="2"/>
      <c r="Q95" s="2"/>
      <c r="R95" s="2"/>
      <c r="S95" s="2"/>
      <c r="T95" s="2"/>
      <c r="U95" s="2"/>
      <c r="V95" s="2"/>
      <c r="W95" s="2"/>
      <c r="X95" s="2"/>
      <c r="Y95" s="2"/>
      <c r="Z95" s="2"/>
      <c r="AA95" s="2"/>
    </row>
    <row r="96" spans="2:27" ht="16.5" customHeight="1">
      <c r="B96" s="2"/>
      <c r="C96" s="2"/>
      <c r="D96" s="5"/>
      <c r="E96" s="2"/>
      <c r="F96" s="2"/>
      <c r="G96" s="2"/>
      <c r="H96" s="2"/>
      <c r="I96" s="2"/>
      <c r="J96" s="2"/>
      <c r="K96" s="2"/>
      <c r="L96" s="2"/>
      <c r="M96" s="2"/>
      <c r="N96" s="2"/>
      <c r="O96" s="2"/>
      <c r="P96" s="2"/>
      <c r="Q96" s="2"/>
      <c r="R96" s="2"/>
      <c r="S96" s="2"/>
      <c r="T96" s="2"/>
      <c r="U96" s="2"/>
      <c r="V96" s="2"/>
      <c r="W96" s="2"/>
      <c r="X96" s="2"/>
      <c r="Y96" s="2"/>
      <c r="Z96" s="2"/>
      <c r="AA96" s="2"/>
    </row>
    <row r="97" spans="2:27" ht="16.5" customHeight="1">
      <c r="B97" s="2"/>
      <c r="C97" s="2"/>
      <c r="D97" s="5"/>
      <c r="E97" s="2"/>
      <c r="F97" s="2"/>
      <c r="G97" s="2"/>
      <c r="H97" s="2"/>
      <c r="I97" s="2"/>
      <c r="J97" s="2"/>
      <c r="K97" s="2"/>
      <c r="L97" s="2"/>
      <c r="M97" s="2"/>
      <c r="N97" s="2"/>
      <c r="O97" s="2"/>
      <c r="P97" s="2"/>
      <c r="Q97" s="2"/>
      <c r="R97" s="2"/>
      <c r="S97" s="2"/>
      <c r="T97" s="2"/>
      <c r="U97" s="2"/>
      <c r="V97" s="2"/>
      <c r="W97" s="2"/>
      <c r="X97" s="2"/>
      <c r="Y97" s="2"/>
      <c r="Z97" s="2"/>
      <c r="AA97" s="2"/>
    </row>
    <row r="98" spans="2:27" ht="16.5" customHeight="1">
      <c r="B98" s="2"/>
      <c r="C98" s="2"/>
      <c r="D98" s="5"/>
      <c r="E98" s="2"/>
      <c r="F98" s="2"/>
      <c r="G98" s="2"/>
      <c r="H98" s="2"/>
      <c r="I98" s="2"/>
      <c r="J98" s="2"/>
      <c r="K98" s="2"/>
      <c r="L98" s="2"/>
      <c r="M98" s="2"/>
      <c r="N98" s="2"/>
      <c r="O98" s="2"/>
      <c r="P98" s="2"/>
      <c r="Q98" s="2"/>
      <c r="R98" s="2"/>
      <c r="S98" s="2"/>
      <c r="T98" s="2"/>
      <c r="U98" s="2"/>
      <c r="V98" s="2"/>
      <c r="W98" s="2"/>
      <c r="X98" s="2"/>
      <c r="Y98" s="2"/>
      <c r="Z98" s="2"/>
      <c r="AA98" s="2"/>
    </row>
    <row r="99" spans="2:27" ht="16.5" customHeight="1">
      <c r="B99" s="2"/>
      <c r="C99" s="2"/>
      <c r="D99" s="5"/>
      <c r="E99" s="2"/>
      <c r="F99" s="2"/>
      <c r="G99" s="2"/>
      <c r="H99" s="2"/>
      <c r="I99" s="2"/>
      <c r="J99" s="2"/>
      <c r="K99" s="2"/>
      <c r="L99" s="2"/>
      <c r="M99" s="2"/>
      <c r="N99" s="2"/>
      <c r="O99" s="2"/>
      <c r="P99" s="2"/>
      <c r="Q99" s="2"/>
      <c r="R99" s="2"/>
      <c r="S99" s="2"/>
      <c r="T99" s="2"/>
      <c r="U99" s="2"/>
      <c r="V99" s="2"/>
      <c r="W99" s="2"/>
      <c r="X99" s="2"/>
      <c r="Y99" s="2"/>
      <c r="Z99" s="2"/>
      <c r="AA99" s="2"/>
    </row>
    <row r="100" spans="2:27" ht="16.5" customHeight="1">
      <c r="B100" s="2"/>
      <c r="C100" s="2"/>
      <c r="D100" s="5"/>
      <c r="E100" s="2"/>
      <c r="F100" s="2"/>
      <c r="G100" s="2"/>
      <c r="H100" s="2"/>
      <c r="I100" s="2"/>
      <c r="J100" s="2"/>
      <c r="K100" s="2"/>
      <c r="L100" s="2"/>
      <c r="M100" s="2"/>
      <c r="N100" s="2"/>
      <c r="O100" s="2"/>
      <c r="P100" s="2"/>
      <c r="Q100" s="2"/>
      <c r="R100" s="2"/>
      <c r="S100" s="2"/>
      <c r="T100" s="2"/>
      <c r="U100" s="2"/>
      <c r="V100" s="2"/>
      <c r="W100" s="2"/>
      <c r="X100" s="2"/>
      <c r="Y100" s="2"/>
      <c r="Z100" s="2"/>
      <c r="AA100" s="2"/>
    </row>
    <row r="101" spans="2:27" ht="16.5" customHeight="1">
      <c r="B101" s="2"/>
      <c r="C101" s="2"/>
      <c r="D101" s="5"/>
      <c r="E101" s="2"/>
      <c r="F101" s="2"/>
      <c r="G101" s="2"/>
      <c r="H101" s="2"/>
      <c r="I101" s="2"/>
      <c r="J101" s="2"/>
      <c r="K101" s="2"/>
      <c r="L101" s="2"/>
      <c r="M101" s="2"/>
      <c r="N101" s="2"/>
      <c r="O101" s="2"/>
      <c r="P101" s="2"/>
      <c r="Q101" s="2"/>
      <c r="R101" s="2"/>
      <c r="S101" s="2"/>
      <c r="T101" s="2"/>
      <c r="U101" s="2"/>
      <c r="V101" s="2"/>
      <c r="W101" s="2"/>
      <c r="X101" s="2"/>
      <c r="Y101" s="2"/>
      <c r="Z101" s="2"/>
      <c r="AA101" s="2"/>
    </row>
    <row r="102" spans="2:27" ht="16.5" customHeight="1">
      <c r="B102" s="2"/>
      <c r="C102" s="2"/>
      <c r="D102" s="5"/>
      <c r="E102" s="2"/>
      <c r="F102" s="2"/>
      <c r="G102" s="2"/>
      <c r="H102" s="2"/>
      <c r="I102" s="2"/>
      <c r="J102" s="2"/>
      <c r="K102" s="2"/>
      <c r="L102" s="2"/>
      <c r="M102" s="2"/>
      <c r="N102" s="2"/>
      <c r="O102" s="2"/>
      <c r="P102" s="2"/>
      <c r="Q102" s="2"/>
      <c r="R102" s="2"/>
      <c r="S102" s="2"/>
      <c r="T102" s="2"/>
      <c r="U102" s="2"/>
      <c r="V102" s="2"/>
      <c r="W102" s="2"/>
      <c r="X102" s="2"/>
      <c r="Y102" s="2"/>
      <c r="Z102" s="2"/>
      <c r="AA102" s="2"/>
    </row>
    <row r="103" spans="2:27" ht="16.5" customHeight="1">
      <c r="B103" s="2"/>
      <c r="C103" s="2"/>
      <c r="D103" s="5"/>
      <c r="E103" s="2"/>
      <c r="F103" s="2"/>
      <c r="G103" s="2"/>
      <c r="H103" s="2"/>
      <c r="I103" s="2"/>
      <c r="J103" s="2"/>
      <c r="K103" s="2"/>
      <c r="L103" s="2"/>
      <c r="M103" s="2"/>
      <c r="N103" s="2"/>
      <c r="O103" s="2"/>
      <c r="P103" s="2"/>
      <c r="Q103" s="2"/>
      <c r="R103" s="2"/>
      <c r="S103" s="2"/>
      <c r="T103" s="2"/>
      <c r="U103" s="2"/>
      <c r="V103" s="2"/>
      <c r="W103" s="2"/>
      <c r="X103" s="2"/>
      <c r="Y103" s="2"/>
      <c r="Z103" s="2"/>
      <c r="AA103" s="2"/>
    </row>
    <row r="104" spans="2:27" ht="16.5" customHeight="1">
      <c r="B104" s="2"/>
      <c r="C104" s="2"/>
      <c r="D104" s="5"/>
      <c r="E104" s="2"/>
      <c r="F104" s="2"/>
      <c r="G104" s="2"/>
      <c r="H104" s="2"/>
      <c r="I104" s="2"/>
      <c r="J104" s="2"/>
      <c r="K104" s="2"/>
      <c r="L104" s="2"/>
      <c r="M104" s="2"/>
      <c r="N104" s="2"/>
      <c r="O104" s="2"/>
      <c r="P104" s="2"/>
      <c r="Q104" s="2"/>
      <c r="R104" s="2"/>
      <c r="S104" s="2"/>
      <c r="T104" s="2"/>
      <c r="U104" s="2"/>
      <c r="V104" s="2"/>
      <c r="W104" s="2"/>
      <c r="X104" s="2"/>
      <c r="Y104" s="2"/>
      <c r="Z104" s="2"/>
      <c r="AA104" s="2"/>
    </row>
    <row r="105" spans="2:27" ht="16.5" customHeight="1">
      <c r="B105" s="2"/>
      <c r="C105" s="2"/>
      <c r="D105" s="5"/>
      <c r="E105" s="2"/>
      <c r="F105" s="2"/>
      <c r="G105" s="2"/>
      <c r="H105" s="2"/>
      <c r="I105" s="2"/>
      <c r="J105" s="2"/>
      <c r="K105" s="2"/>
      <c r="L105" s="2"/>
      <c r="M105" s="2"/>
      <c r="N105" s="2"/>
      <c r="O105" s="2"/>
      <c r="P105" s="2"/>
      <c r="Q105" s="2"/>
      <c r="R105" s="2"/>
      <c r="S105" s="2"/>
      <c r="T105" s="2"/>
      <c r="U105" s="2"/>
      <c r="V105" s="2"/>
      <c r="W105" s="2"/>
      <c r="X105" s="2"/>
      <c r="Y105" s="2"/>
      <c r="Z105" s="2"/>
      <c r="AA105" s="2"/>
    </row>
    <row r="106" spans="2:27" ht="16.5" customHeight="1">
      <c r="B106" s="2"/>
      <c r="C106" s="2"/>
      <c r="D106" s="5"/>
      <c r="E106" s="2"/>
      <c r="F106" s="2"/>
      <c r="G106" s="2"/>
      <c r="H106" s="2"/>
      <c r="I106" s="2"/>
      <c r="J106" s="2"/>
      <c r="K106" s="2"/>
      <c r="L106" s="2"/>
      <c r="M106" s="2"/>
      <c r="N106" s="2"/>
      <c r="O106" s="2"/>
      <c r="P106" s="2"/>
      <c r="Q106" s="2"/>
      <c r="R106" s="2"/>
      <c r="S106" s="2"/>
      <c r="T106" s="2"/>
      <c r="U106" s="2"/>
      <c r="V106" s="2"/>
      <c r="W106" s="2"/>
      <c r="X106" s="2"/>
      <c r="Y106" s="2"/>
      <c r="Z106" s="2"/>
      <c r="AA106" s="2"/>
    </row>
    <row r="107" spans="2:27" ht="16.5" customHeight="1">
      <c r="B107" s="2"/>
      <c r="C107" s="2"/>
      <c r="D107" s="5"/>
      <c r="E107" s="2"/>
      <c r="F107" s="2"/>
      <c r="G107" s="2"/>
      <c r="H107" s="2"/>
      <c r="I107" s="2"/>
      <c r="J107" s="2"/>
      <c r="K107" s="2"/>
      <c r="L107" s="2"/>
      <c r="M107" s="2"/>
      <c r="N107" s="2"/>
      <c r="O107" s="2"/>
      <c r="P107" s="2"/>
      <c r="Q107" s="2"/>
      <c r="R107" s="2"/>
      <c r="S107" s="2"/>
      <c r="T107" s="2"/>
      <c r="U107" s="2"/>
      <c r="V107" s="2"/>
      <c r="W107" s="2"/>
      <c r="X107" s="2"/>
      <c r="Y107" s="2"/>
      <c r="Z107" s="2"/>
      <c r="AA107" s="2"/>
    </row>
    <row r="108" spans="2:27" ht="16.5" customHeight="1">
      <c r="B108" s="2"/>
      <c r="C108" s="2"/>
      <c r="D108" s="5"/>
      <c r="E108" s="2"/>
      <c r="F108" s="2"/>
      <c r="G108" s="2"/>
      <c r="H108" s="2"/>
      <c r="I108" s="2"/>
      <c r="J108" s="2"/>
      <c r="K108" s="2"/>
      <c r="L108" s="2"/>
      <c r="M108" s="2"/>
      <c r="N108" s="2"/>
      <c r="O108" s="2"/>
      <c r="P108" s="2"/>
      <c r="Q108" s="2"/>
      <c r="R108" s="2"/>
      <c r="S108" s="2"/>
      <c r="T108" s="2"/>
      <c r="U108" s="2"/>
      <c r="V108" s="2"/>
      <c r="W108" s="2"/>
      <c r="X108" s="2"/>
      <c r="Y108" s="2"/>
      <c r="Z108" s="2"/>
      <c r="AA108" s="2"/>
    </row>
    <row r="109" spans="2:27" ht="16.5" customHeight="1">
      <c r="B109" s="2"/>
      <c r="C109" s="2"/>
      <c r="D109" s="5"/>
      <c r="E109" s="2"/>
      <c r="F109" s="2"/>
      <c r="G109" s="2"/>
      <c r="H109" s="2"/>
      <c r="I109" s="2"/>
      <c r="J109" s="2"/>
      <c r="K109" s="2"/>
      <c r="L109" s="2"/>
      <c r="M109" s="2"/>
      <c r="N109" s="2"/>
      <c r="O109" s="2"/>
      <c r="P109" s="2"/>
      <c r="Q109" s="2"/>
      <c r="R109" s="2"/>
      <c r="S109" s="2"/>
      <c r="T109" s="2"/>
      <c r="U109" s="2"/>
      <c r="V109" s="2"/>
      <c r="W109" s="2"/>
      <c r="X109" s="2"/>
      <c r="Y109" s="2"/>
      <c r="Z109" s="2"/>
      <c r="AA109" s="2"/>
    </row>
    <row r="110" spans="2:27" ht="16.5" customHeight="1">
      <c r="B110" s="2"/>
      <c r="C110" s="2"/>
      <c r="D110" s="5"/>
      <c r="E110" s="2"/>
      <c r="F110" s="2"/>
      <c r="G110" s="2"/>
      <c r="H110" s="2"/>
      <c r="I110" s="2"/>
      <c r="J110" s="2"/>
      <c r="K110" s="2"/>
      <c r="L110" s="2"/>
      <c r="M110" s="2"/>
      <c r="N110" s="2"/>
      <c r="O110" s="2"/>
      <c r="P110" s="2"/>
      <c r="Q110" s="2"/>
      <c r="R110" s="2"/>
      <c r="S110" s="2"/>
      <c r="T110" s="2"/>
      <c r="U110" s="2"/>
      <c r="V110" s="2"/>
      <c r="W110" s="2"/>
      <c r="X110" s="2"/>
      <c r="Y110" s="2"/>
      <c r="Z110" s="2"/>
      <c r="AA110" s="2"/>
    </row>
    <row r="111" spans="2:27" ht="16.5" customHeight="1">
      <c r="B111" s="2"/>
      <c r="C111" s="2"/>
      <c r="D111" s="5"/>
      <c r="E111" s="2"/>
      <c r="F111" s="2"/>
      <c r="G111" s="2"/>
      <c r="H111" s="2"/>
      <c r="I111" s="2"/>
      <c r="J111" s="2"/>
      <c r="K111" s="2"/>
      <c r="L111" s="2"/>
      <c r="M111" s="2"/>
      <c r="N111" s="2"/>
      <c r="O111" s="2"/>
      <c r="P111" s="2"/>
      <c r="Q111" s="2"/>
      <c r="R111" s="2"/>
      <c r="S111" s="2"/>
      <c r="T111" s="2"/>
      <c r="U111" s="2"/>
      <c r="V111" s="2"/>
      <c r="W111" s="2"/>
      <c r="X111" s="2"/>
      <c r="Y111" s="2"/>
      <c r="Z111" s="2"/>
      <c r="AA111" s="2"/>
    </row>
    <row r="112" spans="2:27" ht="16.5" customHeight="1">
      <c r="B112" s="2"/>
      <c r="C112" s="2"/>
      <c r="D112" s="5"/>
      <c r="E112" s="2"/>
      <c r="F112" s="2"/>
      <c r="G112" s="2"/>
      <c r="H112" s="2"/>
      <c r="I112" s="2"/>
      <c r="J112" s="2"/>
      <c r="K112" s="2"/>
      <c r="L112" s="2"/>
      <c r="M112" s="2"/>
      <c r="N112" s="2"/>
      <c r="O112" s="2"/>
      <c r="P112" s="2"/>
      <c r="Q112" s="2"/>
      <c r="R112" s="2"/>
      <c r="S112" s="2"/>
      <c r="T112" s="2"/>
      <c r="U112" s="2"/>
      <c r="V112" s="2"/>
      <c r="W112" s="2"/>
      <c r="X112" s="2"/>
      <c r="Y112" s="2"/>
      <c r="Z112" s="2"/>
      <c r="AA112" s="2"/>
    </row>
    <row r="113" spans="2:27" ht="16.5" customHeight="1">
      <c r="B113" s="2"/>
      <c r="C113" s="2"/>
      <c r="D113" s="5"/>
      <c r="E113" s="2"/>
      <c r="F113" s="2"/>
      <c r="G113" s="2"/>
      <c r="H113" s="2"/>
      <c r="I113" s="2"/>
      <c r="J113" s="2"/>
      <c r="K113" s="2"/>
      <c r="L113" s="2"/>
      <c r="M113" s="2"/>
      <c r="N113" s="2"/>
      <c r="O113" s="2"/>
      <c r="P113" s="2"/>
      <c r="Q113" s="2"/>
      <c r="R113" s="2"/>
      <c r="S113" s="2"/>
      <c r="T113" s="2"/>
      <c r="U113" s="2"/>
      <c r="V113" s="2"/>
      <c r="W113" s="2"/>
      <c r="X113" s="2"/>
      <c r="Y113" s="2"/>
      <c r="Z113" s="2"/>
      <c r="AA113" s="2"/>
    </row>
    <row r="114" spans="2:27" ht="16.5" customHeight="1">
      <c r="B114" s="2"/>
      <c r="C114" s="2"/>
      <c r="D114" s="5"/>
      <c r="E114" s="2"/>
      <c r="F114" s="2"/>
      <c r="G114" s="2"/>
      <c r="H114" s="2"/>
      <c r="I114" s="2"/>
      <c r="J114" s="2"/>
      <c r="K114" s="2"/>
      <c r="L114" s="2"/>
      <c r="M114" s="2"/>
      <c r="N114" s="2"/>
      <c r="O114" s="2"/>
      <c r="P114" s="2"/>
      <c r="Q114" s="2"/>
      <c r="R114" s="2"/>
      <c r="S114" s="2"/>
      <c r="T114" s="2"/>
      <c r="U114" s="2"/>
      <c r="V114" s="2"/>
      <c r="W114" s="2"/>
      <c r="X114" s="2"/>
      <c r="Y114" s="2"/>
      <c r="Z114" s="2"/>
      <c r="AA114" s="2"/>
    </row>
    <row r="115" spans="2:27" ht="16.5" customHeight="1">
      <c r="B115" s="2"/>
      <c r="C115" s="2"/>
      <c r="D115" s="5"/>
      <c r="E115" s="2"/>
      <c r="F115" s="2"/>
      <c r="G115" s="2"/>
      <c r="H115" s="2"/>
      <c r="I115" s="2"/>
      <c r="J115" s="2"/>
      <c r="K115" s="2"/>
      <c r="L115" s="2"/>
      <c r="M115" s="2"/>
      <c r="N115" s="2"/>
      <c r="O115" s="2"/>
      <c r="P115" s="2"/>
      <c r="Q115" s="2"/>
      <c r="R115" s="2"/>
      <c r="S115" s="2"/>
      <c r="T115" s="2"/>
      <c r="U115" s="2"/>
      <c r="V115" s="2"/>
      <c r="W115" s="2"/>
      <c r="X115" s="2"/>
      <c r="Y115" s="2"/>
      <c r="Z115" s="2"/>
      <c r="AA115" s="2"/>
    </row>
    <row r="116" spans="2:27" ht="16.5" customHeight="1">
      <c r="B116" s="2"/>
      <c r="C116" s="2"/>
      <c r="D116" s="5"/>
      <c r="E116" s="2"/>
      <c r="F116" s="2"/>
      <c r="G116" s="2"/>
      <c r="H116" s="2"/>
      <c r="I116" s="2"/>
      <c r="J116" s="2"/>
      <c r="K116" s="2"/>
      <c r="L116" s="2"/>
      <c r="M116" s="2"/>
      <c r="N116" s="2"/>
      <c r="O116" s="2"/>
      <c r="P116" s="2"/>
      <c r="Q116" s="2"/>
      <c r="R116" s="2"/>
      <c r="S116" s="2"/>
      <c r="T116" s="2"/>
      <c r="U116" s="2"/>
      <c r="V116" s="2"/>
      <c r="W116" s="2"/>
      <c r="X116" s="2"/>
      <c r="Y116" s="2"/>
      <c r="Z116" s="2"/>
      <c r="AA116" s="2"/>
    </row>
    <row r="117" spans="2:27" ht="16.5" customHeight="1">
      <c r="B117" s="2"/>
      <c r="C117" s="2"/>
      <c r="D117" s="5"/>
      <c r="E117" s="2"/>
      <c r="F117" s="2"/>
      <c r="G117" s="2"/>
      <c r="H117" s="2"/>
      <c r="I117" s="2"/>
      <c r="J117" s="2"/>
      <c r="K117" s="2"/>
      <c r="L117" s="2"/>
      <c r="M117" s="2"/>
      <c r="N117" s="2"/>
      <c r="O117" s="2"/>
      <c r="P117" s="2"/>
      <c r="Q117" s="2"/>
      <c r="R117" s="2"/>
      <c r="S117" s="2"/>
      <c r="T117" s="2"/>
      <c r="U117" s="2"/>
      <c r="V117" s="2"/>
      <c r="W117" s="2"/>
      <c r="X117" s="2"/>
      <c r="Y117" s="2"/>
      <c r="Z117" s="2"/>
      <c r="AA117" s="2"/>
    </row>
    <row r="118" spans="2:27" ht="16.5" customHeight="1">
      <c r="B118" s="2"/>
      <c r="C118" s="2"/>
      <c r="D118" s="5"/>
      <c r="E118" s="2"/>
      <c r="F118" s="2"/>
      <c r="G118" s="2"/>
      <c r="H118" s="2"/>
      <c r="I118" s="2"/>
      <c r="J118" s="2"/>
      <c r="K118" s="2"/>
      <c r="L118" s="2"/>
      <c r="M118" s="2"/>
      <c r="N118" s="2"/>
      <c r="O118" s="2"/>
      <c r="P118" s="2"/>
      <c r="Q118" s="2"/>
      <c r="R118" s="2"/>
      <c r="S118" s="2"/>
      <c r="T118" s="2"/>
      <c r="U118" s="2"/>
      <c r="V118" s="2"/>
      <c r="W118" s="2"/>
      <c r="X118" s="2"/>
      <c r="Y118" s="2"/>
      <c r="Z118" s="2"/>
      <c r="AA118" s="2"/>
    </row>
    <row r="119" spans="2:27" ht="16.5" customHeight="1">
      <c r="B119" s="2"/>
      <c r="C119" s="2"/>
      <c r="D119" s="5"/>
      <c r="E119" s="2"/>
      <c r="F119" s="2"/>
      <c r="G119" s="2"/>
      <c r="H119" s="2"/>
      <c r="I119" s="2"/>
      <c r="J119" s="2"/>
      <c r="K119" s="2"/>
      <c r="L119" s="2"/>
      <c r="M119" s="2"/>
      <c r="N119" s="2"/>
      <c r="O119" s="2"/>
      <c r="P119" s="2"/>
      <c r="Q119" s="2"/>
      <c r="R119" s="2"/>
      <c r="S119" s="2"/>
      <c r="T119" s="2"/>
      <c r="U119" s="2"/>
      <c r="V119" s="2"/>
      <c r="W119" s="2"/>
      <c r="X119" s="2"/>
      <c r="Y119" s="2"/>
      <c r="Z119" s="2"/>
      <c r="AA119" s="2"/>
    </row>
    <row r="120" spans="2:27" ht="16.5" customHeight="1">
      <c r="B120" s="2"/>
      <c r="C120" s="2"/>
      <c r="D120" s="5"/>
      <c r="E120" s="2"/>
      <c r="F120" s="2"/>
      <c r="G120" s="2"/>
      <c r="H120" s="2"/>
      <c r="I120" s="2"/>
      <c r="J120" s="2"/>
      <c r="K120" s="2"/>
      <c r="L120" s="2"/>
      <c r="M120" s="2"/>
      <c r="N120" s="2"/>
      <c r="O120" s="2"/>
      <c r="P120" s="2"/>
      <c r="Q120" s="2"/>
      <c r="R120" s="2"/>
      <c r="S120" s="2"/>
      <c r="T120" s="2"/>
      <c r="U120" s="2"/>
      <c r="V120" s="2"/>
      <c r="W120" s="2"/>
      <c r="X120" s="2"/>
      <c r="Y120" s="2"/>
      <c r="Z120" s="2"/>
      <c r="AA120" s="2"/>
    </row>
    <row r="121" spans="2:27" ht="16.5" customHeight="1">
      <c r="B121" s="2"/>
      <c r="C121" s="2"/>
      <c r="D121" s="5"/>
      <c r="E121" s="2"/>
      <c r="F121" s="2"/>
      <c r="G121" s="2"/>
      <c r="H121" s="2"/>
      <c r="I121" s="2"/>
      <c r="J121" s="2"/>
      <c r="K121" s="2"/>
      <c r="L121" s="2"/>
      <c r="M121" s="2"/>
      <c r="N121" s="2"/>
      <c r="O121" s="2"/>
      <c r="P121" s="2"/>
      <c r="Q121" s="2"/>
      <c r="R121" s="2"/>
      <c r="S121" s="2"/>
      <c r="T121" s="2"/>
      <c r="U121" s="2"/>
      <c r="V121" s="2"/>
      <c r="W121" s="2"/>
      <c r="X121" s="2"/>
      <c r="Y121" s="2"/>
      <c r="Z121" s="2"/>
      <c r="AA121" s="2"/>
    </row>
    <row r="122" spans="2:27" ht="16.5" customHeight="1">
      <c r="B122" s="2"/>
      <c r="C122" s="2"/>
      <c r="D122" s="5"/>
      <c r="E122" s="2"/>
      <c r="F122" s="2"/>
      <c r="G122" s="2"/>
      <c r="H122" s="2"/>
      <c r="I122" s="2"/>
      <c r="J122" s="2"/>
      <c r="K122" s="2"/>
      <c r="L122" s="2"/>
      <c r="M122" s="2"/>
      <c r="N122" s="2"/>
      <c r="O122" s="2"/>
      <c r="P122" s="2"/>
      <c r="Q122" s="2"/>
      <c r="R122" s="2"/>
      <c r="S122" s="2"/>
      <c r="T122" s="2"/>
      <c r="U122" s="2"/>
      <c r="V122" s="2"/>
      <c r="W122" s="2"/>
      <c r="X122" s="2"/>
      <c r="Y122" s="2"/>
      <c r="Z122" s="2"/>
      <c r="AA122" s="2"/>
    </row>
    <row r="123" spans="2:27" ht="16.5" customHeight="1">
      <c r="B123" s="2"/>
      <c r="C123" s="2"/>
      <c r="D123" s="5"/>
      <c r="E123" s="2"/>
      <c r="F123" s="2"/>
      <c r="G123" s="2"/>
      <c r="H123" s="2"/>
      <c r="I123" s="2"/>
      <c r="J123" s="2"/>
      <c r="K123" s="2"/>
      <c r="L123" s="2"/>
      <c r="M123" s="2"/>
      <c r="N123" s="2"/>
      <c r="O123" s="2"/>
      <c r="P123" s="2"/>
      <c r="Q123" s="2"/>
      <c r="R123" s="2"/>
      <c r="S123" s="2"/>
      <c r="T123" s="2"/>
      <c r="U123" s="2"/>
      <c r="V123" s="2"/>
      <c r="W123" s="2"/>
      <c r="X123" s="2"/>
      <c r="Y123" s="2"/>
      <c r="Z123" s="2"/>
      <c r="AA123" s="2"/>
    </row>
    <row r="124" spans="2:27" ht="16.5" customHeight="1">
      <c r="B124" s="2"/>
      <c r="C124" s="2"/>
      <c r="D124" s="5"/>
      <c r="E124" s="2"/>
      <c r="F124" s="2"/>
      <c r="G124" s="2"/>
      <c r="H124" s="2"/>
      <c r="I124" s="2"/>
      <c r="J124" s="2"/>
      <c r="K124" s="2"/>
      <c r="L124" s="2"/>
      <c r="M124" s="2"/>
      <c r="N124" s="2"/>
      <c r="O124" s="2"/>
      <c r="P124" s="2"/>
      <c r="Q124" s="2"/>
      <c r="R124" s="2"/>
      <c r="S124" s="2"/>
      <c r="T124" s="2"/>
      <c r="U124" s="2"/>
      <c r="V124" s="2"/>
      <c r="W124" s="2"/>
      <c r="X124" s="2"/>
      <c r="Y124" s="2"/>
      <c r="Z124" s="2"/>
      <c r="AA124" s="2"/>
    </row>
    <row r="125" spans="2:27" ht="16.5" customHeight="1">
      <c r="B125" s="2"/>
      <c r="C125" s="2"/>
      <c r="D125" s="5"/>
      <c r="E125" s="2"/>
      <c r="F125" s="2"/>
      <c r="G125" s="2"/>
      <c r="H125" s="2"/>
      <c r="I125" s="2"/>
      <c r="J125" s="2"/>
      <c r="K125" s="2"/>
      <c r="L125" s="2"/>
      <c r="M125" s="2"/>
      <c r="N125" s="2"/>
      <c r="O125" s="2"/>
      <c r="P125" s="2"/>
      <c r="Q125" s="2"/>
      <c r="R125" s="2"/>
      <c r="S125" s="2"/>
      <c r="T125" s="2"/>
      <c r="U125" s="2"/>
      <c r="V125" s="2"/>
      <c r="W125" s="2"/>
      <c r="X125" s="2"/>
      <c r="Y125" s="2"/>
      <c r="Z125" s="2"/>
      <c r="AA125" s="2"/>
    </row>
    <row r="126" spans="2:27" ht="16.5" customHeight="1">
      <c r="B126" s="2"/>
      <c r="C126" s="2"/>
      <c r="D126" s="5"/>
      <c r="E126" s="2"/>
      <c r="F126" s="2"/>
      <c r="G126" s="2"/>
      <c r="H126" s="2"/>
      <c r="I126" s="2"/>
      <c r="J126" s="2"/>
      <c r="K126" s="2"/>
      <c r="L126" s="2"/>
      <c r="M126" s="2"/>
      <c r="N126" s="2"/>
      <c r="O126" s="2"/>
      <c r="P126" s="2"/>
      <c r="Q126" s="2"/>
      <c r="R126" s="2"/>
      <c r="S126" s="2"/>
      <c r="T126" s="2"/>
      <c r="U126" s="2"/>
      <c r="V126" s="2"/>
      <c r="W126" s="2"/>
      <c r="X126" s="2"/>
      <c r="Y126" s="2"/>
      <c r="Z126" s="2"/>
      <c r="AA126" s="2"/>
    </row>
    <row r="127" spans="2:27" ht="16.5" customHeight="1">
      <c r="B127" s="2"/>
      <c r="C127" s="2"/>
      <c r="D127" s="5"/>
      <c r="E127" s="2"/>
      <c r="F127" s="2"/>
      <c r="G127" s="2"/>
      <c r="H127" s="2"/>
      <c r="I127" s="2"/>
      <c r="J127" s="2"/>
      <c r="K127" s="2"/>
      <c r="L127" s="2"/>
      <c r="M127" s="2"/>
      <c r="N127" s="2"/>
      <c r="O127" s="2"/>
      <c r="P127" s="2"/>
      <c r="Q127" s="2"/>
      <c r="R127" s="2"/>
      <c r="S127" s="2"/>
      <c r="T127" s="2"/>
      <c r="U127" s="2"/>
      <c r="V127" s="2"/>
      <c r="W127" s="2"/>
      <c r="X127" s="2"/>
      <c r="Y127" s="2"/>
      <c r="Z127" s="2"/>
      <c r="AA127" s="2"/>
    </row>
    <row r="128" spans="2:27" ht="16.5" customHeight="1">
      <c r="B128" s="2"/>
      <c r="C128" s="2"/>
      <c r="D128" s="5"/>
      <c r="E128" s="2"/>
      <c r="F128" s="2"/>
      <c r="G128" s="2"/>
      <c r="H128" s="2"/>
      <c r="I128" s="2"/>
      <c r="J128" s="2"/>
      <c r="K128" s="2"/>
      <c r="L128" s="2"/>
      <c r="M128" s="2"/>
      <c r="N128" s="2"/>
      <c r="O128" s="2"/>
      <c r="P128" s="2"/>
      <c r="Q128" s="2"/>
      <c r="R128" s="2"/>
      <c r="S128" s="2"/>
      <c r="T128" s="2"/>
      <c r="U128" s="2"/>
      <c r="V128" s="2"/>
      <c r="W128" s="2"/>
      <c r="X128" s="2"/>
      <c r="Y128" s="2"/>
      <c r="Z128" s="2"/>
      <c r="AA128" s="2"/>
    </row>
    <row r="129" spans="2:27" ht="16.5" customHeight="1">
      <c r="B129" s="2"/>
      <c r="C129" s="2"/>
      <c r="D129" s="5"/>
      <c r="E129" s="2"/>
      <c r="F129" s="2"/>
      <c r="G129" s="2"/>
      <c r="H129" s="2"/>
      <c r="I129" s="2"/>
      <c r="J129" s="2"/>
      <c r="K129" s="2"/>
      <c r="L129" s="2"/>
      <c r="M129" s="2"/>
      <c r="N129" s="2"/>
      <c r="O129" s="2"/>
      <c r="P129" s="2"/>
      <c r="Q129" s="2"/>
      <c r="R129" s="2"/>
      <c r="S129" s="2"/>
      <c r="T129" s="2"/>
      <c r="U129" s="2"/>
      <c r="V129" s="2"/>
      <c r="W129" s="2"/>
      <c r="X129" s="2"/>
      <c r="Y129" s="2"/>
      <c r="Z129" s="2"/>
      <c r="AA129" s="2"/>
    </row>
    <row r="130" spans="2:27" ht="16.5" customHeight="1">
      <c r="B130" s="2"/>
      <c r="C130" s="2"/>
      <c r="D130" s="5"/>
      <c r="E130" s="2"/>
      <c r="F130" s="2"/>
      <c r="G130" s="2"/>
      <c r="H130" s="2"/>
      <c r="I130" s="2"/>
      <c r="J130" s="2"/>
      <c r="K130" s="2"/>
      <c r="L130" s="2"/>
      <c r="M130" s="2"/>
      <c r="N130" s="2"/>
      <c r="O130" s="2"/>
      <c r="P130" s="2"/>
      <c r="Q130" s="2"/>
      <c r="R130" s="2"/>
      <c r="S130" s="2"/>
      <c r="T130" s="2"/>
      <c r="U130" s="2"/>
      <c r="V130" s="2"/>
      <c r="W130" s="2"/>
      <c r="X130" s="2"/>
      <c r="Y130" s="2"/>
      <c r="Z130" s="2"/>
      <c r="AA130" s="2"/>
    </row>
    <row r="131" spans="2:27" ht="16.5" customHeight="1">
      <c r="B131" s="2"/>
      <c r="C131" s="2"/>
      <c r="D131" s="5"/>
      <c r="E131" s="2"/>
      <c r="F131" s="2"/>
      <c r="G131" s="2"/>
      <c r="H131" s="2"/>
      <c r="I131" s="2"/>
      <c r="J131" s="2"/>
      <c r="K131" s="2"/>
      <c r="L131" s="2"/>
      <c r="M131" s="2"/>
      <c r="N131" s="2"/>
      <c r="O131" s="2"/>
      <c r="P131" s="2"/>
      <c r="Q131" s="2"/>
      <c r="R131" s="2"/>
      <c r="S131" s="2"/>
      <c r="T131" s="2"/>
      <c r="U131" s="2"/>
      <c r="V131" s="2"/>
      <c r="W131" s="2"/>
      <c r="X131" s="2"/>
      <c r="Y131" s="2"/>
      <c r="Z131" s="2"/>
      <c r="AA131" s="2"/>
    </row>
    <row r="132" spans="2:27" ht="16.5" customHeight="1">
      <c r="B132" s="2"/>
      <c r="C132" s="2"/>
      <c r="D132" s="5"/>
      <c r="E132" s="2"/>
      <c r="F132" s="2"/>
      <c r="G132" s="2"/>
      <c r="H132" s="2"/>
      <c r="I132" s="2"/>
      <c r="J132" s="2"/>
      <c r="K132" s="2"/>
      <c r="L132" s="2"/>
      <c r="M132" s="2"/>
      <c r="N132" s="2"/>
      <c r="O132" s="2"/>
      <c r="P132" s="2"/>
      <c r="Q132" s="2"/>
      <c r="R132" s="2"/>
      <c r="S132" s="2"/>
      <c r="T132" s="2"/>
      <c r="U132" s="2"/>
      <c r="V132" s="2"/>
      <c r="W132" s="2"/>
      <c r="X132" s="2"/>
      <c r="Y132" s="2"/>
      <c r="Z132" s="2"/>
      <c r="AA132" s="2"/>
    </row>
    <row r="133" spans="2:27" ht="16.5" customHeight="1">
      <c r="B133" s="2"/>
      <c r="C133" s="2"/>
      <c r="D133" s="5"/>
      <c r="E133" s="2"/>
      <c r="F133" s="2"/>
      <c r="G133" s="2"/>
      <c r="H133" s="2"/>
      <c r="I133" s="2"/>
      <c r="J133" s="2"/>
      <c r="K133" s="2"/>
      <c r="L133" s="2"/>
      <c r="M133" s="2"/>
      <c r="N133" s="2"/>
      <c r="O133" s="2"/>
      <c r="P133" s="2"/>
      <c r="Q133" s="2"/>
      <c r="R133" s="2"/>
      <c r="S133" s="2"/>
      <c r="T133" s="2"/>
      <c r="U133" s="2"/>
      <c r="V133" s="2"/>
      <c r="W133" s="2"/>
      <c r="X133" s="2"/>
      <c r="Y133" s="2"/>
      <c r="Z133" s="2"/>
      <c r="AA133" s="2"/>
    </row>
    <row r="134" spans="2:27" ht="16.5" customHeight="1">
      <c r="B134" s="2"/>
      <c r="C134" s="2"/>
      <c r="D134" s="5"/>
      <c r="E134" s="2"/>
      <c r="F134" s="2"/>
      <c r="G134" s="2"/>
      <c r="H134" s="2"/>
      <c r="I134" s="2"/>
      <c r="J134" s="2"/>
      <c r="K134" s="2"/>
      <c r="L134" s="2"/>
      <c r="M134" s="2"/>
      <c r="N134" s="2"/>
      <c r="O134" s="2"/>
      <c r="P134" s="2"/>
      <c r="Q134" s="2"/>
      <c r="R134" s="2"/>
      <c r="S134" s="2"/>
      <c r="T134" s="2"/>
      <c r="U134" s="2"/>
      <c r="V134" s="2"/>
      <c r="W134" s="2"/>
      <c r="X134" s="2"/>
      <c r="Y134" s="2"/>
      <c r="Z134" s="2"/>
      <c r="AA134" s="2"/>
    </row>
    <row r="135" spans="2:27" ht="16.5" customHeight="1">
      <c r="B135" s="2"/>
      <c r="C135" s="2"/>
      <c r="D135" s="5"/>
      <c r="E135" s="2"/>
      <c r="F135" s="2"/>
      <c r="G135" s="2"/>
      <c r="H135" s="2"/>
      <c r="I135" s="2"/>
      <c r="J135" s="2"/>
      <c r="K135" s="2"/>
      <c r="L135" s="2"/>
      <c r="M135" s="2"/>
      <c r="N135" s="2"/>
      <c r="O135" s="2"/>
      <c r="P135" s="2"/>
      <c r="Q135" s="2"/>
      <c r="R135" s="2"/>
      <c r="S135" s="2"/>
      <c r="T135" s="2"/>
      <c r="U135" s="2"/>
      <c r="V135" s="2"/>
      <c r="W135" s="2"/>
      <c r="X135" s="2"/>
      <c r="Y135" s="2"/>
      <c r="Z135" s="2"/>
      <c r="AA135" s="2"/>
    </row>
    <row r="136" spans="2:27" ht="16.5" customHeight="1">
      <c r="B136" s="2"/>
      <c r="C136" s="2"/>
      <c r="D136" s="5"/>
      <c r="E136" s="2"/>
      <c r="F136" s="2"/>
      <c r="G136" s="2"/>
      <c r="H136" s="2"/>
      <c r="I136" s="2"/>
      <c r="J136" s="2"/>
      <c r="K136" s="2"/>
      <c r="L136" s="2"/>
      <c r="M136" s="2"/>
      <c r="N136" s="2"/>
      <c r="O136" s="2"/>
      <c r="P136" s="2"/>
      <c r="Q136" s="2"/>
      <c r="R136" s="2"/>
      <c r="S136" s="2"/>
      <c r="T136" s="2"/>
      <c r="U136" s="2"/>
      <c r="V136" s="2"/>
      <c r="W136" s="2"/>
      <c r="X136" s="2"/>
      <c r="Y136" s="2"/>
      <c r="Z136" s="2"/>
      <c r="AA136" s="2"/>
    </row>
    <row r="137" spans="2:27" ht="16.5" customHeight="1">
      <c r="B137" s="2"/>
      <c r="C137" s="2"/>
      <c r="D137" s="5"/>
      <c r="E137" s="2"/>
      <c r="F137" s="2"/>
      <c r="G137" s="2"/>
      <c r="H137" s="2"/>
      <c r="I137" s="2"/>
      <c r="J137" s="2"/>
      <c r="K137" s="2"/>
      <c r="L137" s="2"/>
      <c r="M137" s="2"/>
      <c r="N137" s="2"/>
      <c r="O137" s="2"/>
      <c r="P137" s="2"/>
      <c r="Q137" s="2"/>
      <c r="R137" s="2"/>
      <c r="S137" s="2"/>
      <c r="T137" s="2"/>
      <c r="U137" s="2"/>
      <c r="V137" s="2"/>
      <c r="W137" s="2"/>
      <c r="X137" s="2"/>
      <c r="Y137" s="2"/>
      <c r="Z137" s="2"/>
      <c r="AA137" s="2"/>
    </row>
    <row r="138" spans="2:27" ht="16.5" customHeight="1">
      <c r="B138" s="2"/>
      <c r="C138" s="2"/>
      <c r="D138" s="5"/>
      <c r="E138" s="2"/>
      <c r="F138" s="2"/>
      <c r="G138" s="2"/>
      <c r="H138" s="2"/>
      <c r="I138" s="2"/>
      <c r="J138" s="2"/>
      <c r="K138" s="2"/>
      <c r="L138" s="2"/>
      <c r="M138" s="2"/>
      <c r="N138" s="2"/>
      <c r="O138" s="2"/>
      <c r="P138" s="2"/>
      <c r="Q138" s="2"/>
      <c r="R138" s="2"/>
      <c r="S138" s="2"/>
      <c r="T138" s="2"/>
      <c r="U138" s="2"/>
      <c r="V138" s="2"/>
      <c r="W138" s="2"/>
      <c r="X138" s="2"/>
      <c r="Y138" s="2"/>
      <c r="Z138" s="2"/>
      <c r="AA138" s="2"/>
    </row>
    <row r="139" spans="2:27" ht="16.5" customHeight="1">
      <c r="B139" s="2"/>
      <c r="C139" s="2"/>
      <c r="D139" s="5"/>
      <c r="E139" s="2"/>
      <c r="F139" s="2"/>
      <c r="G139" s="2"/>
      <c r="H139" s="2"/>
      <c r="I139" s="2"/>
      <c r="J139" s="2"/>
      <c r="K139" s="2"/>
      <c r="L139" s="2"/>
      <c r="M139" s="2"/>
      <c r="N139" s="2"/>
      <c r="O139" s="2"/>
      <c r="P139" s="2"/>
      <c r="Q139" s="2"/>
      <c r="R139" s="2"/>
      <c r="S139" s="2"/>
      <c r="T139" s="2"/>
      <c r="U139" s="2"/>
      <c r="V139" s="2"/>
      <c r="W139" s="2"/>
      <c r="X139" s="2"/>
      <c r="Y139" s="2"/>
      <c r="Z139" s="2"/>
      <c r="AA139" s="2"/>
    </row>
    <row r="140" spans="2:27" ht="16.5" customHeight="1">
      <c r="B140" s="2"/>
      <c r="C140" s="2"/>
      <c r="D140" s="5"/>
      <c r="E140" s="2"/>
      <c r="F140" s="2"/>
      <c r="G140" s="2"/>
      <c r="H140" s="2"/>
      <c r="I140" s="2"/>
      <c r="J140" s="2"/>
      <c r="K140" s="2"/>
      <c r="L140" s="2"/>
      <c r="M140" s="2"/>
      <c r="N140" s="2"/>
      <c r="O140" s="2"/>
      <c r="P140" s="2"/>
      <c r="Q140" s="2"/>
      <c r="R140" s="2"/>
      <c r="S140" s="2"/>
      <c r="T140" s="2"/>
      <c r="U140" s="2"/>
      <c r="V140" s="2"/>
      <c r="W140" s="2"/>
      <c r="X140" s="2"/>
      <c r="Y140" s="2"/>
      <c r="Z140" s="2"/>
      <c r="AA140" s="2"/>
    </row>
    <row r="141" spans="2:27" ht="16.5" customHeight="1">
      <c r="B141" s="2"/>
      <c r="C141" s="2"/>
      <c r="D141" s="5"/>
      <c r="E141" s="2"/>
      <c r="F141" s="2"/>
      <c r="G141" s="2"/>
      <c r="H141" s="2"/>
      <c r="I141" s="2"/>
      <c r="J141" s="2"/>
      <c r="K141" s="2"/>
      <c r="L141" s="2"/>
      <c r="M141" s="2"/>
      <c r="N141" s="2"/>
      <c r="O141" s="2"/>
      <c r="P141" s="2"/>
      <c r="Q141" s="2"/>
      <c r="R141" s="2"/>
      <c r="S141" s="2"/>
      <c r="T141" s="2"/>
      <c r="U141" s="2"/>
      <c r="V141" s="2"/>
      <c r="W141" s="2"/>
      <c r="X141" s="2"/>
      <c r="Y141" s="2"/>
      <c r="Z141" s="2"/>
      <c r="AA141" s="2"/>
    </row>
    <row r="142" spans="2:27" ht="16.5" customHeight="1">
      <c r="B142" s="2"/>
      <c r="C142" s="2"/>
      <c r="D142" s="5"/>
      <c r="E142" s="2"/>
      <c r="F142" s="2"/>
      <c r="G142" s="2"/>
      <c r="H142" s="2"/>
      <c r="I142" s="2"/>
      <c r="J142" s="2"/>
      <c r="K142" s="2"/>
      <c r="L142" s="2"/>
      <c r="M142" s="2"/>
      <c r="N142" s="2"/>
      <c r="O142" s="2"/>
      <c r="P142" s="2"/>
      <c r="Q142" s="2"/>
      <c r="R142" s="2"/>
      <c r="S142" s="2"/>
      <c r="T142" s="2"/>
      <c r="U142" s="2"/>
      <c r="V142" s="2"/>
      <c r="W142" s="2"/>
      <c r="X142" s="2"/>
      <c r="Y142" s="2"/>
      <c r="Z142" s="2"/>
      <c r="AA142" s="2"/>
    </row>
    <row r="143" spans="2:27" ht="16.5" customHeight="1">
      <c r="B143" s="2"/>
      <c r="C143" s="2"/>
      <c r="D143" s="5"/>
      <c r="E143" s="2"/>
      <c r="F143" s="2"/>
      <c r="G143" s="2"/>
      <c r="H143" s="2"/>
      <c r="I143" s="2"/>
      <c r="J143" s="2"/>
      <c r="K143" s="2"/>
      <c r="L143" s="2"/>
      <c r="M143" s="2"/>
      <c r="N143" s="2"/>
      <c r="O143" s="2"/>
      <c r="P143" s="2"/>
      <c r="Q143" s="2"/>
      <c r="R143" s="2"/>
      <c r="S143" s="2"/>
      <c r="T143" s="2"/>
      <c r="U143" s="2"/>
      <c r="V143" s="2"/>
      <c r="W143" s="2"/>
      <c r="X143" s="2"/>
      <c r="Y143" s="2"/>
      <c r="Z143" s="2"/>
      <c r="AA143" s="2"/>
    </row>
    <row r="144" spans="2:27" ht="16.5" customHeight="1">
      <c r="B144" s="2"/>
      <c r="C144" s="2"/>
      <c r="D144" s="5"/>
      <c r="E144" s="2"/>
      <c r="F144" s="2"/>
      <c r="G144" s="2"/>
      <c r="H144" s="2"/>
      <c r="I144" s="2"/>
      <c r="J144" s="2"/>
      <c r="K144" s="2"/>
      <c r="L144" s="2"/>
      <c r="M144" s="2"/>
      <c r="N144" s="2"/>
      <c r="O144" s="2"/>
      <c r="P144" s="2"/>
      <c r="Q144" s="2"/>
      <c r="R144" s="2"/>
      <c r="S144" s="2"/>
      <c r="T144" s="2"/>
      <c r="U144" s="2"/>
      <c r="V144" s="2"/>
      <c r="W144" s="2"/>
      <c r="X144" s="2"/>
      <c r="Y144" s="2"/>
      <c r="Z144" s="2"/>
      <c r="AA144" s="2"/>
    </row>
    <row r="145" spans="2:27" ht="16.5" customHeight="1">
      <c r="B145" s="2"/>
      <c r="C145" s="2"/>
      <c r="D145" s="5"/>
      <c r="E145" s="2"/>
      <c r="F145" s="2"/>
      <c r="G145" s="2"/>
      <c r="H145" s="2"/>
      <c r="I145" s="2"/>
      <c r="J145" s="2"/>
      <c r="K145" s="2"/>
      <c r="L145" s="2"/>
      <c r="M145" s="2"/>
      <c r="N145" s="2"/>
      <c r="O145" s="2"/>
      <c r="P145" s="2"/>
      <c r="Q145" s="2"/>
      <c r="R145" s="2"/>
      <c r="S145" s="2"/>
      <c r="T145" s="2"/>
      <c r="U145" s="2"/>
      <c r="V145" s="2"/>
      <c r="W145" s="2"/>
      <c r="X145" s="2"/>
      <c r="Y145" s="2"/>
      <c r="Z145" s="2"/>
      <c r="AA145" s="2"/>
    </row>
    <row r="146" spans="2:27" ht="16.5" customHeight="1">
      <c r="B146" s="2"/>
      <c r="C146" s="2"/>
      <c r="D146" s="5"/>
      <c r="E146" s="2"/>
      <c r="F146" s="2"/>
      <c r="G146" s="2"/>
      <c r="H146" s="2"/>
      <c r="I146" s="2"/>
      <c r="J146" s="2"/>
      <c r="K146" s="2"/>
      <c r="L146" s="2"/>
      <c r="M146" s="2"/>
      <c r="N146" s="2"/>
      <c r="O146" s="2"/>
      <c r="P146" s="2"/>
      <c r="Q146" s="2"/>
      <c r="R146" s="2"/>
      <c r="S146" s="2"/>
      <c r="T146" s="2"/>
      <c r="U146" s="2"/>
      <c r="V146" s="2"/>
      <c r="W146" s="2"/>
      <c r="X146" s="2"/>
      <c r="Y146" s="2"/>
      <c r="Z146" s="2"/>
      <c r="AA146" s="2"/>
    </row>
    <row r="147" spans="2:27" ht="16.5" customHeight="1">
      <c r="B147" s="2"/>
      <c r="C147" s="2"/>
      <c r="D147" s="5"/>
      <c r="E147" s="2"/>
      <c r="F147" s="2"/>
      <c r="G147" s="2"/>
      <c r="H147" s="2"/>
      <c r="I147" s="2"/>
      <c r="J147" s="2"/>
      <c r="K147" s="2"/>
      <c r="L147" s="2"/>
      <c r="M147" s="2"/>
      <c r="N147" s="2"/>
      <c r="O147" s="2"/>
      <c r="P147" s="2"/>
      <c r="Q147" s="2"/>
      <c r="R147" s="2"/>
      <c r="S147" s="2"/>
      <c r="T147" s="2"/>
      <c r="U147" s="2"/>
      <c r="V147" s="2"/>
      <c r="W147" s="2"/>
      <c r="X147" s="2"/>
      <c r="Y147" s="2"/>
      <c r="Z147" s="2"/>
      <c r="AA147" s="2"/>
    </row>
    <row r="148" spans="2:27" ht="16.5" customHeight="1">
      <c r="B148" s="2"/>
      <c r="C148" s="2"/>
      <c r="D148" s="5"/>
      <c r="E148" s="2"/>
      <c r="F148" s="2"/>
      <c r="G148" s="2"/>
      <c r="H148" s="2"/>
      <c r="I148" s="2"/>
      <c r="J148" s="2"/>
      <c r="K148" s="2"/>
      <c r="L148" s="2"/>
      <c r="M148" s="2"/>
      <c r="N148" s="2"/>
      <c r="O148" s="2"/>
      <c r="P148" s="2"/>
      <c r="Q148" s="2"/>
      <c r="R148" s="2"/>
      <c r="S148" s="2"/>
      <c r="T148" s="2"/>
      <c r="U148" s="2"/>
      <c r="V148" s="2"/>
      <c r="W148" s="2"/>
      <c r="X148" s="2"/>
      <c r="Y148" s="2"/>
      <c r="Z148" s="2"/>
      <c r="AA148" s="2"/>
    </row>
    <row r="149" spans="2:27" ht="16.5" customHeight="1">
      <c r="B149" s="2"/>
      <c r="C149" s="2"/>
      <c r="D149" s="5"/>
      <c r="E149" s="2"/>
      <c r="F149" s="2"/>
      <c r="G149" s="2"/>
      <c r="H149" s="2"/>
      <c r="I149" s="2"/>
      <c r="J149" s="2"/>
      <c r="K149" s="2"/>
      <c r="L149" s="2"/>
      <c r="M149" s="2"/>
      <c r="N149" s="2"/>
      <c r="O149" s="2"/>
      <c r="P149" s="2"/>
      <c r="Q149" s="2"/>
      <c r="R149" s="2"/>
      <c r="S149" s="2"/>
      <c r="T149" s="2"/>
      <c r="U149" s="2"/>
      <c r="V149" s="2"/>
      <c r="W149" s="2"/>
      <c r="X149" s="2"/>
      <c r="Y149" s="2"/>
      <c r="Z149" s="2"/>
      <c r="AA149" s="2"/>
    </row>
    <row r="150" spans="2:27" ht="16.5" customHeight="1">
      <c r="B150" s="2"/>
      <c r="C150" s="2"/>
      <c r="D150" s="5"/>
      <c r="E150" s="2"/>
      <c r="F150" s="2"/>
      <c r="G150" s="2"/>
      <c r="H150" s="2"/>
      <c r="I150" s="2"/>
      <c r="J150" s="2"/>
      <c r="K150" s="2"/>
      <c r="L150" s="2"/>
      <c r="M150" s="2"/>
      <c r="N150" s="2"/>
      <c r="O150" s="2"/>
      <c r="P150" s="2"/>
      <c r="Q150" s="2"/>
      <c r="R150" s="2"/>
      <c r="S150" s="2"/>
      <c r="T150" s="2"/>
      <c r="U150" s="2"/>
      <c r="V150" s="2"/>
      <c r="W150" s="2"/>
      <c r="X150" s="2"/>
      <c r="Y150" s="2"/>
      <c r="Z150" s="2"/>
      <c r="AA150" s="2"/>
    </row>
    <row r="151" spans="2:27" ht="16.5" customHeight="1">
      <c r="B151" s="2"/>
      <c r="C151" s="2"/>
      <c r="D151" s="5"/>
      <c r="E151" s="2"/>
      <c r="F151" s="2"/>
      <c r="G151" s="2"/>
      <c r="H151" s="2"/>
      <c r="I151" s="2"/>
      <c r="J151" s="2"/>
      <c r="K151" s="2"/>
      <c r="L151" s="2"/>
      <c r="M151" s="2"/>
      <c r="N151" s="2"/>
      <c r="O151" s="2"/>
      <c r="P151" s="2"/>
      <c r="Q151" s="2"/>
      <c r="R151" s="2"/>
      <c r="S151" s="2"/>
      <c r="T151" s="2"/>
      <c r="U151" s="2"/>
      <c r="V151" s="2"/>
      <c r="W151" s="2"/>
      <c r="X151" s="2"/>
      <c r="Y151" s="2"/>
      <c r="Z151" s="2"/>
      <c r="AA151" s="2"/>
    </row>
    <row r="152" spans="2:27" ht="16.5" customHeight="1">
      <c r="B152" s="2"/>
      <c r="C152" s="2"/>
      <c r="D152" s="5"/>
      <c r="E152" s="2"/>
      <c r="F152" s="2"/>
      <c r="G152" s="2"/>
      <c r="H152" s="2"/>
      <c r="I152" s="2"/>
      <c r="J152" s="2"/>
      <c r="K152" s="2"/>
      <c r="L152" s="2"/>
      <c r="M152" s="2"/>
      <c r="N152" s="2"/>
      <c r="O152" s="2"/>
      <c r="P152" s="2"/>
      <c r="Q152" s="2"/>
      <c r="R152" s="2"/>
      <c r="S152" s="2"/>
      <c r="T152" s="2"/>
      <c r="U152" s="2"/>
      <c r="V152" s="2"/>
      <c r="W152" s="2"/>
      <c r="X152" s="2"/>
      <c r="Y152" s="2"/>
      <c r="Z152" s="2"/>
      <c r="AA152" s="2"/>
    </row>
    <row r="153" spans="2:27" ht="16.5" customHeight="1">
      <c r="B153" s="2"/>
      <c r="C153" s="2"/>
      <c r="D153" s="5"/>
      <c r="E153" s="2"/>
      <c r="F153" s="2"/>
      <c r="G153" s="2"/>
      <c r="H153" s="2"/>
      <c r="I153" s="2"/>
      <c r="J153" s="2"/>
      <c r="K153" s="2"/>
      <c r="L153" s="2"/>
      <c r="M153" s="2"/>
      <c r="N153" s="2"/>
      <c r="O153" s="2"/>
      <c r="P153" s="2"/>
      <c r="Q153" s="2"/>
      <c r="R153" s="2"/>
      <c r="S153" s="2"/>
      <c r="T153" s="2"/>
      <c r="U153" s="2"/>
      <c r="V153" s="2"/>
      <c r="W153" s="2"/>
      <c r="X153" s="2"/>
      <c r="Y153" s="2"/>
      <c r="Z153" s="2"/>
      <c r="AA153" s="2"/>
    </row>
    <row r="154" spans="2:27" ht="16.5" customHeight="1">
      <c r="B154" s="2"/>
      <c r="C154" s="2"/>
      <c r="D154" s="5"/>
      <c r="E154" s="2"/>
      <c r="F154" s="2"/>
      <c r="G154" s="2"/>
      <c r="H154" s="2"/>
      <c r="I154" s="2"/>
      <c r="J154" s="2"/>
      <c r="K154" s="2"/>
      <c r="L154" s="2"/>
      <c r="M154" s="2"/>
      <c r="N154" s="2"/>
      <c r="O154" s="2"/>
      <c r="P154" s="2"/>
      <c r="Q154" s="2"/>
      <c r="R154" s="2"/>
      <c r="S154" s="2"/>
      <c r="T154" s="2"/>
      <c r="U154" s="2"/>
      <c r="V154" s="2"/>
      <c r="W154" s="2"/>
      <c r="X154" s="2"/>
      <c r="Y154" s="2"/>
      <c r="Z154" s="2"/>
      <c r="AA154" s="2"/>
    </row>
    <row r="155" spans="2:27" ht="16.5" customHeight="1">
      <c r="B155" s="2"/>
      <c r="C155" s="2"/>
      <c r="D155" s="5"/>
      <c r="E155" s="2"/>
      <c r="F155" s="2"/>
      <c r="G155" s="2"/>
      <c r="H155" s="2"/>
      <c r="I155" s="2"/>
      <c r="J155" s="2"/>
      <c r="K155" s="2"/>
      <c r="L155" s="2"/>
      <c r="M155" s="2"/>
      <c r="N155" s="2"/>
      <c r="O155" s="2"/>
      <c r="P155" s="2"/>
      <c r="Q155" s="2"/>
      <c r="R155" s="2"/>
      <c r="S155" s="2"/>
      <c r="T155" s="2"/>
      <c r="U155" s="2"/>
      <c r="V155" s="2"/>
      <c r="W155" s="2"/>
      <c r="X155" s="2"/>
      <c r="Y155" s="2"/>
      <c r="Z155" s="2"/>
      <c r="AA155" s="2"/>
    </row>
    <row r="156" spans="2:27" ht="16.5" customHeight="1">
      <c r="B156" s="2"/>
      <c r="C156" s="2"/>
      <c r="D156" s="5"/>
      <c r="E156" s="2"/>
      <c r="F156" s="2"/>
      <c r="G156" s="2"/>
      <c r="H156" s="2"/>
      <c r="I156" s="2"/>
      <c r="J156" s="2"/>
      <c r="K156" s="2"/>
      <c r="L156" s="2"/>
      <c r="M156" s="2"/>
      <c r="N156" s="2"/>
      <c r="O156" s="2"/>
      <c r="P156" s="2"/>
      <c r="Q156" s="2"/>
      <c r="R156" s="2"/>
      <c r="S156" s="2"/>
      <c r="T156" s="2"/>
      <c r="U156" s="2"/>
      <c r="V156" s="2"/>
      <c r="W156" s="2"/>
      <c r="X156" s="2"/>
      <c r="Y156" s="2"/>
      <c r="Z156" s="2"/>
      <c r="AA156" s="2"/>
    </row>
    <row r="157" spans="2:27" ht="16.5" customHeight="1">
      <c r="B157" s="2"/>
      <c r="C157" s="2"/>
      <c r="D157" s="5"/>
      <c r="E157" s="2"/>
      <c r="F157" s="2"/>
      <c r="G157" s="2"/>
      <c r="H157" s="2"/>
      <c r="I157" s="2"/>
      <c r="J157" s="2"/>
      <c r="K157" s="2"/>
      <c r="L157" s="2"/>
      <c r="M157" s="2"/>
      <c r="N157" s="2"/>
      <c r="O157" s="2"/>
      <c r="P157" s="2"/>
      <c r="Q157" s="2"/>
      <c r="R157" s="2"/>
      <c r="S157" s="2"/>
      <c r="T157" s="2"/>
      <c r="U157" s="2"/>
      <c r="V157" s="2"/>
      <c r="W157" s="2"/>
      <c r="X157" s="2"/>
      <c r="Y157" s="2"/>
      <c r="Z157" s="2"/>
      <c r="AA157" s="2"/>
    </row>
    <row r="158" spans="2:27" ht="16.5" customHeight="1">
      <c r="B158" s="2"/>
      <c r="C158" s="2"/>
      <c r="D158" s="5"/>
      <c r="E158" s="2"/>
      <c r="F158" s="2"/>
      <c r="G158" s="2"/>
      <c r="H158" s="2"/>
      <c r="I158" s="2"/>
      <c r="J158" s="2"/>
      <c r="K158" s="2"/>
      <c r="L158" s="2"/>
      <c r="M158" s="2"/>
      <c r="N158" s="2"/>
      <c r="O158" s="2"/>
      <c r="P158" s="2"/>
      <c r="Q158" s="2"/>
      <c r="R158" s="2"/>
      <c r="S158" s="2"/>
      <c r="T158" s="2"/>
      <c r="U158" s="2"/>
      <c r="V158" s="2"/>
      <c r="W158" s="2"/>
      <c r="X158" s="2"/>
      <c r="Y158" s="2"/>
      <c r="Z158" s="2"/>
      <c r="AA158" s="2"/>
    </row>
    <row r="159" spans="2:27" ht="16.5" customHeight="1">
      <c r="B159" s="2"/>
      <c r="C159" s="2"/>
      <c r="D159" s="5"/>
      <c r="E159" s="2"/>
      <c r="F159" s="2"/>
      <c r="G159" s="2"/>
      <c r="H159" s="2"/>
      <c r="I159" s="2"/>
      <c r="J159" s="2"/>
      <c r="K159" s="2"/>
      <c r="L159" s="2"/>
      <c r="M159" s="2"/>
      <c r="N159" s="2"/>
      <c r="O159" s="2"/>
      <c r="P159" s="2"/>
      <c r="Q159" s="2"/>
      <c r="R159" s="2"/>
      <c r="S159" s="2"/>
      <c r="T159" s="2"/>
      <c r="U159" s="2"/>
      <c r="V159" s="2"/>
      <c r="W159" s="2"/>
      <c r="X159" s="2"/>
      <c r="Y159" s="2"/>
      <c r="Z159" s="2"/>
      <c r="AA159" s="2"/>
    </row>
    <row r="160" spans="2:27" ht="16.5" customHeight="1">
      <c r="B160" s="2"/>
      <c r="C160" s="2"/>
      <c r="D160" s="5"/>
      <c r="E160" s="2"/>
      <c r="F160" s="2"/>
      <c r="G160" s="2"/>
      <c r="H160" s="2"/>
      <c r="I160" s="2"/>
      <c r="J160" s="2"/>
      <c r="K160" s="2"/>
      <c r="L160" s="2"/>
      <c r="M160" s="2"/>
      <c r="N160" s="2"/>
      <c r="O160" s="2"/>
      <c r="P160" s="2"/>
      <c r="Q160" s="2"/>
      <c r="R160" s="2"/>
      <c r="S160" s="2"/>
      <c r="T160" s="2"/>
      <c r="U160" s="2"/>
      <c r="V160" s="2"/>
      <c r="W160" s="2"/>
      <c r="X160" s="2"/>
      <c r="Y160" s="2"/>
      <c r="Z160" s="2"/>
      <c r="AA160" s="2"/>
    </row>
    <row r="161" spans="2:27" ht="16.5" customHeight="1">
      <c r="B161" s="2"/>
      <c r="C161" s="2"/>
      <c r="D161" s="5"/>
      <c r="E161" s="2"/>
      <c r="F161" s="2"/>
      <c r="G161" s="2"/>
      <c r="H161" s="2"/>
      <c r="I161" s="2"/>
      <c r="J161" s="2"/>
      <c r="K161" s="2"/>
      <c r="L161" s="2"/>
      <c r="M161" s="2"/>
      <c r="N161" s="2"/>
      <c r="O161" s="2"/>
      <c r="P161" s="2"/>
      <c r="Q161" s="2"/>
      <c r="R161" s="2"/>
      <c r="S161" s="2"/>
      <c r="T161" s="2"/>
      <c r="U161" s="2"/>
      <c r="V161" s="2"/>
      <c r="W161" s="2"/>
      <c r="X161" s="2"/>
      <c r="Y161" s="2"/>
      <c r="Z161" s="2"/>
      <c r="AA161" s="2"/>
    </row>
    <row r="162" spans="2:27" ht="16.5" customHeight="1">
      <c r="B162" s="2"/>
      <c r="C162" s="2"/>
      <c r="D162" s="5"/>
      <c r="E162" s="2"/>
      <c r="F162" s="2"/>
      <c r="G162" s="2"/>
      <c r="H162" s="2"/>
      <c r="I162" s="2"/>
      <c r="J162" s="2"/>
      <c r="K162" s="2"/>
      <c r="L162" s="2"/>
      <c r="M162" s="2"/>
      <c r="N162" s="2"/>
      <c r="O162" s="2"/>
      <c r="P162" s="2"/>
      <c r="Q162" s="2"/>
      <c r="R162" s="2"/>
      <c r="S162" s="2"/>
      <c r="T162" s="2"/>
      <c r="U162" s="2"/>
      <c r="V162" s="2"/>
      <c r="W162" s="2"/>
      <c r="X162" s="2"/>
      <c r="Y162" s="2"/>
      <c r="Z162" s="2"/>
      <c r="AA162" s="2"/>
    </row>
    <row r="163" spans="2:27" ht="16.5" customHeight="1">
      <c r="B163" s="2"/>
      <c r="C163" s="2"/>
      <c r="D163" s="5"/>
      <c r="E163" s="2"/>
      <c r="F163" s="2"/>
      <c r="G163" s="2"/>
      <c r="H163" s="2"/>
      <c r="I163" s="2"/>
      <c r="J163" s="2"/>
      <c r="K163" s="2"/>
      <c r="L163" s="2"/>
      <c r="M163" s="2"/>
      <c r="N163" s="2"/>
      <c r="O163" s="2"/>
      <c r="P163" s="2"/>
      <c r="Q163" s="2"/>
      <c r="R163" s="2"/>
      <c r="S163" s="2"/>
      <c r="T163" s="2"/>
      <c r="U163" s="2"/>
      <c r="V163" s="2"/>
      <c r="W163" s="2"/>
      <c r="X163" s="2"/>
      <c r="Y163" s="2"/>
      <c r="Z163" s="2"/>
      <c r="AA163" s="2"/>
    </row>
    <row r="164" spans="2:27" ht="16.5" customHeight="1">
      <c r="B164" s="2"/>
      <c r="C164" s="2"/>
      <c r="D164" s="5"/>
      <c r="E164" s="2"/>
      <c r="F164" s="2"/>
      <c r="G164" s="2"/>
      <c r="H164" s="2"/>
      <c r="I164" s="2"/>
      <c r="J164" s="2"/>
      <c r="K164" s="2"/>
      <c r="L164" s="2"/>
      <c r="M164" s="2"/>
      <c r="N164" s="2"/>
      <c r="O164" s="2"/>
      <c r="P164" s="2"/>
      <c r="Q164" s="2"/>
      <c r="R164" s="2"/>
      <c r="S164" s="2"/>
      <c r="T164" s="2"/>
      <c r="U164" s="2"/>
      <c r="V164" s="2"/>
      <c r="W164" s="2"/>
      <c r="X164" s="2"/>
      <c r="Y164" s="2"/>
      <c r="Z164" s="2"/>
      <c r="AA164" s="2"/>
    </row>
    <row r="165" spans="2:27" ht="16.5" customHeight="1">
      <c r="B165" s="2"/>
      <c r="C165" s="2"/>
      <c r="D165" s="5"/>
      <c r="E165" s="2"/>
      <c r="F165" s="2"/>
      <c r="G165" s="2"/>
      <c r="H165" s="2"/>
      <c r="I165" s="2"/>
      <c r="J165" s="2"/>
      <c r="K165" s="2"/>
      <c r="L165" s="2"/>
      <c r="M165" s="2"/>
      <c r="N165" s="2"/>
      <c r="O165" s="2"/>
      <c r="P165" s="2"/>
      <c r="Q165" s="2"/>
      <c r="R165" s="2"/>
      <c r="S165" s="2"/>
      <c r="T165" s="2"/>
      <c r="U165" s="2"/>
      <c r="V165" s="2"/>
      <c r="W165" s="2"/>
      <c r="X165" s="2"/>
      <c r="Y165" s="2"/>
      <c r="Z165" s="2"/>
      <c r="AA165" s="2"/>
    </row>
    <row r="166" spans="2:27" ht="16.5" customHeight="1">
      <c r="B166" s="2"/>
      <c r="C166" s="2"/>
      <c r="D166" s="5"/>
      <c r="E166" s="2"/>
      <c r="F166" s="2"/>
      <c r="G166" s="2"/>
      <c r="H166" s="2"/>
      <c r="I166" s="2"/>
      <c r="J166" s="2"/>
      <c r="K166" s="2"/>
      <c r="L166" s="2"/>
      <c r="M166" s="2"/>
      <c r="N166" s="2"/>
      <c r="O166" s="2"/>
      <c r="P166" s="2"/>
      <c r="Q166" s="2"/>
      <c r="R166" s="2"/>
      <c r="S166" s="2"/>
      <c r="T166" s="2"/>
      <c r="U166" s="2"/>
      <c r="V166" s="2"/>
      <c r="W166" s="2"/>
      <c r="X166" s="2"/>
      <c r="Y166" s="2"/>
      <c r="Z166" s="2"/>
      <c r="AA166" s="2"/>
    </row>
    <row r="167" spans="2:27" ht="16.5" customHeight="1">
      <c r="B167" s="2"/>
      <c r="C167" s="2"/>
      <c r="D167" s="5"/>
      <c r="E167" s="2"/>
      <c r="F167" s="2"/>
      <c r="G167" s="2"/>
      <c r="H167" s="2"/>
      <c r="I167" s="2"/>
      <c r="J167" s="2"/>
      <c r="K167" s="2"/>
      <c r="L167" s="2"/>
      <c r="M167" s="2"/>
      <c r="N167" s="2"/>
      <c r="O167" s="2"/>
      <c r="P167" s="2"/>
      <c r="Q167" s="2"/>
      <c r="R167" s="2"/>
      <c r="S167" s="2"/>
      <c r="T167" s="2"/>
      <c r="U167" s="2"/>
      <c r="V167" s="2"/>
      <c r="W167" s="2"/>
      <c r="X167" s="2"/>
      <c r="Y167" s="2"/>
      <c r="Z167" s="2"/>
      <c r="AA167" s="2"/>
    </row>
    <row r="168" spans="2:27" ht="16.5" customHeight="1">
      <c r="B168" s="2"/>
      <c r="C168" s="2"/>
      <c r="D168" s="5"/>
      <c r="E168" s="2"/>
      <c r="F168" s="2"/>
      <c r="G168" s="2"/>
      <c r="H168" s="2"/>
      <c r="I168" s="2"/>
      <c r="J168" s="2"/>
      <c r="K168" s="2"/>
      <c r="L168" s="2"/>
      <c r="M168" s="2"/>
      <c r="N168" s="2"/>
      <c r="O168" s="2"/>
      <c r="P168" s="2"/>
      <c r="Q168" s="2"/>
      <c r="R168" s="2"/>
      <c r="S168" s="2"/>
      <c r="T168" s="2"/>
      <c r="U168" s="2"/>
      <c r="V168" s="2"/>
      <c r="W168" s="2"/>
      <c r="X168" s="2"/>
      <c r="Y168" s="2"/>
      <c r="Z168" s="2"/>
      <c r="AA168" s="2"/>
    </row>
    <row r="169" spans="2:27" ht="16.5" customHeight="1">
      <c r="B169" s="2"/>
      <c r="C169" s="2"/>
      <c r="D169" s="5"/>
      <c r="E169" s="2"/>
      <c r="F169" s="2"/>
      <c r="G169" s="2"/>
      <c r="H169" s="2"/>
      <c r="I169" s="2"/>
      <c r="J169" s="2"/>
      <c r="K169" s="2"/>
      <c r="L169" s="2"/>
      <c r="M169" s="2"/>
      <c r="N169" s="2"/>
      <c r="O169" s="2"/>
      <c r="P169" s="2"/>
      <c r="Q169" s="2"/>
      <c r="R169" s="2"/>
      <c r="S169" s="2"/>
      <c r="T169" s="2"/>
      <c r="U169" s="2"/>
      <c r="V169" s="2"/>
      <c r="W169" s="2"/>
      <c r="X169" s="2"/>
      <c r="Y169" s="2"/>
      <c r="Z169" s="2"/>
      <c r="AA169" s="2"/>
    </row>
    <row r="170" spans="2:27" ht="16.5" customHeight="1">
      <c r="B170" s="2"/>
      <c r="C170" s="2"/>
      <c r="D170" s="5"/>
      <c r="E170" s="2"/>
      <c r="F170" s="2"/>
      <c r="G170" s="2"/>
      <c r="H170" s="2"/>
      <c r="I170" s="2"/>
      <c r="J170" s="2"/>
      <c r="K170" s="2"/>
      <c r="L170" s="2"/>
      <c r="M170" s="2"/>
      <c r="N170" s="2"/>
      <c r="O170" s="2"/>
      <c r="P170" s="2"/>
      <c r="Q170" s="2"/>
      <c r="R170" s="2"/>
      <c r="S170" s="2"/>
      <c r="T170" s="2"/>
      <c r="U170" s="2"/>
      <c r="V170" s="2"/>
      <c r="W170" s="2"/>
      <c r="X170" s="2"/>
      <c r="Y170" s="2"/>
      <c r="Z170" s="2"/>
      <c r="AA170" s="2"/>
    </row>
    <row r="171" spans="2:27" ht="16.5" customHeight="1">
      <c r="B171" s="2"/>
      <c r="C171" s="2"/>
      <c r="D171" s="5"/>
      <c r="E171" s="2"/>
      <c r="F171" s="2"/>
      <c r="G171" s="2"/>
      <c r="H171" s="2"/>
      <c r="I171" s="2"/>
      <c r="J171" s="2"/>
      <c r="K171" s="2"/>
      <c r="L171" s="2"/>
      <c r="M171" s="2"/>
      <c r="N171" s="2"/>
      <c r="O171" s="2"/>
      <c r="P171" s="2"/>
      <c r="Q171" s="2"/>
      <c r="R171" s="2"/>
      <c r="S171" s="2"/>
      <c r="T171" s="2"/>
      <c r="U171" s="2"/>
      <c r="V171" s="2"/>
      <c r="W171" s="2"/>
      <c r="X171" s="2"/>
      <c r="Y171" s="2"/>
      <c r="Z171" s="2"/>
      <c r="AA171" s="2"/>
    </row>
    <row r="172" spans="2:27" ht="16.5" customHeight="1">
      <c r="B172" s="2"/>
      <c r="C172" s="2"/>
      <c r="D172" s="5"/>
      <c r="E172" s="2"/>
      <c r="F172" s="2"/>
      <c r="G172" s="2"/>
      <c r="H172" s="2"/>
      <c r="I172" s="2"/>
      <c r="J172" s="2"/>
      <c r="K172" s="2"/>
      <c r="L172" s="2"/>
      <c r="M172" s="2"/>
      <c r="N172" s="2"/>
      <c r="O172" s="2"/>
      <c r="P172" s="2"/>
      <c r="Q172" s="2"/>
      <c r="R172" s="2"/>
      <c r="S172" s="2"/>
      <c r="T172" s="2"/>
      <c r="U172" s="2"/>
      <c r="V172" s="2"/>
      <c r="W172" s="2"/>
      <c r="X172" s="2"/>
      <c r="Y172" s="2"/>
      <c r="Z172" s="2"/>
      <c r="AA172" s="2"/>
    </row>
    <row r="173" spans="2:27" ht="16.5" customHeight="1">
      <c r="B173" s="2"/>
      <c r="C173" s="2"/>
      <c r="D173" s="5"/>
      <c r="E173" s="2"/>
      <c r="F173" s="2"/>
      <c r="G173" s="2"/>
      <c r="H173" s="2"/>
      <c r="I173" s="2"/>
      <c r="J173" s="2"/>
      <c r="K173" s="2"/>
      <c r="L173" s="2"/>
      <c r="M173" s="2"/>
      <c r="N173" s="2"/>
      <c r="O173" s="2"/>
      <c r="P173" s="2"/>
      <c r="Q173" s="2"/>
      <c r="R173" s="2"/>
      <c r="S173" s="2"/>
      <c r="T173" s="2"/>
      <c r="U173" s="2"/>
      <c r="V173" s="2"/>
      <c r="W173" s="2"/>
      <c r="X173" s="2"/>
      <c r="Y173" s="2"/>
      <c r="Z173" s="2"/>
      <c r="AA173" s="2"/>
    </row>
    <row r="174" spans="2:27" ht="16.5" customHeight="1">
      <c r="B174" s="2"/>
      <c r="C174" s="2"/>
      <c r="D174" s="5"/>
      <c r="E174" s="2"/>
      <c r="F174" s="2"/>
      <c r="G174" s="2"/>
      <c r="H174" s="2"/>
      <c r="I174" s="2"/>
      <c r="J174" s="2"/>
      <c r="K174" s="2"/>
      <c r="L174" s="2"/>
      <c r="M174" s="2"/>
      <c r="N174" s="2"/>
      <c r="O174" s="2"/>
      <c r="P174" s="2"/>
      <c r="Q174" s="2"/>
      <c r="R174" s="2"/>
      <c r="S174" s="2"/>
      <c r="T174" s="2"/>
      <c r="U174" s="2"/>
      <c r="V174" s="2"/>
      <c r="W174" s="2"/>
      <c r="X174" s="2"/>
      <c r="Y174" s="2"/>
      <c r="Z174" s="2"/>
      <c r="AA174" s="2"/>
    </row>
    <row r="175" spans="2:27" ht="16.5" customHeight="1">
      <c r="B175" s="2"/>
      <c r="C175" s="2"/>
      <c r="D175" s="5"/>
      <c r="E175" s="2"/>
      <c r="F175" s="2"/>
      <c r="G175" s="2"/>
      <c r="H175" s="2"/>
      <c r="I175" s="2"/>
      <c r="J175" s="2"/>
      <c r="K175" s="2"/>
      <c r="L175" s="2"/>
      <c r="M175" s="2"/>
      <c r="N175" s="2"/>
      <c r="O175" s="2"/>
      <c r="P175" s="2"/>
      <c r="Q175" s="2"/>
      <c r="R175" s="2"/>
      <c r="S175" s="2"/>
      <c r="T175" s="2"/>
      <c r="U175" s="2"/>
      <c r="V175" s="2"/>
      <c r="W175" s="2"/>
      <c r="X175" s="2"/>
      <c r="Y175" s="2"/>
      <c r="Z175" s="2"/>
      <c r="AA175" s="2"/>
    </row>
    <row r="176" spans="2:27" ht="16.5" customHeight="1">
      <c r="B176" s="2"/>
      <c r="C176" s="2"/>
      <c r="D176" s="5"/>
      <c r="E176" s="2"/>
      <c r="F176" s="2"/>
      <c r="G176" s="2"/>
      <c r="H176" s="2"/>
      <c r="I176" s="2"/>
      <c r="J176" s="2"/>
      <c r="K176" s="2"/>
      <c r="L176" s="2"/>
      <c r="M176" s="2"/>
      <c r="N176" s="2"/>
      <c r="O176" s="2"/>
      <c r="P176" s="2"/>
      <c r="Q176" s="2"/>
      <c r="R176" s="2"/>
      <c r="S176" s="2"/>
      <c r="T176" s="2"/>
      <c r="U176" s="2"/>
      <c r="V176" s="2"/>
      <c r="W176" s="2"/>
      <c r="X176" s="2"/>
      <c r="Y176" s="2"/>
      <c r="Z176" s="2"/>
      <c r="AA176" s="2"/>
    </row>
    <row r="177" spans="2:27" ht="16.5" customHeight="1">
      <c r="B177" s="2"/>
      <c r="C177" s="2"/>
      <c r="D177" s="5"/>
      <c r="E177" s="2"/>
      <c r="F177" s="2"/>
      <c r="G177" s="2"/>
      <c r="H177" s="2"/>
      <c r="I177" s="2"/>
      <c r="J177" s="2"/>
      <c r="K177" s="2"/>
      <c r="L177" s="2"/>
      <c r="M177" s="2"/>
      <c r="N177" s="2"/>
      <c r="O177" s="2"/>
      <c r="P177" s="2"/>
      <c r="Q177" s="2"/>
      <c r="R177" s="2"/>
      <c r="S177" s="2"/>
      <c r="T177" s="2"/>
      <c r="U177" s="2"/>
      <c r="V177" s="2"/>
      <c r="W177" s="2"/>
      <c r="X177" s="2"/>
      <c r="Y177" s="2"/>
      <c r="Z177" s="2"/>
      <c r="AA177" s="2"/>
    </row>
    <row r="178" spans="2:27" ht="16.5" customHeight="1">
      <c r="B178" s="2"/>
      <c r="C178" s="2"/>
      <c r="D178" s="5"/>
      <c r="E178" s="2"/>
      <c r="F178" s="2"/>
      <c r="G178" s="2"/>
      <c r="H178" s="2"/>
      <c r="I178" s="2"/>
      <c r="J178" s="2"/>
      <c r="K178" s="2"/>
      <c r="L178" s="2"/>
      <c r="M178" s="2"/>
      <c r="N178" s="2"/>
      <c r="O178" s="2"/>
      <c r="P178" s="2"/>
      <c r="Q178" s="2"/>
      <c r="R178" s="2"/>
      <c r="S178" s="2"/>
      <c r="T178" s="2"/>
      <c r="U178" s="2"/>
      <c r="V178" s="2"/>
      <c r="W178" s="2"/>
      <c r="X178" s="2"/>
      <c r="Y178" s="2"/>
      <c r="Z178" s="2"/>
      <c r="AA178" s="2"/>
    </row>
    <row r="179" spans="2:27" ht="16.5" customHeight="1">
      <c r="B179" s="2"/>
      <c r="C179" s="2"/>
      <c r="D179" s="5"/>
      <c r="E179" s="2"/>
      <c r="F179" s="2"/>
      <c r="G179" s="2"/>
      <c r="H179" s="2"/>
      <c r="I179" s="2"/>
      <c r="J179" s="2"/>
      <c r="K179" s="2"/>
      <c r="L179" s="2"/>
      <c r="M179" s="2"/>
      <c r="N179" s="2"/>
      <c r="O179" s="2"/>
      <c r="P179" s="2"/>
      <c r="Q179" s="2"/>
      <c r="R179" s="2"/>
      <c r="S179" s="2"/>
      <c r="T179" s="2"/>
      <c r="U179" s="2"/>
      <c r="V179" s="2"/>
      <c r="W179" s="2"/>
      <c r="X179" s="2"/>
      <c r="Y179" s="2"/>
      <c r="Z179" s="2"/>
      <c r="AA179" s="2"/>
    </row>
    <row r="180" spans="2:27" ht="16.5" customHeight="1">
      <c r="B180" s="2"/>
      <c r="C180" s="2"/>
      <c r="D180" s="5"/>
      <c r="E180" s="2"/>
      <c r="F180" s="2"/>
      <c r="G180" s="2"/>
      <c r="H180" s="2"/>
      <c r="I180" s="2"/>
      <c r="J180" s="2"/>
      <c r="K180" s="2"/>
      <c r="L180" s="2"/>
      <c r="M180" s="2"/>
      <c r="N180" s="2"/>
      <c r="O180" s="2"/>
      <c r="P180" s="2"/>
      <c r="Q180" s="2"/>
      <c r="R180" s="2"/>
      <c r="S180" s="2"/>
      <c r="T180" s="2"/>
      <c r="U180" s="2"/>
      <c r="V180" s="2"/>
      <c r="W180" s="2"/>
      <c r="X180" s="2"/>
      <c r="Y180" s="2"/>
      <c r="Z180" s="2"/>
      <c r="AA180" s="2"/>
    </row>
    <row r="181" spans="2:27" ht="16.5" customHeight="1">
      <c r="B181" s="2"/>
      <c r="C181" s="2"/>
      <c r="D181" s="5"/>
      <c r="E181" s="2"/>
      <c r="F181" s="2"/>
      <c r="G181" s="2"/>
      <c r="H181" s="2"/>
      <c r="I181" s="2"/>
      <c r="J181" s="2"/>
      <c r="K181" s="2"/>
      <c r="L181" s="2"/>
      <c r="M181" s="2"/>
      <c r="N181" s="2"/>
      <c r="O181" s="2"/>
      <c r="P181" s="2"/>
      <c r="Q181" s="2"/>
      <c r="R181" s="2"/>
      <c r="S181" s="2"/>
      <c r="T181" s="2"/>
      <c r="U181" s="2"/>
      <c r="V181" s="2"/>
      <c r="W181" s="2"/>
      <c r="X181" s="2"/>
      <c r="Y181" s="2"/>
      <c r="Z181" s="2"/>
      <c r="AA181" s="2"/>
    </row>
    <row r="182" spans="2:27" ht="16.5" customHeight="1">
      <c r="B182" s="2"/>
      <c r="C182" s="2"/>
      <c r="D182" s="5"/>
      <c r="E182" s="2"/>
      <c r="F182" s="2"/>
      <c r="G182" s="2"/>
      <c r="H182" s="2"/>
      <c r="I182" s="2"/>
      <c r="J182" s="2"/>
      <c r="K182" s="2"/>
      <c r="L182" s="2"/>
      <c r="M182" s="2"/>
      <c r="N182" s="2"/>
      <c r="O182" s="2"/>
      <c r="P182" s="2"/>
      <c r="Q182" s="2"/>
      <c r="R182" s="2"/>
      <c r="S182" s="2"/>
      <c r="T182" s="2"/>
      <c r="U182" s="2"/>
      <c r="V182" s="2"/>
      <c r="W182" s="2"/>
      <c r="X182" s="2"/>
      <c r="Y182" s="2"/>
      <c r="Z182" s="2"/>
      <c r="AA182" s="2"/>
    </row>
    <row r="183" spans="2:27" ht="16.5" customHeight="1">
      <c r="B183" s="2"/>
      <c r="C183" s="2"/>
      <c r="D183" s="5"/>
      <c r="E183" s="2"/>
      <c r="F183" s="2"/>
      <c r="G183" s="2"/>
      <c r="H183" s="2"/>
      <c r="I183" s="2"/>
      <c r="J183" s="2"/>
      <c r="K183" s="2"/>
      <c r="L183" s="2"/>
      <c r="M183" s="2"/>
      <c r="N183" s="2"/>
      <c r="O183" s="2"/>
      <c r="P183" s="2"/>
      <c r="Q183" s="2"/>
      <c r="R183" s="2"/>
      <c r="S183" s="2"/>
      <c r="T183" s="2"/>
      <c r="U183" s="2"/>
      <c r="V183" s="2"/>
      <c r="W183" s="2"/>
      <c r="X183" s="2"/>
      <c r="Y183" s="2"/>
      <c r="Z183" s="2"/>
      <c r="AA183" s="2"/>
    </row>
    <row r="184" spans="2:27" ht="16.5" customHeight="1">
      <c r="B184" s="2"/>
      <c r="C184" s="2"/>
      <c r="D184" s="5"/>
      <c r="E184" s="2"/>
      <c r="F184" s="2"/>
      <c r="G184" s="2"/>
      <c r="H184" s="2"/>
      <c r="I184" s="2"/>
      <c r="J184" s="2"/>
      <c r="K184" s="2"/>
      <c r="L184" s="2"/>
      <c r="M184" s="2"/>
      <c r="N184" s="2"/>
      <c r="O184" s="2"/>
      <c r="P184" s="2"/>
      <c r="Q184" s="2"/>
      <c r="R184" s="2"/>
      <c r="S184" s="2"/>
      <c r="T184" s="2"/>
      <c r="U184" s="2"/>
      <c r="V184" s="2"/>
      <c r="W184" s="2"/>
      <c r="X184" s="2"/>
      <c r="Y184" s="2"/>
      <c r="Z184" s="2"/>
      <c r="AA184" s="2"/>
    </row>
    <row r="185" spans="2:27" ht="16.5" customHeight="1">
      <c r="B185" s="2"/>
      <c r="C185" s="2"/>
      <c r="D185" s="5"/>
      <c r="E185" s="2"/>
      <c r="F185" s="2"/>
      <c r="G185" s="2"/>
      <c r="H185" s="2"/>
      <c r="I185" s="2"/>
      <c r="J185" s="2"/>
      <c r="K185" s="2"/>
      <c r="L185" s="2"/>
      <c r="M185" s="2"/>
      <c r="N185" s="2"/>
      <c r="O185" s="2"/>
      <c r="P185" s="2"/>
      <c r="Q185" s="2"/>
      <c r="R185" s="2"/>
      <c r="S185" s="2"/>
      <c r="T185" s="2"/>
      <c r="U185" s="2"/>
      <c r="V185" s="2"/>
      <c r="W185" s="2"/>
      <c r="X185" s="2"/>
      <c r="Y185" s="2"/>
      <c r="Z185" s="2"/>
      <c r="AA185" s="2"/>
    </row>
    <row r="186" spans="2:27" ht="16.5" customHeight="1">
      <c r="B186" s="2"/>
      <c r="C186" s="2"/>
      <c r="D186" s="5"/>
      <c r="E186" s="2"/>
      <c r="F186" s="2"/>
      <c r="G186" s="2"/>
      <c r="H186" s="2"/>
      <c r="I186" s="2"/>
      <c r="J186" s="2"/>
      <c r="K186" s="2"/>
      <c r="L186" s="2"/>
      <c r="M186" s="2"/>
      <c r="N186" s="2"/>
      <c r="O186" s="2"/>
      <c r="P186" s="2"/>
      <c r="Q186" s="2"/>
      <c r="R186" s="2"/>
      <c r="S186" s="2"/>
      <c r="T186" s="2"/>
      <c r="U186" s="2"/>
      <c r="V186" s="2"/>
      <c r="W186" s="2"/>
      <c r="X186" s="2"/>
      <c r="Y186" s="2"/>
      <c r="Z186" s="2"/>
      <c r="AA186" s="2"/>
    </row>
    <row r="187" spans="2:27" ht="16.5" customHeight="1">
      <c r="B187" s="2"/>
      <c r="C187" s="2"/>
      <c r="D187" s="5"/>
      <c r="E187" s="2"/>
      <c r="F187" s="2"/>
      <c r="G187" s="2"/>
      <c r="H187" s="2"/>
      <c r="I187" s="2"/>
      <c r="J187" s="2"/>
      <c r="K187" s="2"/>
      <c r="L187" s="2"/>
      <c r="M187" s="2"/>
      <c r="N187" s="2"/>
      <c r="O187" s="2"/>
      <c r="P187" s="2"/>
      <c r="Q187" s="2"/>
      <c r="R187" s="2"/>
      <c r="S187" s="2"/>
      <c r="T187" s="2"/>
      <c r="U187" s="2"/>
      <c r="V187" s="2"/>
      <c r="W187" s="2"/>
      <c r="X187" s="2"/>
      <c r="Y187" s="2"/>
      <c r="Z187" s="2"/>
      <c r="AA187" s="2"/>
    </row>
    <row r="188" spans="2:27" ht="16.5" customHeight="1">
      <c r="B188" s="2"/>
      <c r="C188" s="2"/>
      <c r="D188" s="5"/>
      <c r="E188" s="2"/>
      <c r="F188" s="2"/>
      <c r="G188" s="2"/>
      <c r="H188" s="2"/>
      <c r="I188" s="2"/>
      <c r="J188" s="2"/>
      <c r="K188" s="2"/>
      <c r="L188" s="2"/>
      <c r="M188" s="2"/>
      <c r="N188" s="2"/>
      <c r="O188" s="2"/>
      <c r="P188" s="2"/>
      <c r="Q188" s="2"/>
      <c r="R188" s="2"/>
      <c r="S188" s="2"/>
      <c r="T188" s="2"/>
      <c r="U188" s="2"/>
      <c r="V188" s="2"/>
      <c r="W188" s="2"/>
      <c r="X188" s="2"/>
      <c r="Y188" s="2"/>
      <c r="Z188" s="2"/>
      <c r="AA188" s="2"/>
    </row>
    <row r="189" spans="2:27" ht="16.5" customHeight="1">
      <c r="B189" s="2"/>
      <c r="C189" s="2"/>
      <c r="D189" s="5"/>
      <c r="E189" s="2"/>
      <c r="F189" s="2"/>
      <c r="G189" s="2"/>
      <c r="H189" s="2"/>
      <c r="I189" s="2"/>
      <c r="J189" s="2"/>
      <c r="K189" s="2"/>
      <c r="L189" s="2"/>
      <c r="M189" s="2"/>
      <c r="N189" s="2"/>
      <c r="O189" s="2"/>
      <c r="P189" s="2"/>
      <c r="Q189" s="2"/>
      <c r="R189" s="2"/>
      <c r="S189" s="2"/>
      <c r="T189" s="2"/>
      <c r="U189" s="2"/>
      <c r="V189" s="2"/>
      <c r="W189" s="2"/>
      <c r="X189" s="2"/>
      <c r="Y189" s="2"/>
      <c r="Z189" s="2"/>
      <c r="AA189" s="2"/>
    </row>
    <row r="190" spans="2:27" ht="16.5" customHeight="1">
      <c r="B190" s="2"/>
      <c r="C190" s="2"/>
      <c r="D190" s="5"/>
      <c r="E190" s="2"/>
      <c r="F190" s="2"/>
      <c r="G190" s="2"/>
      <c r="H190" s="2"/>
      <c r="I190" s="2"/>
      <c r="J190" s="2"/>
      <c r="K190" s="2"/>
      <c r="L190" s="2"/>
      <c r="M190" s="2"/>
      <c r="N190" s="2"/>
      <c r="O190" s="2"/>
      <c r="P190" s="2"/>
      <c r="Q190" s="2"/>
      <c r="R190" s="2"/>
      <c r="S190" s="2"/>
      <c r="T190" s="2"/>
      <c r="U190" s="2"/>
      <c r="V190" s="2"/>
      <c r="W190" s="2"/>
      <c r="X190" s="2"/>
      <c r="Y190" s="2"/>
      <c r="Z190" s="2"/>
      <c r="AA190" s="2"/>
    </row>
    <row r="191" spans="2:27" ht="16.5" customHeight="1">
      <c r="B191" s="2"/>
      <c r="C191" s="2"/>
      <c r="D191" s="5"/>
      <c r="E191" s="2"/>
      <c r="F191" s="2"/>
      <c r="G191" s="2"/>
      <c r="H191" s="2"/>
      <c r="I191" s="2"/>
      <c r="J191" s="2"/>
      <c r="K191" s="2"/>
      <c r="L191" s="2"/>
      <c r="M191" s="2"/>
      <c r="N191" s="2"/>
      <c r="O191" s="2"/>
      <c r="P191" s="2"/>
      <c r="Q191" s="2"/>
      <c r="R191" s="2"/>
      <c r="S191" s="2"/>
      <c r="T191" s="2"/>
      <c r="U191" s="2"/>
      <c r="V191" s="2"/>
      <c r="W191" s="2"/>
      <c r="X191" s="2"/>
      <c r="Y191" s="2"/>
      <c r="Z191" s="2"/>
      <c r="AA191" s="2"/>
    </row>
    <row r="192" spans="2:27" ht="16.5" customHeight="1">
      <c r="B192" s="2"/>
      <c r="C192" s="2"/>
      <c r="D192" s="5"/>
      <c r="E192" s="2"/>
      <c r="F192" s="2"/>
      <c r="G192" s="2"/>
      <c r="H192" s="2"/>
      <c r="I192" s="2"/>
      <c r="J192" s="2"/>
      <c r="K192" s="2"/>
      <c r="L192" s="2"/>
      <c r="M192" s="2"/>
      <c r="N192" s="2"/>
      <c r="O192" s="2"/>
      <c r="P192" s="2"/>
      <c r="Q192" s="2"/>
      <c r="R192" s="2"/>
      <c r="S192" s="2"/>
      <c r="T192" s="2"/>
      <c r="U192" s="2"/>
      <c r="V192" s="2"/>
      <c r="W192" s="2"/>
      <c r="X192" s="2"/>
      <c r="Y192" s="2"/>
      <c r="Z192" s="2"/>
      <c r="AA192" s="2"/>
    </row>
    <row r="193" spans="2:27" ht="16.5" customHeight="1">
      <c r="B193" s="2"/>
      <c r="C193" s="2"/>
      <c r="D193" s="5"/>
      <c r="E193" s="2"/>
      <c r="F193" s="2"/>
      <c r="G193" s="2"/>
      <c r="H193" s="2"/>
      <c r="I193" s="2"/>
      <c r="J193" s="2"/>
      <c r="K193" s="2"/>
      <c r="L193" s="2"/>
      <c r="M193" s="2"/>
      <c r="N193" s="2"/>
      <c r="O193" s="2"/>
      <c r="P193" s="2"/>
      <c r="Q193" s="2"/>
      <c r="R193" s="2"/>
      <c r="S193" s="2"/>
      <c r="T193" s="2"/>
      <c r="U193" s="2"/>
      <c r="V193" s="2"/>
      <c r="W193" s="2"/>
      <c r="X193" s="2"/>
      <c r="Y193" s="2"/>
      <c r="Z193" s="2"/>
      <c r="AA193" s="2"/>
    </row>
    <row r="194" spans="2:27" ht="16.5" customHeight="1">
      <c r="B194" s="2"/>
      <c r="C194" s="2"/>
      <c r="D194" s="5"/>
      <c r="E194" s="2"/>
      <c r="F194" s="2"/>
      <c r="G194" s="2"/>
      <c r="H194" s="2"/>
      <c r="I194" s="2"/>
      <c r="J194" s="2"/>
      <c r="K194" s="2"/>
      <c r="L194" s="2"/>
      <c r="M194" s="2"/>
      <c r="N194" s="2"/>
      <c r="O194" s="2"/>
      <c r="P194" s="2"/>
      <c r="Q194" s="2"/>
      <c r="R194" s="2"/>
      <c r="S194" s="2"/>
      <c r="T194" s="2"/>
      <c r="U194" s="2"/>
      <c r="V194" s="2"/>
      <c r="W194" s="2"/>
      <c r="X194" s="2"/>
      <c r="Y194" s="2"/>
      <c r="Z194" s="2"/>
      <c r="AA194" s="2"/>
    </row>
    <row r="195" spans="2:27" ht="16.5" customHeight="1">
      <c r="B195" s="2"/>
      <c r="C195" s="2"/>
      <c r="D195" s="5"/>
      <c r="E195" s="2"/>
      <c r="F195" s="2"/>
      <c r="G195" s="2"/>
      <c r="H195" s="2"/>
      <c r="I195" s="2"/>
      <c r="J195" s="2"/>
      <c r="K195" s="2"/>
      <c r="L195" s="2"/>
      <c r="M195" s="2"/>
      <c r="N195" s="2"/>
      <c r="O195" s="2"/>
      <c r="P195" s="2"/>
      <c r="Q195" s="2"/>
      <c r="R195" s="2"/>
      <c r="S195" s="2"/>
      <c r="T195" s="2"/>
      <c r="U195" s="2"/>
      <c r="V195" s="2"/>
      <c r="W195" s="2"/>
      <c r="X195" s="2"/>
      <c r="Y195" s="2"/>
      <c r="Z195" s="2"/>
      <c r="AA195" s="2"/>
    </row>
    <row r="196" spans="2:27" ht="16.5" customHeight="1">
      <c r="B196" s="2"/>
      <c r="C196" s="2"/>
      <c r="D196" s="5"/>
      <c r="E196" s="2"/>
      <c r="F196" s="2"/>
      <c r="G196" s="2"/>
      <c r="H196" s="2"/>
      <c r="I196" s="2"/>
      <c r="J196" s="2"/>
      <c r="K196" s="2"/>
      <c r="L196" s="2"/>
      <c r="M196" s="2"/>
      <c r="N196" s="2"/>
      <c r="O196" s="2"/>
      <c r="P196" s="2"/>
      <c r="Q196" s="2"/>
      <c r="R196" s="2"/>
      <c r="S196" s="2"/>
      <c r="T196" s="2"/>
      <c r="U196" s="2"/>
      <c r="V196" s="2"/>
      <c r="W196" s="2"/>
      <c r="X196" s="2"/>
      <c r="Y196" s="2"/>
      <c r="Z196" s="2"/>
      <c r="AA196" s="2"/>
    </row>
    <row r="197" spans="2:27" ht="16.5" customHeight="1">
      <c r="B197" s="2"/>
      <c r="C197" s="2"/>
      <c r="D197" s="5"/>
      <c r="E197" s="2"/>
      <c r="F197" s="2"/>
      <c r="G197" s="2"/>
      <c r="H197" s="2"/>
      <c r="I197" s="2"/>
      <c r="J197" s="2"/>
      <c r="K197" s="2"/>
      <c r="L197" s="2"/>
      <c r="M197" s="2"/>
      <c r="N197" s="2"/>
      <c r="O197" s="2"/>
      <c r="P197" s="2"/>
      <c r="Q197" s="2"/>
      <c r="R197" s="2"/>
      <c r="S197" s="2"/>
      <c r="T197" s="2"/>
      <c r="U197" s="2"/>
      <c r="V197" s="2"/>
      <c r="W197" s="2"/>
      <c r="X197" s="2"/>
      <c r="Y197" s="2"/>
      <c r="Z197" s="2"/>
      <c r="AA197" s="2"/>
    </row>
    <row r="198" spans="2:27" ht="16.5" customHeight="1">
      <c r="B198" s="2"/>
      <c r="C198" s="2"/>
      <c r="D198" s="5"/>
      <c r="E198" s="2"/>
      <c r="F198" s="2"/>
      <c r="G198" s="2"/>
      <c r="H198" s="2"/>
      <c r="I198" s="2"/>
      <c r="J198" s="2"/>
      <c r="K198" s="2"/>
      <c r="L198" s="2"/>
      <c r="M198" s="2"/>
      <c r="N198" s="2"/>
      <c r="O198" s="2"/>
      <c r="P198" s="2"/>
      <c r="Q198" s="2"/>
      <c r="R198" s="2"/>
      <c r="S198" s="2"/>
      <c r="T198" s="2"/>
      <c r="U198" s="2"/>
      <c r="V198" s="2"/>
      <c r="W198" s="2"/>
      <c r="X198" s="2"/>
      <c r="Y198" s="2"/>
      <c r="Z198" s="2"/>
      <c r="AA198" s="2"/>
    </row>
    <row r="199" spans="2:27" ht="16.5" customHeight="1">
      <c r="B199" s="2"/>
      <c r="C199" s="2"/>
      <c r="D199" s="5"/>
      <c r="E199" s="2"/>
      <c r="F199" s="2"/>
      <c r="G199" s="2"/>
      <c r="H199" s="2"/>
      <c r="I199" s="2"/>
      <c r="J199" s="2"/>
      <c r="K199" s="2"/>
      <c r="L199" s="2"/>
      <c r="M199" s="2"/>
      <c r="N199" s="2"/>
      <c r="O199" s="2"/>
      <c r="P199" s="2"/>
      <c r="Q199" s="2"/>
      <c r="R199" s="2"/>
      <c r="S199" s="2"/>
      <c r="T199" s="2"/>
      <c r="U199" s="2"/>
      <c r="V199" s="2"/>
      <c r="W199" s="2"/>
      <c r="X199" s="2"/>
      <c r="Y199" s="2"/>
      <c r="Z199" s="2"/>
      <c r="AA199" s="2"/>
    </row>
    <row r="200" spans="2:27" ht="16.5" customHeight="1">
      <c r="B200" s="2"/>
      <c r="C200" s="2"/>
      <c r="D200" s="5"/>
      <c r="E200" s="2"/>
      <c r="F200" s="2"/>
      <c r="G200" s="2"/>
      <c r="H200" s="2"/>
      <c r="I200" s="2"/>
      <c r="J200" s="2"/>
      <c r="K200" s="2"/>
      <c r="L200" s="2"/>
      <c r="M200" s="2"/>
      <c r="N200" s="2"/>
      <c r="O200" s="2"/>
      <c r="P200" s="2"/>
      <c r="Q200" s="2"/>
      <c r="R200" s="2"/>
      <c r="S200" s="2"/>
      <c r="T200" s="2"/>
      <c r="U200" s="2"/>
      <c r="V200" s="2"/>
      <c r="W200" s="2"/>
      <c r="X200" s="2"/>
      <c r="Y200" s="2"/>
      <c r="Z200" s="2"/>
      <c r="AA200" s="2"/>
    </row>
    <row r="201" spans="2:27" ht="16.5" customHeight="1">
      <c r="B201" s="2"/>
      <c r="C201" s="2"/>
      <c r="D201" s="5"/>
      <c r="E201" s="2"/>
      <c r="F201" s="2"/>
      <c r="G201" s="2"/>
      <c r="H201" s="2"/>
      <c r="I201" s="2"/>
      <c r="J201" s="2"/>
      <c r="K201" s="2"/>
      <c r="L201" s="2"/>
      <c r="M201" s="2"/>
      <c r="N201" s="2"/>
      <c r="O201" s="2"/>
      <c r="P201" s="2"/>
      <c r="Q201" s="2"/>
      <c r="R201" s="2"/>
      <c r="S201" s="2"/>
      <c r="T201" s="2"/>
      <c r="U201" s="2"/>
      <c r="V201" s="2"/>
      <c r="W201" s="2"/>
      <c r="X201" s="2"/>
      <c r="Y201" s="2"/>
      <c r="Z201" s="2"/>
      <c r="AA201" s="2"/>
    </row>
    <row r="202" spans="2:27" ht="16.5" customHeight="1">
      <c r="B202" s="2"/>
      <c r="C202" s="2"/>
      <c r="D202" s="5"/>
      <c r="E202" s="2"/>
      <c r="F202" s="2"/>
      <c r="G202" s="2"/>
      <c r="H202" s="2"/>
      <c r="I202" s="2"/>
      <c r="J202" s="2"/>
      <c r="K202" s="2"/>
      <c r="L202" s="2"/>
      <c r="M202" s="2"/>
      <c r="N202" s="2"/>
      <c r="O202" s="2"/>
      <c r="P202" s="2"/>
      <c r="Q202" s="2"/>
      <c r="R202" s="2"/>
      <c r="S202" s="2"/>
      <c r="T202" s="2"/>
      <c r="U202" s="2"/>
      <c r="V202" s="2"/>
      <c r="W202" s="2"/>
      <c r="X202" s="2"/>
      <c r="Y202" s="2"/>
      <c r="Z202" s="2"/>
      <c r="AA202" s="2"/>
    </row>
    <row r="203" spans="2:27" ht="16.5" customHeight="1">
      <c r="B203" s="2"/>
      <c r="C203" s="2"/>
      <c r="D203" s="5"/>
      <c r="E203" s="2"/>
      <c r="F203" s="2"/>
      <c r="G203" s="2"/>
      <c r="H203" s="2"/>
      <c r="I203" s="2"/>
      <c r="J203" s="2"/>
      <c r="K203" s="2"/>
      <c r="L203" s="2"/>
      <c r="M203" s="2"/>
      <c r="N203" s="2"/>
      <c r="O203" s="2"/>
      <c r="P203" s="2"/>
      <c r="Q203" s="2"/>
      <c r="R203" s="2"/>
      <c r="S203" s="2"/>
      <c r="T203" s="2"/>
      <c r="U203" s="2"/>
      <c r="V203" s="2"/>
      <c r="W203" s="2"/>
      <c r="X203" s="2"/>
      <c r="Y203" s="2"/>
      <c r="Z203" s="2"/>
      <c r="AA203" s="2"/>
    </row>
    <row r="204" spans="2:27" ht="16.5" customHeight="1">
      <c r="B204" s="2"/>
      <c r="C204" s="2"/>
      <c r="D204" s="5"/>
      <c r="E204" s="2"/>
      <c r="F204" s="2"/>
      <c r="G204" s="2"/>
      <c r="H204" s="2"/>
      <c r="I204" s="2"/>
      <c r="J204" s="2"/>
      <c r="K204" s="2"/>
      <c r="L204" s="2"/>
      <c r="M204" s="2"/>
      <c r="N204" s="2"/>
      <c r="O204" s="2"/>
      <c r="P204" s="2"/>
      <c r="Q204" s="2"/>
      <c r="R204" s="2"/>
      <c r="S204" s="2"/>
      <c r="T204" s="2"/>
      <c r="U204" s="2"/>
      <c r="V204" s="2"/>
      <c r="W204" s="2"/>
      <c r="X204" s="2"/>
      <c r="Y204" s="2"/>
      <c r="Z204" s="2"/>
      <c r="AA204" s="2"/>
    </row>
    <row r="205" spans="2:27" ht="16.5" customHeight="1">
      <c r="B205" s="2"/>
      <c r="C205" s="2"/>
      <c r="D205" s="5"/>
      <c r="E205" s="2"/>
      <c r="F205" s="2"/>
      <c r="G205" s="2"/>
      <c r="H205" s="2"/>
      <c r="I205" s="2"/>
      <c r="J205" s="2"/>
      <c r="K205" s="2"/>
      <c r="L205" s="2"/>
      <c r="M205" s="2"/>
      <c r="N205" s="2"/>
      <c r="O205" s="2"/>
      <c r="P205" s="2"/>
      <c r="Q205" s="2"/>
      <c r="R205" s="2"/>
      <c r="S205" s="2"/>
      <c r="T205" s="2"/>
      <c r="U205" s="2"/>
      <c r="V205" s="2"/>
      <c r="W205" s="2"/>
      <c r="X205" s="2"/>
      <c r="Y205" s="2"/>
      <c r="Z205" s="2"/>
      <c r="AA205" s="2"/>
    </row>
    <row r="206" spans="2:27" ht="16.5" customHeight="1">
      <c r="B206" s="2"/>
      <c r="C206" s="2"/>
      <c r="D206" s="5"/>
      <c r="E206" s="2"/>
      <c r="F206" s="2"/>
      <c r="G206" s="2"/>
      <c r="H206" s="2"/>
      <c r="I206" s="2"/>
      <c r="J206" s="2"/>
      <c r="K206" s="2"/>
      <c r="L206" s="2"/>
      <c r="M206" s="2"/>
      <c r="N206" s="2"/>
      <c r="O206" s="2"/>
      <c r="P206" s="2"/>
      <c r="Q206" s="2"/>
      <c r="R206" s="2"/>
      <c r="S206" s="2"/>
      <c r="T206" s="2"/>
      <c r="U206" s="2"/>
      <c r="V206" s="2"/>
      <c r="W206" s="2"/>
      <c r="X206" s="2"/>
      <c r="Y206" s="2"/>
      <c r="Z206" s="2"/>
      <c r="AA206" s="2"/>
    </row>
    <row r="207" spans="2:27" ht="16.5" customHeight="1">
      <c r="B207" s="2"/>
      <c r="C207" s="2"/>
      <c r="D207" s="5"/>
      <c r="E207" s="2"/>
      <c r="F207" s="2"/>
      <c r="G207" s="2"/>
      <c r="H207" s="2"/>
      <c r="I207" s="2"/>
      <c r="J207" s="2"/>
      <c r="K207" s="2"/>
      <c r="L207" s="2"/>
      <c r="M207" s="2"/>
      <c r="N207" s="2"/>
      <c r="O207" s="2"/>
      <c r="P207" s="2"/>
      <c r="Q207" s="2"/>
      <c r="R207" s="2"/>
      <c r="S207" s="2"/>
      <c r="T207" s="2"/>
      <c r="U207" s="2"/>
      <c r="V207" s="2"/>
      <c r="W207" s="2"/>
      <c r="X207" s="2"/>
      <c r="Y207" s="2"/>
      <c r="Z207" s="2"/>
      <c r="AA207" s="2"/>
    </row>
    <row r="208" spans="2:27" ht="16.5" customHeight="1">
      <c r="B208" s="2"/>
      <c r="C208" s="2"/>
      <c r="D208" s="5"/>
      <c r="E208" s="2"/>
      <c r="F208" s="2"/>
      <c r="G208" s="2"/>
      <c r="H208" s="2"/>
      <c r="I208" s="2"/>
      <c r="J208" s="2"/>
      <c r="K208" s="2"/>
      <c r="L208" s="2"/>
      <c r="M208" s="2"/>
      <c r="N208" s="2"/>
      <c r="O208" s="2"/>
      <c r="P208" s="2"/>
      <c r="Q208" s="2"/>
      <c r="R208" s="2"/>
      <c r="S208" s="2"/>
      <c r="T208" s="2"/>
      <c r="U208" s="2"/>
      <c r="V208" s="2"/>
      <c r="W208" s="2"/>
      <c r="X208" s="2"/>
      <c r="Y208" s="2"/>
      <c r="Z208" s="2"/>
      <c r="AA208" s="2"/>
    </row>
    <row r="209" spans="2:27" ht="16.5" customHeight="1">
      <c r="B209" s="2"/>
      <c r="C209" s="2"/>
      <c r="D209" s="5"/>
      <c r="E209" s="2"/>
      <c r="F209" s="2"/>
      <c r="G209" s="2"/>
      <c r="H209" s="2"/>
      <c r="I209" s="2"/>
      <c r="J209" s="2"/>
      <c r="K209" s="2"/>
      <c r="L209" s="2"/>
      <c r="M209" s="2"/>
      <c r="N209" s="2"/>
      <c r="O209" s="2"/>
      <c r="P209" s="2"/>
      <c r="Q209" s="2"/>
      <c r="R209" s="2"/>
      <c r="S209" s="2"/>
      <c r="T209" s="2"/>
      <c r="U209" s="2"/>
      <c r="V209" s="2"/>
      <c r="W209" s="2"/>
      <c r="X209" s="2"/>
      <c r="Y209" s="2"/>
      <c r="Z209" s="2"/>
      <c r="AA209" s="2"/>
    </row>
    <row r="210" spans="2:27" ht="16.5" customHeight="1">
      <c r="B210" s="2"/>
      <c r="C210" s="2"/>
      <c r="D210" s="5"/>
      <c r="E210" s="2"/>
      <c r="F210" s="2"/>
      <c r="G210" s="2"/>
      <c r="H210" s="2"/>
      <c r="I210" s="2"/>
      <c r="J210" s="2"/>
      <c r="K210" s="2"/>
      <c r="L210" s="2"/>
      <c r="M210" s="2"/>
      <c r="N210" s="2"/>
      <c r="O210" s="2"/>
      <c r="P210" s="2"/>
      <c r="Q210" s="2"/>
      <c r="R210" s="2"/>
      <c r="S210" s="2"/>
      <c r="T210" s="2"/>
      <c r="U210" s="2"/>
      <c r="V210" s="2"/>
      <c r="W210" s="2"/>
      <c r="X210" s="2"/>
      <c r="Y210" s="2"/>
      <c r="Z210" s="2"/>
      <c r="AA210" s="2"/>
    </row>
    <row r="211" spans="2:27" ht="16.5" customHeight="1">
      <c r="B211" s="2"/>
      <c r="C211" s="2"/>
      <c r="D211" s="5"/>
      <c r="E211" s="2"/>
      <c r="F211" s="2"/>
      <c r="G211" s="2"/>
      <c r="H211" s="2"/>
      <c r="I211" s="2"/>
      <c r="J211" s="2"/>
      <c r="K211" s="2"/>
      <c r="L211" s="2"/>
      <c r="M211" s="2"/>
      <c r="N211" s="2"/>
      <c r="O211" s="2"/>
      <c r="P211" s="2"/>
      <c r="Q211" s="2"/>
      <c r="R211" s="2"/>
      <c r="S211" s="2"/>
      <c r="T211" s="2"/>
      <c r="U211" s="2"/>
      <c r="V211" s="2"/>
      <c r="W211" s="2"/>
      <c r="X211" s="2"/>
      <c r="Y211" s="2"/>
      <c r="Z211" s="2"/>
      <c r="AA211" s="2"/>
    </row>
    <row r="212" spans="2:27" ht="16.5" customHeight="1">
      <c r="B212" s="2"/>
      <c r="C212" s="2"/>
      <c r="D212" s="5"/>
      <c r="E212" s="2"/>
      <c r="F212" s="2"/>
      <c r="G212" s="2"/>
      <c r="H212" s="2"/>
      <c r="I212" s="2"/>
      <c r="J212" s="2"/>
      <c r="K212" s="2"/>
      <c r="L212" s="2"/>
      <c r="M212" s="2"/>
      <c r="N212" s="2"/>
      <c r="O212" s="2"/>
      <c r="P212" s="2"/>
      <c r="Q212" s="2"/>
      <c r="R212" s="2"/>
      <c r="S212" s="2"/>
      <c r="T212" s="2"/>
      <c r="U212" s="2"/>
      <c r="V212" s="2"/>
      <c r="W212" s="2"/>
      <c r="X212" s="2"/>
      <c r="Y212" s="2"/>
      <c r="Z212" s="2"/>
      <c r="AA212" s="2"/>
    </row>
    <row r="213" spans="2:27" ht="16.5" customHeight="1">
      <c r="B213" s="2"/>
      <c r="C213" s="2"/>
      <c r="D213" s="5"/>
      <c r="E213" s="2"/>
      <c r="F213" s="2"/>
      <c r="G213" s="2"/>
      <c r="H213" s="2"/>
      <c r="I213" s="2"/>
      <c r="J213" s="2"/>
      <c r="K213" s="2"/>
      <c r="L213" s="2"/>
      <c r="M213" s="2"/>
      <c r="N213" s="2"/>
      <c r="O213" s="2"/>
      <c r="P213" s="2"/>
      <c r="Q213" s="2"/>
      <c r="R213" s="2"/>
      <c r="S213" s="2"/>
      <c r="T213" s="2"/>
      <c r="U213" s="2"/>
      <c r="V213" s="2"/>
      <c r="W213" s="2"/>
      <c r="X213" s="2"/>
      <c r="Y213" s="2"/>
      <c r="Z213" s="2"/>
      <c r="AA213" s="2"/>
    </row>
    <row r="214" spans="2:27" ht="16.5" customHeight="1">
      <c r="B214" s="2"/>
      <c r="C214" s="2"/>
      <c r="D214" s="5"/>
      <c r="E214" s="2"/>
      <c r="F214" s="2"/>
      <c r="G214" s="2"/>
      <c r="H214" s="2"/>
      <c r="I214" s="2"/>
      <c r="J214" s="2"/>
      <c r="K214" s="2"/>
      <c r="L214" s="2"/>
      <c r="M214" s="2"/>
      <c r="N214" s="2"/>
      <c r="O214" s="2"/>
      <c r="P214" s="2"/>
      <c r="Q214" s="2"/>
      <c r="R214" s="2"/>
      <c r="S214" s="2"/>
      <c r="T214" s="2"/>
      <c r="U214" s="2"/>
      <c r="V214" s="2"/>
      <c r="W214" s="2"/>
      <c r="X214" s="2"/>
      <c r="Y214" s="2"/>
      <c r="Z214" s="2"/>
      <c r="AA214" s="2"/>
    </row>
    <row r="215" spans="2:27" ht="16.5" customHeight="1">
      <c r="B215" s="2"/>
      <c r="C215" s="2"/>
      <c r="D215" s="5"/>
      <c r="E215" s="2"/>
      <c r="F215" s="2"/>
      <c r="G215" s="2"/>
      <c r="H215" s="2"/>
      <c r="I215" s="2"/>
      <c r="J215" s="2"/>
      <c r="K215" s="2"/>
      <c r="L215" s="2"/>
      <c r="M215" s="2"/>
      <c r="N215" s="2"/>
      <c r="O215" s="2"/>
      <c r="P215" s="2"/>
      <c r="Q215" s="2"/>
      <c r="R215" s="2"/>
      <c r="S215" s="2"/>
      <c r="T215" s="2"/>
      <c r="U215" s="2"/>
      <c r="V215" s="2"/>
      <c r="W215" s="2"/>
      <c r="X215" s="2"/>
      <c r="Y215" s="2"/>
      <c r="Z215" s="2"/>
      <c r="AA215" s="2"/>
    </row>
    <row r="216" spans="2:27" ht="16.5" customHeight="1">
      <c r="B216" s="2"/>
      <c r="C216" s="2"/>
      <c r="D216" s="5"/>
      <c r="E216" s="2"/>
      <c r="F216" s="2"/>
      <c r="G216" s="2"/>
      <c r="H216" s="2"/>
      <c r="I216" s="2"/>
      <c r="J216" s="2"/>
      <c r="K216" s="2"/>
      <c r="L216" s="2"/>
      <c r="M216" s="2"/>
      <c r="N216" s="2"/>
      <c r="O216" s="2"/>
      <c r="P216" s="2"/>
      <c r="Q216" s="2"/>
      <c r="R216" s="2"/>
      <c r="S216" s="2"/>
      <c r="T216" s="2"/>
      <c r="U216" s="2"/>
      <c r="V216" s="2"/>
      <c r="W216" s="2"/>
      <c r="X216" s="2"/>
      <c r="Y216" s="2"/>
      <c r="Z216" s="2"/>
      <c r="AA216" s="2"/>
    </row>
    <row r="217" spans="2:27" ht="16.5" customHeight="1">
      <c r="B217" s="2"/>
      <c r="C217" s="2"/>
      <c r="D217" s="5"/>
      <c r="E217" s="2"/>
      <c r="F217" s="2"/>
      <c r="G217" s="2"/>
      <c r="H217" s="2"/>
      <c r="I217" s="2"/>
      <c r="J217" s="2"/>
      <c r="K217" s="2"/>
      <c r="L217" s="2"/>
      <c r="M217" s="2"/>
      <c r="N217" s="2"/>
      <c r="O217" s="2"/>
      <c r="P217" s="2"/>
      <c r="Q217" s="2"/>
      <c r="R217" s="2"/>
      <c r="S217" s="2"/>
      <c r="T217" s="2"/>
      <c r="U217" s="2"/>
      <c r="V217" s="2"/>
      <c r="W217" s="2"/>
      <c r="X217" s="2"/>
      <c r="Y217" s="2"/>
      <c r="Z217" s="2"/>
      <c r="AA217" s="2"/>
    </row>
    <row r="218" spans="2:27" ht="16.5" customHeight="1">
      <c r="B218" s="2"/>
      <c r="C218" s="2"/>
      <c r="D218" s="5"/>
      <c r="E218" s="2"/>
      <c r="F218" s="2"/>
      <c r="G218" s="2"/>
      <c r="H218" s="2"/>
      <c r="I218" s="2"/>
      <c r="J218" s="2"/>
      <c r="K218" s="2"/>
      <c r="L218" s="2"/>
      <c r="M218" s="2"/>
      <c r="N218" s="2"/>
      <c r="O218" s="2"/>
      <c r="P218" s="2"/>
      <c r="Q218" s="2"/>
      <c r="R218" s="2"/>
      <c r="S218" s="2"/>
      <c r="T218" s="2"/>
      <c r="U218" s="2"/>
      <c r="V218" s="2"/>
      <c r="W218" s="2"/>
      <c r="X218" s="2"/>
      <c r="Y218" s="2"/>
      <c r="Z218" s="2"/>
      <c r="AA218" s="2"/>
    </row>
    <row r="219" spans="2:27" ht="16.5" customHeight="1">
      <c r="B219" s="2"/>
      <c r="C219" s="2"/>
      <c r="D219" s="5"/>
      <c r="E219" s="2"/>
      <c r="F219" s="2"/>
      <c r="G219" s="2"/>
      <c r="H219" s="2"/>
      <c r="I219" s="2"/>
      <c r="J219" s="2"/>
      <c r="K219" s="2"/>
      <c r="L219" s="2"/>
      <c r="M219" s="2"/>
      <c r="N219" s="2"/>
      <c r="O219" s="2"/>
      <c r="P219" s="2"/>
      <c r="Q219" s="2"/>
      <c r="R219" s="2"/>
      <c r="S219" s="2"/>
      <c r="T219" s="2"/>
      <c r="U219" s="2"/>
      <c r="V219" s="2"/>
      <c r="W219" s="2"/>
      <c r="X219" s="2"/>
      <c r="Y219" s="2"/>
      <c r="Z219" s="2"/>
      <c r="AA219" s="2"/>
    </row>
    <row r="220" spans="2:27" ht="16.5" customHeight="1">
      <c r="B220" s="2"/>
      <c r="C220" s="2"/>
      <c r="D220" s="5"/>
      <c r="E220" s="2"/>
      <c r="F220" s="2"/>
      <c r="G220" s="2"/>
      <c r="H220" s="2"/>
      <c r="I220" s="2"/>
      <c r="J220" s="2"/>
      <c r="K220" s="2"/>
      <c r="L220" s="2"/>
      <c r="M220" s="2"/>
      <c r="N220" s="2"/>
      <c r="O220" s="2"/>
      <c r="P220" s="2"/>
      <c r="Q220" s="2"/>
      <c r="R220" s="2"/>
      <c r="S220" s="2"/>
      <c r="T220" s="2"/>
      <c r="U220" s="2"/>
      <c r="V220" s="2"/>
      <c r="W220" s="2"/>
      <c r="X220" s="2"/>
      <c r="Y220" s="2"/>
      <c r="Z220" s="2"/>
      <c r="AA220" s="2"/>
    </row>
    <row r="221" spans="2:27" ht="16.5" customHeight="1">
      <c r="B221" s="2"/>
      <c r="C221" s="2"/>
      <c r="D221" s="5"/>
      <c r="E221" s="2"/>
      <c r="F221" s="2"/>
      <c r="G221" s="2"/>
      <c r="H221" s="2"/>
      <c r="I221" s="2"/>
      <c r="J221" s="2"/>
      <c r="K221" s="2"/>
      <c r="L221" s="2"/>
      <c r="M221" s="2"/>
      <c r="N221" s="2"/>
      <c r="O221" s="2"/>
      <c r="P221" s="2"/>
      <c r="Q221" s="2"/>
      <c r="R221" s="2"/>
      <c r="S221" s="2"/>
      <c r="T221" s="2"/>
      <c r="U221" s="2"/>
      <c r="V221" s="2"/>
      <c r="W221" s="2"/>
      <c r="X221" s="2"/>
      <c r="Y221" s="2"/>
      <c r="Z221" s="2"/>
      <c r="AA221" s="2"/>
    </row>
    <row r="222" spans="2:27" ht="16.5" customHeight="1">
      <c r="B222" s="2"/>
      <c r="C222" s="2"/>
      <c r="D222" s="5"/>
      <c r="E222" s="2"/>
      <c r="F222" s="2"/>
      <c r="G222" s="2"/>
      <c r="H222" s="2"/>
      <c r="I222" s="2"/>
      <c r="J222" s="2"/>
      <c r="K222" s="2"/>
      <c r="L222" s="2"/>
      <c r="M222" s="2"/>
      <c r="N222" s="2"/>
      <c r="O222" s="2"/>
      <c r="P222" s="2"/>
      <c r="Q222" s="2"/>
      <c r="R222" s="2"/>
      <c r="S222" s="2"/>
      <c r="T222" s="2"/>
      <c r="U222" s="2"/>
      <c r="V222" s="2"/>
      <c r="W222" s="2"/>
      <c r="X222" s="2"/>
      <c r="Y222" s="2"/>
      <c r="Z222" s="2"/>
      <c r="AA222" s="2"/>
    </row>
    <row r="223" spans="2:27" ht="16.5" customHeight="1">
      <c r="B223" s="2"/>
      <c r="C223" s="2"/>
      <c r="D223" s="5"/>
      <c r="E223" s="2"/>
      <c r="F223" s="2"/>
      <c r="G223" s="2"/>
      <c r="H223" s="2"/>
      <c r="I223" s="2"/>
      <c r="J223" s="2"/>
      <c r="K223" s="2"/>
      <c r="L223" s="2"/>
      <c r="M223" s="2"/>
      <c r="N223" s="2"/>
      <c r="O223" s="2"/>
      <c r="P223" s="2"/>
      <c r="Q223" s="2"/>
      <c r="R223" s="2"/>
      <c r="S223" s="2"/>
      <c r="T223" s="2"/>
      <c r="U223" s="2"/>
      <c r="V223" s="2"/>
      <c r="W223" s="2"/>
      <c r="X223" s="2"/>
      <c r="Y223" s="2"/>
      <c r="Z223" s="2"/>
      <c r="AA223" s="2"/>
    </row>
    <row r="224" spans="2:27" ht="16.5" customHeight="1">
      <c r="B224" s="2"/>
      <c r="C224" s="2"/>
      <c r="D224" s="5"/>
      <c r="E224" s="2"/>
      <c r="F224" s="2"/>
      <c r="G224" s="2"/>
      <c r="H224" s="2"/>
      <c r="I224" s="2"/>
      <c r="J224" s="2"/>
      <c r="K224" s="2"/>
      <c r="L224" s="2"/>
      <c r="M224" s="2"/>
      <c r="N224" s="2"/>
      <c r="O224" s="2"/>
      <c r="P224" s="2"/>
      <c r="Q224" s="2"/>
      <c r="R224" s="2"/>
      <c r="S224" s="2"/>
      <c r="T224" s="2"/>
      <c r="U224" s="2"/>
      <c r="V224" s="2"/>
      <c r="W224" s="2"/>
      <c r="X224" s="2"/>
      <c r="Y224" s="2"/>
      <c r="Z224" s="2"/>
      <c r="AA224" s="2"/>
    </row>
    <row r="225" spans="2:27" ht="16.5" customHeight="1">
      <c r="B225" s="2"/>
      <c r="C225" s="2"/>
      <c r="D225" s="5"/>
      <c r="E225" s="2"/>
      <c r="F225" s="2"/>
      <c r="G225" s="2"/>
      <c r="H225" s="2"/>
      <c r="I225" s="2"/>
      <c r="J225" s="2"/>
      <c r="K225" s="2"/>
      <c r="L225" s="2"/>
      <c r="M225" s="2"/>
      <c r="N225" s="2"/>
      <c r="O225" s="2"/>
      <c r="P225" s="2"/>
      <c r="Q225" s="2"/>
      <c r="R225" s="2"/>
      <c r="S225" s="2"/>
      <c r="T225" s="2"/>
      <c r="U225" s="2"/>
      <c r="V225" s="2"/>
      <c r="W225" s="2"/>
      <c r="X225" s="2"/>
      <c r="Y225" s="2"/>
      <c r="Z225" s="2"/>
      <c r="AA225" s="2"/>
    </row>
    <row r="226" spans="2:27" ht="16.5" customHeight="1">
      <c r="B226" s="2"/>
      <c r="C226" s="2"/>
      <c r="D226" s="5"/>
      <c r="E226" s="2"/>
      <c r="F226" s="2"/>
      <c r="G226" s="2"/>
      <c r="H226" s="2"/>
      <c r="I226" s="2"/>
      <c r="J226" s="2"/>
      <c r="K226" s="2"/>
      <c r="L226" s="2"/>
      <c r="M226" s="2"/>
      <c r="N226" s="2"/>
      <c r="O226" s="2"/>
      <c r="P226" s="2"/>
      <c r="Q226" s="2"/>
      <c r="R226" s="2"/>
      <c r="S226" s="2"/>
      <c r="T226" s="2"/>
      <c r="U226" s="2"/>
      <c r="V226" s="2"/>
      <c r="W226" s="2"/>
      <c r="X226" s="2"/>
      <c r="Y226" s="2"/>
      <c r="Z226" s="2"/>
      <c r="AA226" s="2"/>
    </row>
    <row r="227" spans="2:27" ht="16.5" customHeight="1">
      <c r="B227" s="2"/>
      <c r="C227" s="2"/>
      <c r="D227" s="5"/>
      <c r="E227" s="2"/>
      <c r="F227" s="2"/>
      <c r="G227" s="2"/>
      <c r="H227" s="2"/>
      <c r="I227" s="2"/>
      <c r="J227" s="2"/>
      <c r="K227" s="2"/>
      <c r="L227" s="2"/>
      <c r="M227" s="2"/>
      <c r="N227" s="2"/>
      <c r="O227" s="2"/>
      <c r="P227" s="2"/>
      <c r="Q227" s="2"/>
      <c r="R227" s="2"/>
      <c r="S227" s="2"/>
      <c r="T227" s="2"/>
      <c r="U227" s="2"/>
      <c r="V227" s="2"/>
      <c r="W227" s="2"/>
      <c r="X227" s="2"/>
      <c r="Y227" s="2"/>
      <c r="Z227" s="2"/>
      <c r="AA227" s="2"/>
    </row>
    <row r="228" spans="2:27" ht="16.5" customHeight="1">
      <c r="B228" s="2"/>
      <c r="C228" s="2"/>
      <c r="D228" s="5"/>
      <c r="E228" s="2"/>
      <c r="F228" s="2"/>
      <c r="G228" s="2"/>
      <c r="H228" s="2"/>
      <c r="I228" s="2"/>
      <c r="J228" s="2"/>
      <c r="K228" s="2"/>
      <c r="L228" s="2"/>
      <c r="M228" s="2"/>
      <c r="N228" s="2"/>
      <c r="O228" s="2"/>
      <c r="P228" s="2"/>
      <c r="Q228" s="2"/>
      <c r="R228" s="2"/>
      <c r="S228" s="2"/>
      <c r="T228" s="2"/>
      <c r="U228" s="2"/>
      <c r="V228" s="2"/>
      <c r="W228" s="2"/>
      <c r="X228" s="2"/>
      <c r="Y228" s="2"/>
      <c r="Z228" s="2"/>
      <c r="AA228" s="2"/>
    </row>
    <row r="229" spans="2:27" ht="16.5" customHeight="1">
      <c r="B229" s="2"/>
      <c r="C229" s="2"/>
      <c r="D229" s="5"/>
      <c r="E229" s="2"/>
      <c r="F229" s="2"/>
      <c r="G229" s="2"/>
      <c r="H229" s="2"/>
      <c r="I229" s="2"/>
      <c r="J229" s="2"/>
      <c r="K229" s="2"/>
      <c r="L229" s="2"/>
      <c r="M229" s="2"/>
      <c r="N229" s="2"/>
      <c r="O229" s="2"/>
      <c r="P229" s="2"/>
      <c r="Q229" s="2"/>
      <c r="R229" s="2"/>
      <c r="S229" s="2"/>
      <c r="T229" s="2"/>
      <c r="U229" s="2"/>
      <c r="V229" s="2"/>
      <c r="W229" s="2"/>
      <c r="X229" s="2"/>
      <c r="Y229" s="2"/>
      <c r="Z229" s="2"/>
      <c r="AA229" s="2"/>
    </row>
    <row r="230" spans="2:27" ht="16.5" customHeight="1">
      <c r="B230" s="2"/>
      <c r="C230" s="2"/>
      <c r="D230" s="5"/>
      <c r="E230" s="2"/>
      <c r="F230" s="2"/>
      <c r="G230" s="2"/>
      <c r="H230" s="2"/>
      <c r="I230" s="2"/>
      <c r="J230" s="2"/>
      <c r="K230" s="2"/>
      <c r="L230" s="2"/>
      <c r="M230" s="2"/>
      <c r="N230" s="2"/>
      <c r="O230" s="2"/>
      <c r="P230" s="2"/>
      <c r="Q230" s="2"/>
      <c r="R230" s="2"/>
      <c r="S230" s="2"/>
      <c r="T230" s="2"/>
      <c r="U230" s="2"/>
      <c r="V230" s="2"/>
      <c r="W230" s="2"/>
      <c r="X230" s="2"/>
      <c r="Y230" s="2"/>
      <c r="Z230" s="2"/>
      <c r="AA230" s="2"/>
    </row>
    <row r="231" spans="2:27" ht="16.5" customHeight="1">
      <c r="B231" s="2"/>
      <c r="C231" s="2"/>
      <c r="D231" s="5"/>
      <c r="E231" s="2"/>
      <c r="F231" s="2"/>
      <c r="G231" s="2"/>
      <c r="H231" s="2"/>
      <c r="I231" s="2"/>
      <c r="J231" s="2"/>
      <c r="K231" s="2"/>
      <c r="L231" s="2"/>
      <c r="M231" s="2"/>
      <c r="N231" s="2"/>
      <c r="O231" s="2"/>
      <c r="P231" s="2"/>
      <c r="Q231" s="2"/>
      <c r="R231" s="2"/>
      <c r="S231" s="2"/>
      <c r="T231" s="2"/>
      <c r="U231" s="2"/>
      <c r="V231" s="2"/>
      <c r="W231" s="2"/>
      <c r="X231" s="2"/>
      <c r="Y231" s="2"/>
      <c r="Z231" s="2"/>
      <c r="AA231" s="2"/>
    </row>
    <row r="232" spans="2:27" ht="16.5" customHeight="1">
      <c r="B232" s="2"/>
      <c r="C232" s="2"/>
      <c r="D232" s="5"/>
      <c r="E232" s="2"/>
      <c r="F232" s="2"/>
      <c r="G232" s="2"/>
      <c r="H232" s="2"/>
      <c r="I232" s="2"/>
      <c r="J232" s="2"/>
      <c r="K232" s="2"/>
      <c r="L232" s="2"/>
      <c r="M232" s="2"/>
      <c r="N232" s="2"/>
      <c r="O232" s="2"/>
      <c r="P232" s="2"/>
      <c r="Q232" s="2"/>
      <c r="R232" s="2"/>
      <c r="S232" s="2"/>
      <c r="T232" s="2"/>
      <c r="U232" s="2"/>
      <c r="V232" s="2"/>
      <c r="W232" s="2"/>
      <c r="X232" s="2"/>
      <c r="Y232" s="2"/>
      <c r="Z232" s="2"/>
      <c r="AA232" s="2"/>
    </row>
    <row r="233" spans="2:27" ht="16.5" customHeight="1">
      <c r="B233" s="2"/>
      <c r="C233" s="2"/>
      <c r="D233" s="5"/>
      <c r="E233" s="2"/>
      <c r="F233" s="2"/>
      <c r="G233" s="2"/>
      <c r="H233" s="2"/>
      <c r="I233" s="2"/>
      <c r="J233" s="2"/>
      <c r="K233" s="2"/>
      <c r="L233" s="2"/>
      <c r="M233" s="2"/>
      <c r="N233" s="2"/>
      <c r="O233" s="2"/>
      <c r="P233" s="2"/>
      <c r="Q233" s="2"/>
      <c r="R233" s="2"/>
      <c r="S233" s="2"/>
      <c r="T233" s="2"/>
      <c r="U233" s="2"/>
      <c r="V233" s="2"/>
      <c r="W233" s="2"/>
      <c r="X233" s="2"/>
      <c r="Y233" s="2"/>
      <c r="Z233" s="2"/>
      <c r="AA233" s="2"/>
    </row>
    <row r="234" spans="2:27" ht="16.5" customHeight="1">
      <c r="B234" s="2"/>
      <c r="C234" s="2"/>
      <c r="D234" s="5"/>
      <c r="E234" s="2"/>
      <c r="F234" s="2"/>
      <c r="G234" s="2"/>
      <c r="H234" s="2"/>
      <c r="I234" s="2"/>
      <c r="J234" s="2"/>
      <c r="K234" s="2"/>
      <c r="L234" s="2"/>
      <c r="M234" s="2"/>
      <c r="N234" s="2"/>
      <c r="O234" s="2"/>
      <c r="P234" s="2"/>
      <c r="Q234" s="2"/>
      <c r="R234" s="2"/>
      <c r="S234" s="2"/>
      <c r="T234" s="2"/>
      <c r="U234" s="2"/>
      <c r="V234" s="2"/>
      <c r="W234" s="2"/>
      <c r="X234" s="2"/>
      <c r="Y234" s="2"/>
      <c r="Z234" s="2"/>
      <c r="AA234" s="2"/>
    </row>
    <row r="235" spans="2:27" ht="16.5" customHeight="1">
      <c r="B235" s="2"/>
      <c r="C235" s="2"/>
      <c r="D235" s="5"/>
      <c r="E235" s="2"/>
      <c r="F235" s="2"/>
      <c r="G235" s="2"/>
      <c r="H235" s="2"/>
      <c r="I235" s="2"/>
      <c r="J235" s="2"/>
      <c r="K235" s="2"/>
      <c r="L235" s="2"/>
      <c r="M235" s="2"/>
      <c r="N235" s="2"/>
      <c r="O235" s="2"/>
      <c r="P235" s="2"/>
      <c r="Q235" s="2"/>
      <c r="R235" s="2"/>
      <c r="S235" s="2"/>
      <c r="T235" s="2"/>
      <c r="U235" s="2"/>
      <c r="V235" s="2"/>
      <c r="W235" s="2"/>
      <c r="X235" s="2"/>
      <c r="Y235" s="2"/>
      <c r="Z235" s="2"/>
      <c r="AA235" s="2"/>
    </row>
    <row r="236" spans="2:27" ht="16.5" customHeight="1">
      <c r="B236" s="2"/>
      <c r="C236" s="2"/>
      <c r="D236" s="5"/>
      <c r="E236" s="2"/>
      <c r="F236" s="2"/>
      <c r="G236" s="2"/>
      <c r="H236" s="2"/>
      <c r="I236" s="2"/>
      <c r="J236" s="2"/>
      <c r="K236" s="2"/>
      <c r="L236" s="2"/>
      <c r="M236" s="2"/>
      <c r="N236" s="2"/>
      <c r="O236" s="2"/>
      <c r="P236" s="2"/>
      <c r="Q236" s="2"/>
      <c r="R236" s="2"/>
      <c r="S236" s="2"/>
      <c r="T236" s="2"/>
      <c r="U236" s="2"/>
      <c r="V236" s="2"/>
      <c r="W236" s="2"/>
      <c r="X236" s="2"/>
      <c r="Y236" s="2"/>
      <c r="Z236" s="2"/>
      <c r="AA236" s="2"/>
    </row>
    <row r="237" spans="2:27" ht="16.5" customHeight="1">
      <c r="B237" s="2"/>
      <c r="C237" s="2"/>
      <c r="D237" s="5"/>
      <c r="E237" s="2"/>
      <c r="F237" s="2"/>
      <c r="G237" s="2"/>
      <c r="H237" s="2"/>
      <c r="I237" s="2"/>
      <c r="J237" s="2"/>
      <c r="K237" s="2"/>
      <c r="L237" s="2"/>
      <c r="M237" s="2"/>
      <c r="N237" s="2"/>
      <c r="O237" s="2"/>
      <c r="P237" s="2"/>
      <c r="Q237" s="2"/>
      <c r="R237" s="2"/>
      <c r="S237" s="2"/>
      <c r="T237" s="2"/>
      <c r="U237" s="2"/>
      <c r="V237" s="2"/>
      <c r="W237" s="2"/>
      <c r="X237" s="2"/>
      <c r="Y237" s="2"/>
      <c r="Z237" s="2"/>
      <c r="AA237" s="2"/>
    </row>
    <row r="238" spans="2:27" ht="16.5" customHeight="1">
      <c r="B238" s="2"/>
      <c r="C238" s="2"/>
      <c r="D238" s="5"/>
      <c r="E238" s="2"/>
      <c r="F238" s="2"/>
      <c r="G238" s="2"/>
      <c r="H238" s="2"/>
      <c r="I238" s="2"/>
      <c r="J238" s="2"/>
      <c r="K238" s="2"/>
      <c r="L238" s="2"/>
      <c r="M238" s="2"/>
      <c r="N238" s="2"/>
      <c r="O238" s="2"/>
      <c r="P238" s="2"/>
      <c r="Q238" s="2"/>
      <c r="R238" s="2"/>
      <c r="S238" s="2"/>
      <c r="T238" s="2"/>
      <c r="U238" s="2"/>
      <c r="V238" s="2"/>
      <c r="W238" s="2"/>
      <c r="X238" s="2"/>
      <c r="Y238" s="2"/>
      <c r="Z238" s="2"/>
      <c r="AA238" s="2"/>
    </row>
    <row r="239" spans="2:27" ht="16.5" customHeight="1">
      <c r="B239" s="2"/>
      <c r="C239" s="2"/>
      <c r="D239" s="5"/>
      <c r="E239" s="2"/>
      <c r="F239" s="2"/>
      <c r="G239" s="2"/>
      <c r="H239" s="2"/>
      <c r="I239" s="2"/>
      <c r="J239" s="2"/>
      <c r="K239" s="2"/>
      <c r="L239" s="2"/>
      <c r="M239" s="2"/>
      <c r="N239" s="2"/>
      <c r="O239" s="2"/>
      <c r="P239" s="2"/>
      <c r="Q239" s="2"/>
      <c r="R239" s="2"/>
      <c r="S239" s="2"/>
      <c r="T239" s="2"/>
      <c r="U239" s="2"/>
      <c r="V239" s="2"/>
      <c r="W239" s="2"/>
      <c r="X239" s="2"/>
      <c r="Y239" s="2"/>
      <c r="Z239" s="2"/>
      <c r="AA239" s="2"/>
    </row>
    <row r="240" spans="2:27" ht="16.5" customHeight="1">
      <c r="B240" s="2"/>
      <c r="C240" s="2"/>
      <c r="D240" s="5"/>
      <c r="E240" s="2"/>
      <c r="F240" s="2"/>
      <c r="G240" s="2"/>
      <c r="H240" s="2"/>
      <c r="I240" s="2"/>
      <c r="J240" s="2"/>
      <c r="K240" s="2"/>
      <c r="L240" s="2"/>
      <c r="M240" s="2"/>
      <c r="N240" s="2"/>
      <c r="O240" s="2"/>
      <c r="P240" s="2"/>
      <c r="Q240" s="2"/>
      <c r="R240" s="2"/>
      <c r="S240" s="2"/>
      <c r="T240" s="2"/>
      <c r="U240" s="2"/>
      <c r="V240" s="2"/>
      <c r="W240" s="2"/>
      <c r="X240" s="2"/>
      <c r="Y240" s="2"/>
      <c r="Z240" s="2"/>
      <c r="AA240" s="2"/>
    </row>
    <row r="241" spans="2:27" ht="16.5" customHeight="1">
      <c r="B241" s="2"/>
      <c r="C241" s="2"/>
      <c r="D241" s="5"/>
      <c r="E241" s="2"/>
      <c r="F241" s="2"/>
      <c r="G241" s="2"/>
      <c r="H241" s="2"/>
      <c r="I241" s="2"/>
      <c r="J241" s="2"/>
      <c r="K241" s="2"/>
      <c r="L241" s="2"/>
      <c r="M241" s="2"/>
      <c r="N241" s="2"/>
      <c r="O241" s="2"/>
      <c r="P241" s="2"/>
      <c r="Q241" s="2"/>
      <c r="R241" s="2"/>
      <c r="S241" s="2"/>
      <c r="T241" s="2"/>
      <c r="U241" s="2"/>
      <c r="V241" s="2"/>
      <c r="W241" s="2"/>
      <c r="X241" s="2"/>
      <c r="Y241" s="2"/>
      <c r="Z241" s="2"/>
      <c r="AA241" s="2"/>
    </row>
    <row r="242" spans="2:27" ht="16.5" customHeight="1">
      <c r="B242" s="2"/>
      <c r="C242" s="2"/>
      <c r="D242" s="5"/>
      <c r="E242" s="2"/>
      <c r="F242" s="2"/>
      <c r="G242" s="2"/>
      <c r="H242" s="2"/>
      <c r="I242" s="2"/>
      <c r="J242" s="2"/>
      <c r="K242" s="2"/>
      <c r="L242" s="2"/>
      <c r="M242" s="2"/>
      <c r="N242" s="2"/>
      <c r="O242" s="2"/>
      <c r="P242" s="2"/>
      <c r="Q242" s="2"/>
      <c r="R242" s="2"/>
      <c r="S242" s="2"/>
      <c r="T242" s="2"/>
      <c r="U242" s="2"/>
      <c r="V242" s="2"/>
      <c r="W242" s="2"/>
      <c r="X242" s="2"/>
      <c r="Y242" s="2"/>
      <c r="Z242" s="2"/>
      <c r="AA242" s="2"/>
    </row>
    <row r="243" spans="2:27" ht="16.5" customHeight="1">
      <c r="B243" s="2"/>
      <c r="C243" s="2"/>
      <c r="D243" s="5"/>
      <c r="E243" s="2"/>
      <c r="F243" s="2"/>
      <c r="G243" s="2"/>
      <c r="H243" s="2"/>
      <c r="I243" s="2"/>
      <c r="J243" s="2"/>
      <c r="K243" s="2"/>
      <c r="L243" s="2"/>
      <c r="M243" s="2"/>
      <c r="N243" s="2"/>
      <c r="O243" s="2"/>
      <c r="P243" s="2"/>
      <c r="Q243" s="2"/>
      <c r="R243" s="2"/>
      <c r="S243" s="2"/>
      <c r="T243" s="2"/>
      <c r="U243" s="2"/>
      <c r="V243" s="2"/>
      <c r="W243" s="2"/>
      <c r="X243" s="2"/>
      <c r="Y243" s="2"/>
      <c r="Z243" s="2"/>
      <c r="AA243" s="2"/>
    </row>
    <row r="244" spans="2:27" ht="16.5" customHeight="1">
      <c r="B244" s="2"/>
      <c r="C244" s="2"/>
      <c r="D244" s="5"/>
      <c r="E244" s="2"/>
      <c r="F244" s="2"/>
      <c r="G244" s="2"/>
      <c r="H244" s="2"/>
      <c r="I244" s="2"/>
      <c r="J244" s="2"/>
      <c r="K244" s="2"/>
      <c r="L244" s="2"/>
      <c r="M244" s="2"/>
      <c r="N244" s="2"/>
      <c r="O244" s="2"/>
      <c r="P244" s="2"/>
      <c r="Q244" s="2"/>
      <c r="R244" s="2"/>
      <c r="S244" s="2"/>
      <c r="T244" s="2"/>
      <c r="U244" s="2"/>
      <c r="V244" s="2"/>
      <c r="W244" s="2"/>
      <c r="X244" s="2"/>
      <c r="Y244" s="2"/>
      <c r="Z244" s="2"/>
      <c r="AA244" s="2"/>
    </row>
    <row r="245" spans="2:27" ht="16.5" customHeight="1">
      <c r="B245" s="2"/>
      <c r="C245" s="2"/>
      <c r="D245" s="5"/>
      <c r="E245" s="2"/>
      <c r="F245" s="2"/>
      <c r="G245" s="2"/>
      <c r="H245" s="2"/>
      <c r="I245" s="2"/>
      <c r="J245" s="2"/>
      <c r="K245" s="2"/>
      <c r="L245" s="2"/>
      <c r="M245" s="2"/>
      <c r="N245" s="2"/>
      <c r="O245" s="2"/>
      <c r="P245" s="2"/>
      <c r="Q245" s="2"/>
      <c r="R245" s="2"/>
      <c r="S245" s="2"/>
      <c r="T245" s="2"/>
      <c r="U245" s="2"/>
      <c r="V245" s="2"/>
      <c r="W245" s="2"/>
      <c r="X245" s="2"/>
      <c r="Y245" s="2"/>
      <c r="Z245" s="2"/>
      <c r="AA245" s="2"/>
    </row>
    <row r="246" spans="2:27" ht="16.5" customHeight="1">
      <c r="B246" s="2"/>
      <c r="C246" s="2"/>
      <c r="D246" s="5"/>
      <c r="E246" s="2"/>
      <c r="F246" s="2"/>
      <c r="G246" s="2"/>
      <c r="H246" s="2"/>
      <c r="I246" s="2"/>
      <c r="J246" s="2"/>
      <c r="K246" s="2"/>
      <c r="L246" s="2"/>
      <c r="M246" s="2"/>
      <c r="N246" s="2"/>
      <c r="O246" s="2"/>
      <c r="P246" s="2"/>
      <c r="Q246" s="2"/>
      <c r="R246" s="2"/>
      <c r="S246" s="2"/>
      <c r="T246" s="2"/>
      <c r="U246" s="2"/>
      <c r="V246" s="2"/>
      <c r="W246" s="2"/>
      <c r="X246" s="2"/>
      <c r="Y246" s="2"/>
      <c r="Z246" s="2"/>
      <c r="AA246" s="2"/>
    </row>
    <row r="247" spans="2:27" ht="16.5" customHeight="1">
      <c r="B247" s="2"/>
      <c r="C247" s="2"/>
      <c r="D247" s="5"/>
      <c r="E247" s="2"/>
      <c r="F247" s="2"/>
      <c r="G247" s="2"/>
      <c r="H247" s="2"/>
      <c r="I247" s="2"/>
      <c r="J247" s="2"/>
      <c r="K247" s="2"/>
      <c r="L247" s="2"/>
      <c r="M247" s="2"/>
      <c r="N247" s="2"/>
      <c r="O247" s="2"/>
      <c r="P247" s="2"/>
      <c r="Q247" s="2"/>
      <c r="R247" s="2"/>
      <c r="S247" s="2"/>
      <c r="T247" s="2"/>
      <c r="U247" s="2"/>
      <c r="V247" s="2"/>
      <c r="W247" s="2"/>
      <c r="X247" s="2"/>
      <c r="Y247" s="2"/>
      <c r="Z247" s="2"/>
      <c r="AA247" s="2"/>
    </row>
    <row r="248" spans="2:27" ht="16.5" customHeight="1">
      <c r="B248" s="2"/>
      <c r="C248" s="2"/>
      <c r="D248" s="5"/>
      <c r="E248" s="2"/>
      <c r="F248" s="2"/>
      <c r="G248" s="2"/>
      <c r="H248" s="2"/>
      <c r="I248" s="2"/>
      <c r="J248" s="2"/>
      <c r="K248" s="2"/>
      <c r="L248" s="2"/>
      <c r="M248" s="2"/>
      <c r="N248" s="2"/>
      <c r="O248" s="2"/>
      <c r="P248" s="2"/>
      <c r="Q248" s="2"/>
      <c r="R248" s="2"/>
      <c r="S248" s="2"/>
      <c r="T248" s="2"/>
      <c r="U248" s="2"/>
      <c r="V248" s="2"/>
      <c r="W248" s="2"/>
      <c r="X248" s="2"/>
      <c r="Y248" s="2"/>
      <c r="Z248" s="2"/>
      <c r="AA248" s="2"/>
    </row>
    <row r="249" spans="2:27" ht="16.5" customHeight="1">
      <c r="B249" s="2"/>
      <c r="C249" s="2"/>
      <c r="D249" s="5"/>
      <c r="E249" s="2"/>
      <c r="F249" s="2"/>
      <c r="G249" s="2"/>
      <c r="H249" s="2"/>
      <c r="I249" s="2"/>
      <c r="J249" s="2"/>
      <c r="K249" s="2"/>
      <c r="L249" s="2"/>
      <c r="M249" s="2"/>
      <c r="N249" s="2"/>
      <c r="O249" s="2"/>
      <c r="P249" s="2"/>
      <c r="Q249" s="2"/>
      <c r="R249" s="2"/>
      <c r="S249" s="2"/>
      <c r="T249" s="2"/>
      <c r="U249" s="2"/>
      <c r="V249" s="2"/>
      <c r="W249" s="2"/>
      <c r="X249" s="2"/>
      <c r="Y249" s="2"/>
      <c r="Z249" s="2"/>
      <c r="AA249" s="2"/>
    </row>
    <row r="250" spans="2:27" ht="16.5" customHeight="1">
      <c r="B250" s="2"/>
      <c r="C250" s="2"/>
      <c r="D250" s="5"/>
      <c r="E250" s="2"/>
      <c r="F250" s="2"/>
      <c r="G250" s="2"/>
      <c r="H250" s="2"/>
      <c r="I250" s="2"/>
      <c r="J250" s="2"/>
      <c r="K250" s="2"/>
      <c r="L250" s="2"/>
      <c r="M250" s="2"/>
      <c r="N250" s="2"/>
      <c r="O250" s="2"/>
      <c r="P250" s="2"/>
      <c r="Q250" s="2"/>
      <c r="R250" s="2"/>
      <c r="S250" s="2"/>
      <c r="T250" s="2"/>
      <c r="U250" s="2"/>
      <c r="V250" s="2"/>
      <c r="W250" s="2"/>
      <c r="X250" s="2"/>
      <c r="Y250" s="2"/>
      <c r="Z250" s="2"/>
      <c r="AA250" s="2"/>
    </row>
    <row r="251" spans="2:27" ht="16.5" customHeight="1">
      <c r="B251" s="2"/>
      <c r="C251" s="2"/>
      <c r="D251" s="5"/>
      <c r="E251" s="2"/>
      <c r="F251" s="2"/>
      <c r="G251" s="2"/>
      <c r="H251" s="2"/>
      <c r="I251" s="2"/>
      <c r="J251" s="2"/>
      <c r="K251" s="2"/>
      <c r="L251" s="2"/>
      <c r="M251" s="2"/>
      <c r="N251" s="2"/>
      <c r="O251" s="2"/>
      <c r="P251" s="2"/>
      <c r="Q251" s="2"/>
      <c r="R251" s="2"/>
      <c r="S251" s="2"/>
      <c r="T251" s="2"/>
      <c r="U251" s="2"/>
      <c r="V251" s="2"/>
      <c r="W251" s="2"/>
      <c r="X251" s="2"/>
      <c r="Y251" s="2"/>
      <c r="Z251" s="2"/>
      <c r="AA251" s="2"/>
    </row>
    <row r="252" spans="2:27" ht="16.5" customHeight="1">
      <c r="B252" s="2"/>
      <c r="C252" s="2"/>
      <c r="D252" s="5"/>
      <c r="E252" s="2"/>
      <c r="F252" s="2"/>
      <c r="G252" s="2"/>
      <c r="H252" s="2"/>
      <c r="I252" s="2"/>
      <c r="J252" s="2"/>
      <c r="K252" s="2"/>
      <c r="L252" s="2"/>
      <c r="M252" s="2"/>
      <c r="N252" s="2"/>
      <c r="O252" s="2"/>
      <c r="P252" s="2"/>
      <c r="Q252" s="2"/>
      <c r="R252" s="2"/>
      <c r="S252" s="2"/>
      <c r="T252" s="2"/>
      <c r="U252" s="2"/>
      <c r="V252" s="2"/>
      <c r="W252" s="2"/>
      <c r="X252" s="2"/>
      <c r="Y252" s="2"/>
      <c r="Z252" s="2"/>
      <c r="AA252" s="2"/>
    </row>
    <row r="253" spans="2:27" ht="16.5" customHeight="1">
      <c r="B253" s="2"/>
      <c r="C253" s="2"/>
      <c r="D253" s="5"/>
      <c r="E253" s="2"/>
      <c r="F253" s="2"/>
      <c r="G253" s="2"/>
      <c r="H253" s="2"/>
      <c r="I253" s="2"/>
      <c r="J253" s="2"/>
      <c r="K253" s="2"/>
      <c r="L253" s="2"/>
      <c r="M253" s="2"/>
      <c r="N253" s="2"/>
      <c r="O253" s="2"/>
      <c r="P253" s="2"/>
      <c r="Q253" s="2"/>
      <c r="R253" s="2"/>
      <c r="S253" s="2"/>
      <c r="T253" s="2"/>
      <c r="U253" s="2"/>
      <c r="V253" s="2"/>
      <c r="W253" s="2"/>
      <c r="X253" s="2"/>
      <c r="Y253" s="2"/>
      <c r="Z253" s="2"/>
      <c r="AA253" s="2"/>
    </row>
    <row r="254" spans="2:27" ht="16.5" customHeight="1">
      <c r="B254" s="2"/>
      <c r="C254" s="2"/>
      <c r="D254" s="5"/>
      <c r="E254" s="2"/>
      <c r="F254" s="2"/>
      <c r="G254" s="2"/>
      <c r="H254" s="2"/>
      <c r="I254" s="2"/>
      <c r="J254" s="2"/>
      <c r="K254" s="2"/>
      <c r="L254" s="2"/>
      <c r="M254" s="2"/>
      <c r="N254" s="2"/>
      <c r="O254" s="2"/>
      <c r="P254" s="2"/>
      <c r="Q254" s="2"/>
      <c r="R254" s="2"/>
      <c r="S254" s="2"/>
      <c r="T254" s="2"/>
      <c r="U254" s="2"/>
      <c r="V254" s="2"/>
      <c r="W254" s="2"/>
      <c r="X254" s="2"/>
      <c r="Y254" s="2"/>
      <c r="Z254" s="2"/>
      <c r="AA254" s="2"/>
    </row>
    <row r="255" spans="2:27" ht="16.5" customHeight="1">
      <c r="B255" s="2"/>
      <c r="C255" s="2"/>
      <c r="D255" s="5"/>
      <c r="E255" s="2"/>
      <c r="F255" s="2"/>
      <c r="G255" s="2"/>
      <c r="H255" s="2"/>
      <c r="I255" s="2"/>
      <c r="J255" s="2"/>
      <c r="K255" s="2"/>
      <c r="L255" s="2"/>
      <c r="M255" s="2"/>
      <c r="N255" s="2"/>
      <c r="O255" s="2"/>
      <c r="P255" s="2"/>
      <c r="Q255" s="2"/>
      <c r="R255" s="2"/>
      <c r="S255" s="2"/>
      <c r="T255" s="2"/>
      <c r="U255" s="2"/>
      <c r="V255" s="2"/>
      <c r="W255" s="2"/>
      <c r="X255" s="2"/>
      <c r="Y255" s="2"/>
      <c r="Z255" s="2"/>
      <c r="AA255" s="2"/>
    </row>
    <row r="256" spans="2:27" ht="16.5" customHeight="1">
      <c r="B256" s="2"/>
      <c r="C256" s="2"/>
      <c r="D256" s="5"/>
      <c r="E256" s="2"/>
      <c r="F256" s="2"/>
      <c r="G256" s="2"/>
      <c r="H256" s="2"/>
      <c r="I256" s="2"/>
      <c r="J256" s="2"/>
      <c r="K256" s="2"/>
      <c r="L256" s="2"/>
      <c r="M256" s="2"/>
      <c r="N256" s="2"/>
      <c r="O256" s="2"/>
      <c r="P256" s="2"/>
      <c r="Q256" s="2"/>
      <c r="R256" s="2"/>
      <c r="S256" s="2"/>
      <c r="T256" s="2"/>
      <c r="U256" s="2"/>
      <c r="V256" s="2"/>
      <c r="W256" s="2"/>
      <c r="X256" s="2"/>
      <c r="Y256" s="2"/>
      <c r="Z256" s="2"/>
      <c r="AA256" s="2"/>
    </row>
    <row r="257" spans="2:27" ht="16.5" customHeight="1">
      <c r="B257" s="2"/>
      <c r="C257" s="2"/>
      <c r="D257" s="5"/>
      <c r="E257" s="2"/>
      <c r="F257" s="2"/>
      <c r="G257" s="2"/>
      <c r="H257" s="2"/>
      <c r="I257" s="2"/>
      <c r="J257" s="2"/>
      <c r="K257" s="2"/>
      <c r="L257" s="2"/>
      <c r="M257" s="2"/>
      <c r="N257" s="2"/>
      <c r="O257" s="2"/>
      <c r="P257" s="2"/>
      <c r="Q257" s="2"/>
      <c r="R257" s="2"/>
      <c r="S257" s="2"/>
      <c r="T257" s="2"/>
      <c r="U257" s="2"/>
      <c r="V257" s="2"/>
      <c r="W257" s="2"/>
      <c r="X257" s="2"/>
      <c r="Y257" s="2"/>
      <c r="Z257" s="2"/>
      <c r="AA257" s="2"/>
    </row>
    <row r="258" spans="2:27" ht="16.5" customHeight="1">
      <c r="B258" s="2"/>
      <c r="C258" s="2"/>
      <c r="D258" s="5"/>
      <c r="E258" s="2"/>
      <c r="F258" s="2"/>
      <c r="G258" s="2"/>
      <c r="H258" s="2"/>
      <c r="I258" s="2"/>
      <c r="J258" s="2"/>
      <c r="K258" s="2"/>
      <c r="L258" s="2"/>
      <c r="M258" s="2"/>
      <c r="N258" s="2"/>
      <c r="O258" s="2"/>
      <c r="P258" s="2"/>
      <c r="Q258" s="2"/>
      <c r="R258" s="2"/>
      <c r="S258" s="2"/>
      <c r="T258" s="2"/>
      <c r="U258" s="2"/>
      <c r="V258" s="2"/>
      <c r="W258" s="2"/>
      <c r="X258" s="2"/>
      <c r="Y258" s="2"/>
      <c r="Z258" s="2"/>
      <c r="AA258" s="2"/>
    </row>
    <row r="259" spans="2:27" ht="16.5" customHeight="1">
      <c r="B259" s="2"/>
      <c r="C259" s="2"/>
      <c r="D259" s="5"/>
      <c r="E259" s="2"/>
      <c r="F259" s="2"/>
      <c r="G259" s="2"/>
      <c r="H259" s="2"/>
      <c r="I259" s="2"/>
      <c r="J259" s="2"/>
      <c r="K259" s="2"/>
      <c r="L259" s="2"/>
      <c r="M259" s="2"/>
      <c r="N259" s="2"/>
      <c r="O259" s="2"/>
      <c r="P259" s="2"/>
      <c r="Q259" s="2"/>
      <c r="R259" s="2"/>
      <c r="S259" s="2"/>
      <c r="T259" s="2"/>
      <c r="U259" s="2"/>
      <c r="V259" s="2"/>
      <c r="W259" s="2"/>
      <c r="X259" s="2"/>
      <c r="Y259" s="2"/>
      <c r="Z259" s="2"/>
      <c r="AA259" s="2"/>
    </row>
    <row r="260" spans="2:27" ht="16.5" customHeight="1">
      <c r="B260" s="2"/>
      <c r="C260" s="2"/>
      <c r="D260" s="5"/>
      <c r="E260" s="2"/>
      <c r="F260" s="2"/>
      <c r="G260" s="2"/>
      <c r="H260" s="2"/>
      <c r="I260" s="2"/>
      <c r="J260" s="2"/>
      <c r="K260" s="2"/>
      <c r="L260" s="2"/>
      <c r="M260" s="2"/>
      <c r="N260" s="2"/>
      <c r="O260" s="2"/>
      <c r="P260" s="2"/>
      <c r="Q260" s="2"/>
      <c r="R260" s="2"/>
      <c r="S260" s="2"/>
      <c r="T260" s="2"/>
      <c r="U260" s="2"/>
      <c r="V260" s="2"/>
      <c r="W260" s="2"/>
      <c r="X260" s="2"/>
      <c r="Y260" s="2"/>
      <c r="Z260" s="2"/>
      <c r="AA260" s="2"/>
    </row>
    <row r="261" spans="2:27" ht="16.5" customHeight="1">
      <c r="B261" s="2"/>
      <c r="C261" s="2"/>
      <c r="D261" s="5"/>
      <c r="E261" s="2"/>
      <c r="F261" s="2"/>
      <c r="G261" s="2"/>
      <c r="H261" s="2"/>
      <c r="I261" s="2"/>
      <c r="J261" s="2"/>
      <c r="K261" s="2"/>
      <c r="L261" s="2"/>
      <c r="M261" s="2"/>
      <c r="N261" s="2"/>
      <c r="O261" s="2"/>
      <c r="P261" s="2"/>
      <c r="Q261" s="2"/>
      <c r="R261" s="2"/>
      <c r="S261" s="2"/>
      <c r="T261" s="2"/>
      <c r="U261" s="2"/>
      <c r="V261" s="2"/>
      <c r="W261" s="2"/>
      <c r="X261" s="2"/>
      <c r="Y261" s="2"/>
      <c r="Z261" s="2"/>
      <c r="AA261" s="2"/>
    </row>
    <row r="262" spans="2:27" ht="16.5" customHeight="1">
      <c r="B262" s="2"/>
      <c r="C262" s="2"/>
      <c r="D262" s="5"/>
      <c r="E262" s="2"/>
      <c r="F262" s="2"/>
      <c r="G262" s="2"/>
      <c r="H262" s="2"/>
      <c r="I262" s="2"/>
      <c r="J262" s="2"/>
      <c r="K262" s="2"/>
      <c r="L262" s="2"/>
      <c r="M262" s="2"/>
      <c r="N262" s="2"/>
      <c r="O262" s="2"/>
      <c r="P262" s="2"/>
      <c r="Q262" s="2"/>
      <c r="R262" s="2"/>
      <c r="S262" s="2"/>
      <c r="T262" s="2"/>
      <c r="U262" s="2"/>
      <c r="V262" s="2"/>
      <c r="W262" s="2"/>
      <c r="X262" s="2"/>
      <c r="Y262" s="2"/>
      <c r="Z262" s="2"/>
      <c r="AA262" s="2"/>
    </row>
    <row r="263" spans="2:27" ht="16.5" customHeight="1">
      <c r="B263" s="2"/>
      <c r="C263" s="2"/>
      <c r="D263" s="5"/>
      <c r="E263" s="2"/>
      <c r="F263" s="2"/>
      <c r="G263" s="2"/>
      <c r="H263" s="2"/>
      <c r="I263" s="2"/>
      <c r="J263" s="2"/>
      <c r="K263" s="2"/>
      <c r="L263" s="2"/>
      <c r="M263" s="2"/>
      <c r="N263" s="2"/>
      <c r="O263" s="2"/>
      <c r="P263" s="2"/>
      <c r="Q263" s="2"/>
      <c r="R263" s="2"/>
      <c r="S263" s="2"/>
      <c r="T263" s="2"/>
      <c r="U263" s="2"/>
      <c r="V263" s="2"/>
      <c r="W263" s="2"/>
      <c r="X263" s="2"/>
      <c r="Y263" s="2"/>
      <c r="Z263" s="2"/>
      <c r="AA263" s="2"/>
    </row>
    <row r="264" spans="2:27" ht="16.5" customHeight="1">
      <c r="B264" s="2"/>
      <c r="C264" s="2"/>
      <c r="D264" s="5"/>
      <c r="E264" s="2"/>
      <c r="F264" s="2"/>
      <c r="G264" s="2"/>
      <c r="H264" s="2"/>
      <c r="I264" s="2"/>
      <c r="J264" s="2"/>
      <c r="K264" s="2"/>
      <c r="L264" s="2"/>
      <c r="M264" s="2"/>
      <c r="N264" s="2"/>
      <c r="O264" s="2"/>
      <c r="P264" s="2"/>
      <c r="Q264" s="2"/>
      <c r="R264" s="2"/>
      <c r="S264" s="2"/>
      <c r="T264" s="2"/>
      <c r="U264" s="2"/>
      <c r="V264" s="2"/>
      <c r="W264" s="2"/>
      <c r="X264" s="2"/>
      <c r="Y264" s="2"/>
      <c r="Z264" s="2"/>
      <c r="AA264" s="2"/>
    </row>
    <row r="265" spans="2:27" ht="16.5" customHeight="1">
      <c r="B265" s="2"/>
      <c r="C265" s="2"/>
      <c r="D265" s="5"/>
      <c r="E265" s="2"/>
      <c r="F265" s="2"/>
      <c r="G265" s="2"/>
      <c r="H265" s="2"/>
      <c r="I265" s="2"/>
      <c r="J265" s="2"/>
      <c r="K265" s="2"/>
      <c r="L265" s="2"/>
      <c r="M265" s="2"/>
      <c r="N265" s="2"/>
      <c r="O265" s="2"/>
      <c r="P265" s="2"/>
      <c r="Q265" s="2"/>
      <c r="R265" s="2"/>
      <c r="S265" s="2"/>
      <c r="T265" s="2"/>
      <c r="U265" s="2"/>
      <c r="V265" s="2"/>
      <c r="W265" s="2"/>
      <c r="X265" s="2"/>
      <c r="Y265" s="2"/>
      <c r="Z265" s="2"/>
      <c r="AA265" s="2"/>
    </row>
    <row r="266" spans="2:27" ht="16.5" customHeight="1">
      <c r="B266" s="2"/>
      <c r="C266" s="2"/>
      <c r="D266" s="5"/>
      <c r="E266" s="2"/>
      <c r="F266" s="2"/>
      <c r="G266" s="2"/>
      <c r="H266" s="2"/>
      <c r="I266" s="2"/>
      <c r="J266" s="2"/>
      <c r="K266" s="2"/>
      <c r="L266" s="2"/>
      <c r="M266" s="2"/>
      <c r="N266" s="2"/>
      <c r="O266" s="2"/>
      <c r="P266" s="2"/>
      <c r="Q266" s="2"/>
      <c r="R266" s="2"/>
      <c r="S266" s="2"/>
      <c r="T266" s="2"/>
      <c r="U266" s="2"/>
      <c r="V266" s="2"/>
      <c r="W266" s="2"/>
      <c r="X266" s="2"/>
      <c r="Y266" s="2"/>
      <c r="Z266" s="2"/>
      <c r="AA266" s="2"/>
    </row>
    <row r="267" spans="2:27" ht="16.5" customHeight="1">
      <c r="B267" s="2"/>
      <c r="C267" s="2"/>
      <c r="D267" s="5"/>
      <c r="E267" s="2"/>
      <c r="F267" s="2"/>
      <c r="G267" s="2"/>
      <c r="H267" s="2"/>
      <c r="I267" s="2"/>
      <c r="J267" s="2"/>
      <c r="K267" s="2"/>
      <c r="L267" s="2"/>
      <c r="M267" s="2"/>
      <c r="N267" s="2"/>
      <c r="O267" s="2"/>
      <c r="P267" s="2"/>
      <c r="Q267" s="2"/>
      <c r="R267" s="2"/>
      <c r="S267" s="2"/>
      <c r="T267" s="2"/>
      <c r="U267" s="2"/>
      <c r="V267" s="2"/>
      <c r="W267" s="2"/>
      <c r="X267" s="2"/>
      <c r="Y267" s="2"/>
      <c r="Z267" s="2"/>
      <c r="AA267" s="2"/>
    </row>
    <row r="268" spans="2:27" ht="16.5" customHeight="1">
      <c r="B268" s="2"/>
      <c r="C268" s="2"/>
      <c r="D268" s="5"/>
      <c r="E268" s="2"/>
      <c r="F268" s="2"/>
      <c r="G268" s="2"/>
      <c r="H268" s="2"/>
      <c r="I268" s="2"/>
      <c r="J268" s="2"/>
      <c r="K268" s="2"/>
      <c r="L268" s="2"/>
      <c r="M268" s="2"/>
      <c r="N268" s="2"/>
      <c r="O268" s="2"/>
      <c r="P268" s="2"/>
      <c r="Q268" s="2"/>
      <c r="R268" s="2"/>
      <c r="S268" s="2"/>
      <c r="T268" s="2"/>
      <c r="U268" s="2"/>
      <c r="V268" s="2"/>
      <c r="W268" s="2"/>
      <c r="X268" s="2"/>
      <c r="Y268" s="2"/>
      <c r="Z268" s="2"/>
      <c r="AA268" s="2"/>
    </row>
    <row r="269" spans="2:27" ht="16.5" customHeight="1">
      <c r="B269" s="2"/>
      <c r="C269" s="2"/>
      <c r="D269" s="5"/>
      <c r="E269" s="2"/>
      <c r="F269" s="2"/>
      <c r="G269" s="2"/>
      <c r="H269" s="2"/>
      <c r="I269" s="2"/>
      <c r="J269" s="2"/>
      <c r="K269" s="2"/>
      <c r="L269" s="2"/>
      <c r="M269" s="2"/>
      <c r="N269" s="2"/>
      <c r="O269" s="2"/>
      <c r="P269" s="2"/>
      <c r="Q269" s="2"/>
      <c r="R269" s="2"/>
      <c r="S269" s="2"/>
      <c r="T269" s="2"/>
      <c r="U269" s="2"/>
      <c r="V269" s="2"/>
      <c r="W269" s="2"/>
      <c r="X269" s="2"/>
      <c r="Y269" s="2"/>
      <c r="Z269" s="2"/>
      <c r="AA269" s="2"/>
    </row>
    <row r="270" spans="2:27" ht="16.5" customHeight="1">
      <c r="B270" s="2"/>
      <c r="C270" s="2"/>
      <c r="D270" s="5"/>
      <c r="E270" s="2"/>
      <c r="F270" s="2"/>
      <c r="G270" s="2"/>
      <c r="H270" s="2"/>
      <c r="I270" s="2"/>
      <c r="J270" s="2"/>
      <c r="K270" s="2"/>
      <c r="L270" s="2"/>
      <c r="M270" s="2"/>
      <c r="N270" s="2"/>
      <c r="O270" s="2"/>
      <c r="P270" s="2"/>
      <c r="Q270" s="2"/>
      <c r="R270" s="2"/>
      <c r="S270" s="2"/>
      <c r="T270" s="2"/>
      <c r="U270" s="2"/>
      <c r="V270" s="2"/>
      <c r="W270" s="2"/>
      <c r="X270" s="2"/>
      <c r="Y270" s="2"/>
      <c r="Z270" s="2"/>
      <c r="AA270" s="2"/>
    </row>
    <row r="271" spans="2:27" ht="16.5" customHeight="1">
      <c r="B271" s="2"/>
      <c r="C271" s="2"/>
      <c r="D271" s="5"/>
      <c r="E271" s="2"/>
      <c r="F271" s="2"/>
      <c r="G271" s="2"/>
      <c r="H271" s="2"/>
      <c r="I271" s="2"/>
      <c r="J271" s="2"/>
      <c r="K271" s="2"/>
      <c r="L271" s="2"/>
      <c r="M271" s="2"/>
      <c r="N271" s="2"/>
      <c r="O271" s="2"/>
      <c r="P271" s="2"/>
      <c r="Q271" s="2"/>
      <c r="R271" s="2"/>
      <c r="S271" s="2"/>
      <c r="T271" s="2"/>
      <c r="U271" s="2"/>
      <c r="V271" s="2"/>
      <c r="W271" s="2"/>
      <c r="X271" s="2"/>
      <c r="Y271" s="2"/>
      <c r="Z271" s="2"/>
      <c r="AA271" s="2"/>
    </row>
    <row r="272" spans="2:27" ht="16.5" customHeight="1">
      <c r="B272" s="2"/>
      <c r="C272" s="2"/>
      <c r="D272" s="5"/>
      <c r="E272" s="2"/>
      <c r="F272" s="2"/>
      <c r="G272" s="2"/>
      <c r="H272" s="2"/>
      <c r="I272" s="2"/>
      <c r="J272" s="2"/>
      <c r="K272" s="2"/>
      <c r="L272" s="2"/>
      <c r="M272" s="2"/>
      <c r="N272" s="2"/>
      <c r="O272" s="2"/>
      <c r="P272" s="2"/>
      <c r="Q272" s="2"/>
      <c r="R272" s="2"/>
      <c r="S272" s="2"/>
      <c r="T272" s="2"/>
      <c r="U272" s="2"/>
      <c r="V272" s="2"/>
      <c r="W272" s="2"/>
      <c r="X272" s="2"/>
      <c r="Y272" s="2"/>
      <c r="Z272" s="2"/>
      <c r="AA272" s="2"/>
    </row>
    <row r="273" spans="2:27" ht="16.5" customHeight="1">
      <c r="B273" s="2"/>
      <c r="C273" s="2"/>
      <c r="D273" s="5"/>
      <c r="E273" s="2"/>
      <c r="F273" s="2"/>
      <c r="G273" s="2"/>
      <c r="H273" s="2"/>
      <c r="I273" s="2"/>
      <c r="J273" s="2"/>
      <c r="K273" s="2"/>
      <c r="L273" s="2"/>
      <c r="M273" s="2"/>
      <c r="N273" s="2"/>
      <c r="O273" s="2"/>
      <c r="P273" s="2"/>
      <c r="Q273" s="2"/>
      <c r="R273" s="2"/>
      <c r="S273" s="2"/>
      <c r="T273" s="2"/>
      <c r="U273" s="2"/>
      <c r="V273" s="2"/>
      <c r="W273" s="2"/>
      <c r="X273" s="2"/>
      <c r="Y273" s="2"/>
      <c r="Z273" s="2"/>
      <c r="AA273" s="2"/>
    </row>
    <row r="274" spans="2:27" ht="16.5" customHeight="1">
      <c r="B274" s="2"/>
      <c r="C274" s="2"/>
      <c r="D274" s="5"/>
      <c r="E274" s="2"/>
      <c r="F274" s="2"/>
      <c r="G274" s="2"/>
      <c r="H274" s="2"/>
      <c r="I274" s="2"/>
      <c r="J274" s="2"/>
      <c r="K274" s="2"/>
      <c r="L274" s="2"/>
      <c r="M274" s="2"/>
      <c r="N274" s="2"/>
      <c r="O274" s="2"/>
      <c r="P274" s="2"/>
      <c r="Q274" s="2"/>
      <c r="R274" s="2"/>
      <c r="S274" s="2"/>
      <c r="T274" s="2"/>
      <c r="U274" s="2"/>
      <c r="V274" s="2"/>
      <c r="W274" s="2"/>
      <c r="X274" s="2"/>
      <c r="Y274" s="2"/>
      <c r="Z274" s="2"/>
      <c r="AA274" s="2"/>
    </row>
    <row r="275" spans="2:27" ht="16.5" customHeight="1">
      <c r="B275" s="2"/>
      <c r="C275" s="2"/>
      <c r="D275" s="5"/>
      <c r="E275" s="2"/>
      <c r="F275" s="2"/>
      <c r="G275" s="2"/>
      <c r="H275" s="2"/>
      <c r="I275" s="2"/>
      <c r="J275" s="2"/>
      <c r="K275" s="2"/>
      <c r="L275" s="2"/>
      <c r="M275" s="2"/>
      <c r="N275" s="2"/>
      <c r="O275" s="2"/>
      <c r="P275" s="2"/>
      <c r="Q275" s="2"/>
      <c r="R275" s="2"/>
      <c r="S275" s="2"/>
      <c r="T275" s="2"/>
      <c r="U275" s="2"/>
      <c r="V275" s="2"/>
      <c r="W275" s="2"/>
      <c r="X275" s="2"/>
      <c r="Y275" s="2"/>
      <c r="Z275" s="2"/>
      <c r="AA275" s="2"/>
    </row>
    <row r="276" spans="2:27" ht="16.5" customHeight="1">
      <c r="B276" s="2"/>
      <c r="C276" s="2"/>
      <c r="D276" s="5"/>
      <c r="E276" s="2"/>
      <c r="F276" s="2"/>
      <c r="G276" s="2"/>
      <c r="H276" s="2"/>
      <c r="I276" s="2"/>
      <c r="J276" s="2"/>
      <c r="K276" s="2"/>
      <c r="L276" s="2"/>
      <c r="M276" s="2"/>
      <c r="N276" s="2"/>
      <c r="O276" s="2"/>
      <c r="P276" s="2"/>
      <c r="Q276" s="2"/>
      <c r="R276" s="2"/>
      <c r="S276" s="2"/>
      <c r="T276" s="2"/>
      <c r="U276" s="2"/>
      <c r="V276" s="2"/>
      <c r="W276" s="2"/>
      <c r="X276" s="2"/>
      <c r="Y276" s="2"/>
      <c r="Z276" s="2"/>
      <c r="AA276" s="2"/>
    </row>
    <row r="277" spans="2:27" ht="16.5" customHeight="1">
      <c r="B277" s="2"/>
      <c r="C277" s="2"/>
      <c r="D277" s="5"/>
      <c r="E277" s="2"/>
      <c r="F277" s="2"/>
      <c r="G277" s="2"/>
      <c r="H277" s="2"/>
      <c r="I277" s="2"/>
      <c r="J277" s="2"/>
      <c r="K277" s="2"/>
      <c r="L277" s="2"/>
      <c r="M277" s="2"/>
      <c r="N277" s="2"/>
      <c r="O277" s="2"/>
      <c r="P277" s="2"/>
      <c r="Q277" s="2"/>
      <c r="R277" s="2"/>
      <c r="S277" s="2"/>
      <c r="T277" s="2"/>
      <c r="U277" s="2"/>
      <c r="V277" s="2"/>
      <c r="W277" s="2"/>
      <c r="X277" s="2"/>
      <c r="Y277" s="2"/>
      <c r="Z277" s="2"/>
      <c r="AA277" s="2"/>
    </row>
    <row r="278" spans="2:27" ht="16.5" customHeight="1">
      <c r="B278" s="2"/>
      <c r="C278" s="2"/>
      <c r="D278" s="5"/>
      <c r="E278" s="2"/>
      <c r="F278" s="2"/>
      <c r="G278" s="2"/>
      <c r="H278" s="2"/>
      <c r="I278" s="2"/>
      <c r="J278" s="2"/>
      <c r="K278" s="2"/>
      <c r="L278" s="2"/>
      <c r="M278" s="2"/>
      <c r="N278" s="2"/>
      <c r="O278" s="2"/>
      <c r="P278" s="2"/>
      <c r="Q278" s="2"/>
      <c r="R278" s="2"/>
      <c r="S278" s="2"/>
      <c r="T278" s="2"/>
      <c r="U278" s="2"/>
      <c r="V278" s="2"/>
      <c r="W278" s="2"/>
      <c r="X278" s="2"/>
      <c r="Y278" s="2"/>
      <c r="Z278" s="2"/>
      <c r="AA278" s="2"/>
    </row>
    <row r="279" spans="2:27" ht="16.5" customHeight="1">
      <c r="B279" s="2"/>
      <c r="C279" s="2"/>
      <c r="D279" s="5"/>
      <c r="E279" s="2"/>
      <c r="F279" s="2"/>
      <c r="G279" s="2"/>
      <c r="H279" s="2"/>
      <c r="I279" s="2"/>
      <c r="J279" s="2"/>
      <c r="K279" s="2"/>
      <c r="L279" s="2"/>
      <c r="M279" s="2"/>
      <c r="N279" s="2"/>
      <c r="O279" s="2"/>
      <c r="P279" s="2"/>
      <c r="Q279" s="2"/>
      <c r="R279" s="2"/>
      <c r="S279" s="2"/>
      <c r="T279" s="2"/>
      <c r="U279" s="2"/>
      <c r="V279" s="2"/>
      <c r="W279" s="2"/>
      <c r="X279" s="2"/>
      <c r="Y279" s="2"/>
      <c r="Z279" s="2"/>
      <c r="AA279" s="2"/>
    </row>
    <row r="280" spans="2:27" ht="16.5" customHeight="1">
      <c r="B280" s="2"/>
      <c r="C280" s="2"/>
      <c r="D280" s="5"/>
      <c r="E280" s="2"/>
      <c r="F280" s="2"/>
      <c r="G280" s="2"/>
      <c r="H280" s="2"/>
      <c r="I280" s="2"/>
      <c r="J280" s="2"/>
      <c r="K280" s="2"/>
      <c r="L280" s="2"/>
      <c r="M280" s="2"/>
      <c r="N280" s="2"/>
      <c r="O280" s="2"/>
      <c r="P280" s="2"/>
      <c r="Q280" s="2"/>
      <c r="R280" s="2"/>
      <c r="S280" s="2"/>
      <c r="T280" s="2"/>
      <c r="U280" s="2"/>
      <c r="V280" s="2"/>
      <c r="W280" s="2"/>
      <c r="X280" s="2"/>
      <c r="Y280" s="2"/>
      <c r="Z280" s="2"/>
      <c r="AA280" s="2"/>
    </row>
    <row r="281" spans="2:27" ht="16.5" customHeight="1">
      <c r="B281" s="2"/>
      <c r="C281" s="2"/>
      <c r="D281" s="5"/>
      <c r="E281" s="2"/>
      <c r="F281" s="2"/>
      <c r="G281" s="2"/>
      <c r="H281" s="2"/>
      <c r="I281" s="2"/>
      <c r="J281" s="2"/>
      <c r="K281" s="2"/>
      <c r="L281" s="2"/>
      <c r="M281" s="2"/>
      <c r="N281" s="2"/>
      <c r="O281" s="2"/>
      <c r="P281" s="2"/>
      <c r="Q281" s="2"/>
      <c r="R281" s="2"/>
      <c r="S281" s="2"/>
      <c r="T281" s="2"/>
      <c r="U281" s="2"/>
      <c r="V281" s="2"/>
      <c r="W281" s="2"/>
      <c r="X281" s="2"/>
      <c r="Y281" s="2"/>
      <c r="Z281" s="2"/>
      <c r="AA281" s="2"/>
    </row>
    <row r="282" spans="2:27" ht="16.5" customHeight="1">
      <c r="B282" s="2"/>
      <c r="C282" s="2"/>
      <c r="D282" s="5"/>
      <c r="E282" s="2"/>
      <c r="F282" s="2"/>
      <c r="G282" s="2"/>
      <c r="H282" s="2"/>
      <c r="I282" s="2"/>
      <c r="J282" s="2"/>
      <c r="K282" s="2"/>
      <c r="L282" s="2"/>
      <c r="M282" s="2"/>
      <c r="N282" s="2"/>
      <c r="O282" s="2"/>
      <c r="P282" s="2"/>
      <c r="Q282" s="2"/>
      <c r="R282" s="2"/>
      <c r="S282" s="2"/>
      <c r="T282" s="2"/>
      <c r="U282" s="2"/>
      <c r="V282" s="2"/>
      <c r="W282" s="2"/>
      <c r="X282" s="2"/>
      <c r="Y282" s="2"/>
      <c r="Z282" s="2"/>
      <c r="AA282" s="2"/>
    </row>
    <row r="283" spans="2:27" ht="16.5" customHeight="1">
      <c r="B283" s="2"/>
      <c r="C283" s="2"/>
      <c r="D283" s="5"/>
      <c r="E283" s="2"/>
      <c r="F283" s="2"/>
      <c r="G283" s="2"/>
      <c r="H283" s="2"/>
      <c r="I283" s="2"/>
      <c r="J283" s="2"/>
      <c r="K283" s="2"/>
      <c r="L283" s="2"/>
      <c r="M283" s="2"/>
      <c r="N283" s="2"/>
      <c r="O283" s="2"/>
      <c r="P283" s="2"/>
      <c r="Q283" s="2"/>
      <c r="R283" s="2"/>
      <c r="S283" s="2"/>
      <c r="T283" s="2"/>
      <c r="U283" s="2"/>
      <c r="V283" s="2"/>
      <c r="W283" s="2"/>
      <c r="X283" s="2"/>
      <c r="Y283" s="2"/>
      <c r="Z283" s="2"/>
      <c r="AA283" s="2"/>
    </row>
    <row r="284" spans="2:27" ht="16.5" customHeight="1">
      <c r="B284" s="2"/>
      <c r="C284" s="2"/>
      <c r="D284" s="5"/>
      <c r="E284" s="2"/>
      <c r="F284" s="2"/>
      <c r="G284" s="2"/>
      <c r="H284" s="2"/>
      <c r="I284" s="2"/>
      <c r="J284" s="2"/>
      <c r="K284" s="2"/>
      <c r="L284" s="2"/>
      <c r="M284" s="2"/>
      <c r="N284" s="2"/>
      <c r="O284" s="2"/>
      <c r="P284" s="2"/>
      <c r="Q284" s="2"/>
      <c r="R284" s="2"/>
      <c r="S284" s="2"/>
      <c r="T284" s="2"/>
      <c r="U284" s="2"/>
      <c r="V284" s="2"/>
      <c r="W284" s="2"/>
      <c r="X284" s="2"/>
      <c r="Y284" s="2"/>
      <c r="Z284" s="2"/>
      <c r="AA284" s="2"/>
    </row>
    <row r="285" spans="2:27" ht="16.5" customHeight="1">
      <c r="B285" s="2"/>
      <c r="C285" s="2"/>
      <c r="D285" s="5"/>
      <c r="E285" s="2"/>
      <c r="F285" s="2"/>
      <c r="G285" s="2"/>
      <c r="H285" s="2"/>
      <c r="I285" s="2"/>
      <c r="J285" s="2"/>
      <c r="K285" s="2"/>
      <c r="L285" s="2"/>
      <c r="M285" s="2"/>
      <c r="N285" s="2"/>
      <c r="O285" s="2"/>
      <c r="P285" s="2"/>
      <c r="Q285" s="2"/>
      <c r="R285" s="2"/>
      <c r="S285" s="2"/>
      <c r="T285" s="2"/>
      <c r="U285" s="2"/>
      <c r="V285" s="2"/>
      <c r="W285" s="2"/>
      <c r="X285" s="2"/>
      <c r="Y285" s="2"/>
      <c r="Z285" s="2"/>
      <c r="AA285" s="2"/>
    </row>
    <row r="286" spans="2:27" ht="16.5" customHeight="1">
      <c r="B286" s="2"/>
      <c r="C286" s="2"/>
      <c r="D286" s="5"/>
      <c r="E286" s="2"/>
      <c r="F286" s="2"/>
      <c r="G286" s="2"/>
      <c r="H286" s="2"/>
      <c r="I286" s="2"/>
      <c r="J286" s="2"/>
      <c r="K286" s="2"/>
      <c r="L286" s="2"/>
      <c r="M286" s="2"/>
      <c r="N286" s="2"/>
      <c r="O286" s="2"/>
      <c r="P286" s="2"/>
      <c r="Q286" s="2"/>
      <c r="R286" s="2"/>
      <c r="S286" s="2"/>
      <c r="T286" s="2"/>
      <c r="U286" s="2"/>
      <c r="V286" s="2"/>
      <c r="W286" s="2"/>
      <c r="X286" s="2"/>
      <c r="Y286" s="2"/>
      <c r="Z286" s="2"/>
      <c r="AA286" s="2"/>
    </row>
    <row r="287" spans="2:27" ht="16.5" customHeight="1">
      <c r="B287" s="2"/>
      <c r="C287" s="2"/>
      <c r="D287" s="5"/>
      <c r="E287" s="2"/>
      <c r="F287" s="2"/>
      <c r="G287" s="2"/>
      <c r="H287" s="2"/>
      <c r="I287" s="2"/>
      <c r="J287" s="2"/>
      <c r="K287" s="2"/>
      <c r="L287" s="2"/>
      <c r="M287" s="2"/>
      <c r="N287" s="2"/>
      <c r="O287" s="2"/>
      <c r="P287" s="2"/>
      <c r="Q287" s="2"/>
      <c r="R287" s="2"/>
      <c r="S287" s="2"/>
      <c r="T287" s="2"/>
      <c r="U287" s="2"/>
      <c r="V287" s="2"/>
      <c r="W287" s="2"/>
      <c r="X287" s="2"/>
      <c r="Y287" s="2"/>
      <c r="Z287" s="2"/>
      <c r="AA287" s="2"/>
    </row>
    <row r="288" spans="2:27" ht="16.5" customHeight="1">
      <c r="B288" s="2"/>
      <c r="C288" s="2"/>
      <c r="D288" s="5"/>
      <c r="E288" s="2"/>
      <c r="F288" s="2"/>
      <c r="G288" s="2"/>
      <c r="H288" s="2"/>
      <c r="I288" s="2"/>
      <c r="J288" s="2"/>
      <c r="K288" s="2"/>
      <c r="L288" s="2"/>
      <c r="M288" s="2"/>
      <c r="N288" s="2"/>
      <c r="O288" s="2"/>
      <c r="P288" s="2"/>
      <c r="Q288" s="2"/>
      <c r="R288" s="2"/>
      <c r="S288" s="2"/>
      <c r="T288" s="2"/>
      <c r="U288" s="2"/>
      <c r="V288" s="2"/>
      <c r="W288" s="2"/>
      <c r="X288" s="2"/>
      <c r="Y288" s="2"/>
      <c r="Z288" s="2"/>
      <c r="AA288" s="2"/>
    </row>
    <row r="289" spans="2:27" ht="16.5" customHeight="1">
      <c r="B289" s="2"/>
      <c r="C289" s="2"/>
      <c r="D289" s="5"/>
      <c r="E289" s="2"/>
      <c r="F289" s="2"/>
      <c r="G289" s="2"/>
      <c r="H289" s="2"/>
      <c r="I289" s="2"/>
      <c r="J289" s="2"/>
      <c r="K289" s="2"/>
      <c r="L289" s="2"/>
      <c r="M289" s="2"/>
      <c r="N289" s="2"/>
      <c r="O289" s="2"/>
      <c r="P289" s="2"/>
      <c r="Q289" s="2"/>
      <c r="R289" s="2"/>
      <c r="S289" s="2"/>
      <c r="T289" s="2"/>
      <c r="U289" s="2"/>
      <c r="V289" s="2"/>
      <c r="W289" s="2"/>
      <c r="X289" s="2"/>
      <c r="Y289" s="2"/>
      <c r="Z289" s="2"/>
      <c r="AA289" s="2"/>
    </row>
    <row r="290" spans="2:27" ht="16.5" customHeight="1">
      <c r="B290" s="2"/>
      <c r="C290" s="2"/>
      <c r="D290" s="5"/>
      <c r="E290" s="2"/>
      <c r="F290" s="2"/>
      <c r="G290" s="2"/>
      <c r="H290" s="2"/>
      <c r="I290" s="2"/>
      <c r="J290" s="2"/>
      <c r="K290" s="2"/>
      <c r="L290" s="2"/>
      <c r="M290" s="2"/>
      <c r="N290" s="2"/>
      <c r="O290" s="2"/>
      <c r="P290" s="2"/>
      <c r="Q290" s="2"/>
      <c r="R290" s="2"/>
      <c r="S290" s="2"/>
      <c r="T290" s="2"/>
      <c r="U290" s="2"/>
      <c r="V290" s="2"/>
      <c r="W290" s="2"/>
      <c r="X290" s="2"/>
      <c r="Y290" s="2"/>
      <c r="Z290" s="2"/>
      <c r="AA290" s="2"/>
    </row>
    <row r="291" spans="2:27" ht="16.5" customHeight="1">
      <c r="B291" s="2"/>
      <c r="C291" s="2"/>
      <c r="D291" s="5"/>
      <c r="E291" s="2"/>
      <c r="F291" s="2"/>
      <c r="G291" s="2"/>
      <c r="H291" s="2"/>
      <c r="I291" s="2"/>
      <c r="J291" s="2"/>
      <c r="K291" s="2"/>
      <c r="L291" s="2"/>
      <c r="M291" s="2"/>
      <c r="N291" s="2"/>
      <c r="O291" s="2"/>
      <c r="P291" s="2"/>
      <c r="Q291" s="2"/>
      <c r="R291" s="2"/>
      <c r="S291" s="2"/>
      <c r="T291" s="2"/>
      <c r="U291" s="2"/>
      <c r="V291" s="2"/>
      <c r="W291" s="2"/>
      <c r="X291" s="2"/>
      <c r="Y291" s="2"/>
      <c r="Z291" s="2"/>
      <c r="AA291" s="2"/>
    </row>
    <row r="292" spans="2:27" ht="16.5" customHeight="1">
      <c r="B292" s="2"/>
      <c r="C292" s="2"/>
      <c r="D292" s="5"/>
      <c r="E292" s="2"/>
      <c r="F292" s="2"/>
      <c r="G292" s="2"/>
      <c r="H292" s="2"/>
      <c r="I292" s="2"/>
      <c r="J292" s="2"/>
      <c r="K292" s="2"/>
      <c r="L292" s="2"/>
      <c r="M292" s="2"/>
      <c r="N292" s="2"/>
      <c r="O292" s="2"/>
      <c r="P292" s="2"/>
      <c r="Q292" s="2"/>
      <c r="R292" s="2"/>
      <c r="S292" s="2"/>
      <c r="T292" s="2"/>
      <c r="U292" s="2"/>
      <c r="V292" s="2"/>
      <c r="W292" s="2"/>
      <c r="X292" s="2"/>
      <c r="Y292" s="2"/>
      <c r="Z292" s="2"/>
      <c r="AA292" s="2"/>
    </row>
    <row r="293" spans="2:27" ht="16.5" customHeight="1">
      <c r="B293" s="2"/>
      <c r="C293" s="2"/>
      <c r="D293" s="5"/>
      <c r="E293" s="2"/>
      <c r="F293" s="2"/>
      <c r="G293" s="2"/>
      <c r="H293" s="2"/>
      <c r="I293" s="2"/>
      <c r="J293" s="2"/>
      <c r="K293" s="2"/>
      <c r="L293" s="2"/>
      <c r="M293" s="2"/>
      <c r="N293" s="2"/>
      <c r="O293" s="2"/>
      <c r="P293" s="2"/>
      <c r="Q293" s="2"/>
      <c r="R293" s="2"/>
      <c r="S293" s="2"/>
      <c r="T293" s="2"/>
      <c r="U293" s="2"/>
      <c r="V293" s="2"/>
      <c r="W293" s="2"/>
      <c r="X293" s="2"/>
      <c r="Y293" s="2"/>
      <c r="Z293" s="2"/>
      <c r="AA293" s="2"/>
    </row>
    <row r="294" spans="2:27" ht="16.5" customHeight="1">
      <c r="B294" s="2"/>
      <c r="C294" s="2"/>
      <c r="D294" s="5"/>
      <c r="E294" s="2"/>
      <c r="F294" s="2"/>
      <c r="G294" s="2"/>
      <c r="H294" s="2"/>
      <c r="I294" s="2"/>
      <c r="J294" s="2"/>
      <c r="K294" s="2"/>
      <c r="L294" s="2"/>
      <c r="M294" s="2"/>
      <c r="N294" s="2"/>
      <c r="O294" s="2"/>
      <c r="P294" s="2"/>
      <c r="Q294" s="2"/>
      <c r="R294" s="2"/>
      <c r="S294" s="2"/>
      <c r="T294" s="2"/>
      <c r="U294" s="2"/>
      <c r="V294" s="2"/>
      <c r="W294" s="2"/>
      <c r="X294" s="2"/>
      <c r="Y294" s="2"/>
      <c r="Z294" s="2"/>
      <c r="AA294" s="2"/>
    </row>
    <row r="295" spans="2:27" ht="16.5" customHeight="1">
      <c r="B295" s="2"/>
      <c r="C295" s="2"/>
      <c r="D295" s="5"/>
      <c r="E295" s="2"/>
      <c r="F295" s="2"/>
      <c r="G295" s="2"/>
      <c r="H295" s="2"/>
      <c r="I295" s="2"/>
      <c r="J295" s="2"/>
      <c r="K295" s="2"/>
      <c r="L295" s="2"/>
      <c r="M295" s="2"/>
      <c r="N295" s="2"/>
      <c r="O295" s="2"/>
      <c r="P295" s="2"/>
      <c r="Q295" s="2"/>
      <c r="R295" s="2"/>
      <c r="S295" s="2"/>
      <c r="T295" s="2"/>
      <c r="U295" s="2"/>
      <c r="V295" s="2"/>
      <c r="W295" s="2"/>
      <c r="X295" s="2"/>
      <c r="Y295" s="2"/>
      <c r="Z295" s="2"/>
      <c r="AA295" s="2"/>
    </row>
    <row r="296" spans="2:27" ht="16.5" customHeight="1">
      <c r="B296" s="2"/>
      <c r="C296" s="2"/>
      <c r="D296" s="5"/>
      <c r="E296" s="2"/>
      <c r="F296" s="2"/>
      <c r="G296" s="2"/>
      <c r="H296" s="2"/>
      <c r="I296" s="2"/>
      <c r="J296" s="2"/>
      <c r="K296" s="2"/>
      <c r="L296" s="2"/>
      <c r="M296" s="2"/>
      <c r="N296" s="2"/>
      <c r="O296" s="2"/>
      <c r="P296" s="2"/>
      <c r="Q296" s="2"/>
      <c r="R296" s="2"/>
      <c r="S296" s="2"/>
      <c r="T296" s="2"/>
      <c r="U296" s="2"/>
      <c r="V296" s="2"/>
      <c r="W296" s="2"/>
      <c r="X296" s="2"/>
      <c r="Y296" s="2"/>
      <c r="Z296" s="2"/>
      <c r="AA296" s="2"/>
    </row>
    <row r="297" spans="2:27" ht="16.5" customHeight="1">
      <c r="B297" s="2"/>
      <c r="C297" s="2"/>
      <c r="D297" s="5"/>
      <c r="E297" s="2"/>
      <c r="F297" s="2"/>
      <c r="G297" s="2"/>
      <c r="H297" s="2"/>
      <c r="I297" s="2"/>
      <c r="J297" s="2"/>
      <c r="K297" s="2"/>
      <c r="L297" s="2"/>
      <c r="M297" s="2"/>
      <c r="N297" s="2"/>
      <c r="O297" s="2"/>
      <c r="P297" s="2"/>
      <c r="Q297" s="2"/>
      <c r="R297" s="2"/>
      <c r="S297" s="2"/>
      <c r="T297" s="2"/>
      <c r="U297" s="2"/>
      <c r="V297" s="2"/>
      <c r="W297" s="2"/>
      <c r="X297" s="2"/>
      <c r="Y297" s="2"/>
      <c r="Z297" s="2"/>
      <c r="AA297" s="2"/>
    </row>
    <row r="298" spans="2:27" ht="16.5" customHeight="1">
      <c r="B298" s="2"/>
      <c r="C298" s="2"/>
      <c r="D298" s="5"/>
      <c r="E298" s="2"/>
      <c r="F298" s="2"/>
      <c r="G298" s="2"/>
      <c r="H298" s="2"/>
      <c r="I298" s="2"/>
      <c r="J298" s="2"/>
      <c r="K298" s="2"/>
      <c r="L298" s="2"/>
      <c r="M298" s="2"/>
      <c r="N298" s="2"/>
      <c r="O298" s="2"/>
      <c r="P298" s="2"/>
      <c r="Q298" s="2"/>
      <c r="R298" s="2"/>
      <c r="S298" s="2"/>
      <c r="T298" s="2"/>
      <c r="U298" s="2"/>
      <c r="V298" s="2"/>
      <c r="W298" s="2"/>
      <c r="X298" s="2"/>
      <c r="Y298" s="2"/>
      <c r="Z298" s="2"/>
      <c r="AA298" s="2"/>
    </row>
    <row r="299" spans="2:27" ht="16.5" customHeight="1">
      <c r="B299" s="2"/>
      <c r="C299" s="2"/>
      <c r="D299" s="5"/>
      <c r="E299" s="2"/>
      <c r="F299" s="2"/>
      <c r="G299" s="2"/>
      <c r="H299" s="2"/>
      <c r="I299" s="2"/>
      <c r="J299" s="2"/>
      <c r="K299" s="2"/>
      <c r="L299" s="2"/>
      <c r="M299" s="2"/>
      <c r="N299" s="2"/>
      <c r="O299" s="2"/>
      <c r="P299" s="2"/>
      <c r="Q299" s="2"/>
      <c r="R299" s="2"/>
      <c r="S299" s="2"/>
      <c r="T299" s="2"/>
      <c r="U299" s="2"/>
      <c r="V299" s="2"/>
      <c r="W299" s="2"/>
      <c r="X299" s="2"/>
      <c r="Y299" s="2"/>
      <c r="Z299" s="2"/>
      <c r="AA299" s="2"/>
    </row>
    <row r="300" spans="2:27" ht="16.5" customHeight="1">
      <c r="B300" s="2"/>
      <c r="C300" s="2"/>
      <c r="D300" s="5"/>
      <c r="E300" s="2"/>
      <c r="F300" s="2"/>
      <c r="G300" s="2"/>
      <c r="H300" s="2"/>
      <c r="I300" s="2"/>
      <c r="J300" s="2"/>
      <c r="K300" s="2"/>
      <c r="L300" s="2"/>
      <c r="M300" s="2"/>
      <c r="N300" s="2"/>
      <c r="O300" s="2"/>
      <c r="P300" s="2"/>
      <c r="Q300" s="2"/>
      <c r="R300" s="2"/>
      <c r="S300" s="2"/>
      <c r="T300" s="2"/>
      <c r="U300" s="2"/>
      <c r="V300" s="2"/>
      <c r="W300" s="2"/>
      <c r="X300" s="2"/>
      <c r="Y300" s="2"/>
      <c r="Z300" s="2"/>
      <c r="AA300" s="2"/>
    </row>
    <row r="301" spans="2:27" ht="16.5" customHeight="1">
      <c r="B301" s="2"/>
      <c r="C301" s="2"/>
      <c r="D301" s="5"/>
      <c r="E301" s="2"/>
      <c r="F301" s="2"/>
      <c r="G301" s="2"/>
      <c r="H301" s="2"/>
      <c r="I301" s="2"/>
      <c r="J301" s="2"/>
      <c r="K301" s="2"/>
      <c r="L301" s="2"/>
      <c r="M301" s="2"/>
      <c r="N301" s="2"/>
      <c r="O301" s="2"/>
      <c r="P301" s="2"/>
      <c r="Q301" s="2"/>
      <c r="R301" s="2"/>
      <c r="S301" s="2"/>
      <c r="T301" s="2"/>
      <c r="U301" s="2"/>
      <c r="V301" s="2"/>
      <c r="W301" s="2"/>
      <c r="X301" s="2"/>
      <c r="Y301" s="2"/>
      <c r="Z301" s="2"/>
      <c r="AA301" s="2"/>
    </row>
    <row r="302" spans="2:27" ht="16.5" customHeight="1">
      <c r="B302" s="2"/>
      <c r="C302" s="2"/>
      <c r="D302" s="5"/>
      <c r="E302" s="2"/>
      <c r="F302" s="2"/>
      <c r="G302" s="2"/>
      <c r="H302" s="2"/>
      <c r="I302" s="2"/>
      <c r="J302" s="2"/>
      <c r="K302" s="2"/>
      <c r="L302" s="2"/>
      <c r="M302" s="2"/>
      <c r="N302" s="2"/>
      <c r="O302" s="2"/>
      <c r="P302" s="2"/>
      <c r="Q302" s="2"/>
      <c r="R302" s="2"/>
      <c r="S302" s="2"/>
      <c r="T302" s="2"/>
      <c r="U302" s="2"/>
      <c r="V302" s="2"/>
      <c r="W302" s="2"/>
      <c r="X302" s="2"/>
      <c r="Y302" s="2"/>
      <c r="Z302" s="2"/>
      <c r="AA302" s="2"/>
    </row>
    <row r="303" spans="2:27" ht="16.5" customHeight="1">
      <c r="B303" s="2"/>
      <c r="C303" s="2"/>
      <c r="D303" s="5"/>
      <c r="E303" s="2"/>
      <c r="F303" s="2"/>
      <c r="G303" s="2"/>
      <c r="H303" s="2"/>
      <c r="I303" s="2"/>
      <c r="J303" s="2"/>
      <c r="K303" s="2"/>
      <c r="L303" s="2"/>
      <c r="M303" s="2"/>
      <c r="N303" s="2"/>
      <c r="O303" s="2"/>
      <c r="P303" s="2"/>
      <c r="Q303" s="2"/>
      <c r="R303" s="2"/>
      <c r="S303" s="2"/>
      <c r="T303" s="2"/>
      <c r="U303" s="2"/>
      <c r="V303" s="2"/>
      <c r="W303" s="2"/>
      <c r="X303" s="2"/>
      <c r="Y303" s="2"/>
      <c r="Z303" s="2"/>
      <c r="AA303" s="2"/>
    </row>
    <row r="304" spans="2:27" ht="16.5" customHeight="1">
      <c r="B304" s="2"/>
      <c r="C304" s="2"/>
      <c r="D304" s="5"/>
      <c r="E304" s="2"/>
      <c r="F304" s="2"/>
      <c r="G304" s="2"/>
      <c r="H304" s="2"/>
      <c r="I304" s="2"/>
      <c r="J304" s="2"/>
      <c r="K304" s="2"/>
      <c r="L304" s="2"/>
      <c r="M304" s="2"/>
      <c r="N304" s="2"/>
      <c r="O304" s="2"/>
      <c r="P304" s="2"/>
      <c r="Q304" s="2"/>
      <c r="R304" s="2"/>
      <c r="S304" s="2"/>
      <c r="T304" s="2"/>
      <c r="U304" s="2"/>
      <c r="V304" s="2"/>
      <c r="W304" s="2"/>
      <c r="X304" s="2"/>
      <c r="Y304" s="2"/>
      <c r="Z304" s="2"/>
      <c r="AA304" s="2"/>
    </row>
    <row r="305" spans="2:27" ht="16.5" customHeight="1">
      <c r="B305" s="2"/>
      <c r="C305" s="2"/>
      <c r="D305" s="5"/>
      <c r="E305" s="2"/>
      <c r="F305" s="2"/>
      <c r="G305" s="2"/>
      <c r="H305" s="2"/>
      <c r="I305" s="2"/>
      <c r="J305" s="2"/>
      <c r="K305" s="2"/>
      <c r="L305" s="2"/>
      <c r="M305" s="2"/>
      <c r="N305" s="2"/>
      <c r="O305" s="2"/>
      <c r="P305" s="2"/>
      <c r="Q305" s="2"/>
      <c r="R305" s="2"/>
      <c r="S305" s="2"/>
      <c r="T305" s="2"/>
      <c r="U305" s="2"/>
      <c r="V305" s="2"/>
      <c r="W305" s="2"/>
      <c r="X305" s="2"/>
      <c r="Y305" s="2"/>
      <c r="Z305" s="2"/>
      <c r="AA305" s="2"/>
    </row>
    <row r="306" spans="2:27" ht="16.5" customHeight="1">
      <c r="B306" s="2"/>
      <c r="C306" s="2"/>
      <c r="D306" s="5"/>
      <c r="E306" s="2"/>
      <c r="F306" s="2"/>
      <c r="G306" s="2"/>
      <c r="H306" s="2"/>
      <c r="I306" s="2"/>
      <c r="J306" s="2"/>
      <c r="K306" s="2"/>
      <c r="L306" s="2"/>
      <c r="M306" s="2"/>
      <c r="N306" s="2"/>
      <c r="O306" s="2"/>
      <c r="P306" s="2"/>
      <c r="Q306" s="2"/>
      <c r="R306" s="2"/>
      <c r="S306" s="2"/>
      <c r="T306" s="2"/>
      <c r="U306" s="2"/>
      <c r="V306" s="2"/>
      <c r="W306" s="2"/>
      <c r="X306" s="2"/>
      <c r="Y306" s="2"/>
      <c r="Z306" s="2"/>
      <c r="AA306" s="2"/>
    </row>
    <row r="307" spans="2:27" ht="16.5" customHeight="1">
      <c r="B307" s="2"/>
      <c r="C307" s="2"/>
      <c r="D307" s="5"/>
      <c r="E307" s="2"/>
      <c r="F307" s="2"/>
      <c r="G307" s="2"/>
      <c r="H307" s="2"/>
      <c r="I307" s="2"/>
      <c r="J307" s="2"/>
      <c r="K307" s="2"/>
      <c r="L307" s="2"/>
      <c r="M307" s="2"/>
      <c r="N307" s="2"/>
      <c r="O307" s="2"/>
      <c r="P307" s="2"/>
      <c r="Q307" s="2"/>
      <c r="R307" s="2"/>
      <c r="S307" s="2"/>
      <c r="T307" s="2"/>
      <c r="U307" s="2"/>
      <c r="V307" s="2"/>
      <c r="W307" s="2"/>
      <c r="X307" s="2"/>
      <c r="Y307" s="2"/>
      <c r="Z307" s="2"/>
      <c r="AA307" s="2"/>
    </row>
    <row r="308" spans="2:27" ht="16.5" customHeight="1">
      <c r="B308" s="2"/>
      <c r="C308" s="2"/>
      <c r="D308" s="5"/>
      <c r="E308" s="2"/>
      <c r="F308" s="2"/>
      <c r="G308" s="2"/>
      <c r="H308" s="2"/>
      <c r="I308" s="2"/>
      <c r="J308" s="2"/>
      <c r="K308" s="2"/>
      <c r="L308" s="2"/>
      <c r="M308" s="2"/>
      <c r="N308" s="2"/>
      <c r="O308" s="2"/>
      <c r="P308" s="2"/>
      <c r="Q308" s="2"/>
      <c r="R308" s="2"/>
      <c r="S308" s="2"/>
      <c r="T308" s="2"/>
      <c r="U308" s="2"/>
      <c r="V308" s="2"/>
      <c r="W308" s="2"/>
      <c r="X308" s="2"/>
      <c r="Y308" s="2"/>
      <c r="Z308" s="2"/>
      <c r="AA308" s="2"/>
    </row>
    <row r="309" spans="2:27" ht="16.5" customHeight="1">
      <c r="B309" s="2"/>
      <c r="C309" s="2"/>
      <c r="D309" s="5"/>
      <c r="E309" s="2"/>
      <c r="F309" s="2"/>
      <c r="G309" s="2"/>
      <c r="H309" s="2"/>
      <c r="I309" s="2"/>
      <c r="J309" s="2"/>
      <c r="K309" s="2"/>
      <c r="L309" s="2"/>
      <c r="M309" s="2"/>
      <c r="N309" s="2"/>
      <c r="O309" s="2"/>
      <c r="P309" s="2"/>
      <c r="Q309" s="2"/>
      <c r="R309" s="2"/>
      <c r="S309" s="2"/>
      <c r="T309" s="2"/>
      <c r="U309" s="2"/>
      <c r="V309" s="2"/>
      <c r="W309" s="2"/>
      <c r="X309" s="2"/>
      <c r="Y309" s="2"/>
      <c r="Z309" s="2"/>
      <c r="AA309" s="2"/>
    </row>
    <row r="310" spans="2:27" ht="16.5" customHeight="1">
      <c r="B310" s="2"/>
      <c r="C310" s="2"/>
      <c r="D310" s="5"/>
      <c r="E310" s="2"/>
      <c r="F310" s="2"/>
      <c r="G310" s="2"/>
      <c r="H310" s="2"/>
      <c r="I310" s="2"/>
      <c r="J310" s="2"/>
      <c r="K310" s="2"/>
      <c r="L310" s="2"/>
      <c r="M310" s="2"/>
      <c r="N310" s="2"/>
      <c r="O310" s="2"/>
      <c r="P310" s="2"/>
      <c r="Q310" s="2"/>
      <c r="R310" s="2"/>
      <c r="S310" s="2"/>
      <c r="T310" s="2"/>
      <c r="U310" s="2"/>
      <c r="V310" s="2"/>
      <c r="W310" s="2"/>
      <c r="X310" s="2"/>
      <c r="Y310" s="2"/>
      <c r="Z310" s="2"/>
      <c r="AA310" s="2"/>
    </row>
    <row r="311" spans="2:27" ht="16.5" customHeight="1">
      <c r="B311" s="2"/>
      <c r="C311" s="2"/>
      <c r="D311" s="5"/>
      <c r="E311" s="2"/>
      <c r="F311" s="2"/>
      <c r="G311" s="2"/>
      <c r="H311" s="2"/>
      <c r="I311" s="2"/>
      <c r="J311" s="2"/>
      <c r="K311" s="2"/>
      <c r="L311" s="2"/>
      <c r="M311" s="2"/>
      <c r="N311" s="2"/>
      <c r="O311" s="2"/>
      <c r="P311" s="2"/>
      <c r="Q311" s="2"/>
      <c r="R311" s="2"/>
      <c r="S311" s="2"/>
      <c r="T311" s="2"/>
      <c r="U311" s="2"/>
      <c r="V311" s="2"/>
      <c r="W311" s="2"/>
      <c r="X311" s="2"/>
      <c r="Y311" s="2"/>
      <c r="Z311" s="2"/>
      <c r="AA311" s="2"/>
    </row>
    <row r="312" spans="2:27" ht="16.5" customHeight="1">
      <c r="B312" s="2"/>
      <c r="C312" s="2"/>
      <c r="D312" s="5"/>
      <c r="E312" s="2"/>
      <c r="F312" s="2"/>
      <c r="G312" s="2"/>
      <c r="H312" s="2"/>
      <c r="I312" s="2"/>
      <c r="J312" s="2"/>
      <c r="K312" s="2"/>
      <c r="L312" s="2"/>
      <c r="M312" s="2"/>
      <c r="N312" s="2"/>
      <c r="O312" s="2"/>
      <c r="P312" s="2"/>
      <c r="Q312" s="2"/>
      <c r="R312" s="2"/>
      <c r="S312" s="2"/>
      <c r="T312" s="2"/>
      <c r="U312" s="2"/>
      <c r="V312" s="2"/>
      <c r="W312" s="2"/>
      <c r="X312" s="2"/>
      <c r="Y312" s="2"/>
      <c r="Z312" s="2"/>
      <c r="AA312" s="2"/>
    </row>
    <row r="313" spans="2:27" ht="16.5" customHeight="1">
      <c r="B313" s="2"/>
      <c r="C313" s="2"/>
      <c r="D313" s="5"/>
      <c r="E313" s="2"/>
      <c r="F313" s="2"/>
      <c r="G313" s="2"/>
      <c r="H313" s="2"/>
      <c r="I313" s="2"/>
      <c r="J313" s="2"/>
      <c r="K313" s="2"/>
      <c r="L313" s="2"/>
      <c r="M313" s="2"/>
      <c r="N313" s="2"/>
      <c r="O313" s="2"/>
      <c r="P313" s="2"/>
      <c r="Q313" s="2"/>
      <c r="R313" s="2"/>
      <c r="S313" s="2"/>
      <c r="T313" s="2"/>
      <c r="U313" s="2"/>
      <c r="V313" s="2"/>
      <c r="W313" s="2"/>
      <c r="X313" s="2"/>
      <c r="Y313" s="2"/>
      <c r="Z313" s="2"/>
      <c r="AA313" s="2"/>
    </row>
    <row r="314" spans="2:27" ht="16.5" customHeight="1">
      <c r="B314" s="2"/>
      <c r="C314" s="2"/>
      <c r="D314" s="5"/>
      <c r="E314" s="2"/>
      <c r="F314" s="2"/>
      <c r="G314" s="2"/>
      <c r="H314" s="2"/>
      <c r="I314" s="2"/>
      <c r="J314" s="2"/>
      <c r="K314" s="2"/>
      <c r="L314" s="2"/>
      <c r="M314" s="2"/>
      <c r="N314" s="2"/>
      <c r="O314" s="2"/>
      <c r="P314" s="2"/>
      <c r="Q314" s="2"/>
      <c r="R314" s="2"/>
      <c r="S314" s="2"/>
      <c r="T314" s="2"/>
      <c r="U314" s="2"/>
      <c r="V314" s="2"/>
      <c r="W314" s="2"/>
      <c r="X314" s="2"/>
      <c r="Y314" s="2"/>
      <c r="Z314" s="2"/>
      <c r="AA314" s="2"/>
    </row>
    <row r="315" spans="2:27" ht="16.5" customHeight="1">
      <c r="B315" s="2"/>
      <c r="C315" s="2"/>
      <c r="D315" s="5"/>
      <c r="E315" s="2"/>
      <c r="F315" s="2"/>
      <c r="G315" s="2"/>
      <c r="H315" s="2"/>
      <c r="I315" s="2"/>
      <c r="J315" s="2"/>
      <c r="K315" s="2"/>
      <c r="L315" s="2"/>
      <c r="M315" s="2"/>
      <c r="N315" s="2"/>
      <c r="O315" s="2"/>
      <c r="P315" s="2"/>
      <c r="Q315" s="2"/>
      <c r="R315" s="2"/>
      <c r="S315" s="2"/>
      <c r="T315" s="2"/>
      <c r="U315" s="2"/>
      <c r="V315" s="2"/>
      <c r="W315" s="2"/>
      <c r="X315" s="2"/>
      <c r="Y315" s="2"/>
      <c r="Z315" s="2"/>
      <c r="AA315" s="2"/>
    </row>
    <row r="316" spans="2:27" ht="16.5" customHeight="1">
      <c r="B316" s="2"/>
      <c r="C316" s="2"/>
      <c r="D316" s="5"/>
      <c r="E316" s="2"/>
      <c r="F316" s="2"/>
      <c r="G316" s="2"/>
      <c r="H316" s="2"/>
      <c r="I316" s="2"/>
      <c r="J316" s="2"/>
      <c r="K316" s="2"/>
      <c r="L316" s="2"/>
      <c r="M316" s="2"/>
      <c r="N316" s="2"/>
      <c r="O316" s="2"/>
      <c r="P316" s="2"/>
      <c r="Q316" s="2"/>
      <c r="R316" s="2"/>
      <c r="S316" s="2"/>
      <c r="T316" s="2"/>
      <c r="U316" s="2"/>
      <c r="V316" s="2"/>
      <c r="W316" s="2"/>
      <c r="X316" s="2"/>
      <c r="Y316" s="2"/>
      <c r="Z316" s="2"/>
      <c r="AA316" s="2"/>
    </row>
    <row r="317" spans="2:27" ht="16.5" customHeight="1">
      <c r="B317" s="2"/>
      <c r="C317" s="2"/>
      <c r="D317" s="5"/>
      <c r="E317" s="2"/>
      <c r="F317" s="2"/>
      <c r="G317" s="2"/>
      <c r="H317" s="2"/>
      <c r="I317" s="2"/>
      <c r="J317" s="2"/>
      <c r="K317" s="2"/>
      <c r="L317" s="2"/>
      <c r="M317" s="2"/>
      <c r="N317" s="2"/>
      <c r="O317" s="2"/>
      <c r="P317" s="2"/>
      <c r="Q317" s="2"/>
      <c r="R317" s="2"/>
      <c r="S317" s="2"/>
      <c r="T317" s="2"/>
      <c r="U317" s="2"/>
      <c r="V317" s="2"/>
      <c r="W317" s="2"/>
      <c r="X317" s="2"/>
      <c r="Y317" s="2"/>
      <c r="Z317" s="2"/>
      <c r="AA317" s="2"/>
    </row>
    <row r="318" spans="2:27" ht="16.5" customHeight="1">
      <c r="B318" s="2"/>
      <c r="C318" s="2"/>
      <c r="D318" s="5"/>
      <c r="E318" s="2"/>
      <c r="F318" s="2"/>
      <c r="G318" s="2"/>
      <c r="H318" s="2"/>
      <c r="I318" s="2"/>
      <c r="J318" s="2"/>
      <c r="K318" s="2"/>
      <c r="L318" s="2"/>
      <c r="M318" s="2"/>
      <c r="N318" s="2"/>
      <c r="O318" s="2"/>
      <c r="P318" s="2"/>
      <c r="Q318" s="2"/>
      <c r="R318" s="2"/>
      <c r="S318" s="2"/>
      <c r="T318" s="2"/>
      <c r="U318" s="2"/>
      <c r="V318" s="2"/>
      <c r="W318" s="2"/>
      <c r="X318" s="2"/>
      <c r="Y318" s="2"/>
      <c r="Z318" s="2"/>
      <c r="AA318" s="2"/>
    </row>
    <row r="319" spans="2:27" ht="16.5" customHeight="1">
      <c r="B319" s="2"/>
      <c r="C319" s="2"/>
      <c r="D319" s="5"/>
      <c r="E319" s="2"/>
      <c r="F319" s="2"/>
      <c r="G319" s="2"/>
      <c r="H319" s="2"/>
      <c r="I319" s="2"/>
      <c r="J319" s="2"/>
      <c r="K319" s="2"/>
      <c r="L319" s="2"/>
      <c r="M319" s="2"/>
      <c r="N319" s="2"/>
      <c r="O319" s="2"/>
      <c r="P319" s="2"/>
      <c r="Q319" s="2"/>
      <c r="R319" s="2"/>
      <c r="S319" s="2"/>
      <c r="T319" s="2"/>
      <c r="U319" s="2"/>
      <c r="V319" s="2"/>
      <c r="W319" s="2"/>
      <c r="X319" s="2"/>
      <c r="Y319" s="2"/>
      <c r="Z319" s="2"/>
      <c r="AA319" s="2"/>
    </row>
    <row r="320" spans="2:27" ht="16.5" customHeight="1">
      <c r="B320" s="2"/>
      <c r="C320" s="2"/>
      <c r="D320" s="5"/>
      <c r="E320" s="2"/>
      <c r="F320" s="2"/>
      <c r="G320" s="2"/>
      <c r="H320" s="2"/>
      <c r="I320" s="2"/>
      <c r="J320" s="2"/>
      <c r="K320" s="2"/>
      <c r="L320" s="2"/>
      <c r="M320" s="2"/>
      <c r="N320" s="2"/>
      <c r="O320" s="2"/>
      <c r="P320" s="2"/>
      <c r="Q320" s="2"/>
      <c r="R320" s="2"/>
      <c r="S320" s="2"/>
      <c r="T320" s="2"/>
      <c r="U320" s="2"/>
      <c r="V320" s="2"/>
      <c r="W320" s="2"/>
      <c r="X320" s="2"/>
      <c r="Y320" s="2"/>
      <c r="Z320" s="2"/>
      <c r="AA320" s="2"/>
    </row>
    <row r="321" spans="2:27" ht="16.5" customHeight="1">
      <c r="B321" s="2"/>
      <c r="C321" s="2"/>
      <c r="D321" s="5"/>
      <c r="E321" s="2"/>
      <c r="F321" s="2"/>
      <c r="G321" s="2"/>
      <c r="H321" s="2"/>
      <c r="I321" s="2"/>
      <c r="J321" s="2"/>
      <c r="K321" s="2"/>
      <c r="L321" s="2"/>
      <c r="M321" s="2"/>
      <c r="N321" s="2"/>
      <c r="O321" s="2"/>
      <c r="P321" s="2"/>
      <c r="Q321" s="2"/>
      <c r="R321" s="2"/>
      <c r="S321" s="2"/>
      <c r="T321" s="2"/>
      <c r="U321" s="2"/>
      <c r="V321" s="2"/>
      <c r="W321" s="2"/>
      <c r="X321" s="2"/>
      <c r="Y321" s="2"/>
      <c r="Z321" s="2"/>
      <c r="AA321" s="2"/>
    </row>
    <row r="322" spans="2:27" ht="16.5" customHeight="1">
      <c r="B322" s="2"/>
      <c r="C322" s="2"/>
      <c r="D322" s="5"/>
      <c r="E322" s="2"/>
      <c r="F322" s="2"/>
      <c r="G322" s="2"/>
      <c r="H322" s="2"/>
      <c r="I322" s="2"/>
      <c r="J322" s="2"/>
      <c r="K322" s="2"/>
      <c r="L322" s="2"/>
      <c r="M322" s="2"/>
      <c r="N322" s="2"/>
      <c r="O322" s="2"/>
      <c r="P322" s="2"/>
      <c r="Q322" s="2"/>
      <c r="R322" s="2"/>
      <c r="S322" s="2"/>
      <c r="T322" s="2"/>
      <c r="U322" s="2"/>
      <c r="V322" s="2"/>
      <c r="W322" s="2"/>
      <c r="X322" s="2"/>
      <c r="Y322" s="2"/>
      <c r="Z322" s="2"/>
      <c r="AA322" s="2"/>
    </row>
    <row r="323" spans="2:27" ht="16.5" customHeight="1">
      <c r="B323" s="2"/>
      <c r="C323" s="2"/>
      <c r="D323" s="5"/>
      <c r="E323" s="2"/>
      <c r="F323" s="2"/>
      <c r="G323" s="2"/>
      <c r="H323" s="2"/>
      <c r="I323" s="2"/>
      <c r="J323" s="2"/>
      <c r="K323" s="2"/>
      <c r="L323" s="2"/>
      <c r="M323" s="2"/>
      <c r="N323" s="2"/>
      <c r="O323" s="2"/>
      <c r="P323" s="2"/>
      <c r="Q323" s="2"/>
      <c r="R323" s="2"/>
      <c r="S323" s="2"/>
      <c r="T323" s="2"/>
      <c r="U323" s="2"/>
      <c r="V323" s="2"/>
      <c r="W323" s="2"/>
      <c r="X323" s="2"/>
      <c r="Y323" s="2"/>
      <c r="Z323" s="2"/>
      <c r="AA323" s="2"/>
    </row>
    <row r="324" spans="2:27" ht="16.5" customHeight="1">
      <c r="B324" s="2"/>
      <c r="C324" s="2"/>
      <c r="D324" s="5"/>
      <c r="E324" s="2"/>
      <c r="F324" s="2"/>
      <c r="G324" s="2"/>
      <c r="H324" s="2"/>
      <c r="I324" s="2"/>
      <c r="J324" s="2"/>
      <c r="K324" s="2"/>
      <c r="L324" s="2"/>
      <c r="M324" s="2"/>
      <c r="N324" s="2"/>
      <c r="O324" s="2"/>
      <c r="P324" s="2"/>
      <c r="Q324" s="2"/>
      <c r="R324" s="2"/>
      <c r="S324" s="2"/>
      <c r="T324" s="2"/>
      <c r="U324" s="2"/>
      <c r="V324" s="2"/>
      <c r="W324" s="2"/>
      <c r="X324" s="2"/>
      <c r="Y324" s="2"/>
      <c r="Z324" s="2"/>
      <c r="AA324" s="2"/>
    </row>
    <row r="325" spans="2:27" ht="16.5" customHeight="1">
      <c r="B325" s="2"/>
      <c r="C325" s="2"/>
      <c r="D325" s="5"/>
      <c r="E325" s="2"/>
      <c r="F325" s="2"/>
      <c r="G325" s="2"/>
      <c r="H325" s="2"/>
      <c r="I325" s="2"/>
      <c r="J325" s="2"/>
      <c r="K325" s="2"/>
      <c r="L325" s="2"/>
      <c r="M325" s="2"/>
      <c r="N325" s="2"/>
      <c r="O325" s="2"/>
      <c r="P325" s="2"/>
      <c r="Q325" s="2"/>
      <c r="R325" s="2"/>
      <c r="S325" s="2"/>
      <c r="T325" s="2"/>
      <c r="U325" s="2"/>
      <c r="V325" s="2"/>
      <c r="W325" s="2"/>
      <c r="X325" s="2"/>
      <c r="Y325" s="2"/>
      <c r="Z325" s="2"/>
      <c r="AA325" s="2"/>
    </row>
    <row r="326" spans="2:27" ht="16.5" customHeight="1">
      <c r="B326" s="2"/>
      <c r="C326" s="2"/>
      <c r="D326" s="5"/>
      <c r="E326" s="2"/>
      <c r="F326" s="2"/>
      <c r="G326" s="2"/>
      <c r="H326" s="2"/>
      <c r="I326" s="2"/>
      <c r="J326" s="2"/>
      <c r="K326" s="2"/>
      <c r="L326" s="2"/>
      <c r="M326" s="2"/>
      <c r="N326" s="2"/>
      <c r="O326" s="2"/>
      <c r="P326" s="2"/>
      <c r="Q326" s="2"/>
      <c r="R326" s="2"/>
      <c r="S326" s="2"/>
      <c r="T326" s="2"/>
      <c r="U326" s="2"/>
      <c r="V326" s="2"/>
      <c r="W326" s="2"/>
      <c r="X326" s="2"/>
      <c r="Y326" s="2"/>
      <c r="Z326" s="2"/>
      <c r="AA326" s="2"/>
    </row>
    <row r="327" spans="2:27" ht="16.5" customHeight="1">
      <c r="B327" s="2"/>
      <c r="C327" s="2"/>
      <c r="D327" s="5"/>
      <c r="E327" s="2"/>
      <c r="F327" s="2"/>
      <c r="G327" s="2"/>
      <c r="H327" s="2"/>
      <c r="I327" s="2"/>
      <c r="J327" s="2"/>
      <c r="K327" s="2"/>
      <c r="L327" s="2"/>
      <c r="M327" s="2"/>
      <c r="N327" s="2"/>
      <c r="O327" s="2"/>
      <c r="P327" s="2"/>
      <c r="Q327" s="2"/>
      <c r="R327" s="2"/>
      <c r="S327" s="2"/>
      <c r="T327" s="2"/>
      <c r="U327" s="2"/>
      <c r="V327" s="2"/>
      <c r="W327" s="2"/>
      <c r="X327" s="2"/>
      <c r="Y327" s="2"/>
      <c r="Z327" s="2"/>
      <c r="AA327" s="2"/>
    </row>
    <row r="328" spans="2:27" ht="16.5" customHeight="1">
      <c r="B328" s="2"/>
      <c r="C328" s="2"/>
      <c r="D328" s="5"/>
      <c r="E328" s="2"/>
      <c r="F328" s="2"/>
      <c r="G328" s="2"/>
      <c r="H328" s="2"/>
      <c r="I328" s="2"/>
      <c r="J328" s="2"/>
      <c r="K328" s="2"/>
      <c r="L328" s="2"/>
      <c r="M328" s="2"/>
      <c r="N328" s="2"/>
      <c r="O328" s="2"/>
      <c r="P328" s="2"/>
      <c r="Q328" s="2"/>
      <c r="R328" s="2"/>
      <c r="S328" s="2"/>
      <c r="T328" s="2"/>
      <c r="U328" s="2"/>
      <c r="V328" s="2"/>
      <c r="W328" s="2"/>
      <c r="X328" s="2"/>
      <c r="Y328" s="2"/>
      <c r="Z328" s="2"/>
      <c r="AA328" s="2"/>
    </row>
    <row r="329" spans="2:27" ht="16.5" customHeight="1">
      <c r="B329" s="2"/>
      <c r="C329" s="2"/>
      <c r="D329" s="5"/>
      <c r="E329" s="2"/>
      <c r="F329" s="2"/>
      <c r="G329" s="2"/>
      <c r="H329" s="2"/>
      <c r="I329" s="2"/>
      <c r="J329" s="2"/>
      <c r="K329" s="2"/>
      <c r="L329" s="2"/>
      <c r="M329" s="2"/>
      <c r="N329" s="2"/>
      <c r="O329" s="2"/>
      <c r="P329" s="2"/>
      <c r="Q329" s="2"/>
      <c r="R329" s="2"/>
      <c r="S329" s="2"/>
      <c r="T329" s="2"/>
      <c r="U329" s="2"/>
      <c r="V329" s="2"/>
      <c r="W329" s="2"/>
      <c r="X329" s="2"/>
      <c r="Y329" s="2"/>
      <c r="Z329" s="2"/>
      <c r="AA329" s="2"/>
    </row>
    <row r="330" spans="2:27" ht="16.5" customHeight="1">
      <c r="B330" s="2"/>
      <c r="C330" s="2"/>
      <c r="D330" s="5"/>
      <c r="E330" s="2"/>
      <c r="F330" s="2"/>
      <c r="G330" s="2"/>
      <c r="H330" s="2"/>
      <c r="I330" s="2"/>
      <c r="J330" s="2"/>
      <c r="K330" s="2"/>
      <c r="L330" s="2"/>
      <c r="M330" s="2"/>
      <c r="N330" s="2"/>
      <c r="O330" s="2"/>
      <c r="P330" s="2"/>
      <c r="Q330" s="2"/>
      <c r="R330" s="2"/>
      <c r="S330" s="2"/>
      <c r="T330" s="2"/>
      <c r="U330" s="2"/>
      <c r="V330" s="2"/>
      <c r="W330" s="2"/>
      <c r="X330" s="2"/>
      <c r="Y330" s="2"/>
      <c r="Z330" s="2"/>
      <c r="AA330" s="2"/>
    </row>
    <row r="331" spans="2:27" ht="16.5" customHeight="1">
      <c r="B331" s="2"/>
      <c r="C331" s="2"/>
      <c r="D331" s="5"/>
      <c r="E331" s="2"/>
      <c r="F331" s="2"/>
      <c r="G331" s="2"/>
      <c r="H331" s="2"/>
      <c r="I331" s="2"/>
      <c r="J331" s="2"/>
      <c r="K331" s="2"/>
      <c r="L331" s="2"/>
      <c r="M331" s="2"/>
      <c r="N331" s="2"/>
      <c r="O331" s="2"/>
      <c r="P331" s="2"/>
      <c r="Q331" s="2"/>
      <c r="R331" s="2"/>
      <c r="S331" s="2"/>
      <c r="T331" s="2"/>
      <c r="U331" s="2"/>
      <c r="V331" s="2"/>
      <c r="W331" s="2"/>
      <c r="X331" s="2"/>
      <c r="Y331" s="2"/>
      <c r="Z331" s="2"/>
      <c r="AA331" s="2"/>
    </row>
    <row r="332" spans="2:27" ht="16.5" customHeight="1">
      <c r="B332" s="2"/>
      <c r="C332" s="2"/>
      <c r="D332" s="5"/>
      <c r="E332" s="2"/>
      <c r="F332" s="2"/>
      <c r="G332" s="2"/>
      <c r="H332" s="2"/>
      <c r="I332" s="2"/>
      <c r="J332" s="2"/>
      <c r="K332" s="2"/>
      <c r="L332" s="2"/>
      <c r="M332" s="2"/>
      <c r="N332" s="2"/>
      <c r="O332" s="2"/>
      <c r="P332" s="2"/>
      <c r="Q332" s="2"/>
      <c r="R332" s="2"/>
      <c r="S332" s="2"/>
      <c r="T332" s="2"/>
      <c r="U332" s="2"/>
      <c r="V332" s="2"/>
      <c r="W332" s="2"/>
      <c r="X332" s="2"/>
      <c r="Y332" s="2"/>
      <c r="Z332" s="2"/>
      <c r="AA332" s="2"/>
    </row>
    <row r="333" spans="2:27" ht="16.5" customHeight="1">
      <c r="B333" s="2"/>
      <c r="C333" s="2"/>
      <c r="D333" s="5"/>
      <c r="E333" s="2"/>
      <c r="F333" s="2"/>
      <c r="G333" s="2"/>
      <c r="H333" s="2"/>
      <c r="I333" s="2"/>
      <c r="J333" s="2"/>
      <c r="K333" s="2"/>
      <c r="L333" s="2"/>
      <c r="M333" s="2"/>
      <c r="N333" s="2"/>
      <c r="O333" s="2"/>
      <c r="P333" s="2"/>
      <c r="Q333" s="2"/>
      <c r="R333" s="2"/>
      <c r="S333" s="2"/>
      <c r="T333" s="2"/>
      <c r="U333" s="2"/>
      <c r="V333" s="2"/>
      <c r="W333" s="2"/>
      <c r="X333" s="2"/>
      <c r="Y333" s="2"/>
      <c r="Z333" s="2"/>
      <c r="AA333" s="2"/>
    </row>
    <row r="334" spans="2:27" ht="16.5" customHeight="1">
      <c r="B334" s="2"/>
      <c r="C334" s="2"/>
      <c r="D334" s="5"/>
      <c r="E334" s="2"/>
      <c r="F334" s="2"/>
      <c r="G334" s="2"/>
      <c r="H334" s="2"/>
      <c r="I334" s="2"/>
      <c r="J334" s="2"/>
      <c r="K334" s="2"/>
      <c r="L334" s="2"/>
      <c r="M334" s="2"/>
      <c r="N334" s="2"/>
      <c r="O334" s="2"/>
      <c r="P334" s="2"/>
      <c r="Q334" s="2"/>
      <c r="R334" s="2"/>
      <c r="S334" s="2"/>
      <c r="T334" s="2"/>
      <c r="U334" s="2"/>
      <c r="V334" s="2"/>
      <c r="W334" s="2"/>
      <c r="X334" s="2"/>
      <c r="Y334" s="2"/>
      <c r="Z334" s="2"/>
      <c r="AA334" s="2"/>
    </row>
    <row r="335" spans="2:27" ht="16.5" customHeight="1">
      <c r="B335" s="2"/>
      <c r="C335" s="2"/>
      <c r="D335" s="5"/>
      <c r="E335" s="2"/>
      <c r="F335" s="2"/>
      <c r="G335" s="2"/>
      <c r="H335" s="2"/>
      <c r="I335" s="2"/>
      <c r="J335" s="2"/>
      <c r="K335" s="2"/>
      <c r="L335" s="2"/>
      <c r="M335" s="2"/>
      <c r="N335" s="2"/>
      <c r="O335" s="2"/>
      <c r="P335" s="2"/>
      <c r="Q335" s="2"/>
      <c r="R335" s="2"/>
      <c r="S335" s="2"/>
      <c r="T335" s="2"/>
      <c r="U335" s="2"/>
      <c r="V335" s="2"/>
      <c r="W335" s="2"/>
      <c r="X335" s="2"/>
      <c r="Y335" s="2"/>
      <c r="Z335" s="2"/>
      <c r="AA335" s="2"/>
    </row>
    <row r="336" spans="2:27" ht="16.5" customHeight="1">
      <c r="B336" s="2"/>
      <c r="C336" s="2"/>
      <c r="D336" s="5"/>
      <c r="E336" s="2"/>
      <c r="F336" s="2"/>
      <c r="G336" s="2"/>
      <c r="H336" s="2"/>
      <c r="I336" s="2"/>
      <c r="J336" s="2"/>
      <c r="K336" s="2"/>
      <c r="L336" s="2"/>
      <c r="M336" s="2"/>
      <c r="N336" s="2"/>
      <c r="O336" s="2"/>
      <c r="P336" s="2"/>
      <c r="Q336" s="2"/>
      <c r="R336" s="2"/>
      <c r="S336" s="2"/>
      <c r="T336" s="2"/>
      <c r="U336" s="2"/>
      <c r="V336" s="2"/>
      <c r="W336" s="2"/>
      <c r="X336" s="2"/>
      <c r="Y336" s="2"/>
      <c r="Z336" s="2"/>
      <c r="AA336" s="2"/>
    </row>
    <row r="337" spans="2:27" ht="16.5" customHeight="1">
      <c r="B337" s="2"/>
      <c r="C337" s="2"/>
      <c r="D337" s="5"/>
      <c r="E337" s="2"/>
      <c r="F337" s="2"/>
      <c r="G337" s="2"/>
      <c r="H337" s="2"/>
      <c r="I337" s="2"/>
      <c r="J337" s="2"/>
      <c r="K337" s="2"/>
      <c r="L337" s="2"/>
      <c r="M337" s="2"/>
      <c r="N337" s="2"/>
      <c r="O337" s="2"/>
      <c r="P337" s="2"/>
      <c r="Q337" s="2"/>
      <c r="R337" s="2"/>
      <c r="S337" s="2"/>
      <c r="T337" s="2"/>
      <c r="U337" s="2"/>
      <c r="V337" s="2"/>
      <c r="W337" s="2"/>
      <c r="X337" s="2"/>
      <c r="Y337" s="2"/>
      <c r="Z337" s="2"/>
      <c r="AA337" s="2"/>
    </row>
    <row r="338" spans="2:27" ht="16.5" customHeight="1">
      <c r="B338" s="2"/>
      <c r="C338" s="2"/>
      <c r="D338" s="5"/>
      <c r="E338" s="2"/>
      <c r="F338" s="2"/>
      <c r="G338" s="2"/>
      <c r="H338" s="2"/>
      <c r="I338" s="2"/>
      <c r="J338" s="2"/>
      <c r="K338" s="2"/>
      <c r="L338" s="2"/>
      <c r="M338" s="2"/>
      <c r="N338" s="2"/>
      <c r="O338" s="2"/>
      <c r="P338" s="2"/>
      <c r="Q338" s="2"/>
      <c r="R338" s="2"/>
      <c r="S338" s="2"/>
      <c r="T338" s="2"/>
      <c r="U338" s="2"/>
      <c r="V338" s="2"/>
      <c r="W338" s="2"/>
      <c r="X338" s="2"/>
      <c r="Y338" s="2"/>
      <c r="Z338" s="2"/>
      <c r="AA338" s="2"/>
    </row>
    <row r="339" spans="2:27" ht="16.5" customHeight="1">
      <c r="B339" s="2"/>
      <c r="C339" s="2"/>
      <c r="D339" s="5"/>
      <c r="E339" s="2"/>
      <c r="F339" s="2"/>
      <c r="G339" s="2"/>
      <c r="H339" s="2"/>
      <c r="I339" s="2"/>
      <c r="J339" s="2"/>
      <c r="K339" s="2"/>
      <c r="L339" s="2"/>
      <c r="M339" s="2"/>
      <c r="N339" s="2"/>
      <c r="O339" s="2"/>
      <c r="P339" s="2"/>
      <c r="Q339" s="2"/>
      <c r="R339" s="2"/>
      <c r="S339" s="2"/>
      <c r="T339" s="2"/>
      <c r="U339" s="2"/>
      <c r="V339" s="2"/>
      <c r="W339" s="2"/>
      <c r="X339" s="2"/>
      <c r="Y339" s="2"/>
      <c r="Z339" s="2"/>
      <c r="AA339" s="2"/>
    </row>
    <row r="340" spans="2:27" ht="16.5" customHeight="1">
      <c r="B340" s="2"/>
      <c r="C340" s="2"/>
      <c r="D340" s="5"/>
      <c r="E340" s="2"/>
      <c r="F340" s="2"/>
      <c r="G340" s="2"/>
      <c r="H340" s="2"/>
      <c r="I340" s="2"/>
      <c r="J340" s="2"/>
      <c r="K340" s="2"/>
      <c r="L340" s="2"/>
      <c r="M340" s="2"/>
      <c r="N340" s="2"/>
      <c r="O340" s="2"/>
      <c r="P340" s="2"/>
      <c r="Q340" s="2"/>
      <c r="R340" s="2"/>
      <c r="S340" s="2"/>
      <c r="T340" s="2"/>
      <c r="U340" s="2"/>
      <c r="V340" s="2"/>
      <c r="W340" s="2"/>
      <c r="X340" s="2"/>
      <c r="Y340" s="2"/>
      <c r="Z340" s="2"/>
      <c r="AA340" s="2"/>
    </row>
    <row r="341" spans="2:27" ht="16.5" customHeight="1">
      <c r="B341" s="2"/>
      <c r="C341" s="2"/>
      <c r="D341" s="5"/>
      <c r="E341" s="2"/>
      <c r="F341" s="2"/>
      <c r="G341" s="2"/>
      <c r="H341" s="2"/>
      <c r="I341" s="2"/>
      <c r="J341" s="2"/>
      <c r="K341" s="2"/>
      <c r="L341" s="2"/>
      <c r="M341" s="2"/>
      <c r="N341" s="2"/>
      <c r="O341" s="2"/>
      <c r="P341" s="2"/>
      <c r="Q341" s="2"/>
      <c r="R341" s="2"/>
      <c r="S341" s="2"/>
      <c r="T341" s="2"/>
      <c r="U341" s="2"/>
      <c r="V341" s="2"/>
      <c r="W341" s="2"/>
      <c r="X341" s="2"/>
      <c r="Y341" s="2"/>
      <c r="Z341" s="2"/>
      <c r="AA341" s="2"/>
    </row>
    <row r="342" spans="2:27" ht="16.5" customHeight="1">
      <c r="B342" s="2"/>
      <c r="C342" s="2"/>
      <c r="D342" s="5"/>
      <c r="E342" s="2"/>
      <c r="F342" s="2"/>
      <c r="G342" s="2"/>
      <c r="H342" s="2"/>
      <c r="I342" s="2"/>
      <c r="J342" s="2"/>
      <c r="K342" s="2"/>
      <c r="L342" s="2"/>
      <c r="M342" s="2"/>
      <c r="N342" s="2"/>
      <c r="O342" s="2"/>
      <c r="P342" s="2"/>
      <c r="Q342" s="2"/>
      <c r="R342" s="2"/>
      <c r="S342" s="2"/>
      <c r="T342" s="2"/>
      <c r="U342" s="2"/>
      <c r="V342" s="2"/>
      <c r="W342" s="2"/>
      <c r="X342" s="2"/>
      <c r="Y342" s="2"/>
      <c r="Z342" s="2"/>
      <c r="AA342" s="2"/>
    </row>
    <row r="343" spans="2:27" ht="16.5" customHeight="1">
      <c r="B343" s="2"/>
      <c r="C343" s="2"/>
      <c r="D343" s="5"/>
      <c r="E343" s="2"/>
      <c r="F343" s="2"/>
      <c r="G343" s="2"/>
      <c r="H343" s="2"/>
      <c r="I343" s="2"/>
      <c r="J343" s="2"/>
      <c r="K343" s="2"/>
      <c r="L343" s="2"/>
      <c r="M343" s="2"/>
      <c r="N343" s="2"/>
      <c r="O343" s="2"/>
      <c r="P343" s="2"/>
      <c r="Q343" s="2"/>
      <c r="R343" s="2"/>
      <c r="S343" s="2"/>
      <c r="T343" s="2"/>
      <c r="U343" s="2"/>
      <c r="V343" s="2"/>
      <c r="W343" s="2"/>
      <c r="X343" s="2"/>
      <c r="Y343" s="2"/>
      <c r="Z343" s="2"/>
      <c r="AA343" s="2"/>
    </row>
    <row r="344" spans="2:27" ht="16.5" customHeight="1">
      <c r="B344" s="2"/>
      <c r="C344" s="2"/>
      <c r="D344" s="5"/>
      <c r="E344" s="2"/>
      <c r="F344" s="2"/>
      <c r="G344" s="2"/>
      <c r="H344" s="2"/>
      <c r="I344" s="2"/>
      <c r="J344" s="2"/>
      <c r="K344" s="2"/>
      <c r="L344" s="2"/>
      <c r="M344" s="2"/>
      <c r="N344" s="2"/>
      <c r="O344" s="2"/>
      <c r="P344" s="2"/>
      <c r="Q344" s="2"/>
      <c r="R344" s="2"/>
      <c r="S344" s="2"/>
      <c r="T344" s="2"/>
      <c r="U344" s="2"/>
      <c r="V344" s="2"/>
      <c r="W344" s="2"/>
      <c r="X344" s="2"/>
      <c r="Y344" s="2"/>
      <c r="Z344" s="2"/>
      <c r="AA344" s="2"/>
    </row>
    <row r="345" spans="2:27" ht="16.5" customHeight="1">
      <c r="B345" s="2"/>
      <c r="C345" s="2"/>
      <c r="D345" s="5"/>
      <c r="E345" s="2"/>
      <c r="F345" s="2"/>
      <c r="G345" s="2"/>
      <c r="H345" s="2"/>
      <c r="I345" s="2"/>
      <c r="J345" s="2"/>
      <c r="K345" s="2"/>
      <c r="L345" s="2"/>
      <c r="M345" s="2"/>
      <c r="N345" s="2"/>
      <c r="O345" s="2"/>
      <c r="P345" s="2"/>
      <c r="Q345" s="2"/>
      <c r="R345" s="2"/>
      <c r="S345" s="2"/>
      <c r="T345" s="2"/>
      <c r="U345" s="2"/>
      <c r="V345" s="2"/>
      <c r="W345" s="2"/>
      <c r="X345" s="2"/>
      <c r="Y345" s="2"/>
      <c r="Z345" s="2"/>
      <c r="AA345" s="2"/>
    </row>
    <row r="346" spans="2:27" ht="16.5" customHeight="1">
      <c r="B346" s="2"/>
      <c r="C346" s="2"/>
      <c r="D346" s="5"/>
      <c r="E346" s="2"/>
      <c r="F346" s="2"/>
      <c r="G346" s="2"/>
      <c r="H346" s="2"/>
      <c r="I346" s="2"/>
      <c r="J346" s="2"/>
      <c r="K346" s="2"/>
      <c r="L346" s="2"/>
      <c r="M346" s="2"/>
      <c r="N346" s="2"/>
      <c r="O346" s="2"/>
      <c r="P346" s="2"/>
      <c r="Q346" s="2"/>
      <c r="R346" s="2"/>
      <c r="S346" s="2"/>
      <c r="T346" s="2"/>
      <c r="U346" s="2"/>
      <c r="V346" s="2"/>
      <c r="W346" s="2"/>
      <c r="X346" s="2"/>
      <c r="Y346" s="2"/>
      <c r="Z346" s="2"/>
      <c r="AA346" s="2"/>
    </row>
    <row r="347" spans="2:27" ht="16.5" customHeight="1">
      <c r="B347" s="2"/>
      <c r="C347" s="2"/>
      <c r="D347" s="5"/>
      <c r="E347" s="2"/>
      <c r="F347" s="2"/>
      <c r="G347" s="2"/>
      <c r="H347" s="2"/>
      <c r="I347" s="2"/>
      <c r="J347" s="2"/>
      <c r="K347" s="2"/>
      <c r="L347" s="2"/>
      <c r="M347" s="2"/>
      <c r="N347" s="2"/>
      <c r="O347" s="2"/>
      <c r="P347" s="2"/>
      <c r="Q347" s="2"/>
      <c r="R347" s="2"/>
      <c r="S347" s="2"/>
      <c r="T347" s="2"/>
      <c r="U347" s="2"/>
      <c r="V347" s="2"/>
      <c r="W347" s="2"/>
      <c r="X347" s="2"/>
      <c r="Y347" s="2"/>
      <c r="Z347" s="2"/>
      <c r="AA347" s="2"/>
    </row>
    <row r="348" spans="2:27" ht="16.5" customHeight="1">
      <c r="B348" s="2"/>
      <c r="C348" s="2"/>
      <c r="D348" s="5"/>
      <c r="E348" s="2"/>
      <c r="F348" s="2"/>
      <c r="G348" s="2"/>
      <c r="H348" s="2"/>
      <c r="I348" s="2"/>
      <c r="J348" s="2"/>
      <c r="K348" s="2"/>
      <c r="L348" s="2"/>
      <c r="M348" s="2"/>
      <c r="N348" s="2"/>
      <c r="O348" s="2"/>
      <c r="P348" s="2"/>
      <c r="Q348" s="2"/>
      <c r="R348" s="2"/>
      <c r="S348" s="2"/>
      <c r="T348" s="2"/>
      <c r="U348" s="2"/>
      <c r="V348" s="2"/>
      <c r="W348" s="2"/>
      <c r="X348" s="2"/>
      <c r="Y348" s="2"/>
      <c r="Z348" s="2"/>
      <c r="AA348" s="2"/>
    </row>
    <row r="349" spans="2:27" ht="16.5" customHeight="1">
      <c r="B349" s="2"/>
      <c r="C349" s="2"/>
      <c r="D349" s="5"/>
      <c r="E349" s="2"/>
      <c r="F349" s="2"/>
      <c r="G349" s="2"/>
      <c r="H349" s="2"/>
      <c r="I349" s="2"/>
      <c r="J349" s="2"/>
      <c r="K349" s="2"/>
      <c r="L349" s="2"/>
      <c r="M349" s="2"/>
      <c r="N349" s="2"/>
      <c r="O349" s="2"/>
      <c r="P349" s="2"/>
      <c r="Q349" s="2"/>
      <c r="R349" s="2"/>
      <c r="S349" s="2"/>
      <c r="T349" s="2"/>
      <c r="U349" s="2"/>
      <c r="V349" s="2"/>
      <c r="W349" s="2"/>
      <c r="X349" s="2"/>
      <c r="Y349" s="2"/>
      <c r="Z349" s="2"/>
      <c r="AA349" s="2"/>
    </row>
    <row r="350" spans="2:27" ht="16.5" customHeight="1">
      <c r="B350" s="2"/>
      <c r="C350" s="2"/>
      <c r="D350" s="5"/>
      <c r="E350" s="2"/>
      <c r="F350" s="2"/>
      <c r="G350" s="2"/>
      <c r="H350" s="2"/>
      <c r="I350" s="2"/>
      <c r="J350" s="2"/>
      <c r="K350" s="2"/>
      <c r="L350" s="2"/>
      <c r="M350" s="2"/>
      <c r="N350" s="2"/>
      <c r="O350" s="2"/>
      <c r="P350" s="2"/>
      <c r="Q350" s="2"/>
      <c r="R350" s="2"/>
      <c r="S350" s="2"/>
      <c r="T350" s="2"/>
      <c r="U350" s="2"/>
      <c r="V350" s="2"/>
      <c r="W350" s="2"/>
      <c r="X350" s="2"/>
      <c r="Y350" s="2"/>
      <c r="Z350" s="2"/>
      <c r="AA350" s="2"/>
    </row>
    <row r="351" spans="2:27" ht="16.5" customHeight="1">
      <c r="B351" s="2"/>
      <c r="C351" s="2"/>
      <c r="D351" s="5"/>
      <c r="E351" s="2"/>
      <c r="F351" s="2"/>
      <c r="G351" s="2"/>
      <c r="H351" s="2"/>
      <c r="I351" s="2"/>
      <c r="J351" s="2"/>
      <c r="K351" s="2"/>
      <c r="L351" s="2"/>
      <c r="M351" s="2"/>
      <c r="N351" s="2"/>
      <c r="O351" s="2"/>
      <c r="P351" s="2"/>
      <c r="Q351" s="2"/>
      <c r="R351" s="2"/>
      <c r="S351" s="2"/>
      <c r="T351" s="2"/>
      <c r="U351" s="2"/>
      <c r="V351" s="2"/>
      <c r="W351" s="2"/>
      <c r="X351" s="2"/>
      <c r="Y351" s="2"/>
      <c r="Z351" s="2"/>
      <c r="AA351" s="2"/>
    </row>
    <row r="352" spans="2:27" ht="16.5" customHeight="1">
      <c r="B352" s="2"/>
      <c r="C352" s="2"/>
      <c r="D352" s="5"/>
      <c r="E352" s="2"/>
      <c r="F352" s="2"/>
      <c r="G352" s="2"/>
      <c r="H352" s="2"/>
      <c r="I352" s="2"/>
      <c r="J352" s="2"/>
      <c r="K352" s="2"/>
      <c r="L352" s="2"/>
      <c r="M352" s="2"/>
      <c r="N352" s="2"/>
      <c r="O352" s="2"/>
      <c r="P352" s="2"/>
      <c r="Q352" s="2"/>
      <c r="R352" s="2"/>
      <c r="S352" s="2"/>
      <c r="T352" s="2"/>
      <c r="U352" s="2"/>
      <c r="V352" s="2"/>
      <c r="W352" s="2"/>
      <c r="X352" s="2"/>
      <c r="Y352" s="2"/>
      <c r="Z352" s="2"/>
      <c r="AA352" s="2"/>
    </row>
    <row r="353" spans="2:27" ht="16.5" customHeight="1">
      <c r="B353" s="2"/>
      <c r="C353" s="2"/>
      <c r="D353" s="5"/>
      <c r="E353" s="2"/>
      <c r="F353" s="2"/>
      <c r="G353" s="2"/>
      <c r="H353" s="2"/>
      <c r="I353" s="2"/>
      <c r="J353" s="2"/>
      <c r="K353" s="2"/>
      <c r="L353" s="2"/>
      <c r="M353" s="2"/>
      <c r="N353" s="2"/>
      <c r="O353" s="2"/>
      <c r="P353" s="2"/>
      <c r="Q353" s="2"/>
      <c r="R353" s="2"/>
      <c r="S353" s="2"/>
      <c r="T353" s="2"/>
      <c r="U353" s="2"/>
      <c r="V353" s="2"/>
      <c r="W353" s="2"/>
      <c r="X353" s="2"/>
      <c r="Y353" s="2"/>
      <c r="Z353" s="2"/>
      <c r="AA353" s="2"/>
    </row>
    <row r="354" spans="2:27" ht="16.5" customHeight="1">
      <c r="B354" s="2"/>
      <c r="C354" s="2"/>
      <c r="D354" s="5"/>
      <c r="E354" s="2"/>
      <c r="F354" s="2"/>
      <c r="G354" s="2"/>
      <c r="H354" s="2"/>
      <c r="I354" s="2"/>
      <c r="J354" s="2"/>
      <c r="K354" s="2"/>
      <c r="L354" s="2"/>
      <c r="M354" s="2"/>
      <c r="N354" s="2"/>
      <c r="O354" s="2"/>
      <c r="P354" s="2"/>
      <c r="Q354" s="2"/>
      <c r="R354" s="2"/>
      <c r="S354" s="2"/>
      <c r="T354" s="2"/>
      <c r="U354" s="2"/>
      <c r="V354" s="2"/>
      <c r="W354" s="2"/>
      <c r="X354" s="2"/>
      <c r="Y354" s="2"/>
      <c r="Z354" s="2"/>
      <c r="AA354" s="2"/>
    </row>
    <row r="355" spans="2:27" ht="16.5" customHeight="1">
      <c r="B355" s="2"/>
      <c r="C355" s="2"/>
      <c r="D355" s="5"/>
      <c r="E355" s="2"/>
      <c r="F355" s="2"/>
      <c r="G355" s="2"/>
      <c r="H355" s="2"/>
      <c r="I355" s="2"/>
      <c r="J355" s="2"/>
      <c r="K355" s="2"/>
      <c r="L355" s="2"/>
      <c r="M355" s="2"/>
      <c r="N355" s="2"/>
      <c r="O355" s="2"/>
      <c r="P355" s="2"/>
      <c r="Q355" s="2"/>
      <c r="R355" s="2"/>
      <c r="S355" s="2"/>
      <c r="T355" s="2"/>
      <c r="U355" s="2"/>
      <c r="V355" s="2"/>
      <c r="W355" s="2"/>
      <c r="X355" s="2"/>
      <c r="Y355" s="2"/>
      <c r="Z355" s="2"/>
      <c r="AA355" s="2"/>
    </row>
    <row r="356" spans="2:27" ht="16.5" customHeight="1">
      <c r="B356" s="2"/>
      <c r="C356" s="2"/>
      <c r="D356" s="5"/>
      <c r="E356" s="2"/>
      <c r="F356" s="2"/>
      <c r="G356" s="2"/>
      <c r="H356" s="2"/>
      <c r="I356" s="2"/>
      <c r="J356" s="2"/>
      <c r="K356" s="2"/>
      <c r="L356" s="2"/>
      <c r="M356" s="2"/>
      <c r="N356" s="2"/>
      <c r="O356" s="2"/>
      <c r="P356" s="2"/>
      <c r="Q356" s="2"/>
      <c r="R356" s="2"/>
      <c r="S356" s="2"/>
      <c r="T356" s="2"/>
      <c r="U356" s="2"/>
      <c r="V356" s="2"/>
      <c r="W356" s="2"/>
      <c r="X356" s="2"/>
      <c r="Y356" s="2"/>
      <c r="Z356" s="2"/>
      <c r="AA356" s="2"/>
    </row>
    <row r="357" spans="2:27" ht="16.5" customHeight="1">
      <c r="B357" s="2"/>
      <c r="C357" s="2"/>
      <c r="D357" s="5"/>
      <c r="E357" s="2"/>
      <c r="F357" s="2"/>
      <c r="G357" s="2"/>
      <c r="H357" s="2"/>
      <c r="I357" s="2"/>
      <c r="J357" s="2"/>
      <c r="K357" s="2"/>
      <c r="L357" s="2"/>
      <c r="M357" s="2"/>
      <c r="N357" s="2"/>
      <c r="O357" s="2"/>
      <c r="P357" s="2"/>
      <c r="Q357" s="2"/>
      <c r="R357" s="2"/>
      <c r="S357" s="2"/>
      <c r="T357" s="2"/>
      <c r="U357" s="2"/>
      <c r="V357" s="2"/>
      <c r="W357" s="2"/>
      <c r="X357" s="2"/>
      <c r="Y357" s="2"/>
      <c r="Z357" s="2"/>
      <c r="AA357" s="2"/>
    </row>
    <row r="358" spans="2:27" ht="16.5" customHeight="1">
      <c r="B358" s="2"/>
      <c r="C358" s="2"/>
      <c r="D358" s="5"/>
      <c r="E358" s="2"/>
      <c r="F358" s="2"/>
      <c r="G358" s="2"/>
      <c r="H358" s="2"/>
      <c r="I358" s="2"/>
      <c r="J358" s="2"/>
      <c r="K358" s="2"/>
      <c r="L358" s="2"/>
      <c r="M358" s="2"/>
      <c r="N358" s="2"/>
      <c r="O358" s="2"/>
      <c r="P358" s="2"/>
      <c r="Q358" s="2"/>
      <c r="R358" s="2"/>
      <c r="S358" s="2"/>
      <c r="T358" s="2"/>
      <c r="U358" s="2"/>
      <c r="V358" s="2"/>
      <c r="W358" s="2"/>
      <c r="X358" s="2"/>
      <c r="Y358" s="2"/>
      <c r="Z358" s="2"/>
      <c r="AA358" s="2"/>
    </row>
    <row r="359" spans="2:27" ht="16.5" customHeight="1">
      <c r="B359" s="2"/>
      <c r="C359" s="2"/>
      <c r="D359" s="5"/>
      <c r="E359" s="2"/>
      <c r="F359" s="2"/>
      <c r="G359" s="2"/>
      <c r="H359" s="2"/>
      <c r="I359" s="2"/>
      <c r="J359" s="2"/>
      <c r="K359" s="2"/>
      <c r="L359" s="2"/>
      <c r="M359" s="2"/>
      <c r="N359" s="2"/>
      <c r="O359" s="2"/>
      <c r="P359" s="2"/>
      <c r="Q359" s="2"/>
      <c r="R359" s="2"/>
      <c r="S359" s="2"/>
      <c r="T359" s="2"/>
      <c r="U359" s="2"/>
      <c r="V359" s="2"/>
      <c r="W359" s="2"/>
      <c r="X359" s="2"/>
      <c r="Y359" s="2"/>
      <c r="Z359" s="2"/>
      <c r="AA359" s="2"/>
    </row>
    <row r="360" spans="2:27" ht="16.5" customHeight="1">
      <c r="B360" s="2"/>
      <c r="C360" s="2"/>
      <c r="D360" s="5"/>
      <c r="E360" s="2"/>
      <c r="F360" s="2"/>
      <c r="G360" s="2"/>
      <c r="H360" s="2"/>
      <c r="I360" s="2"/>
      <c r="J360" s="2"/>
      <c r="K360" s="2"/>
      <c r="L360" s="2"/>
      <c r="M360" s="2"/>
      <c r="N360" s="2"/>
      <c r="O360" s="2"/>
      <c r="P360" s="2"/>
      <c r="Q360" s="2"/>
      <c r="R360" s="2"/>
      <c r="S360" s="2"/>
      <c r="T360" s="2"/>
      <c r="U360" s="2"/>
      <c r="V360" s="2"/>
      <c r="W360" s="2"/>
      <c r="X360" s="2"/>
      <c r="Y360" s="2"/>
      <c r="Z360" s="2"/>
      <c r="AA360" s="2"/>
    </row>
    <row r="361" spans="2:27" ht="16.5" customHeight="1">
      <c r="B361" s="2"/>
      <c r="C361" s="2"/>
      <c r="D361" s="5"/>
      <c r="E361" s="2"/>
      <c r="F361" s="2"/>
      <c r="G361" s="2"/>
      <c r="H361" s="2"/>
      <c r="I361" s="2"/>
      <c r="J361" s="2"/>
      <c r="K361" s="2"/>
      <c r="L361" s="2"/>
      <c r="M361" s="2"/>
      <c r="N361" s="2"/>
      <c r="O361" s="2"/>
      <c r="P361" s="2"/>
      <c r="Q361" s="2"/>
      <c r="R361" s="2"/>
      <c r="S361" s="2"/>
      <c r="T361" s="2"/>
      <c r="U361" s="2"/>
      <c r="V361" s="2"/>
      <c r="W361" s="2"/>
      <c r="X361" s="2"/>
      <c r="Y361" s="2"/>
      <c r="Z361" s="2"/>
      <c r="AA361" s="2"/>
    </row>
    <row r="362" spans="2:27" ht="16.5" customHeight="1">
      <c r="B362" s="2"/>
      <c r="C362" s="2"/>
      <c r="D362" s="5"/>
      <c r="E362" s="2"/>
      <c r="F362" s="2"/>
      <c r="G362" s="2"/>
      <c r="H362" s="2"/>
      <c r="I362" s="2"/>
      <c r="J362" s="2"/>
      <c r="K362" s="2"/>
      <c r="L362" s="2"/>
      <c r="M362" s="2"/>
      <c r="N362" s="2"/>
      <c r="O362" s="2"/>
      <c r="P362" s="2"/>
      <c r="Q362" s="2"/>
      <c r="R362" s="2"/>
      <c r="S362" s="2"/>
      <c r="T362" s="2"/>
      <c r="U362" s="2"/>
      <c r="V362" s="2"/>
      <c r="W362" s="2"/>
      <c r="X362" s="2"/>
      <c r="Y362" s="2"/>
      <c r="Z362" s="2"/>
      <c r="AA362" s="2"/>
    </row>
    <row r="363" spans="2:27" ht="16.5" customHeight="1">
      <c r="B363" s="2"/>
      <c r="C363" s="2"/>
      <c r="D363" s="5"/>
      <c r="E363" s="2"/>
      <c r="F363" s="2"/>
      <c r="G363" s="2"/>
      <c r="H363" s="2"/>
      <c r="I363" s="2"/>
      <c r="J363" s="2"/>
      <c r="K363" s="2"/>
      <c r="L363" s="2"/>
      <c r="M363" s="2"/>
      <c r="N363" s="2"/>
      <c r="O363" s="2"/>
      <c r="P363" s="2"/>
      <c r="Q363" s="2"/>
      <c r="R363" s="2"/>
      <c r="S363" s="2"/>
      <c r="T363" s="2"/>
      <c r="U363" s="2"/>
      <c r="V363" s="2"/>
      <c r="W363" s="2"/>
      <c r="X363" s="2"/>
      <c r="Y363" s="2"/>
      <c r="Z363" s="2"/>
      <c r="AA363" s="2"/>
    </row>
    <row r="364" spans="2:27" ht="16.5" customHeight="1">
      <c r="B364" s="2"/>
      <c r="C364" s="2"/>
      <c r="D364" s="5"/>
      <c r="E364" s="2"/>
      <c r="F364" s="2"/>
      <c r="G364" s="2"/>
      <c r="H364" s="2"/>
      <c r="I364" s="2"/>
      <c r="J364" s="2"/>
      <c r="K364" s="2"/>
      <c r="L364" s="2"/>
      <c r="M364" s="2"/>
      <c r="N364" s="2"/>
      <c r="O364" s="2"/>
      <c r="P364" s="2"/>
      <c r="Q364" s="2"/>
      <c r="R364" s="2"/>
      <c r="S364" s="2"/>
      <c r="T364" s="2"/>
      <c r="U364" s="2"/>
      <c r="V364" s="2"/>
      <c r="W364" s="2"/>
      <c r="X364" s="2"/>
      <c r="Y364" s="2"/>
      <c r="Z364" s="2"/>
      <c r="AA364" s="2"/>
    </row>
    <row r="365" spans="2:27" ht="16.5" customHeight="1">
      <c r="B365" s="2"/>
      <c r="C365" s="2"/>
      <c r="D365" s="5"/>
      <c r="E365" s="2"/>
      <c r="F365" s="2"/>
      <c r="G365" s="2"/>
      <c r="H365" s="2"/>
      <c r="I365" s="2"/>
      <c r="J365" s="2"/>
      <c r="K365" s="2"/>
      <c r="L365" s="2"/>
      <c r="M365" s="2"/>
      <c r="N365" s="2"/>
      <c r="O365" s="2"/>
      <c r="P365" s="2"/>
      <c r="Q365" s="2"/>
      <c r="R365" s="2"/>
      <c r="S365" s="2"/>
      <c r="T365" s="2"/>
      <c r="U365" s="2"/>
      <c r="V365" s="2"/>
      <c r="W365" s="2"/>
      <c r="X365" s="2"/>
      <c r="Y365" s="2"/>
      <c r="Z365" s="2"/>
      <c r="AA365" s="2"/>
    </row>
    <row r="366" spans="2:27" ht="16.5" customHeight="1">
      <c r="B366" s="2"/>
      <c r="C366" s="2"/>
      <c r="D366" s="5"/>
      <c r="E366" s="2"/>
      <c r="F366" s="2"/>
      <c r="G366" s="2"/>
      <c r="H366" s="2"/>
      <c r="I366" s="2"/>
      <c r="J366" s="2"/>
      <c r="K366" s="2"/>
      <c r="L366" s="2"/>
      <c r="M366" s="2"/>
      <c r="N366" s="2"/>
      <c r="O366" s="2"/>
      <c r="P366" s="2"/>
      <c r="Q366" s="2"/>
      <c r="R366" s="2"/>
      <c r="S366" s="2"/>
      <c r="T366" s="2"/>
      <c r="U366" s="2"/>
      <c r="V366" s="2"/>
      <c r="W366" s="2"/>
      <c r="X366" s="2"/>
      <c r="Y366" s="2"/>
      <c r="Z366" s="2"/>
      <c r="AA366" s="2"/>
    </row>
    <row r="367" spans="2:27" ht="16.5" customHeight="1">
      <c r="B367" s="2"/>
      <c r="C367" s="2"/>
      <c r="D367" s="5"/>
      <c r="E367" s="2"/>
      <c r="F367" s="2"/>
      <c r="G367" s="2"/>
      <c r="H367" s="2"/>
      <c r="I367" s="2"/>
      <c r="J367" s="2"/>
      <c r="K367" s="2"/>
      <c r="L367" s="2"/>
      <c r="M367" s="2"/>
      <c r="N367" s="2"/>
      <c r="O367" s="2"/>
      <c r="P367" s="2"/>
      <c r="Q367" s="2"/>
      <c r="R367" s="2"/>
      <c r="S367" s="2"/>
      <c r="T367" s="2"/>
      <c r="U367" s="2"/>
      <c r="V367" s="2"/>
      <c r="W367" s="2"/>
      <c r="X367" s="2"/>
      <c r="Y367" s="2"/>
      <c r="Z367" s="2"/>
      <c r="AA367" s="2"/>
    </row>
    <row r="368" spans="2:27" ht="16.5" customHeight="1">
      <c r="B368" s="2"/>
      <c r="C368" s="2"/>
      <c r="D368" s="5"/>
      <c r="E368" s="2"/>
      <c r="F368" s="2"/>
      <c r="G368" s="2"/>
      <c r="H368" s="2"/>
      <c r="I368" s="2"/>
      <c r="J368" s="2"/>
      <c r="K368" s="2"/>
      <c r="L368" s="2"/>
      <c r="M368" s="2"/>
      <c r="N368" s="2"/>
      <c r="O368" s="2"/>
      <c r="P368" s="2"/>
      <c r="Q368" s="2"/>
      <c r="R368" s="2"/>
      <c r="S368" s="2"/>
      <c r="T368" s="2"/>
      <c r="U368" s="2"/>
      <c r="V368" s="2"/>
      <c r="W368" s="2"/>
      <c r="X368" s="2"/>
      <c r="Y368" s="2"/>
      <c r="Z368" s="2"/>
      <c r="AA368" s="2"/>
    </row>
    <row r="369" spans="2:27" ht="16.5" customHeight="1">
      <c r="B369" s="2"/>
      <c r="C369" s="2"/>
      <c r="D369" s="5"/>
      <c r="E369" s="2"/>
      <c r="F369" s="2"/>
      <c r="G369" s="2"/>
      <c r="H369" s="2"/>
      <c r="I369" s="2"/>
      <c r="J369" s="2"/>
      <c r="K369" s="2"/>
      <c r="L369" s="2"/>
      <c r="M369" s="2"/>
      <c r="N369" s="2"/>
      <c r="O369" s="2"/>
      <c r="P369" s="2"/>
      <c r="Q369" s="2"/>
      <c r="R369" s="2"/>
      <c r="S369" s="2"/>
      <c r="T369" s="2"/>
      <c r="U369" s="2"/>
      <c r="V369" s="2"/>
      <c r="W369" s="2"/>
      <c r="X369" s="2"/>
      <c r="Y369" s="2"/>
      <c r="Z369" s="2"/>
      <c r="AA369" s="2"/>
    </row>
    <row r="370" spans="2:27" ht="16.5" customHeight="1">
      <c r="B370" s="2"/>
      <c r="C370" s="2"/>
      <c r="D370" s="5"/>
      <c r="E370" s="2"/>
      <c r="F370" s="2"/>
      <c r="G370" s="2"/>
      <c r="H370" s="2"/>
      <c r="I370" s="2"/>
      <c r="J370" s="2"/>
      <c r="K370" s="2"/>
      <c r="L370" s="2"/>
      <c r="M370" s="2"/>
      <c r="N370" s="2"/>
      <c r="O370" s="2"/>
      <c r="P370" s="2"/>
      <c r="Q370" s="2"/>
      <c r="R370" s="2"/>
      <c r="S370" s="2"/>
      <c r="T370" s="2"/>
      <c r="U370" s="2"/>
      <c r="V370" s="2"/>
      <c r="W370" s="2"/>
      <c r="X370" s="2"/>
      <c r="Y370" s="2"/>
      <c r="Z370" s="2"/>
      <c r="AA370" s="2"/>
    </row>
    <row r="371" spans="2:27" ht="16.5" customHeight="1">
      <c r="B371" s="2"/>
      <c r="C371" s="2"/>
      <c r="D371" s="5"/>
      <c r="E371" s="2"/>
      <c r="F371" s="2"/>
      <c r="G371" s="2"/>
      <c r="H371" s="2"/>
      <c r="I371" s="2"/>
      <c r="J371" s="2"/>
      <c r="K371" s="2"/>
      <c r="L371" s="2"/>
      <c r="M371" s="2"/>
      <c r="N371" s="2"/>
      <c r="O371" s="2"/>
      <c r="P371" s="2"/>
      <c r="Q371" s="2"/>
      <c r="R371" s="2"/>
      <c r="S371" s="2"/>
      <c r="T371" s="2"/>
      <c r="U371" s="2"/>
      <c r="V371" s="2"/>
      <c r="W371" s="2"/>
      <c r="X371" s="2"/>
      <c r="Y371" s="2"/>
      <c r="Z371" s="2"/>
      <c r="AA371" s="2"/>
    </row>
    <row r="372" spans="2:27" ht="16.5" customHeight="1">
      <c r="B372" s="2"/>
      <c r="C372" s="2"/>
      <c r="D372" s="5"/>
      <c r="E372" s="2"/>
      <c r="F372" s="2"/>
      <c r="G372" s="2"/>
      <c r="H372" s="2"/>
      <c r="I372" s="2"/>
      <c r="J372" s="2"/>
      <c r="K372" s="2"/>
      <c r="L372" s="2"/>
      <c r="M372" s="2"/>
      <c r="N372" s="2"/>
      <c r="O372" s="2"/>
      <c r="P372" s="2"/>
      <c r="Q372" s="2"/>
      <c r="R372" s="2"/>
      <c r="S372" s="2"/>
      <c r="T372" s="2"/>
      <c r="U372" s="2"/>
      <c r="V372" s="2"/>
      <c r="W372" s="2"/>
      <c r="X372" s="2"/>
      <c r="Y372" s="2"/>
      <c r="Z372" s="2"/>
      <c r="AA372" s="2"/>
    </row>
    <row r="373" spans="2:27" ht="16.5" customHeight="1">
      <c r="B373" s="2"/>
      <c r="C373" s="2"/>
      <c r="D373" s="5"/>
      <c r="E373" s="2"/>
      <c r="F373" s="2"/>
      <c r="G373" s="2"/>
      <c r="H373" s="2"/>
      <c r="I373" s="2"/>
      <c r="J373" s="2"/>
      <c r="K373" s="2"/>
      <c r="L373" s="2"/>
      <c r="M373" s="2"/>
      <c r="N373" s="2"/>
      <c r="O373" s="2"/>
      <c r="P373" s="2"/>
      <c r="Q373" s="2"/>
      <c r="R373" s="2"/>
      <c r="S373" s="2"/>
      <c r="T373" s="2"/>
      <c r="U373" s="2"/>
      <c r="V373" s="2"/>
      <c r="W373" s="2"/>
      <c r="X373" s="2"/>
      <c r="Y373" s="2"/>
      <c r="Z373" s="2"/>
      <c r="AA373" s="2"/>
    </row>
    <row r="374" spans="2:27" ht="16.5" customHeight="1">
      <c r="B374" s="2"/>
      <c r="C374" s="2"/>
      <c r="D374" s="5"/>
      <c r="E374" s="2"/>
      <c r="F374" s="2"/>
      <c r="G374" s="2"/>
      <c r="H374" s="2"/>
      <c r="I374" s="2"/>
      <c r="J374" s="2"/>
      <c r="K374" s="2"/>
      <c r="L374" s="2"/>
      <c r="M374" s="2"/>
      <c r="N374" s="2"/>
      <c r="O374" s="2"/>
      <c r="P374" s="2"/>
      <c r="Q374" s="2"/>
      <c r="R374" s="2"/>
      <c r="S374" s="2"/>
      <c r="T374" s="2"/>
      <c r="U374" s="2"/>
      <c r="V374" s="2"/>
      <c r="W374" s="2"/>
      <c r="X374" s="2"/>
      <c r="Y374" s="2"/>
      <c r="Z374" s="2"/>
      <c r="AA374" s="2"/>
    </row>
    <row r="375" spans="2:27" ht="16.5" customHeight="1">
      <c r="B375" s="2"/>
      <c r="C375" s="2"/>
      <c r="D375" s="5"/>
      <c r="E375" s="2"/>
      <c r="F375" s="2"/>
      <c r="G375" s="2"/>
      <c r="H375" s="2"/>
      <c r="I375" s="2"/>
      <c r="J375" s="2"/>
      <c r="K375" s="2"/>
      <c r="L375" s="2"/>
      <c r="M375" s="2"/>
      <c r="N375" s="2"/>
      <c r="O375" s="2"/>
      <c r="P375" s="2"/>
      <c r="Q375" s="2"/>
      <c r="R375" s="2"/>
      <c r="S375" s="2"/>
      <c r="T375" s="2"/>
      <c r="U375" s="2"/>
      <c r="V375" s="2"/>
      <c r="W375" s="2"/>
      <c r="X375" s="2"/>
      <c r="Y375" s="2"/>
      <c r="Z375" s="2"/>
      <c r="AA375" s="2"/>
    </row>
    <row r="376" spans="2:27" ht="16.5" customHeight="1">
      <c r="B376" s="2"/>
      <c r="C376" s="2"/>
      <c r="D376" s="5"/>
      <c r="E376" s="2"/>
      <c r="F376" s="2"/>
      <c r="G376" s="2"/>
      <c r="H376" s="2"/>
      <c r="I376" s="2"/>
      <c r="J376" s="2"/>
      <c r="K376" s="2"/>
      <c r="L376" s="2"/>
      <c r="M376" s="2"/>
      <c r="N376" s="2"/>
      <c r="O376" s="2"/>
      <c r="P376" s="2"/>
      <c r="Q376" s="2"/>
      <c r="R376" s="2"/>
      <c r="S376" s="2"/>
      <c r="T376" s="2"/>
      <c r="U376" s="2"/>
      <c r="V376" s="2"/>
      <c r="W376" s="2"/>
      <c r="X376" s="2"/>
      <c r="Y376" s="2"/>
      <c r="Z376" s="2"/>
      <c r="AA376" s="2"/>
    </row>
    <row r="377" spans="2:27" ht="16.5" customHeight="1">
      <c r="B377" s="2"/>
      <c r="C377" s="2"/>
      <c r="D377" s="5"/>
      <c r="E377" s="2"/>
      <c r="F377" s="2"/>
      <c r="G377" s="2"/>
      <c r="H377" s="2"/>
      <c r="I377" s="2"/>
      <c r="J377" s="2"/>
      <c r="K377" s="2"/>
      <c r="L377" s="2"/>
      <c r="M377" s="2"/>
      <c r="N377" s="2"/>
      <c r="O377" s="2"/>
      <c r="P377" s="2"/>
      <c r="Q377" s="2"/>
      <c r="R377" s="2"/>
      <c r="S377" s="2"/>
      <c r="T377" s="2"/>
      <c r="U377" s="2"/>
      <c r="V377" s="2"/>
      <c r="W377" s="2"/>
      <c r="X377" s="2"/>
      <c r="Y377" s="2"/>
      <c r="Z377" s="2"/>
      <c r="AA377" s="2"/>
    </row>
    <row r="378" spans="2:27" ht="16.5" customHeight="1">
      <c r="B378" s="2"/>
      <c r="C378" s="2"/>
      <c r="D378" s="5"/>
      <c r="E378" s="2"/>
      <c r="F378" s="2"/>
      <c r="G378" s="2"/>
      <c r="H378" s="2"/>
      <c r="I378" s="2"/>
      <c r="J378" s="2"/>
      <c r="K378" s="2"/>
      <c r="L378" s="2"/>
      <c r="M378" s="2"/>
      <c r="N378" s="2"/>
      <c r="O378" s="2"/>
      <c r="P378" s="2"/>
      <c r="Q378" s="2"/>
      <c r="R378" s="2"/>
      <c r="S378" s="2"/>
      <c r="T378" s="2"/>
      <c r="U378" s="2"/>
      <c r="V378" s="2"/>
      <c r="W378" s="2"/>
      <c r="X378" s="2"/>
      <c r="Y378" s="2"/>
      <c r="Z378" s="2"/>
      <c r="AA378" s="2"/>
    </row>
    <row r="379" spans="2:27" ht="16.5" customHeight="1">
      <c r="B379" s="2"/>
      <c r="C379" s="2"/>
      <c r="D379" s="5"/>
      <c r="E379" s="2"/>
      <c r="F379" s="2"/>
      <c r="G379" s="2"/>
      <c r="H379" s="2"/>
      <c r="I379" s="2"/>
      <c r="J379" s="2"/>
      <c r="K379" s="2"/>
      <c r="L379" s="2"/>
      <c r="M379" s="2"/>
      <c r="N379" s="2"/>
      <c r="O379" s="2"/>
      <c r="P379" s="2"/>
      <c r="Q379" s="2"/>
      <c r="R379" s="2"/>
      <c r="S379" s="2"/>
      <c r="T379" s="2"/>
      <c r="U379" s="2"/>
      <c r="V379" s="2"/>
      <c r="W379" s="2"/>
      <c r="X379" s="2"/>
      <c r="Y379" s="2"/>
      <c r="Z379" s="2"/>
      <c r="AA379" s="2"/>
    </row>
    <row r="380" spans="2:27" ht="16.5" customHeight="1">
      <c r="B380" s="2"/>
      <c r="C380" s="2"/>
      <c r="D380" s="5"/>
      <c r="E380" s="2"/>
      <c r="F380" s="2"/>
      <c r="G380" s="2"/>
      <c r="H380" s="2"/>
      <c r="I380" s="2"/>
      <c r="J380" s="2"/>
      <c r="K380" s="2"/>
      <c r="L380" s="2"/>
      <c r="M380" s="2"/>
      <c r="N380" s="2"/>
      <c r="O380" s="2"/>
      <c r="P380" s="2"/>
      <c r="Q380" s="2"/>
      <c r="R380" s="2"/>
      <c r="S380" s="2"/>
      <c r="T380" s="2"/>
      <c r="U380" s="2"/>
      <c r="V380" s="2"/>
      <c r="W380" s="2"/>
      <c r="X380" s="2"/>
      <c r="Y380" s="2"/>
      <c r="Z380" s="2"/>
      <c r="AA380" s="2"/>
    </row>
    <row r="381" spans="2:27" ht="16.5" customHeight="1">
      <c r="B381" s="2"/>
      <c r="C381" s="2"/>
      <c r="D381" s="5"/>
      <c r="E381" s="2"/>
      <c r="F381" s="2"/>
      <c r="G381" s="2"/>
      <c r="H381" s="2"/>
      <c r="I381" s="2"/>
      <c r="J381" s="2"/>
      <c r="K381" s="2"/>
      <c r="L381" s="2"/>
      <c r="M381" s="2"/>
      <c r="N381" s="2"/>
      <c r="O381" s="2"/>
      <c r="P381" s="2"/>
      <c r="Q381" s="2"/>
      <c r="R381" s="2"/>
      <c r="S381" s="2"/>
      <c r="T381" s="2"/>
      <c r="U381" s="2"/>
      <c r="V381" s="2"/>
      <c r="W381" s="2"/>
      <c r="X381" s="2"/>
      <c r="Y381" s="2"/>
      <c r="Z381" s="2"/>
      <c r="AA381" s="2"/>
    </row>
    <row r="382" spans="2:27" ht="16.5" customHeight="1">
      <c r="B382" s="2"/>
      <c r="C382" s="2"/>
      <c r="D382" s="5"/>
      <c r="E382" s="2"/>
      <c r="F382" s="2"/>
      <c r="G382" s="2"/>
      <c r="H382" s="2"/>
      <c r="I382" s="2"/>
      <c r="J382" s="2"/>
      <c r="K382" s="2"/>
      <c r="L382" s="2"/>
      <c r="M382" s="2"/>
      <c r="N382" s="2"/>
      <c r="O382" s="2"/>
      <c r="P382" s="2"/>
      <c r="Q382" s="2"/>
      <c r="R382" s="2"/>
      <c r="S382" s="2"/>
      <c r="T382" s="2"/>
      <c r="U382" s="2"/>
      <c r="V382" s="2"/>
      <c r="W382" s="2"/>
      <c r="X382" s="2"/>
      <c r="Y382" s="2"/>
      <c r="Z382" s="2"/>
      <c r="AA382" s="2"/>
    </row>
    <row r="383" spans="2:27" ht="16.5" customHeight="1">
      <c r="B383" s="2"/>
      <c r="C383" s="2"/>
      <c r="D383" s="5"/>
      <c r="E383" s="2"/>
      <c r="F383" s="2"/>
      <c r="G383" s="2"/>
      <c r="H383" s="2"/>
      <c r="I383" s="2"/>
      <c r="J383" s="2"/>
      <c r="K383" s="2"/>
      <c r="L383" s="2"/>
      <c r="M383" s="2"/>
      <c r="N383" s="2"/>
      <c r="O383" s="2"/>
      <c r="P383" s="2"/>
      <c r="Q383" s="2"/>
      <c r="R383" s="2"/>
      <c r="S383" s="2"/>
      <c r="T383" s="2"/>
      <c r="U383" s="2"/>
      <c r="V383" s="2"/>
      <c r="W383" s="2"/>
      <c r="X383" s="2"/>
      <c r="Y383" s="2"/>
      <c r="Z383" s="2"/>
      <c r="AA383" s="2"/>
    </row>
    <row r="384" spans="2:27" ht="16.5" customHeight="1">
      <c r="B384" s="2"/>
      <c r="C384" s="2"/>
      <c r="D384" s="5"/>
      <c r="E384" s="2"/>
      <c r="F384" s="2"/>
      <c r="G384" s="2"/>
      <c r="H384" s="2"/>
      <c r="I384" s="2"/>
      <c r="J384" s="2"/>
      <c r="K384" s="2"/>
      <c r="L384" s="2"/>
      <c r="M384" s="2"/>
      <c r="N384" s="2"/>
      <c r="O384" s="2"/>
      <c r="P384" s="2"/>
      <c r="Q384" s="2"/>
      <c r="R384" s="2"/>
      <c r="S384" s="2"/>
      <c r="T384" s="2"/>
      <c r="U384" s="2"/>
      <c r="V384" s="2"/>
      <c r="W384" s="2"/>
      <c r="X384" s="2"/>
      <c r="Y384" s="2"/>
      <c r="Z384" s="2"/>
      <c r="AA384" s="2"/>
    </row>
    <row r="385" spans="2:27" ht="16.5" customHeight="1">
      <c r="B385" s="2"/>
      <c r="C385" s="2"/>
      <c r="D385" s="5"/>
      <c r="E385" s="2"/>
      <c r="F385" s="2"/>
      <c r="G385" s="2"/>
      <c r="H385" s="2"/>
      <c r="I385" s="2"/>
      <c r="J385" s="2"/>
      <c r="K385" s="2"/>
      <c r="L385" s="2"/>
      <c r="M385" s="2"/>
      <c r="N385" s="2"/>
      <c r="O385" s="2"/>
      <c r="P385" s="2"/>
      <c r="Q385" s="2"/>
      <c r="R385" s="2"/>
      <c r="S385" s="2"/>
      <c r="T385" s="2"/>
      <c r="U385" s="2"/>
      <c r="V385" s="2"/>
      <c r="W385" s="2"/>
      <c r="X385" s="2"/>
      <c r="Y385" s="2"/>
      <c r="Z385" s="2"/>
      <c r="AA385" s="2"/>
    </row>
    <row r="386" spans="2:27" ht="16.5" customHeight="1">
      <c r="B386" s="2"/>
      <c r="C386" s="2"/>
      <c r="D386" s="5"/>
      <c r="E386" s="2"/>
      <c r="F386" s="2"/>
      <c r="G386" s="2"/>
      <c r="H386" s="2"/>
      <c r="I386" s="2"/>
      <c r="J386" s="2"/>
      <c r="K386" s="2"/>
      <c r="L386" s="2"/>
      <c r="M386" s="2"/>
      <c r="N386" s="2"/>
      <c r="O386" s="2"/>
      <c r="P386" s="2"/>
      <c r="Q386" s="2"/>
      <c r="R386" s="2"/>
      <c r="S386" s="2"/>
      <c r="T386" s="2"/>
      <c r="U386" s="2"/>
      <c r="V386" s="2"/>
      <c r="W386" s="2"/>
      <c r="X386" s="2"/>
      <c r="Y386" s="2"/>
      <c r="Z386" s="2"/>
      <c r="AA386" s="2"/>
    </row>
    <row r="387" spans="2:27" ht="16.5" customHeight="1">
      <c r="B387" s="2"/>
      <c r="C387" s="2"/>
      <c r="D387" s="5"/>
      <c r="E387" s="2"/>
      <c r="F387" s="2"/>
      <c r="G387" s="2"/>
      <c r="H387" s="2"/>
      <c r="I387" s="2"/>
      <c r="J387" s="2"/>
      <c r="K387" s="2"/>
      <c r="L387" s="2"/>
      <c r="M387" s="2"/>
      <c r="N387" s="2"/>
      <c r="O387" s="2"/>
      <c r="P387" s="2"/>
      <c r="Q387" s="2"/>
      <c r="R387" s="2"/>
      <c r="S387" s="2"/>
      <c r="T387" s="2"/>
      <c r="U387" s="2"/>
      <c r="V387" s="2"/>
      <c r="W387" s="2"/>
      <c r="X387" s="2"/>
      <c r="Y387" s="2"/>
      <c r="Z387" s="2"/>
      <c r="AA387" s="2"/>
    </row>
    <row r="388" spans="2:27" ht="16.5" customHeight="1">
      <c r="B388" s="2"/>
      <c r="C388" s="2"/>
      <c r="D388" s="5"/>
      <c r="E388" s="2"/>
      <c r="F388" s="2"/>
      <c r="G388" s="2"/>
      <c r="H388" s="2"/>
      <c r="I388" s="2"/>
      <c r="J388" s="2"/>
      <c r="K388" s="2"/>
      <c r="L388" s="2"/>
      <c r="M388" s="2"/>
      <c r="N388" s="2"/>
      <c r="O388" s="2"/>
      <c r="P388" s="2"/>
      <c r="Q388" s="2"/>
      <c r="R388" s="2"/>
      <c r="S388" s="2"/>
      <c r="T388" s="2"/>
      <c r="U388" s="2"/>
      <c r="V388" s="2"/>
      <c r="W388" s="2"/>
      <c r="X388" s="2"/>
      <c r="Y388" s="2"/>
      <c r="Z388" s="2"/>
      <c r="AA388" s="2"/>
    </row>
    <row r="389" spans="2:27" ht="16.5" customHeight="1">
      <c r="B389" s="2"/>
      <c r="C389" s="2"/>
      <c r="D389" s="5"/>
      <c r="E389" s="2"/>
      <c r="F389" s="2"/>
      <c r="G389" s="2"/>
      <c r="H389" s="2"/>
      <c r="I389" s="2"/>
      <c r="J389" s="2"/>
      <c r="K389" s="2"/>
      <c r="L389" s="2"/>
      <c r="M389" s="2"/>
      <c r="N389" s="2"/>
      <c r="O389" s="2"/>
      <c r="P389" s="2"/>
      <c r="Q389" s="2"/>
      <c r="R389" s="2"/>
      <c r="S389" s="2"/>
      <c r="T389" s="2"/>
      <c r="U389" s="2"/>
      <c r="V389" s="2"/>
      <c r="W389" s="2"/>
      <c r="X389" s="2"/>
      <c r="Y389" s="2"/>
      <c r="Z389" s="2"/>
      <c r="AA389" s="2"/>
    </row>
    <row r="390" spans="2:27" ht="16.5" customHeight="1">
      <c r="B390" s="2"/>
      <c r="C390" s="2"/>
      <c r="D390" s="5"/>
      <c r="E390" s="2"/>
      <c r="F390" s="2"/>
      <c r="G390" s="2"/>
      <c r="H390" s="2"/>
      <c r="I390" s="2"/>
      <c r="J390" s="2"/>
      <c r="K390" s="2"/>
      <c r="L390" s="2"/>
      <c r="M390" s="2"/>
      <c r="N390" s="2"/>
      <c r="O390" s="2"/>
      <c r="P390" s="2"/>
      <c r="Q390" s="2"/>
      <c r="R390" s="2"/>
      <c r="S390" s="2"/>
      <c r="T390" s="2"/>
      <c r="U390" s="2"/>
      <c r="V390" s="2"/>
      <c r="W390" s="2"/>
      <c r="X390" s="2"/>
      <c r="Y390" s="2"/>
      <c r="Z390" s="2"/>
      <c r="AA390" s="2"/>
    </row>
    <row r="391" spans="2:27" ht="16.5" customHeight="1">
      <c r="B391" s="2"/>
      <c r="C391" s="2"/>
      <c r="D391" s="5"/>
      <c r="E391" s="2"/>
      <c r="F391" s="2"/>
      <c r="G391" s="2"/>
      <c r="H391" s="2"/>
      <c r="I391" s="2"/>
      <c r="J391" s="2"/>
      <c r="K391" s="2"/>
      <c r="L391" s="2"/>
      <c r="M391" s="2"/>
      <c r="N391" s="2"/>
      <c r="O391" s="2"/>
      <c r="P391" s="2"/>
      <c r="Q391" s="2"/>
      <c r="R391" s="2"/>
      <c r="S391" s="2"/>
      <c r="T391" s="2"/>
      <c r="U391" s="2"/>
      <c r="V391" s="2"/>
      <c r="W391" s="2"/>
      <c r="X391" s="2"/>
      <c r="Y391" s="2"/>
      <c r="Z391" s="2"/>
      <c r="AA391" s="2"/>
    </row>
    <row r="392" spans="2:27" ht="16.5" customHeight="1">
      <c r="B392" s="2"/>
      <c r="C392" s="2"/>
      <c r="D392" s="5"/>
      <c r="E392" s="2"/>
      <c r="F392" s="2"/>
      <c r="G392" s="2"/>
      <c r="H392" s="2"/>
      <c r="I392" s="2"/>
      <c r="J392" s="2"/>
      <c r="K392" s="2"/>
      <c r="L392" s="2"/>
      <c r="M392" s="2"/>
      <c r="N392" s="2"/>
      <c r="O392" s="2"/>
      <c r="P392" s="2"/>
      <c r="Q392" s="2"/>
      <c r="R392" s="2"/>
      <c r="S392" s="2"/>
      <c r="T392" s="2"/>
      <c r="U392" s="2"/>
      <c r="V392" s="2"/>
      <c r="W392" s="2"/>
      <c r="X392" s="2"/>
      <c r="Y392" s="2"/>
      <c r="Z392" s="2"/>
      <c r="AA392" s="2"/>
    </row>
    <row r="393" spans="2:27" ht="16.5" customHeight="1">
      <c r="B393" s="2"/>
      <c r="C393" s="2"/>
      <c r="D393" s="5"/>
      <c r="E393" s="2"/>
      <c r="F393" s="2"/>
      <c r="G393" s="2"/>
      <c r="H393" s="2"/>
      <c r="I393" s="2"/>
      <c r="J393" s="2"/>
      <c r="K393" s="2"/>
      <c r="L393" s="2"/>
      <c r="M393" s="2"/>
      <c r="N393" s="2"/>
      <c r="O393" s="2"/>
      <c r="P393" s="2"/>
      <c r="Q393" s="2"/>
      <c r="R393" s="2"/>
      <c r="S393" s="2"/>
      <c r="T393" s="2"/>
      <c r="U393" s="2"/>
      <c r="V393" s="2"/>
      <c r="W393" s="2"/>
      <c r="X393" s="2"/>
      <c r="Y393" s="2"/>
      <c r="Z393" s="2"/>
      <c r="AA393" s="2"/>
    </row>
    <row r="394" spans="2:27" ht="16.5" customHeight="1">
      <c r="B394" s="2"/>
      <c r="C394" s="2"/>
      <c r="D394" s="5"/>
      <c r="E394" s="2"/>
      <c r="F394" s="2"/>
      <c r="G394" s="2"/>
      <c r="H394" s="2"/>
      <c r="I394" s="2"/>
      <c r="J394" s="2"/>
      <c r="K394" s="2"/>
      <c r="L394" s="2"/>
      <c r="M394" s="2"/>
      <c r="N394" s="2"/>
      <c r="O394" s="2"/>
      <c r="P394" s="2"/>
      <c r="Q394" s="2"/>
      <c r="R394" s="2"/>
      <c r="S394" s="2"/>
      <c r="T394" s="2"/>
      <c r="U394" s="2"/>
      <c r="V394" s="2"/>
      <c r="W394" s="2"/>
      <c r="X394" s="2"/>
      <c r="Y394" s="2"/>
      <c r="Z394" s="2"/>
      <c r="AA394" s="2"/>
    </row>
    <row r="395" spans="2:27" ht="16.5" customHeight="1">
      <c r="B395" s="2"/>
      <c r="C395" s="2"/>
      <c r="D395" s="5"/>
      <c r="E395" s="2"/>
      <c r="F395" s="2"/>
      <c r="G395" s="2"/>
      <c r="H395" s="2"/>
      <c r="I395" s="2"/>
      <c r="J395" s="2"/>
      <c r="K395" s="2"/>
      <c r="L395" s="2"/>
      <c r="M395" s="2"/>
      <c r="N395" s="2"/>
      <c r="O395" s="2"/>
      <c r="P395" s="2"/>
      <c r="Q395" s="2"/>
      <c r="R395" s="2"/>
      <c r="S395" s="2"/>
      <c r="T395" s="2"/>
      <c r="U395" s="2"/>
      <c r="V395" s="2"/>
      <c r="W395" s="2"/>
      <c r="X395" s="2"/>
      <c r="Y395" s="2"/>
      <c r="Z395" s="2"/>
      <c r="AA395" s="2"/>
    </row>
    <row r="396" spans="2:27" ht="16.5" customHeight="1">
      <c r="B396" s="2"/>
      <c r="C396" s="2"/>
      <c r="D396" s="5"/>
      <c r="E396" s="2"/>
      <c r="F396" s="2"/>
      <c r="G396" s="2"/>
      <c r="H396" s="2"/>
      <c r="I396" s="2"/>
      <c r="J396" s="2"/>
      <c r="K396" s="2"/>
      <c r="L396" s="2"/>
      <c r="M396" s="2"/>
      <c r="N396" s="2"/>
      <c r="O396" s="2"/>
      <c r="P396" s="2"/>
      <c r="Q396" s="2"/>
      <c r="R396" s="2"/>
      <c r="S396" s="2"/>
      <c r="T396" s="2"/>
      <c r="U396" s="2"/>
      <c r="V396" s="2"/>
      <c r="W396" s="2"/>
      <c r="X396" s="2"/>
      <c r="Y396" s="2"/>
      <c r="Z396" s="2"/>
      <c r="AA396" s="2"/>
    </row>
    <row r="397" spans="2:27" ht="16.5" customHeight="1">
      <c r="B397" s="2"/>
      <c r="C397" s="2"/>
      <c r="D397" s="5"/>
      <c r="E397" s="2"/>
      <c r="F397" s="2"/>
      <c r="G397" s="2"/>
      <c r="H397" s="2"/>
      <c r="I397" s="2"/>
      <c r="J397" s="2"/>
      <c r="K397" s="2"/>
      <c r="L397" s="2"/>
      <c r="M397" s="2"/>
      <c r="N397" s="2"/>
      <c r="O397" s="2"/>
      <c r="P397" s="2"/>
      <c r="Q397" s="2"/>
      <c r="R397" s="2"/>
      <c r="S397" s="2"/>
      <c r="T397" s="2"/>
      <c r="U397" s="2"/>
      <c r="V397" s="2"/>
      <c r="W397" s="2"/>
      <c r="X397" s="2"/>
      <c r="Y397" s="2"/>
      <c r="Z397" s="2"/>
      <c r="AA397" s="2"/>
    </row>
    <row r="398" spans="2:27" ht="16.5" customHeight="1">
      <c r="B398" s="2"/>
      <c r="C398" s="2"/>
      <c r="D398" s="5"/>
      <c r="E398" s="2"/>
      <c r="F398" s="2"/>
      <c r="G398" s="2"/>
      <c r="H398" s="2"/>
      <c r="I398" s="2"/>
      <c r="J398" s="2"/>
      <c r="K398" s="2"/>
      <c r="L398" s="2"/>
      <c r="M398" s="2"/>
      <c r="N398" s="2"/>
      <c r="O398" s="2"/>
      <c r="P398" s="2"/>
      <c r="Q398" s="2"/>
      <c r="R398" s="2"/>
      <c r="S398" s="2"/>
      <c r="T398" s="2"/>
      <c r="U398" s="2"/>
      <c r="V398" s="2"/>
      <c r="W398" s="2"/>
      <c r="X398" s="2"/>
      <c r="Y398" s="2"/>
      <c r="Z398" s="2"/>
      <c r="AA398" s="2"/>
    </row>
    <row r="399" spans="2:27" ht="16.5" customHeight="1">
      <c r="B399" s="2"/>
      <c r="C399" s="2"/>
      <c r="D399" s="5"/>
      <c r="E399" s="2"/>
      <c r="F399" s="2"/>
      <c r="G399" s="2"/>
      <c r="H399" s="2"/>
      <c r="I399" s="2"/>
      <c r="J399" s="2"/>
      <c r="K399" s="2"/>
      <c r="L399" s="2"/>
      <c r="M399" s="2"/>
      <c r="N399" s="2"/>
      <c r="O399" s="2"/>
      <c r="P399" s="2"/>
      <c r="Q399" s="2"/>
      <c r="R399" s="2"/>
      <c r="S399" s="2"/>
      <c r="T399" s="2"/>
      <c r="U399" s="2"/>
      <c r="V399" s="2"/>
      <c r="W399" s="2"/>
      <c r="X399" s="2"/>
      <c r="Y399" s="2"/>
      <c r="Z399" s="2"/>
      <c r="AA399" s="2"/>
    </row>
    <row r="400" spans="2:27" ht="16.5" customHeight="1">
      <c r="B400" s="2"/>
      <c r="C400" s="2"/>
      <c r="D400" s="5"/>
      <c r="E400" s="2"/>
      <c r="F400" s="2"/>
      <c r="G400" s="2"/>
      <c r="H400" s="2"/>
      <c r="I400" s="2"/>
      <c r="J400" s="2"/>
      <c r="K400" s="2"/>
      <c r="L400" s="2"/>
      <c r="M400" s="2"/>
      <c r="N400" s="2"/>
      <c r="O400" s="2"/>
      <c r="P400" s="2"/>
      <c r="Q400" s="2"/>
      <c r="R400" s="2"/>
      <c r="S400" s="2"/>
      <c r="T400" s="2"/>
      <c r="U400" s="2"/>
      <c r="V400" s="2"/>
      <c r="W400" s="2"/>
      <c r="X400" s="2"/>
      <c r="Y400" s="2"/>
      <c r="Z400" s="2"/>
      <c r="AA400" s="2"/>
    </row>
    <row r="401" spans="2:27" ht="16.5" customHeight="1">
      <c r="B401" s="2"/>
      <c r="C401" s="2"/>
      <c r="D401" s="5"/>
      <c r="E401" s="2"/>
      <c r="F401" s="2"/>
      <c r="G401" s="2"/>
      <c r="H401" s="2"/>
      <c r="I401" s="2"/>
      <c r="J401" s="2"/>
      <c r="K401" s="2"/>
      <c r="L401" s="2"/>
      <c r="M401" s="2"/>
      <c r="N401" s="2"/>
      <c r="O401" s="2"/>
      <c r="P401" s="2"/>
      <c r="Q401" s="2"/>
      <c r="R401" s="2"/>
      <c r="S401" s="2"/>
      <c r="T401" s="2"/>
      <c r="U401" s="2"/>
      <c r="V401" s="2"/>
      <c r="W401" s="2"/>
      <c r="X401" s="2"/>
      <c r="Y401" s="2"/>
      <c r="Z401" s="2"/>
      <c r="AA401" s="2"/>
    </row>
    <row r="402" spans="2:27" ht="16.5" customHeight="1">
      <c r="B402" s="2"/>
      <c r="C402" s="2"/>
      <c r="D402" s="5"/>
      <c r="E402" s="2"/>
      <c r="F402" s="2"/>
      <c r="G402" s="2"/>
      <c r="H402" s="2"/>
      <c r="I402" s="2"/>
      <c r="J402" s="2"/>
      <c r="K402" s="2"/>
      <c r="L402" s="2"/>
      <c r="M402" s="2"/>
      <c r="N402" s="2"/>
      <c r="O402" s="2"/>
      <c r="P402" s="2"/>
      <c r="Q402" s="2"/>
      <c r="R402" s="2"/>
      <c r="S402" s="2"/>
      <c r="T402" s="2"/>
      <c r="U402" s="2"/>
      <c r="V402" s="2"/>
      <c r="W402" s="2"/>
      <c r="X402" s="2"/>
      <c r="Y402" s="2"/>
      <c r="Z402" s="2"/>
      <c r="AA402" s="2"/>
    </row>
    <row r="403" spans="2:27" ht="16.5" customHeight="1">
      <c r="B403" s="2"/>
      <c r="C403" s="2"/>
      <c r="D403" s="5"/>
      <c r="E403" s="2"/>
      <c r="F403" s="2"/>
      <c r="G403" s="2"/>
      <c r="H403" s="2"/>
      <c r="I403" s="2"/>
      <c r="J403" s="2"/>
      <c r="K403" s="2"/>
      <c r="L403" s="2"/>
      <c r="M403" s="2"/>
      <c r="N403" s="2"/>
      <c r="O403" s="2"/>
      <c r="P403" s="2"/>
      <c r="Q403" s="2"/>
      <c r="R403" s="2"/>
      <c r="S403" s="2"/>
      <c r="T403" s="2"/>
      <c r="U403" s="2"/>
      <c r="V403" s="2"/>
      <c r="W403" s="2"/>
      <c r="X403" s="2"/>
      <c r="Y403" s="2"/>
      <c r="Z403" s="2"/>
      <c r="AA403" s="2"/>
    </row>
    <row r="404" spans="2:27" ht="16.5" customHeight="1">
      <c r="B404" s="2"/>
      <c r="C404" s="2"/>
      <c r="D404" s="5"/>
      <c r="E404" s="2"/>
      <c r="F404" s="2"/>
      <c r="G404" s="2"/>
      <c r="H404" s="2"/>
      <c r="I404" s="2"/>
      <c r="J404" s="2"/>
      <c r="K404" s="2"/>
      <c r="L404" s="2"/>
      <c r="M404" s="2"/>
      <c r="N404" s="2"/>
      <c r="O404" s="2"/>
      <c r="P404" s="2"/>
      <c r="Q404" s="2"/>
      <c r="R404" s="2"/>
      <c r="S404" s="2"/>
      <c r="T404" s="2"/>
      <c r="U404" s="2"/>
      <c r="V404" s="2"/>
      <c r="W404" s="2"/>
      <c r="X404" s="2"/>
      <c r="Y404" s="2"/>
      <c r="Z404" s="2"/>
      <c r="AA404" s="2"/>
    </row>
    <row r="405" spans="2:27" ht="16.5" customHeight="1">
      <c r="B405" s="2"/>
      <c r="C405" s="2"/>
      <c r="D405" s="5"/>
      <c r="E405" s="2"/>
      <c r="F405" s="2"/>
      <c r="G405" s="2"/>
      <c r="H405" s="2"/>
      <c r="I405" s="2"/>
      <c r="J405" s="2"/>
      <c r="K405" s="2"/>
      <c r="L405" s="2"/>
      <c r="M405" s="2"/>
      <c r="N405" s="2"/>
      <c r="O405" s="2"/>
      <c r="P405" s="2"/>
      <c r="Q405" s="2"/>
      <c r="R405" s="2"/>
      <c r="S405" s="2"/>
      <c r="T405" s="2"/>
      <c r="U405" s="2"/>
      <c r="V405" s="2"/>
      <c r="W405" s="2"/>
      <c r="X405" s="2"/>
      <c r="Y405" s="2"/>
      <c r="Z405" s="2"/>
      <c r="AA405" s="2"/>
    </row>
    <row r="406" spans="2:27" ht="16.5" customHeight="1">
      <c r="B406" s="2"/>
      <c r="C406" s="2"/>
      <c r="D406" s="5"/>
      <c r="E406" s="2"/>
      <c r="F406" s="2"/>
      <c r="G406" s="2"/>
      <c r="H406" s="2"/>
      <c r="I406" s="2"/>
      <c r="J406" s="2"/>
      <c r="K406" s="2"/>
      <c r="L406" s="2"/>
      <c r="M406" s="2"/>
      <c r="N406" s="2"/>
      <c r="O406" s="2"/>
      <c r="P406" s="2"/>
      <c r="Q406" s="2"/>
      <c r="R406" s="2"/>
      <c r="S406" s="2"/>
      <c r="T406" s="2"/>
      <c r="U406" s="2"/>
      <c r="V406" s="2"/>
      <c r="W406" s="2"/>
      <c r="X406" s="2"/>
      <c r="Y406" s="2"/>
      <c r="Z406" s="2"/>
      <c r="AA406" s="2"/>
    </row>
    <row r="407" spans="2:27" ht="16.5" customHeight="1">
      <c r="B407" s="2"/>
      <c r="C407" s="2"/>
      <c r="D407" s="5"/>
      <c r="E407" s="2"/>
      <c r="F407" s="2"/>
      <c r="G407" s="2"/>
      <c r="H407" s="2"/>
      <c r="I407" s="2"/>
      <c r="J407" s="2"/>
      <c r="K407" s="2"/>
      <c r="L407" s="2"/>
      <c r="M407" s="2"/>
      <c r="N407" s="2"/>
      <c r="O407" s="2"/>
      <c r="P407" s="2"/>
      <c r="Q407" s="2"/>
      <c r="R407" s="2"/>
      <c r="S407" s="2"/>
      <c r="T407" s="2"/>
      <c r="U407" s="2"/>
      <c r="V407" s="2"/>
      <c r="W407" s="2"/>
      <c r="X407" s="2"/>
      <c r="Y407" s="2"/>
      <c r="Z407" s="2"/>
      <c r="AA407" s="2"/>
    </row>
    <row r="408" spans="2:27" ht="16.5" customHeight="1">
      <c r="B408" s="2"/>
      <c r="C408" s="2"/>
      <c r="D408" s="5"/>
      <c r="E408" s="2"/>
      <c r="F408" s="2"/>
      <c r="G408" s="2"/>
      <c r="H408" s="2"/>
      <c r="I408" s="2"/>
      <c r="J408" s="2"/>
      <c r="K408" s="2"/>
      <c r="L408" s="2"/>
      <c r="M408" s="2"/>
      <c r="N408" s="2"/>
      <c r="O408" s="2"/>
      <c r="P408" s="2"/>
      <c r="Q408" s="2"/>
      <c r="R408" s="2"/>
      <c r="S408" s="2"/>
      <c r="T408" s="2"/>
      <c r="U408" s="2"/>
      <c r="V408" s="2"/>
      <c r="W408" s="2"/>
      <c r="X408" s="2"/>
      <c r="Y408" s="2"/>
      <c r="Z408" s="2"/>
      <c r="AA408" s="2"/>
    </row>
    <row r="409" spans="2:27" ht="16.5" customHeight="1">
      <c r="B409" s="2"/>
      <c r="C409" s="2"/>
      <c r="D409" s="5"/>
      <c r="E409" s="2"/>
      <c r="F409" s="2"/>
      <c r="G409" s="2"/>
      <c r="H409" s="2"/>
      <c r="I409" s="2"/>
      <c r="J409" s="2"/>
      <c r="K409" s="2"/>
      <c r="L409" s="2"/>
      <c r="M409" s="2"/>
      <c r="N409" s="2"/>
      <c r="O409" s="2"/>
      <c r="P409" s="2"/>
      <c r="Q409" s="2"/>
      <c r="R409" s="2"/>
      <c r="S409" s="2"/>
      <c r="T409" s="2"/>
      <c r="U409" s="2"/>
      <c r="V409" s="2"/>
      <c r="W409" s="2"/>
      <c r="X409" s="2"/>
      <c r="Y409" s="2"/>
      <c r="Z409" s="2"/>
      <c r="AA409" s="2"/>
    </row>
    <row r="410" spans="2:27" ht="16.5" customHeight="1">
      <c r="B410" s="2"/>
      <c r="C410" s="2"/>
      <c r="D410" s="5"/>
      <c r="E410" s="2"/>
      <c r="F410" s="2"/>
      <c r="G410" s="2"/>
      <c r="H410" s="2"/>
      <c r="I410" s="2"/>
      <c r="J410" s="2"/>
      <c r="K410" s="2"/>
      <c r="L410" s="2"/>
      <c r="M410" s="2"/>
      <c r="N410" s="2"/>
      <c r="O410" s="2"/>
      <c r="P410" s="2"/>
      <c r="Q410" s="2"/>
      <c r="R410" s="2"/>
      <c r="S410" s="2"/>
      <c r="T410" s="2"/>
      <c r="U410" s="2"/>
      <c r="V410" s="2"/>
      <c r="W410" s="2"/>
      <c r="X410" s="2"/>
      <c r="Y410" s="2"/>
      <c r="Z410" s="2"/>
      <c r="AA410" s="2"/>
    </row>
    <row r="411" spans="2:27" ht="16.5" customHeight="1">
      <c r="B411" s="2"/>
      <c r="C411" s="2"/>
      <c r="D411" s="5"/>
      <c r="E411" s="2"/>
      <c r="F411" s="2"/>
      <c r="G411" s="2"/>
      <c r="H411" s="2"/>
      <c r="I411" s="2"/>
      <c r="J411" s="2"/>
      <c r="K411" s="2"/>
      <c r="L411" s="2"/>
      <c r="M411" s="2"/>
      <c r="N411" s="2"/>
      <c r="O411" s="2"/>
      <c r="P411" s="2"/>
      <c r="Q411" s="2"/>
      <c r="R411" s="2"/>
      <c r="S411" s="2"/>
      <c r="T411" s="2"/>
      <c r="U411" s="2"/>
      <c r="V411" s="2"/>
      <c r="W411" s="2"/>
      <c r="X411" s="2"/>
      <c r="Y411" s="2"/>
      <c r="Z411" s="2"/>
      <c r="AA411" s="2"/>
    </row>
    <row r="412" spans="2:27" ht="16.5" customHeight="1">
      <c r="B412" s="2"/>
      <c r="C412" s="2"/>
      <c r="D412" s="5"/>
      <c r="E412" s="2"/>
      <c r="F412" s="2"/>
      <c r="G412" s="2"/>
      <c r="H412" s="2"/>
      <c r="I412" s="2"/>
      <c r="J412" s="2"/>
      <c r="K412" s="2"/>
      <c r="L412" s="2"/>
      <c r="M412" s="2"/>
      <c r="N412" s="2"/>
      <c r="O412" s="2"/>
      <c r="P412" s="2"/>
      <c r="Q412" s="2"/>
      <c r="R412" s="2"/>
      <c r="S412" s="2"/>
      <c r="T412" s="2"/>
      <c r="U412" s="2"/>
      <c r="V412" s="2"/>
      <c r="W412" s="2"/>
      <c r="X412" s="2"/>
      <c r="Y412" s="2"/>
      <c r="Z412" s="2"/>
      <c r="AA412" s="2"/>
    </row>
    <row r="413" spans="2:27" ht="16.5" customHeight="1">
      <c r="B413" s="2"/>
      <c r="C413" s="2"/>
      <c r="D413" s="5"/>
      <c r="E413" s="2"/>
      <c r="F413" s="2"/>
      <c r="G413" s="2"/>
      <c r="H413" s="2"/>
      <c r="I413" s="2"/>
      <c r="J413" s="2"/>
      <c r="K413" s="2"/>
      <c r="L413" s="2"/>
      <c r="M413" s="2"/>
      <c r="N413" s="2"/>
      <c r="O413" s="2"/>
      <c r="P413" s="2"/>
      <c r="Q413" s="2"/>
      <c r="R413" s="2"/>
      <c r="S413" s="2"/>
      <c r="T413" s="2"/>
      <c r="U413" s="2"/>
      <c r="V413" s="2"/>
      <c r="W413" s="2"/>
      <c r="X413" s="2"/>
      <c r="Y413" s="2"/>
      <c r="Z413" s="2"/>
      <c r="AA413" s="2"/>
    </row>
    <row r="414" spans="2:27" ht="16.5" customHeight="1">
      <c r="B414" s="2"/>
      <c r="C414" s="2"/>
      <c r="D414" s="5"/>
      <c r="E414" s="2"/>
      <c r="F414" s="2"/>
      <c r="G414" s="2"/>
      <c r="H414" s="2"/>
      <c r="I414" s="2"/>
      <c r="J414" s="2"/>
      <c r="K414" s="2"/>
      <c r="L414" s="2"/>
      <c r="M414" s="2"/>
      <c r="N414" s="2"/>
      <c r="O414" s="2"/>
      <c r="P414" s="2"/>
      <c r="Q414" s="2"/>
      <c r="R414" s="2"/>
      <c r="S414" s="2"/>
      <c r="T414" s="2"/>
      <c r="U414" s="2"/>
      <c r="V414" s="2"/>
      <c r="W414" s="2"/>
      <c r="X414" s="2"/>
      <c r="Y414" s="2"/>
      <c r="Z414" s="2"/>
      <c r="AA414" s="2"/>
    </row>
    <row r="415" spans="2:27" ht="16.5" customHeight="1">
      <c r="B415" s="2"/>
      <c r="C415" s="2"/>
      <c r="D415" s="5"/>
      <c r="E415" s="2"/>
      <c r="F415" s="2"/>
      <c r="G415" s="2"/>
      <c r="H415" s="2"/>
      <c r="I415" s="2"/>
      <c r="J415" s="2"/>
      <c r="K415" s="2"/>
      <c r="L415" s="2"/>
      <c r="M415" s="2"/>
      <c r="N415" s="2"/>
      <c r="O415" s="2"/>
      <c r="P415" s="2"/>
      <c r="Q415" s="2"/>
      <c r="R415" s="2"/>
      <c r="S415" s="2"/>
      <c r="T415" s="2"/>
      <c r="U415" s="2"/>
      <c r="V415" s="2"/>
      <c r="W415" s="2"/>
      <c r="X415" s="2"/>
      <c r="Y415" s="2"/>
      <c r="Z415" s="2"/>
      <c r="AA415" s="2"/>
    </row>
    <row r="416" spans="2:27" ht="16.5" customHeight="1">
      <c r="B416" s="2"/>
      <c r="C416" s="2"/>
      <c r="D416" s="5"/>
      <c r="E416" s="2"/>
      <c r="F416" s="2"/>
      <c r="G416" s="2"/>
      <c r="H416" s="2"/>
      <c r="I416" s="2"/>
      <c r="J416" s="2"/>
      <c r="K416" s="2"/>
      <c r="L416" s="2"/>
      <c r="M416" s="2"/>
      <c r="N416" s="2"/>
      <c r="O416" s="2"/>
      <c r="P416" s="2"/>
      <c r="Q416" s="2"/>
      <c r="R416" s="2"/>
      <c r="S416" s="2"/>
      <c r="T416" s="2"/>
      <c r="U416" s="2"/>
      <c r="V416" s="2"/>
      <c r="W416" s="2"/>
      <c r="X416" s="2"/>
      <c r="Y416" s="2"/>
      <c r="Z416" s="2"/>
      <c r="AA416" s="2"/>
    </row>
    <row r="417" spans="2:27" ht="16.5" customHeight="1">
      <c r="B417" s="2"/>
      <c r="C417" s="2"/>
      <c r="D417" s="5"/>
      <c r="E417" s="2"/>
      <c r="F417" s="2"/>
      <c r="G417" s="2"/>
      <c r="H417" s="2"/>
      <c r="I417" s="2"/>
      <c r="J417" s="2"/>
      <c r="K417" s="2"/>
      <c r="L417" s="2"/>
      <c r="M417" s="2"/>
      <c r="N417" s="2"/>
      <c r="O417" s="2"/>
      <c r="P417" s="2"/>
      <c r="Q417" s="2"/>
      <c r="R417" s="2"/>
      <c r="S417" s="2"/>
      <c r="T417" s="2"/>
      <c r="U417" s="2"/>
      <c r="V417" s="2"/>
      <c r="W417" s="2"/>
      <c r="X417" s="2"/>
      <c r="Y417" s="2"/>
      <c r="Z417" s="2"/>
      <c r="AA417" s="2"/>
    </row>
    <row r="418" spans="2:27" ht="16.5" customHeight="1">
      <c r="B418" s="2"/>
      <c r="C418" s="2"/>
      <c r="D418" s="5"/>
      <c r="E418" s="2"/>
      <c r="F418" s="2"/>
      <c r="G418" s="2"/>
      <c r="H418" s="2"/>
      <c r="I418" s="2"/>
      <c r="J418" s="2"/>
      <c r="K418" s="2"/>
      <c r="L418" s="2"/>
      <c r="M418" s="2"/>
      <c r="N418" s="2"/>
      <c r="O418" s="2"/>
      <c r="P418" s="2"/>
      <c r="Q418" s="2"/>
      <c r="R418" s="2"/>
      <c r="S418" s="2"/>
      <c r="T418" s="2"/>
      <c r="U418" s="2"/>
      <c r="V418" s="2"/>
      <c r="W418" s="2"/>
      <c r="X418" s="2"/>
      <c r="Y418" s="2"/>
      <c r="Z418" s="2"/>
      <c r="AA418" s="2"/>
    </row>
    <row r="419" spans="2:27" ht="16.5" customHeight="1">
      <c r="B419" s="2"/>
      <c r="C419" s="2"/>
      <c r="D419" s="5"/>
      <c r="E419" s="2"/>
      <c r="F419" s="2"/>
      <c r="G419" s="2"/>
      <c r="H419" s="2"/>
      <c r="I419" s="2"/>
      <c r="J419" s="2"/>
      <c r="K419" s="2"/>
      <c r="L419" s="2"/>
      <c r="M419" s="2"/>
      <c r="N419" s="2"/>
      <c r="O419" s="2"/>
      <c r="P419" s="2"/>
      <c r="Q419" s="2"/>
      <c r="R419" s="2"/>
      <c r="S419" s="2"/>
      <c r="T419" s="2"/>
      <c r="U419" s="2"/>
      <c r="V419" s="2"/>
      <c r="W419" s="2"/>
      <c r="X419" s="2"/>
      <c r="Y419" s="2"/>
      <c r="Z419" s="2"/>
      <c r="AA419" s="2"/>
    </row>
    <row r="420" spans="2:27" ht="16.5" customHeight="1">
      <c r="B420" s="2"/>
      <c r="C420" s="2"/>
      <c r="D420" s="5"/>
      <c r="E420" s="2"/>
      <c r="F420" s="2"/>
      <c r="G420" s="2"/>
      <c r="H420" s="2"/>
      <c r="I420" s="2"/>
      <c r="J420" s="2"/>
      <c r="K420" s="2"/>
      <c r="L420" s="2"/>
      <c r="M420" s="2"/>
      <c r="N420" s="2"/>
      <c r="O420" s="2"/>
      <c r="P420" s="2"/>
      <c r="Q420" s="2"/>
      <c r="R420" s="2"/>
      <c r="S420" s="2"/>
      <c r="T420" s="2"/>
      <c r="U420" s="2"/>
      <c r="V420" s="2"/>
      <c r="W420" s="2"/>
      <c r="X420" s="2"/>
      <c r="Y420" s="2"/>
      <c r="Z420" s="2"/>
      <c r="AA420" s="2"/>
    </row>
    <row r="421" spans="2:27" ht="16.5" customHeight="1">
      <c r="B421" s="2"/>
      <c r="C421" s="2"/>
      <c r="D421" s="5"/>
      <c r="E421" s="2"/>
      <c r="F421" s="2"/>
      <c r="G421" s="2"/>
      <c r="H421" s="2"/>
      <c r="I421" s="2"/>
      <c r="J421" s="2"/>
      <c r="K421" s="2"/>
      <c r="L421" s="2"/>
      <c r="M421" s="2"/>
      <c r="N421" s="2"/>
      <c r="O421" s="2"/>
      <c r="P421" s="2"/>
      <c r="Q421" s="2"/>
      <c r="R421" s="2"/>
      <c r="S421" s="2"/>
      <c r="T421" s="2"/>
      <c r="U421" s="2"/>
      <c r="V421" s="2"/>
      <c r="W421" s="2"/>
      <c r="X421" s="2"/>
      <c r="Y421" s="2"/>
      <c r="Z421" s="2"/>
      <c r="AA421" s="2"/>
    </row>
    <row r="422" spans="2:27" ht="16.5" customHeight="1">
      <c r="B422" s="2"/>
      <c r="C422" s="2"/>
      <c r="D422" s="5"/>
      <c r="E422" s="2"/>
      <c r="F422" s="2"/>
      <c r="G422" s="2"/>
      <c r="H422" s="2"/>
      <c r="I422" s="2"/>
      <c r="J422" s="2"/>
      <c r="K422" s="2"/>
      <c r="L422" s="2"/>
      <c r="M422" s="2"/>
      <c r="N422" s="2"/>
      <c r="O422" s="2"/>
      <c r="P422" s="2"/>
      <c r="Q422" s="2"/>
      <c r="R422" s="2"/>
      <c r="S422" s="2"/>
      <c r="T422" s="2"/>
      <c r="U422" s="2"/>
      <c r="V422" s="2"/>
      <c r="W422" s="2"/>
      <c r="X422" s="2"/>
      <c r="Y422" s="2"/>
      <c r="Z422" s="2"/>
      <c r="AA422" s="2"/>
    </row>
    <row r="423" spans="2:27" ht="16.5" customHeight="1">
      <c r="B423" s="2"/>
      <c r="C423" s="2"/>
      <c r="D423" s="5"/>
      <c r="E423" s="2"/>
      <c r="F423" s="2"/>
      <c r="G423" s="2"/>
      <c r="H423" s="2"/>
      <c r="I423" s="2"/>
      <c r="J423" s="2"/>
      <c r="K423" s="2"/>
      <c r="L423" s="2"/>
      <c r="M423" s="2"/>
      <c r="N423" s="2"/>
      <c r="O423" s="2"/>
      <c r="P423" s="2"/>
      <c r="Q423" s="2"/>
      <c r="R423" s="2"/>
      <c r="S423" s="2"/>
      <c r="T423" s="2"/>
      <c r="U423" s="2"/>
      <c r="V423" s="2"/>
      <c r="W423" s="2"/>
      <c r="X423" s="2"/>
      <c r="Y423" s="2"/>
      <c r="Z423" s="2"/>
      <c r="AA423" s="2"/>
    </row>
    <row r="424" spans="2:27" ht="16.5" customHeight="1">
      <c r="B424" s="2"/>
      <c r="C424" s="2"/>
      <c r="D424" s="5"/>
      <c r="E424" s="2"/>
      <c r="F424" s="2"/>
      <c r="G424" s="2"/>
      <c r="H424" s="2"/>
      <c r="I424" s="2"/>
      <c r="J424" s="2"/>
      <c r="K424" s="2"/>
      <c r="L424" s="2"/>
      <c r="M424" s="2"/>
      <c r="N424" s="2"/>
      <c r="O424" s="2"/>
      <c r="P424" s="2"/>
      <c r="Q424" s="2"/>
      <c r="R424" s="2"/>
      <c r="S424" s="2"/>
      <c r="T424" s="2"/>
      <c r="U424" s="2"/>
      <c r="V424" s="2"/>
      <c r="W424" s="2"/>
      <c r="X424" s="2"/>
      <c r="Y424" s="2"/>
      <c r="Z424" s="2"/>
      <c r="AA424" s="2"/>
    </row>
    <row r="425" spans="2:27" ht="16.5" customHeight="1">
      <c r="B425" s="2"/>
      <c r="C425" s="2"/>
      <c r="D425" s="5"/>
      <c r="E425" s="2"/>
      <c r="F425" s="2"/>
      <c r="G425" s="2"/>
      <c r="H425" s="2"/>
      <c r="I425" s="2"/>
      <c r="J425" s="2"/>
      <c r="K425" s="2"/>
      <c r="L425" s="2"/>
      <c r="M425" s="2"/>
      <c r="N425" s="2"/>
      <c r="O425" s="2"/>
      <c r="P425" s="2"/>
      <c r="Q425" s="2"/>
      <c r="R425" s="2"/>
      <c r="S425" s="2"/>
      <c r="T425" s="2"/>
      <c r="U425" s="2"/>
      <c r="V425" s="2"/>
      <c r="W425" s="2"/>
      <c r="X425" s="2"/>
      <c r="Y425" s="2"/>
      <c r="Z425" s="2"/>
      <c r="AA425" s="2"/>
    </row>
    <row r="426" spans="2:27" ht="16.5" customHeight="1">
      <c r="B426" s="2"/>
      <c r="C426" s="2"/>
      <c r="D426" s="5"/>
      <c r="E426" s="2"/>
      <c r="F426" s="2"/>
      <c r="G426" s="2"/>
      <c r="H426" s="2"/>
      <c r="I426" s="2"/>
      <c r="J426" s="2"/>
      <c r="K426" s="2"/>
      <c r="L426" s="2"/>
      <c r="M426" s="2"/>
      <c r="N426" s="2"/>
      <c r="O426" s="2"/>
      <c r="P426" s="2"/>
      <c r="Q426" s="2"/>
      <c r="R426" s="2"/>
      <c r="S426" s="2"/>
      <c r="T426" s="2"/>
      <c r="U426" s="2"/>
      <c r="V426" s="2"/>
      <c r="W426" s="2"/>
      <c r="X426" s="2"/>
      <c r="Y426" s="2"/>
      <c r="Z426" s="2"/>
      <c r="AA426" s="2"/>
    </row>
    <row r="427" spans="2:27" ht="16.5" customHeight="1">
      <c r="B427" s="2"/>
      <c r="C427" s="2"/>
      <c r="D427" s="5"/>
      <c r="E427" s="2"/>
      <c r="F427" s="2"/>
      <c r="G427" s="2"/>
      <c r="H427" s="2"/>
      <c r="I427" s="2"/>
      <c r="J427" s="2"/>
      <c r="K427" s="2"/>
      <c r="L427" s="2"/>
      <c r="M427" s="2"/>
      <c r="N427" s="2"/>
      <c r="O427" s="2"/>
      <c r="P427" s="2"/>
      <c r="Q427" s="2"/>
      <c r="R427" s="2"/>
      <c r="S427" s="2"/>
      <c r="T427" s="2"/>
      <c r="U427" s="2"/>
      <c r="V427" s="2"/>
      <c r="W427" s="2"/>
      <c r="X427" s="2"/>
      <c r="Y427" s="2"/>
      <c r="Z427" s="2"/>
      <c r="AA427" s="2"/>
    </row>
    <row r="428" spans="2:27" ht="16.5" customHeight="1">
      <c r="B428" s="2"/>
      <c r="C428" s="2"/>
      <c r="D428" s="5"/>
      <c r="E428" s="2"/>
      <c r="F428" s="2"/>
      <c r="G428" s="2"/>
      <c r="H428" s="2"/>
      <c r="I428" s="2"/>
      <c r="J428" s="2"/>
      <c r="K428" s="2"/>
      <c r="L428" s="2"/>
      <c r="M428" s="2"/>
      <c r="N428" s="2"/>
      <c r="O428" s="2"/>
      <c r="P428" s="2"/>
      <c r="Q428" s="2"/>
      <c r="R428" s="2"/>
      <c r="S428" s="2"/>
      <c r="T428" s="2"/>
      <c r="U428" s="2"/>
      <c r="V428" s="2"/>
      <c r="W428" s="2"/>
      <c r="X428" s="2"/>
      <c r="Y428" s="2"/>
      <c r="Z428" s="2"/>
      <c r="AA428" s="2"/>
    </row>
    <row r="429" spans="2:27" ht="16.5" customHeight="1">
      <c r="B429" s="2"/>
      <c r="C429" s="2"/>
      <c r="D429" s="5"/>
      <c r="E429" s="2"/>
      <c r="F429" s="2"/>
      <c r="G429" s="2"/>
      <c r="H429" s="2"/>
      <c r="I429" s="2"/>
      <c r="J429" s="2"/>
      <c r="K429" s="2"/>
      <c r="L429" s="2"/>
      <c r="M429" s="2"/>
      <c r="N429" s="2"/>
      <c r="O429" s="2"/>
      <c r="P429" s="2"/>
      <c r="Q429" s="2"/>
      <c r="R429" s="2"/>
      <c r="S429" s="2"/>
      <c r="T429" s="2"/>
      <c r="U429" s="2"/>
      <c r="V429" s="2"/>
      <c r="W429" s="2"/>
      <c r="X429" s="2"/>
      <c r="Y429" s="2"/>
      <c r="Z429" s="2"/>
      <c r="AA429" s="2"/>
    </row>
    <row r="430" spans="2:27" ht="16.5" customHeight="1">
      <c r="B430" s="2"/>
      <c r="C430" s="2"/>
      <c r="D430" s="5"/>
      <c r="E430" s="2"/>
      <c r="F430" s="2"/>
      <c r="G430" s="2"/>
      <c r="H430" s="2"/>
      <c r="I430" s="2"/>
      <c r="J430" s="2"/>
      <c r="K430" s="2"/>
      <c r="L430" s="2"/>
      <c r="M430" s="2"/>
      <c r="N430" s="2"/>
      <c r="O430" s="2"/>
      <c r="P430" s="2"/>
      <c r="Q430" s="2"/>
      <c r="R430" s="2"/>
      <c r="S430" s="2"/>
      <c r="T430" s="2"/>
      <c r="U430" s="2"/>
      <c r="V430" s="2"/>
      <c r="W430" s="2"/>
      <c r="X430" s="2"/>
      <c r="Y430" s="2"/>
      <c r="Z430" s="2"/>
      <c r="AA430" s="2"/>
    </row>
    <row r="431" spans="2:27" ht="16.5" customHeight="1">
      <c r="B431" s="2"/>
      <c r="C431" s="2"/>
      <c r="D431" s="5"/>
      <c r="E431" s="2"/>
      <c r="F431" s="2"/>
      <c r="G431" s="2"/>
      <c r="H431" s="2"/>
      <c r="I431" s="2"/>
      <c r="J431" s="2"/>
      <c r="K431" s="2"/>
      <c r="L431" s="2"/>
      <c r="M431" s="2"/>
      <c r="N431" s="2"/>
      <c r="O431" s="2"/>
      <c r="P431" s="2"/>
      <c r="Q431" s="2"/>
      <c r="R431" s="2"/>
      <c r="S431" s="2"/>
      <c r="T431" s="2"/>
      <c r="U431" s="2"/>
      <c r="V431" s="2"/>
      <c r="W431" s="2"/>
      <c r="X431" s="2"/>
      <c r="Y431" s="2"/>
      <c r="Z431" s="2"/>
      <c r="AA431" s="2"/>
    </row>
    <row r="432" spans="2:27" ht="16.5" customHeight="1">
      <c r="B432" s="2"/>
      <c r="C432" s="2"/>
      <c r="D432" s="5"/>
      <c r="E432" s="2"/>
      <c r="F432" s="2"/>
      <c r="G432" s="2"/>
      <c r="H432" s="2"/>
      <c r="I432" s="2"/>
      <c r="J432" s="2"/>
      <c r="K432" s="2"/>
      <c r="L432" s="2"/>
      <c r="M432" s="2"/>
      <c r="N432" s="2"/>
      <c r="O432" s="2"/>
      <c r="P432" s="2"/>
      <c r="Q432" s="2"/>
      <c r="R432" s="2"/>
      <c r="S432" s="2"/>
      <c r="T432" s="2"/>
      <c r="U432" s="2"/>
      <c r="V432" s="2"/>
      <c r="W432" s="2"/>
      <c r="X432" s="2"/>
      <c r="Y432" s="2"/>
      <c r="Z432" s="2"/>
      <c r="AA432" s="2"/>
    </row>
    <row r="433" spans="2:27" ht="16.5" customHeight="1">
      <c r="B433" s="2"/>
      <c r="C433" s="2"/>
      <c r="D433" s="5"/>
      <c r="E433" s="2"/>
      <c r="F433" s="2"/>
      <c r="G433" s="2"/>
      <c r="H433" s="2"/>
      <c r="I433" s="2"/>
      <c r="J433" s="2"/>
      <c r="K433" s="2"/>
      <c r="L433" s="2"/>
      <c r="M433" s="2"/>
      <c r="N433" s="2"/>
      <c r="O433" s="2"/>
      <c r="P433" s="2"/>
      <c r="Q433" s="2"/>
      <c r="R433" s="2"/>
      <c r="S433" s="2"/>
      <c r="T433" s="2"/>
      <c r="U433" s="2"/>
      <c r="V433" s="2"/>
      <c r="W433" s="2"/>
      <c r="X433" s="2"/>
      <c r="Y433" s="2"/>
      <c r="Z433" s="2"/>
      <c r="AA433" s="2"/>
    </row>
    <row r="434" spans="2:27" ht="16.5" customHeight="1">
      <c r="B434" s="2"/>
      <c r="C434" s="2"/>
      <c r="D434" s="5"/>
      <c r="E434" s="2"/>
      <c r="F434" s="2"/>
      <c r="G434" s="2"/>
      <c r="H434" s="2"/>
      <c r="I434" s="2"/>
      <c r="J434" s="2"/>
      <c r="K434" s="2"/>
      <c r="L434" s="2"/>
      <c r="M434" s="2"/>
      <c r="N434" s="2"/>
      <c r="O434" s="2"/>
      <c r="P434" s="2"/>
      <c r="Q434" s="2"/>
      <c r="R434" s="2"/>
      <c r="S434" s="2"/>
      <c r="T434" s="2"/>
      <c r="U434" s="2"/>
      <c r="V434" s="2"/>
      <c r="W434" s="2"/>
      <c r="X434" s="2"/>
      <c r="Y434" s="2"/>
      <c r="Z434" s="2"/>
      <c r="AA434" s="2"/>
    </row>
    <row r="435" spans="2:27" ht="16.5" customHeight="1">
      <c r="B435" s="2"/>
      <c r="C435" s="2"/>
      <c r="D435" s="5"/>
      <c r="E435" s="2"/>
      <c r="F435" s="2"/>
      <c r="G435" s="2"/>
      <c r="H435" s="2"/>
      <c r="I435" s="2"/>
      <c r="J435" s="2"/>
      <c r="K435" s="2"/>
      <c r="L435" s="2"/>
      <c r="M435" s="2"/>
      <c r="N435" s="2"/>
      <c r="O435" s="2"/>
      <c r="P435" s="2"/>
      <c r="Q435" s="2"/>
      <c r="R435" s="2"/>
      <c r="S435" s="2"/>
      <c r="T435" s="2"/>
      <c r="U435" s="2"/>
      <c r="V435" s="2"/>
      <c r="W435" s="2"/>
      <c r="X435" s="2"/>
      <c r="Y435" s="2"/>
      <c r="Z435" s="2"/>
      <c r="AA435" s="2"/>
    </row>
    <row r="436" spans="2:27" ht="16.5" customHeight="1">
      <c r="B436" s="2"/>
      <c r="C436" s="2"/>
      <c r="D436" s="5"/>
      <c r="E436" s="2"/>
      <c r="F436" s="2"/>
      <c r="G436" s="2"/>
      <c r="H436" s="2"/>
      <c r="I436" s="2"/>
      <c r="J436" s="2"/>
      <c r="K436" s="2"/>
      <c r="L436" s="2"/>
      <c r="M436" s="2"/>
      <c r="N436" s="2"/>
      <c r="O436" s="2"/>
      <c r="P436" s="2"/>
      <c r="Q436" s="2"/>
      <c r="R436" s="2"/>
      <c r="S436" s="2"/>
      <c r="T436" s="2"/>
      <c r="U436" s="2"/>
      <c r="V436" s="2"/>
      <c r="W436" s="2"/>
      <c r="X436" s="2"/>
      <c r="Y436" s="2"/>
      <c r="Z436" s="2"/>
      <c r="AA436" s="2"/>
    </row>
    <row r="437" spans="2:27" ht="16.5" customHeight="1">
      <c r="B437" s="2"/>
      <c r="C437" s="2"/>
      <c r="D437" s="5"/>
      <c r="E437" s="2"/>
      <c r="F437" s="2"/>
      <c r="G437" s="2"/>
      <c r="H437" s="2"/>
      <c r="I437" s="2"/>
      <c r="J437" s="2"/>
      <c r="K437" s="2"/>
      <c r="L437" s="2"/>
      <c r="M437" s="2"/>
      <c r="N437" s="2"/>
      <c r="O437" s="2"/>
      <c r="P437" s="2"/>
      <c r="Q437" s="2"/>
      <c r="R437" s="2"/>
      <c r="S437" s="2"/>
      <c r="T437" s="2"/>
      <c r="U437" s="2"/>
      <c r="V437" s="2"/>
      <c r="W437" s="2"/>
      <c r="X437" s="2"/>
      <c r="Y437" s="2"/>
      <c r="Z437" s="2"/>
      <c r="AA437" s="2"/>
    </row>
    <row r="438" spans="2:27" ht="16.5" customHeight="1">
      <c r="B438" s="2"/>
      <c r="C438" s="2"/>
      <c r="D438" s="5"/>
      <c r="E438" s="2"/>
      <c r="F438" s="2"/>
      <c r="G438" s="2"/>
      <c r="H438" s="2"/>
      <c r="I438" s="2"/>
      <c r="J438" s="2"/>
      <c r="K438" s="2"/>
      <c r="L438" s="2"/>
      <c r="M438" s="2"/>
      <c r="N438" s="2"/>
      <c r="O438" s="2"/>
      <c r="P438" s="2"/>
      <c r="Q438" s="2"/>
      <c r="R438" s="2"/>
      <c r="S438" s="2"/>
      <c r="T438" s="2"/>
      <c r="U438" s="2"/>
      <c r="V438" s="2"/>
      <c r="W438" s="2"/>
      <c r="X438" s="2"/>
      <c r="Y438" s="2"/>
      <c r="Z438" s="2"/>
      <c r="AA438" s="2"/>
    </row>
    <row r="439" spans="2:27" ht="16.5" customHeight="1">
      <c r="B439" s="2"/>
      <c r="C439" s="2"/>
      <c r="D439" s="5"/>
      <c r="E439" s="2"/>
      <c r="F439" s="2"/>
      <c r="G439" s="2"/>
      <c r="H439" s="2"/>
      <c r="I439" s="2"/>
      <c r="J439" s="2"/>
      <c r="K439" s="2"/>
      <c r="L439" s="2"/>
      <c r="M439" s="2"/>
      <c r="N439" s="2"/>
      <c r="O439" s="2"/>
      <c r="P439" s="2"/>
      <c r="Q439" s="2"/>
      <c r="R439" s="2"/>
      <c r="S439" s="2"/>
      <c r="T439" s="2"/>
      <c r="U439" s="2"/>
      <c r="V439" s="2"/>
      <c r="W439" s="2"/>
      <c r="X439" s="2"/>
      <c r="Y439" s="2"/>
      <c r="Z439" s="2"/>
      <c r="AA439" s="2"/>
    </row>
    <row r="440" spans="2:27" ht="16.5" customHeight="1">
      <c r="B440" s="2"/>
      <c r="C440" s="2"/>
      <c r="D440" s="5"/>
      <c r="E440" s="2"/>
      <c r="F440" s="2"/>
      <c r="G440" s="2"/>
      <c r="H440" s="2"/>
      <c r="I440" s="2"/>
      <c r="J440" s="2"/>
      <c r="K440" s="2"/>
      <c r="L440" s="2"/>
      <c r="M440" s="2"/>
      <c r="N440" s="2"/>
      <c r="O440" s="2"/>
      <c r="P440" s="2"/>
      <c r="Q440" s="2"/>
      <c r="R440" s="2"/>
      <c r="S440" s="2"/>
      <c r="T440" s="2"/>
      <c r="U440" s="2"/>
      <c r="V440" s="2"/>
      <c r="W440" s="2"/>
      <c r="X440" s="2"/>
      <c r="Y440" s="2"/>
      <c r="Z440" s="2"/>
      <c r="AA440" s="2"/>
    </row>
    <row r="441" spans="2:27" ht="16.5" customHeight="1">
      <c r="B441" s="2"/>
      <c r="C441" s="2"/>
      <c r="D441" s="5"/>
      <c r="E441" s="2"/>
      <c r="F441" s="2"/>
      <c r="G441" s="2"/>
      <c r="H441" s="2"/>
      <c r="I441" s="2"/>
      <c r="J441" s="2"/>
      <c r="K441" s="2"/>
      <c r="L441" s="2"/>
      <c r="M441" s="2"/>
      <c r="N441" s="2"/>
      <c r="O441" s="2"/>
      <c r="P441" s="2"/>
      <c r="Q441" s="2"/>
      <c r="R441" s="2"/>
      <c r="S441" s="2"/>
      <c r="T441" s="2"/>
      <c r="U441" s="2"/>
      <c r="V441" s="2"/>
      <c r="W441" s="2"/>
      <c r="X441" s="2"/>
      <c r="Y441" s="2"/>
      <c r="Z441" s="2"/>
      <c r="AA441" s="2"/>
    </row>
    <row r="442" spans="2:27" ht="16.5" customHeight="1">
      <c r="B442" s="2"/>
      <c r="C442" s="2"/>
      <c r="D442" s="5"/>
      <c r="E442" s="2"/>
      <c r="F442" s="2"/>
      <c r="G442" s="2"/>
      <c r="H442" s="2"/>
      <c r="I442" s="2"/>
      <c r="J442" s="2"/>
      <c r="K442" s="2"/>
      <c r="L442" s="2"/>
      <c r="M442" s="2"/>
      <c r="N442" s="2"/>
      <c r="O442" s="2"/>
      <c r="P442" s="2"/>
      <c r="Q442" s="2"/>
      <c r="R442" s="2"/>
      <c r="S442" s="2"/>
      <c r="T442" s="2"/>
      <c r="U442" s="2"/>
      <c r="V442" s="2"/>
      <c r="W442" s="2"/>
      <c r="X442" s="2"/>
      <c r="Y442" s="2"/>
      <c r="Z442" s="2"/>
      <c r="AA442" s="2"/>
    </row>
    <row r="443" spans="2:27" ht="16.5" customHeight="1">
      <c r="B443" s="2"/>
      <c r="C443" s="2"/>
      <c r="D443" s="5"/>
      <c r="E443" s="2"/>
      <c r="F443" s="2"/>
      <c r="G443" s="2"/>
      <c r="H443" s="2"/>
      <c r="I443" s="2"/>
      <c r="J443" s="2"/>
      <c r="K443" s="2"/>
      <c r="L443" s="2"/>
      <c r="M443" s="2"/>
      <c r="N443" s="2"/>
      <c r="O443" s="2"/>
      <c r="P443" s="2"/>
      <c r="Q443" s="2"/>
      <c r="R443" s="2"/>
      <c r="S443" s="2"/>
      <c r="T443" s="2"/>
      <c r="U443" s="2"/>
      <c r="V443" s="2"/>
      <c r="W443" s="2"/>
      <c r="X443" s="2"/>
      <c r="Y443" s="2"/>
      <c r="Z443" s="2"/>
      <c r="AA443" s="2"/>
    </row>
    <row r="444" spans="2:27" ht="16.5" customHeight="1">
      <c r="B444" s="2"/>
      <c r="C444" s="2"/>
      <c r="D444" s="5"/>
      <c r="E444" s="2"/>
      <c r="F444" s="2"/>
      <c r="G444" s="2"/>
      <c r="H444" s="2"/>
      <c r="I444" s="2"/>
      <c r="J444" s="2"/>
      <c r="K444" s="2"/>
      <c r="L444" s="2"/>
      <c r="M444" s="2"/>
      <c r="N444" s="2"/>
      <c r="O444" s="2"/>
      <c r="P444" s="2"/>
      <c r="Q444" s="2"/>
      <c r="R444" s="2"/>
      <c r="S444" s="2"/>
      <c r="T444" s="2"/>
      <c r="U444" s="2"/>
      <c r="V444" s="2"/>
      <c r="W444" s="2"/>
      <c r="X444" s="2"/>
      <c r="Y444" s="2"/>
      <c r="Z444" s="2"/>
      <c r="AA444" s="2"/>
    </row>
    <row r="445" spans="2:27" ht="16.5" customHeight="1">
      <c r="B445" s="2"/>
      <c r="C445" s="2"/>
      <c r="D445" s="5"/>
      <c r="E445" s="2"/>
      <c r="F445" s="2"/>
      <c r="G445" s="2"/>
      <c r="H445" s="2"/>
      <c r="I445" s="2"/>
      <c r="J445" s="2"/>
      <c r="K445" s="2"/>
      <c r="L445" s="2"/>
      <c r="M445" s="2"/>
      <c r="N445" s="2"/>
      <c r="O445" s="2"/>
      <c r="P445" s="2"/>
      <c r="Q445" s="2"/>
      <c r="R445" s="2"/>
      <c r="S445" s="2"/>
      <c r="T445" s="2"/>
      <c r="U445" s="2"/>
      <c r="V445" s="2"/>
      <c r="W445" s="2"/>
      <c r="X445" s="2"/>
      <c r="Y445" s="2"/>
      <c r="Z445" s="2"/>
      <c r="AA445" s="2"/>
    </row>
    <row r="446" spans="2:27" ht="16.5" customHeight="1">
      <c r="B446" s="2"/>
      <c r="C446" s="2"/>
      <c r="D446" s="5"/>
      <c r="E446" s="2"/>
      <c r="F446" s="2"/>
      <c r="G446" s="2"/>
      <c r="H446" s="2"/>
      <c r="I446" s="2"/>
      <c r="J446" s="2"/>
      <c r="K446" s="2"/>
      <c r="L446" s="2"/>
      <c r="M446" s="2"/>
      <c r="N446" s="2"/>
      <c r="O446" s="2"/>
      <c r="P446" s="2"/>
      <c r="Q446" s="2"/>
      <c r="R446" s="2"/>
      <c r="S446" s="2"/>
      <c r="T446" s="2"/>
      <c r="U446" s="2"/>
      <c r="V446" s="2"/>
      <c r="W446" s="2"/>
      <c r="X446" s="2"/>
      <c r="Y446" s="2"/>
      <c r="Z446" s="2"/>
      <c r="AA446" s="2"/>
    </row>
    <row r="447" spans="2:27" ht="16.5" customHeight="1">
      <c r="B447" s="2"/>
      <c r="C447" s="2"/>
      <c r="D447" s="5"/>
      <c r="E447" s="2"/>
      <c r="F447" s="2"/>
      <c r="G447" s="2"/>
      <c r="H447" s="2"/>
      <c r="I447" s="2"/>
      <c r="J447" s="2"/>
      <c r="K447" s="2"/>
      <c r="L447" s="2"/>
      <c r="M447" s="2"/>
      <c r="N447" s="2"/>
      <c r="O447" s="2"/>
      <c r="P447" s="2"/>
      <c r="Q447" s="2"/>
      <c r="R447" s="2"/>
      <c r="S447" s="2"/>
      <c r="T447" s="2"/>
      <c r="U447" s="2"/>
      <c r="V447" s="2"/>
      <c r="W447" s="2"/>
      <c r="X447" s="2"/>
      <c r="Y447" s="2"/>
      <c r="Z447" s="2"/>
      <c r="AA447" s="2"/>
    </row>
    <row r="448" spans="2:27" ht="16.5" customHeight="1">
      <c r="B448" s="2"/>
      <c r="C448" s="2"/>
      <c r="D448" s="5"/>
      <c r="E448" s="2"/>
      <c r="F448" s="2"/>
      <c r="G448" s="2"/>
      <c r="H448" s="2"/>
      <c r="I448" s="2"/>
      <c r="J448" s="2"/>
      <c r="K448" s="2"/>
      <c r="L448" s="2"/>
      <c r="M448" s="2"/>
      <c r="N448" s="2"/>
      <c r="O448" s="2"/>
      <c r="P448" s="2"/>
      <c r="Q448" s="2"/>
      <c r="R448" s="2"/>
      <c r="S448" s="2"/>
      <c r="T448" s="2"/>
      <c r="U448" s="2"/>
      <c r="V448" s="2"/>
      <c r="W448" s="2"/>
      <c r="X448" s="2"/>
      <c r="Y448" s="2"/>
      <c r="Z448" s="2"/>
      <c r="AA448" s="2"/>
    </row>
    <row r="449" spans="2:27" ht="16.5" customHeight="1">
      <c r="B449" s="2"/>
      <c r="C449" s="2"/>
      <c r="D449" s="5"/>
      <c r="E449" s="2"/>
      <c r="F449" s="2"/>
      <c r="G449" s="2"/>
      <c r="H449" s="2"/>
      <c r="I449" s="2"/>
      <c r="J449" s="2"/>
      <c r="K449" s="2"/>
      <c r="L449" s="2"/>
      <c r="M449" s="2"/>
      <c r="N449" s="2"/>
      <c r="O449" s="2"/>
      <c r="P449" s="2"/>
      <c r="Q449" s="2"/>
      <c r="R449" s="2"/>
      <c r="S449" s="2"/>
      <c r="T449" s="2"/>
      <c r="U449" s="2"/>
      <c r="V449" s="2"/>
      <c r="W449" s="2"/>
      <c r="X449" s="2"/>
      <c r="Y449" s="2"/>
      <c r="Z449" s="2"/>
      <c r="AA449" s="2"/>
    </row>
    <row r="450" spans="2:27" ht="16.5" customHeight="1">
      <c r="B450" s="2"/>
      <c r="C450" s="2"/>
      <c r="D450" s="5"/>
      <c r="E450" s="2"/>
      <c r="F450" s="2"/>
      <c r="G450" s="2"/>
      <c r="H450" s="2"/>
      <c r="I450" s="2"/>
      <c r="J450" s="2"/>
      <c r="K450" s="2"/>
      <c r="L450" s="2"/>
      <c r="M450" s="2"/>
      <c r="N450" s="2"/>
      <c r="O450" s="2"/>
      <c r="P450" s="2"/>
      <c r="Q450" s="2"/>
      <c r="R450" s="2"/>
      <c r="S450" s="2"/>
      <c r="T450" s="2"/>
      <c r="U450" s="2"/>
      <c r="V450" s="2"/>
      <c r="W450" s="2"/>
      <c r="X450" s="2"/>
      <c r="Y450" s="2"/>
      <c r="Z450" s="2"/>
      <c r="AA450" s="2"/>
    </row>
    <row r="451" spans="2:27" ht="16.5" customHeight="1">
      <c r="B451" s="2"/>
      <c r="C451" s="2"/>
      <c r="D451" s="5"/>
      <c r="E451" s="2"/>
      <c r="F451" s="2"/>
      <c r="G451" s="2"/>
      <c r="H451" s="2"/>
      <c r="I451" s="2"/>
      <c r="J451" s="2"/>
      <c r="K451" s="2"/>
      <c r="L451" s="2"/>
      <c r="M451" s="2"/>
      <c r="N451" s="2"/>
      <c r="O451" s="2"/>
      <c r="P451" s="2"/>
      <c r="Q451" s="2"/>
      <c r="R451" s="2"/>
      <c r="S451" s="2"/>
      <c r="T451" s="2"/>
      <c r="U451" s="2"/>
      <c r="V451" s="2"/>
      <c r="W451" s="2"/>
      <c r="X451" s="2"/>
      <c r="Y451" s="2"/>
      <c r="Z451" s="2"/>
      <c r="AA451" s="2"/>
    </row>
    <row r="452" spans="2:27" ht="16.5" customHeight="1">
      <c r="B452" s="2"/>
      <c r="C452" s="2"/>
      <c r="D452" s="5"/>
      <c r="E452" s="2"/>
      <c r="F452" s="2"/>
      <c r="G452" s="2"/>
      <c r="H452" s="2"/>
      <c r="I452" s="2"/>
      <c r="J452" s="2"/>
      <c r="K452" s="2"/>
      <c r="L452" s="2"/>
      <c r="M452" s="2"/>
      <c r="N452" s="2"/>
      <c r="O452" s="2"/>
      <c r="P452" s="2"/>
      <c r="Q452" s="2"/>
      <c r="R452" s="2"/>
      <c r="S452" s="2"/>
      <c r="T452" s="2"/>
      <c r="U452" s="2"/>
      <c r="V452" s="2"/>
      <c r="W452" s="2"/>
      <c r="X452" s="2"/>
      <c r="Y452" s="2"/>
      <c r="Z452" s="2"/>
      <c r="AA452" s="2"/>
    </row>
    <row r="453" spans="2:27" ht="16.5" customHeight="1">
      <c r="B453" s="2"/>
      <c r="C453" s="2"/>
      <c r="D453" s="5"/>
      <c r="E453" s="2"/>
      <c r="F453" s="2"/>
      <c r="G453" s="2"/>
      <c r="H453" s="2"/>
      <c r="I453" s="2"/>
      <c r="J453" s="2"/>
      <c r="K453" s="2"/>
      <c r="L453" s="2"/>
      <c r="M453" s="2"/>
      <c r="N453" s="2"/>
      <c r="O453" s="2"/>
      <c r="P453" s="2"/>
      <c r="Q453" s="2"/>
      <c r="R453" s="2"/>
      <c r="S453" s="2"/>
      <c r="T453" s="2"/>
      <c r="U453" s="2"/>
      <c r="V453" s="2"/>
      <c r="W453" s="2"/>
      <c r="X453" s="2"/>
      <c r="Y453" s="2"/>
      <c r="Z453" s="2"/>
      <c r="AA453" s="2"/>
    </row>
    <row r="454" spans="2:27" ht="16.5" customHeight="1">
      <c r="B454" s="2"/>
      <c r="C454" s="2"/>
      <c r="D454" s="5"/>
      <c r="E454" s="2"/>
      <c r="F454" s="2"/>
      <c r="G454" s="2"/>
      <c r="H454" s="2"/>
      <c r="I454" s="2"/>
      <c r="J454" s="2"/>
      <c r="K454" s="2"/>
      <c r="L454" s="2"/>
      <c r="M454" s="2"/>
      <c r="N454" s="2"/>
      <c r="O454" s="2"/>
      <c r="P454" s="2"/>
      <c r="Q454" s="2"/>
      <c r="R454" s="2"/>
      <c r="S454" s="2"/>
      <c r="T454" s="2"/>
      <c r="U454" s="2"/>
      <c r="V454" s="2"/>
      <c r="W454" s="2"/>
      <c r="X454" s="2"/>
      <c r="Y454" s="2"/>
      <c r="Z454" s="2"/>
      <c r="AA454" s="2"/>
    </row>
    <row r="455" spans="2:27" ht="16.5" customHeight="1">
      <c r="B455" s="2"/>
      <c r="C455" s="2"/>
      <c r="D455" s="5"/>
      <c r="E455" s="2"/>
      <c r="F455" s="2"/>
      <c r="G455" s="2"/>
      <c r="H455" s="2"/>
      <c r="I455" s="2"/>
      <c r="J455" s="2"/>
      <c r="K455" s="2"/>
      <c r="L455" s="2"/>
      <c r="M455" s="2"/>
      <c r="N455" s="2"/>
      <c r="O455" s="2"/>
      <c r="P455" s="2"/>
      <c r="Q455" s="2"/>
      <c r="R455" s="2"/>
      <c r="S455" s="2"/>
      <c r="T455" s="2"/>
      <c r="U455" s="2"/>
      <c r="V455" s="2"/>
      <c r="W455" s="2"/>
      <c r="X455" s="2"/>
      <c r="Y455" s="2"/>
      <c r="Z455" s="2"/>
      <c r="AA455" s="2"/>
    </row>
    <row r="456" spans="2:27" ht="16.5" customHeight="1">
      <c r="B456" s="2"/>
      <c r="C456" s="2"/>
      <c r="D456" s="5"/>
      <c r="E456" s="2"/>
      <c r="F456" s="2"/>
      <c r="G456" s="2"/>
      <c r="H456" s="2"/>
      <c r="I456" s="2"/>
      <c r="J456" s="2"/>
      <c r="K456" s="2"/>
      <c r="L456" s="2"/>
      <c r="M456" s="2"/>
      <c r="N456" s="2"/>
      <c r="O456" s="2"/>
      <c r="P456" s="2"/>
      <c r="Q456" s="2"/>
      <c r="R456" s="2"/>
      <c r="S456" s="2"/>
      <c r="T456" s="2"/>
      <c r="U456" s="2"/>
      <c r="V456" s="2"/>
      <c r="W456" s="2"/>
      <c r="X456" s="2"/>
      <c r="Y456" s="2"/>
      <c r="Z456" s="2"/>
      <c r="AA456" s="2"/>
    </row>
    <row r="457" spans="2:27" ht="16.5" customHeight="1">
      <c r="B457" s="2"/>
      <c r="C457" s="2"/>
      <c r="D457" s="5"/>
      <c r="E457" s="2"/>
      <c r="F457" s="2"/>
      <c r="G457" s="2"/>
      <c r="H457" s="2"/>
      <c r="I457" s="2"/>
      <c r="J457" s="2"/>
      <c r="K457" s="2"/>
      <c r="L457" s="2"/>
      <c r="M457" s="2"/>
      <c r="N457" s="2"/>
      <c r="O457" s="2"/>
      <c r="P457" s="2"/>
      <c r="Q457" s="2"/>
      <c r="R457" s="2"/>
      <c r="S457" s="2"/>
      <c r="T457" s="2"/>
      <c r="U457" s="2"/>
      <c r="V457" s="2"/>
      <c r="W457" s="2"/>
      <c r="X457" s="2"/>
      <c r="Y457" s="2"/>
      <c r="Z457" s="2"/>
      <c r="AA457" s="2"/>
    </row>
    <row r="458" spans="2:27" ht="16.5" customHeight="1">
      <c r="B458" s="2"/>
      <c r="C458" s="2"/>
      <c r="D458" s="5"/>
      <c r="E458" s="2"/>
      <c r="F458" s="2"/>
      <c r="G458" s="2"/>
      <c r="H458" s="2"/>
      <c r="I458" s="2"/>
      <c r="J458" s="2"/>
      <c r="K458" s="2"/>
      <c r="L458" s="2"/>
      <c r="M458" s="2"/>
      <c r="N458" s="2"/>
      <c r="O458" s="2"/>
      <c r="P458" s="2"/>
      <c r="Q458" s="2"/>
      <c r="R458" s="2"/>
      <c r="S458" s="2"/>
      <c r="T458" s="2"/>
      <c r="U458" s="2"/>
      <c r="V458" s="2"/>
      <c r="W458" s="2"/>
      <c r="X458" s="2"/>
      <c r="Y458" s="2"/>
      <c r="Z458" s="2"/>
      <c r="AA458" s="2"/>
    </row>
    <row r="459" spans="2:27" ht="16.5" customHeight="1">
      <c r="B459" s="2"/>
      <c r="C459" s="2"/>
      <c r="D459" s="5"/>
      <c r="E459" s="2"/>
      <c r="F459" s="2"/>
      <c r="G459" s="2"/>
      <c r="H459" s="2"/>
      <c r="I459" s="2"/>
      <c r="J459" s="2"/>
      <c r="K459" s="2"/>
      <c r="L459" s="2"/>
      <c r="M459" s="2"/>
      <c r="N459" s="2"/>
      <c r="O459" s="2"/>
      <c r="P459" s="2"/>
      <c r="Q459" s="2"/>
      <c r="R459" s="2"/>
      <c r="S459" s="2"/>
      <c r="T459" s="2"/>
      <c r="U459" s="2"/>
      <c r="V459" s="2"/>
      <c r="W459" s="2"/>
      <c r="X459" s="2"/>
      <c r="Y459" s="2"/>
      <c r="Z459" s="2"/>
      <c r="AA459" s="2"/>
    </row>
    <row r="460" spans="2:27" ht="16.5" customHeight="1">
      <c r="B460" s="2"/>
      <c r="C460" s="2"/>
      <c r="D460" s="5"/>
      <c r="E460" s="2"/>
      <c r="F460" s="2"/>
      <c r="G460" s="2"/>
      <c r="H460" s="2"/>
      <c r="I460" s="2"/>
      <c r="J460" s="2"/>
      <c r="K460" s="2"/>
      <c r="L460" s="2"/>
      <c r="M460" s="2"/>
      <c r="N460" s="2"/>
      <c r="O460" s="2"/>
      <c r="P460" s="2"/>
      <c r="Q460" s="2"/>
      <c r="R460" s="2"/>
      <c r="S460" s="2"/>
      <c r="T460" s="2"/>
      <c r="U460" s="2"/>
      <c r="V460" s="2"/>
      <c r="W460" s="2"/>
      <c r="X460" s="2"/>
      <c r="Y460" s="2"/>
      <c r="Z460" s="2"/>
      <c r="AA460" s="2"/>
    </row>
    <row r="461" spans="2:27" ht="16.5" customHeight="1">
      <c r="B461" s="2"/>
      <c r="C461" s="2"/>
      <c r="D461" s="5"/>
      <c r="E461" s="2"/>
      <c r="F461" s="2"/>
      <c r="G461" s="2"/>
      <c r="H461" s="2"/>
      <c r="I461" s="2"/>
      <c r="J461" s="2"/>
      <c r="K461" s="2"/>
      <c r="L461" s="2"/>
      <c r="M461" s="2"/>
      <c r="N461" s="2"/>
      <c r="O461" s="2"/>
      <c r="P461" s="2"/>
      <c r="Q461" s="2"/>
      <c r="R461" s="2"/>
      <c r="S461" s="2"/>
      <c r="T461" s="2"/>
      <c r="U461" s="2"/>
      <c r="V461" s="2"/>
      <c r="W461" s="2"/>
      <c r="X461" s="2"/>
      <c r="Y461" s="2"/>
      <c r="Z461" s="2"/>
      <c r="AA461" s="2"/>
    </row>
    <row r="462" spans="2:27" ht="16.5" customHeight="1">
      <c r="B462" s="2"/>
      <c r="C462" s="2"/>
      <c r="D462" s="5"/>
      <c r="E462" s="2"/>
      <c r="F462" s="2"/>
      <c r="G462" s="2"/>
      <c r="H462" s="2"/>
      <c r="I462" s="2"/>
      <c r="J462" s="2"/>
      <c r="K462" s="2"/>
      <c r="L462" s="2"/>
      <c r="M462" s="2"/>
      <c r="N462" s="2"/>
      <c r="O462" s="2"/>
      <c r="P462" s="2"/>
      <c r="Q462" s="2"/>
      <c r="R462" s="2"/>
      <c r="S462" s="2"/>
      <c r="T462" s="2"/>
      <c r="U462" s="2"/>
      <c r="V462" s="2"/>
      <c r="W462" s="2"/>
      <c r="X462" s="2"/>
      <c r="Y462" s="2"/>
      <c r="Z462" s="2"/>
      <c r="AA462" s="2"/>
    </row>
    <row r="463" spans="2:27" ht="16.5" customHeight="1">
      <c r="B463" s="2"/>
      <c r="C463" s="2"/>
      <c r="D463" s="5"/>
      <c r="E463" s="2"/>
      <c r="F463" s="2"/>
      <c r="G463" s="2"/>
      <c r="H463" s="2"/>
      <c r="I463" s="2"/>
      <c r="J463" s="2"/>
      <c r="K463" s="2"/>
      <c r="L463" s="2"/>
      <c r="M463" s="2"/>
      <c r="N463" s="2"/>
      <c r="O463" s="2"/>
      <c r="P463" s="2"/>
      <c r="Q463" s="2"/>
      <c r="R463" s="2"/>
      <c r="S463" s="2"/>
      <c r="T463" s="2"/>
      <c r="U463" s="2"/>
      <c r="V463" s="2"/>
      <c r="W463" s="2"/>
      <c r="X463" s="2"/>
      <c r="Y463" s="2"/>
      <c r="Z463" s="2"/>
      <c r="AA463" s="2"/>
    </row>
    <row r="464" spans="2:27" ht="16.5" customHeight="1">
      <c r="B464" s="2"/>
      <c r="C464" s="2"/>
      <c r="D464" s="5"/>
      <c r="E464" s="2"/>
      <c r="F464" s="2"/>
      <c r="G464" s="2"/>
      <c r="H464" s="2"/>
      <c r="I464" s="2"/>
      <c r="J464" s="2"/>
      <c r="K464" s="2"/>
      <c r="L464" s="2"/>
      <c r="M464" s="2"/>
      <c r="N464" s="2"/>
      <c r="O464" s="2"/>
      <c r="P464" s="2"/>
      <c r="Q464" s="2"/>
      <c r="R464" s="2"/>
      <c r="S464" s="2"/>
      <c r="T464" s="2"/>
      <c r="U464" s="2"/>
      <c r="V464" s="2"/>
      <c r="W464" s="2"/>
      <c r="X464" s="2"/>
      <c r="Y464" s="2"/>
      <c r="Z464" s="2"/>
      <c r="AA464" s="2"/>
    </row>
    <row r="465" spans="2:27" ht="16.5" customHeight="1">
      <c r="B465" s="2"/>
      <c r="C465" s="2"/>
      <c r="D465" s="5"/>
      <c r="E465" s="2"/>
      <c r="F465" s="2"/>
      <c r="G465" s="2"/>
      <c r="H465" s="2"/>
      <c r="I465" s="2"/>
      <c r="J465" s="2"/>
      <c r="K465" s="2"/>
      <c r="L465" s="2"/>
      <c r="M465" s="2"/>
      <c r="N465" s="2"/>
      <c r="O465" s="2"/>
      <c r="P465" s="2"/>
      <c r="Q465" s="2"/>
      <c r="R465" s="2"/>
      <c r="S465" s="2"/>
      <c r="T465" s="2"/>
      <c r="U465" s="2"/>
      <c r="V465" s="2"/>
      <c r="W465" s="2"/>
      <c r="X465" s="2"/>
      <c r="Y465" s="2"/>
      <c r="Z465" s="2"/>
      <c r="AA465" s="2"/>
    </row>
    <row r="466" spans="2:27" ht="16.5" customHeight="1">
      <c r="B466" s="2"/>
      <c r="C466" s="2"/>
      <c r="D466" s="5"/>
      <c r="E466" s="2"/>
      <c r="F466" s="2"/>
      <c r="G466" s="2"/>
      <c r="H466" s="2"/>
      <c r="I466" s="2"/>
      <c r="J466" s="2"/>
      <c r="K466" s="2"/>
      <c r="L466" s="2"/>
      <c r="M466" s="2"/>
      <c r="N466" s="2"/>
      <c r="O466" s="2"/>
      <c r="P466" s="2"/>
      <c r="Q466" s="2"/>
      <c r="R466" s="2"/>
      <c r="S466" s="2"/>
      <c r="T466" s="2"/>
      <c r="U466" s="2"/>
      <c r="V466" s="2"/>
      <c r="W466" s="2"/>
      <c r="X466" s="2"/>
      <c r="Y466" s="2"/>
      <c r="Z466" s="2"/>
      <c r="AA466" s="2"/>
    </row>
    <row r="467" spans="2:27" ht="16.5" customHeight="1">
      <c r="B467" s="2"/>
      <c r="C467" s="2"/>
      <c r="D467" s="5"/>
      <c r="E467" s="2"/>
      <c r="F467" s="2"/>
      <c r="G467" s="2"/>
      <c r="H467" s="2"/>
      <c r="I467" s="2"/>
      <c r="J467" s="2"/>
      <c r="K467" s="2"/>
      <c r="L467" s="2"/>
      <c r="M467" s="2"/>
      <c r="N467" s="2"/>
      <c r="O467" s="2"/>
      <c r="P467" s="2"/>
      <c r="Q467" s="2"/>
      <c r="R467" s="2"/>
      <c r="S467" s="2"/>
      <c r="T467" s="2"/>
      <c r="U467" s="2"/>
      <c r="V467" s="2"/>
      <c r="W467" s="2"/>
      <c r="X467" s="2"/>
      <c r="Y467" s="2"/>
      <c r="Z467" s="2"/>
      <c r="AA467" s="2"/>
    </row>
    <row r="468" spans="2:27" ht="16.5" customHeight="1">
      <c r="B468" s="2"/>
      <c r="C468" s="2"/>
      <c r="D468" s="5"/>
      <c r="E468" s="2"/>
      <c r="F468" s="2"/>
      <c r="G468" s="2"/>
      <c r="H468" s="2"/>
      <c r="I468" s="2"/>
      <c r="J468" s="2"/>
      <c r="K468" s="2"/>
      <c r="L468" s="2"/>
      <c r="M468" s="2"/>
      <c r="N468" s="2"/>
      <c r="O468" s="2"/>
      <c r="P468" s="2"/>
      <c r="Q468" s="2"/>
      <c r="R468" s="2"/>
      <c r="S468" s="2"/>
      <c r="T468" s="2"/>
      <c r="U468" s="2"/>
      <c r="V468" s="2"/>
      <c r="W468" s="2"/>
      <c r="X468" s="2"/>
      <c r="Y468" s="2"/>
      <c r="Z468" s="2"/>
      <c r="AA468" s="2"/>
    </row>
    <row r="469" spans="2:27" ht="16.5" customHeight="1">
      <c r="B469" s="2"/>
      <c r="C469" s="2"/>
      <c r="D469" s="5"/>
      <c r="E469" s="2"/>
      <c r="F469" s="2"/>
      <c r="G469" s="2"/>
      <c r="H469" s="2"/>
      <c r="I469" s="2"/>
      <c r="J469" s="2"/>
      <c r="K469" s="2"/>
      <c r="L469" s="2"/>
      <c r="M469" s="2"/>
      <c r="N469" s="2"/>
      <c r="O469" s="2"/>
      <c r="P469" s="2"/>
      <c r="Q469" s="2"/>
      <c r="R469" s="2"/>
      <c r="S469" s="2"/>
      <c r="T469" s="2"/>
      <c r="U469" s="2"/>
      <c r="V469" s="2"/>
      <c r="W469" s="2"/>
      <c r="X469" s="2"/>
      <c r="Y469" s="2"/>
      <c r="Z469" s="2"/>
      <c r="AA469" s="2"/>
    </row>
    <row r="470" spans="2:27" ht="16.5" customHeight="1">
      <c r="B470" s="2"/>
      <c r="C470" s="2"/>
      <c r="D470" s="5"/>
      <c r="E470" s="2"/>
      <c r="F470" s="2"/>
      <c r="G470" s="2"/>
      <c r="H470" s="2"/>
      <c r="I470" s="2"/>
      <c r="J470" s="2"/>
      <c r="K470" s="2"/>
      <c r="L470" s="2"/>
      <c r="M470" s="2"/>
      <c r="N470" s="2"/>
      <c r="O470" s="2"/>
      <c r="P470" s="2"/>
      <c r="Q470" s="2"/>
      <c r="R470" s="2"/>
      <c r="S470" s="2"/>
      <c r="T470" s="2"/>
      <c r="U470" s="2"/>
      <c r="V470" s="2"/>
      <c r="W470" s="2"/>
      <c r="X470" s="2"/>
      <c r="Y470" s="2"/>
      <c r="Z470" s="2"/>
      <c r="AA470" s="2"/>
    </row>
    <row r="471" spans="2:27" ht="16.5" customHeight="1">
      <c r="B471" s="2"/>
      <c r="C471" s="2"/>
      <c r="D471" s="5"/>
      <c r="E471" s="2"/>
      <c r="F471" s="2"/>
      <c r="G471" s="2"/>
      <c r="H471" s="2"/>
      <c r="I471" s="2"/>
      <c r="J471" s="2"/>
      <c r="K471" s="2"/>
      <c r="L471" s="2"/>
      <c r="M471" s="2"/>
      <c r="N471" s="2"/>
      <c r="O471" s="2"/>
      <c r="P471" s="2"/>
      <c r="Q471" s="2"/>
      <c r="R471" s="2"/>
      <c r="S471" s="2"/>
      <c r="T471" s="2"/>
      <c r="U471" s="2"/>
      <c r="V471" s="2"/>
      <c r="W471" s="2"/>
      <c r="X471" s="2"/>
      <c r="Y471" s="2"/>
      <c r="Z471" s="2"/>
      <c r="AA471" s="2"/>
    </row>
    <row r="472" spans="2:27" ht="16.5" customHeight="1">
      <c r="B472" s="2"/>
      <c r="C472" s="2"/>
      <c r="D472" s="5"/>
      <c r="E472" s="2"/>
      <c r="F472" s="2"/>
      <c r="G472" s="2"/>
      <c r="H472" s="2"/>
      <c r="I472" s="2"/>
      <c r="J472" s="2"/>
      <c r="K472" s="2"/>
      <c r="L472" s="2"/>
      <c r="M472" s="2"/>
      <c r="N472" s="2"/>
      <c r="O472" s="2"/>
      <c r="P472" s="2"/>
      <c r="Q472" s="2"/>
      <c r="R472" s="2"/>
      <c r="S472" s="2"/>
      <c r="T472" s="2"/>
      <c r="U472" s="2"/>
      <c r="V472" s="2"/>
      <c r="W472" s="2"/>
      <c r="X472" s="2"/>
      <c r="Y472" s="2"/>
      <c r="Z472" s="2"/>
      <c r="AA472" s="2"/>
    </row>
    <row r="473" spans="2:27" ht="16.5" customHeight="1">
      <c r="B473" s="2"/>
      <c r="C473" s="2"/>
      <c r="D473" s="5"/>
      <c r="E473" s="2"/>
      <c r="F473" s="2"/>
      <c r="G473" s="2"/>
      <c r="H473" s="2"/>
      <c r="I473" s="2"/>
      <c r="J473" s="2"/>
      <c r="K473" s="2"/>
      <c r="L473" s="2"/>
      <c r="M473" s="2"/>
      <c r="N473" s="2"/>
      <c r="O473" s="2"/>
      <c r="P473" s="2"/>
      <c r="Q473" s="2"/>
      <c r="R473" s="2"/>
      <c r="S473" s="2"/>
      <c r="T473" s="2"/>
      <c r="U473" s="2"/>
      <c r="V473" s="2"/>
      <c r="W473" s="2"/>
      <c r="X473" s="2"/>
      <c r="Y473" s="2"/>
      <c r="Z473" s="2"/>
      <c r="AA473" s="2"/>
    </row>
    <row r="474" spans="2:27" ht="16.5" customHeight="1">
      <c r="B474" s="2"/>
      <c r="C474" s="2"/>
      <c r="D474" s="5"/>
      <c r="E474" s="2"/>
      <c r="F474" s="2"/>
      <c r="G474" s="2"/>
      <c r="H474" s="2"/>
      <c r="I474" s="2"/>
      <c r="J474" s="2"/>
      <c r="K474" s="2"/>
      <c r="L474" s="2"/>
      <c r="M474" s="2"/>
      <c r="N474" s="2"/>
      <c r="O474" s="2"/>
      <c r="P474" s="2"/>
      <c r="Q474" s="2"/>
      <c r="R474" s="2"/>
      <c r="S474" s="2"/>
      <c r="T474" s="2"/>
      <c r="U474" s="2"/>
      <c r="V474" s="2"/>
      <c r="W474" s="2"/>
      <c r="X474" s="2"/>
      <c r="Y474" s="2"/>
      <c r="Z474" s="2"/>
      <c r="AA474" s="2"/>
    </row>
    <row r="475" spans="2:27" ht="16.5" customHeight="1">
      <c r="B475" s="2"/>
      <c r="C475" s="2"/>
      <c r="D475" s="5"/>
      <c r="E475" s="2"/>
      <c r="F475" s="2"/>
      <c r="G475" s="2"/>
      <c r="H475" s="2"/>
      <c r="I475" s="2"/>
      <c r="J475" s="2"/>
      <c r="K475" s="2"/>
      <c r="L475" s="2"/>
      <c r="M475" s="2"/>
      <c r="N475" s="2"/>
      <c r="O475" s="2"/>
      <c r="P475" s="2"/>
      <c r="Q475" s="2"/>
      <c r="R475" s="2"/>
      <c r="S475" s="2"/>
      <c r="T475" s="2"/>
      <c r="U475" s="2"/>
      <c r="V475" s="2"/>
      <c r="W475" s="2"/>
      <c r="X475" s="2"/>
      <c r="Y475" s="2"/>
      <c r="Z475" s="2"/>
      <c r="AA475" s="2"/>
    </row>
    <row r="476" spans="2:27" ht="16.5" customHeight="1">
      <c r="B476" s="2"/>
      <c r="C476" s="2"/>
      <c r="D476" s="5"/>
      <c r="E476" s="2"/>
      <c r="F476" s="2"/>
      <c r="G476" s="2"/>
      <c r="H476" s="2"/>
      <c r="I476" s="2"/>
      <c r="J476" s="2"/>
      <c r="K476" s="2"/>
      <c r="L476" s="2"/>
      <c r="M476" s="2"/>
      <c r="N476" s="2"/>
      <c r="O476" s="2"/>
      <c r="P476" s="2"/>
      <c r="Q476" s="2"/>
      <c r="R476" s="2"/>
      <c r="S476" s="2"/>
      <c r="T476" s="2"/>
      <c r="U476" s="2"/>
      <c r="V476" s="2"/>
      <c r="W476" s="2"/>
      <c r="X476" s="2"/>
      <c r="Y476" s="2"/>
      <c r="Z476" s="2"/>
      <c r="AA476" s="2"/>
    </row>
    <row r="477" spans="2:27" ht="16.5" customHeight="1">
      <c r="B477" s="2"/>
      <c r="C477" s="2"/>
      <c r="D477" s="5"/>
      <c r="E477" s="2"/>
      <c r="F477" s="2"/>
      <c r="G477" s="2"/>
      <c r="H477" s="2"/>
      <c r="I477" s="2"/>
      <c r="J477" s="2"/>
      <c r="K477" s="2"/>
      <c r="L477" s="2"/>
      <c r="M477" s="2"/>
      <c r="N477" s="2"/>
      <c r="O477" s="2"/>
      <c r="P477" s="2"/>
      <c r="Q477" s="2"/>
      <c r="R477" s="2"/>
      <c r="S477" s="2"/>
      <c r="T477" s="2"/>
      <c r="U477" s="2"/>
      <c r="V477" s="2"/>
      <c r="W477" s="2"/>
      <c r="X477" s="2"/>
      <c r="Y477" s="2"/>
      <c r="Z477" s="2"/>
      <c r="AA477" s="2"/>
    </row>
    <row r="478" spans="2:27" ht="16.5" customHeight="1">
      <c r="B478" s="2"/>
      <c r="C478" s="2"/>
      <c r="D478" s="5"/>
      <c r="E478" s="2"/>
      <c r="F478" s="2"/>
      <c r="G478" s="2"/>
      <c r="H478" s="2"/>
      <c r="I478" s="2"/>
      <c r="J478" s="2"/>
      <c r="K478" s="2"/>
      <c r="L478" s="2"/>
      <c r="M478" s="2"/>
      <c r="N478" s="2"/>
      <c r="O478" s="2"/>
      <c r="P478" s="2"/>
      <c r="Q478" s="2"/>
      <c r="R478" s="2"/>
      <c r="S478" s="2"/>
      <c r="T478" s="2"/>
      <c r="U478" s="2"/>
      <c r="V478" s="2"/>
      <c r="W478" s="2"/>
      <c r="X478" s="2"/>
      <c r="Y478" s="2"/>
      <c r="Z478" s="2"/>
      <c r="AA478" s="2"/>
    </row>
    <row r="479" spans="2:27" ht="16.5" customHeight="1">
      <c r="B479" s="2"/>
      <c r="C479" s="2"/>
      <c r="D479" s="5"/>
      <c r="E479" s="2"/>
      <c r="F479" s="2"/>
      <c r="G479" s="2"/>
      <c r="H479" s="2"/>
      <c r="I479" s="2"/>
      <c r="J479" s="2"/>
      <c r="K479" s="2"/>
      <c r="L479" s="2"/>
      <c r="M479" s="2"/>
      <c r="N479" s="2"/>
      <c r="O479" s="2"/>
      <c r="P479" s="2"/>
      <c r="Q479" s="2"/>
      <c r="R479" s="2"/>
      <c r="S479" s="2"/>
      <c r="T479" s="2"/>
      <c r="U479" s="2"/>
      <c r="V479" s="2"/>
      <c r="W479" s="2"/>
      <c r="X479" s="2"/>
      <c r="Y479" s="2"/>
      <c r="Z479" s="2"/>
      <c r="AA479" s="2"/>
    </row>
    <row r="480" spans="2:27" ht="16.5" customHeight="1">
      <c r="B480" s="2"/>
      <c r="C480" s="2"/>
      <c r="D480" s="5"/>
      <c r="E480" s="2"/>
      <c r="F480" s="2"/>
      <c r="G480" s="2"/>
      <c r="H480" s="2"/>
      <c r="I480" s="2"/>
      <c r="J480" s="2"/>
      <c r="K480" s="2"/>
      <c r="L480" s="2"/>
      <c r="M480" s="2"/>
      <c r="N480" s="2"/>
      <c r="O480" s="2"/>
      <c r="P480" s="2"/>
      <c r="Q480" s="2"/>
      <c r="R480" s="2"/>
      <c r="S480" s="2"/>
      <c r="T480" s="2"/>
      <c r="U480" s="2"/>
      <c r="V480" s="2"/>
      <c r="W480" s="2"/>
      <c r="X480" s="2"/>
      <c r="Y480" s="2"/>
      <c r="Z480" s="2"/>
      <c r="AA480" s="2"/>
    </row>
    <row r="481" spans="2:27" ht="16.5" customHeight="1">
      <c r="B481" s="2"/>
      <c r="C481" s="2"/>
      <c r="D481" s="5"/>
      <c r="E481" s="2"/>
      <c r="F481" s="2"/>
      <c r="G481" s="2"/>
      <c r="H481" s="2"/>
      <c r="I481" s="2"/>
      <c r="J481" s="2"/>
      <c r="K481" s="2"/>
      <c r="L481" s="2"/>
      <c r="M481" s="2"/>
      <c r="N481" s="2"/>
      <c r="O481" s="2"/>
      <c r="P481" s="2"/>
      <c r="Q481" s="2"/>
      <c r="R481" s="2"/>
      <c r="S481" s="2"/>
      <c r="T481" s="2"/>
      <c r="U481" s="2"/>
      <c r="V481" s="2"/>
      <c r="W481" s="2"/>
      <c r="X481" s="2"/>
      <c r="Y481" s="2"/>
      <c r="Z481" s="2"/>
      <c r="AA481" s="2"/>
    </row>
    <row r="482" spans="2:27" ht="16.5" customHeight="1">
      <c r="B482" s="2"/>
      <c r="C482" s="2"/>
      <c r="D482" s="5"/>
      <c r="E482" s="2"/>
      <c r="F482" s="2"/>
      <c r="G482" s="2"/>
      <c r="H482" s="2"/>
      <c r="I482" s="2"/>
      <c r="J482" s="2"/>
      <c r="K482" s="2"/>
      <c r="L482" s="2"/>
      <c r="M482" s="2"/>
      <c r="N482" s="2"/>
      <c r="O482" s="2"/>
      <c r="P482" s="2"/>
      <c r="Q482" s="2"/>
      <c r="R482" s="2"/>
      <c r="S482" s="2"/>
      <c r="T482" s="2"/>
      <c r="U482" s="2"/>
      <c r="V482" s="2"/>
      <c r="W482" s="2"/>
      <c r="X482" s="2"/>
      <c r="Y482" s="2"/>
      <c r="Z482" s="2"/>
      <c r="AA482" s="2"/>
    </row>
    <row r="483" spans="2:27" ht="16.5" customHeight="1">
      <c r="B483" s="2"/>
      <c r="C483" s="2"/>
      <c r="D483" s="5"/>
      <c r="E483" s="2"/>
      <c r="F483" s="2"/>
      <c r="G483" s="2"/>
      <c r="H483" s="2"/>
      <c r="I483" s="2"/>
      <c r="J483" s="2"/>
      <c r="K483" s="2"/>
      <c r="L483" s="2"/>
      <c r="M483" s="2"/>
      <c r="N483" s="2"/>
      <c r="O483" s="2"/>
      <c r="P483" s="2"/>
      <c r="Q483" s="2"/>
      <c r="R483" s="2"/>
      <c r="S483" s="2"/>
      <c r="T483" s="2"/>
      <c r="U483" s="2"/>
      <c r="V483" s="2"/>
      <c r="W483" s="2"/>
      <c r="X483" s="2"/>
      <c r="Y483" s="2"/>
      <c r="Z483" s="2"/>
      <c r="AA483" s="2"/>
    </row>
    <row r="484" spans="2:27" ht="16.5" customHeight="1">
      <c r="B484" s="2"/>
      <c r="C484" s="2"/>
      <c r="D484" s="5"/>
      <c r="E484" s="2"/>
      <c r="F484" s="2"/>
      <c r="G484" s="2"/>
      <c r="H484" s="2"/>
      <c r="I484" s="2"/>
      <c r="J484" s="2"/>
      <c r="K484" s="2"/>
      <c r="L484" s="2"/>
      <c r="M484" s="2"/>
      <c r="N484" s="2"/>
      <c r="O484" s="2"/>
      <c r="P484" s="2"/>
      <c r="Q484" s="2"/>
      <c r="R484" s="2"/>
      <c r="S484" s="2"/>
      <c r="T484" s="2"/>
      <c r="U484" s="2"/>
      <c r="V484" s="2"/>
      <c r="W484" s="2"/>
      <c r="X484" s="2"/>
      <c r="Y484" s="2"/>
      <c r="Z484" s="2"/>
      <c r="AA484" s="2"/>
    </row>
    <row r="485" spans="2:27" ht="16.5" customHeight="1">
      <c r="B485" s="2"/>
      <c r="C485" s="2"/>
      <c r="D485" s="5"/>
      <c r="E485" s="2"/>
      <c r="F485" s="2"/>
      <c r="G485" s="2"/>
      <c r="H485" s="2"/>
      <c r="I485" s="2"/>
      <c r="J485" s="2"/>
      <c r="K485" s="2"/>
      <c r="L485" s="2"/>
      <c r="M485" s="2"/>
      <c r="N485" s="2"/>
      <c r="O485" s="2"/>
      <c r="P485" s="2"/>
      <c r="Q485" s="2"/>
      <c r="R485" s="2"/>
      <c r="S485" s="2"/>
      <c r="T485" s="2"/>
      <c r="U485" s="2"/>
      <c r="V485" s="2"/>
      <c r="W485" s="2"/>
      <c r="X485" s="2"/>
      <c r="Y485" s="2"/>
      <c r="Z485" s="2"/>
      <c r="AA485" s="2"/>
    </row>
    <row r="486" spans="2:27" ht="16.5" customHeight="1">
      <c r="B486" s="2"/>
      <c r="C486" s="2"/>
      <c r="D486" s="5"/>
      <c r="E486" s="2"/>
      <c r="F486" s="2"/>
      <c r="G486" s="2"/>
      <c r="H486" s="2"/>
      <c r="I486" s="2"/>
      <c r="J486" s="2"/>
      <c r="K486" s="2"/>
      <c r="L486" s="2"/>
      <c r="M486" s="2"/>
      <c r="N486" s="2"/>
      <c r="O486" s="2"/>
      <c r="P486" s="2"/>
      <c r="Q486" s="2"/>
      <c r="R486" s="2"/>
      <c r="S486" s="2"/>
      <c r="T486" s="2"/>
      <c r="U486" s="2"/>
      <c r="V486" s="2"/>
      <c r="W486" s="2"/>
      <c r="X486" s="2"/>
      <c r="Y486" s="2"/>
      <c r="Z486" s="2"/>
      <c r="AA486" s="2"/>
    </row>
    <row r="487" spans="2:27" ht="16.5" customHeight="1">
      <c r="B487" s="2"/>
      <c r="C487" s="2"/>
      <c r="D487" s="5"/>
      <c r="E487" s="2"/>
      <c r="F487" s="2"/>
      <c r="G487" s="2"/>
      <c r="H487" s="2"/>
      <c r="I487" s="2"/>
      <c r="J487" s="2"/>
      <c r="K487" s="2"/>
      <c r="L487" s="2"/>
      <c r="M487" s="2"/>
      <c r="N487" s="2"/>
      <c r="O487" s="2"/>
      <c r="P487" s="2"/>
      <c r="Q487" s="2"/>
      <c r="R487" s="2"/>
      <c r="S487" s="2"/>
      <c r="T487" s="2"/>
      <c r="U487" s="2"/>
      <c r="V487" s="2"/>
      <c r="W487" s="2"/>
      <c r="X487" s="2"/>
      <c r="Y487" s="2"/>
      <c r="Z487" s="2"/>
      <c r="AA487" s="2"/>
    </row>
    <row r="488" spans="2:27" ht="16.5" customHeight="1">
      <c r="B488" s="2"/>
      <c r="C488" s="2"/>
      <c r="D488" s="5"/>
      <c r="E488" s="2"/>
      <c r="F488" s="2"/>
      <c r="G488" s="2"/>
      <c r="H488" s="2"/>
      <c r="I488" s="2"/>
      <c r="J488" s="2"/>
      <c r="K488" s="2"/>
      <c r="L488" s="2"/>
      <c r="M488" s="2"/>
      <c r="N488" s="2"/>
      <c r="O488" s="2"/>
      <c r="P488" s="2"/>
      <c r="Q488" s="2"/>
      <c r="R488" s="2"/>
      <c r="S488" s="2"/>
      <c r="T488" s="2"/>
      <c r="U488" s="2"/>
      <c r="V488" s="2"/>
      <c r="W488" s="2"/>
      <c r="X488" s="2"/>
      <c r="Y488" s="2"/>
      <c r="Z488" s="2"/>
      <c r="AA488" s="2"/>
    </row>
    <row r="489" spans="2:27" ht="16.5" customHeight="1">
      <c r="B489" s="2"/>
      <c r="C489" s="2"/>
      <c r="D489" s="5"/>
      <c r="E489" s="2"/>
      <c r="F489" s="2"/>
      <c r="G489" s="2"/>
      <c r="H489" s="2"/>
      <c r="I489" s="2"/>
      <c r="J489" s="2"/>
      <c r="K489" s="2"/>
      <c r="L489" s="2"/>
      <c r="M489" s="2"/>
      <c r="N489" s="2"/>
      <c r="O489" s="2"/>
      <c r="P489" s="2"/>
      <c r="Q489" s="2"/>
      <c r="R489" s="2"/>
      <c r="S489" s="2"/>
      <c r="T489" s="2"/>
      <c r="U489" s="2"/>
      <c r="V489" s="2"/>
      <c r="W489" s="2"/>
      <c r="X489" s="2"/>
      <c r="Y489" s="2"/>
      <c r="Z489" s="2"/>
      <c r="AA489" s="2"/>
    </row>
    <row r="490" spans="2:27" ht="16.5" customHeight="1">
      <c r="B490" s="2"/>
      <c r="C490" s="2"/>
      <c r="D490" s="5"/>
      <c r="E490" s="2"/>
      <c r="F490" s="2"/>
      <c r="G490" s="2"/>
      <c r="H490" s="2"/>
      <c r="I490" s="2"/>
      <c r="J490" s="2"/>
      <c r="K490" s="2"/>
      <c r="L490" s="2"/>
      <c r="M490" s="2"/>
      <c r="N490" s="2"/>
      <c r="O490" s="2"/>
      <c r="P490" s="2"/>
      <c r="Q490" s="2"/>
      <c r="R490" s="2"/>
      <c r="S490" s="2"/>
      <c r="T490" s="2"/>
      <c r="U490" s="2"/>
      <c r="V490" s="2"/>
      <c r="W490" s="2"/>
      <c r="X490" s="2"/>
      <c r="Y490" s="2"/>
      <c r="Z490" s="2"/>
      <c r="AA490" s="2"/>
    </row>
    <row r="491" spans="2:27" ht="16.5" customHeight="1">
      <c r="B491" s="2"/>
      <c r="C491" s="2"/>
      <c r="D491" s="5"/>
      <c r="E491" s="2"/>
      <c r="F491" s="2"/>
      <c r="G491" s="2"/>
      <c r="H491" s="2"/>
      <c r="I491" s="2"/>
      <c r="J491" s="2"/>
      <c r="K491" s="2"/>
      <c r="L491" s="2"/>
      <c r="M491" s="2"/>
      <c r="N491" s="2"/>
      <c r="O491" s="2"/>
      <c r="P491" s="2"/>
      <c r="Q491" s="2"/>
      <c r="R491" s="2"/>
      <c r="S491" s="2"/>
      <c r="T491" s="2"/>
      <c r="U491" s="2"/>
      <c r="V491" s="2"/>
      <c r="W491" s="2"/>
      <c r="X491" s="2"/>
      <c r="Y491" s="2"/>
      <c r="Z491" s="2"/>
      <c r="AA491" s="2"/>
    </row>
    <row r="492" spans="2:27" ht="16.5" customHeight="1">
      <c r="B492" s="2"/>
      <c r="C492" s="2"/>
      <c r="D492" s="5"/>
      <c r="E492" s="2"/>
      <c r="F492" s="2"/>
      <c r="G492" s="2"/>
      <c r="H492" s="2"/>
      <c r="I492" s="2"/>
      <c r="J492" s="2"/>
      <c r="K492" s="2"/>
      <c r="L492" s="2"/>
      <c r="M492" s="2"/>
      <c r="N492" s="2"/>
      <c r="O492" s="2"/>
      <c r="P492" s="2"/>
      <c r="Q492" s="2"/>
      <c r="R492" s="2"/>
      <c r="S492" s="2"/>
      <c r="T492" s="2"/>
      <c r="U492" s="2"/>
      <c r="V492" s="2"/>
      <c r="W492" s="2"/>
      <c r="X492" s="2"/>
      <c r="Y492" s="2"/>
      <c r="Z492" s="2"/>
      <c r="AA492" s="2"/>
    </row>
    <row r="493" spans="2:27" ht="16.5" customHeight="1">
      <c r="B493" s="2"/>
      <c r="C493" s="2"/>
      <c r="D493" s="5"/>
      <c r="E493" s="2"/>
      <c r="F493" s="2"/>
      <c r="G493" s="2"/>
      <c r="H493" s="2"/>
      <c r="I493" s="2"/>
      <c r="J493" s="2"/>
      <c r="K493" s="2"/>
      <c r="L493" s="2"/>
      <c r="M493" s="2"/>
      <c r="N493" s="2"/>
      <c r="O493" s="2"/>
      <c r="P493" s="2"/>
      <c r="Q493" s="2"/>
      <c r="R493" s="2"/>
      <c r="S493" s="2"/>
      <c r="T493" s="2"/>
      <c r="U493" s="2"/>
      <c r="V493" s="2"/>
      <c r="W493" s="2"/>
      <c r="X493" s="2"/>
      <c r="Y493" s="2"/>
      <c r="Z493" s="2"/>
      <c r="AA493" s="2"/>
    </row>
    <row r="494" spans="2:27" ht="16.5" customHeight="1">
      <c r="B494" s="2"/>
      <c r="C494" s="2"/>
      <c r="D494" s="5"/>
      <c r="E494" s="2"/>
      <c r="F494" s="2"/>
      <c r="G494" s="2"/>
      <c r="H494" s="2"/>
      <c r="I494" s="2"/>
      <c r="J494" s="2"/>
      <c r="K494" s="2"/>
      <c r="L494" s="2"/>
      <c r="M494" s="2"/>
      <c r="N494" s="2"/>
      <c r="O494" s="2"/>
      <c r="P494" s="2"/>
      <c r="Q494" s="2"/>
      <c r="R494" s="2"/>
      <c r="S494" s="2"/>
      <c r="T494" s="2"/>
      <c r="U494" s="2"/>
      <c r="V494" s="2"/>
      <c r="W494" s="2"/>
      <c r="X494" s="2"/>
      <c r="Y494" s="2"/>
      <c r="Z494" s="2"/>
      <c r="AA494" s="2"/>
    </row>
    <row r="495" spans="2:27" ht="16.5" customHeight="1">
      <c r="B495" s="2"/>
      <c r="C495" s="2"/>
      <c r="D495" s="5"/>
      <c r="E495" s="2"/>
      <c r="F495" s="2"/>
      <c r="G495" s="2"/>
      <c r="H495" s="2"/>
      <c r="I495" s="2"/>
      <c r="J495" s="2"/>
      <c r="K495" s="2"/>
      <c r="L495" s="2"/>
      <c r="M495" s="2"/>
      <c r="N495" s="2"/>
      <c r="O495" s="2"/>
      <c r="P495" s="2"/>
      <c r="Q495" s="2"/>
      <c r="R495" s="2"/>
      <c r="S495" s="2"/>
      <c r="T495" s="2"/>
      <c r="U495" s="2"/>
      <c r="V495" s="2"/>
      <c r="W495" s="2"/>
      <c r="X495" s="2"/>
      <c r="Y495" s="2"/>
      <c r="Z495" s="2"/>
      <c r="AA495" s="2"/>
    </row>
    <row r="496" spans="2:27" ht="16.5" customHeight="1">
      <c r="B496" s="2"/>
      <c r="C496" s="2"/>
      <c r="D496" s="5"/>
      <c r="E496" s="2"/>
      <c r="F496" s="2"/>
      <c r="G496" s="2"/>
      <c r="H496" s="2"/>
      <c r="I496" s="2"/>
      <c r="J496" s="2"/>
      <c r="K496" s="2"/>
      <c r="L496" s="2"/>
      <c r="M496" s="2"/>
      <c r="N496" s="2"/>
      <c r="O496" s="2"/>
      <c r="P496" s="2"/>
      <c r="Q496" s="2"/>
      <c r="R496" s="2"/>
      <c r="S496" s="2"/>
      <c r="T496" s="2"/>
      <c r="U496" s="2"/>
      <c r="V496" s="2"/>
      <c r="W496" s="2"/>
      <c r="X496" s="2"/>
      <c r="Y496" s="2"/>
      <c r="Z496" s="2"/>
      <c r="AA496" s="2"/>
    </row>
    <row r="497" spans="2:27" ht="16.5" customHeight="1">
      <c r="B497" s="2"/>
      <c r="C497" s="2"/>
      <c r="D497" s="5"/>
      <c r="E497" s="2"/>
      <c r="F497" s="2"/>
      <c r="G497" s="2"/>
      <c r="H497" s="2"/>
      <c r="I497" s="2"/>
      <c r="J497" s="2"/>
      <c r="K497" s="2"/>
      <c r="L497" s="2"/>
      <c r="M497" s="2"/>
      <c r="N497" s="2"/>
      <c r="O497" s="2"/>
      <c r="P497" s="2"/>
      <c r="Q497" s="2"/>
      <c r="R497" s="2"/>
      <c r="S497" s="2"/>
      <c r="T497" s="2"/>
      <c r="U497" s="2"/>
      <c r="V497" s="2"/>
      <c r="W497" s="2"/>
      <c r="X497" s="2"/>
      <c r="Y497" s="2"/>
      <c r="Z497" s="2"/>
      <c r="AA497" s="2"/>
    </row>
    <row r="498" spans="2:27" ht="16.5" customHeight="1">
      <c r="B498" s="2"/>
      <c r="C498" s="2"/>
      <c r="D498" s="5"/>
      <c r="E498" s="2"/>
      <c r="F498" s="2"/>
      <c r="G498" s="2"/>
      <c r="H498" s="2"/>
      <c r="I498" s="2"/>
      <c r="J498" s="2"/>
      <c r="K498" s="2"/>
      <c r="L498" s="2"/>
      <c r="M498" s="2"/>
      <c r="N498" s="2"/>
      <c r="O498" s="2"/>
      <c r="P498" s="2"/>
      <c r="Q498" s="2"/>
      <c r="R498" s="2"/>
      <c r="S498" s="2"/>
      <c r="T498" s="2"/>
      <c r="U498" s="2"/>
      <c r="V498" s="2"/>
      <c r="W498" s="2"/>
      <c r="X498" s="2"/>
      <c r="Y498" s="2"/>
      <c r="Z498" s="2"/>
      <c r="AA498" s="2"/>
    </row>
    <row r="499" spans="2:27" ht="16.5" customHeight="1">
      <c r="B499" s="2"/>
      <c r="C499" s="2"/>
      <c r="D499" s="5"/>
      <c r="E499" s="2"/>
      <c r="F499" s="2"/>
      <c r="G499" s="2"/>
      <c r="H499" s="2"/>
      <c r="I499" s="2"/>
      <c r="J499" s="2"/>
      <c r="K499" s="2"/>
      <c r="L499" s="2"/>
      <c r="M499" s="2"/>
      <c r="N499" s="2"/>
      <c r="O499" s="2"/>
      <c r="P499" s="2"/>
      <c r="Q499" s="2"/>
      <c r="R499" s="2"/>
      <c r="S499" s="2"/>
      <c r="T499" s="2"/>
      <c r="U499" s="2"/>
      <c r="V499" s="2"/>
      <c r="W499" s="2"/>
      <c r="X499" s="2"/>
      <c r="Y499" s="2"/>
      <c r="Z499" s="2"/>
      <c r="AA499" s="2"/>
    </row>
    <row r="500" spans="2:27" ht="16.5" customHeight="1">
      <c r="B500" s="2"/>
      <c r="C500" s="2"/>
      <c r="D500" s="5"/>
      <c r="E500" s="2"/>
      <c r="F500" s="2"/>
      <c r="G500" s="2"/>
      <c r="H500" s="2"/>
      <c r="I500" s="2"/>
      <c r="J500" s="2"/>
      <c r="K500" s="2"/>
      <c r="L500" s="2"/>
      <c r="M500" s="2"/>
      <c r="N500" s="2"/>
      <c r="O500" s="2"/>
      <c r="P500" s="2"/>
      <c r="Q500" s="2"/>
      <c r="R500" s="2"/>
      <c r="S500" s="2"/>
      <c r="T500" s="2"/>
      <c r="U500" s="2"/>
      <c r="V500" s="2"/>
      <c r="W500" s="2"/>
      <c r="X500" s="2"/>
      <c r="Y500" s="2"/>
      <c r="Z500" s="2"/>
      <c r="AA500" s="2"/>
    </row>
    <row r="501" spans="2:27" ht="16.5" customHeight="1">
      <c r="B501" s="2"/>
      <c r="C501" s="2"/>
      <c r="D501" s="5"/>
      <c r="E501" s="2"/>
      <c r="F501" s="2"/>
      <c r="G501" s="2"/>
      <c r="H501" s="2"/>
      <c r="I501" s="2"/>
      <c r="J501" s="2"/>
      <c r="K501" s="2"/>
      <c r="L501" s="2"/>
      <c r="M501" s="2"/>
      <c r="N501" s="2"/>
      <c r="O501" s="2"/>
      <c r="P501" s="2"/>
      <c r="Q501" s="2"/>
      <c r="R501" s="2"/>
      <c r="S501" s="2"/>
      <c r="T501" s="2"/>
      <c r="U501" s="2"/>
      <c r="V501" s="2"/>
      <c r="W501" s="2"/>
      <c r="X501" s="2"/>
      <c r="Y501" s="2"/>
      <c r="Z501" s="2"/>
      <c r="AA501" s="2"/>
    </row>
    <row r="502" spans="2:27" ht="16.5" customHeight="1">
      <c r="B502" s="2"/>
      <c r="C502" s="2"/>
      <c r="D502" s="5"/>
      <c r="E502" s="2"/>
      <c r="F502" s="2"/>
      <c r="G502" s="2"/>
      <c r="H502" s="2"/>
      <c r="I502" s="2"/>
      <c r="J502" s="2"/>
      <c r="K502" s="2"/>
      <c r="L502" s="2"/>
      <c r="M502" s="2"/>
      <c r="N502" s="2"/>
      <c r="O502" s="2"/>
      <c r="P502" s="2"/>
      <c r="Q502" s="2"/>
      <c r="R502" s="2"/>
      <c r="S502" s="2"/>
      <c r="T502" s="2"/>
      <c r="U502" s="2"/>
      <c r="V502" s="2"/>
      <c r="W502" s="2"/>
      <c r="X502" s="2"/>
      <c r="Y502" s="2"/>
      <c r="Z502" s="2"/>
      <c r="AA502" s="2"/>
    </row>
    <row r="503" spans="2:27" ht="16.5" customHeight="1">
      <c r="B503" s="2"/>
      <c r="C503" s="2"/>
      <c r="D503" s="5"/>
      <c r="E503" s="2"/>
      <c r="F503" s="2"/>
      <c r="G503" s="2"/>
      <c r="H503" s="2"/>
      <c r="I503" s="2"/>
      <c r="J503" s="2"/>
      <c r="K503" s="2"/>
      <c r="L503" s="2"/>
      <c r="M503" s="2"/>
      <c r="N503" s="2"/>
      <c r="O503" s="2"/>
      <c r="P503" s="2"/>
      <c r="Q503" s="2"/>
      <c r="R503" s="2"/>
      <c r="S503" s="2"/>
      <c r="T503" s="2"/>
      <c r="U503" s="2"/>
      <c r="V503" s="2"/>
      <c r="W503" s="2"/>
      <c r="X503" s="2"/>
      <c r="Y503" s="2"/>
      <c r="Z503" s="2"/>
      <c r="AA503" s="2"/>
    </row>
    <row r="504" spans="2:27" ht="16.5" customHeight="1">
      <c r="B504" s="2"/>
      <c r="C504" s="2"/>
      <c r="D504" s="5"/>
      <c r="E504" s="2"/>
      <c r="F504" s="2"/>
      <c r="G504" s="2"/>
      <c r="H504" s="2"/>
      <c r="I504" s="2"/>
      <c r="J504" s="2"/>
      <c r="K504" s="2"/>
      <c r="L504" s="2"/>
      <c r="M504" s="2"/>
      <c r="N504" s="2"/>
      <c r="O504" s="2"/>
      <c r="P504" s="2"/>
      <c r="Q504" s="2"/>
      <c r="R504" s="2"/>
      <c r="S504" s="2"/>
      <c r="T504" s="2"/>
      <c r="U504" s="2"/>
      <c r="V504" s="2"/>
      <c r="W504" s="2"/>
      <c r="X504" s="2"/>
      <c r="Y504" s="2"/>
      <c r="Z504" s="2"/>
      <c r="AA504" s="2"/>
    </row>
    <row r="505" spans="2:27" ht="16.5" customHeight="1">
      <c r="B505" s="2"/>
      <c r="C505" s="2"/>
      <c r="D505" s="5"/>
      <c r="E505" s="2"/>
      <c r="F505" s="2"/>
      <c r="G505" s="2"/>
      <c r="H505" s="2"/>
      <c r="I505" s="2"/>
      <c r="J505" s="2"/>
      <c r="K505" s="2"/>
      <c r="L505" s="2"/>
      <c r="M505" s="2"/>
      <c r="N505" s="2"/>
      <c r="O505" s="2"/>
      <c r="P505" s="2"/>
      <c r="Q505" s="2"/>
      <c r="R505" s="2"/>
      <c r="S505" s="2"/>
      <c r="T505" s="2"/>
      <c r="U505" s="2"/>
      <c r="V505" s="2"/>
      <c r="W505" s="2"/>
      <c r="X505" s="2"/>
      <c r="Y505" s="2"/>
      <c r="Z505" s="2"/>
      <c r="AA505" s="2"/>
    </row>
    <row r="506" spans="2:27" ht="16.5" customHeight="1">
      <c r="B506" s="2"/>
      <c r="C506" s="2"/>
      <c r="D506" s="5"/>
      <c r="E506" s="2"/>
      <c r="F506" s="2"/>
      <c r="G506" s="2"/>
      <c r="H506" s="2"/>
      <c r="I506" s="2"/>
      <c r="J506" s="2"/>
      <c r="K506" s="2"/>
      <c r="L506" s="2"/>
      <c r="M506" s="2"/>
      <c r="N506" s="2"/>
      <c r="O506" s="2"/>
      <c r="P506" s="2"/>
      <c r="Q506" s="2"/>
      <c r="R506" s="2"/>
      <c r="S506" s="2"/>
      <c r="T506" s="2"/>
      <c r="U506" s="2"/>
      <c r="V506" s="2"/>
      <c r="W506" s="2"/>
      <c r="X506" s="2"/>
      <c r="Y506" s="2"/>
      <c r="Z506" s="2"/>
      <c r="AA506" s="2"/>
    </row>
    <row r="507" spans="2:27" ht="16.5" customHeight="1">
      <c r="B507" s="2"/>
      <c r="C507" s="2"/>
      <c r="D507" s="5"/>
      <c r="E507" s="2"/>
      <c r="F507" s="2"/>
      <c r="G507" s="2"/>
      <c r="H507" s="2"/>
      <c r="I507" s="2"/>
      <c r="J507" s="2"/>
      <c r="K507" s="2"/>
      <c r="L507" s="2"/>
      <c r="M507" s="2"/>
      <c r="N507" s="2"/>
      <c r="O507" s="2"/>
      <c r="P507" s="2"/>
      <c r="Q507" s="2"/>
      <c r="R507" s="2"/>
      <c r="S507" s="2"/>
      <c r="T507" s="2"/>
      <c r="U507" s="2"/>
      <c r="V507" s="2"/>
      <c r="W507" s="2"/>
      <c r="X507" s="2"/>
      <c r="Y507" s="2"/>
      <c r="Z507" s="2"/>
      <c r="AA507" s="2"/>
    </row>
    <row r="508" spans="2:27" ht="16.5" customHeight="1">
      <c r="B508" s="2"/>
      <c r="C508" s="2"/>
      <c r="D508" s="5"/>
      <c r="E508" s="2"/>
      <c r="F508" s="2"/>
      <c r="G508" s="2"/>
      <c r="H508" s="2"/>
      <c r="I508" s="2"/>
      <c r="J508" s="2"/>
      <c r="K508" s="2"/>
      <c r="L508" s="2"/>
      <c r="M508" s="2"/>
      <c r="N508" s="2"/>
      <c r="O508" s="2"/>
      <c r="P508" s="2"/>
      <c r="Q508" s="2"/>
      <c r="R508" s="2"/>
      <c r="S508" s="2"/>
      <c r="T508" s="2"/>
      <c r="U508" s="2"/>
      <c r="V508" s="2"/>
      <c r="W508" s="2"/>
      <c r="X508" s="2"/>
      <c r="Y508" s="2"/>
      <c r="Z508" s="2"/>
      <c r="AA508" s="2"/>
    </row>
    <row r="509" spans="2:27" ht="16.5" customHeight="1">
      <c r="B509" s="2"/>
      <c r="C509" s="2"/>
      <c r="D509" s="5"/>
      <c r="E509" s="2"/>
      <c r="F509" s="2"/>
      <c r="G509" s="2"/>
      <c r="H509" s="2"/>
      <c r="I509" s="2"/>
      <c r="J509" s="2"/>
      <c r="K509" s="2"/>
      <c r="L509" s="2"/>
      <c r="M509" s="2"/>
      <c r="N509" s="2"/>
      <c r="O509" s="2"/>
      <c r="P509" s="2"/>
      <c r="Q509" s="2"/>
      <c r="R509" s="2"/>
      <c r="S509" s="2"/>
      <c r="T509" s="2"/>
      <c r="U509" s="2"/>
      <c r="V509" s="2"/>
      <c r="W509" s="2"/>
      <c r="X509" s="2"/>
      <c r="Y509" s="2"/>
      <c r="Z509" s="2"/>
      <c r="AA509" s="2"/>
    </row>
    <row r="510" spans="2:27" ht="16.5" customHeight="1">
      <c r="B510" s="2"/>
      <c r="C510" s="2"/>
      <c r="D510" s="5"/>
      <c r="E510" s="2"/>
      <c r="F510" s="2"/>
      <c r="G510" s="2"/>
      <c r="H510" s="2"/>
      <c r="I510" s="2"/>
      <c r="J510" s="2"/>
      <c r="K510" s="2"/>
      <c r="L510" s="2"/>
      <c r="M510" s="2"/>
      <c r="N510" s="2"/>
      <c r="O510" s="2"/>
      <c r="P510" s="2"/>
      <c r="Q510" s="2"/>
      <c r="R510" s="2"/>
      <c r="S510" s="2"/>
      <c r="T510" s="2"/>
      <c r="U510" s="2"/>
      <c r="V510" s="2"/>
      <c r="W510" s="2"/>
      <c r="X510" s="2"/>
      <c r="Y510" s="2"/>
      <c r="Z510" s="2"/>
      <c r="AA510" s="2"/>
    </row>
    <row r="511" spans="2:27" ht="16.5" customHeight="1">
      <c r="B511" s="2"/>
      <c r="C511" s="2"/>
      <c r="D511" s="5"/>
      <c r="E511" s="2"/>
      <c r="F511" s="2"/>
      <c r="G511" s="2"/>
      <c r="H511" s="2"/>
      <c r="I511" s="2"/>
      <c r="J511" s="2"/>
      <c r="K511" s="2"/>
      <c r="L511" s="2"/>
      <c r="M511" s="2"/>
      <c r="N511" s="2"/>
      <c r="O511" s="2"/>
      <c r="P511" s="2"/>
      <c r="Q511" s="2"/>
      <c r="R511" s="2"/>
      <c r="S511" s="2"/>
      <c r="T511" s="2"/>
      <c r="U511" s="2"/>
      <c r="V511" s="2"/>
      <c r="W511" s="2"/>
      <c r="X511" s="2"/>
      <c r="Y511" s="2"/>
      <c r="Z511" s="2"/>
      <c r="AA511" s="2"/>
    </row>
    <row r="512" spans="2:27" ht="16.5" customHeight="1">
      <c r="B512" s="2"/>
      <c r="C512" s="2"/>
      <c r="D512" s="5"/>
      <c r="E512" s="2"/>
      <c r="F512" s="2"/>
      <c r="G512" s="2"/>
      <c r="H512" s="2"/>
      <c r="I512" s="2"/>
      <c r="J512" s="2"/>
      <c r="K512" s="2"/>
      <c r="L512" s="2"/>
      <c r="M512" s="2"/>
      <c r="N512" s="2"/>
      <c r="O512" s="2"/>
      <c r="P512" s="2"/>
      <c r="Q512" s="2"/>
      <c r="R512" s="2"/>
      <c r="S512" s="2"/>
      <c r="T512" s="2"/>
      <c r="U512" s="2"/>
      <c r="V512" s="2"/>
      <c r="W512" s="2"/>
      <c r="X512" s="2"/>
      <c r="Y512" s="2"/>
      <c r="Z512" s="2"/>
      <c r="AA512" s="2"/>
    </row>
    <row r="513" spans="2:27" ht="16.5" customHeight="1">
      <c r="B513" s="2"/>
      <c r="C513" s="2"/>
      <c r="D513" s="5"/>
      <c r="E513" s="2"/>
      <c r="F513" s="2"/>
      <c r="G513" s="2"/>
      <c r="H513" s="2"/>
      <c r="I513" s="2"/>
      <c r="J513" s="2"/>
      <c r="K513" s="2"/>
      <c r="L513" s="2"/>
      <c r="M513" s="2"/>
      <c r="N513" s="2"/>
      <c r="O513" s="2"/>
      <c r="P513" s="2"/>
      <c r="Q513" s="2"/>
      <c r="R513" s="2"/>
      <c r="S513" s="2"/>
      <c r="T513" s="2"/>
      <c r="U513" s="2"/>
      <c r="V513" s="2"/>
      <c r="W513" s="2"/>
      <c r="X513" s="2"/>
      <c r="Y513" s="2"/>
      <c r="Z513" s="2"/>
      <c r="AA513" s="2"/>
    </row>
    <row r="514" spans="2:27" ht="16.5" customHeight="1">
      <c r="B514" s="2"/>
      <c r="C514" s="2"/>
      <c r="D514" s="5"/>
      <c r="E514" s="2"/>
      <c r="F514" s="2"/>
      <c r="G514" s="2"/>
      <c r="H514" s="2"/>
      <c r="I514" s="2"/>
      <c r="J514" s="2"/>
      <c r="K514" s="2"/>
      <c r="L514" s="2"/>
      <c r="M514" s="2"/>
      <c r="N514" s="2"/>
      <c r="O514" s="2"/>
      <c r="P514" s="2"/>
      <c r="Q514" s="2"/>
      <c r="R514" s="2"/>
      <c r="S514" s="2"/>
      <c r="T514" s="2"/>
      <c r="U514" s="2"/>
      <c r="V514" s="2"/>
      <c r="W514" s="2"/>
      <c r="X514" s="2"/>
      <c r="Y514" s="2"/>
      <c r="Z514" s="2"/>
      <c r="AA514" s="2"/>
    </row>
    <row r="515" spans="2:27" ht="16.5" customHeight="1">
      <c r="B515" s="2"/>
      <c r="C515" s="2"/>
      <c r="D515" s="5"/>
      <c r="E515" s="2"/>
      <c r="F515" s="2"/>
      <c r="G515" s="2"/>
      <c r="H515" s="2"/>
      <c r="I515" s="2"/>
      <c r="J515" s="2"/>
      <c r="K515" s="2"/>
      <c r="L515" s="2"/>
      <c r="M515" s="2"/>
      <c r="N515" s="2"/>
      <c r="O515" s="2"/>
      <c r="P515" s="2"/>
      <c r="Q515" s="2"/>
      <c r="R515" s="2"/>
      <c r="S515" s="2"/>
      <c r="T515" s="2"/>
      <c r="U515" s="2"/>
      <c r="V515" s="2"/>
      <c r="W515" s="2"/>
      <c r="X515" s="2"/>
      <c r="Y515" s="2"/>
      <c r="Z515" s="2"/>
      <c r="AA515" s="2"/>
    </row>
    <row r="516" spans="2:27" ht="16.5" customHeight="1">
      <c r="B516" s="2"/>
      <c r="C516" s="2"/>
      <c r="D516" s="5"/>
      <c r="E516" s="2"/>
      <c r="F516" s="2"/>
      <c r="G516" s="2"/>
      <c r="H516" s="2"/>
      <c r="I516" s="2"/>
      <c r="J516" s="2"/>
      <c r="K516" s="2"/>
      <c r="L516" s="2"/>
      <c r="M516" s="2"/>
      <c r="N516" s="2"/>
      <c r="O516" s="2"/>
      <c r="P516" s="2"/>
      <c r="Q516" s="2"/>
      <c r="R516" s="2"/>
      <c r="S516" s="2"/>
      <c r="T516" s="2"/>
      <c r="U516" s="2"/>
      <c r="V516" s="2"/>
      <c r="W516" s="2"/>
      <c r="X516" s="2"/>
      <c r="Y516" s="2"/>
      <c r="Z516" s="2"/>
      <c r="AA516" s="2"/>
    </row>
    <row r="517" spans="2:27" ht="16.5" customHeight="1">
      <c r="B517" s="2"/>
      <c r="C517" s="2"/>
      <c r="D517" s="5"/>
      <c r="E517" s="2"/>
      <c r="F517" s="2"/>
      <c r="G517" s="2"/>
      <c r="H517" s="2"/>
      <c r="I517" s="2"/>
      <c r="J517" s="2"/>
      <c r="K517" s="2"/>
      <c r="L517" s="2"/>
      <c r="M517" s="2"/>
      <c r="N517" s="2"/>
      <c r="O517" s="2"/>
      <c r="P517" s="2"/>
      <c r="Q517" s="2"/>
      <c r="R517" s="2"/>
      <c r="S517" s="2"/>
      <c r="T517" s="2"/>
      <c r="U517" s="2"/>
      <c r="V517" s="2"/>
      <c r="W517" s="2"/>
      <c r="X517" s="2"/>
      <c r="Y517" s="2"/>
      <c r="Z517" s="2"/>
      <c r="AA517" s="2"/>
    </row>
    <row r="518" spans="2:27" ht="16.5" customHeight="1">
      <c r="B518" s="2"/>
      <c r="C518" s="2"/>
      <c r="D518" s="5"/>
      <c r="E518" s="2"/>
      <c r="F518" s="2"/>
      <c r="G518" s="2"/>
      <c r="H518" s="2"/>
      <c r="I518" s="2"/>
      <c r="J518" s="2"/>
      <c r="K518" s="2"/>
      <c r="L518" s="2"/>
      <c r="M518" s="2"/>
      <c r="N518" s="2"/>
      <c r="O518" s="2"/>
      <c r="P518" s="2"/>
      <c r="Q518" s="2"/>
      <c r="R518" s="2"/>
      <c r="S518" s="2"/>
      <c r="T518" s="2"/>
      <c r="U518" s="2"/>
      <c r="V518" s="2"/>
      <c r="W518" s="2"/>
      <c r="X518" s="2"/>
      <c r="Y518" s="2"/>
      <c r="Z518" s="2"/>
      <c r="AA518" s="2"/>
    </row>
    <row r="519" spans="2:27" ht="16.5" customHeight="1">
      <c r="B519" s="2"/>
      <c r="C519" s="2"/>
      <c r="D519" s="5"/>
      <c r="E519" s="2"/>
      <c r="F519" s="2"/>
      <c r="G519" s="2"/>
      <c r="H519" s="2"/>
      <c r="I519" s="2"/>
      <c r="J519" s="2"/>
      <c r="K519" s="2"/>
      <c r="L519" s="2"/>
      <c r="M519" s="2"/>
      <c r="N519" s="2"/>
      <c r="O519" s="2"/>
      <c r="P519" s="2"/>
      <c r="Q519" s="2"/>
      <c r="R519" s="2"/>
      <c r="S519" s="2"/>
      <c r="T519" s="2"/>
      <c r="U519" s="2"/>
      <c r="V519" s="2"/>
      <c r="W519" s="2"/>
      <c r="X519" s="2"/>
      <c r="Y519" s="2"/>
      <c r="Z519" s="2"/>
      <c r="AA519" s="2"/>
    </row>
    <row r="520" spans="2:27" ht="16.5" customHeight="1">
      <c r="B520" s="2"/>
      <c r="C520" s="2"/>
      <c r="D520" s="5"/>
      <c r="E520" s="2"/>
      <c r="F520" s="2"/>
      <c r="G520" s="2"/>
      <c r="H520" s="2"/>
      <c r="I520" s="2"/>
      <c r="J520" s="2"/>
      <c r="K520" s="2"/>
      <c r="L520" s="2"/>
      <c r="M520" s="2"/>
      <c r="N520" s="2"/>
      <c r="O520" s="2"/>
      <c r="P520" s="2"/>
      <c r="Q520" s="2"/>
      <c r="R520" s="2"/>
      <c r="S520" s="2"/>
      <c r="T520" s="2"/>
      <c r="U520" s="2"/>
      <c r="V520" s="2"/>
      <c r="W520" s="2"/>
      <c r="X520" s="2"/>
      <c r="Y520" s="2"/>
      <c r="Z520" s="2"/>
      <c r="AA520" s="2"/>
    </row>
    <row r="521" spans="2:27" ht="16.5" customHeight="1">
      <c r="B521" s="2"/>
      <c r="C521" s="2"/>
      <c r="D521" s="5"/>
      <c r="E521" s="2"/>
      <c r="F521" s="2"/>
      <c r="G521" s="2"/>
      <c r="H521" s="2"/>
      <c r="I521" s="2"/>
      <c r="J521" s="2"/>
      <c r="K521" s="2"/>
      <c r="L521" s="2"/>
      <c r="M521" s="2"/>
      <c r="N521" s="2"/>
      <c r="O521" s="2"/>
      <c r="P521" s="2"/>
      <c r="Q521" s="2"/>
      <c r="R521" s="2"/>
      <c r="S521" s="2"/>
      <c r="T521" s="2"/>
      <c r="U521" s="2"/>
      <c r="V521" s="2"/>
      <c r="W521" s="2"/>
      <c r="X521" s="2"/>
      <c r="Y521" s="2"/>
      <c r="Z521" s="2"/>
      <c r="AA521" s="2"/>
    </row>
    <row r="522" spans="2:27" ht="16.5" customHeight="1">
      <c r="B522" s="2"/>
      <c r="C522" s="2"/>
      <c r="D522" s="5"/>
      <c r="E522" s="2"/>
      <c r="F522" s="2"/>
      <c r="G522" s="2"/>
      <c r="H522" s="2"/>
      <c r="I522" s="2"/>
      <c r="J522" s="2"/>
      <c r="K522" s="2"/>
      <c r="L522" s="2"/>
      <c r="M522" s="2"/>
      <c r="N522" s="2"/>
      <c r="O522" s="2"/>
      <c r="P522" s="2"/>
      <c r="Q522" s="2"/>
      <c r="R522" s="2"/>
      <c r="S522" s="2"/>
      <c r="T522" s="2"/>
      <c r="U522" s="2"/>
      <c r="V522" s="2"/>
      <c r="W522" s="2"/>
      <c r="X522" s="2"/>
      <c r="Y522" s="2"/>
      <c r="Z522" s="2"/>
      <c r="AA522" s="2"/>
    </row>
    <row r="523" spans="2:27" ht="16.5" customHeight="1">
      <c r="B523" s="2"/>
      <c r="C523" s="2"/>
      <c r="D523" s="5"/>
      <c r="E523" s="2"/>
      <c r="F523" s="2"/>
      <c r="G523" s="2"/>
      <c r="H523" s="2"/>
      <c r="I523" s="2"/>
      <c r="J523" s="2"/>
      <c r="K523" s="2"/>
      <c r="L523" s="2"/>
      <c r="M523" s="2"/>
      <c r="N523" s="2"/>
      <c r="O523" s="2"/>
      <c r="P523" s="2"/>
      <c r="Q523" s="2"/>
      <c r="R523" s="2"/>
      <c r="S523" s="2"/>
      <c r="T523" s="2"/>
      <c r="U523" s="2"/>
      <c r="V523" s="2"/>
      <c r="W523" s="2"/>
      <c r="X523" s="2"/>
      <c r="Y523" s="2"/>
      <c r="Z523" s="2"/>
      <c r="AA523" s="2"/>
    </row>
    <row r="524" spans="2:27" ht="16.5" customHeight="1">
      <c r="B524" s="2"/>
      <c r="C524" s="2"/>
      <c r="D524" s="5"/>
      <c r="E524" s="2"/>
      <c r="F524" s="2"/>
      <c r="G524" s="2"/>
      <c r="H524" s="2"/>
      <c r="I524" s="2"/>
      <c r="J524" s="2"/>
      <c r="K524" s="2"/>
      <c r="L524" s="2"/>
      <c r="M524" s="2"/>
      <c r="N524" s="2"/>
      <c r="O524" s="2"/>
      <c r="P524" s="2"/>
      <c r="Q524" s="2"/>
      <c r="R524" s="2"/>
      <c r="S524" s="2"/>
      <c r="T524" s="2"/>
      <c r="U524" s="2"/>
      <c r="V524" s="2"/>
      <c r="W524" s="2"/>
      <c r="X524" s="2"/>
      <c r="Y524" s="2"/>
      <c r="Z524" s="2"/>
      <c r="AA524" s="2"/>
    </row>
    <row r="525" spans="2:27" ht="16.5" customHeight="1">
      <c r="B525" s="2"/>
      <c r="C525" s="2"/>
      <c r="D525" s="5"/>
      <c r="E525" s="2"/>
      <c r="F525" s="2"/>
      <c r="G525" s="2"/>
      <c r="H525" s="2"/>
      <c r="I525" s="2"/>
      <c r="J525" s="2"/>
      <c r="K525" s="2"/>
      <c r="L525" s="2"/>
      <c r="M525" s="2"/>
      <c r="N525" s="2"/>
      <c r="O525" s="2"/>
      <c r="P525" s="2"/>
      <c r="Q525" s="2"/>
      <c r="R525" s="2"/>
      <c r="S525" s="2"/>
      <c r="T525" s="2"/>
      <c r="U525" s="2"/>
      <c r="V525" s="2"/>
      <c r="W525" s="2"/>
      <c r="X525" s="2"/>
      <c r="Y525" s="2"/>
      <c r="Z525" s="2"/>
      <c r="AA525" s="2"/>
    </row>
    <row r="526" spans="2:27" ht="16.5" customHeight="1">
      <c r="B526" s="2"/>
      <c r="C526" s="2"/>
      <c r="D526" s="5"/>
      <c r="E526" s="2"/>
      <c r="F526" s="2"/>
      <c r="G526" s="2"/>
      <c r="H526" s="2"/>
      <c r="I526" s="2"/>
      <c r="J526" s="2"/>
      <c r="K526" s="2"/>
      <c r="L526" s="2"/>
      <c r="M526" s="2"/>
      <c r="N526" s="2"/>
      <c r="O526" s="2"/>
      <c r="P526" s="2"/>
      <c r="Q526" s="2"/>
      <c r="R526" s="2"/>
      <c r="S526" s="2"/>
      <c r="T526" s="2"/>
      <c r="U526" s="2"/>
      <c r="V526" s="2"/>
      <c r="W526" s="2"/>
      <c r="X526" s="2"/>
      <c r="Y526" s="2"/>
      <c r="Z526" s="2"/>
      <c r="AA526" s="2"/>
    </row>
    <row r="527" spans="2:27" ht="16.5" customHeight="1">
      <c r="B527" s="2"/>
      <c r="C527" s="2"/>
      <c r="D527" s="5"/>
      <c r="E527" s="2"/>
      <c r="F527" s="2"/>
      <c r="G527" s="2"/>
      <c r="H527" s="2"/>
      <c r="I527" s="2"/>
      <c r="J527" s="2"/>
      <c r="K527" s="2"/>
      <c r="L527" s="2"/>
      <c r="M527" s="2"/>
      <c r="N527" s="2"/>
      <c r="O527" s="2"/>
      <c r="P527" s="2"/>
      <c r="Q527" s="2"/>
      <c r="R527" s="2"/>
      <c r="S527" s="2"/>
      <c r="T527" s="2"/>
      <c r="U527" s="2"/>
      <c r="V527" s="2"/>
      <c r="W527" s="2"/>
      <c r="X527" s="2"/>
      <c r="Y527" s="2"/>
      <c r="Z527" s="2"/>
      <c r="AA527" s="2"/>
    </row>
    <row r="528" spans="2:27" ht="16.5" customHeight="1">
      <c r="B528" s="2"/>
      <c r="C528" s="2"/>
      <c r="D528" s="5"/>
      <c r="E528" s="2"/>
      <c r="F528" s="2"/>
      <c r="G528" s="2"/>
      <c r="H528" s="2"/>
      <c r="I528" s="2"/>
      <c r="J528" s="2"/>
      <c r="K528" s="2"/>
      <c r="L528" s="2"/>
      <c r="M528" s="2"/>
      <c r="N528" s="2"/>
      <c r="O528" s="2"/>
      <c r="P528" s="2"/>
      <c r="Q528" s="2"/>
      <c r="R528" s="2"/>
      <c r="S528" s="2"/>
      <c r="T528" s="2"/>
      <c r="U528" s="2"/>
      <c r="V528" s="2"/>
      <c r="W528" s="2"/>
      <c r="X528" s="2"/>
      <c r="Y528" s="2"/>
      <c r="Z528" s="2"/>
      <c r="AA528" s="2"/>
    </row>
    <row r="529" spans="2:27" ht="16.5" customHeight="1">
      <c r="B529" s="2"/>
      <c r="C529" s="2"/>
      <c r="D529" s="5"/>
      <c r="E529" s="2"/>
      <c r="F529" s="2"/>
      <c r="G529" s="2"/>
      <c r="H529" s="2"/>
      <c r="I529" s="2"/>
      <c r="J529" s="2"/>
      <c r="K529" s="2"/>
      <c r="L529" s="2"/>
      <c r="M529" s="2"/>
      <c r="N529" s="2"/>
      <c r="O529" s="2"/>
      <c r="P529" s="2"/>
      <c r="Q529" s="2"/>
      <c r="R529" s="2"/>
      <c r="S529" s="2"/>
      <c r="T529" s="2"/>
      <c r="U529" s="2"/>
      <c r="V529" s="2"/>
      <c r="W529" s="2"/>
      <c r="X529" s="2"/>
      <c r="Y529" s="2"/>
      <c r="Z529" s="2"/>
      <c r="AA529" s="2"/>
    </row>
    <row r="530" spans="2:27" ht="16.5" customHeight="1">
      <c r="B530" s="2"/>
      <c r="C530" s="2"/>
      <c r="D530" s="5"/>
      <c r="E530" s="2"/>
      <c r="F530" s="2"/>
      <c r="G530" s="2"/>
      <c r="H530" s="2"/>
      <c r="I530" s="2"/>
      <c r="J530" s="2"/>
      <c r="K530" s="2"/>
      <c r="L530" s="2"/>
      <c r="M530" s="2"/>
      <c r="N530" s="2"/>
      <c r="O530" s="2"/>
      <c r="P530" s="2"/>
      <c r="Q530" s="2"/>
      <c r="R530" s="2"/>
      <c r="S530" s="2"/>
      <c r="T530" s="2"/>
      <c r="U530" s="2"/>
      <c r="V530" s="2"/>
      <c r="W530" s="2"/>
      <c r="X530" s="2"/>
      <c r="Y530" s="2"/>
      <c r="Z530" s="2"/>
      <c r="AA530" s="2"/>
    </row>
    <row r="531" spans="2:27" ht="16.5" customHeight="1">
      <c r="B531" s="2"/>
      <c r="C531" s="2"/>
      <c r="D531" s="5"/>
      <c r="E531" s="2"/>
      <c r="F531" s="2"/>
      <c r="G531" s="2"/>
      <c r="H531" s="2"/>
      <c r="I531" s="2"/>
      <c r="J531" s="2"/>
      <c r="K531" s="2"/>
      <c r="L531" s="2"/>
      <c r="M531" s="2"/>
      <c r="N531" s="2"/>
      <c r="O531" s="2"/>
      <c r="P531" s="2"/>
      <c r="Q531" s="2"/>
      <c r="R531" s="2"/>
      <c r="S531" s="2"/>
      <c r="T531" s="2"/>
      <c r="U531" s="2"/>
      <c r="V531" s="2"/>
      <c r="W531" s="2"/>
      <c r="X531" s="2"/>
      <c r="Y531" s="2"/>
      <c r="Z531" s="2"/>
      <c r="AA531" s="2"/>
    </row>
    <row r="532" spans="2:27" ht="16.5" customHeight="1">
      <c r="B532" s="2"/>
      <c r="C532" s="2"/>
      <c r="D532" s="5"/>
      <c r="E532" s="2"/>
      <c r="F532" s="2"/>
      <c r="G532" s="2"/>
      <c r="H532" s="2"/>
      <c r="I532" s="2"/>
      <c r="J532" s="2"/>
      <c r="K532" s="2"/>
      <c r="L532" s="2"/>
      <c r="M532" s="2"/>
      <c r="N532" s="2"/>
      <c r="O532" s="2"/>
      <c r="P532" s="2"/>
      <c r="Q532" s="2"/>
      <c r="R532" s="2"/>
      <c r="S532" s="2"/>
      <c r="T532" s="2"/>
      <c r="U532" s="2"/>
      <c r="V532" s="2"/>
      <c r="W532" s="2"/>
      <c r="X532" s="2"/>
      <c r="Y532" s="2"/>
      <c r="Z532" s="2"/>
      <c r="AA532" s="2"/>
    </row>
    <row r="533" spans="2:27" ht="16.5" customHeight="1">
      <c r="B533" s="2"/>
      <c r="C533" s="2"/>
      <c r="D533" s="5"/>
      <c r="E533" s="2"/>
      <c r="F533" s="2"/>
      <c r="G533" s="2"/>
      <c r="H533" s="2"/>
      <c r="I533" s="2"/>
      <c r="J533" s="2"/>
      <c r="K533" s="2"/>
      <c r="L533" s="2"/>
      <c r="M533" s="2"/>
      <c r="N533" s="2"/>
      <c r="O533" s="2"/>
      <c r="P533" s="2"/>
      <c r="Q533" s="2"/>
      <c r="R533" s="2"/>
      <c r="S533" s="2"/>
      <c r="T533" s="2"/>
      <c r="U533" s="2"/>
      <c r="V533" s="2"/>
      <c r="W533" s="2"/>
      <c r="X533" s="2"/>
      <c r="Y533" s="2"/>
      <c r="Z533" s="2"/>
      <c r="AA533" s="2"/>
    </row>
    <row r="534" spans="2:27" ht="16.5" customHeight="1">
      <c r="B534" s="2"/>
      <c r="C534" s="2"/>
      <c r="D534" s="5"/>
      <c r="E534" s="2"/>
      <c r="F534" s="2"/>
      <c r="G534" s="2"/>
      <c r="H534" s="2"/>
      <c r="I534" s="2"/>
      <c r="J534" s="2"/>
      <c r="K534" s="2"/>
      <c r="L534" s="2"/>
      <c r="M534" s="2"/>
      <c r="N534" s="2"/>
      <c r="O534" s="2"/>
      <c r="P534" s="2"/>
      <c r="Q534" s="2"/>
      <c r="R534" s="2"/>
      <c r="S534" s="2"/>
      <c r="T534" s="2"/>
      <c r="U534" s="2"/>
      <c r="V534" s="2"/>
      <c r="W534" s="2"/>
      <c r="X534" s="2"/>
      <c r="Y534" s="2"/>
      <c r="Z534" s="2"/>
      <c r="AA534" s="2"/>
    </row>
    <row r="535" spans="2:27" ht="16.5" customHeight="1">
      <c r="B535" s="2"/>
      <c r="C535" s="2"/>
      <c r="D535" s="5"/>
      <c r="E535" s="2"/>
      <c r="F535" s="2"/>
      <c r="G535" s="2"/>
      <c r="H535" s="2"/>
      <c r="I535" s="2"/>
      <c r="J535" s="2"/>
      <c r="K535" s="2"/>
      <c r="L535" s="2"/>
      <c r="M535" s="2"/>
      <c r="N535" s="2"/>
      <c r="O535" s="2"/>
      <c r="P535" s="2"/>
      <c r="Q535" s="2"/>
      <c r="R535" s="2"/>
      <c r="S535" s="2"/>
      <c r="T535" s="2"/>
      <c r="U535" s="2"/>
      <c r="V535" s="2"/>
      <c r="W535" s="2"/>
      <c r="X535" s="2"/>
      <c r="Y535" s="2"/>
      <c r="Z535" s="2"/>
      <c r="AA535" s="2"/>
    </row>
    <row r="536" spans="2:27" ht="16.5" customHeight="1">
      <c r="B536" s="2"/>
      <c r="C536" s="2"/>
      <c r="D536" s="5"/>
      <c r="E536" s="2"/>
      <c r="F536" s="2"/>
      <c r="G536" s="2"/>
      <c r="H536" s="2"/>
      <c r="I536" s="2"/>
      <c r="J536" s="2"/>
      <c r="K536" s="2"/>
      <c r="L536" s="2"/>
      <c r="M536" s="2"/>
      <c r="N536" s="2"/>
      <c r="O536" s="2"/>
      <c r="P536" s="2"/>
      <c r="Q536" s="2"/>
      <c r="R536" s="2"/>
      <c r="S536" s="2"/>
      <c r="T536" s="2"/>
      <c r="U536" s="2"/>
      <c r="V536" s="2"/>
      <c r="W536" s="2"/>
      <c r="X536" s="2"/>
      <c r="Y536" s="2"/>
      <c r="Z536" s="2"/>
      <c r="AA536" s="2"/>
    </row>
    <row r="537" spans="2:27" ht="16.5" customHeight="1">
      <c r="B537" s="2"/>
      <c r="C537" s="2"/>
      <c r="D537" s="5"/>
      <c r="E537" s="2"/>
      <c r="F537" s="2"/>
      <c r="G537" s="2"/>
      <c r="H537" s="2"/>
      <c r="I537" s="2"/>
      <c r="J537" s="2"/>
      <c r="K537" s="2"/>
      <c r="L537" s="2"/>
      <c r="M537" s="2"/>
      <c r="N537" s="2"/>
      <c r="O537" s="2"/>
      <c r="P537" s="2"/>
      <c r="Q537" s="2"/>
      <c r="R537" s="2"/>
      <c r="S537" s="2"/>
      <c r="T537" s="2"/>
      <c r="U537" s="2"/>
      <c r="V537" s="2"/>
      <c r="W537" s="2"/>
      <c r="X537" s="2"/>
      <c r="Y537" s="2"/>
      <c r="Z537" s="2"/>
      <c r="AA537" s="2"/>
    </row>
    <row r="538" spans="2:27" ht="16.5" customHeight="1">
      <c r="B538" s="2"/>
      <c r="C538" s="2"/>
      <c r="D538" s="5"/>
      <c r="E538" s="2"/>
      <c r="F538" s="2"/>
      <c r="G538" s="2"/>
      <c r="H538" s="2"/>
      <c r="I538" s="2"/>
      <c r="J538" s="2"/>
      <c r="K538" s="2"/>
      <c r="L538" s="2"/>
      <c r="M538" s="2"/>
      <c r="N538" s="2"/>
      <c r="O538" s="2"/>
      <c r="P538" s="2"/>
      <c r="Q538" s="2"/>
      <c r="R538" s="2"/>
      <c r="S538" s="2"/>
      <c r="T538" s="2"/>
      <c r="U538" s="2"/>
      <c r="V538" s="2"/>
      <c r="W538" s="2"/>
      <c r="X538" s="2"/>
      <c r="Y538" s="2"/>
      <c r="Z538" s="2"/>
      <c r="AA538" s="2"/>
    </row>
    <row r="539" spans="2:27" ht="16.5" customHeight="1">
      <c r="B539" s="2"/>
      <c r="C539" s="2"/>
      <c r="D539" s="5"/>
      <c r="E539" s="2"/>
      <c r="F539" s="2"/>
      <c r="G539" s="2"/>
      <c r="H539" s="2"/>
      <c r="I539" s="2"/>
      <c r="J539" s="2"/>
      <c r="K539" s="2"/>
      <c r="L539" s="2"/>
      <c r="M539" s="2"/>
      <c r="N539" s="2"/>
      <c r="O539" s="2"/>
      <c r="P539" s="2"/>
      <c r="Q539" s="2"/>
      <c r="R539" s="2"/>
      <c r="S539" s="2"/>
      <c r="T539" s="2"/>
      <c r="U539" s="2"/>
      <c r="V539" s="2"/>
      <c r="W539" s="2"/>
      <c r="X539" s="2"/>
      <c r="Y539" s="2"/>
      <c r="Z539" s="2"/>
      <c r="AA539" s="2"/>
    </row>
    <row r="540" spans="2:27" ht="16.5" customHeight="1">
      <c r="B540" s="2"/>
      <c r="C540" s="2"/>
      <c r="D540" s="5"/>
      <c r="E540" s="2"/>
      <c r="F540" s="2"/>
      <c r="G540" s="2"/>
      <c r="H540" s="2"/>
      <c r="I540" s="2"/>
      <c r="J540" s="2"/>
      <c r="K540" s="2"/>
      <c r="L540" s="2"/>
      <c r="M540" s="2"/>
      <c r="N540" s="2"/>
      <c r="O540" s="2"/>
      <c r="P540" s="2"/>
      <c r="Q540" s="2"/>
      <c r="R540" s="2"/>
      <c r="S540" s="2"/>
      <c r="T540" s="2"/>
      <c r="U540" s="2"/>
      <c r="V540" s="2"/>
      <c r="W540" s="2"/>
      <c r="X540" s="2"/>
      <c r="Y540" s="2"/>
      <c r="Z540" s="2"/>
      <c r="AA540" s="2"/>
    </row>
    <row r="541" spans="2:27" ht="16.5" customHeight="1">
      <c r="B541" s="2"/>
      <c r="C541" s="2"/>
      <c r="D541" s="5"/>
      <c r="E541" s="2"/>
      <c r="F541" s="2"/>
      <c r="G541" s="2"/>
      <c r="H541" s="2"/>
      <c r="I541" s="2"/>
      <c r="J541" s="2"/>
      <c r="K541" s="2"/>
      <c r="L541" s="2"/>
      <c r="M541" s="2"/>
      <c r="N541" s="2"/>
      <c r="O541" s="2"/>
      <c r="P541" s="2"/>
      <c r="Q541" s="2"/>
      <c r="R541" s="2"/>
      <c r="S541" s="2"/>
      <c r="T541" s="2"/>
      <c r="U541" s="2"/>
      <c r="V541" s="2"/>
      <c r="W541" s="2"/>
      <c r="X541" s="2"/>
      <c r="Y541" s="2"/>
      <c r="Z541" s="2"/>
      <c r="AA541" s="2"/>
    </row>
    <row r="542" spans="2:27" ht="16.5" customHeight="1">
      <c r="B542" s="2"/>
      <c r="C542" s="2"/>
      <c r="D542" s="5"/>
      <c r="E542" s="2"/>
      <c r="F542" s="2"/>
      <c r="G542" s="2"/>
      <c r="H542" s="2"/>
      <c r="I542" s="2"/>
      <c r="J542" s="2"/>
      <c r="K542" s="2"/>
      <c r="L542" s="2"/>
      <c r="M542" s="2"/>
      <c r="N542" s="2"/>
      <c r="O542" s="2"/>
      <c r="P542" s="2"/>
      <c r="Q542" s="2"/>
      <c r="R542" s="2"/>
      <c r="S542" s="2"/>
      <c r="T542" s="2"/>
      <c r="U542" s="2"/>
      <c r="V542" s="2"/>
      <c r="W542" s="2"/>
      <c r="X542" s="2"/>
      <c r="Y542" s="2"/>
      <c r="Z542" s="2"/>
      <c r="AA542" s="2"/>
    </row>
    <row r="543" spans="2:27" ht="16.5" customHeight="1">
      <c r="B543" s="2"/>
      <c r="C543" s="2"/>
      <c r="D543" s="5"/>
      <c r="E543" s="2"/>
      <c r="F543" s="2"/>
      <c r="G543" s="2"/>
      <c r="H543" s="2"/>
      <c r="I543" s="2"/>
      <c r="J543" s="2"/>
      <c r="K543" s="2"/>
      <c r="L543" s="2"/>
      <c r="M543" s="2"/>
      <c r="N543" s="2"/>
      <c r="O543" s="2"/>
      <c r="P543" s="2"/>
      <c r="Q543" s="2"/>
      <c r="R543" s="2"/>
      <c r="S543" s="2"/>
      <c r="T543" s="2"/>
      <c r="U543" s="2"/>
      <c r="V543" s="2"/>
      <c r="W543" s="2"/>
      <c r="X543" s="2"/>
      <c r="Y543" s="2"/>
      <c r="Z543" s="2"/>
      <c r="AA543" s="2"/>
    </row>
    <row r="544" spans="2:27" ht="16.5" customHeight="1">
      <c r="B544" s="2"/>
      <c r="C544" s="2"/>
      <c r="D544" s="5"/>
      <c r="E544" s="2"/>
      <c r="F544" s="2"/>
      <c r="G544" s="2"/>
      <c r="H544" s="2"/>
      <c r="I544" s="2"/>
      <c r="J544" s="2"/>
      <c r="K544" s="2"/>
      <c r="L544" s="2"/>
      <c r="M544" s="2"/>
      <c r="N544" s="2"/>
      <c r="O544" s="2"/>
      <c r="P544" s="2"/>
      <c r="Q544" s="2"/>
      <c r="R544" s="2"/>
      <c r="S544" s="2"/>
      <c r="T544" s="2"/>
      <c r="U544" s="2"/>
      <c r="V544" s="2"/>
      <c r="W544" s="2"/>
      <c r="X544" s="2"/>
      <c r="Y544" s="2"/>
      <c r="Z544" s="2"/>
      <c r="AA544" s="2"/>
    </row>
    <row r="545" spans="2:27" ht="16.5" customHeight="1">
      <c r="B545" s="2"/>
      <c r="C545" s="2"/>
      <c r="D545" s="5"/>
      <c r="E545" s="2"/>
      <c r="F545" s="2"/>
      <c r="G545" s="2"/>
      <c r="H545" s="2"/>
      <c r="I545" s="2"/>
      <c r="J545" s="2"/>
      <c r="K545" s="2"/>
      <c r="L545" s="2"/>
      <c r="M545" s="2"/>
      <c r="N545" s="2"/>
      <c r="O545" s="2"/>
      <c r="P545" s="2"/>
      <c r="Q545" s="2"/>
      <c r="R545" s="2"/>
      <c r="S545" s="2"/>
      <c r="T545" s="2"/>
      <c r="U545" s="2"/>
      <c r="V545" s="2"/>
      <c r="W545" s="2"/>
      <c r="X545" s="2"/>
      <c r="Y545" s="2"/>
      <c r="Z545" s="2"/>
      <c r="AA545" s="2"/>
    </row>
    <row r="546" spans="2:27" ht="16.5" customHeight="1">
      <c r="B546" s="2"/>
      <c r="C546" s="2"/>
      <c r="D546" s="5"/>
      <c r="E546" s="2"/>
      <c r="F546" s="2"/>
      <c r="G546" s="2"/>
      <c r="H546" s="2"/>
      <c r="I546" s="2"/>
      <c r="J546" s="2"/>
      <c r="K546" s="2"/>
      <c r="L546" s="2"/>
      <c r="M546" s="2"/>
      <c r="N546" s="2"/>
      <c r="O546" s="2"/>
      <c r="P546" s="2"/>
      <c r="Q546" s="2"/>
      <c r="R546" s="2"/>
      <c r="S546" s="2"/>
      <c r="T546" s="2"/>
      <c r="U546" s="2"/>
      <c r="V546" s="2"/>
      <c r="W546" s="2"/>
      <c r="X546" s="2"/>
      <c r="Y546" s="2"/>
      <c r="Z546" s="2"/>
      <c r="AA546" s="2"/>
    </row>
    <row r="547" spans="2:27" ht="16.5" customHeight="1">
      <c r="B547" s="2"/>
      <c r="C547" s="2"/>
      <c r="D547" s="5"/>
      <c r="E547" s="2"/>
      <c r="F547" s="2"/>
      <c r="G547" s="2"/>
      <c r="H547" s="2"/>
      <c r="I547" s="2"/>
      <c r="J547" s="2"/>
      <c r="K547" s="2"/>
      <c r="L547" s="2"/>
      <c r="M547" s="2"/>
      <c r="N547" s="2"/>
      <c r="O547" s="2"/>
      <c r="P547" s="2"/>
      <c r="Q547" s="2"/>
      <c r="R547" s="2"/>
      <c r="S547" s="2"/>
      <c r="T547" s="2"/>
      <c r="U547" s="2"/>
      <c r="V547" s="2"/>
      <c r="W547" s="2"/>
      <c r="X547" s="2"/>
      <c r="Y547" s="2"/>
      <c r="Z547" s="2"/>
      <c r="AA547" s="2"/>
    </row>
    <row r="548" spans="2:27" ht="16.5" customHeight="1">
      <c r="B548" s="2"/>
      <c r="C548" s="2"/>
      <c r="D548" s="5"/>
      <c r="E548" s="2"/>
      <c r="F548" s="2"/>
      <c r="G548" s="2"/>
      <c r="H548" s="2"/>
      <c r="I548" s="2"/>
      <c r="J548" s="2"/>
      <c r="K548" s="2"/>
      <c r="L548" s="2"/>
      <c r="M548" s="2"/>
      <c r="N548" s="2"/>
      <c r="O548" s="2"/>
      <c r="P548" s="2"/>
      <c r="Q548" s="2"/>
      <c r="R548" s="2"/>
      <c r="S548" s="2"/>
      <c r="T548" s="2"/>
      <c r="U548" s="2"/>
      <c r="V548" s="2"/>
      <c r="W548" s="2"/>
      <c r="X548" s="2"/>
      <c r="Y548" s="2"/>
      <c r="Z548" s="2"/>
      <c r="AA548" s="2"/>
    </row>
    <row r="549" spans="2:27" ht="16.5" customHeight="1">
      <c r="B549" s="2"/>
      <c r="C549" s="2"/>
      <c r="D549" s="5"/>
      <c r="E549" s="2"/>
      <c r="F549" s="2"/>
      <c r="G549" s="2"/>
      <c r="H549" s="2"/>
      <c r="I549" s="2"/>
      <c r="J549" s="2"/>
      <c r="K549" s="2"/>
      <c r="L549" s="2"/>
      <c r="M549" s="2"/>
      <c r="N549" s="2"/>
      <c r="O549" s="2"/>
      <c r="P549" s="2"/>
      <c r="Q549" s="2"/>
      <c r="R549" s="2"/>
      <c r="S549" s="2"/>
      <c r="T549" s="2"/>
      <c r="U549" s="2"/>
      <c r="V549" s="2"/>
      <c r="W549" s="2"/>
      <c r="X549" s="2"/>
      <c r="Y549" s="2"/>
      <c r="Z549" s="2"/>
      <c r="AA549" s="2"/>
    </row>
    <row r="550" spans="2:27" ht="16.5" customHeight="1">
      <c r="B550" s="2"/>
      <c r="C550" s="2"/>
      <c r="D550" s="5"/>
      <c r="E550" s="2"/>
      <c r="F550" s="2"/>
      <c r="G550" s="2"/>
      <c r="H550" s="2"/>
      <c r="I550" s="2"/>
      <c r="J550" s="2"/>
      <c r="K550" s="2"/>
      <c r="L550" s="2"/>
      <c r="M550" s="2"/>
      <c r="N550" s="2"/>
      <c r="O550" s="2"/>
      <c r="P550" s="2"/>
      <c r="Q550" s="2"/>
      <c r="R550" s="2"/>
      <c r="S550" s="2"/>
      <c r="T550" s="2"/>
      <c r="U550" s="2"/>
      <c r="V550" s="2"/>
      <c r="W550" s="2"/>
      <c r="X550" s="2"/>
      <c r="Y550" s="2"/>
      <c r="Z550" s="2"/>
      <c r="AA550" s="2"/>
    </row>
    <row r="551" spans="2:27" ht="16.5" customHeight="1">
      <c r="B551" s="2"/>
      <c r="C551" s="2"/>
      <c r="D551" s="5"/>
      <c r="E551" s="2"/>
      <c r="F551" s="2"/>
      <c r="G551" s="2"/>
      <c r="H551" s="2"/>
      <c r="I551" s="2"/>
      <c r="J551" s="2"/>
      <c r="K551" s="2"/>
      <c r="L551" s="2"/>
      <c r="M551" s="2"/>
      <c r="N551" s="2"/>
      <c r="O551" s="2"/>
      <c r="P551" s="2"/>
      <c r="Q551" s="2"/>
      <c r="R551" s="2"/>
      <c r="S551" s="2"/>
      <c r="T551" s="2"/>
      <c r="U551" s="2"/>
      <c r="V551" s="2"/>
      <c r="W551" s="2"/>
      <c r="X551" s="2"/>
      <c r="Y551" s="2"/>
      <c r="Z551" s="2"/>
      <c r="AA551" s="2"/>
    </row>
    <row r="552" spans="2:27" ht="16.5" customHeight="1">
      <c r="B552" s="2"/>
      <c r="C552" s="2"/>
      <c r="D552" s="5"/>
      <c r="E552" s="2"/>
      <c r="F552" s="2"/>
      <c r="G552" s="2"/>
      <c r="H552" s="2"/>
      <c r="I552" s="2"/>
      <c r="J552" s="2"/>
      <c r="K552" s="2"/>
      <c r="L552" s="2"/>
      <c r="M552" s="2"/>
      <c r="N552" s="2"/>
      <c r="O552" s="2"/>
      <c r="P552" s="2"/>
      <c r="Q552" s="2"/>
      <c r="R552" s="2"/>
      <c r="S552" s="2"/>
      <c r="T552" s="2"/>
      <c r="U552" s="2"/>
      <c r="V552" s="2"/>
      <c r="W552" s="2"/>
      <c r="X552" s="2"/>
      <c r="Y552" s="2"/>
      <c r="Z552" s="2"/>
      <c r="AA552" s="2"/>
    </row>
    <row r="553" spans="2:27" ht="16.5" customHeight="1">
      <c r="B553" s="2"/>
      <c r="C553" s="2"/>
      <c r="D553" s="5"/>
      <c r="E553" s="2"/>
      <c r="F553" s="2"/>
      <c r="G553" s="2"/>
      <c r="H553" s="2"/>
      <c r="I553" s="2"/>
      <c r="J553" s="2"/>
      <c r="K553" s="2"/>
      <c r="L553" s="2"/>
      <c r="M553" s="2"/>
      <c r="N553" s="2"/>
      <c r="O553" s="2"/>
      <c r="P553" s="2"/>
      <c r="Q553" s="2"/>
      <c r="R553" s="2"/>
      <c r="S553" s="2"/>
      <c r="T553" s="2"/>
      <c r="U553" s="2"/>
      <c r="V553" s="2"/>
      <c r="W553" s="2"/>
      <c r="X553" s="2"/>
      <c r="Y553" s="2"/>
      <c r="Z553" s="2"/>
      <c r="AA553" s="2"/>
    </row>
    <row r="554" spans="2:27" ht="16.5" customHeight="1">
      <c r="B554" s="2"/>
      <c r="C554" s="2"/>
      <c r="D554" s="5"/>
      <c r="E554" s="2"/>
      <c r="F554" s="2"/>
      <c r="G554" s="2"/>
      <c r="H554" s="2"/>
      <c r="I554" s="2"/>
      <c r="J554" s="2"/>
      <c r="K554" s="2"/>
      <c r="L554" s="2"/>
      <c r="M554" s="2"/>
      <c r="N554" s="2"/>
      <c r="O554" s="2"/>
      <c r="P554" s="2"/>
      <c r="Q554" s="2"/>
      <c r="R554" s="2"/>
      <c r="S554" s="2"/>
      <c r="T554" s="2"/>
      <c r="U554" s="2"/>
      <c r="V554" s="2"/>
      <c r="W554" s="2"/>
      <c r="X554" s="2"/>
      <c r="Y554" s="2"/>
      <c r="Z554" s="2"/>
      <c r="AA554" s="2"/>
    </row>
    <row r="555" spans="2:27" ht="16.5" customHeight="1">
      <c r="B555" s="2"/>
      <c r="C555" s="2"/>
      <c r="D555" s="5"/>
      <c r="E555" s="2"/>
      <c r="F555" s="2"/>
      <c r="G555" s="2"/>
      <c r="H555" s="2"/>
      <c r="I555" s="2"/>
      <c r="J555" s="2"/>
      <c r="K555" s="2"/>
      <c r="L555" s="2"/>
      <c r="M555" s="2"/>
      <c r="N555" s="2"/>
      <c r="O555" s="2"/>
      <c r="P555" s="2"/>
      <c r="Q555" s="2"/>
      <c r="R555" s="2"/>
      <c r="S555" s="2"/>
      <c r="T555" s="2"/>
      <c r="U555" s="2"/>
      <c r="V555" s="2"/>
      <c r="W555" s="2"/>
      <c r="X555" s="2"/>
      <c r="Y555" s="2"/>
      <c r="Z555" s="2"/>
      <c r="AA555" s="2"/>
    </row>
    <row r="556" spans="2:27" ht="16.5" customHeight="1">
      <c r="B556" s="2"/>
      <c r="C556" s="2"/>
      <c r="D556" s="5"/>
      <c r="E556" s="2"/>
      <c r="F556" s="2"/>
      <c r="G556" s="2"/>
      <c r="H556" s="2"/>
      <c r="I556" s="2"/>
      <c r="J556" s="2"/>
      <c r="K556" s="2"/>
      <c r="L556" s="2"/>
      <c r="M556" s="2"/>
      <c r="N556" s="2"/>
      <c r="O556" s="2"/>
      <c r="P556" s="2"/>
      <c r="Q556" s="2"/>
      <c r="R556" s="2"/>
      <c r="S556" s="2"/>
      <c r="T556" s="2"/>
      <c r="U556" s="2"/>
      <c r="V556" s="2"/>
      <c r="W556" s="2"/>
      <c r="X556" s="2"/>
      <c r="Y556" s="2"/>
      <c r="Z556" s="2"/>
      <c r="AA556" s="2"/>
    </row>
    <row r="557" spans="2:27" ht="16.5" customHeight="1">
      <c r="B557" s="2"/>
      <c r="C557" s="2"/>
      <c r="D557" s="5"/>
      <c r="E557" s="2"/>
      <c r="F557" s="2"/>
      <c r="G557" s="2"/>
      <c r="H557" s="2"/>
      <c r="I557" s="2"/>
      <c r="J557" s="2"/>
      <c r="K557" s="2"/>
      <c r="L557" s="2"/>
      <c r="M557" s="2"/>
      <c r="N557" s="2"/>
      <c r="O557" s="2"/>
      <c r="P557" s="2"/>
      <c r="Q557" s="2"/>
      <c r="R557" s="2"/>
      <c r="S557" s="2"/>
      <c r="T557" s="2"/>
      <c r="U557" s="2"/>
      <c r="V557" s="2"/>
      <c r="W557" s="2"/>
      <c r="X557" s="2"/>
      <c r="Y557" s="2"/>
      <c r="Z557" s="2"/>
      <c r="AA557" s="2"/>
    </row>
    <row r="558" spans="2:27" ht="16.5" customHeight="1">
      <c r="B558" s="2"/>
      <c r="C558" s="2"/>
      <c r="D558" s="5"/>
      <c r="E558" s="2"/>
      <c r="F558" s="2"/>
      <c r="G558" s="2"/>
      <c r="H558" s="2"/>
      <c r="I558" s="2"/>
      <c r="J558" s="2"/>
      <c r="K558" s="2"/>
      <c r="L558" s="2"/>
      <c r="M558" s="2"/>
      <c r="N558" s="2"/>
      <c r="O558" s="2"/>
      <c r="P558" s="2"/>
      <c r="Q558" s="2"/>
      <c r="R558" s="2"/>
      <c r="S558" s="2"/>
      <c r="T558" s="2"/>
      <c r="U558" s="2"/>
      <c r="V558" s="2"/>
      <c r="W558" s="2"/>
      <c r="X558" s="2"/>
      <c r="Y558" s="2"/>
      <c r="Z558" s="2"/>
      <c r="AA558" s="2"/>
    </row>
    <row r="559" spans="2:27" ht="16.5" customHeight="1">
      <c r="B559" s="2"/>
      <c r="C559" s="2"/>
      <c r="D559" s="5"/>
      <c r="E559" s="2"/>
      <c r="F559" s="2"/>
      <c r="G559" s="2"/>
      <c r="H559" s="2"/>
      <c r="I559" s="2"/>
      <c r="J559" s="2"/>
      <c r="K559" s="2"/>
      <c r="L559" s="2"/>
      <c r="M559" s="2"/>
      <c r="N559" s="2"/>
      <c r="O559" s="2"/>
      <c r="P559" s="2"/>
      <c r="Q559" s="2"/>
      <c r="R559" s="2"/>
      <c r="S559" s="2"/>
      <c r="T559" s="2"/>
      <c r="U559" s="2"/>
      <c r="V559" s="2"/>
      <c r="W559" s="2"/>
      <c r="X559" s="2"/>
      <c r="Y559" s="2"/>
      <c r="Z559" s="2"/>
      <c r="AA559" s="2"/>
    </row>
    <row r="560" spans="2:27" ht="16.5" customHeight="1">
      <c r="B560" s="2"/>
      <c r="C560" s="2"/>
      <c r="D560" s="5"/>
      <c r="E560" s="2"/>
      <c r="F560" s="2"/>
      <c r="G560" s="2"/>
      <c r="H560" s="2"/>
      <c r="I560" s="2"/>
      <c r="J560" s="2"/>
      <c r="K560" s="2"/>
      <c r="L560" s="2"/>
      <c r="M560" s="2"/>
      <c r="N560" s="2"/>
      <c r="O560" s="2"/>
      <c r="P560" s="2"/>
      <c r="Q560" s="2"/>
      <c r="R560" s="2"/>
      <c r="S560" s="2"/>
      <c r="T560" s="2"/>
      <c r="U560" s="2"/>
      <c r="V560" s="2"/>
      <c r="W560" s="2"/>
      <c r="X560" s="2"/>
      <c r="Y560" s="2"/>
      <c r="Z560" s="2"/>
      <c r="AA560" s="2"/>
    </row>
    <row r="561" spans="2:27" ht="16.5" customHeight="1">
      <c r="B561" s="2"/>
      <c r="C561" s="2"/>
      <c r="D561" s="5"/>
      <c r="E561" s="2"/>
      <c r="F561" s="2"/>
      <c r="G561" s="2"/>
      <c r="H561" s="2"/>
      <c r="I561" s="2"/>
      <c r="J561" s="2"/>
      <c r="K561" s="2"/>
      <c r="L561" s="2"/>
      <c r="M561" s="2"/>
      <c r="N561" s="2"/>
      <c r="O561" s="2"/>
      <c r="P561" s="2"/>
      <c r="Q561" s="2"/>
      <c r="R561" s="2"/>
      <c r="S561" s="2"/>
      <c r="T561" s="2"/>
      <c r="U561" s="2"/>
      <c r="V561" s="2"/>
      <c r="W561" s="2"/>
      <c r="X561" s="2"/>
      <c r="Y561" s="2"/>
      <c r="Z561" s="2"/>
      <c r="AA561" s="2"/>
    </row>
    <row r="562" spans="2:27" ht="16.5" customHeight="1">
      <c r="B562" s="2"/>
      <c r="C562" s="2"/>
      <c r="D562" s="5"/>
      <c r="E562" s="2"/>
      <c r="F562" s="2"/>
      <c r="G562" s="2"/>
      <c r="H562" s="2"/>
      <c r="I562" s="2"/>
      <c r="J562" s="2"/>
      <c r="K562" s="2"/>
      <c r="L562" s="2"/>
      <c r="M562" s="2"/>
      <c r="N562" s="2"/>
      <c r="O562" s="2"/>
      <c r="P562" s="2"/>
      <c r="Q562" s="2"/>
      <c r="R562" s="2"/>
      <c r="S562" s="2"/>
      <c r="T562" s="2"/>
      <c r="U562" s="2"/>
      <c r="V562" s="2"/>
      <c r="W562" s="2"/>
      <c r="X562" s="2"/>
      <c r="Y562" s="2"/>
      <c r="Z562" s="2"/>
      <c r="AA562" s="2"/>
    </row>
    <row r="563" spans="2:27" ht="16.5" customHeight="1">
      <c r="B563" s="2"/>
      <c r="C563" s="2"/>
      <c r="D563" s="5"/>
      <c r="E563" s="2"/>
      <c r="F563" s="2"/>
      <c r="G563" s="2"/>
      <c r="H563" s="2"/>
      <c r="I563" s="2"/>
      <c r="J563" s="2"/>
      <c r="K563" s="2"/>
      <c r="L563" s="2"/>
      <c r="M563" s="2"/>
      <c r="N563" s="2"/>
      <c r="O563" s="2"/>
      <c r="P563" s="2"/>
      <c r="Q563" s="2"/>
      <c r="R563" s="2"/>
      <c r="S563" s="2"/>
      <c r="T563" s="2"/>
      <c r="U563" s="2"/>
      <c r="V563" s="2"/>
      <c r="W563" s="2"/>
      <c r="X563" s="2"/>
      <c r="Y563" s="2"/>
      <c r="Z563" s="2"/>
      <c r="AA563" s="2"/>
    </row>
    <row r="564" spans="2:27" ht="16.5" customHeight="1">
      <c r="B564" s="2"/>
      <c r="C564" s="2"/>
      <c r="D564" s="5"/>
      <c r="E564" s="2"/>
      <c r="F564" s="2"/>
      <c r="G564" s="2"/>
      <c r="H564" s="2"/>
      <c r="I564" s="2"/>
      <c r="J564" s="2"/>
      <c r="K564" s="2"/>
      <c r="L564" s="2"/>
      <c r="M564" s="2"/>
      <c r="N564" s="2"/>
      <c r="O564" s="2"/>
      <c r="P564" s="2"/>
      <c r="Q564" s="2"/>
      <c r="R564" s="2"/>
      <c r="S564" s="2"/>
      <c r="T564" s="2"/>
      <c r="U564" s="2"/>
      <c r="V564" s="2"/>
      <c r="W564" s="2"/>
      <c r="X564" s="2"/>
      <c r="Y564" s="2"/>
      <c r="Z564" s="2"/>
      <c r="AA564" s="2"/>
    </row>
    <row r="565" spans="2:27" ht="16.5" customHeight="1">
      <c r="B565" s="2"/>
      <c r="C565" s="2"/>
      <c r="D565" s="5"/>
      <c r="E565" s="2"/>
      <c r="F565" s="2"/>
      <c r="G565" s="2"/>
      <c r="H565" s="2"/>
      <c r="I565" s="2"/>
      <c r="J565" s="2"/>
      <c r="K565" s="2"/>
      <c r="L565" s="2"/>
      <c r="M565" s="2"/>
      <c r="N565" s="2"/>
      <c r="O565" s="2"/>
      <c r="P565" s="2"/>
      <c r="Q565" s="2"/>
      <c r="R565" s="2"/>
      <c r="S565" s="2"/>
      <c r="T565" s="2"/>
      <c r="U565" s="2"/>
      <c r="V565" s="2"/>
      <c r="W565" s="2"/>
      <c r="X565" s="2"/>
      <c r="Y565" s="2"/>
      <c r="Z565" s="2"/>
      <c r="AA565" s="2"/>
    </row>
    <row r="566" spans="2:27" ht="16.5" customHeight="1">
      <c r="B566" s="2"/>
      <c r="C566" s="2"/>
      <c r="D566" s="5"/>
      <c r="E566" s="2"/>
      <c r="F566" s="2"/>
      <c r="G566" s="2"/>
      <c r="H566" s="2"/>
      <c r="I566" s="2"/>
      <c r="J566" s="2"/>
      <c r="K566" s="2"/>
      <c r="L566" s="2"/>
      <c r="M566" s="2"/>
      <c r="N566" s="2"/>
      <c r="O566" s="2"/>
      <c r="P566" s="2"/>
      <c r="Q566" s="2"/>
      <c r="R566" s="2"/>
      <c r="S566" s="2"/>
      <c r="T566" s="2"/>
      <c r="U566" s="2"/>
      <c r="V566" s="2"/>
      <c r="W566" s="2"/>
      <c r="X566" s="2"/>
      <c r="Y566" s="2"/>
      <c r="Z566" s="2"/>
      <c r="AA566" s="2"/>
    </row>
    <row r="567" spans="2:27" ht="16.5" customHeight="1">
      <c r="B567" s="2"/>
      <c r="C567" s="2"/>
      <c r="D567" s="5"/>
      <c r="E567" s="2"/>
      <c r="F567" s="2"/>
      <c r="G567" s="2"/>
      <c r="H567" s="2"/>
      <c r="I567" s="2"/>
      <c r="J567" s="2"/>
      <c r="K567" s="2"/>
      <c r="L567" s="2"/>
      <c r="M567" s="2"/>
      <c r="N567" s="2"/>
      <c r="O567" s="2"/>
      <c r="P567" s="2"/>
      <c r="Q567" s="2"/>
      <c r="R567" s="2"/>
      <c r="S567" s="2"/>
      <c r="T567" s="2"/>
      <c r="U567" s="2"/>
      <c r="V567" s="2"/>
      <c r="W567" s="2"/>
      <c r="X567" s="2"/>
      <c r="Y567" s="2"/>
      <c r="Z567" s="2"/>
      <c r="AA567" s="2"/>
    </row>
    <row r="568" spans="2:27" ht="16.5" customHeight="1">
      <c r="B568" s="2"/>
      <c r="C568" s="2"/>
      <c r="D568" s="5"/>
      <c r="E568" s="2"/>
      <c r="F568" s="2"/>
      <c r="G568" s="2"/>
      <c r="H568" s="2"/>
      <c r="I568" s="2"/>
      <c r="J568" s="2"/>
      <c r="K568" s="2"/>
      <c r="L568" s="2"/>
      <c r="M568" s="2"/>
      <c r="N568" s="2"/>
      <c r="O568" s="2"/>
      <c r="P568" s="2"/>
      <c r="Q568" s="2"/>
      <c r="R568" s="2"/>
      <c r="S568" s="2"/>
      <c r="T568" s="2"/>
      <c r="U568" s="2"/>
      <c r="V568" s="2"/>
      <c r="W568" s="2"/>
      <c r="X568" s="2"/>
      <c r="Y568" s="2"/>
      <c r="Z568" s="2"/>
      <c r="AA568" s="2"/>
    </row>
    <row r="569" spans="2:27" ht="16.5" customHeight="1">
      <c r="B569" s="2"/>
      <c r="C569" s="2"/>
      <c r="D569" s="5"/>
      <c r="E569" s="2"/>
      <c r="F569" s="2"/>
      <c r="G569" s="2"/>
      <c r="H569" s="2"/>
      <c r="I569" s="2"/>
      <c r="J569" s="2"/>
      <c r="K569" s="2"/>
      <c r="L569" s="2"/>
      <c r="M569" s="2"/>
      <c r="N569" s="2"/>
      <c r="O569" s="2"/>
      <c r="P569" s="2"/>
      <c r="Q569" s="2"/>
      <c r="R569" s="2"/>
      <c r="S569" s="2"/>
      <c r="T569" s="2"/>
      <c r="U569" s="2"/>
      <c r="V569" s="2"/>
      <c r="W569" s="2"/>
      <c r="X569" s="2"/>
      <c r="Y569" s="2"/>
      <c r="Z569" s="2"/>
      <c r="AA569" s="2"/>
    </row>
    <row r="570" spans="2:27" ht="16.5" customHeight="1">
      <c r="B570" s="2"/>
      <c r="C570" s="2"/>
      <c r="D570" s="5"/>
      <c r="E570" s="2"/>
      <c r="F570" s="2"/>
      <c r="G570" s="2"/>
      <c r="H570" s="2"/>
      <c r="I570" s="2"/>
      <c r="J570" s="2"/>
      <c r="K570" s="2"/>
      <c r="L570" s="2"/>
      <c r="M570" s="2"/>
      <c r="N570" s="2"/>
      <c r="O570" s="2"/>
      <c r="P570" s="2"/>
      <c r="Q570" s="2"/>
      <c r="R570" s="2"/>
      <c r="S570" s="2"/>
      <c r="T570" s="2"/>
      <c r="U570" s="2"/>
      <c r="V570" s="2"/>
      <c r="W570" s="2"/>
      <c r="X570" s="2"/>
      <c r="Y570" s="2"/>
      <c r="Z570" s="2"/>
      <c r="AA570" s="2"/>
    </row>
    <row r="571" spans="2:27" ht="16.5" customHeight="1">
      <c r="B571" s="2"/>
      <c r="C571" s="2"/>
      <c r="D571" s="5"/>
      <c r="E571" s="2"/>
      <c r="F571" s="2"/>
      <c r="G571" s="2"/>
      <c r="H571" s="2"/>
      <c r="I571" s="2"/>
      <c r="J571" s="2"/>
      <c r="K571" s="2"/>
      <c r="L571" s="2"/>
      <c r="M571" s="2"/>
      <c r="N571" s="2"/>
      <c r="O571" s="2"/>
      <c r="P571" s="2"/>
      <c r="Q571" s="2"/>
      <c r="R571" s="2"/>
      <c r="S571" s="2"/>
      <c r="T571" s="2"/>
      <c r="U571" s="2"/>
      <c r="V571" s="2"/>
      <c r="W571" s="2"/>
      <c r="X571" s="2"/>
      <c r="Y571" s="2"/>
      <c r="Z571" s="2"/>
      <c r="AA571" s="2"/>
    </row>
    <row r="572" spans="2:27" ht="16.5" customHeight="1">
      <c r="B572" s="2"/>
      <c r="C572" s="2"/>
      <c r="D572" s="5"/>
      <c r="E572" s="2"/>
      <c r="F572" s="2"/>
      <c r="G572" s="2"/>
      <c r="H572" s="2"/>
      <c r="I572" s="2"/>
      <c r="J572" s="2"/>
      <c r="K572" s="2"/>
      <c r="L572" s="2"/>
      <c r="M572" s="2"/>
      <c r="N572" s="2"/>
      <c r="O572" s="2"/>
      <c r="P572" s="2"/>
      <c r="Q572" s="2"/>
      <c r="R572" s="2"/>
      <c r="S572" s="2"/>
      <c r="T572" s="2"/>
      <c r="U572" s="2"/>
      <c r="V572" s="2"/>
      <c r="W572" s="2"/>
      <c r="X572" s="2"/>
      <c r="Y572" s="2"/>
      <c r="Z572" s="2"/>
      <c r="AA572" s="2"/>
    </row>
    <row r="573" spans="2:27" ht="16.5" customHeight="1">
      <c r="B573" s="2"/>
      <c r="C573" s="2"/>
      <c r="D573" s="5"/>
      <c r="E573" s="2"/>
      <c r="F573" s="2"/>
      <c r="G573" s="2"/>
      <c r="H573" s="2"/>
      <c r="I573" s="2"/>
      <c r="J573" s="2"/>
      <c r="K573" s="2"/>
      <c r="L573" s="2"/>
      <c r="M573" s="2"/>
      <c r="N573" s="2"/>
      <c r="O573" s="2"/>
      <c r="P573" s="2"/>
      <c r="Q573" s="2"/>
      <c r="R573" s="2"/>
      <c r="S573" s="2"/>
      <c r="T573" s="2"/>
      <c r="U573" s="2"/>
      <c r="V573" s="2"/>
      <c r="W573" s="2"/>
      <c r="X573" s="2"/>
      <c r="Y573" s="2"/>
      <c r="Z573" s="2"/>
      <c r="AA573" s="2"/>
    </row>
    <row r="574" spans="2:27" ht="16.5" customHeight="1">
      <c r="B574" s="2"/>
      <c r="C574" s="2"/>
      <c r="D574" s="5"/>
      <c r="E574" s="2"/>
      <c r="F574" s="2"/>
      <c r="G574" s="2"/>
      <c r="H574" s="2"/>
      <c r="I574" s="2"/>
      <c r="J574" s="2"/>
      <c r="K574" s="2"/>
      <c r="L574" s="2"/>
      <c r="M574" s="2"/>
      <c r="N574" s="2"/>
      <c r="O574" s="2"/>
      <c r="P574" s="2"/>
      <c r="Q574" s="2"/>
      <c r="R574" s="2"/>
      <c r="S574" s="2"/>
      <c r="T574" s="2"/>
      <c r="U574" s="2"/>
      <c r="V574" s="2"/>
      <c r="W574" s="2"/>
      <c r="X574" s="2"/>
      <c r="Y574" s="2"/>
      <c r="Z574" s="2"/>
      <c r="AA574" s="2"/>
    </row>
    <row r="575" spans="2:27" ht="16.5" customHeight="1">
      <c r="B575" s="2"/>
      <c r="C575" s="2"/>
      <c r="D575" s="5"/>
      <c r="E575" s="2"/>
      <c r="F575" s="2"/>
      <c r="G575" s="2"/>
      <c r="H575" s="2"/>
      <c r="I575" s="2"/>
      <c r="J575" s="2"/>
      <c r="K575" s="2"/>
      <c r="L575" s="2"/>
      <c r="M575" s="2"/>
      <c r="N575" s="2"/>
      <c r="O575" s="2"/>
      <c r="P575" s="2"/>
      <c r="Q575" s="2"/>
      <c r="R575" s="2"/>
      <c r="S575" s="2"/>
      <c r="T575" s="2"/>
      <c r="U575" s="2"/>
      <c r="V575" s="2"/>
      <c r="W575" s="2"/>
      <c r="X575" s="2"/>
      <c r="Y575" s="2"/>
      <c r="Z575" s="2"/>
      <c r="AA575" s="2"/>
    </row>
    <row r="576" spans="2:27" ht="16.5" customHeight="1">
      <c r="B576" s="2"/>
      <c r="C576" s="2"/>
      <c r="D576" s="5"/>
      <c r="E576" s="2"/>
      <c r="F576" s="2"/>
      <c r="G576" s="2"/>
      <c r="H576" s="2"/>
      <c r="I576" s="2"/>
      <c r="J576" s="2"/>
      <c r="K576" s="2"/>
      <c r="L576" s="2"/>
      <c r="M576" s="2"/>
      <c r="N576" s="2"/>
      <c r="O576" s="2"/>
      <c r="P576" s="2"/>
      <c r="Q576" s="2"/>
      <c r="R576" s="2"/>
      <c r="S576" s="2"/>
      <c r="T576" s="2"/>
      <c r="U576" s="2"/>
      <c r="V576" s="2"/>
      <c r="W576" s="2"/>
      <c r="X576" s="2"/>
      <c r="Y576" s="2"/>
      <c r="Z576" s="2"/>
      <c r="AA576" s="2"/>
    </row>
    <row r="577" spans="2:27" ht="16.5" customHeight="1">
      <c r="B577" s="2"/>
      <c r="C577" s="2"/>
      <c r="D577" s="5"/>
      <c r="E577" s="2"/>
      <c r="F577" s="2"/>
      <c r="G577" s="2"/>
      <c r="H577" s="2"/>
      <c r="I577" s="2"/>
      <c r="J577" s="2"/>
      <c r="K577" s="2"/>
      <c r="L577" s="2"/>
      <c r="M577" s="2"/>
      <c r="N577" s="2"/>
      <c r="O577" s="2"/>
      <c r="P577" s="2"/>
      <c r="Q577" s="2"/>
      <c r="R577" s="2"/>
      <c r="S577" s="2"/>
      <c r="T577" s="2"/>
      <c r="U577" s="2"/>
      <c r="V577" s="2"/>
      <c r="W577" s="2"/>
      <c r="X577" s="2"/>
      <c r="Y577" s="2"/>
      <c r="Z577" s="2"/>
      <c r="AA577" s="2"/>
    </row>
    <row r="578" spans="2:27" ht="16.5" customHeight="1">
      <c r="B578" s="2"/>
      <c r="C578" s="2"/>
      <c r="D578" s="5"/>
      <c r="E578" s="2"/>
      <c r="F578" s="2"/>
      <c r="G578" s="2"/>
      <c r="H578" s="2"/>
      <c r="I578" s="2"/>
      <c r="J578" s="2"/>
      <c r="K578" s="2"/>
      <c r="L578" s="2"/>
      <c r="M578" s="2"/>
      <c r="N578" s="2"/>
      <c r="O578" s="2"/>
      <c r="P578" s="2"/>
      <c r="Q578" s="2"/>
      <c r="R578" s="2"/>
      <c r="S578" s="2"/>
      <c r="T578" s="2"/>
      <c r="U578" s="2"/>
      <c r="V578" s="2"/>
      <c r="W578" s="2"/>
      <c r="X578" s="2"/>
      <c r="Y578" s="2"/>
      <c r="Z578" s="2"/>
      <c r="AA578" s="2"/>
    </row>
    <row r="579" spans="2:27" ht="16.5" customHeight="1">
      <c r="B579" s="2"/>
      <c r="C579" s="2"/>
      <c r="D579" s="5"/>
      <c r="E579" s="2"/>
      <c r="F579" s="2"/>
      <c r="G579" s="2"/>
      <c r="H579" s="2"/>
      <c r="I579" s="2"/>
      <c r="J579" s="2"/>
      <c r="K579" s="2"/>
      <c r="L579" s="2"/>
      <c r="M579" s="2"/>
      <c r="N579" s="2"/>
      <c r="O579" s="2"/>
      <c r="P579" s="2"/>
      <c r="Q579" s="2"/>
      <c r="R579" s="2"/>
      <c r="S579" s="2"/>
      <c r="T579" s="2"/>
      <c r="U579" s="2"/>
      <c r="V579" s="2"/>
      <c r="W579" s="2"/>
      <c r="X579" s="2"/>
      <c r="Y579" s="2"/>
      <c r="Z579" s="2"/>
      <c r="AA579" s="2"/>
    </row>
    <row r="580" spans="2:27" ht="16.5" customHeight="1">
      <c r="B580" s="2"/>
      <c r="C580" s="2"/>
      <c r="D580" s="5"/>
      <c r="E580" s="2"/>
      <c r="F580" s="2"/>
      <c r="G580" s="2"/>
      <c r="H580" s="2"/>
      <c r="I580" s="2"/>
      <c r="J580" s="2"/>
      <c r="K580" s="2"/>
      <c r="L580" s="2"/>
      <c r="M580" s="2"/>
      <c r="N580" s="2"/>
      <c r="O580" s="2"/>
      <c r="P580" s="2"/>
      <c r="Q580" s="2"/>
      <c r="R580" s="2"/>
      <c r="S580" s="2"/>
      <c r="T580" s="2"/>
      <c r="U580" s="2"/>
      <c r="V580" s="2"/>
      <c r="W580" s="2"/>
      <c r="X580" s="2"/>
      <c r="Y580" s="2"/>
      <c r="Z580" s="2"/>
      <c r="AA580" s="2"/>
    </row>
    <row r="581" spans="2:27" ht="16.5" customHeight="1">
      <c r="B581" s="2"/>
      <c r="C581" s="2"/>
      <c r="D581" s="5"/>
      <c r="E581" s="2"/>
      <c r="F581" s="2"/>
      <c r="G581" s="2"/>
      <c r="H581" s="2"/>
      <c r="I581" s="2"/>
      <c r="J581" s="2"/>
      <c r="K581" s="2"/>
      <c r="L581" s="2"/>
      <c r="M581" s="2"/>
      <c r="N581" s="2"/>
      <c r="O581" s="2"/>
      <c r="P581" s="2"/>
      <c r="Q581" s="2"/>
      <c r="R581" s="2"/>
      <c r="S581" s="2"/>
      <c r="T581" s="2"/>
      <c r="U581" s="2"/>
      <c r="V581" s="2"/>
      <c r="W581" s="2"/>
      <c r="X581" s="2"/>
      <c r="Y581" s="2"/>
      <c r="Z581" s="2"/>
      <c r="AA581" s="2"/>
    </row>
    <row r="582" spans="2:27" ht="16.5" customHeight="1">
      <c r="B582" s="2"/>
      <c r="C582" s="2"/>
      <c r="D582" s="5"/>
      <c r="E582" s="2"/>
      <c r="F582" s="2"/>
      <c r="G582" s="2"/>
      <c r="H582" s="2"/>
      <c r="I582" s="2"/>
      <c r="J582" s="2"/>
      <c r="K582" s="2"/>
      <c r="L582" s="2"/>
      <c r="M582" s="2"/>
      <c r="N582" s="2"/>
      <c r="O582" s="2"/>
      <c r="P582" s="2"/>
      <c r="Q582" s="2"/>
      <c r="R582" s="2"/>
      <c r="S582" s="2"/>
      <c r="T582" s="2"/>
      <c r="U582" s="2"/>
      <c r="V582" s="2"/>
      <c r="W582" s="2"/>
      <c r="X582" s="2"/>
      <c r="Y582" s="2"/>
      <c r="Z582" s="2"/>
      <c r="AA582" s="2"/>
    </row>
    <row r="583" spans="2:27" ht="16.5" customHeight="1">
      <c r="B583" s="2"/>
      <c r="C583" s="2"/>
      <c r="D583" s="5"/>
      <c r="E583" s="2"/>
      <c r="F583" s="2"/>
      <c r="G583" s="2"/>
      <c r="H583" s="2"/>
      <c r="I583" s="2"/>
      <c r="J583" s="2"/>
      <c r="K583" s="2"/>
      <c r="L583" s="2"/>
      <c r="M583" s="2"/>
      <c r="N583" s="2"/>
      <c r="O583" s="2"/>
      <c r="P583" s="2"/>
      <c r="Q583" s="2"/>
      <c r="R583" s="2"/>
      <c r="S583" s="2"/>
      <c r="T583" s="2"/>
      <c r="U583" s="2"/>
      <c r="V583" s="2"/>
      <c r="W583" s="2"/>
      <c r="X583" s="2"/>
      <c r="Y583" s="2"/>
      <c r="Z583" s="2"/>
      <c r="AA583" s="2"/>
    </row>
    <row r="584" spans="2:27" ht="16.5" customHeight="1">
      <c r="B584" s="2"/>
      <c r="C584" s="2"/>
      <c r="D584" s="5"/>
      <c r="E584" s="2"/>
      <c r="F584" s="2"/>
      <c r="G584" s="2"/>
      <c r="H584" s="2"/>
      <c r="I584" s="2"/>
      <c r="J584" s="2"/>
      <c r="K584" s="2"/>
      <c r="L584" s="2"/>
      <c r="M584" s="2"/>
      <c r="N584" s="2"/>
      <c r="O584" s="2"/>
      <c r="P584" s="2"/>
      <c r="Q584" s="2"/>
      <c r="R584" s="2"/>
      <c r="S584" s="2"/>
      <c r="T584" s="2"/>
      <c r="U584" s="2"/>
      <c r="V584" s="2"/>
      <c r="W584" s="2"/>
      <c r="X584" s="2"/>
      <c r="Y584" s="2"/>
      <c r="Z584" s="2"/>
      <c r="AA584" s="2"/>
    </row>
    <row r="585" spans="2:27" ht="16.5" customHeight="1">
      <c r="B585" s="2"/>
      <c r="C585" s="2"/>
      <c r="D585" s="5"/>
      <c r="E585" s="2"/>
      <c r="F585" s="2"/>
      <c r="G585" s="2"/>
      <c r="H585" s="2"/>
      <c r="I585" s="2"/>
      <c r="J585" s="2"/>
      <c r="K585" s="2"/>
      <c r="L585" s="2"/>
      <c r="M585" s="2"/>
      <c r="N585" s="2"/>
      <c r="O585" s="2"/>
      <c r="P585" s="2"/>
      <c r="Q585" s="2"/>
      <c r="R585" s="2"/>
      <c r="S585" s="2"/>
      <c r="T585" s="2"/>
      <c r="U585" s="2"/>
      <c r="V585" s="2"/>
      <c r="W585" s="2"/>
      <c r="X585" s="2"/>
      <c r="Y585" s="2"/>
      <c r="Z585" s="2"/>
      <c r="AA585" s="2"/>
    </row>
    <row r="586" spans="2:27" ht="16.5" customHeight="1">
      <c r="B586" s="2"/>
      <c r="C586" s="2"/>
      <c r="D586" s="5"/>
      <c r="E586" s="2"/>
      <c r="F586" s="2"/>
      <c r="G586" s="2"/>
      <c r="H586" s="2"/>
      <c r="I586" s="2"/>
      <c r="J586" s="2"/>
      <c r="K586" s="2"/>
      <c r="L586" s="2"/>
      <c r="M586" s="2"/>
      <c r="N586" s="2"/>
      <c r="O586" s="2"/>
      <c r="P586" s="2"/>
      <c r="Q586" s="2"/>
      <c r="R586" s="2"/>
      <c r="S586" s="2"/>
      <c r="T586" s="2"/>
      <c r="U586" s="2"/>
      <c r="V586" s="2"/>
      <c r="W586" s="2"/>
      <c r="X586" s="2"/>
      <c r="Y586" s="2"/>
      <c r="Z586" s="2"/>
      <c r="AA586" s="2"/>
    </row>
    <row r="587" spans="2:27" ht="16.5" customHeight="1">
      <c r="B587" s="2"/>
      <c r="C587" s="2"/>
      <c r="D587" s="5"/>
      <c r="E587" s="2"/>
      <c r="F587" s="2"/>
      <c r="G587" s="2"/>
      <c r="H587" s="2"/>
      <c r="I587" s="2"/>
      <c r="J587" s="2"/>
      <c r="K587" s="2"/>
      <c r="L587" s="2"/>
      <c r="M587" s="2"/>
      <c r="N587" s="2"/>
      <c r="O587" s="2"/>
      <c r="P587" s="2"/>
      <c r="Q587" s="2"/>
      <c r="R587" s="2"/>
      <c r="S587" s="2"/>
      <c r="T587" s="2"/>
      <c r="U587" s="2"/>
      <c r="V587" s="2"/>
      <c r="W587" s="2"/>
      <c r="X587" s="2"/>
      <c r="Y587" s="2"/>
      <c r="Z587" s="2"/>
      <c r="AA587" s="2"/>
    </row>
    <row r="588" spans="2:27" ht="16.5" customHeight="1">
      <c r="B588" s="2"/>
      <c r="C588" s="2"/>
      <c r="D588" s="5"/>
      <c r="E588" s="2"/>
      <c r="F588" s="2"/>
      <c r="G588" s="2"/>
      <c r="H588" s="2"/>
      <c r="I588" s="2"/>
      <c r="J588" s="2"/>
      <c r="K588" s="2"/>
      <c r="L588" s="2"/>
      <c r="M588" s="2"/>
      <c r="N588" s="2"/>
      <c r="O588" s="2"/>
      <c r="P588" s="2"/>
      <c r="Q588" s="2"/>
      <c r="R588" s="2"/>
      <c r="S588" s="2"/>
      <c r="T588" s="2"/>
      <c r="U588" s="2"/>
      <c r="V588" s="2"/>
      <c r="W588" s="2"/>
      <c r="X588" s="2"/>
      <c r="Y588" s="2"/>
      <c r="Z588" s="2"/>
      <c r="AA588" s="2"/>
    </row>
    <row r="589" spans="2:27" ht="16.5" customHeight="1">
      <c r="B589" s="2"/>
      <c r="C589" s="2"/>
      <c r="D589" s="5"/>
      <c r="E589" s="2"/>
      <c r="F589" s="2"/>
      <c r="G589" s="2"/>
      <c r="H589" s="2"/>
      <c r="I589" s="2"/>
      <c r="J589" s="2"/>
      <c r="K589" s="2"/>
      <c r="L589" s="2"/>
      <c r="M589" s="2"/>
      <c r="N589" s="2"/>
      <c r="O589" s="2"/>
      <c r="P589" s="2"/>
      <c r="Q589" s="2"/>
      <c r="R589" s="2"/>
      <c r="S589" s="2"/>
      <c r="T589" s="2"/>
      <c r="U589" s="2"/>
      <c r="V589" s="2"/>
      <c r="W589" s="2"/>
      <c r="X589" s="2"/>
      <c r="Y589" s="2"/>
      <c r="Z589" s="2"/>
      <c r="AA589" s="2"/>
    </row>
    <row r="590" spans="2:27" ht="16.5" customHeight="1">
      <c r="B590" s="2"/>
      <c r="C590" s="2"/>
      <c r="D590" s="5"/>
      <c r="E590" s="2"/>
      <c r="F590" s="2"/>
      <c r="G590" s="2"/>
      <c r="H590" s="2"/>
      <c r="I590" s="2"/>
      <c r="J590" s="2"/>
      <c r="K590" s="2"/>
      <c r="L590" s="2"/>
      <c r="M590" s="2"/>
      <c r="N590" s="2"/>
      <c r="O590" s="2"/>
      <c r="P590" s="2"/>
      <c r="Q590" s="2"/>
      <c r="R590" s="2"/>
      <c r="S590" s="2"/>
      <c r="T590" s="2"/>
      <c r="U590" s="2"/>
      <c r="V590" s="2"/>
      <c r="W590" s="2"/>
      <c r="X590" s="2"/>
      <c r="Y590" s="2"/>
      <c r="Z590" s="2"/>
      <c r="AA590" s="2"/>
    </row>
    <row r="591" spans="2:27" ht="16.5" customHeight="1">
      <c r="B591" s="2"/>
      <c r="C591" s="2"/>
      <c r="D591" s="5"/>
      <c r="E591" s="2"/>
      <c r="F591" s="2"/>
      <c r="G591" s="2"/>
      <c r="H591" s="2"/>
      <c r="I591" s="2"/>
      <c r="J591" s="2"/>
      <c r="K591" s="2"/>
      <c r="L591" s="2"/>
      <c r="M591" s="2"/>
      <c r="N591" s="2"/>
      <c r="O591" s="2"/>
      <c r="P591" s="2"/>
      <c r="Q591" s="2"/>
      <c r="R591" s="2"/>
      <c r="S591" s="2"/>
      <c r="T591" s="2"/>
      <c r="U591" s="2"/>
      <c r="V591" s="2"/>
      <c r="W591" s="2"/>
      <c r="X591" s="2"/>
      <c r="Y591" s="2"/>
      <c r="Z591" s="2"/>
      <c r="AA591" s="2"/>
    </row>
    <row r="592" spans="2:27" ht="16.5" customHeight="1">
      <c r="B592" s="2"/>
      <c r="C592" s="2"/>
      <c r="D592" s="5"/>
      <c r="E592" s="2"/>
      <c r="F592" s="2"/>
      <c r="G592" s="2"/>
      <c r="H592" s="2"/>
      <c r="I592" s="2"/>
      <c r="J592" s="2"/>
      <c r="K592" s="2"/>
      <c r="L592" s="2"/>
      <c r="M592" s="2"/>
      <c r="N592" s="2"/>
      <c r="O592" s="2"/>
      <c r="P592" s="2"/>
      <c r="Q592" s="2"/>
      <c r="R592" s="2"/>
      <c r="S592" s="2"/>
      <c r="T592" s="2"/>
      <c r="U592" s="2"/>
      <c r="V592" s="2"/>
      <c r="W592" s="2"/>
      <c r="X592" s="2"/>
      <c r="Y592" s="2"/>
      <c r="Z592" s="2"/>
      <c r="AA592" s="2"/>
    </row>
    <row r="593" spans="2:27" ht="16.5" customHeight="1">
      <c r="B593" s="2"/>
      <c r="C593" s="2"/>
      <c r="D593" s="5"/>
      <c r="E593" s="2"/>
      <c r="F593" s="2"/>
      <c r="G593" s="2"/>
      <c r="H593" s="2"/>
      <c r="I593" s="2"/>
      <c r="J593" s="2"/>
      <c r="K593" s="2"/>
      <c r="L593" s="2"/>
      <c r="M593" s="2"/>
      <c r="N593" s="2"/>
      <c r="O593" s="2"/>
      <c r="P593" s="2"/>
      <c r="Q593" s="2"/>
      <c r="R593" s="2"/>
      <c r="S593" s="2"/>
      <c r="T593" s="2"/>
      <c r="U593" s="2"/>
      <c r="V593" s="2"/>
      <c r="W593" s="2"/>
      <c r="X593" s="2"/>
      <c r="Y593" s="2"/>
      <c r="Z593" s="2"/>
      <c r="AA593" s="2"/>
    </row>
    <row r="594" spans="2:27" ht="16.5" customHeight="1">
      <c r="B594" s="2"/>
      <c r="C594" s="2"/>
      <c r="D594" s="5"/>
      <c r="E594" s="2"/>
      <c r="F594" s="2"/>
      <c r="G594" s="2"/>
      <c r="H594" s="2"/>
      <c r="I594" s="2"/>
      <c r="J594" s="2"/>
      <c r="K594" s="2"/>
      <c r="L594" s="2"/>
      <c r="M594" s="2"/>
      <c r="N594" s="2"/>
      <c r="O594" s="2"/>
      <c r="P594" s="2"/>
      <c r="Q594" s="2"/>
      <c r="R594" s="2"/>
      <c r="S594" s="2"/>
      <c r="T594" s="2"/>
      <c r="U594" s="2"/>
      <c r="V594" s="2"/>
      <c r="W594" s="2"/>
      <c r="X594" s="2"/>
      <c r="Y594" s="2"/>
      <c r="Z594" s="2"/>
      <c r="AA594" s="2"/>
    </row>
    <row r="595" spans="2:27" ht="16.5" customHeight="1">
      <c r="B595" s="2"/>
      <c r="C595" s="2"/>
      <c r="D595" s="5"/>
      <c r="E595" s="2"/>
      <c r="F595" s="2"/>
      <c r="G595" s="2"/>
      <c r="H595" s="2"/>
      <c r="I595" s="2"/>
      <c r="J595" s="2"/>
      <c r="K595" s="2"/>
      <c r="L595" s="2"/>
      <c r="M595" s="2"/>
      <c r="N595" s="2"/>
      <c r="O595" s="2"/>
      <c r="P595" s="2"/>
      <c r="Q595" s="2"/>
      <c r="R595" s="2"/>
      <c r="S595" s="2"/>
      <c r="T595" s="2"/>
      <c r="U595" s="2"/>
      <c r="V595" s="2"/>
      <c r="W595" s="2"/>
      <c r="X595" s="2"/>
      <c r="Y595" s="2"/>
      <c r="Z595" s="2"/>
      <c r="AA595" s="2"/>
    </row>
    <row r="596" spans="2:27" ht="16.5" customHeight="1">
      <c r="B596" s="2"/>
      <c r="C596" s="2"/>
      <c r="D596" s="5"/>
      <c r="E596" s="2"/>
      <c r="F596" s="2"/>
      <c r="G596" s="2"/>
      <c r="H596" s="2"/>
      <c r="I596" s="2"/>
      <c r="J596" s="2"/>
      <c r="K596" s="2"/>
      <c r="L596" s="2"/>
      <c r="M596" s="2"/>
      <c r="N596" s="2"/>
      <c r="O596" s="2"/>
      <c r="P596" s="2"/>
      <c r="Q596" s="2"/>
      <c r="R596" s="2"/>
      <c r="S596" s="2"/>
      <c r="T596" s="2"/>
      <c r="U596" s="2"/>
      <c r="V596" s="2"/>
      <c r="W596" s="2"/>
      <c r="X596" s="2"/>
      <c r="Y596" s="2"/>
      <c r="Z596" s="2"/>
      <c r="AA596" s="2"/>
    </row>
    <row r="597" spans="2:27" ht="16.5" customHeight="1">
      <c r="B597" s="2"/>
      <c r="C597" s="2"/>
      <c r="D597" s="5"/>
      <c r="E597" s="2"/>
      <c r="F597" s="2"/>
      <c r="G597" s="2"/>
      <c r="H597" s="2"/>
      <c r="I597" s="2"/>
      <c r="J597" s="2"/>
      <c r="K597" s="2"/>
      <c r="L597" s="2"/>
      <c r="M597" s="2"/>
      <c r="N597" s="2"/>
      <c r="O597" s="2"/>
      <c r="P597" s="2"/>
      <c r="Q597" s="2"/>
      <c r="R597" s="2"/>
      <c r="S597" s="2"/>
      <c r="T597" s="2"/>
      <c r="U597" s="2"/>
      <c r="V597" s="2"/>
      <c r="W597" s="2"/>
      <c r="X597" s="2"/>
      <c r="Y597" s="2"/>
      <c r="Z597" s="2"/>
      <c r="AA597" s="2"/>
    </row>
    <row r="598" spans="2:27" ht="16.5" customHeight="1">
      <c r="B598" s="2"/>
      <c r="C598" s="2"/>
      <c r="D598" s="5"/>
      <c r="E598" s="2"/>
      <c r="F598" s="2"/>
      <c r="G598" s="2"/>
      <c r="H598" s="2"/>
      <c r="I598" s="2"/>
      <c r="J598" s="2"/>
      <c r="K598" s="2"/>
      <c r="L598" s="2"/>
      <c r="M598" s="2"/>
      <c r="N598" s="2"/>
      <c r="O598" s="2"/>
      <c r="P598" s="2"/>
      <c r="Q598" s="2"/>
      <c r="R598" s="2"/>
      <c r="S598" s="2"/>
      <c r="T598" s="2"/>
      <c r="U598" s="2"/>
      <c r="V598" s="2"/>
      <c r="W598" s="2"/>
      <c r="X598" s="2"/>
      <c r="Y598" s="2"/>
      <c r="Z598" s="2"/>
      <c r="AA598" s="2"/>
    </row>
    <row r="599" spans="2:27" ht="16.5" customHeight="1">
      <c r="B599" s="2"/>
      <c r="C599" s="2"/>
      <c r="D599" s="5"/>
      <c r="E599" s="2"/>
      <c r="F599" s="2"/>
      <c r="G599" s="2"/>
      <c r="H599" s="2"/>
      <c r="I599" s="2"/>
      <c r="J599" s="2"/>
      <c r="K599" s="2"/>
      <c r="L599" s="2"/>
      <c r="M599" s="2"/>
      <c r="N599" s="2"/>
      <c r="O599" s="2"/>
      <c r="P599" s="2"/>
      <c r="Q599" s="2"/>
      <c r="R599" s="2"/>
      <c r="S599" s="2"/>
      <c r="T599" s="2"/>
      <c r="U599" s="2"/>
      <c r="V599" s="2"/>
      <c r="W599" s="2"/>
      <c r="X599" s="2"/>
      <c r="Y599" s="2"/>
      <c r="Z599" s="2"/>
      <c r="AA599" s="2"/>
    </row>
    <row r="600" spans="2:27" ht="16.5" customHeight="1">
      <c r="B600" s="2"/>
      <c r="C600" s="2"/>
      <c r="D600" s="5"/>
      <c r="E600" s="2"/>
      <c r="F600" s="2"/>
      <c r="G600" s="2"/>
      <c r="H600" s="2"/>
      <c r="I600" s="2"/>
      <c r="J600" s="2"/>
      <c r="K600" s="2"/>
      <c r="L600" s="2"/>
      <c r="M600" s="2"/>
      <c r="N600" s="2"/>
      <c r="O600" s="2"/>
      <c r="P600" s="2"/>
      <c r="Q600" s="2"/>
      <c r="R600" s="2"/>
      <c r="S600" s="2"/>
      <c r="T600" s="2"/>
      <c r="U600" s="2"/>
      <c r="V600" s="2"/>
      <c r="W600" s="2"/>
      <c r="X600" s="2"/>
      <c r="Y600" s="2"/>
      <c r="Z600" s="2"/>
      <c r="AA600" s="2"/>
    </row>
    <row r="601" spans="2:27" ht="16.5" customHeight="1">
      <c r="B601" s="2"/>
      <c r="C601" s="2"/>
      <c r="D601" s="5"/>
      <c r="E601" s="2"/>
      <c r="F601" s="2"/>
      <c r="G601" s="2"/>
      <c r="H601" s="2"/>
      <c r="I601" s="2"/>
      <c r="J601" s="2"/>
      <c r="K601" s="2"/>
      <c r="L601" s="2"/>
      <c r="M601" s="2"/>
      <c r="N601" s="2"/>
      <c r="O601" s="2"/>
      <c r="P601" s="2"/>
      <c r="Q601" s="2"/>
      <c r="R601" s="2"/>
      <c r="S601" s="2"/>
      <c r="T601" s="2"/>
      <c r="U601" s="2"/>
      <c r="V601" s="2"/>
      <c r="W601" s="2"/>
      <c r="X601" s="2"/>
      <c r="Y601" s="2"/>
      <c r="Z601" s="2"/>
      <c r="AA601" s="2"/>
    </row>
    <row r="602" spans="2:27" ht="16.5" customHeight="1">
      <c r="B602" s="2"/>
      <c r="C602" s="2"/>
      <c r="D602" s="5"/>
      <c r="E602" s="2"/>
      <c r="F602" s="2"/>
      <c r="G602" s="2"/>
      <c r="H602" s="2"/>
      <c r="I602" s="2"/>
      <c r="J602" s="2"/>
      <c r="K602" s="2"/>
      <c r="L602" s="2"/>
      <c r="M602" s="2"/>
      <c r="N602" s="2"/>
      <c r="O602" s="2"/>
      <c r="P602" s="2"/>
      <c r="Q602" s="2"/>
      <c r="R602" s="2"/>
      <c r="S602" s="2"/>
      <c r="T602" s="2"/>
      <c r="U602" s="2"/>
      <c r="V602" s="2"/>
      <c r="W602" s="2"/>
      <c r="X602" s="2"/>
      <c r="Y602" s="2"/>
      <c r="Z602" s="2"/>
      <c r="AA602" s="2"/>
    </row>
    <row r="603" spans="2:27" ht="16.5" customHeight="1">
      <c r="B603" s="2"/>
      <c r="C603" s="2"/>
      <c r="D603" s="5"/>
      <c r="E603" s="2"/>
      <c r="F603" s="2"/>
      <c r="G603" s="2"/>
      <c r="H603" s="2"/>
      <c r="I603" s="2"/>
      <c r="J603" s="2"/>
      <c r="K603" s="2"/>
      <c r="L603" s="2"/>
      <c r="M603" s="2"/>
      <c r="N603" s="2"/>
      <c r="O603" s="2"/>
      <c r="P603" s="2"/>
      <c r="Q603" s="2"/>
      <c r="R603" s="2"/>
      <c r="S603" s="2"/>
      <c r="T603" s="2"/>
      <c r="U603" s="2"/>
      <c r="V603" s="2"/>
      <c r="W603" s="2"/>
      <c r="X603" s="2"/>
      <c r="Y603" s="2"/>
      <c r="Z603" s="2"/>
      <c r="AA603" s="2"/>
    </row>
    <row r="604" spans="2:27" ht="16.5" customHeight="1">
      <c r="B604" s="2"/>
      <c r="C604" s="2"/>
      <c r="D604" s="5"/>
      <c r="E604" s="2"/>
      <c r="F604" s="2"/>
      <c r="G604" s="2"/>
      <c r="H604" s="2"/>
      <c r="I604" s="2"/>
      <c r="J604" s="2"/>
      <c r="K604" s="2"/>
      <c r="L604" s="2"/>
      <c r="M604" s="2"/>
      <c r="N604" s="2"/>
      <c r="O604" s="2"/>
      <c r="P604" s="2"/>
      <c r="Q604" s="2"/>
      <c r="R604" s="2"/>
      <c r="S604" s="2"/>
      <c r="T604" s="2"/>
      <c r="U604" s="2"/>
      <c r="V604" s="2"/>
      <c r="W604" s="2"/>
      <c r="X604" s="2"/>
      <c r="Y604" s="2"/>
      <c r="Z604" s="2"/>
      <c r="AA604" s="2"/>
    </row>
    <row r="605" spans="2:27" ht="16.5" customHeight="1">
      <c r="B605" s="2"/>
      <c r="C605" s="2"/>
      <c r="D605" s="5"/>
      <c r="E605" s="2"/>
      <c r="F605" s="2"/>
      <c r="G605" s="2"/>
      <c r="H605" s="2"/>
      <c r="I605" s="2"/>
      <c r="J605" s="2"/>
      <c r="K605" s="2"/>
      <c r="L605" s="2"/>
      <c r="M605" s="2"/>
      <c r="N605" s="2"/>
      <c r="O605" s="2"/>
      <c r="P605" s="2"/>
      <c r="Q605" s="2"/>
      <c r="R605" s="2"/>
      <c r="S605" s="2"/>
      <c r="T605" s="2"/>
      <c r="U605" s="2"/>
      <c r="V605" s="2"/>
      <c r="W605" s="2"/>
      <c r="X605" s="2"/>
      <c r="Y605" s="2"/>
      <c r="Z605" s="2"/>
      <c r="AA605" s="2"/>
    </row>
    <row r="606" spans="2:27" ht="16.5" customHeight="1">
      <c r="B606" s="2"/>
      <c r="C606" s="2"/>
      <c r="D606" s="5"/>
      <c r="E606" s="2"/>
      <c r="F606" s="2"/>
      <c r="G606" s="2"/>
      <c r="H606" s="2"/>
      <c r="I606" s="2"/>
      <c r="J606" s="2"/>
      <c r="K606" s="2"/>
      <c r="L606" s="2"/>
      <c r="M606" s="2"/>
      <c r="N606" s="2"/>
      <c r="O606" s="2"/>
      <c r="P606" s="2"/>
      <c r="Q606" s="2"/>
      <c r="R606" s="2"/>
      <c r="S606" s="2"/>
      <c r="T606" s="2"/>
      <c r="U606" s="2"/>
      <c r="V606" s="2"/>
      <c r="W606" s="2"/>
      <c r="X606" s="2"/>
      <c r="Y606" s="2"/>
      <c r="Z606" s="2"/>
      <c r="AA606" s="2"/>
    </row>
    <row r="607" spans="2:27" ht="16.5" customHeight="1">
      <c r="B607" s="2"/>
      <c r="C607" s="2"/>
      <c r="D607" s="5"/>
      <c r="E607" s="2"/>
      <c r="F607" s="2"/>
      <c r="G607" s="2"/>
      <c r="H607" s="2"/>
      <c r="I607" s="2"/>
      <c r="J607" s="2"/>
      <c r="K607" s="2"/>
      <c r="L607" s="2"/>
      <c r="M607" s="2"/>
      <c r="N607" s="2"/>
      <c r="O607" s="2"/>
      <c r="P607" s="2"/>
      <c r="Q607" s="2"/>
      <c r="R607" s="2"/>
      <c r="S607" s="2"/>
      <c r="T607" s="2"/>
      <c r="U607" s="2"/>
      <c r="V607" s="2"/>
      <c r="W607" s="2"/>
      <c r="X607" s="2"/>
      <c r="Y607" s="2"/>
      <c r="Z607" s="2"/>
      <c r="AA607" s="2"/>
    </row>
    <row r="608" spans="2:27" ht="16.5" customHeight="1">
      <c r="B608" s="2"/>
      <c r="C608" s="2"/>
      <c r="D608" s="5"/>
      <c r="E608" s="2"/>
      <c r="F608" s="2"/>
      <c r="G608" s="2"/>
      <c r="H608" s="2"/>
      <c r="I608" s="2"/>
      <c r="J608" s="2"/>
      <c r="K608" s="2"/>
      <c r="L608" s="2"/>
      <c r="M608" s="2"/>
      <c r="N608" s="2"/>
      <c r="O608" s="2"/>
      <c r="P608" s="2"/>
      <c r="Q608" s="2"/>
      <c r="R608" s="2"/>
      <c r="S608" s="2"/>
      <c r="T608" s="2"/>
      <c r="U608" s="2"/>
      <c r="V608" s="2"/>
      <c r="W608" s="2"/>
      <c r="X608" s="2"/>
      <c r="Y608" s="2"/>
      <c r="Z608" s="2"/>
      <c r="AA608" s="2"/>
    </row>
    <row r="609" spans="2:27" ht="16.5" customHeight="1">
      <c r="B609" s="2"/>
      <c r="C609" s="2"/>
      <c r="D609" s="5"/>
      <c r="E609" s="2"/>
      <c r="F609" s="2"/>
      <c r="G609" s="2"/>
      <c r="H609" s="2"/>
      <c r="I609" s="2"/>
      <c r="J609" s="2"/>
      <c r="K609" s="2"/>
      <c r="L609" s="2"/>
      <c r="M609" s="2"/>
      <c r="N609" s="2"/>
      <c r="O609" s="2"/>
      <c r="P609" s="2"/>
      <c r="Q609" s="2"/>
      <c r="R609" s="2"/>
      <c r="S609" s="2"/>
      <c r="T609" s="2"/>
      <c r="U609" s="2"/>
      <c r="V609" s="2"/>
      <c r="W609" s="2"/>
      <c r="X609" s="2"/>
      <c r="Y609" s="2"/>
      <c r="Z609" s="2"/>
      <c r="AA609" s="2"/>
    </row>
    <row r="610" spans="2:27" ht="16.5" customHeight="1">
      <c r="B610" s="2"/>
      <c r="C610" s="2"/>
      <c r="D610" s="5"/>
      <c r="E610" s="2"/>
      <c r="F610" s="2"/>
      <c r="G610" s="2"/>
      <c r="H610" s="2"/>
      <c r="I610" s="2"/>
      <c r="J610" s="2"/>
      <c r="K610" s="2"/>
      <c r="L610" s="2"/>
      <c r="M610" s="2"/>
      <c r="N610" s="2"/>
      <c r="O610" s="2"/>
      <c r="P610" s="2"/>
      <c r="Q610" s="2"/>
      <c r="R610" s="2"/>
      <c r="S610" s="2"/>
      <c r="T610" s="2"/>
      <c r="U610" s="2"/>
      <c r="V610" s="2"/>
      <c r="W610" s="2"/>
      <c r="X610" s="2"/>
      <c r="Y610" s="2"/>
      <c r="Z610" s="2"/>
      <c r="AA610" s="2"/>
    </row>
    <row r="611" spans="2:27" ht="16.5" customHeight="1">
      <c r="B611" s="2"/>
      <c r="C611" s="2"/>
      <c r="D611" s="5"/>
      <c r="E611" s="2"/>
      <c r="F611" s="2"/>
      <c r="G611" s="2"/>
      <c r="H611" s="2"/>
      <c r="I611" s="2"/>
      <c r="J611" s="2"/>
      <c r="K611" s="2"/>
      <c r="L611" s="2"/>
      <c r="M611" s="2"/>
      <c r="N611" s="2"/>
      <c r="O611" s="2"/>
      <c r="P611" s="2"/>
      <c r="Q611" s="2"/>
      <c r="R611" s="2"/>
      <c r="S611" s="2"/>
      <c r="T611" s="2"/>
      <c r="U611" s="2"/>
      <c r="V611" s="2"/>
      <c r="W611" s="2"/>
      <c r="X611" s="2"/>
      <c r="Y611" s="2"/>
      <c r="Z611" s="2"/>
      <c r="AA611" s="2"/>
    </row>
    <row r="612" spans="2:27" ht="16.5" customHeight="1">
      <c r="B612" s="2"/>
      <c r="C612" s="2"/>
      <c r="D612" s="5"/>
      <c r="E612" s="2"/>
      <c r="F612" s="2"/>
      <c r="G612" s="2"/>
      <c r="H612" s="2"/>
      <c r="I612" s="2"/>
      <c r="J612" s="2"/>
      <c r="K612" s="2"/>
      <c r="L612" s="2"/>
      <c r="M612" s="2"/>
      <c r="N612" s="2"/>
      <c r="O612" s="2"/>
      <c r="P612" s="2"/>
      <c r="Q612" s="2"/>
      <c r="R612" s="2"/>
      <c r="S612" s="2"/>
      <c r="T612" s="2"/>
      <c r="U612" s="2"/>
      <c r="V612" s="2"/>
      <c r="W612" s="2"/>
      <c r="X612" s="2"/>
      <c r="Y612" s="2"/>
      <c r="Z612" s="2"/>
      <c r="AA612" s="2"/>
    </row>
    <row r="613" spans="2:27" ht="16.5" customHeight="1">
      <c r="B613" s="2"/>
      <c r="C613" s="2"/>
      <c r="D613" s="5"/>
      <c r="E613" s="2"/>
      <c r="F613" s="2"/>
      <c r="G613" s="2"/>
      <c r="H613" s="2"/>
      <c r="I613" s="2"/>
      <c r="J613" s="2"/>
      <c r="K613" s="2"/>
      <c r="L613" s="2"/>
      <c r="M613" s="2"/>
      <c r="N613" s="2"/>
      <c r="O613" s="2"/>
      <c r="P613" s="2"/>
      <c r="Q613" s="2"/>
      <c r="R613" s="2"/>
      <c r="S613" s="2"/>
      <c r="T613" s="2"/>
      <c r="U613" s="2"/>
      <c r="V613" s="2"/>
      <c r="W613" s="2"/>
      <c r="X613" s="2"/>
      <c r="Y613" s="2"/>
      <c r="Z613" s="2"/>
      <c r="AA613" s="2"/>
    </row>
    <row r="614" spans="2:27" ht="16.5" customHeight="1">
      <c r="B614" s="2"/>
      <c r="C614" s="2"/>
      <c r="D614" s="5"/>
      <c r="E614" s="2"/>
      <c r="F614" s="2"/>
      <c r="G614" s="2"/>
      <c r="H614" s="2"/>
      <c r="I614" s="2"/>
      <c r="J614" s="2"/>
      <c r="K614" s="2"/>
      <c r="L614" s="2"/>
      <c r="M614" s="2"/>
      <c r="N614" s="2"/>
      <c r="O614" s="2"/>
      <c r="P614" s="2"/>
      <c r="Q614" s="2"/>
      <c r="R614" s="2"/>
      <c r="S614" s="2"/>
      <c r="T614" s="2"/>
      <c r="U614" s="2"/>
      <c r="V614" s="2"/>
      <c r="W614" s="2"/>
      <c r="X614" s="2"/>
      <c r="Y614" s="2"/>
      <c r="Z614" s="2"/>
      <c r="AA614" s="2"/>
    </row>
    <row r="615" spans="2:27" ht="16.5" customHeight="1">
      <c r="B615" s="2"/>
      <c r="C615" s="2"/>
      <c r="D615" s="5"/>
      <c r="E615" s="2"/>
      <c r="F615" s="2"/>
      <c r="G615" s="2"/>
      <c r="H615" s="2"/>
      <c r="I615" s="2"/>
      <c r="J615" s="2"/>
      <c r="K615" s="2"/>
      <c r="L615" s="2"/>
      <c r="M615" s="2"/>
      <c r="N615" s="2"/>
      <c r="O615" s="2"/>
      <c r="P615" s="2"/>
      <c r="Q615" s="2"/>
      <c r="R615" s="2"/>
      <c r="S615" s="2"/>
      <c r="T615" s="2"/>
      <c r="U615" s="2"/>
      <c r="V615" s="2"/>
      <c r="W615" s="2"/>
      <c r="X615" s="2"/>
      <c r="Y615" s="2"/>
      <c r="Z615" s="2"/>
      <c r="AA615" s="2"/>
    </row>
    <row r="616" spans="2:27" ht="16.5" customHeight="1">
      <c r="B616" s="2"/>
      <c r="C616" s="2"/>
      <c r="D616" s="5"/>
      <c r="E616" s="2"/>
      <c r="F616" s="2"/>
      <c r="G616" s="2"/>
      <c r="H616" s="2"/>
      <c r="I616" s="2"/>
      <c r="J616" s="2"/>
      <c r="K616" s="2"/>
      <c r="L616" s="2"/>
      <c r="M616" s="2"/>
      <c r="N616" s="2"/>
      <c r="O616" s="2"/>
      <c r="P616" s="2"/>
      <c r="Q616" s="2"/>
      <c r="R616" s="2"/>
      <c r="S616" s="2"/>
      <c r="T616" s="2"/>
      <c r="U616" s="2"/>
      <c r="V616" s="2"/>
      <c r="W616" s="2"/>
      <c r="X616" s="2"/>
      <c r="Y616" s="2"/>
      <c r="Z616" s="2"/>
      <c r="AA616" s="2"/>
    </row>
    <row r="617" spans="2:27" ht="16.5" customHeight="1">
      <c r="B617" s="2"/>
      <c r="C617" s="2"/>
      <c r="D617" s="5"/>
      <c r="E617" s="2"/>
      <c r="F617" s="2"/>
      <c r="G617" s="2"/>
      <c r="H617" s="2"/>
      <c r="I617" s="2"/>
      <c r="J617" s="2"/>
      <c r="K617" s="2"/>
      <c r="L617" s="2"/>
      <c r="M617" s="2"/>
      <c r="N617" s="2"/>
      <c r="O617" s="2"/>
      <c r="P617" s="2"/>
      <c r="Q617" s="2"/>
      <c r="R617" s="2"/>
      <c r="S617" s="2"/>
      <c r="T617" s="2"/>
      <c r="U617" s="2"/>
      <c r="V617" s="2"/>
      <c r="W617" s="2"/>
      <c r="X617" s="2"/>
      <c r="Y617" s="2"/>
      <c r="Z617" s="2"/>
      <c r="AA617" s="2"/>
    </row>
    <row r="618" spans="2:27" ht="16.5" customHeight="1">
      <c r="B618" s="2"/>
      <c r="C618" s="2"/>
      <c r="D618" s="5"/>
      <c r="E618" s="2"/>
      <c r="F618" s="2"/>
      <c r="G618" s="2"/>
      <c r="H618" s="2"/>
      <c r="I618" s="2"/>
      <c r="J618" s="2"/>
      <c r="K618" s="2"/>
      <c r="L618" s="2"/>
      <c r="M618" s="2"/>
      <c r="N618" s="2"/>
      <c r="O618" s="2"/>
      <c r="P618" s="2"/>
      <c r="Q618" s="2"/>
      <c r="R618" s="2"/>
      <c r="S618" s="2"/>
      <c r="T618" s="2"/>
      <c r="U618" s="2"/>
      <c r="V618" s="2"/>
      <c r="W618" s="2"/>
      <c r="X618" s="2"/>
      <c r="Y618" s="2"/>
      <c r="Z618" s="2"/>
      <c r="AA618" s="2"/>
    </row>
    <row r="619" spans="2:27" ht="16.5" customHeight="1">
      <c r="B619" s="2"/>
      <c r="C619" s="2"/>
      <c r="D619" s="5"/>
      <c r="E619" s="2"/>
      <c r="F619" s="2"/>
      <c r="G619" s="2"/>
      <c r="H619" s="2"/>
      <c r="I619" s="2"/>
      <c r="J619" s="2"/>
      <c r="K619" s="2"/>
      <c r="L619" s="2"/>
      <c r="M619" s="2"/>
      <c r="N619" s="2"/>
      <c r="O619" s="2"/>
      <c r="P619" s="2"/>
      <c r="Q619" s="2"/>
      <c r="R619" s="2"/>
      <c r="S619" s="2"/>
      <c r="T619" s="2"/>
      <c r="U619" s="2"/>
      <c r="V619" s="2"/>
      <c r="W619" s="2"/>
      <c r="X619" s="2"/>
      <c r="Y619" s="2"/>
      <c r="Z619" s="2"/>
      <c r="AA619" s="2"/>
    </row>
    <row r="620" spans="2:27" ht="16.5" customHeight="1">
      <c r="B620" s="2"/>
      <c r="C620" s="2"/>
      <c r="D620" s="5"/>
      <c r="E620" s="2"/>
      <c r="F620" s="2"/>
      <c r="G620" s="2"/>
      <c r="H620" s="2"/>
      <c r="I620" s="2"/>
      <c r="J620" s="2"/>
      <c r="K620" s="2"/>
      <c r="L620" s="2"/>
      <c r="M620" s="2"/>
      <c r="N620" s="2"/>
      <c r="O620" s="2"/>
      <c r="P620" s="2"/>
      <c r="Q620" s="2"/>
      <c r="R620" s="2"/>
      <c r="S620" s="2"/>
      <c r="T620" s="2"/>
      <c r="U620" s="2"/>
      <c r="V620" s="2"/>
      <c r="W620" s="2"/>
      <c r="X620" s="2"/>
      <c r="Y620" s="2"/>
      <c r="Z620" s="2"/>
      <c r="AA620" s="2"/>
    </row>
    <row r="621" spans="2:27" ht="16.5" customHeight="1">
      <c r="B621" s="2"/>
      <c r="C621" s="2"/>
      <c r="D621" s="5"/>
      <c r="E621" s="2"/>
      <c r="F621" s="2"/>
      <c r="G621" s="2"/>
      <c r="H621" s="2"/>
      <c r="I621" s="2"/>
      <c r="J621" s="2"/>
      <c r="K621" s="2"/>
      <c r="L621" s="2"/>
      <c r="M621" s="2"/>
      <c r="N621" s="2"/>
      <c r="O621" s="2"/>
      <c r="P621" s="2"/>
      <c r="Q621" s="2"/>
      <c r="R621" s="2"/>
      <c r="S621" s="2"/>
      <c r="T621" s="2"/>
      <c r="U621" s="2"/>
      <c r="V621" s="2"/>
      <c r="W621" s="2"/>
      <c r="X621" s="2"/>
      <c r="Y621" s="2"/>
      <c r="Z621" s="2"/>
      <c r="AA621" s="2"/>
    </row>
    <row r="622" spans="2:27" ht="16.5" customHeight="1">
      <c r="B622" s="2"/>
      <c r="C622" s="2"/>
      <c r="D622" s="5"/>
      <c r="E622" s="2"/>
      <c r="F622" s="2"/>
      <c r="G622" s="2"/>
      <c r="H622" s="2"/>
      <c r="I622" s="2"/>
      <c r="J622" s="2"/>
      <c r="K622" s="2"/>
      <c r="L622" s="2"/>
      <c r="M622" s="2"/>
      <c r="N622" s="2"/>
      <c r="O622" s="2"/>
      <c r="P622" s="2"/>
      <c r="Q622" s="2"/>
      <c r="R622" s="2"/>
      <c r="S622" s="2"/>
      <c r="T622" s="2"/>
      <c r="U622" s="2"/>
      <c r="V622" s="2"/>
      <c r="W622" s="2"/>
      <c r="X622" s="2"/>
      <c r="Y622" s="2"/>
      <c r="Z622" s="2"/>
      <c r="AA622" s="2"/>
    </row>
    <row r="623" spans="2:27" ht="16.5" customHeight="1">
      <c r="B623" s="2"/>
      <c r="C623" s="2"/>
      <c r="D623" s="5"/>
      <c r="E623" s="2"/>
      <c r="F623" s="2"/>
      <c r="G623" s="2"/>
      <c r="H623" s="2"/>
      <c r="I623" s="2"/>
      <c r="J623" s="2"/>
      <c r="K623" s="2"/>
      <c r="L623" s="2"/>
      <c r="M623" s="2"/>
      <c r="N623" s="2"/>
      <c r="O623" s="2"/>
      <c r="P623" s="2"/>
      <c r="Q623" s="2"/>
      <c r="R623" s="2"/>
      <c r="S623" s="2"/>
      <c r="T623" s="2"/>
      <c r="U623" s="2"/>
      <c r="V623" s="2"/>
      <c r="W623" s="2"/>
      <c r="X623" s="2"/>
      <c r="Y623" s="2"/>
      <c r="Z623" s="2"/>
      <c r="AA623" s="2"/>
    </row>
    <row r="624" spans="2:27" ht="16.5" customHeight="1">
      <c r="B624" s="2"/>
      <c r="C624" s="2"/>
      <c r="D624" s="5"/>
      <c r="E624" s="2"/>
      <c r="F624" s="2"/>
      <c r="G624" s="2"/>
      <c r="H624" s="2"/>
      <c r="I624" s="2"/>
      <c r="J624" s="2"/>
      <c r="K624" s="2"/>
      <c r="L624" s="2"/>
      <c r="M624" s="2"/>
      <c r="N624" s="2"/>
      <c r="O624" s="2"/>
      <c r="P624" s="2"/>
      <c r="Q624" s="2"/>
      <c r="R624" s="2"/>
      <c r="S624" s="2"/>
      <c r="T624" s="2"/>
      <c r="U624" s="2"/>
      <c r="V624" s="2"/>
      <c r="W624" s="2"/>
      <c r="X624" s="2"/>
      <c r="Y624" s="2"/>
      <c r="Z624" s="2"/>
      <c r="AA624" s="2"/>
    </row>
    <row r="625" spans="2:27" ht="16.5" customHeight="1">
      <c r="B625" s="2"/>
      <c r="C625" s="2"/>
      <c r="D625" s="5"/>
      <c r="E625" s="2"/>
      <c r="F625" s="2"/>
      <c r="G625" s="2"/>
      <c r="H625" s="2"/>
      <c r="I625" s="2"/>
      <c r="J625" s="2"/>
      <c r="K625" s="2"/>
      <c r="L625" s="2"/>
      <c r="M625" s="2"/>
      <c r="N625" s="2"/>
      <c r="O625" s="2"/>
      <c r="P625" s="2"/>
      <c r="Q625" s="2"/>
      <c r="R625" s="2"/>
      <c r="S625" s="2"/>
      <c r="T625" s="2"/>
      <c r="U625" s="2"/>
      <c r="V625" s="2"/>
      <c r="W625" s="2"/>
      <c r="X625" s="2"/>
      <c r="Y625" s="2"/>
      <c r="Z625" s="2"/>
      <c r="AA625" s="2"/>
    </row>
    <row r="626" spans="2:27" ht="16.5" customHeight="1">
      <c r="B626" s="2"/>
      <c r="C626" s="2"/>
      <c r="D626" s="5"/>
      <c r="E626" s="2"/>
      <c r="F626" s="2"/>
      <c r="G626" s="2"/>
      <c r="H626" s="2"/>
      <c r="I626" s="2"/>
      <c r="J626" s="2"/>
      <c r="K626" s="2"/>
      <c r="L626" s="2"/>
      <c r="M626" s="2"/>
      <c r="N626" s="2"/>
      <c r="O626" s="2"/>
      <c r="P626" s="2"/>
      <c r="Q626" s="2"/>
      <c r="R626" s="2"/>
      <c r="S626" s="2"/>
      <c r="T626" s="2"/>
      <c r="U626" s="2"/>
      <c r="V626" s="2"/>
      <c r="W626" s="2"/>
      <c r="X626" s="2"/>
      <c r="Y626" s="2"/>
      <c r="Z626" s="2"/>
      <c r="AA626" s="2"/>
    </row>
    <row r="627" spans="2:27" ht="16.5" customHeight="1">
      <c r="B627" s="2"/>
      <c r="C627" s="2"/>
      <c r="D627" s="5"/>
      <c r="E627" s="2"/>
      <c r="F627" s="2"/>
      <c r="G627" s="2"/>
      <c r="H627" s="2"/>
      <c r="I627" s="2"/>
      <c r="J627" s="2"/>
      <c r="K627" s="2"/>
      <c r="L627" s="2"/>
      <c r="M627" s="2"/>
      <c r="N627" s="2"/>
      <c r="O627" s="2"/>
      <c r="P627" s="2"/>
      <c r="Q627" s="2"/>
      <c r="R627" s="2"/>
      <c r="S627" s="2"/>
      <c r="T627" s="2"/>
      <c r="U627" s="2"/>
      <c r="V627" s="2"/>
      <c r="W627" s="2"/>
      <c r="X627" s="2"/>
      <c r="Y627" s="2"/>
      <c r="Z627" s="2"/>
      <c r="AA627" s="2"/>
    </row>
    <row r="628" spans="2:27" ht="16.5" customHeight="1">
      <c r="B628" s="2"/>
      <c r="C628" s="2"/>
      <c r="D628" s="5"/>
      <c r="E628" s="2"/>
      <c r="F628" s="2"/>
      <c r="G628" s="2"/>
      <c r="H628" s="2"/>
      <c r="I628" s="2"/>
      <c r="J628" s="2"/>
      <c r="K628" s="2"/>
      <c r="L628" s="2"/>
      <c r="M628" s="2"/>
      <c r="N628" s="2"/>
      <c r="O628" s="2"/>
      <c r="P628" s="2"/>
      <c r="Q628" s="2"/>
      <c r="R628" s="2"/>
      <c r="S628" s="2"/>
      <c r="T628" s="2"/>
      <c r="U628" s="2"/>
      <c r="V628" s="2"/>
      <c r="W628" s="2"/>
      <c r="X628" s="2"/>
      <c r="Y628" s="2"/>
      <c r="Z628" s="2"/>
      <c r="AA628" s="2"/>
    </row>
    <row r="629" spans="2:27" ht="16.5" customHeight="1">
      <c r="B629" s="2"/>
      <c r="C629" s="2"/>
      <c r="D629" s="5"/>
      <c r="E629" s="2"/>
      <c r="F629" s="2"/>
      <c r="G629" s="2"/>
      <c r="H629" s="2"/>
      <c r="I629" s="2"/>
      <c r="J629" s="2"/>
      <c r="K629" s="2"/>
      <c r="L629" s="2"/>
      <c r="M629" s="2"/>
      <c r="N629" s="2"/>
      <c r="O629" s="2"/>
      <c r="P629" s="2"/>
      <c r="Q629" s="2"/>
      <c r="R629" s="2"/>
      <c r="S629" s="2"/>
      <c r="T629" s="2"/>
      <c r="U629" s="2"/>
      <c r="V629" s="2"/>
      <c r="W629" s="2"/>
      <c r="X629" s="2"/>
      <c r="Y629" s="2"/>
      <c r="Z629" s="2"/>
      <c r="AA629" s="2"/>
    </row>
    <row r="630" spans="2:27" ht="16.5" customHeight="1">
      <c r="B630" s="2"/>
      <c r="C630" s="2"/>
      <c r="D630" s="5"/>
      <c r="E630" s="2"/>
      <c r="F630" s="2"/>
      <c r="G630" s="2"/>
      <c r="H630" s="2"/>
      <c r="I630" s="2"/>
      <c r="J630" s="2"/>
      <c r="K630" s="2"/>
      <c r="L630" s="2"/>
      <c r="M630" s="2"/>
      <c r="N630" s="2"/>
      <c r="O630" s="2"/>
      <c r="P630" s="2"/>
      <c r="Q630" s="2"/>
      <c r="R630" s="2"/>
      <c r="S630" s="2"/>
      <c r="T630" s="2"/>
      <c r="U630" s="2"/>
      <c r="V630" s="2"/>
      <c r="W630" s="2"/>
      <c r="X630" s="2"/>
      <c r="Y630" s="2"/>
      <c r="Z630" s="2"/>
      <c r="AA630" s="2"/>
    </row>
    <row r="631" spans="2:27" ht="16.5" customHeight="1">
      <c r="B631" s="2"/>
      <c r="C631" s="2"/>
      <c r="D631" s="5"/>
      <c r="E631" s="2"/>
      <c r="F631" s="2"/>
      <c r="G631" s="2"/>
      <c r="H631" s="2"/>
      <c r="I631" s="2"/>
      <c r="J631" s="2"/>
      <c r="K631" s="2"/>
      <c r="L631" s="2"/>
      <c r="M631" s="2"/>
      <c r="N631" s="2"/>
      <c r="O631" s="2"/>
      <c r="P631" s="2"/>
      <c r="Q631" s="2"/>
      <c r="R631" s="2"/>
      <c r="S631" s="2"/>
      <c r="T631" s="2"/>
      <c r="U631" s="2"/>
      <c r="V631" s="2"/>
      <c r="W631" s="2"/>
      <c r="X631" s="2"/>
      <c r="Y631" s="2"/>
      <c r="Z631" s="2"/>
      <c r="AA631" s="2"/>
    </row>
    <row r="632" spans="2:27" ht="16.5" customHeight="1">
      <c r="B632" s="2"/>
      <c r="C632" s="2"/>
      <c r="D632" s="5"/>
      <c r="E632" s="2"/>
      <c r="F632" s="2"/>
      <c r="G632" s="2"/>
      <c r="H632" s="2"/>
      <c r="I632" s="2"/>
      <c r="J632" s="2"/>
      <c r="K632" s="2"/>
      <c r="L632" s="2"/>
      <c r="M632" s="2"/>
      <c r="N632" s="2"/>
      <c r="O632" s="2"/>
      <c r="P632" s="2"/>
      <c r="Q632" s="2"/>
      <c r="R632" s="2"/>
      <c r="S632" s="2"/>
      <c r="T632" s="2"/>
      <c r="U632" s="2"/>
      <c r="V632" s="2"/>
      <c r="W632" s="2"/>
      <c r="X632" s="2"/>
      <c r="Y632" s="2"/>
      <c r="Z632" s="2"/>
      <c r="AA632" s="2"/>
    </row>
    <row r="633" spans="2:27" ht="16.5" customHeight="1">
      <c r="B633" s="2"/>
      <c r="C633" s="2"/>
      <c r="D633" s="5"/>
      <c r="E633" s="2"/>
      <c r="F633" s="2"/>
      <c r="G633" s="2"/>
      <c r="H633" s="2"/>
      <c r="I633" s="2"/>
      <c r="J633" s="2"/>
      <c r="K633" s="2"/>
      <c r="L633" s="2"/>
      <c r="M633" s="2"/>
      <c r="N633" s="2"/>
      <c r="O633" s="2"/>
      <c r="P633" s="2"/>
      <c r="Q633" s="2"/>
      <c r="R633" s="2"/>
      <c r="S633" s="2"/>
      <c r="T633" s="2"/>
      <c r="U633" s="2"/>
      <c r="V633" s="2"/>
      <c r="W633" s="2"/>
      <c r="X633" s="2"/>
      <c r="Y633" s="2"/>
      <c r="Z633" s="2"/>
      <c r="AA633" s="2"/>
    </row>
    <row r="634" spans="2:27" ht="16.5" customHeight="1">
      <c r="B634" s="2"/>
      <c r="C634" s="2"/>
      <c r="D634" s="5"/>
      <c r="E634" s="2"/>
      <c r="F634" s="2"/>
      <c r="G634" s="2"/>
      <c r="H634" s="2"/>
      <c r="I634" s="2"/>
      <c r="J634" s="2"/>
      <c r="K634" s="2"/>
      <c r="L634" s="2"/>
      <c r="M634" s="2"/>
      <c r="N634" s="2"/>
      <c r="O634" s="2"/>
      <c r="P634" s="2"/>
      <c r="Q634" s="2"/>
      <c r="R634" s="2"/>
      <c r="S634" s="2"/>
      <c r="T634" s="2"/>
      <c r="U634" s="2"/>
      <c r="V634" s="2"/>
      <c r="W634" s="2"/>
      <c r="X634" s="2"/>
      <c r="Y634" s="2"/>
      <c r="Z634" s="2"/>
      <c r="AA634" s="2"/>
    </row>
    <row r="635" spans="2:27" ht="16.5" customHeight="1">
      <c r="B635" s="2"/>
      <c r="C635" s="2"/>
      <c r="D635" s="5"/>
      <c r="E635" s="2"/>
      <c r="F635" s="2"/>
      <c r="G635" s="2"/>
      <c r="H635" s="2"/>
      <c r="I635" s="2"/>
      <c r="J635" s="2"/>
      <c r="K635" s="2"/>
      <c r="L635" s="2"/>
      <c r="M635" s="2"/>
      <c r="N635" s="2"/>
      <c r="O635" s="2"/>
      <c r="P635" s="2"/>
      <c r="Q635" s="2"/>
      <c r="R635" s="2"/>
      <c r="S635" s="2"/>
      <c r="T635" s="2"/>
      <c r="U635" s="2"/>
      <c r="V635" s="2"/>
      <c r="W635" s="2"/>
      <c r="X635" s="2"/>
      <c r="Y635" s="2"/>
      <c r="Z635" s="2"/>
      <c r="AA635" s="2"/>
    </row>
    <row r="636" spans="2:27" ht="16.5" customHeight="1">
      <c r="B636" s="2"/>
      <c r="C636" s="2"/>
      <c r="D636" s="5"/>
      <c r="E636" s="2"/>
      <c r="F636" s="2"/>
      <c r="G636" s="2"/>
      <c r="H636" s="2"/>
      <c r="I636" s="2"/>
      <c r="J636" s="2"/>
      <c r="K636" s="2"/>
      <c r="L636" s="2"/>
      <c r="M636" s="2"/>
      <c r="N636" s="2"/>
      <c r="O636" s="2"/>
      <c r="P636" s="2"/>
      <c r="Q636" s="2"/>
      <c r="R636" s="2"/>
      <c r="S636" s="2"/>
      <c r="T636" s="2"/>
      <c r="U636" s="2"/>
      <c r="V636" s="2"/>
      <c r="W636" s="2"/>
      <c r="X636" s="2"/>
      <c r="Y636" s="2"/>
      <c r="Z636" s="2"/>
      <c r="AA636" s="2"/>
    </row>
    <row r="637" spans="2:27" ht="16.5" customHeight="1">
      <c r="B637" s="2"/>
      <c r="C637" s="2"/>
      <c r="D637" s="5"/>
      <c r="E637" s="2"/>
      <c r="F637" s="2"/>
      <c r="G637" s="2"/>
      <c r="H637" s="2"/>
      <c r="I637" s="2"/>
      <c r="J637" s="2"/>
      <c r="K637" s="2"/>
      <c r="L637" s="2"/>
      <c r="M637" s="2"/>
      <c r="N637" s="2"/>
      <c r="O637" s="2"/>
      <c r="P637" s="2"/>
      <c r="Q637" s="2"/>
      <c r="R637" s="2"/>
      <c r="S637" s="2"/>
      <c r="T637" s="2"/>
      <c r="U637" s="2"/>
      <c r="V637" s="2"/>
      <c r="W637" s="2"/>
      <c r="X637" s="2"/>
      <c r="Y637" s="2"/>
      <c r="Z637" s="2"/>
      <c r="AA637" s="2"/>
    </row>
    <row r="638" spans="2:27" ht="16.5" customHeight="1">
      <c r="B638" s="2"/>
      <c r="C638" s="2"/>
      <c r="D638" s="5"/>
      <c r="E638" s="2"/>
      <c r="F638" s="2"/>
      <c r="G638" s="2"/>
      <c r="H638" s="2"/>
      <c r="I638" s="2"/>
      <c r="J638" s="2"/>
      <c r="K638" s="2"/>
      <c r="L638" s="2"/>
      <c r="M638" s="2"/>
      <c r="N638" s="2"/>
      <c r="O638" s="2"/>
      <c r="P638" s="2"/>
      <c r="Q638" s="2"/>
      <c r="R638" s="2"/>
      <c r="S638" s="2"/>
      <c r="T638" s="2"/>
      <c r="U638" s="2"/>
      <c r="V638" s="2"/>
      <c r="W638" s="2"/>
      <c r="X638" s="2"/>
      <c r="Y638" s="2"/>
      <c r="Z638" s="2"/>
      <c r="AA638" s="2"/>
    </row>
    <row r="639" spans="2:27" ht="16.5" customHeight="1">
      <c r="B639" s="2"/>
      <c r="C639" s="2"/>
      <c r="D639" s="5"/>
      <c r="E639" s="2"/>
      <c r="F639" s="2"/>
      <c r="G639" s="2"/>
      <c r="H639" s="2"/>
      <c r="I639" s="2"/>
      <c r="J639" s="2"/>
      <c r="K639" s="2"/>
      <c r="L639" s="2"/>
      <c r="M639" s="2"/>
      <c r="N639" s="2"/>
      <c r="O639" s="2"/>
      <c r="P639" s="2"/>
      <c r="Q639" s="2"/>
      <c r="R639" s="2"/>
      <c r="S639" s="2"/>
      <c r="T639" s="2"/>
      <c r="U639" s="2"/>
      <c r="V639" s="2"/>
      <c r="W639" s="2"/>
      <c r="X639" s="2"/>
      <c r="Y639" s="2"/>
      <c r="Z639" s="2"/>
      <c r="AA639" s="2"/>
    </row>
    <row r="640" spans="2:27" ht="16.5" customHeight="1">
      <c r="B640" s="2"/>
      <c r="C640" s="2"/>
      <c r="D640" s="5"/>
      <c r="E640" s="2"/>
      <c r="F640" s="2"/>
      <c r="G640" s="2"/>
      <c r="H640" s="2"/>
      <c r="I640" s="2"/>
      <c r="J640" s="2"/>
      <c r="K640" s="2"/>
      <c r="L640" s="2"/>
      <c r="M640" s="2"/>
      <c r="N640" s="2"/>
      <c r="O640" s="2"/>
      <c r="P640" s="2"/>
      <c r="Q640" s="2"/>
      <c r="R640" s="2"/>
      <c r="S640" s="2"/>
      <c r="T640" s="2"/>
      <c r="U640" s="2"/>
      <c r="V640" s="2"/>
      <c r="W640" s="2"/>
      <c r="X640" s="2"/>
      <c r="Y640" s="2"/>
      <c r="Z640" s="2"/>
      <c r="AA640" s="2"/>
    </row>
    <row r="641" spans="2:27" ht="16.5" customHeight="1">
      <c r="B641" s="2"/>
      <c r="C641" s="2"/>
      <c r="D641" s="5"/>
      <c r="E641" s="2"/>
      <c r="F641" s="2"/>
      <c r="G641" s="2"/>
      <c r="H641" s="2"/>
      <c r="I641" s="2"/>
      <c r="J641" s="2"/>
      <c r="K641" s="2"/>
      <c r="L641" s="2"/>
      <c r="M641" s="2"/>
      <c r="N641" s="2"/>
      <c r="O641" s="2"/>
      <c r="P641" s="2"/>
      <c r="Q641" s="2"/>
      <c r="R641" s="2"/>
      <c r="S641" s="2"/>
      <c r="T641" s="2"/>
      <c r="U641" s="2"/>
      <c r="V641" s="2"/>
      <c r="W641" s="2"/>
      <c r="X641" s="2"/>
      <c r="Y641" s="2"/>
      <c r="Z641" s="2"/>
      <c r="AA641" s="2"/>
    </row>
    <row r="642" spans="2:27" ht="16.5" customHeight="1">
      <c r="B642" s="2"/>
      <c r="C642" s="2"/>
      <c r="D642" s="5"/>
      <c r="E642" s="2"/>
      <c r="F642" s="2"/>
      <c r="G642" s="2"/>
      <c r="H642" s="2"/>
      <c r="I642" s="2"/>
      <c r="J642" s="2"/>
      <c r="K642" s="2"/>
      <c r="L642" s="2"/>
      <c r="M642" s="2"/>
      <c r="N642" s="2"/>
      <c r="O642" s="2"/>
      <c r="P642" s="2"/>
      <c r="Q642" s="2"/>
      <c r="R642" s="2"/>
      <c r="S642" s="2"/>
      <c r="T642" s="2"/>
      <c r="U642" s="2"/>
      <c r="V642" s="2"/>
      <c r="W642" s="2"/>
      <c r="X642" s="2"/>
      <c r="Y642" s="2"/>
      <c r="Z642" s="2"/>
      <c r="AA642" s="2"/>
    </row>
    <row r="643" spans="2:27" ht="16.5" customHeight="1">
      <c r="B643" s="2"/>
      <c r="C643" s="2"/>
      <c r="D643" s="5"/>
      <c r="E643" s="2"/>
      <c r="F643" s="2"/>
      <c r="G643" s="2"/>
      <c r="H643" s="2"/>
      <c r="I643" s="2"/>
      <c r="J643" s="2"/>
      <c r="K643" s="2"/>
      <c r="L643" s="2"/>
      <c r="M643" s="2"/>
      <c r="N643" s="2"/>
      <c r="O643" s="2"/>
      <c r="P643" s="2"/>
      <c r="Q643" s="2"/>
      <c r="R643" s="2"/>
      <c r="S643" s="2"/>
      <c r="T643" s="2"/>
      <c r="U643" s="2"/>
      <c r="V643" s="2"/>
      <c r="W643" s="2"/>
      <c r="X643" s="2"/>
      <c r="Y643" s="2"/>
      <c r="Z643" s="2"/>
      <c r="AA643" s="2"/>
    </row>
    <row r="644" spans="2:27" ht="16.5" customHeight="1">
      <c r="B644" s="2"/>
      <c r="C644" s="2"/>
      <c r="D644" s="5"/>
      <c r="E644" s="2"/>
      <c r="F644" s="2"/>
      <c r="G644" s="2"/>
      <c r="H644" s="2"/>
      <c r="I644" s="2"/>
      <c r="J644" s="2"/>
      <c r="K644" s="2"/>
      <c r="L644" s="2"/>
      <c r="M644" s="2"/>
      <c r="N644" s="2"/>
      <c r="O644" s="2"/>
      <c r="P644" s="2"/>
      <c r="Q644" s="2"/>
      <c r="R644" s="2"/>
      <c r="S644" s="2"/>
      <c r="T644" s="2"/>
      <c r="U644" s="2"/>
      <c r="V644" s="2"/>
      <c r="W644" s="2"/>
      <c r="X644" s="2"/>
      <c r="Y644" s="2"/>
      <c r="Z644" s="2"/>
      <c r="AA644" s="2"/>
    </row>
    <row r="645" spans="2:27" ht="16.5" customHeight="1">
      <c r="B645" s="2"/>
      <c r="C645" s="2"/>
      <c r="D645" s="5"/>
      <c r="E645" s="2"/>
      <c r="F645" s="2"/>
      <c r="G645" s="2"/>
      <c r="H645" s="2"/>
      <c r="I645" s="2"/>
      <c r="J645" s="2"/>
      <c r="K645" s="2"/>
      <c r="L645" s="2"/>
      <c r="M645" s="2"/>
      <c r="N645" s="2"/>
      <c r="O645" s="2"/>
      <c r="P645" s="2"/>
      <c r="Q645" s="2"/>
      <c r="R645" s="2"/>
      <c r="S645" s="2"/>
      <c r="T645" s="2"/>
      <c r="U645" s="2"/>
      <c r="V645" s="2"/>
      <c r="W645" s="2"/>
      <c r="X645" s="2"/>
      <c r="Y645" s="2"/>
      <c r="Z645" s="2"/>
      <c r="AA645" s="2"/>
    </row>
    <row r="646" spans="2:27" ht="16.5" customHeight="1">
      <c r="B646" s="2"/>
      <c r="C646" s="2"/>
      <c r="D646" s="5"/>
      <c r="E646" s="2"/>
      <c r="F646" s="2"/>
      <c r="G646" s="2"/>
      <c r="H646" s="2"/>
      <c r="I646" s="2"/>
      <c r="J646" s="2"/>
      <c r="K646" s="2"/>
      <c r="L646" s="2"/>
      <c r="M646" s="2"/>
      <c r="N646" s="2"/>
      <c r="O646" s="2"/>
      <c r="P646" s="2"/>
      <c r="Q646" s="2"/>
      <c r="R646" s="2"/>
      <c r="S646" s="2"/>
      <c r="T646" s="2"/>
      <c r="U646" s="2"/>
      <c r="V646" s="2"/>
      <c r="W646" s="2"/>
      <c r="X646" s="2"/>
      <c r="Y646" s="2"/>
      <c r="Z646" s="2"/>
      <c r="AA646" s="2"/>
    </row>
    <row r="647" spans="2:27" ht="16.5" customHeight="1">
      <c r="B647" s="2"/>
      <c r="C647" s="2"/>
      <c r="D647" s="5"/>
      <c r="E647" s="2"/>
      <c r="F647" s="2"/>
      <c r="G647" s="2"/>
      <c r="H647" s="2"/>
      <c r="I647" s="2"/>
      <c r="J647" s="2"/>
      <c r="K647" s="2"/>
      <c r="L647" s="2"/>
      <c r="M647" s="2"/>
      <c r="N647" s="2"/>
      <c r="O647" s="2"/>
      <c r="P647" s="2"/>
      <c r="Q647" s="2"/>
      <c r="R647" s="2"/>
      <c r="S647" s="2"/>
      <c r="T647" s="2"/>
      <c r="U647" s="2"/>
      <c r="V647" s="2"/>
      <c r="W647" s="2"/>
      <c r="X647" s="2"/>
      <c r="Y647" s="2"/>
      <c r="Z647" s="2"/>
      <c r="AA647" s="2"/>
    </row>
    <row r="648" spans="2:27" ht="16.5" customHeight="1">
      <c r="B648" s="2"/>
      <c r="C648" s="2"/>
      <c r="D648" s="5"/>
      <c r="E648" s="2"/>
      <c r="F648" s="2"/>
      <c r="G648" s="2"/>
      <c r="H648" s="2"/>
      <c r="I648" s="2"/>
      <c r="J648" s="2"/>
      <c r="K648" s="2"/>
      <c r="L648" s="2"/>
      <c r="M648" s="2"/>
      <c r="N648" s="2"/>
      <c r="O648" s="2"/>
      <c r="P648" s="2"/>
      <c r="Q648" s="2"/>
      <c r="R648" s="2"/>
      <c r="S648" s="2"/>
      <c r="T648" s="2"/>
      <c r="U648" s="2"/>
      <c r="V648" s="2"/>
      <c r="W648" s="2"/>
      <c r="X648" s="2"/>
      <c r="Y648" s="2"/>
      <c r="Z648" s="2"/>
      <c r="AA648" s="2"/>
    </row>
    <row r="649" spans="2:27" ht="16.5" customHeight="1">
      <c r="B649" s="2"/>
      <c r="C649" s="2"/>
      <c r="D649" s="5"/>
      <c r="E649" s="2"/>
      <c r="F649" s="2"/>
      <c r="G649" s="2"/>
      <c r="H649" s="2"/>
      <c r="I649" s="2"/>
      <c r="J649" s="2"/>
      <c r="K649" s="2"/>
      <c r="L649" s="2"/>
      <c r="M649" s="2"/>
      <c r="N649" s="2"/>
      <c r="O649" s="2"/>
      <c r="P649" s="2"/>
      <c r="Q649" s="2"/>
      <c r="R649" s="2"/>
      <c r="S649" s="2"/>
      <c r="T649" s="2"/>
      <c r="U649" s="2"/>
      <c r="V649" s="2"/>
      <c r="W649" s="2"/>
      <c r="X649" s="2"/>
      <c r="Y649" s="2"/>
      <c r="Z649" s="2"/>
      <c r="AA649" s="2"/>
    </row>
    <row r="650" spans="2:27" ht="16.5" customHeight="1">
      <c r="B650" s="2"/>
      <c r="C650" s="2"/>
      <c r="D650" s="5"/>
      <c r="E650" s="2"/>
      <c r="F650" s="2"/>
      <c r="G650" s="2"/>
      <c r="H650" s="2"/>
      <c r="I650" s="2"/>
      <c r="J650" s="2"/>
      <c r="K650" s="2"/>
      <c r="L650" s="2"/>
      <c r="M650" s="2"/>
      <c r="N650" s="2"/>
      <c r="O650" s="2"/>
      <c r="P650" s="2"/>
      <c r="Q650" s="2"/>
      <c r="R650" s="2"/>
      <c r="S650" s="2"/>
      <c r="T650" s="2"/>
      <c r="U650" s="2"/>
      <c r="V650" s="2"/>
      <c r="W650" s="2"/>
      <c r="X650" s="2"/>
      <c r="Y650" s="2"/>
      <c r="Z650" s="2"/>
      <c r="AA650" s="2"/>
    </row>
    <row r="651" spans="2:27" ht="16.5" customHeight="1">
      <c r="B651" s="2"/>
      <c r="C651" s="2"/>
      <c r="D651" s="5"/>
      <c r="E651" s="2"/>
      <c r="F651" s="2"/>
      <c r="G651" s="2"/>
      <c r="H651" s="2"/>
      <c r="I651" s="2"/>
      <c r="J651" s="2"/>
      <c r="K651" s="2"/>
      <c r="L651" s="2"/>
      <c r="M651" s="2"/>
      <c r="N651" s="2"/>
      <c r="O651" s="2"/>
      <c r="P651" s="2"/>
      <c r="Q651" s="2"/>
      <c r="R651" s="2"/>
      <c r="S651" s="2"/>
      <c r="T651" s="2"/>
      <c r="U651" s="2"/>
      <c r="V651" s="2"/>
      <c r="W651" s="2"/>
      <c r="X651" s="2"/>
      <c r="Y651" s="2"/>
      <c r="Z651" s="2"/>
      <c r="AA651" s="2"/>
    </row>
    <row r="652" spans="2:27" ht="16.5" customHeight="1">
      <c r="B652" s="2"/>
      <c r="C652" s="2"/>
      <c r="D652" s="5"/>
      <c r="E652" s="2"/>
      <c r="F652" s="2"/>
      <c r="G652" s="2"/>
      <c r="H652" s="2"/>
      <c r="I652" s="2"/>
      <c r="J652" s="2"/>
      <c r="K652" s="2"/>
      <c r="L652" s="2"/>
      <c r="M652" s="2"/>
      <c r="N652" s="2"/>
      <c r="O652" s="2"/>
      <c r="P652" s="2"/>
      <c r="Q652" s="2"/>
      <c r="R652" s="2"/>
      <c r="S652" s="2"/>
      <c r="T652" s="2"/>
      <c r="U652" s="2"/>
      <c r="V652" s="2"/>
      <c r="W652" s="2"/>
      <c r="X652" s="2"/>
      <c r="Y652" s="2"/>
      <c r="Z652" s="2"/>
      <c r="AA652" s="2"/>
    </row>
    <row r="653" spans="2:27" ht="16.5" customHeight="1">
      <c r="B653" s="2"/>
      <c r="C653" s="2"/>
      <c r="D653" s="5"/>
      <c r="E653" s="2"/>
      <c r="F653" s="2"/>
      <c r="G653" s="2"/>
      <c r="H653" s="2"/>
      <c r="I653" s="2"/>
      <c r="J653" s="2"/>
      <c r="K653" s="2"/>
      <c r="L653" s="2"/>
      <c r="M653" s="2"/>
      <c r="N653" s="2"/>
      <c r="O653" s="2"/>
      <c r="P653" s="2"/>
      <c r="Q653" s="2"/>
      <c r="R653" s="2"/>
      <c r="S653" s="2"/>
      <c r="T653" s="2"/>
      <c r="U653" s="2"/>
      <c r="V653" s="2"/>
      <c r="W653" s="2"/>
      <c r="X653" s="2"/>
      <c r="Y653" s="2"/>
      <c r="Z653" s="2"/>
      <c r="AA653" s="2"/>
    </row>
    <row r="654" spans="2:27" ht="16.5" customHeight="1">
      <c r="B654" s="2"/>
      <c r="C654" s="2"/>
      <c r="D654" s="5"/>
      <c r="E654" s="2"/>
      <c r="F654" s="2"/>
      <c r="G654" s="2"/>
      <c r="H654" s="2"/>
      <c r="I654" s="2"/>
      <c r="J654" s="2"/>
      <c r="K654" s="2"/>
      <c r="L654" s="2"/>
      <c r="M654" s="2"/>
      <c r="N654" s="2"/>
      <c r="O654" s="2"/>
      <c r="P654" s="2"/>
      <c r="Q654" s="2"/>
      <c r="R654" s="2"/>
      <c r="S654" s="2"/>
      <c r="T654" s="2"/>
      <c r="U654" s="2"/>
      <c r="V654" s="2"/>
      <c r="W654" s="2"/>
      <c r="X654" s="2"/>
      <c r="Y654" s="2"/>
      <c r="Z654" s="2"/>
      <c r="AA654" s="2"/>
    </row>
    <row r="655" spans="2:27" ht="16.5" customHeight="1">
      <c r="B655" s="2"/>
      <c r="C655" s="2"/>
      <c r="D655" s="5"/>
      <c r="E655" s="2"/>
      <c r="F655" s="2"/>
      <c r="G655" s="2"/>
      <c r="H655" s="2"/>
      <c r="I655" s="2"/>
      <c r="J655" s="2"/>
      <c r="K655" s="2"/>
      <c r="L655" s="2"/>
      <c r="M655" s="2"/>
      <c r="N655" s="2"/>
      <c r="O655" s="2"/>
      <c r="P655" s="2"/>
      <c r="Q655" s="2"/>
      <c r="R655" s="2"/>
      <c r="S655" s="2"/>
      <c r="T655" s="2"/>
      <c r="U655" s="2"/>
      <c r="V655" s="2"/>
      <c r="W655" s="2"/>
      <c r="X655" s="2"/>
      <c r="Y655" s="2"/>
      <c r="Z655" s="2"/>
      <c r="AA655" s="2"/>
    </row>
    <row r="656" spans="2:27" ht="16.5" customHeight="1">
      <c r="B656" s="2"/>
      <c r="C656" s="2"/>
      <c r="D656" s="5"/>
      <c r="E656" s="2"/>
      <c r="F656" s="2"/>
      <c r="G656" s="2"/>
      <c r="H656" s="2"/>
      <c r="I656" s="2"/>
      <c r="J656" s="2"/>
      <c r="K656" s="2"/>
      <c r="L656" s="2"/>
      <c r="M656" s="2"/>
      <c r="N656" s="2"/>
      <c r="O656" s="2"/>
      <c r="P656" s="2"/>
      <c r="Q656" s="2"/>
      <c r="R656" s="2"/>
      <c r="S656" s="2"/>
      <c r="T656" s="2"/>
      <c r="U656" s="2"/>
      <c r="V656" s="2"/>
      <c r="W656" s="2"/>
      <c r="X656" s="2"/>
      <c r="Y656" s="2"/>
      <c r="Z656" s="2"/>
      <c r="AA656" s="2"/>
    </row>
    <row r="657" spans="2:27" ht="16.5" customHeight="1">
      <c r="B657" s="2"/>
      <c r="C657" s="2"/>
      <c r="D657" s="5"/>
      <c r="E657" s="2"/>
      <c r="F657" s="2"/>
      <c r="G657" s="2"/>
      <c r="H657" s="2"/>
      <c r="I657" s="2"/>
      <c r="J657" s="2"/>
      <c r="K657" s="2"/>
      <c r="L657" s="2"/>
      <c r="M657" s="2"/>
      <c r="N657" s="2"/>
      <c r="O657" s="2"/>
      <c r="P657" s="2"/>
      <c r="Q657" s="2"/>
      <c r="R657" s="2"/>
      <c r="S657" s="2"/>
      <c r="T657" s="2"/>
      <c r="U657" s="2"/>
      <c r="V657" s="2"/>
      <c r="W657" s="2"/>
      <c r="X657" s="2"/>
      <c r="Y657" s="2"/>
      <c r="Z657" s="2"/>
      <c r="AA657" s="2"/>
    </row>
    <row r="658" spans="2:27" ht="16.5" customHeight="1">
      <c r="B658" s="2"/>
      <c r="C658" s="2"/>
      <c r="D658" s="5"/>
      <c r="E658" s="2"/>
      <c r="F658" s="2"/>
      <c r="G658" s="2"/>
      <c r="H658" s="2"/>
      <c r="I658" s="2"/>
      <c r="J658" s="2"/>
      <c r="K658" s="2"/>
      <c r="L658" s="2"/>
      <c r="M658" s="2"/>
      <c r="N658" s="2"/>
      <c r="O658" s="2"/>
      <c r="P658" s="2"/>
      <c r="Q658" s="2"/>
      <c r="R658" s="2"/>
      <c r="S658" s="2"/>
      <c r="T658" s="2"/>
      <c r="U658" s="2"/>
      <c r="V658" s="2"/>
      <c r="W658" s="2"/>
      <c r="X658" s="2"/>
      <c r="Y658" s="2"/>
      <c r="Z658" s="2"/>
      <c r="AA658" s="2"/>
    </row>
    <row r="659" spans="2:27" ht="16.5" customHeight="1">
      <c r="B659" s="2"/>
      <c r="C659" s="2"/>
      <c r="D659" s="5"/>
      <c r="E659" s="2"/>
      <c r="F659" s="2"/>
      <c r="G659" s="2"/>
      <c r="H659" s="2"/>
      <c r="I659" s="2"/>
      <c r="J659" s="2"/>
      <c r="K659" s="2"/>
      <c r="L659" s="2"/>
      <c r="M659" s="2"/>
      <c r="N659" s="2"/>
      <c r="O659" s="2"/>
      <c r="P659" s="2"/>
      <c r="Q659" s="2"/>
      <c r="R659" s="2"/>
      <c r="S659" s="2"/>
      <c r="T659" s="2"/>
      <c r="U659" s="2"/>
      <c r="V659" s="2"/>
      <c r="W659" s="2"/>
      <c r="X659" s="2"/>
      <c r="Y659" s="2"/>
      <c r="Z659" s="2"/>
      <c r="AA659" s="2"/>
    </row>
    <row r="660" spans="2:27" ht="16.5" customHeight="1">
      <c r="B660" s="2"/>
      <c r="C660" s="2"/>
      <c r="D660" s="5"/>
      <c r="E660" s="2"/>
      <c r="F660" s="2"/>
      <c r="G660" s="2"/>
      <c r="H660" s="2"/>
      <c r="I660" s="2"/>
      <c r="J660" s="2"/>
      <c r="K660" s="2"/>
      <c r="L660" s="2"/>
      <c r="M660" s="2"/>
      <c r="N660" s="2"/>
      <c r="O660" s="2"/>
      <c r="P660" s="2"/>
      <c r="Q660" s="2"/>
      <c r="R660" s="2"/>
      <c r="S660" s="2"/>
      <c r="T660" s="2"/>
      <c r="U660" s="2"/>
      <c r="V660" s="2"/>
      <c r="W660" s="2"/>
      <c r="X660" s="2"/>
      <c r="Y660" s="2"/>
      <c r="Z660" s="2"/>
      <c r="AA660" s="2"/>
    </row>
    <row r="661" spans="2:27" ht="16.5" customHeight="1">
      <c r="B661" s="2"/>
      <c r="C661" s="2"/>
      <c r="D661" s="5"/>
      <c r="E661" s="2"/>
      <c r="F661" s="2"/>
      <c r="G661" s="2"/>
      <c r="H661" s="2"/>
      <c r="I661" s="2"/>
      <c r="J661" s="2"/>
      <c r="K661" s="2"/>
      <c r="L661" s="2"/>
      <c r="M661" s="2"/>
      <c r="N661" s="2"/>
      <c r="O661" s="2"/>
      <c r="P661" s="2"/>
      <c r="Q661" s="2"/>
      <c r="R661" s="2"/>
      <c r="S661" s="2"/>
      <c r="T661" s="2"/>
      <c r="U661" s="2"/>
      <c r="V661" s="2"/>
      <c r="W661" s="2"/>
      <c r="X661" s="2"/>
      <c r="Y661" s="2"/>
      <c r="Z661" s="2"/>
      <c r="AA661" s="2"/>
    </row>
    <row r="662" spans="2:27" ht="16.5" customHeight="1">
      <c r="B662" s="2"/>
      <c r="C662" s="2"/>
      <c r="D662" s="5"/>
      <c r="E662" s="2"/>
      <c r="F662" s="2"/>
      <c r="G662" s="2"/>
      <c r="H662" s="2"/>
      <c r="I662" s="2"/>
      <c r="J662" s="2"/>
      <c r="K662" s="2"/>
      <c r="L662" s="2"/>
      <c r="M662" s="2"/>
      <c r="N662" s="2"/>
      <c r="O662" s="2"/>
      <c r="P662" s="2"/>
      <c r="Q662" s="2"/>
      <c r="R662" s="2"/>
      <c r="S662" s="2"/>
      <c r="T662" s="2"/>
      <c r="U662" s="2"/>
      <c r="V662" s="2"/>
      <c r="W662" s="2"/>
      <c r="X662" s="2"/>
      <c r="Y662" s="2"/>
      <c r="Z662" s="2"/>
      <c r="AA662" s="2"/>
    </row>
    <row r="663" spans="2:27" ht="16.5" customHeight="1">
      <c r="B663" s="2"/>
      <c r="C663" s="2"/>
      <c r="D663" s="5"/>
      <c r="E663" s="2"/>
      <c r="F663" s="2"/>
      <c r="G663" s="2"/>
      <c r="H663" s="2"/>
      <c r="I663" s="2"/>
      <c r="J663" s="2"/>
      <c r="K663" s="2"/>
      <c r="L663" s="2"/>
      <c r="M663" s="2"/>
      <c r="N663" s="2"/>
      <c r="O663" s="2"/>
      <c r="P663" s="2"/>
      <c r="Q663" s="2"/>
      <c r="R663" s="2"/>
      <c r="S663" s="2"/>
      <c r="T663" s="2"/>
      <c r="U663" s="2"/>
      <c r="V663" s="2"/>
      <c r="W663" s="2"/>
      <c r="X663" s="2"/>
      <c r="Y663" s="2"/>
      <c r="Z663" s="2"/>
      <c r="AA663" s="2"/>
    </row>
    <row r="664" spans="2:27" ht="16.5" customHeight="1">
      <c r="B664" s="2"/>
      <c r="C664" s="2"/>
      <c r="D664" s="5"/>
      <c r="E664" s="2"/>
      <c r="F664" s="2"/>
      <c r="G664" s="2"/>
      <c r="H664" s="2"/>
      <c r="I664" s="2"/>
      <c r="J664" s="2"/>
      <c r="K664" s="2"/>
      <c r="L664" s="2"/>
      <c r="M664" s="2"/>
      <c r="N664" s="2"/>
      <c r="O664" s="2"/>
      <c r="P664" s="2"/>
      <c r="Q664" s="2"/>
      <c r="R664" s="2"/>
      <c r="S664" s="2"/>
      <c r="T664" s="2"/>
      <c r="U664" s="2"/>
      <c r="V664" s="2"/>
      <c r="W664" s="2"/>
      <c r="X664" s="2"/>
      <c r="Y664" s="2"/>
      <c r="Z664" s="2"/>
      <c r="AA664" s="2"/>
    </row>
    <row r="665" spans="2:27" ht="16.5" customHeight="1">
      <c r="B665" s="2"/>
      <c r="C665" s="2"/>
      <c r="D665" s="5"/>
      <c r="E665" s="2"/>
      <c r="F665" s="2"/>
      <c r="G665" s="2"/>
      <c r="H665" s="2"/>
      <c r="I665" s="2"/>
      <c r="J665" s="2"/>
      <c r="K665" s="2"/>
      <c r="L665" s="2"/>
      <c r="M665" s="2"/>
      <c r="N665" s="2"/>
      <c r="O665" s="2"/>
      <c r="P665" s="2"/>
      <c r="Q665" s="2"/>
      <c r="R665" s="2"/>
      <c r="S665" s="2"/>
      <c r="T665" s="2"/>
      <c r="U665" s="2"/>
      <c r="V665" s="2"/>
      <c r="W665" s="2"/>
      <c r="X665" s="2"/>
      <c r="Y665" s="2"/>
      <c r="Z665" s="2"/>
      <c r="AA665" s="2"/>
    </row>
    <row r="666" spans="2:27" ht="16.5" customHeight="1">
      <c r="B666" s="2"/>
      <c r="C666" s="2"/>
      <c r="D666" s="5"/>
      <c r="E666" s="2"/>
      <c r="F666" s="2"/>
      <c r="G666" s="2"/>
      <c r="H666" s="2"/>
      <c r="I666" s="2"/>
      <c r="J666" s="2"/>
      <c r="K666" s="2"/>
      <c r="L666" s="2"/>
      <c r="M666" s="2"/>
      <c r="N666" s="2"/>
      <c r="O666" s="2"/>
      <c r="P666" s="2"/>
      <c r="Q666" s="2"/>
      <c r="R666" s="2"/>
      <c r="S666" s="2"/>
      <c r="T666" s="2"/>
      <c r="U666" s="2"/>
      <c r="V666" s="2"/>
      <c r="W666" s="2"/>
      <c r="X666" s="2"/>
      <c r="Y666" s="2"/>
      <c r="Z666" s="2"/>
      <c r="AA666" s="2"/>
    </row>
    <row r="667" spans="2:27" ht="16.5" customHeight="1">
      <c r="B667" s="2"/>
      <c r="C667" s="2"/>
      <c r="D667" s="5"/>
      <c r="E667" s="2"/>
      <c r="F667" s="2"/>
      <c r="G667" s="2"/>
      <c r="H667" s="2"/>
      <c r="I667" s="2"/>
      <c r="J667" s="2"/>
      <c r="K667" s="2"/>
      <c r="L667" s="2"/>
      <c r="M667" s="2"/>
      <c r="N667" s="2"/>
      <c r="O667" s="2"/>
      <c r="P667" s="2"/>
      <c r="Q667" s="2"/>
      <c r="R667" s="2"/>
      <c r="S667" s="2"/>
      <c r="T667" s="2"/>
      <c r="U667" s="2"/>
      <c r="V667" s="2"/>
      <c r="W667" s="2"/>
      <c r="X667" s="2"/>
      <c r="Y667" s="2"/>
      <c r="Z667" s="2"/>
      <c r="AA667" s="2"/>
    </row>
    <row r="668" spans="2:27" ht="16.5" customHeight="1">
      <c r="B668" s="2"/>
      <c r="C668" s="2"/>
      <c r="D668" s="5"/>
      <c r="E668" s="2"/>
      <c r="F668" s="2"/>
      <c r="G668" s="2"/>
      <c r="H668" s="2"/>
      <c r="I668" s="2"/>
      <c r="J668" s="2"/>
      <c r="K668" s="2"/>
      <c r="L668" s="2"/>
      <c r="M668" s="2"/>
      <c r="N668" s="2"/>
      <c r="O668" s="2"/>
      <c r="P668" s="2"/>
      <c r="Q668" s="2"/>
      <c r="R668" s="2"/>
      <c r="S668" s="2"/>
      <c r="T668" s="2"/>
      <c r="U668" s="2"/>
      <c r="V668" s="2"/>
      <c r="W668" s="2"/>
      <c r="X668" s="2"/>
      <c r="Y668" s="2"/>
      <c r="Z668" s="2"/>
      <c r="AA668" s="2"/>
    </row>
    <row r="669" spans="2:27" ht="16.5" customHeight="1">
      <c r="B669" s="2"/>
      <c r="C669" s="2"/>
      <c r="D669" s="5"/>
      <c r="E669" s="2"/>
      <c r="F669" s="2"/>
      <c r="G669" s="2"/>
      <c r="H669" s="2"/>
      <c r="I669" s="2"/>
      <c r="J669" s="2"/>
      <c r="K669" s="2"/>
      <c r="L669" s="2"/>
      <c r="M669" s="2"/>
      <c r="N669" s="2"/>
      <c r="O669" s="2"/>
      <c r="P669" s="2"/>
      <c r="Q669" s="2"/>
      <c r="R669" s="2"/>
      <c r="S669" s="2"/>
      <c r="T669" s="2"/>
      <c r="U669" s="2"/>
      <c r="V669" s="2"/>
      <c r="W669" s="2"/>
      <c r="X669" s="2"/>
      <c r="Y669" s="2"/>
      <c r="Z669" s="2"/>
      <c r="AA669" s="2"/>
    </row>
    <row r="670" spans="2:27" ht="16.5" customHeight="1">
      <c r="B670" s="2"/>
      <c r="C670" s="2"/>
      <c r="D670" s="5"/>
      <c r="E670" s="2"/>
      <c r="F670" s="2"/>
      <c r="G670" s="2"/>
      <c r="H670" s="2"/>
      <c r="I670" s="2"/>
      <c r="J670" s="2"/>
      <c r="K670" s="2"/>
      <c r="L670" s="2"/>
      <c r="M670" s="2"/>
      <c r="N670" s="2"/>
      <c r="O670" s="2"/>
      <c r="P670" s="2"/>
      <c r="Q670" s="2"/>
      <c r="R670" s="2"/>
      <c r="S670" s="2"/>
      <c r="T670" s="2"/>
      <c r="U670" s="2"/>
      <c r="V670" s="2"/>
      <c r="W670" s="2"/>
      <c r="X670" s="2"/>
      <c r="Y670" s="2"/>
      <c r="Z670" s="2"/>
      <c r="AA670" s="2"/>
    </row>
    <row r="671" spans="2:27" ht="16.5" customHeight="1">
      <c r="B671" s="2"/>
      <c r="C671" s="2"/>
      <c r="D671" s="5"/>
      <c r="E671" s="2"/>
      <c r="F671" s="2"/>
      <c r="G671" s="2"/>
      <c r="H671" s="2"/>
      <c r="I671" s="2"/>
      <c r="J671" s="2"/>
      <c r="K671" s="2"/>
      <c r="L671" s="2"/>
      <c r="M671" s="2"/>
      <c r="N671" s="2"/>
      <c r="O671" s="2"/>
      <c r="P671" s="2"/>
      <c r="Q671" s="2"/>
      <c r="R671" s="2"/>
      <c r="S671" s="2"/>
      <c r="T671" s="2"/>
      <c r="U671" s="2"/>
      <c r="V671" s="2"/>
      <c r="W671" s="2"/>
      <c r="X671" s="2"/>
      <c r="Y671" s="2"/>
      <c r="Z671" s="2"/>
      <c r="AA671" s="2"/>
    </row>
    <row r="672" spans="2:27" ht="16.5" customHeight="1">
      <c r="B672" s="2"/>
      <c r="C672" s="2"/>
      <c r="D672" s="5"/>
      <c r="E672" s="2"/>
      <c r="F672" s="2"/>
      <c r="G672" s="2"/>
      <c r="H672" s="2"/>
      <c r="I672" s="2"/>
      <c r="J672" s="2"/>
      <c r="K672" s="2"/>
      <c r="L672" s="2"/>
      <c r="M672" s="2"/>
      <c r="N672" s="2"/>
      <c r="O672" s="2"/>
      <c r="P672" s="2"/>
      <c r="Q672" s="2"/>
      <c r="R672" s="2"/>
      <c r="S672" s="2"/>
      <c r="T672" s="2"/>
      <c r="U672" s="2"/>
      <c r="V672" s="2"/>
      <c r="W672" s="2"/>
      <c r="X672" s="2"/>
      <c r="Y672" s="2"/>
      <c r="Z672" s="2"/>
      <c r="AA672" s="2"/>
    </row>
    <row r="673" spans="2:27" ht="16.5" customHeight="1">
      <c r="B673" s="2"/>
      <c r="C673" s="2"/>
      <c r="D673" s="5"/>
      <c r="E673" s="2"/>
      <c r="F673" s="2"/>
      <c r="G673" s="2"/>
      <c r="H673" s="2"/>
      <c r="I673" s="2"/>
      <c r="J673" s="2"/>
      <c r="K673" s="2"/>
      <c r="L673" s="2"/>
      <c r="M673" s="2"/>
      <c r="N673" s="2"/>
      <c r="O673" s="2"/>
      <c r="P673" s="2"/>
      <c r="Q673" s="2"/>
      <c r="R673" s="2"/>
      <c r="S673" s="2"/>
      <c r="T673" s="2"/>
      <c r="U673" s="2"/>
      <c r="V673" s="2"/>
      <c r="W673" s="2"/>
      <c r="X673" s="2"/>
      <c r="Y673" s="2"/>
      <c r="Z673" s="2"/>
      <c r="AA673" s="2"/>
    </row>
    <row r="674" spans="2:27" ht="16.5" customHeight="1">
      <c r="B674" s="2"/>
      <c r="C674" s="2"/>
      <c r="D674" s="5"/>
      <c r="E674" s="2"/>
      <c r="F674" s="2"/>
      <c r="G674" s="2"/>
      <c r="H674" s="2"/>
      <c r="I674" s="2"/>
      <c r="J674" s="2"/>
      <c r="K674" s="2"/>
      <c r="L674" s="2"/>
      <c r="M674" s="2"/>
      <c r="N674" s="2"/>
      <c r="O674" s="2"/>
      <c r="P674" s="2"/>
      <c r="Q674" s="2"/>
      <c r="R674" s="2"/>
      <c r="S674" s="2"/>
      <c r="T674" s="2"/>
      <c r="U674" s="2"/>
      <c r="V674" s="2"/>
      <c r="W674" s="2"/>
      <c r="X674" s="2"/>
      <c r="Y674" s="2"/>
      <c r="Z674" s="2"/>
      <c r="AA674" s="2"/>
    </row>
    <row r="675" spans="2:27" ht="16.5" customHeight="1">
      <c r="B675" s="2"/>
      <c r="C675" s="2"/>
      <c r="D675" s="5"/>
      <c r="E675" s="2"/>
      <c r="F675" s="2"/>
      <c r="G675" s="2"/>
      <c r="H675" s="2"/>
      <c r="I675" s="2"/>
      <c r="J675" s="2"/>
      <c r="K675" s="2"/>
      <c r="L675" s="2"/>
      <c r="M675" s="2"/>
      <c r="N675" s="2"/>
      <c r="O675" s="2"/>
      <c r="P675" s="2"/>
      <c r="Q675" s="2"/>
      <c r="R675" s="2"/>
      <c r="S675" s="2"/>
      <c r="T675" s="2"/>
      <c r="U675" s="2"/>
      <c r="V675" s="2"/>
      <c r="W675" s="2"/>
      <c r="X675" s="2"/>
      <c r="Y675" s="2"/>
      <c r="Z675" s="2"/>
      <c r="AA675" s="2"/>
    </row>
    <row r="676" spans="2:27" ht="16.5" customHeight="1">
      <c r="B676" s="2"/>
      <c r="C676" s="2"/>
      <c r="D676" s="5"/>
      <c r="E676" s="2"/>
      <c r="F676" s="2"/>
      <c r="G676" s="2"/>
      <c r="H676" s="2"/>
      <c r="I676" s="2"/>
      <c r="J676" s="2"/>
      <c r="K676" s="2"/>
      <c r="L676" s="2"/>
      <c r="M676" s="2"/>
      <c r="N676" s="2"/>
      <c r="O676" s="2"/>
      <c r="P676" s="2"/>
      <c r="Q676" s="2"/>
      <c r="R676" s="2"/>
      <c r="S676" s="2"/>
      <c r="T676" s="2"/>
      <c r="U676" s="2"/>
      <c r="V676" s="2"/>
      <c r="W676" s="2"/>
      <c r="X676" s="2"/>
      <c r="Y676" s="2"/>
      <c r="Z676" s="2"/>
      <c r="AA676" s="2"/>
    </row>
    <row r="677" spans="2:27" ht="16.5" customHeight="1">
      <c r="B677" s="2"/>
      <c r="C677" s="2"/>
      <c r="D677" s="5"/>
      <c r="E677" s="2"/>
      <c r="F677" s="2"/>
      <c r="G677" s="2"/>
      <c r="H677" s="2"/>
      <c r="I677" s="2"/>
      <c r="J677" s="2"/>
      <c r="K677" s="2"/>
      <c r="L677" s="2"/>
      <c r="M677" s="2"/>
      <c r="N677" s="2"/>
      <c r="O677" s="2"/>
      <c r="P677" s="2"/>
      <c r="Q677" s="2"/>
      <c r="R677" s="2"/>
      <c r="S677" s="2"/>
      <c r="T677" s="2"/>
      <c r="U677" s="2"/>
      <c r="V677" s="2"/>
      <c r="W677" s="2"/>
      <c r="X677" s="2"/>
      <c r="Y677" s="2"/>
      <c r="Z677" s="2"/>
      <c r="AA677" s="2"/>
    </row>
    <row r="678" spans="2:27" ht="16.5" customHeight="1">
      <c r="B678" s="2"/>
      <c r="C678" s="2"/>
      <c r="D678" s="5"/>
      <c r="E678" s="2"/>
      <c r="F678" s="2"/>
      <c r="G678" s="2"/>
      <c r="H678" s="2"/>
      <c r="I678" s="2"/>
      <c r="J678" s="2"/>
      <c r="K678" s="2"/>
      <c r="L678" s="2"/>
      <c r="M678" s="2"/>
      <c r="N678" s="2"/>
      <c r="O678" s="2"/>
      <c r="P678" s="2"/>
      <c r="Q678" s="2"/>
      <c r="R678" s="2"/>
      <c r="S678" s="2"/>
      <c r="T678" s="2"/>
      <c r="U678" s="2"/>
      <c r="V678" s="2"/>
      <c r="W678" s="2"/>
      <c r="X678" s="2"/>
      <c r="Y678" s="2"/>
      <c r="Z678" s="2"/>
      <c r="AA678" s="2"/>
    </row>
    <row r="679" spans="2:27" ht="16.5" customHeight="1">
      <c r="B679" s="2"/>
      <c r="C679" s="2"/>
      <c r="D679" s="5"/>
      <c r="E679" s="2"/>
      <c r="F679" s="2"/>
      <c r="G679" s="2"/>
      <c r="H679" s="2"/>
      <c r="I679" s="2"/>
      <c r="J679" s="2"/>
      <c r="K679" s="2"/>
      <c r="L679" s="2"/>
      <c r="M679" s="2"/>
      <c r="N679" s="2"/>
      <c r="O679" s="2"/>
      <c r="P679" s="2"/>
      <c r="Q679" s="2"/>
      <c r="R679" s="2"/>
      <c r="S679" s="2"/>
      <c r="T679" s="2"/>
      <c r="U679" s="2"/>
      <c r="V679" s="2"/>
      <c r="W679" s="2"/>
      <c r="X679" s="2"/>
      <c r="Y679" s="2"/>
      <c r="Z679" s="2"/>
      <c r="AA679" s="2"/>
    </row>
    <row r="680" spans="2:27" ht="16.5" customHeight="1">
      <c r="B680" s="2"/>
      <c r="C680" s="2"/>
      <c r="D680" s="5"/>
      <c r="E680" s="2"/>
      <c r="F680" s="2"/>
      <c r="G680" s="2"/>
      <c r="H680" s="2"/>
      <c r="I680" s="2"/>
      <c r="J680" s="2"/>
      <c r="K680" s="2"/>
      <c r="L680" s="2"/>
      <c r="M680" s="2"/>
      <c r="N680" s="2"/>
      <c r="O680" s="2"/>
      <c r="P680" s="2"/>
      <c r="Q680" s="2"/>
      <c r="R680" s="2"/>
      <c r="S680" s="2"/>
      <c r="T680" s="2"/>
      <c r="U680" s="2"/>
      <c r="V680" s="2"/>
      <c r="W680" s="2"/>
      <c r="X680" s="2"/>
      <c r="Y680" s="2"/>
      <c r="Z680" s="2"/>
      <c r="AA680" s="2"/>
    </row>
    <row r="681" spans="2:27" ht="16.5" customHeight="1">
      <c r="B681" s="2"/>
      <c r="C681" s="2"/>
      <c r="D681" s="5"/>
      <c r="E681" s="2"/>
      <c r="F681" s="2"/>
      <c r="G681" s="2"/>
      <c r="H681" s="2"/>
      <c r="I681" s="2"/>
      <c r="J681" s="2"/>
      <c r="K681" s="2"/>
      <c r="L681" s="2"/>
      <c r="M681" s="2"/>
      <c r="N681" s="2"/>
      <c r="O681" s="2"/>
      <c r="P681" s="2"/>
      <c r="Q681" s="2"/>
      <c r="R681" s="2"/>
      <c r="S681" s="2"/>
      <c r="T681" s="2"/>
      <c r="U681" s="2"/>
      <c r="V681" s="2"/>
      <c r="W681" s="2"/>
      <c r="X681" s="2"/>
      <c r="Y681" s="2"/>
      <c r="Z681" s="2"/>
      <c r="AA681" s="2"/>
    </row>
    <row r="682" spans="2:27" ht="16.5" customHeight="1">
      <c r="B682" s="2"/>
      <c r="C682" s="2"/>
      <c r="D682" s="5"/>
      <c r="E682" s="2"/>
      <c r="F682" s="2"/>
      <c r="G682" s="2"/>
      <c r="H682" s="2"/>
      <c r="I682" s="2"/>
      <c r="J682" s="2"/>
      <c r="K682" s="2"/>
      <c r="L682" s="2"/>
      <c r="M682" s="2"/>
      <c r="N682" s="2"/>
      <c r="O682" s="2"/>
      <c r="P682" s="2"/>
      <c r="Q682" s="2"/>
      <c r="R682" s="2"/>
      <c r="S682" s="2"/>
      <c r="T682" s="2"/>
      <c r="U682" s="2"/>
      <c r="V682" s="2"/>
      <c r="W682" s="2"/>
      <c r="X682" s="2"/>
      <c r="Y682" s="2"/>
      <c r="Z682" s="2"/>
      <c r="AA682" s="2"/>
    </row>
    <row r="683" spans="2:27" ht="16.5" customHeight="1">
      <c r="B683" s="2"/>
      <c r="C683" s="2"/>
      <c r="D683" s="5"/>
      <c r="E683" s="2"/>
      <c r="F683" s="2"/>
      <c r="G683" s="2"/>
      <c r="H683" s="2"/>
      <c r="I683" s="2"/>
      <c r="J683" s="2"/>
      <c r="K683" s="2"/>
      <c r="L683" s="2"/>
      <c r="M683" s="2"/>
      <c r="N683" s="2"/>
      <c r="O683" s="2"/>
      <c r="P683" s="2"/>
      <c r="Q683" s="2"/>
      <c r="R683" s="2"/>
      <c r="S683" s="2"/>
      <c r="T683" s="2"/>
      <c r="U683" s="2"/>
      <c r="V683" s="2"/>
      <c r="W683" s="2"/>
      <c r="X683" s="2"/>
      <c r="Y683" s="2"/>
      <c r="Z683" s="2"/>
      <c r="AA683" s="2"/>
    </row>
    <row r="684" spans="2:27" ht="16.5" customHeight="1">
      <c r="B684" s="2"/>
      <c r="C684" s="2"/>
      <c r="D684" s="5"/>
      <c r="E684" s="2"/>
      <c r="F684" s="2"/>
      <c r="G684" s="2"/>
      <c r="H684" s="2"/>
      <c r="I684" s="2"/>
      <c r="J684" s="2"/>
      <c r="K684" s="2"/>
      <c r="L684" s="2"/>
      <c r="M684" s="2"/>
      <c r="N684" s="2"/>
      <c r="O684" s="2"/>
      <c r="P684" s="2"/>
      <c r="Q684" s="2"/>
      <c r="R684" s="2"/>
      <c r="S684" s="2"/>
      <c r="T684" s="2"/>
      <c r="U684" s="2"/>
      <c r="V684" s="2"/>
      <c r="W684" s="2"/>
      <c r="X684" s="2"/>
      <c r="Y684" s="2"/>
      <c r="Z684" s="2"/>
      <c r="AA684" s="2"/>
    </row>
    <row r="685" spans="2:27" ht="16.5" customHeight="1">
      <c r="B685" s="2"/>
      <c r="C685" s="2"/>
      <c r="D685" s="5"/>
      <c r="E685" s="2"/>
      <c r="F685" s="2"/>
      <c r="G685" s="2"/>
      <c r="H685" s="2"/>
      <c r="I685" s="2"/>
      <c r="J685" s="2"/>
      <c r="K685" s="2"/>
      <c r="L685" s="2"/>
      <c r="M685" s="2"/>
      <c r="N685" s="2"/>
      <c r="O685" s="2"/>
      <c r="P685" s="2"/>
      <c r="Q685" s="2"/>
      <c r="R685" s="2"/>
      <c r="S685" s="2"/>
      <c r="T685" s="2"/>
      <c r="U685" s="2"/>
      <c r="V685" s="2"/>
      <c r="W685" s="2"/>
      <c r="X685" s="2"/>
      <c r="Y685" s="2"/>
      <c r="Z685" s="2"/>
      <c r="AA685" s="2"/>
    </row>
    <row r="686" spans="2:27" ht="16.5" customHeight="1">
      <c r="B686" s="2"/>
      <c r="C686" s="2"/>
      <c r="D686" s="5"/>
      <c r="E686" s="2"/>
      <c r="F686" s="2"/>
      <c r="G686" s="2"/>
      <c r="H686" s="2"/>
      <c r="I686" s="2"/>
      <c r="J686" s="2"/>
      <c r="K686" s="2"/>
      <c r="L686" s="2"/>
      <c r="M686" s="2"/>
      <c r="N686" s="2"/>
      <c r="O686" s="2"/>
      <c r="P686" s="2"/>
      <c r="Q686" s="2"/>
      <c r="R686" s="2"/>
      <c r="S686" s="2"/>
      <c r="T686" s="2"/>
      <c r="U686" s="2"/>
      <c r="V686" s="2"/>
      <c r="W686" s="2"/>
      <c r="X686" s="2"/>
      <c r="Y686" s="2"/>
      <c r="Z686" s="2"/>
      <c r="AA686" s="2"/>
    </row>
    <row r="687" spans="2:27" ht="16.5" customHeight="1">
      <c r="B687" s="2"/>
      <c r="C687" s="2"/>
      <c r="D687" s="5"/>
      <c r="E687" s="2"/>
      <c r="F687" s="2"/>
      <c r="G687" s="2"/>
      <c r="H687" s="2"/>
      <c r="I687" s="2"/>
      <c r="J687" s="2"/>
      <c r="K687" s="2"/>
      <c r="L687" s="2"/>
      <c r="M687" s="2"/>
      <c r="N687" s="2"/>
      <c r="O687" s="2"/>
      <c r="P687" s="2"/>
      <c r="Q687" s="2"/>
      <c r="R687" s="2"/>
      <c r="S687" s="2"/>
      <c r="T687" s="2"/>
      <c r="U687" s="2"/>
      <c r="V687" s="2"/>
      <c r="W687" s="2"/>
      <c r="X687" s="2"/>
      <c r="Y687" s="2"/>
      <c r="Z687" s="2"/>
      <c r="AA687" s="2"/>
    </row>
    <row r="688" spans="2:27" ht="16.5" customHeight="1">
      <c r="B688" s="2"/>
      <c r="C688" s="2"/>
      <c r="D688" s="5"/>
      <c r="E688" s="2"/>
      <c r="F688" s="2"/>
      <c r="G688" s="2"/>
      <c r="H688" s="2"/>
      <c r="I688" s="2"/>
      <c r="J688" s="2"/>
      <c r="K688" s="2"/>
      <c r="L688" s="2"/>
      <c r="M688" s="2"/>
      <c r="N688" s="2"/>
      <c r="O688" s="2"/>
      <c r="P688" s="2"/>
      <c r="Q688" s="2"/>
      <c r="R688" s="2"/>
      <c r="S688" s="2"/>
      <c r="T688" s="2"/>
      <c r="U688" s="2"/>
      <c r="V688" s="2"/>
      <c r="W688" s="2"/>
      <c r="X688" s="2"/>
      <c r="Y688" s="2"/>
      <c r="Z688" s="2"/>
      <c r="AA688" s="2"/>
    </row>
    <row r="689" spans="2:27" ht="16.5" customHeight="1">
      <c r="B689" s="2"/>
      <c r="C689" s="2"/>
      <c r="D689" s="5"/>
      <c r="E689" s="2"/>
      <c r="F689" s="2"/>
      <c r="G689" s="2"/>
      <c r="H689" s="2"/>
      <c r="I689" s="2"/>
      <c r="J689" s="2"/>
      <c r="K689" s="2"/>
      <c r="L689" s="2"/>
      <c r="M689" s="2"/>
      <c r="N689" s="2"/>
      <c r="O689" s="2"/>
      <c r="P689" s="2"/>
      <c r="Q689" s="2"/>
      <c r="R689" s="2"/>
      <c r="S689" s="2"/>
      <c r="T689" s="2"/>
      <c r="U689" s="2"/>
      <c r="V689" s="2"/>
      <c r="W689" s="2"/>
      <c r="X689" s="2"/>
      <c r="Y689" s="2"/>
      <c r="Z689" s="2"/>
      <c r="AA689" s="2"/>
    </row>
    <row r="690" spans="2:27" ht="16.5" customHeight="1">
      <c r="B690" s="2"/>
      <c r="C690" s="2"/>
      <c r="D690" s="5"/>
      <c r="E690" s="2"/>
      <c r="F690" s="2"/>
      <c r="G690" s="2"/>
      <c r="H690" s="2"/>
      <c r="I690" s="2"/>
      <c r="J690" s="2"/>
      <c r="K690" s="2"/>
      <c r="L690" s="2"/>
      <c r="M690" s="2"/>
      <c r="N690" s="2"/>
      <c r="O690" s="2"/>
      <c r="P690" s="2"/>
      <c r="Q690" s="2"/>
      <c r="R690" s="2"/>
      <c r="S690" s="2"/>
      <c r="T690" s="2"/>
      <c r="U690" s="2"/>
      <c r="V690" s="2"/>
      <c r="W690" s="2"/>
      <c r="X690" s="2"/>
      <c r="Y690" s="2"/>
      <c r="Z690" s="2"/>
      <c r="AA690" s="2"/>
    </row>
    <row r="691" spans="2:27" ht="16.5" customHeight="1">
      <c r="B691" s="2"/>
      <c r="C691" s="2"/>
      <c r="D691" s="5"/>
      <c r="E691" s="2"/>
      <c r="F691" s="2"/>
      <c r="G691" s="2"/>
      <c r="H691" s="2"/>
      <c r="I691" s="2"/>
      <c r="J691" s="2"/>
      <c r="K691" s="2"/>
      <c r="L691" s="2"/>
      <c r="M691" s="2"/>
      <c r="N691" s="2"/>
      <c r="O691" s="2"/>
      <c r="P691" s="2"/>
      <c r="Q691" s="2"/>
      <c r="R691" s="2"/>
      <c r="S691" s="2"/>
      <c r="T691" s="2"/>
      <c r="U691" s="2"/>
      <c r="V691" s="2"/>
      <c r="W691" s="2"/>
      <c r="X691" s="2"/>
      <c r="Y691" s="2"/>
      <c r="Z691" s="2"/>
      <c r="AA691" s="2"/>
    </row>
    <row r="692" spans="2:27" ht="16.5" customHeight="1">
      <c r="B692" s="2"/>
      <c r="C692" s="2"/>
      <c r="D692" s="5"/>
      <c r="E692" s="2"/>
      <c r="F692" s="2"/>
      <c r="G692" s="2"/>
      <c r="H692" s="2"/>
      <c r="I692" s="2"/>
      <c r="J692" s="2"/>
      <c r="K692" s="2"/>
      <c r="L692" s="2"/>
      <c r="M692" s="2"/>
      <c r="N692" s="2"/>
      <c r="O692" s="2"/>
      <c r="P692" s="2"/>
      <c r="Q692" s="2"/>
      <c r="R692" s="2"/>
      <c r="S692" s="2"/>
      <c r="T692" s="2"/>
      <c r="U692" s="2"/>
      <c r="V692" s="2"/>
      <c r="W692" s="2"/>
      <c r="X692" s="2"/>
      <c r="Y692" s="2"/>
      <c r="Z692" s="2"/>
      <c r="AA692" s="2"/>
    </row>
    <row r="693" spans="2:27" ht="16.5" customHeight="1">
      <c r="B693" s="2"/>
      <c r="C693" s="2"/>
      <c r="D693" s="5"/>
      <c r="E693" s="2"/>
      <c r="F693" s="2"/>
      <c r="G693" s="2"/>
      <c r="H693" s="2"/>
      <c r="I693" s="2"/>
      <c r="J693" s="2"/>
      <c r="K693" s="2"/>
      <c r="L693" s="2"/>
      <c r="M693" s="2"/>
      <c r="N693" s="2"/>
      <c r="O693" s="2"/>
      <c r="P693" s="2"/>
      <c r="Q693" s="2"/>
      <c r="R693" s="2"/>
      <c r="S693" s="2"/>
      <c r="T693" s="2"/>
      <c r="U693" s="2"/>
      <c r="V693" s="2"/>
      <c r="W693" s="2"/>
      <c r="X693" s="2"/>
      <c r="Y693" s="2"/>
      <c r="Z693" s="2"/>
      <c r="AA693" s="2"/>
    </row>
    <row r="694" spans="2:27" ht="16.5" customHeight="1">
      <c r="B694" s="2"/>
      <c r="C694" s="2"/>
      <c r="D694" s="5"/>
      <c r="E694" s="2"/>
      <c r="F694" s="2"/>
      <c r="G694" s="2"/>
      <c r="H694" s="2"/>
      <c r="I694" s="2"/>
      <c r="J694" s="2"/>
      <c r="K694" s="2"/>
      <c r="L694" s="2"/>
      <c r="M694" s="2"/>
      <c r="N694" s="2"/>
      <c r="O694" s="2"/>
      <c r="P694" s="2"/>
      <c r="Q694" s="2"/>
      <c r="R694" s="2"/>
      <c r="S694" s="2"/>
      <c r="T694" s="2"/>
      <c r="U694" s="2"/>
      <c r="V694" s="2"/>
      <c r="W694" s="2"/>
      <c r="X694" s="2"/>
      <c r="Y694" s="2"/>
      <c r="Z694" s="2"/>
      <c r="AA694" s="2"/>
    </row>
    <row r="695" spans="2:27" ht="16.5" customHeight="1">
      <c r="B695" s="2"/>
      <c r="C695" s="2"/>
      <c r="D695" s="5"/>
      <c r="E695" s="2"/>
      <c r="F695" s="2"/>
      <c r="G695" s="2"/>
      <c r="H695" s="2"/>
      <c r="I695" s="2"/>
      <c r="J695" s="2"/>
      <c r="K695" s="2"/>
      <c r="L695" s="2"/>
      <c r="M695" s="2"/>
      <c r="N695" s="2"/>
      <c r="O695" s="2"/>
      <c r="P695" s="2"/>
      <c r="Q695" s="2"/>
      <c r="R695" s="2"/>
      <c r="S695" s="2"/>
      <c r="T695" s="2"/>
      <c r="U695" s="2"/>
      <c r="V695" s="2"/>
      <c r="W695" s="2"/>
      <c r="X695" s="2"/>
      <c r="Y695" s="2"/>
      <c r="Z695" s="2"/>
      <c r="AA695" s="2"/>
    </row>
    <row r="696" spans="2:27" ht="16.5" customHeight="1">
      <c r="B696" s="2"/>
      <c r="C696" s="2"/>
      <c r="D696" s="5"/>
      <c r="E696" s="2"/>
      <c r="F696" s="2"/>
      <c r="G696" s="2"/>
      <c r="H696" s="2"/>
      <c r="I696" s="2"/>
      <c r="J696" s="2"/>
      <c r="K696" s="2"/>
      <c r="L696" s="2"/>
      <c r="M696" s="2"/>
      <c r="N696" s="2"/>
      <c r="O696" s="2"/>
      <c r="P696" s="2"/>
      <c r="Q696" s="2"/>
      <c r="R696" s="2"/>
      <c r="S696" s="2"/>
      <c r="T696" s="2"/>
      <c r="U696" s="2"/>
      <c r="V696" s="2"/>
      <c r="W696" s="2"/>
      <c r="X696" s="2"/>
      <c r="Y696" s="2"/>
      <c r="Z696" s="2"/>
      <c r="AA696" s="2"/>
    </row>
    <row r="697" spans="2:27" ht="16.5" customHeight="1">
      <c r="B697" s="2"/>
      <c r="C697" s="2"/>
      <c r="D697" s="5"/>
      <c r="E697" s="2"/>
      <c r="F697" s="2"/>
      <c r="G697" s="2"/>
      <c r="H697" s="2"/>
      <c r="I697" s="2"/>
      <c r="J697" s="2"/>
      <c r="K697" s="2"/>
      <c r="L697" s="2"/>
      <c r="M697" s="2"/>
      <c r="N697" s="2"/>
      <c r="O697" s="2"/>
      <c r="P697" s="2"/>
      <c r="Q697" s="2"/>
      <c r="R697" s="2"/>
      <c r="S697" s="2"/>
      <c r="T697" s="2"/>
      <c r="U697" s="2"/>
      <c r="V697" s="2"/>
      <c r="W697" s="2"/>
      <c r="X697" s="2"/>
      <c r="Y697" s="2"/>
      <c r="Z697" s="2"/>
      <c r="AA697" s="2"/>
    </row>
    <row r="698" spans="2:27" ht="16.5" customHeight="1">
      <c r="B698" s="2"/>
      <c r="C698" s="2"/>
      <c r="D698" s="5"/>
      <c r="E698" s="2"/>
      <c r="F698" s="2"/>
      <c r="G698" s="2"/>
      <c r="H698" s="2"/>
      <c r="I698" s="2"/>
      <c r="J698" s="2"/>
      <c r="K698" s="2"/>
      <c r="L698" s="2"/>
      <c r="M698" s="2"/>
      <c r="N698" s="2"/>
      <c r="O698" s="2"/>
      <c r="P698" s="2"/>
      <c r="Q698" s="2"/>
      <c r="R698" s="2"/>
      <c r="S698" s="2"/>
      <c r="T698" s="2"/>
      <c r="U698" s="2"/>
      <c r="V698" s="2"/>
      <c r="W698" s="2"/>
      <c r="X698" s="2"/>
      <c r="Y698" s="2"/>
      <c r="Z698" s="2"/>
      <c r="AA698" s="2"/>
    </row>
    <row r="699" spans="2:27" ht="16.5" customHeight="1">
      <c r="B699" s="2"/>
      <c r="C699" s="2"/>
      <c r="D699" s="5"/>
      <c r="E699" s="2"/>
      <c r="F699" s="2"/>
      <c r="G699" s="2"/>
      <c r="H699" s="2"/>
      <c r="I699" s="2"/>
      <c r="J699" s="2"/>
      <c r="K699" s="2"/>
      <c r="L699" s="2"/>
      <c r="M699" s="2"/>
      <c r="N699" s="2"/>
      <c r="O699" s="2"/>
      <c r="P699" s="2"/>
      <c r="Q699" s="2"/>
      <c r="R699" s="2"/>
      <c r="S699" s="2"/>
      <c r="T699" s="2"/>
      <c r="U699" s="2"/>
      <c r="V699" s="2"/>
      <c r="W699" s="2"/>
      <c r="X699" s="2"/>
      <c r="Y699" s="2"/>
      <c r="Z699" s="2"/>
      <c r="AA699" s="2"/>
    </row>
    <row r="700" spans="2:27" ht="16.5" customHeight="1">
      <c r="B700" s="2"/>
      <c r="C700" s="2"/>
      <c r="D700" s="5"/>
      <c r="E700" s="2"/>
      <c r="F700" s="2"/>
      <c r="G700" s="2"/>
      <c r="H700" s="2"/>
      <c r="I700" s="2"/>
      <c r="J700" s="2"/>
      <c r="K700" s="2"/>
      <c r="L700" s="2"/>
      <c r="M700" s="2"/>
      <c r="N700" s="2"/>
      <c r="O700" s="2"/>
      <c r="P700" s="2"/>
      <c r="Q700" s="2"/>
      <c r="R700" s="2"/>
      <c r="S700" s="2"/>
      <c r="T700" s="2"/>
      <c r="U700" s="2"/>
      <c r="V700" s="2"/>
      <c r="W700" s="2"/>
      <c r="X700" s="2"/>
      <c r="Y700" s="2"/>
      <c r="Z700" s="2"/>
      <c r="AA700" s="2"/>
    </row>
    <row r="701" spans="2:27" ht="16.5" customHeight="1">
      <c r="B701" s="2"/>
      <c r="C701" s="2"/>
      <c r="D701" s="5"/>
      <c r="E701" s="2"/>
      <c r="F701" s="2"/>
      <c r="G701" s="2"/>
      <c r="H701" s="2"/>
      <c r="I701" s="2"/>
      <c r="J701" s="2"/>
      <c r="K701" s="2"/>
      <c r="L701" s="2"/>
      <c r="M701" s="2"/>
      <c r="N701" s="2"/>
      <c r="O701" s="2"/>
      <c r="P701" s="2"/>
      <c r="Q701" s="2"/>
      <c r="R701" s="2"/>
      <c r="S701" s="2"/>
      <c r="T701" s="2"/>
      <c r="U701" s="2"/>
      <c r="V701" s="2"/>
      <c r="W701" s="2"/>
      <c r="X701" s="2"/>
      <c r="Y701" s="2"/>
      <c r="Z701" s="2"/>
      <c r="AA701" s="2"/>
    </row>
    <row r="702" spans="2:27" ht="16.5" customHeight="1">
      <c r="B702" s="2"/>
      <c r="C702" s="2"/>
      <c r="D702" s="5"/>
      <c r="E702" s="2"/>
      <c r="F702" s="2"/>
      <c r="G702" s="2"/>
      <c r="H702" s="2"/>
      <c r="I702" s="2"/>
      <c r="J702" s="2"/>
      <c r="K702" s="2"/>
      <c r="L702" s="2"/>
      <c r="M702" s="2"/>
      <c r="N702" s="2"/>
      <c r="O702" s="2"/>
      <c r="P702" s="2"/>
      <c r="Q702" s="2"/>
      <c r="R702" s="2"/>
      <c r="S702" s="2"/>
      <c r="T702" s="2"/>
      <c r="U702" s="2"/>
      <c r="V702" s="2"/>
      <c r="W702" s="2"/>
      <c r="X702" s="2"/>
      <c r="Y702" s="2"/>
      <c r="Z702" s="2"/>
      <c r="AA702" s="2"/>
    </row>
    <row r="703" spans="2:27" ht="16.5" customHeight="1">
      <c r="B703" s="2"/>
      <c r="C703" s="2"/>
      <c r="D703" s="5"/>
      <c r="E703" s="2"/>
      <c r="F703" s="2"/>
      <c r="G703" s="2"/>
      <c r="H703" s="2"/>
      <c r="I703" s="2"/>
      <c r="J703" s="2"/>
      <c r="K703" s="2"/>
      <c r="L703" s="2"/>
      <c r="M703" s="2"/>
      <c r="N703" s="2"/>
      <c r="O703" s="2"/>
      <c r="P703" s="2"/>
      <c r="Q703" s="2"/>
      <c r="R703" s="2"/>
      <c r="S703" s="2"/>
      <c r="T703" s="2"/>
      <c r="U703" s="2"/>
      <c r="V703" s="2"/>
      <c r="W703" s="2"/>
      <c r="X703" s="2"/>
      <c r="Y703" s="2"/>
      <c r="Z703" s="2"/>
      <c r="AA703" s="2"/>
    </row>
    <row r="704" spans="2:27" ht="16.5" customHeight="1">
      <c r="B704" s="2"/>
      <c r="C704" s="2"/>
      <c r="D704" s="5"/>
      <c r="E704" s="2"/>
      <c r="F704" s="2"/>
      <c r="G704" s="2"/>
      <c r="H704" s="2"/>
      <c r="I704" s="2"/>
      <c r="J704" s="2"/>
      <c r="K704" s="2"/>
      <c r="L704" s="2"/>
      <c r="M704" s="2"/>
      <c r="N704" s="2"/>
      <c r="O704" s="2"/>
      <c r="P704" s="2"/>
      <c r="Q704" s="2"/>
      <c r="R704" s="2"/>
      <c r="S704" s="2"/>
      <c r="T704" s="2"/>
      <c r="U704" s="2"/>
      <c r="V704" s="2"/>
      <c r="W704" s="2"/>
      <c r="X704" s="2"/>
      <c r="Y704" s="2"/>
      <c r="Z704" s="2"/>
      <c r="AA704" s="2"/>
    </row>
    <row r="705" spans="2:27" ht="16.5" customHeight="1">
      <c r="B705" s="2"/>
      <c r="C705" s="2"/>
      <c r="D705" s="5"/>
      <c r="E705" s="2"/>
      <c r="F705" s="2"/>
      <c r="G705" s="2"/>
      <c r="H705" s="2"/>
      <c r="I705" s="2"/>
      <c r="J705" s="2"/>
      <c r="K705" s="2"/>
      <c r="L705" s="2"/>
      <c r="M705" s="2"/>
      <c r="N705" s="2"/>
      <c r="O705" s="2"/>
      <c r="P705" s="2"/>
      <c r="Q705" s="2"/>
      <c r="R705" s="2"/>
      <c r="S705" s="2"/>
      <c r="T705" s="2"/>
      <c r="U705" s="2"/>
      <c r="V705" s="2"/>
      <c r="W705" s="2"/>
      <c r="X705" s="2"/>
      <c r="Y705" s="2"/>
      <c r="Z705" s="2"/>
      <c r="AA705" s="2"/>
    </row>
    <row r="706" spans="2:27" ht="16.5" customHeight="1">
      <c r="B706" s="2"/>
      <c r="C706" s="2"/>
      <c r="D706" s="5"/>
      <c r="E706" s="2"/>
      <c r="F706" s="2"/>
      <c r="G706" s="2"/>
      <c r="H706" s="2"/>
      <c r="I706" s="2"/>
      <c r="J706" s="2"/>
      <c r="K706" s="2"/>
      <c r="L706" s="2"/>
      <c r="M706" s="2"/>
      <c r="N706" s="2"/>
      <c r="O706" s="2"/>
      <c r="P706" s="2"/>
      <c r="Q706" s="2"/>
      <c r="R706" s="2"/>
      <c r="S706" s="2"/>
      <c r="T706" s="2"/>
      <c r="U706" s="2"/>
      <c r="V706" s="2"/>
      <c r="W706" s="2"/>
      <c r="X706" s="2"/>
      <c r="Y706" s="2"/>
      <c r="Z706" s="2"/>
      <c r="AA706" s="2"/>
    </row>
    <row r="707" spans="2:27" ht="16.5" customHeight="1">
      <c r="B707" s="2"/>
      <c r="C707" s="2"/>
      <c r="D707" s="5"/>
      <c r="E707" s="2"/>
      <c r="F707" s="2"/>
      <c r="G707" s="2"/>
      <c r="H707" s="2"/>
      <c r="I707" s="2"/>
      <c r="J707" s="2"/>
      <c r="K707" s="2"/>
      <c r="L707" s="2"/>
      <c r="M707" s="2"/>
      <c r="N707" s="2"/>
      <c r="O707" s="2"/>
      <c r="P707" s="2"/>
      <c r="Q707" s="2"/>
      <c r="R707" s="2"/>
      <c r="S707" s="2"/>
      <c r="T707" s="2"/>
      <c r="U707" s="2"/>
      <c r="V707" s="2"/>
      <c r="W707" s="2"/>
      <c r="X707" s="2"/>
      <c r="Y707" s="2"/>
      <c r="Z707" s="2"/>
      <c r="AA707" s="2"/>
    </row>
    <row r="708" spans="2:27" ht="16.5" customHeight="1">
      <c r="B708" s="2"/>
      <c r="C708" s="2"/>
      <c r="D708" s="5"/>
      <c r="E708" s="2"/>
      <c r="F708" s="2"/>
      <c r="G708" s="2"/>
      <c r="H708" s="2"/>
      <c r="I708" s="2"/>
      <c r="J708" s="2"/>
      <c r="K708" s="2"/>
      <c r="L708" s="2"/>
      <c r="M708" s="2"/>
      <c r="N708" s="2"/>
      <c r="O708" s="2"/>
      <c r="P708" s="2"/>
      <c r="Q708" s="2"/>
      <c r="R708" s="2"/>
      <c r="S708" s="2"/>
      <c r="T708" s="2"/>
      <c r="U708" s="2"/>
      <c r="V708" s="2"/>
      <c r="W708" s="2"/>
      <c r="X708" s="2"/>
      <c r="Y708" s="2"/>
      <c r="Z708" s="2"/>
      <c r="AA708" s="2"/>
    </row>
    <row r="709" spans="2:27" ht="16.5" customHeight="1">
      <c r="B709" s="2"/>
      <c r="C709" s="2"/>
      <c r="D709" s="5"/>
      <c r="E709" s="2"/>
      <c r="F709" s="2"/>
      <c r="G709" s="2"/>
      <c r="H709" s="2"/>
      <c r="I709" s="2"/>
      <c r="J709" s="2"/>
      <c r="K709" s="2"/>
      <c r="L709" s="2"/>
      <c r="M709" s="2"/>
      <c r="N709" s="2"/>
      <c r="O709" s="2"/>
      <c r="P709" s="2"/>
      <c r="Q709" s="2"/>
      <c r="R709" s="2"/>
      <c r="S709" s="2"/>
      <c r="T709" s="2"/>
      <c r="U709" s="2"/>
      <c r="V709" s="2"/>
      <c r="W709" s="2"/>
      <c r="X709" s="2"/>
      <c r="Y709" s="2"/>
      <c r="Z709" s="2"/>
      <c r="AA709" s="2"/>
    </row>
    <row r="710" spans="2:27" ht="16.5" customHeight="1">
      <c r="B710" s="2"/>
      <c r="C710" s="2"/>
      <c r="D710" s="5"/>
      <c r="E710" s="2"/>
      <c r="F710" s="2"/>
      <c r="G710" s="2"/>
      <c r="H710" s="2"/>
      <c r="I710" s="2"/>
      <c r="J710" s="2"/>
      <c r="K710" s="2"/>
      <c r="L710" s="2"/>
      <c r="M710" s="2"/>
      <c r="N710" s="2"/>
      <c r="O710" s="2"/>
      <c r="P710" s="2"/>
      <c r="Q710" s="2"/>
      <c r="R710" s="2"/>
      <c r="S710" s="2"/>
      <c r="T710" s="2"/>
      <c r="U710" s="2"/>
      <c r="V710" s="2"/>
      <c r="W710" s="2"/>
      <c r="X710" s="2"/>
      <c r="Y710" s="2"/>
      <c r="Z710" s="2"/>
      <c r="AA710" s="2"/>
    </row>
    <row r="711" spans="2:27" ht="16.5" customHeight="1">
      <c r="B711" s="2"/>
      <c r="C711" s="2"/>
      <c r="D711" s="5"/>
      <c r="E711" s="2"/>
      <c r="F711" s="2"/>
      <c r="G711" s="2"/>
      <c r="H711" s="2"/>
      <c r="I711" s="2"/>
      <c r="J711" s="2"/>
      <c r="K711" s="2"/>
      <c r="L711" s="2"/>
      <c r="M711" s="2"/>
      <c r="N711" s="2"/>
      <c r="O711" s="2"/>
      <c r="P711" s="2"/>
      <c r="Q711" s="2"/>
      <c r="R711" s="2"/>
      <c r="S711" s="2"/>
      <c r="T711" s="2"/>
      <c r="U711" s="2"/>
      <c r="V711" s="2"/>
      <c r="W711" s="2"/>
      <c r="X711" s="2"/>
      <c r="Y711" s="2"/>
      <c r="Z711" s="2"/>
      <c r="AA711" s="2"/>
    </row>
    <row r="712" spans="2:27" ht="16.5" customHeight="1">
      <c r="B712" s="2"/>
      <c r="C712" s="2"/>
      <c r="D712" s="5"/>
      <c r="E712" s="2"/>
      <c r="F712" s="2"/>
      <c r="G712" s="2"/>
      <c r="H712" s="2"/>
      <c r="I712" s="2"/>
      <c r="J712" s="2"/>
      <c r="K712" s="2"/>
      <c r="L712" s="2"/>
      <c r="M712" s="2"/>
      <c r="N712" s="2"/>
      <c r="O712" s="2"/>
      <c r="P712" s="2"/>
      <c r="Q712" s="2"/>
      <c r="R712" s="2"/>
      <c r="S712" s="2"/>
      <c r="T712" s="2"/>
      <c r="U712" s="2"/>
      <c r="V712" s="2"/>
      <c r="W712" s="2"/>
      <c r="X712" s="2"/>
      <c r="Y712" s="2"/>
      <c r="Z712" s="2"/>
      <c r="AA712" s="2"/>
    </row>
    <row r="713" spans="2:27" ht="16.5" customHeight="1">
      <c r="B713" s="2"/>
      <c r="C713" s="2"/>
      <c r="D713" s="5"/>
      <c r="E713" s="2"/>
      <c r="F713" s="2"/>
      <c r="G713" s="2"/>
      <c r="H713" s="2"/>
      <c r="I713" s="2"/>
      <c r="J713" s="2"/>
      <c r="K713" s="2"/>
      <c r="L713" s="2"/>
      <c r="M713" s="2"/>
      <c r="N713" s="2"/>
      <c r="O713" s="2"/>
      <c r="P713" s="2"/>
      <c r="Q713" s="2"/>
      <c r="R713" s="2"/>
      <c r="S713" s="2"/>
      <c r="T713" s="2"/>
      <c r="U713" s="2"/>
      <c r="V713" s="2"/>
      <c r="W713" s="2"/>
      <c r="X713" s="2"/>
      <c r="Y713" s="2"/>
      <c r="Z713" s="2"/>
      <c r="AA713" s="2"/>
    </row>
    <row r="714" spans="2:27" ht="16.5" customHeight="1">
      <c r="B714" s="2"/>
      <c r="C714" s="2"/>
      <c r="D714" s="5"/>
      <c r="E714" s="2"/>
      <c r="F714" s="2"/>
      <c r="G714" s="2"/>
      <c r="H714" s="2"/>
      <c r="I714" s="2"/>
      <c r="J714" s="2"/>
      <c r="K714" s="2"/>
      <c r="L714" s="2"/>
      <c r="M714" s="2"/>
      <c r="N714" s="2"/>
      <c r="O714" s="2"/>
      <c r="P714" s="2"/>
      <c r="Q714" s="2"/>
      <c r="R714" s="2"/>
      <c r="S714" s="2"/>
      <c r="T714" s="2"/>
      <c r="U714" s="2"/>
      <c r="V714" s="2"/>
      <c r="W714" s="2"/>
      <c r="X714" s="2"/>
      <c r="Y714" s="2"/>
      <c r="Z714" s="2"/>
      <c r="AA714" s="2"/>
    </row>
    <row r="715" spans="2:27" ht="16.5" customHeight="1">
      <c r="B715" s="2"/>
      <c r="C715" s="2"/>
      <c r="D715" s="5"/>
      <c r="E715" s="2"/>
      <c r="F715" s="2"/>
      <c r="G715" s="2"/>
      <c r="H715" s="2"/>
      <c r="I715" s="2"/>
      <c r="J715" s="2"/>
      <c r="K715" s="2"/>
      <c r="L715" s="2"/>
      <c r="M715" s="2"/>
      <c r="N715" s="2"/>
      <c r="O715" s="2"/>
      <c r="P715" s="2"/>
      <c r="Q715" s="2"/>
      <c r="R715" s="2"/>
      <c r="S715" s="2"/>
      <c r="T715" s="2"/>
      <c r="U715" s="2"/>
      <c r="V715" s="2"/>
      <c r="W715" s="2"/>
      <c r="X715" s="2"/>
      <c r="Y715" s="2"/>
      <c r="Z715" s="2"/>
      <c r="AA715" s="2"/>
    </row>
    <row r="716" spans="2:27" ht="16.5" customHeight="1">
      <c r="B716" s="2"/>
      <c r="C716" s="2"/>
      <c r="D716" s="5"/>
      <c r="E716" s="2"/>
      <c r="F716" s="2"/>
      <c r="G716" s="2"/>
      <c r="H716" s="2"/>
      <c r="I716" s="2"/>
      <c r="J716" s="2"/>
      <c r="K716" s="2"/>
      <c r="L716" s="2"/>
      <c r="M716" s="2"/>
      <c r="N716" s="2"/>
      <c r="O716" s="2"/>
      <c r="P716" s="2"/>
      <c r="Q716" s="2"/>
      <c r="R716" s="2"/>
      <c r="S716" s="2"/>
      <c r="T716" s="2"/>
      <c r="U716" s="2"/>
      <c r="V716" s="2"/>
      <c r="W716" s="2"/>
      <c r="X716" s="2"/>
      <c r="Y716" s="2"/>
      <c r="Z716" s="2"/>
      <c r="AA716" s="2"/>
    </row>
    <row r="717" spans="2:27" ht="16.5" customHeight="1">
      <c r="B717" s="2"/>
      <c r="C717" s="2"/>
      <c r="D717" s="5"/>
      <c r="E717" s="2"/>
      <c r="F717" s="2"/>
      <c r="G717" s="2"/>
      <c r="H717" s="2"/>
      <c r="I717" s="2"/>
      <c r="J717" s="2"/>
      <c r="K717" s="2"/>
      <c r="L717" s="2"/>
      <c r="M717" s="2"/>
      <c r="N717" s="2"/>
      <c r="O717" s="2"/>
      <c r="P717" s="2"/>
      <c r="Q717" s="2"/>
      <c r="R717" s="2"/>
      <c r="S717" s="2"/>
      <c r="T717" s="2"/>
      <c r="U717" s="2"/>
      <c r="V717" s="2"/>
      <c r="W717" s="2"/>
      <c r="X717" s="2"/>
      <c r="Y717" s="2"/>
      <c r="Z717" s="2"/>
      <c r="AA717" s="2"/>
    </row>
    <row r="718" spans="2:27" ht="16.5" customHeight="1">
      <c r="B718" s="2"/>
      <c r="C718" s="2"/>
      <c r="D718" s="5"/>
      <c r="E718" s="2"/>
      <c r="F718" s="2"/>
      <c r="G718" s="2"/>
      <c r="H718" s="2"/>
      <c r="I718" s="2"/>
      <c r="J718" s="2"/>
      <c r="K718" s="2"/>
      <c r="L718" s="2"/>
      <c r="M718" s="2"/>
      <c r="N718" s="2"/>
      <c r="O718" s="2"/>
      <c r="P718" s="2"/>
      <c r="Q718" s="2"/>
      <c r="R718" s="2"/>
      <c r="S718" s="2"/>
      <c r="T718" s="2"/>
      <c r="U718" s="2"/>
      <c r="V718" s="2"/>
      <c r="W718" s="2"/>
      <c r="X718" s="2"/>
      <c r="Y718" s="2"/>
      <c r="Z718" s="2"/>
      <c r="AA718" s="2"/>
    </row>
    <row r="719" spans="2:27" ht="16.5" customHeight="1">
      <c r="B719" s="2"/>
      <c r="C719" s="2"/>
      <c r="D719" s="5"/>
      <c r="E719" s="2"/>
      <c r="F719" s="2"/>
      <c r="G719" s="2"/>
      <c r="H719" s="2"/>
      <c r="I719" s="2"/>
      <c r="J719" s="2"/>
      <c r="K719" s="2"/>
      <c r="L719" s="2"/>
      <c r="M719" s="2"/>
      <c r="N719" s="2"/>
      <c r="O719" s="2"/>
      <c r="P719" s="2"/>
      <c r="Q719" s="2"/>
      <c r="R719" s="2"/>
      <c r="S719" s="2"/>
      <c r="T719" s="2"/>
      <c r="U719" s="2"/>
      <c r="V719" s="2"/>
      <c r="W719" s="2"/>
      <c r="X719" s="2"/>
      <c r="Y719" s="2"/>
      <c r="Z719" s="2"/>
      <c r="AA719" s="2"/>
    </row>
    <row r="720" spans="2:27" ht="16.5" customHeight="1">
      <c r="B720" s="2"/>
      <c r="C720" s="2"/>
      <c r="D720" s="5"/>
      <c r="E720" s="2"/>
      <c r="F720" s="2"/>
      <c r="G720" s="2"/>
      <c r="H720" s="2"/>
      <c r="I720" s="2"/>
      <c r="J720" s="2"/>
      <c r="K720" s="2"/>
      <c r="L720" s="2"/>
      <c r="M720" s="2"/>
      <c r="N720" s="2"/>
      <c r="O720" s="2"/>
      <c r="P720" s="2"/>
      <c r="Q720" s="2"/>
      <c r="R720" s="2"/>
      <c r="S720" s="2"/>
      <c r="T720" s="2"/>
      <c r="U720" s="2"/>
      <c r="V720" s="2"/>
      <c r="W720" s="2"/>
      <c r="X720" s="2"/>
      <c r="Y720" s="2"/>
      <c r="Z720" s="2"/>
      <c r="AA720" s="2"/>
    </row>
    <row r="721" spans="2:27" ht="16.5" customHeight="1">
      <c r="B721" s="2"/>
      <c r="C721" s="2"/>
      <c r="D721" s="5"/>
      <c r="E721" s="2"/>
      <c r="F721" s="2"/>
      <c r="G721" s="2"/>
      <c r="H721" s="2"/>
      <c r="I721" s="2"/>
      <c r="J721" s="2"/>
      <c r="K721" s="2"/>
      <c r="L721" s="2"/>
      <c r="M721" s="2"/>
      <c r="N721" s="2"/>
      <c r="O721" s="2"/>
      <c r="P721" s="2"/>
      <c r="Q721" s="2"/>
      <c r="R721" s="2"/>
      <c r="S721" s="2"/>
      <c r="T721" s="2"/>
      <c r="U721" s="2"/>
      <c r="V721" s="2"/>
      <c r="W721" s="2"/>
      <c r="X721" s="2"/>
      <c r="Y721" s="2"/>
      <c r="Z721" s="2"/>
      <c r="AA721" s="2"/>
    </row>
    <row r="722" spans="2:27" ht="16.5" customHeight="1">
      <c r="B722" s="2"/>
      <c r="C722" s="2"/>
      <c r="D722" s="5"/>
      <c r="E722" s="2"/>
      <c r="F722" s="2"/>
      <c r="G722" s="2"/>
      <c r="H722" s="2"/>
      <c r="I722" s="2"/>
      <c r="J722" s="2"/>
      <c r="K722" s="2"/>
      <c r="L722" s="2"/>
      <c r="M722" s="2"/>
      <c r="N722" s="2"/>
      <c r="O722" s="2"/>
      <c r="P722" s="2"/>
      <c r="Q722" s="2"/>
      <c r="R722" s="2"/>
      <c r="S722" s="2"/>
      <c r="T722" s="2"/>
      <c r="U722" s="2"/>
      <c r="V722" s="2"/>
      <c r="W722" s="2"/>
      <c r="X722" s="2"/>
      <c r="Y722" s="2"/>
      <c r="Z722" s="2"/>
      <c r="AA722" s="2"/>
    </row>
    <row r="723" spans="2:27" ht="16.5" customHeight="1">
      <c r="B723" s="2"/>
      <c r="C723" s="2"/>
      <c r="D723" s="5"/>
      <c r="E723" s="2"/>
      <c r="F723" s="2"/>
      <c r="G723" s="2"/>
      <c r="H723" s="2"/>
      <c r="I723" s="2"/>
      <c r="J723" s="2"/>
      <c r="K723" s="2"/>
      <c r="L723" s="2"/>
      <c r="M723" s="2"/>
      <c r="N723" s="2"/>
      <c r="O723" s="2"/>
      <c r="P723" s="2"/>
      <c r="Q723" s="2"/>
      <c r="R723" s="2"/>
      <c r="S723" s="2"/>
      <c r="T723" s="2"/>
      <c r="U723" s="2"/>
      <c r="V723" s="2"/>
      <c r="W723" s="2"/>
      <c r="X723" s="2"/>
      <c r="Y723" s="2"/>
      <c r="Z723" s="2"/>
      <c r="AA723" s="2"/>
    </row>
    <row r="724" spans="2:27" ht="16.5" customHeight="1">
      <c r="B724" s="2"/>
      <c r="C724" s="2"/>
      <c r="D724" s="5"/>
      <c r="E724" s="2"/>
      <c r="F724" s="2"/>
      <c r="G724" s="2"/>
      <c r="H724" s="2"/>
      <c r="I724" s="2"/>
      <c r="J724" s="2"/>
      <c r="K724" s="2"/>
      <c r="L724" s="2"/>
      <c r="M724" s="2"/>
      <c r="N724" s="2"/>
      <c r="O724" s="2"/>
      <c r="P724" s="2"/>
      <c r="Q724" s="2"/>
      <c r="R724" s="2"/>
      <c r="S724" s="2"/>
      <c r="T724" s="2"/>
      <c r="U724" s="2"/>
      <c r="V724" s="2"/>
      <c r="W724" s="2"/>
      <c r="X724" s="2"/>
      <c r="Y724" s="2"/>
      <c r="Z724" s="2"/>
      <c r="AA724" s="2"/>
    </row>
    <row r="725" spans="2:27" ht="16.5" customHeight="1">
      <c r="B725" s="2"/>
      <c r="C725" s="2"/>
      <c r="D725" s="5"/>
      <c r="E725" s="2"/>
      <c r="F725" s="2"/>
      <c r="G725" s="2"/>
      <c r="H725" s="2"/>
      <c r="I725" s="2"/>
      <c r="J725" s="2"/>
      <c r="K725" s="2"/>
      <c r="L725" s="2"/>
      <c r="M725" s="2"/>
      <c r="N725" s="2"/>
      <c r="O725" s="2"/>
      <c r="P725" s="2"/>
      <c r="Q725" s="2"/>
      <c r="R725" s="2"/>
      <c r="S725" s="2"/>
      <c r="T725" s="2"/>
      <c r="U725" s="2"/>
      <c r="V725" s="2"/>
      <c r="W725" s="2"/>
      <c r="X725" s="2"/>
      <c r="Y725" s="2"/>
      <c r="Z725" s="2"/>
      <c r="AA725" s="2"/>
    </row>
    <row r="726" spans="2:27" ht="16.5" customHeight="1">
      <c r="B726" s="2"/>
      <c r="C726" s="2"/>
      <c r="D726" s="5"/>
      <c r="E726" s="2"/>
      <c r="F726" s="2"/>
      <c r="G726" s="2"/>
      <c r="H726" s="2"/>
      <c r="I726" s="2"/>
      <c r="J726" s="2"/>
      <c r="K726" s="2"/>
      <c r="L726" s="2"/>
      <c r="M726" s="2"/>
      <c r="N726" s="2"/>
      <c r="O726" s="2"/>
      <c r="P726" s="2"/>
      <c r="Q726" s="2"/>
      <c r="R726" s="2"/>
      <c r="S726" s="2"/>
      <c r="T726" s="2"/>
      <c r="U726" s="2"/>
      <c r="V726" s="2"/>
      <c r="W726" s="2"/>
      <c r="X726" s="2"/>
      <c r="Y726" s="2"/>
      <c r="Z726" s="2"/>
      <c r="AA726" s="2"/>
    </row>
    <row r="727" spans="2:27" ht="16.5" customHeight="1">
      <c r="B727" s="2"/>
      <c r="C727" s="2"/>
      <c r="D727" s="5"/>
      <c r="E727" s="2"/>
      <c r="F727" s="2"/>
      <c r="G727" s="2"/>
      <c r="H727" s="2"/>
      <c r="I727" s="2"/>
      <c r="J727" s="2"/>
      <c r="K727" s="2"/>
      <c r="L727" s="2"/>
      <c r="M727" s="2"/>
      <c r="N727" s="2"/>
      <c r="O727" s="2"/>
      <c r="P727" s="2"/>
      <c r="Q727" s="2"/>
      <c r="R727" s="2"/>
      <c r="S727" s="2"/>
      <c r="T727" s="2"/>
      <c r="U727" s="2"/>
      <c r="V727" s="2"/>
      <c r="W727" s="2"/>
      <c r="X727" s="2"/>
      <c r="Y727" s="2"/>
      <c r="Z727" s="2"/>
      <c r="AA727" s="2"/>
    </row>
    <row r="728" spans="2:27" ht="16.5" customHeight="1">
      <c r="B728" s="2"/>
      <c r="C728" s="2"/>
      <c r="D728" s="5"/>
      <c r="E728" s="2"/>
      <c r="F728" s="2"/>
      <c r="G728" s="2"/>
      <c r="H728" s="2"/>
      <c r="I728" s="2"/>
      <c r="J728" s="2"/>
      <c r="K728" s="2"/>
      <c r="L728" s="2"/>
      <c r="M728" s="2"/>
      <c r="N728" s="2"/>
      <c r="O728" s="2"/>
      <c r="P728" s="2"/>
      <c r="Q728" s="2"/>
      <c r="R728" s="2"/>
      <c r="S728" s="2"/>
      <c r="T728" s="2"/>
      <c r="U728" s="2"/>
      <c r="V728" s="2"/>
      <c r="W728" s="2"/>
      <c r="X728" s="2"/>
      <c r="Y728" s="2"/>
      <c r="Z728" s="2"/>
      <c r="AA728" s="2"/>
    </row>
    <row r="729" spans="2:27" ht="16.5" customHeight="1">
      <c r="B729" s="2"/>
      <c r="C729" s="2"/>
      <c r="D729" s="5"/>
      <c r="E729" s="2"/>
      <c r="F729" s="2"/>
      <c r="G729" s="2"/>
      <c r="H729" s="2"/>
      <c r="I729" s="2"/>
      <c r="J729" s="2"/>
      <c r="K729" s="2"/>
      <c r="L729" s="2"/>
      <c r="M729" s="2"/>
      <c r="N729" s="2"/>
      <c r="O729" s="2"/>
      <c r="P729" s="2"/>
      <c r="Q729" s="2"/>
      <c r="R729" s="2"/>
      <c r="S729" s="2"/>
      <c r="T729" s="2"/>
      <c r="U729" s="2"/>
      <c r="V729" s="2"/>
      <c r="W729" s="2"/>
      <c r="X729" s="2"/>
      <c r="Y729" s="2"/>
      <c r="Z729" s="2"/>
      <c r="AA729" s="2"/>
    </row>
    <row r="730" spans="2:27" ht="16.5" customHeight="1">
      <c r="B730" s="2"/>
      <c r="C730" s="2"/>
      <c r="D730" s="5"/>
      <c r="E730" s="2"/>
      <c r="F730" s="2"/>
      <c r="G730" s="2"/>
      <c r="H730" s="2"/>
      <c r="I730" s="2"/>
      <c r="J730" s="2"/>
      <c r="K730" s="2"/>
      <c r="L730" s="2"/>
      <c r="M730" s="2"/>
      <c r="N730" s="2"/>
      <c r="O730" s="2"/>
      <c r="P730" s="2"/>
      <c r="Q730" s="2"/>
      <c r="R730" s="2"/>
      <c r="S730" s="2"/>
      <c r="T730" s="2"/>
      <c r="U730" s="2"/>
      <c r="V730" s="2"/>
      <c r="W730" s="2"/>
      <c r="X730" s="2"/>
      <c r="Y730" s="2"/>
      <c r="Z730" s="2"/>
      <c r="AA730" s="2"/>
    </row>
    <row r="731" spans="2:27" ht="16.5" customHeight="1">
      <c r="B731" s="2"/>
      <c r="C731" s="2"/>
      <c r="D731" s="5"/>
      <c r="E731" s="2"/>
      <c r="F731" s="2"/>
      <c r="G731" s="2"/>
      <c r="H731" s="2"/>
      <c r="I731" s="2"/>
      <c r="J731" s="2"/>
      <c r="K731" s="2"/>
      <c r="L731" s="2"/>
      <c r="M731" s="2"/>
      <c r="N731" s="2"/>
      <c r="O731" s="2"/>
      <c r="P731" s="2"/>
      <c r="Q731" s="2"/>
      <c r="R731" s="2"/>
      <c r="S731" s="2"/>
      <c r="T731" s="2"/>
      <c r="U731" s="2"/>
      <c r="V731" s="2"/>
      <c r="W731" s="2"/>
      <c r="X731" s="2"/>
      <c r="Y731" s="2"/>
      <c r="Z731" s="2"/>
      <c r="AA731" s="2"/>
    </row>
    <row r="732" spans="2:27" ht="16.5" customHeight="1">
      <c r="B732" s="2"/>
      <c r="C732" s="2"/>
      <c r="D732" s="5"/>
      <c r="E732" s="2"/>
      <c r="F732" s="2"/>
      <c r="G732" s="2"/>
      <c r="H732" s="2"/>
      <c r="I732" s="2"/>
      <c r="J732" s="2"/>
      <c r="K732" s="2"/>
      <c r="L732" s="2"/>
      <c r="M732" s="2"/>
      <c r="N732" s="2"/>
      <c r="O732" s="2"/>
      <c r="P732" s="2"/>
      <c r="Q732" s="2"/>
      <c r="R732" s="2"/>
      <c r="S732" s="2"/>
      <c r="T732" s="2"/>
      <c r="U732" s="2"/>
      <c r="V732" s="2"/>
      <c r="W732" s="2"/>
      <c r="X732" s="2"/>
      <c r="Y732" s="2"/>
      <c r="Z732" s="2"/>
      <c r="AA732" s="2"/>
    </row>
    <row r="733" spans="2:27" ht="16.5" customHeight="1">
      <c r="B733" s="2"/>
      <c r="C733" s="2"/>
      <c r="D733" s="5"/>
      <c r="E733" s="2"/>
      <c r="F733" s="2"/>
      <c r="G733" s="2"/>
      <c r="H733" s="2"/>
      <c r="I733" s="2"/>
      <c r="J733" s="2"/>
      <c r="K733" s="2"/>
      <c r="L733" s="2"/>
      <c r="M733" s="2"/>
      <c r="N733" s="2"/>
      <c r="O733" s="2"/>
      <c r="P733" s="2"/>
      <c r="Q733" s="2"/>
      <c r="R733" s="2"/>
      <c r="S733" s="2"/>
      <c r="T733" s="2"/>
      <c r="U733" s="2"/>
      <c r="V733" s="2"/>
      <c r="W733" s="2"/>
      <c r="X733" s="2"/>
      <c r="Y733" s="2"/>
      <c r="Z733" s="2"/>
      <c r="AA733" s="2"/>
    </row>
    <row r="734" spans="2:27" ht="16.5" customHeight="1">
      <c r="B734" s="2"/>
      <c r="C734" s="2"/>
      <c r="D734" s="5"/>
      <c r="E734" s="2"/>
      <c r="F734" s="2"/>
      <c r="G734" s="2"/>
      <c r="H734" s="2"/>
      <c r="I734" s="2"/>
      <c r="J734" s="2"/>
      <c r="K734" s="2"/>
      <c r="L734" s="2"/>
      <c r="M734" s="2"/>
      <c r="N734" s="2"/>
      <c r="O734" s="2"/>
      <c r="P734" s="2"/>
      <c r="Q734" s="2"/>
      <c r="R734" s="2"/>
      <c r="S734" s="2"/>
      <c r="T734" s="2"/>
      <c r="U734" s="2"/>
      <c r="V734" s="2"/>
      <c r="W734" s="2"/>
      <c r="X734" s="2"/>
      <c r="Y734" s="2"/>
      <c r="Z734" s="2"/>
      <c r="AA734" s="2"/>
    </row>
    <row r="735" spans="2:27" ht="16.5" customHeight="1">
      <c r="B735" s="2"/>
      <c r="C735" s="2"/>
      <c r="D735" s="5"/>
      <c r="E735" s="2"/>
      <c r="F735" s="2"/>
      <c r="G735" s="2"/>
      <c r="H735" s="2"/>
      <c r="I735" s="2"/>
      <c r="J735" s="2"/>
      <c r="K735" s="2"/>
      <c r="L735" s="2"/>
      <c r="M735" s="2"/>
      <c r="N735" s="2"/>
      <c r="O735" s="2"/>
      <c r="P735" s="2"/>
      <c r="Q735" s="2"/>
      <c r="R735" s="2"/>
      <c r="S735" s="2"/>
      <c r="T735" s="2"/>
      <c r="U735" s="2"/>
      <c r="V735" s="2"/>
      <c r="W735" s="2"/>
      <c r="X735" s="2"/>
      <c r="Y735" s="2"/>
      <c r="Z735" s="2"/>
      <c r="AA735" s="2"/>
    </row>
    <row r="736" spans="2:27" ht="16.5" customHeight="1">
      <c r="B736" s="2"/>
      <c r="C736" s="2"/>
      <c r="D736" s="5"/>
      <c r="E736" s="2"/>
      <c r="F736" s="2"/>
      <c r="G736" s="2"/>
      <c r="H736" s="2"/>
      <c r="I736" s="2"/>
      <c r="J736" s="2"/>
      <c r="K736" s="2"/>
      <c r="L736" s="2"/>
      <c r="M736" s="2"/>
      <c r="N736" s="2"/>
      <c r="O736" s="2"/>
      <c r="P736" s="2"/>
      <c r="Q736" s="2"/>
      <c r="R736" s="2"/>
      <c r="S736" s="2"/>
      <c r="T736" s="2"/>
      <c r="U736" s="2"/>
      <c r="V736" s="2"/>
      <c r="W736" s="2"/>
      <c r="X736" s="2"/>
      <c r="Y736" s="2"/>
      <c r="Z736" s="2"/>
      <c r="AA736" s="2"/>
    </row>
    <row r="737" spans="2:27" ht="16.5" customHeight="1">
      <c r="B737" s="2"/>
      <c r="C737" s="2"/>
      <c r="D737" s="5"/>
      <c r="E737" s="2"/>
      <c r="F737" s="2"/>
      <c r="G737" s="2"/>
      <c r="H737" s="2"/>
      <c r="I737" s="2"/>
      <c r="J737" s="2"/>
      <c r="K737" s="2"/>
      <c r="L737" s="2"/>
      <c r="M737" s="2"/>
      <c r="N737" s="2"/>
      <c r="O737" s="2"/>
      <c r="P737" s="2"/>
      <c r="Q737" s="2"/>
      <c r="R737" s="2"/>
      <c r="S737" s="2"/>
      <c r="T737" s="2"/>
      <c r="U737" s="2"/>
      <c r="V737" s="2"/>
      <c r="W737" s="2"/>
      <c r="X737" s="2"/>
      <c r="Y737" s="2"/>
      <c r="Z737" s="2"/>
      <c r="AA737" s="2"/>
    </row>
    <row r="738" spans="2:27" ht="16.5" customHeight="1">
      <c r="B738" s="2"/>
      <c r="C738" s="2"/>
      <c r="D738" s="5"/>
      <c r="E738" s="2"/>
      <c r="F738" s="2"/>
      <c r="G738" s="2"/>
      <c r="H738" s="2"/>
      <c r="I738" s="2"/>
      <c r="J738" s="2"/>
      <c r="K738" s="2"/>
      <c r="L738" s="2"/>
      <c r="M738" s="2"/>
      <c r="N738" s="2"/>
      <c r="O738" s="2"/>
      <c r="P738" s="2"/>
      <c r="Q738" s="2"/>
      <c r="R738" s="2"/>
      <c r="S738" s="2"/>
      <c r="T738" s="2"/>
      <c r="U738" s="2"/>
      <c r="V738" s="2"/>
      <c r="W738" s="2"/>
      <c r="X738" s="2"/>
      <c r="Y738" s="2"/>
      <c r="Z738" s="2"/>
      <c r="AA738" s="2"/>
    </row>
    <row r="739" spans="2:27" ht="16.5" customHeight="1">
      <c r="B739" s="2"/>
      <c r="C739" s="2"/>
      <c r="D739" s="5"/>
      <c r="E739" s="2"/>
      <c r="F739" s="2"/>
      <c r="G739" s="2"/>
      <c r="H739" s="2"/>
      <c r="I739" s="2"/>
      <c r="J739" s="2"/>
      <c r="K739" s="2"/>
      <c r="L739" s="2"/>
      <c r="M739" s="2"/>
      <c r="N739" s="2"/>
      <c r="O739" s="2"/>
      <c r="P739" s="2"/>
      <c r="Q739" s="2"/>
      <c r="R739" s="2"/>
      <c r="S739" s="2"/>
      <c r="T739" s="2"/>
      <c r="U739" s="2"/>
      <c r="V739" s="2"/>
      <c r="W739" s="2"/>
      <c r="X739" s="2"/>
      <c r="Y739" s="2"/>
      <c r="Z739" s="2"/>
      <c r="AA739" s="2"/>
    </row>
    <row r="740" spans="2:27" ht="16.5" customHeight="1">
      <c r="B740" s="2"/>
      <c r="C740" s="2"/>
      <c r="D740" s="5"/>
      <c r="E740" s="2"/>
      <c r="F740" s="2"/>
      <c r="G740" s="2"/>
      <c r="H740" s="2"/>
      <c r="I740" s="2"/>
      <c r="J740" s="2"/>
      <c r="K740" s="2"/>
      <c r="L740" s="2"/>
      <c r="M740" s="2"/>
      <c r="N740" s="2"/>
      <c r="O740" s="2"/>
      <c r="P740" s="2"/>
      <c r="Q740" s="2"/>
      <c r="R740" s="2"/>
      <c r="S740" s="2"/>
      <c r="T740" s="2"/>
      <c r="U740" s="2"/>
      <c r="V740" s="2"/>
      <c r="W740" s="2"/>
      <c r="X740" s="2"/>
      <c r="Y740" s="2"/>
      <c r="Z740" s="2"/>
      <c r="AA740" s="2"/>
    </row>
    <row r="741" spans="2:27" ht="16.5" customHeight="1">
      <c r="B741" s="2"/>
      <c r="C741" s="2"/>
      <c r="D741" s="5"/>
      <c r="E741" s="2"/>
      <c r="F741" s="2"/>
      <c r="G741" s="2"/>
      <c r="H741" s="2"/>
      <c r="I741" s="2"/>
      <c r="J741" s="2"/>
      <c r="K741" s="2"/>
      <c r="L741" s="2"/>
      <c r="M741" s="2"/>
      <c r="N741" s="2"/>
      <c r="O741" s="2"/>
      <c r="P741" s="2"/>
      <c r="Q741" s="2"/>
      <c r="R741" s="2"/>
      <c r="S741" s="2"/>
      <c r="T741" s="2"/>
      <c r="U741" s="2"/>
      <c r="V741" s="2"/>
      <c r="W741" s="2"/>
      <c r="X741" s="2"/>
      <c r="Y741" s="2"/>
      <c r="Z741" s="2"/>
      <c r="AA741" s="2"/>
    </row>
    <row r="742" spans="2:27" ht="16.5" customHeight="1">
      <c r="B742" s="2"/>
      <c r="C742" s="2"/>
      <c r="D742" s="5"/>
      <c r="E742" s="2"/>
      <c r="F742" s="2"/>
      <c r="G742" s="2"/>
      <c r="H742" s="2"/>
      <c r="I742" s="2"/>
      <c r="J742" s="2"/>
      <c r="K742" s="2"/>
      <c r="L742" s="2"/>
      <c r="M742" s="2"/>
      <c r="N742" s="2"/>
      <c r="O742" s="2"/>
      <c r="P742" s="2"/>
      <c r="Q742" s="2"/>
      <c r="R742" s="2"/>
      <c r="S742" s="2"/>
      <c r="T742" s="2"/>
      <c r="U742" s="2"/>
      <c r="V742" s="2"/>
      <c r="W742" s="2"/>
      <c r="X742" s="2"/>
      <c r="Y742" s="2"/>
      <c r="Z742" s="2"/>
      <c r="AA742" s="2"/>
    </row>
    <row r="743" spans="2:27" ht="16.5" customHeight="1">
      <c r="B743" s="2"/>
      <c r="C743" s="2"/>
      <c r="D743" s="5"/>
      <c r="E743" s="2"/>
      <c r="F743" s="2"/>
      <c r="G743" s="2"/>
      <c r="H743" s="2"/>
      <c r="I743" s="2"/>
      <c r="J743" s="2"/>
      <c r="K743" s="2"/>
      <c r="L743" s="2"/>
      <c r="M743" s="2"/>
      <c r="N743" s="2"/>
      <c r="O743" s="2"/>
      <c r="P743" s="2"/>
      <c r="Q743" s="2"/>
      <c r="R743" s="2"/>
      <c r="S743" s="2"/>
      <c r="T743" s="2"/>
      <c r="U743" s="2"/>
      <c r="V743" s="2"/>
      <c r="W743" s="2"/>
      <c r="X743" s="2"/>
      <c r="Y743" s="2"/>
      <c r="Z743" s="2"/>
      <c r="AA743" s="2"/>
    </row>
    <row r="744" spans="2:27" ht="16.5" customHeight="1">
      <c r="B744" s="2"/>
      <c r="C744" s="2"/>
      <c r="D744" s="5"/>
      <c r="E744" s="2"/>
      <c r="F744" s="2"/>
      <c r="G744" s="2"/>
      <c r="H744" s="2"/>
      <c r="I744" s="2"/>
      <c r="J744" s="2"/>
      <c r="K744" s="2"/>
      <c r="L744" s="2"/>
      <c r="M744" s="2"/>
      <c r="N744" s="2"/>
      <c r="O744" s="2"/>
      <c r="P744" s="2"/>
      <c r="Q744" s="2"/>
      <c r="R744" s="2"/>
      <c r="S744" s="2"/>
      <c r="T744" s="2"/>
      <c r="U744" s="2"/>
      <c r="V744" s="2"/>
      <c r="W744" s="2"/>
      <c r="X744" s="2"/>
      <c r="Y744" s="2"/>
      <c r="Z744" s="2"/>
      <c r="AA744" s="2"/>
    </row>
    <row r="745" spans="2:27" ht="16.5" customHeight="1">
      <c r="B745" s="2"/>
      <c r="C745" s="2"/>
      <c r="D745" s="5"/>
      <c r="E745" s="2"/>
      <c r="F745" s="2"/>
      <c r="G745" s="2"/>
      <c r="H745" s="2"/>
      <c r="I745" s="2"/>
      <c r="J745" s="2"/>
      <c r="K745" s="2"/>
      <c r="L745" s="2"/>
      <c r="M745" s="2"/>
      <c r="N745" s="2"/>
      <c r="O745" s="2"/>
      <c r="P745" s="2"/>
      <c r="Q745" s="2"/>
      <c r="R745" s="2"/>
      <c r="S745" s="2"/>
      <c r="T745" s="2"/>
      <c r="U745" s="2"/>
      <c r="V745" s="2"/>
      <c r="W745" s="2"/>
      <c r="X745" s="2"/>
      <c r="Y745" s="2"/>
      <c r="Z745" s="2"/>
      <c r="AA745" s="2"/>
    </row>
    <row r="746" spans="2:27" ht="16.5" customHeight="1">
      <c r="B746" s="2"/>
      <c r="C746" s="2"/>
      <c r="D746" s="5"/>
      <c r="E746" s="2"/>
      <c r="F746" s="2"/>
      <c r="G746" s="2"/>
      <c r="H746" s="2"/>
      <c r="I746" s="2"/>
      <c r="J746" s="2"/>
      <c r="K746" s="2"/>
      <c r="L746" s="2"/>
      <c r="M746" s="2"/>
      <c r="N746" s="2"/>
      <c r="O746" s="2"/>
      <c r="P746" s="2"/>
      <c r="Q746" s="2"/>
      <c r="R746" s="2"/>
      <c r="S746" s="2"/>
      <c r="T746" s="2"/>
      <c r="U746" s="2"/>
      <c r="V746" s="2"/>
      <c r="W746" s="2"/>
      <c r="X746" s="2"/>
      <c r="Y746" s="2"/>
      <c r="Z746" s="2"/>
      <c r="AA746" s="2"/>
    </row>
    <row r="747" spans="2:27" ht="16.5" customHeight="1">
      <c r="B747" s="2"/>
      <c r="C747" s="2"/>
      <c r="D747" s="5"/>
      <c r="E747" s="2"/>
      <c r="F747" s="2"/>
      <c r="G747" s="2"/>
      <c r="H747" s="2"/>
      <c r="I747" s="2"/>
      <c r="J747" s="2"/>
      <c r="K747" s="2"/>
      <c r="L747" s="2"/>
      <c r="M747" s="2"/>
      <c r="N747" s="2"/>
      <c r="O747" s="2"/>
      <c r="P747" s="2"/>
      <c r="Q747" s="2"/>
      <c r="R747" s="2"/>
      <c r="S747" s="2"/>
      <c r="T747" s="2"/>
      <c r="U747" s="2"/>
      <c r="V747" s="2"/>
      <c r="W747" s="2"/>
      <c r="X747" s="2"/>
      <c r="Y747" s="2"/>
      <c r="Z747" s="2"/>
      <c r="AA747" s="2"/>
    </row>
    <row r="748" spans="2:27" ht="16.5" customHeight="1">
      <c r="B748" s="2"/>
      <c r="C748" s="2"/>
      <c r="D748" s="5"/>
      <c r="E748" s="2"/>
      <c r="F748" s="2"/>
      <c r="G748" s="2"/>
      <c r="H748" s="2"/>
      <c r="I748" s="2"/>
      <c r="J748" s="2"/>
      <c r="K748" s="2"/>
      <c r="L748" s="2"/>
      <c r="M748" s="2"/>
      <c r="N748" s="2"/>
      <c r="O748" s="2"/>
      <c r="P748" s="2"/>
      <c r="Q748" s="2"/>
      <c r="R748" s="2"/>
      <c r="S748" s="2"/>
      <c r="T748" s="2"/>
      <c r="U748" s="2"/>
      <c r="V748" s="2"/>
      <c r="W748" s="2"/>
      <c r="X748" s="2"/>
      <c r="Y748" s="2"/>
      <c r="Z748" s="2"/>
      <c r="AA748" s="2"/>
    </row>
    <row r="749" spans="2:27" ht="16.5" customHeight="1">
      <c r="B749" s="2"/>
      <c r="C749" s="2"/>
      <c r="D749" s="5"/>
      <c r="E749" s="2"/>
      <c r="F749" s="2"/>
      <c r="G749" s="2"/>
      <c r="H749" s="2"/>
      <c r="I749" s="2"/>
      <c r="J749" s="2"/>
      <c r="K749" s="2"/>
      <c r="L749" s="2"/>
      <c r="M749" s="2"/>
      <c r="N749" s="2"/>
      <c r="O749" s="2"/>
      <c r="P749" s="2"/>
      <c r="Q749" s="2"/>
      <c r="R749" s="2"/>
      <c r="S749" s="2"/>
      <c r="T749" s="2"/>
      <c r="U749" s="2"/>
      <c r="V749" s="2"/>
      <c r="W749" s="2"/>
      <c r="X749" s="2"/>
      <c r="Y749" s="2"/>
      <c r="Z749" s="2"/>
      <c r="AA749" s="2"/>
    </row>
    <row r="750" spans="2:27" ht="16.5" customHeight="1">
      <c r="B750" s="2"/>
      <c r="C750" s="2"/>
      <c r="D750" s="5"/>
      <c r="E750" s="2"/>
      <c r="F750" s="2"/>
      <c r="G750" s="2"/>
      <c r="H750" s="2"/>
      <c r="I750" s="2"/>
      <c r="J750" s="2"/>
      <c r="K750" s="2"/>
      <c r="L750" s="2"/>
      <c r="M750" s="2"/>
      <c r="N750" s="2"/>
      <c r="O750" s="2"/>
      <c r="P750" s="2"/>
      <c r="Q750" s="2"/>
      <c r="R750" s="2"/>
      <c r="S750" s="2"/>
      <c r="T750" s="2"/>
      <c r="U750" s="2"/>
      <c r="V750" s="2"/>
      <c r="W750" s="2"/>
      <c r="X750" s="2"/>
      <c r="Y750" s="2"/>
      <c r="Z750" s="2"/>
      <c r="AA750" s="2"/>
    </row>
    <row r="751" spans="2:27" ht="16.5" customHeight="1">
      <c r="B751" s="2"/>
      <c r="C751" s="2"/>
      <c r="D751" s="5"/>
      <c r="E751" s="2"/>
      <c r="F751" s="2"/>
      <c r="G751" s="2"/>
      <c r="H751" s="2"/>
      <c r="I751" s="2"/>
      <c r="J751" s="2"/>
      <c r="K751" s="2"/>
      <c r="L751" s="2"/>
      <c r="M751" s="2"/>
      <c r="N751" s="2"/>
      <c r="O751" s="2"/>
      <c r="P751" s="2"/>
      <c r="Q751" s="2"/>
      <c r="R751" s="2"/>
      <c r="S751" s="2"/>
      <c r="T751" s="2"/>
      <c r="U751" s="2"/>
      <c r="V751" s="2"/>
      <c r="W751" s="2"/>
      <c r="X751" s="2"/>
      <c r="Y751" s="2"/>
      <c r="Z751" s="2"/>
      <c r="AA751" s="2"/>
    </row>
    <row r="752" spans="2:27" ht="16.5" customHeight="1">
      <c r="B752" s="2"/>
      <c r="C752" s="2"/>
      <c r="D752" s="5"/>
      <c r="E752" s="2"/>
      <c r="F752" s="2"/>
      <c r="G752" s="2"/>
      <c r="H752" s="2"/>
      <c r="I752" s="2"/>
      <c r="J752" s="2"/>
      <c r="K752" s="2"/>
      <c r="L752" s="2"/>
      <c r="M752" s="2"/>
      <c r="N752" s="2"/>
      <c r="O752" s="2"/>
      <c r="P752" s="2"/>
      <c r="Q752" s="2"/>
      <c r="R752" s="2"/>
      <c r="S752" s="2"/>
      <c r="T752" s="2"/>
      <c r="U752" s="2"/>
      <c r="V752" s="2"/>
      <c r="W752" s="2"/>
      <c r="X752" s="2"/>
      <c r="Y752" s="2"/>
      <c r="Z752" s="2"/>
      <c r="AA752" s="2"/>
    </row>
    <row r="753" spans="2:27" ht="16.5" customHeight="1">
      <c r="B753" s="2"/>
      <c r="C753" s="2"/>
      <c r="D753" s="5"/>
      <c r="E753" s="2"/>
      <c r="F753" s="2"/>
      <c r="G753" s="2"/>
      <c r="H753" s="2"/>
      <c r="I753" s="2"/>
      <c r="J753" s="2"/>
      <c r="K753" s="2"/>
      <c r="L753" s="2"/>
      <c r="M753" s="2"/>
      <c r="N753" s="2"/>
      <c r="O753" s="2"/>
      <c r="P753" s="2"/>
      <c r="Q753" s="2"/>
      <c r="R753" s="2"/>
      <c r="S753" s="2"/>
      <c r="T753" s="2"/>
      <c r="U753" s="2"/>
      <c r="V753" s="2"/>
      <c r="W753" s="2"/>
      <c r="X753" s="2"/>
      <c r="Y753" s="2"/>
      <c r="Z753" s="2"/>
      <c r="AA753" s="2"/>
    </row>
    <row r="754" spans="2:27" ht="16.5" customHeight="1">
      <c r="B754" s="2"/>
      <c r="C754" s="2"/>
      <c r="D754" s="5"/>
      <c r="E754" s="2"/>
      <c r="F754" s="2"/>
      <c r="G754" s="2"/>
      <c r="H754" s="2"/>
      <c r="I754" s="2"/>
      <c r="J754" s="2"/>
      <c r="K754" s="2"/>
      <c r="L754" s="2"/>
      <c r="M754" s="2"/>
      <c r="N754" s="2"/>
      <c r="O754" s="2"/>
      <c r="P754" s="2"/>
      <c r="Q754" s="2"/>
      <c r="R754" s="2"/>
      <c r="S754" s="2"/>
      <c r="T754" s="2"/>
      <c r="U754" s="2"/>
      <c r="V754" s="2"/>
      <c r="W754" s="2"/>
      <c r="X754" s="2"/>
      <c r="Y754" s="2"/>
      <c r="Z754" s="2"/>
      <c r="AA754" s="2"/>
    </row>
    <row r="755" spans="2:27" ht="16.5" customHeight="1">
      <c r="B755" s="2"/>
      <c r="C755" s="2"/>
      <c r="D755" s="5"/>
      <c r="E755" s="2"/>
      <c r="F755" s="2"/>
      <c r="G755" s="2"/>
      <c r="H755" s="2"/>
      <c r="I755" s="2"/>
      <c r="J755" s="2"/>
      <c r="K755" s="2"/>
      <c r="L755" s="2"/>
      <c r="M755" s="2"/>
      <c r="N755" s="2"/>
      <c r="O755" s="2"/>
      <c r="P755" s="2"/>
      <c r="Q755" s="2"/>
      <c r="R755" s="2"/>
      <c r="S755" s="2"/>
      <c r="T755" s="2"/>
      <c r="U755" s="2"/>
      <c r="V755" s="2"/>
      <c r="W755" s="2"/>
      <c r="X755" s="2"/>
      <c r="Y755" s="2"/>
      <c r="Z755" s="2"/>
      <c r="AA755" s="2"/>
    </row>
    <row r="756" spans="2:27" ht="16.5" customHeight="1">
      <c r="B756" s="2"/>
      <c r="C756" s="2"/>
      <c r="D756" s="5"/>
      <c r="E756" s="2"/>
      <c r="F756" s="2"/>
      <c r="G756" s="2"/>
      <c r="H756" s="2"/>
      <c r="I756" s="2"/>
      <c r="J756" s="2"/>
      <c r="K756" s="2"/>
      <c r="L756" s="2"/>
      <c r="M756" s="2"/>
      <c r="N756" s="2"/>
      <c r="O756" s="2"/>
      <c r="P756" s="2"/>
      <c r="Q756" s="2"/>
      <c r="R756" s="2"/>
      <c r="S756" s="2"/>
      <c r="T756" s="2"/>
      <c r="U756" s="2"/>
      <c r="V756" s="2"/>
      <c r="W756" s="2"/>
      <c r="X756" s="2"/>
      <c r="Y756" s="2"/>
      <c r="Z756" s="2"/>
      <c r="AA756" s="2"/>
    </row>
    <row r="757" spans="2:27" ht="16.5" customHeight="1">
      <c r="B757" s="2"/>
      <c r="C757" s="2"/>
      <c r="D757" s="5"/>
      <c r="E757" s="2"/>
      <c r="F757" s="2"/>
      <c r="G757" s="2"/>
      <c r="H757" s="2"/>
      <c r="I757" s="2"/>
      <c r="J757" s="2"/>
      <c r="K757" s="2"/>
      <c r="L757" s="2"/>
      <c r="M757" s="2"/>
      <c r="N757" s="2"/>
      <c r="O757" s="2"/>
      <c r="P757" s="2"/>
      <c r="Q757" s="2"/>
      <c r="R757" s="2"/>
      <c r="S757" s="2"/>
      <c r="T757" s="2"/>
      <c r="U757" s="2"/>
      <c r="V757" s="2"/>
      <c r="W757" s="2"/>
      <c r="X757" s="2"/>
      <c r="Y757" s="2"/>
      <c r="Z757" s="2"/>
      <c r="AA757" s="2"/>
    </row>
    <row r="758" spans="2:27" ht="16.5" customHeight="1">
      <c r="B758" s="2"/>
      <c r="C758" s="2"/>
      <c r="D758" s="5"/>
      <c r="E758" s="2"/>
      <c r="F758" s="2"/>
      <c r="G758" s="2"/>
      <c r="H758" s="2"/>
      <c r="I758" s="2"/>
      <c r="J758" s="2"/>
      <c r="K758" s="2"/>
      <c r="L758" s="2"/>
      <c r="M758" s="2"/>
      <c r="N758" s="2"/>
      <c r="O758" s="2"/>
      <c r="P758" s="2"/>
      <c r="Q758" s="2"/>
      <c r="R758" s="2"/>
      <c r="S758" s="2"/>
      <c r="T758" s="2"/>
      <c r="U758" s="2"/>
      <c r="V758" s="2"/>
      <c r="W758" s="2"/>
      <c r="X758" s="2"/>
      <c r="Y758" s="2"/>
      <c r="Z758" s="2"/>
      <c r="AA758" s="2"/>
    </row>
    <row r="759" spans="2:27" ht="16.5" customHeight="1">
      <c r="B759" s="2"/>
      <c r="C759" s="2"/>
      <c r="D759" s="5"/>
      <c r="E759" s="2"/>
      <c r="F759" s="2"/>
      <c r="G759" s="2"/>
      <c r="H759" s="2"/>
      <c r="I759" s="2"/>
      <c r="J759" s="2"/>
      <c r="K759" s="2"/>
      <c r="L759" s="2"/>
      <c r="M759" s="2"/>
      <c r="N759" s="2"/>
      <c r="O759" s="2"/>
      <c r="P759" s="2"/>
      <c r="Q759" s="2"/>
      <c r="R759" s="2"/>
      <c r="S759" s="2"/>
      <c r="T759" s="2"/>
      <c r="U759" s="2"/>
      <c r="V759" s="2"/>
      <c r="W759" s="2"/>
      <c r="X759" s="2"/>
      <c r="Y759" s="2"/>
      <c r="Z759" s="2"/>
      <c r="AA759" s="2"/>
    </row>
    <row r="760" spans="2:27" ht="16.5" customHeight="1">
      <c r="B760" s="2"/>
      <c r="C760" s="2"/>
      <c r="D760" s="5"/>
      <c r="E760" s="2"/>
      <c r="F760" s="2"/>
      <c r="G760" s="2"/>
      <c r="H760" s="2"/>
      <c r="I760" s="2"/>
      <c r="J760" s="2"/>
      <c r="K760" s="2"/>
      <c r="L760" s="2"/>
      <c r="M760" s="2"/>
      <c r="N760" s="2"/>
      <c r="O760" s="2"/>
      <c r="P760" s="2"/>
      <c r="Q760" s="2"/>
      <c r="R760" s="2"/>
      <c r="S760" s="2"/>
      <c r="T760" s="2"/>
      <c r="U760" s="2"/>
      <c r="V760" s="2"/>
      <c r="W760" s="2"/>
      <c r="X760" s="2"/>
      <c r="Y760" s="2"/>
      <c r="Z760" s="2"/>
      <c r="AA760" s="2"/>
    </row>
    <row r="761" spans="2:27" ht="16.5" customHeight="1">
      <c r="B761" s="2"/>
      <c r="C761" s="2"/>
      <c r="D761" s="5"/>
      <c r="E761" s="2"/>
      <c r="F761" s="2"/>
      <c r="G761" s="2"/>
      <c r="H761" s="2"/>
      <c r="I761" s="2"/>
      <c r="J761" s="2"/>
      <c r="K761" s="2"/>
      <c r="L761" s="2"/>
      <c r="M761" s="2"/>
      <c r="N761" s="2"/>
      <c r="O761" s="2"/>
      <c r="P761" s="2"/>
      <c r="Q761" s="2"/>
      <c r="R761" s="2"/>
      <c r="S761" s="2"/>
      <c r="T761" s="2"/>
      <c r="U761" s="2"/>
      <c r="V761" s="2"/>
      <c r="W761" s="2"/>
      <c r="X761" s="2"/>
      <c r="Y761" s="2"/>
      <c r="Z761" s="2"/>
      <c r="AA761" s="2"/>
    </row>
    <row r="762" spans="2:27" ht="16.5" customHeight="1">
      <c r="B762" s="2"/>
      <c r="C762" s="2"/>
      <c r="D762" s="5"/>
      <c r="E762" s="2"/>
      <c r="F762" s="2"/>
      <c r="G762" s="2"/>
      <c r="H762" s="2"/>
      <c r="I762" s="2"/>
      <c r="J762" s="2"/>
      <c r="K762" s="2"/>
      <c r="L762" s="2"/>
      <c r="M762" s="2"/>
      <c r="N762" s="2"/>
      <c r="O762" s="2"/>
      <c r="P762" s="2"/>
      <c r="Q762" s="2"/>
      <c r="R762" s="2"/>
      <c r="S762" s="2"/>
      <c r="T762" s="2"/>
      <c r="U762" s="2"/>
      <c r="V762" s="2"/>
      <c r="W762" s="2"/>
      <c r="X762" s="2"/>
      <c r="Y762" s="2"/>
      <c r="Z762" s="2"/>
      <c r="AA762" s="2"/>
    </row>
    <row r="763" spans="2:27" ht="16.5" customHeight="1">
      <c r="B763" s="2"/>
      <c r="C763" s="2"/>
      <c r="D763" s="5"/>
      <c r="E763" s="2"/>
      <c r="F763" s="2"/>
      <c r="G763" s="2"/>
      <c r="H763" s="2"/>
      <c r="I763" s="2"/>
      <c r="J763" s="2"/>
      <c r="K763" s="2"/>
      <c r="L763" s="2"/>
      <c r="M763" s="2"/>
      <c r="N763" s="2"/>
      <c r="O763" s="2"/>
      <c r="P763" s="2"/>
      <c r="Q763" s="2"/>
      <c r="R763" s="2"/>
      <c r="S763" s="2"/>
      <c r="T763" s="2"/>
      <c r="U763" s="2"/>
      <c r="V763" s="2"/>
      <c r="W763" s="2"/>
      <c r="X763" s="2"/>
      <c r="Y763" s="2"/>
      <c r="Z763" s="2"/>
      <c r="AA763" s="2"/>
    </row>
    <row r="764" spans="2:27" ht="16.5" customHeight="1">
      <c r="B764" s="2"/>
      <c r="C764" s="2"/>
      <c r="D764" s="5"/>
      <c r="E764" s="2"/>
      <c r="F764" s="2"/>
      <c r="G764" s="2"/>
      <c r="H764" s="2"/>
      <c r="I764" s="2"/>
      <c r="J764" s="2"/>
      <c r="K764" s="2"/>
      <c r="L764" s="2"/>
      <c r="M764" s="2"/>
      <c r="N764" s="2"/>
      <c r="O764" s="2"/>
      <c r="P764" s="2"/>
      <c r="Q764" s="2"/>
      <c r="R764" s="2"/>
      <c r="S764" s="2"/>
      <c r="T764" s="2"/>
      <c r="U764" s="2"/>
      <c r="V764" s="2"/>
      <c r="W764" s="2"/>
      <c r="X764" s="2"/>
      <c r="Y764" s="2"/>
      <c r="Z764" s="2"/>
      <c r="AA764" s="2"/>
    </row>
    <row r="765" spans="2:27" ht="16.5" customHeight="1">
      <c r="B765" s="2"/>
      <c r="C765" s="2"/>
      <c r="D765" s="5"/>
      <c r="E765" s="2"/>
      <c r="F765" s="2"/>
      <c r="G765" s="2"/>
      <c r="H765" s="2"/>
      <c r="I765" s="2"/>
      <c r="J765" s="2"/>
      <c r="K765" s="2"/>
      <c r="L765" s="2"/>
      <c r="M765" s="2"/>
      <c r="N765" s="2"/>
      <c r="O765" s="2"/>
      <c r="P765" s="2"/>
      <c r="Q765" s="2"/>
      <c r="R765" s="2"/>
      <c r="S765" s="2"/>
      <c r="T765" s="2"/>
      <c r="U765" s="2"/>
      <c r="V765" s="2"/>
      <c r="W765" s="2"/>
      <c r="X765" s="2"/>
      <c r="Y765" s="2"/>
      <c r="Z765" s="2"/>
      <c r="AA765" s="2"/>
    </row>
    <row r="766" spans="2:27" ht="16.5" customHeight="1">
      <c r="B766" s="2"/>
      <c r="C766" s="2"/>
      <c r="D766" s="5"/>
      <c r="E766" s="2"/>
      <c r="F766" s="2"/>
      <c r="G766" s="2"/>
      <c r="H766" s="2"/>
      <c r="I766" s="2"/>
      <c r="J766" s="2"/>
      <c r="K766" s="2"/>
      <c r="L766" s="2"/>
      <c r="M766" s="2"/>
      <c r="N766" s="2"/>
      <c r="O766" s="2"/>
      <c r="P766" s="2"/>
      <c r="Q766" s="2"/>
      <c r="R766" s="2"/>
      <c r="S766" s="2"/>
      <c r="T766" s="2"/>
      <c r="U766" s="2"/>
      <c r="V766" s="2"/>
      <c r="W766" s="2"/>
      <c r="X766" s="2"/>
      <c r="Y766" s="2"/>
      <c r="Z766" s="2"/>
      <c r="AA766" s="2"/>
    </row>
    <row r="767" spans="2:27" ht="16.5" customHeight="1">
      <c r="B767" s="2"/>
      <c r="C767" s="2"/>
      <c r="D767" s="5"/>
      <c r="E767" s="2"/>
      <c r="F767" s="2"/>
      <c r="G767" s="2"/>
      <c r="H767" s="2"/>
      <c r="I767" s="2"/>
      <c r="J767" s="2"/>
      <c r="K767" s="2"/>
      <c r="L767" s="2"/>
      <c r="M767" s="2"/>
      <c r="N767" s="2"/>
      <c r="O767" s="2"/>
      <c r="P767" s="2"/>
      <c r="Q767" s="2"/>
      <c r="R767" s="2"/>
      <c r="S767" s="2"/>
      <c r="T767" s="2"/>
      <c r="U767" s="2"/>
      <c r="V767" s="2"/>
      <c r="W767" s="2"/>
      <c r="X767" s="2"/>
      <c r="Y767" s="2"/>
      <c r="Z767" s="2"/>
      <c r="AA767" s="2"/>
    </row>
    <row r="768" spans="2:27" ht="16.5" customHeight="1">
      <c r="B768" s="2"/>
      <c r="C768" s="2"/>
      <c r="D768" s="5"/>
      <c r="E768" s="2"/>
      <c r="F768" s="2"/>
      <c r="G768" s="2"/>
      <c r="H768" s="2"/>
      <c r="I768" s="2"/>
      <c r="J768" s="2"/>
      <c r="K768" s="2"/>
      <c r="L768" s="2"/>
      <c r="M768" s="2"/>
      <c r="N768" s="2"/>
      <c r="O768" s="2"/>
      <c r="P768" s="2"/>
      <c r="Q768" s="2"/>
      <c r="R768" s="2"/>
      <c r="S768" s="2"/>
      <c r="T768" s="2"/>
      <c r="U768" s="2"/>
      <c r="V768" s="2"/>
      <c r="W768" s="2"/>
      <c r="X768" s="2"/>
      <c r="Y768" s="2"/>
      <c r="Z768" s="2"/>
      <c r="AA768" s="2"/>
    </row>
    <row r="769" spans="2:27" ht="16.5" customHeight="1">
      <c r="B769" s="2"/>
      <c r="C769" s="2"/>
      <c r="D769" s="5"/>
      <c r="E769" s="2"/>
      <c r="F769" s="2"/>
      <c r="G769" s="2"/>
      <c r="H769" s="2"/>
      <c r="I769" s="2"/>
      <c r="J769" s="2"/>
      <c r="K769" s="2"/>
      <c r="L769" s="2"/>
      <c r="M769" s="2"/>
      <c r="N769" s="2"/>
      <c r="O769" s="2"/>
      <c r="P769" s="2"/>
      <c r="Q769" s="2"/>
      <c r="R769" s="2"/>
      <c r="S769" s="2"/>
      <c r="T769" s="2"/>
      <c r="U769" s="2"/>
      <c r="V769" s="2"/>
      <c r="W769" s="2"/>
      <c r="X769" s="2"/>
      <c r="Y769" s="2"/>
      <c r="Z769" s="2"/>
      <c r="AA769" s="2"/>
    </row>
    <row r="770" spans="2:27" ht="16.5" customHeight="1">
      <c r="B770" s="2"/>
      <c r="C770" s="2"/>
      <c r="D770" s="5"/>
      <c r="E770" s="2"/>
      <c r="F770" s="2"/>
      <c r="G770" s="2"/>
      <c r="H770" s="2"/>
      <c r="I770" s="2"/>
      <c r="J770" s="2"/>
      <c r="K770" s="2"/>
      <c r="L770" s="2"/>
      <c r="M770" s="2"/>
      <c r="N770" s="2"/>
      <c r="O770" s="2"/>
      <c r="P770" s="2"/>
      <c r="Q770" s="2"/>
      <c r="R770" s="2"/>
      <c r="S770" s="2"/>
      <c r="T770" s="2"/>
      <c r="U770" s="2"/>
      <c r="V770" s="2"/>
      <c r="W770" s="2"/>
      <c r="X770" s="2"/>
      <c r="Y770" s="2"/>
      <c r="Z770" s="2"/>
      <c r="AA770" s="2"/>
    </row>
    <row r="771" spans="2:27" ht="16.5" customHeight="1">
      <c r="B771" s="2"/>
      <c r="C771" s="2"/>
      <c r="D771" s="5"/>
      <c r="E771" s="2"/>
      <c r="F771" s="2"/>
      <c r="G771" s="2"/>
      <c r="H771" s="2"/>
      <c r="I771" s="2"/>
      <c r="J771" s="2"/>
      <c r="K771" s="2"/>
      <c r="L771" s="2"/>
      <c r="M771" s="2"/>
      <c r="N771" s="2"/>
      <c r="O771" s="2"/>
      <c r="P771" s="2"/>
      <c r="Q771" s="2"/>
      <c r="R771" s="2"/>
      <c r="S771" s="2"/>
      <c r="T771" s="2"/>
      <c r="U771" s="2"/>
      <c r="V771" s="2"/>
      <c r="W771" s="2"/>
      <c r="X771" s="2"/>
      <c r="Y771" s="2"/>
      <c r="Z771" s="2"/>
      <c r="AA771" s="2"/>
    </row>
    <row r="772" spans="2:27" ht="16.5" customHeight="1">
      <c r="B772" s="2"/>
      <c r="C772" s="2"/>
      <c r="D772" s="5"/>
      <c r="E772" s="2"/>
      <c r="F772" s="2"/>
      <c r="G772" s="2"/>
      <c r="H772" s="2"/>
      <c r="I772" s="2"/>
      <c r="J772" s="2"/>
      <c r="K772" s="2"/>
      <c r="L772" s="2"/>
      <c r="M772" s="2"/>
      <c r="N772" s="2"/>
      <c r="O772" s="2"/>
      <c r="P772" s="2"/>
      <c r="Q772" s="2"/>
      <c r="R772" s="2"/>
      <c r="S772" s="2"/>
      <c r="T772" s="2"/>
      <c r="U772" s="2"/>
      <c r="V772" s="2"/>
      <c r="W772" s="2"/>
      <c r="X772" s="2"/>
      <c r="Y772" s="2"/>
      <c r="Z772" s="2"/>
      <c r="AA772" s="2"/>
    </row>
    <row r="773" spans="2:27" ht="16.5" customHeight="1">
      <c r="B773" s="2"/>
      <c r="C773" s="2"/>
      <c r="D773" s="5"/>
      <c r="E773" s="2"/>
      <c r="F773" s="2"/>
      <c r="G773" s="2"/>
      <c r="H773" s="2"/>
      <c r="I773" s="2"/>
      <c r="J773" s="2"/>
      <c r="K773" s="2"/>
      <c r="L773" s="2"/>
      <c r="M773" s="2"/>
      <c r="N773" s="2"/>
      <c r="O773" s="2"/>
      <c r="P773" s="2"/>
      <c r="Q773" s="2"/>
      <c r="R773" s="2"/>
      <c r="S773" s="2"/>
      <c r="T773" s="2"/>
      <c r="U773" s="2"/>
      <c r="V773" s="2"/>
      <c r="W773" s="2"/>
      <c r="X773" s="2"/>
      <c r="Y773" s="2"/>
      <c r="Z773" s="2"/>
      <c r="AA773" s="2"/>
    </row>
    <row r="774" spans="2:27" ht="16.5" customHeight="1">
      <c r="B774" s="2"/>
      <c r="C774" s="2"/>
      <c r="D774" s="5"/>
      <c r="E774" s="2"/>
      <c r="F774" s="2"/>
      <c r="G774" s="2"/>
      <c r="H774" s="2"/>
      <c r="I774" s="2"/>
      <c r="J774" s="2"/>
      <c r="K774" s="2"/>
      <c r="L774" s="2"/>
      <c r="M774" s="2"/>
      <c r="N774" s="2"/>
      <c r="O774" s="2"/>
      <c r="P774" s="2"/>
      <c r="Q774" s="2"/>
      <c r="R774" s="2"/>
      <c r="S774" s="2"/>
      <c r="T774" s="2"/>
      <c r="U774" s="2"/>
      <c r="V774" s="2"/>
      <c r="W774" s="2"/>
      <c r="X774" s="2"/>
      <c r="Y774" s="2"/>
      <c r="Z774" s="2"/>
      <c r="AA774" s="2"/>
    </row>
    <row r="775" spans="2:27" ht="16.5" customHeight="1">
      <c r="B775" s="2"/>
      <c r="C775" s="2"/>
      <c r="D775" s="5"/>
      <c r="E775" s="2"/>
      <c r="F775" s="2"/>
      <c r="G775" s="2"/>
      <c r="H775" s="2"/>
      <c r="I775" s="2"/>
      <c r="J775" s="2"/>
      <c r="K775" s="2"/>
      <c r="L775" s="2"/>
      <c r="M775" s="2"/>
      <c r="N775" s="2"/>
      <c r="O775" s="2"/>
      <c r="P775" s="2"/>
      <c r="Q775" s="2"/>
      <c r="R775" s="2"/>
      <c r="S775" s="2"/>
      <c r="T775" s="2"/>
      <c r="U775" s="2"/>
      <c r="V775" s="2"/>
      <c r="W775" s="2"/>
      <c r="X775" s="2"/>
      <c r="Y775" s="2"/>
      <c r="Z775" s="2"/>
      <c r="AA775" s="2"/>
    </row>
    <row r="776" spans="2:27" ht="16.5" customHeight="1">
      <c r="B776" s="2"/>
      <c r="C776" s="2"/>
      <c r="D776" s="5"/>
      <c r="E776" s="2"/>
      <c r="F776" s="2"/>
      <c r="G776" s="2"/>
      <c r="H776" s="2"/>
      <c r="I776" s="2"/>
      <c r="J776" s="2"/>
      <c r="K776" s="2"/>
      <c r="L776" s="2"/>
      <c r="M776" s="2"/>
      <c r="N776" s="2"/>
      <c r="O776" s="2"/>
      <c r="P776" s="2"/>
      <c r="Q776" s="2"/>
      <c r="R776" s="2"/>
      <c r="S776" s="2"/>
      <c r="T776" s="2"/>
      <c r="U776" s="2"/>
      <c r="V776" s="2"/>
      <c r="W776" s="2"/>
      <c r="X776" s="2"/>
      <c r="Y776" s="2"/>
      <c r="Z776" s="2"/>
      <c r="AA776" s="2"/>
    </row>
    <row r="777" spans="2:27" ht="16.5" customHeight="1">
      <c r="B777" s="2"/>
      <c r="C777" s="2"/>
      <c r="D777" s="5"/>
      <c r="E777" s="2"/>
      <c r="F777" s="2"/>
      <c r="G777" s="2"/>
      <c r="H777" s="2"/>
      <c r="I777" s="2"/>
      <c r="J777" s="2"/>
      <c r="K777" s="2"/>
      <c r="L777" s="2"/>
      <c r="M777" s="2"/>
      <c r="N777" s="2"/>
      <c r="O777" s="2"/>
      <c r="P777" s="2"/>
      <c r="Q777" s="2"/>
      <c r="R777" s="2"/>
      <c r="S777" s="2"/>
      <c r="T777" s="2"/>
      <c r="U777" s="2"/>
      <c r="V777" s="2"/>
      <c r="W777" s="2"/>
      <c r="X777" s="2"/>
      <c r="Y777" s="2"/>
      <c r="Z777" s="2"/>
      <c r="AA777" s="2"/>
    </row>
    <row r="778" spans="2:27" ht="16.5" customHeight="1">
      <c r="B778" s="2"/>
      <c r="C778" s="2"/>
      <c r="D778" s="5"/>
      <c r="E778" s="2"/>
      <c r="F778" s="2"/>
      <c r="G778" s="2"/>
      <c r="H778" s="2"/>
      <c r="I778" s="2"/>
      <c r="J778" s="2"/>
      <c r="K778" s="2"/>
      <c r="L778" s="2"/>
      <c r="M778" s="2"/>
      <c r="N778" s="2"/>
      <c r="O778" s="2"/>
      <c r="P778" s="2"/>
      <c r="Q778" s="2"/>
      <c r="R778" s="2"/>
      <c r="S778" s="2"/>
      <c r="T778" s="2"/>
      <c r="U778" s="2"/>
      <c r="V778" s="2"/>
      <c r="W778" s="2"/>
      <c r="X778" s="2"/>
      <c r="Y778" s="2"/>
      <c r="Z778" s="2"/>
      <c r="AA778" s="2"/>
    </row>
    <row r="779" spans="2:27" ht="16.5" customHeight="1">
      <c r="B779" s="2"/>
      <c r="C779" s="2"/>
      <c r="D779" s="5"/>
      <c r="E779" s="2"/>
      <c r="F779" s="2"/>
      <c r="G779" s="2"/>
      <c r="H779" s="2"/>
      <c r="I779" s="2"/>
      <c r="J779" s="2"/>
      <c r="K779" s="2"/>
      <c r="L779" s="2"/>
      <c r="M779" s="2"/>
      <c r="N779" s="2"/>
      <c r="O779" s="2"/>
      <c r="P779" s="2"/>
      <c r="Q779" s="2"/>
      <c r="R779" s="2"/>
      <c r="S779" s="2"/>
      <c r="T779" s="2"/>
      <c r="U779" s="2"/>
      <c r="V779" s="2"/>
      <c r="W779" s="2"/>
      <c r="X779" s="2"/>
      <c r="Y779" s="2"/>
      <c r="Z779" s="2"/>
      <c r="AA779" s="2"/>
    </row>
    <row r="780" spans="2:27" ht="16.5" customHeight="1">
      <c r="B780" s="2"/>
      <c r="C780" s="2"/>
      <c r="D780" s="5"/>
      <c r="E780" s="2"/>
      <c r="F780" s="2"/>
      <c r="G780" s="2"/>
      <c r="H780" s="2"/>
      <c r="I780" s="2"/>
      <c r="J780" s="2"/>
      <c r="K780" s="2"/>
      <c r="L780" s="2"/>
      <c r="M780" s="2"/>
      <c r="N780" s="2"/>
      <c r="O780" s="2"/>
      <c r="P780" s="2"/>
      <c r="Q780" s="2"/>
      <c r="R780" s="2"/>
      <c r="S780" s="2"/>
      <c r="T780" s="2"/>
      <c r="U780" s="2"/>
      <c r="V780" s="2"/>
      <c r="W780" s="2"/>
      <c r="X780" s="2"/>
      <c r="Y780" s="2"/>
      <c r="Z780" s="2"/>
      <c r="AA780" s="2"/>
    </row>
    <row r="781" spans="2:27" ht="16.5" customHeight="1">
      <c r="B781" s="2"/>
      <c r="C781" s="2"/>
      <c r="D781" s="5"/>
      <c r="E781" s="2"/>
      <c r="F781" s="2"/>
      <c r="G781" s="2"/>
      <c r="H781" s="2"/>
      <c r="I781" s="2"/>
      <c r="J781" s="2"/>
      <c r="K781" s="2"/>
      <c r="L781" s="2"/>
      <c r="M781" s="2"/>
      <c r="N781" s="2"/>
      <c r="O781" s="2"/>
      <c r="P781" s="2"/>
      <c r="Q781" s="2"/>
      <c r="R781" s="2"/>
      <c r="S781" s="2"/>
      <c r="T781" s="2"/>
      <c r="U781" s="2"/>
      <c r="V781" s="2"/>
      <c r="W781" s="2"/>
      <c r="X781" s="2"/>
      <c r="Y781" s="2"/>
      <c r="Z781" s="2"/>
      <c r="AA781" s="2"/>
    </row>
    <row r="782" spans="2:27" ht="16.5" customHeight="1">
      <c r="B782" s="2"/>
      <c r="C782" s="2"/>
      <c r="D782" s="5"/>
      <c r="E782" s="2"/>
      <c r="F782" s="2"/>
      <c r="G782" s="2"/>
      <c r="H782" s="2"/>
      <c r="I782" s="2"/>
      <c r="J782" s="2"/>
      <c r="K782" s="2"/>
      <c r="L782" s="2"/>
      <c r="M782" s="2"/>
      <c r="N782" s="2"/>
      <c r="O782" s="2"/>
      <c r="P782" s="2"/>
      <c r="Q782" s="2"/>
      <c r="R782" s="2"/>
      <c r="S782" s="2"/>
      <c r="T782" s="2"/>
      <c r="U782" s="2"/>
      <c r="V782" s="2"/>
      <c r="W782" s="2"/>
      <c r="X782" s="2"/>
      <c r="Y782" s="2"/>
      <c r="Z782" s="2"/>
      <c r="AA782" s="2"/>
    </row>
    <row r="783" spans="2:27" ht="16.5" customHeight="1">
      <c r="B783" s="2"/>
      <c r="C783" s="2"/>
      <c r="D783" s="5"/>
      <c r="E783" s="2"/>
      <c r="F783" s="2"/>
      <c r="G783" s="2"/>
      <c r="H783" s="2"/>
      <c r="I783" s="2"/>
      <c r="J783" s="2"/>
      <c r="K783" s="2"/>
      <c r="L783" s="2"/>
      <c r="M783" s="2"/>
      <c r="N783" s="2"/>
      <c r="O783" s="2"/>
      <c r="P783" s="2"/>
      <c r="Q783" s="2"/>
      <c r="R783" s="2"/>
      <c r="S783" s="2"/>
      <c r="T783" s="2"/>
      <c r="U783" s="2"/>
      <c r="V783" s="2"/>
      <c r="W783" s="2"/>
      <c r="X783" s="2"/>
      <c r="Y783" s="2"/>
      <c r="Z783" s="2"/>
      <c r="AA783" s="2"/>
    </row>
    <row r="784" spans="2:27" ht="16.5" customHeight="1">
      <c r="B784" s="2"/>
      <c r="C784" s="2"/>
      <c r="D784" s="5"/>
      <c r="E784" s="2"/>
      <c r="F784" s="2"/>
      <c r="G784" s="2"/>
      <c r="H784" s="2"/>
      <c r="I784" s="2"/>
      <c r="J784" s="2"/>
      <c r="K784" s="2"/>
      <c r="L784" s="2"/>
      <c r="M784" s="2"/>
      <c r="N784" s="2"/>
      <c r="O784" s="2"/>
      <c r="P784" s="2"/>
      <c r="Q784" s="2"/>
      <c r="R784" s="2"/>
      <c r="S784" s="2"/>
      <c r="T784" s="2"/>
      <c r="U784" s="2"/>
      <c r="V784" s="2"/>
      <c r="W784" s="2"/>
      <c r="X784" s="2"/>
      <c r="Y784" s="2"/>
      <c r="Z784" s="2"/>
      <c r="AA784" s="2"/>
    </row>
    <row r="785" spans="2:27" ht="16.5" customHeight="1">
      <c r="B785" s="2"/>
      <c r="C785" s="2"/>
      <c r="D785" s="5"/>
      <c r="E785" s="2"/>
      <c r="F785" s="2"/>
      <c r="G785" s="2"/>
      <c r="H785" s="2"/>
      <c r="I785" s="2"/>
      <c r="J785" s="2"/>
      <c r="K785" s="2"/>
      <c r="L785" s="2"/>
      <c r="M785" s="2"/>
      <c r="N785" s="2"/>
      <c r="O785" s="2"/>
      <c r="P785" s="2"/>
      <c r="Q785" s="2"/>
      <c r="R785" s="2"/>
      <c r="S785" s="2"/>
      <c r="T785" s="2"/>
      <c r="U785" s="2"/>
      <c r="V785" s="2"/>
      <c r="W785" s="2"/>
      <c r="X785" s="2"/>
      <c r="Y785" s="2"/>
      <c r="Z785" s="2"/>
      <c r="AA785" s="2"/>
    </row>
    <row r="786" spans="2:27" ht="16.5" customHeight="1">
      <c r="B786" s="2"/>
      <c r="C786" s="2"/>
      <c r="D786" s="5"/>
      <c r="E786" s="2"/>
      <c r="F786" s="2"/>
      <c r="G786" s="2"/>
      <c r="H786" s="2"/>
      <c r="I786" s="2"/>
      <c r="J786" s="2"/>
      <c r="K786" s="2"/>
      <c r="L786" s="2"/>
      <c r="M786" s="2"/>
      <c r="N786" s="2"/>
      <c r="O786" s="2"/>
      <c r="P786" s="2"/>
      <c r="Q786" s="2"/>
      <c r="R786" s="2"/>
      <c r="S786" s="2"/>
      <c r="T786" s="2"/>
      <c r="U786" s="2"/>
      <c r="V786" s="2"/>
      <c r="W786" s="2"/>
      <c r="X786" s="2"/>
      <c r="Y786" s="2"/>
      <c r="Z786" s="2"/>
      <c r="AA786" s="2"/>
    </row>
    <row r="787" spans="2:27" ht="16.5" customHeight="1">
      <c r="B787" s="2"/>
      <c r="C787" s="2"/>
      <c r="D787" s="5"/>
      <c r="E787" s="2"/>
      <c r="F787" s="2"/>
      <c r="G787" s="2"/>
      <c r="H787" s="2"/>
      <c r="I787" s="2"/>
      <c r="J787" s="2"/>
      <c r="K787" s="2"/>
      <c r="L787" s="2"/>
      <c r="M787" s="2"/>
      <c r="N787" s="2"/>
      <c r="O787" s="2"/>
      <c r="P787" s="2"/>
      <c r="Q787" s="2"/>
      <c r="R787" s="2"/>
      <c r="S787" s="2"/>
      <c r="T787" s="2"/>
      <c r="U787" s="2"/>
      <c r="V787" s="2"/>
      <c r="W787" s="2"/>
      <c r="X787" s="2"/>
      <c r="Y787" s="2"/>
      <c r="Z787" s="2"/>
      <c r="AA787" s="2"/>
    </row>
    <row r="788" spans="2:27" ht="16.5" customHeight="1">
      <c r="B788" s="2"/>
      <c r="C788" s="2"/>
      <c r="D788" s="5"/>
      <c r="E788" s="2"/>
      <c r="F788" s="2"/>
      <c r="G788" s="2"/>
      <c r="H788" s="2"/>
      <c r="I788" s="2"/>
      <c r="J788" s="2"/>
      <c r="K788" s="2"/>
      <c r="L788" s="2"/>
      <c r="M788" s="2"/>
      <c r="N788" s="2"/>
      <c r="O788" s="2"/>
      <c r="P788" s="2"/>
      <c r="Q788" s="2"/>
      <c r="R788" s="2"/>
      <c r="S788" s="2"/>
      <c r="T788" s="2"/>
      <c r="U788" s="2"/>
      <c r="V788" s="2"/>
      <c r="W788" s="2"/>
      <c r="X788" s="2"/>
      <c r="Y788" s="2"/>
      <c r="Z788" s="2"/>
      <c r="AA788" s="2"/>
    </row>
    <row r="789" spans="2:27" ht="16.5" customHeight="1">
      <c r="B789" s="2"/>
      <c r="C789" s="2"/>
      <c r="D789" s="5"/>
      <c r="E789" s="2"/>
      <c r="F789" s="2"/>
      <c r="G789" s="2"/>
      <c r="H789" s="2"/>
      <c r="I789" s="2"/>
      <c r="J789" s="2"/>
      <c r="K789" s="2"/>
      <c r="L789" s="2"/>
      <c r="M789" s="2"/>
      <c r="N789" s="2"/>
      <c r="O789" s="2"/>
      <c r="P789" s="2"/>
      <c r="Q789" s="2"/>
      <c r="R789" s="2"/>
      <c r="S789" s="2"/>
      <c r="T789" s="2"/>
      <c r="U789" s="2"/>
      <c r="V789" s="2"/>
      <c r="W789" s="2"/>
      <c r="X789" s="2"/>
      <c r="Y789" s="2"/>
      <c r="Z789" s="2"/>
      <c r="AA789" s="2"/>
    </row>
    <row r="790" spans="2:27" ht="16.5" customHeight="1">
      <c r="B790" s="2"/>
      <c r="C790" s="2"/>
      <c r="D790" s="5"/>
      <c r="E790" s="2"/>
      <c r="F790" s="2"/>
      <c r="G790" s="2"/>
      <c r="H790" s="2"/>
      <c r="I790" s="2"/>
      <c r="J790" s="2"/>
      <c r="K790" s="2"/>
      <c r="L790" s="2"/>
      <c r="M790" s="2"/>
      <c r="N790" s="2"/>
      <c r="O790" s="2"/>
      <c r="P790" s="2"/>
      <c r="Q790" s="2"/>
      <c r="R790" s="2"/>
      <c r="S790" s="2"/>
      <c r="T790" s="2"/>
      <c r="U790" s="2"/>
      <c r="V790" s="2"/>
      <c r="W790" s="2"/>
      <c r="X790" s="2"/>
      <c r="Y790" s="2"/>
      <c r="Z790" s="2"/>
      <c r="AA790" s="2"/>
    </row>
    <row r="791" spans="2:27" ht="16.5" customHeight="1">
      <c r="B791" s="2"/>
      <c r="C791" s="2"/>
      <c r="D791" s="5"/>
      <c r="E791" s="2"/>
      <c r="F791" s="2"/>
      <c r="G791" s="2"/>
      <c r="H791" s="2"/>
      <c r="I791" s="2"/>
      <c r="J791" s="2"/>
      <c r="K791" s="2"/>
      <c r="L791" s="2"/>
      <c r="M791" s="2"/>
      <c r="N791" s="2"/>
      <c r="O791" s="2"/>
      <c r="P791" s="2"/>
      <c r="Q791" s="2"/>
      <c r="R791" s="2"/>
      <c r="S791" s="2"/>
      <c r="T791" s="2"/>
      <c r="U791" s="2"/>
      <c r="V791" s="2"/>
      <c r="W791" s="2"/>
      <c r="X791" s="2"/>
      <c r="Y791" s="2"/>
      <c r="Z791" s="2"/>
      <c r="AA791" s="2"/>
    </row>
    <row r="792" spans="2:27" ht="16.5" customHeight="1">
      <c r="B792" s="2"/>
      <c r="C792" s="2"/>
      <c r="D792" s="5"/>
      <c r="E792" s="2"/>
      <c r="F792" s="2"/>
      <c r="G792" s="2"/>
      <c r="H792" s="2"/>
      <c r="I792" s="2"/>
      <c r="J792" s="2"/>
      <c r="K792" s="2"/>
      <c r="L792" s="2"/>
      <c r="M792" s="2"/>
      <c r="N792" s="2"/>
      <c r="O792" s="2"/>
      <c r="P792" s="2"/>
      <c r="Q792" s="2"/>
      <c r="R792" s="2"/>
      <c r="S792" s="2"/>
      <c r="T792" s="2"/>
      <c r="U792" s="2"/>
      <c r="V792" s="2"/>
      <c r="W792" s="2"/>
      <c r="X792" s="2"/>
      <c r="Y792" s="2"/>
      <c r="Z792" s="2"/>
      <c r="AA792" s="2"/>
    </row>
    <row r="793" spans="2:27" ht="16.5" customHeight="1">
      <c r="B793" s="2"/>
      <c r="C793" s="2"/>
      <c r="D793" s="5"/>
      <c r="E793" s="2"/>
      <c r="F793" s="2"/>
      <c r="G793" s="2"/>
      <c r="H793" s="2"/>
      <c r="I793" s="2"/>
      <c r="J793" s="2"/>
      <c r="K793" s="2"/>
      <c r="L793" s="2"/>
      <c r="M793" s="2"/>
      <c r="N793" s="2"/>
      <c r="O793" s="2"/>
      <c r="P793" s="2"/>
      <c r="Q793" s="2"/>
      <c r="R793" s="2"/>
      <c r="S793" s="2"/>
      <c r="T793" s="2"/>
      <c r="U793" s="2"/>
      <c r="V793" s="2"/>
      <c r="W793" s="2"/>
      <c r="X793" s="2"/>
      <c r="Y793" s="2"/>
      <c r="Z793" s="2"/>
      <c r="AA793" s="2"/>
    </row>
    <row r="794" spans="2:27" ht="16.5" customHeight="1">
      <c r="B794" s="2"/>
      <c r="C794" s="2"/>
      <c r="D794" s="5"/>
      <c r="E794" s="2"/>
      <c r="F794" s="2"/>
      <c r="G794" s="2"/>
      <c r="H794" s="2"/>
      <c r="I794" s="2"/>
      <c r="J794" s="2"/>
      <c r="K794" s="2"/>
      <c r="L794" s="2"/>
      <c r="M794" s="2"/>
      <c r="N794" s="2"/>
      <c r="O794" s="2"/>
      <c r="P794" s="2"/>
      <c r="Q794" s="2"/>
      <c r="R794" s="2"/>
      <c r="S794" s="2"/>
      <c r="T794" s="2"/>
      <c r="U794" s="2"/>
      <c r="V794" s="2"/>
      <c r="W794" s="2"/>
      <c r="X794" s="2"/>
      <c r="Y794" s="2"/>
      <c r="Z794" s="2"/>
      <c r="AA794" s="2"/>
    </row>
    <row r="795" spans="2:27" ht="16.5" customHeight="1">
      <c r="B795" s="2"/>
      <c r="C795" s="2"/>
      <c r="D795" s="5"/>
      <c r="E795" s="2"/>
      <c r="F795" s="2"/>
      <c r="G795" s="2"/>
      <c r="H795" s="2"/>
      <c r="I795" s="2"/>
      <c r="J795" s="2"/>
      <c r="K795" s="2"/>
      <c r="L795" s="2"/>
      <c r="M795" s="2"/>
      <c r="N795" s="2"/>
      <c r="O795" s="2"/>
      <c r="P795" s="2"/>
      <c r="Q795" s="2"/>
      <c r="R795" s="2"/>
      <c r="S795" s="2"/>
      <c r="T795" s="2"/>
      <c r="U795" s="2"/>
      <c r="V795" s="2"/>
      <c r="W795" s="2"/>
      <c r="X795" s="2"/>
      <c r="Y795" s="2"/>
      <c r="Z795" s="2"/>
      <c r="AA795" s="2"/>
    </row>
    <row r="796" spans="2:27" ht="16.5" customHeight="1">
      <c r="B796" s="2"/>
      <c r="C796" s="2"/>
      <c r="D796" s="5"/>
      <c r="E796" s="2"/>
      <c r="F796" s="2"/>
      <c r="G796" s="2"/>
      <c r="H796" s="2"/>
      <c r="I796" s="2"/>
      <c r="J796" s="2"/>
      <c r="K796" s="2"/>
      <c r="L796" s="2"/>
      <c r="M796" s="2"/>
      <c r="N796" s="2"/>
      <c r="O796" s="2"/>
      <c r="P796" s="2"/>
      <c r="Q796" s="2"/>
      <c r="R796" s="2"/>
      <c r="S796" s="2"/>
      <c r="T796" s="2"/>
      <c r="U796" s="2"/>
      <c r="V796" s="2"/>
      <c r="W796" s="2"/>
      <c r="X796" s="2"/>
      <c r="Y796" s="2"/>
      <c r="Z796" s="2"/>
      <c r="AA796" s="2"/>
    </row>
    <row r="797" spans="2:27" ht="16.5" customHeight="1">
      <c r="B797" s="2"/>
      <c r="C797" s="2"/>
      <c r="D797" s="5"/>
      <c r="E797" s="2"/>
      <c r="F797" s="2"/>
      <c r="G797" s="2"/>
      <c r="H797" s="2"/>
      <c r="I797" s="2"/>
      <c r="J797" s="2"/>
      <c r="K797" s="2"/>
      <c r="L797" s="2"/>
      <c r="M797" s="2"/>
      <c r="N797" s="2"/>
      <c r="O797" s="2"/>
      <c r="P797" s="2"/>
      <c r="Q797" s="2"/>
      <c r="R797" s="2"/>
      <c r="S797" s="2"/>
      <c r="T797" s="2"/>
      <c r="U797" s="2"/>
      <c r="V797" s="2"/>
      <c r="W797" s="2"/>
      <c r="X797" s="2"/>
      <c r="Y797" s="2"/>
      <c r="Z797" s="2"/>
      <c r="AA797" s="2"/>
    </row>
    <row r="798" spans="2:27" ht="16.5" customHeight="1">
      <c r="B798" s="2"/>
      <c r="C798" s="2"/>
      <c r="D798" s="5"/>
      <c r="E798" s="2"/>
      <c r="F798" s="2"/>
      <c r="G798" s="2"/>
      <c r="H798" s="2"/>
      <c r="I798" s="2"/>
      <c r="J798" s="2"/>
      <c r="K798" s="2"/>
      <c r="L798" s="2"/>
      <c r="M798" s="2"/>
      <c r="N798" s="2"/>
      <c r="O798" s="2"/>
      <c r="P798" s="2"/>
      <c r="Q798" s="2"/>
      <c r="R798" s="2"/>
      <c r="S798" s="2"/>
      <c r="T798" s="2"/>
      <c r="U798" s="2"/>
      <c r="V798" s="2"/>
      <c r="W798" s="2"/>
      <c r="X798" s="2"/>
      <c r="Y798" s="2"/>
      <c r="Z798" s="2"/>
      <c r="AA798" s="2"/>
    </row>
    <row r="799" spans="2:27" ht="16.5" customHeight="1">
      <c r="B799" s="2"/>
      <c r="C799" s="2"/>
      <c r="D799" s="5"/>
      <c r="E799" s="2"/>
      <c r="F799" s="2"/>
      <c r="G799" s="2"/>
      <c r="H799" s="2"/>
      <c r="I799" s="2"/>
      <c r="J799" s="2"/>
      <c r="K799" s="2"/>
      <c r="L799" s="2"/>
      <c r="M799" s="2"/>
      <c r="N799" s="2"/>
      <c r="O799" s="2"/>
      <c r="P799" s="2"/>
      <c r="Q799" s="2"/>
      <c r="R799" s="2"/>
      <c r="S799" s="2"/>
      <c r="T799" s="2"/>
      <c r="U799" s="2"/>
      <c r="V799" s="2"/>
      <c r="W799" s="2"/>
      <c r="X799" s="2"/>
      <c r="Y799" s="2"/>
      <c r="Z799" s="2"/>
      <c r="AA799" s="2"/>
    </row>
    <row r="800" spans="2:27" ht="16.5" customHeight="1">
      <c r="B800" s="2"/>
      <c r="C800" s="2"/>
      <c r="D800" s="5"/>
      <c r="E800" s="2"/>
      <c r="F800" s="2"/>
      <c r="G800" s="2"/>
      <c r="H800" s="2"/>
      <c r="I800" s="2"/>
      <c r="J800" s="2"/>
      <c r="K800" s="2"/>
      <c r="L800" s="2"/>
      <c r="M800" s="2"/>
      <c r="N800" s="2"/>
      <c r="O800" s="2"/>
      <c r="P800" s="2"/>
      <c r="Q800" s="2"/>
      <c r="R800" s="2"/>
      <c r="S800" s="2"/>
      <c r="T800" s="2"/>
      <c r="U800" s="2"/>
      <c r="V800" s="2"/>
      <c r="W800" s="2"/>
      <c r="X800" s="2"/>
      <c r="Y800" s="2"/>
      <c r="Z800" s="2"/>
      <c r="AA800" s="2"/>
    </row>
    <row r="801" spans="2:27" ht="16.5" customHeight="1">
      <c r="B801" s="2"/>
      <c r="C801" s="2"/>
      <c r="D801" s="5"/>
      <c r="E801" s="2"/>
      <c r="F801" s="2"/>
      <c r="G801" s="2"/>
      <c r="H801" s="2"/>
      <c r="I801" s="2"/>
      <c r="J801" s="2"/>
      <c r="K801" s="2"/>
      <c r="L801" s="2"/>
      <c r="M801" s="2"/>
      <c r="N801" s="2"/>
      <c r="O801" s="2"/>
      <c r="P801" s="2"/>
      <c r="Q801" s="2"/>
      <c r="R801" s="2"/>
      <c r="S801" s="2"/>
      <c r="T801" s="2"/>
      <c r="U801" s="2"/>
      <c r="V801" s="2"/>
      <c r="W801" s="2"/>
      <c r="X801" s="2"/>
      <c r="Y801" s="2"/>
      <c r="Z801" s="2"/>
      <c r="AA801" s="2"/>
    </row>
    <row r="802" spans="2:27" ht="16.5" customHeight="1">
      <c r="B802" s="2"/>
      <c r="C802" s="2"/>
      <c r="D802" s="5"/>
      <c r="E802" s="2"/>
      <c r="F802" s="2"/>
      <c r="G802" s="2"/>
      <c r="H802" s="2"/>
      <c r="I802" s="2"/>
      <c r="J802" s="2"/>
      <c r="K802" s="2"/>
      <c r="L802" s="2"/>
      <c r="M802" s="2"/>
      <c r="N802" s="2"/>
      <c r="O802" s="2"/>
      <c r="P802" s="2"/>
      <c r="Q802" s="2"/>
      <c r="R802" s="2"/>
      <c r="S802" s="2"/>
      <c r="T802" s="2"/>
      <c r="U802" s="2"/>
      <c r="V802" s="2"/>
      <c r="W802" s="2"/>
      <c r="X802" s="2"/>
      <c r="Y802" s="2"/>
      <c r="Z802" s="2"/>
      <c r="AA802" s="2"/>
    </row>
    <row r="803" spans="2:27" ht="16.5" customHeight="1">
      <c r="B803" s="2"/>
      <c r="C803" s="2"/>
      <c r="D803" s="5"/>
      <c r="E803" s="2"/>
      <c r="F803" s="2"/>
      <c r="G803" s="2"/>
      <c r="H803" s="2"/>
      <c r="I803" s="2"/>
      <c r="J803" s="2"/>
      <c r="K803" s="2"/>
      <c r="L803" s="2"/>
      <c r="M803" s="2"/>
      <c r="N803" s="2"/>
      <c r="O803" s="2"/>
      <c r="P803" s="2"/>
      <c r="Q803" s="2"/>
      <c r="R803" s="2"/>
      <c r="S803" s="2"/>
      <c r="T803" s="2"/>
      <c r="U803" s="2"/>
      <c r="V803" s="2"/>
      <c r="W803" s="2"/>
      <c r="X803" s="2"/>
      <c r="Y803" s="2"/>
      <c r="Z803" s="2"/>
      <c r="AA803" s="2"/>
    </row>
    <row r="804" spans="2:27" ht="16.5" customHeight="1">
      <c r="B804" s="2"/>
      <c r="C804" s="2"/>
      <c r="D804" s="5"/>
      <c r="E804" s="2"/>
      <c r="F804" s="2"/>
      <c r="G804" s="2"/>
      <c r="H804" s="2"/>
      <c r="I804" s="2"/>
      <c r="J804" s="2"/>
      <c r="K804" s="2"/>
      <c r="L804" s="2"/>
      <c r="M804" s="2"/>
      <c r="N804" s="2"/>
      <c r="O804" s="2"/>
      <c r="P804" s="2"/>
      <c r="Q804" s="2"/>
      <c r="R804" s="2"/>
      <c r="S804" s="2"/>
      <c r="T804" s="2"/>
      <c r="U804" s="2"/>
      <c r="V804" s="2"/>
      <c r="W804" s="2"/>
      <c r="X804" s="2"/>
      <c r="Y804" s="2"/>
      <c r="Z804" s="2"/>
      <c r="AA804" s="2"/>
    </row>
    <row r="805" spans="2:27" ht="16.5" customHeight="1">
      <c r="B805" s="2"/>
      <c r="C805" s="2"/>
      <c r="D805" s="5"/>
      <c r="E805" s="2"/>
      <c r="F805" s="2"/>
      <c r="G805" s="2"/>
      <c r="H805" s="2"/>
      <c r="I805" s="2"/>
      <c r="J805" s="2"/>
      <c r="K805" s="2"/>
      <c r="L805" s="2"/>
      <c r="M805" s="2"/>
      <c r="N805" s="2"/>
      <c r="O805" s="2"/>
      <c r="P805" s="2"/>
      <c r="Q805" s="2"/>
      <c r="R805" s="2"/>
      <c r="S805" s="2"/>
      <c r="T805" s="2"/>
      <c r="U805" s="2"/>
      <c r="V805" s="2"/>
      <c r="W805" s="2"/>
      <c r="X805" s="2"/>
      <c r="Y805" s="2"/>
      <c r="Z805" s="2"/>
      <c r="AA805" s="2"/>
    </row>
    <row r="806" spans="2:27" ht="16.5" customHeight="1">
      <c r="B806" s="2"/>
      <c r="C806" s="2"/>
      <c r="D806" s="5"/>
      <c r="E806" s="2"/>
      <c r="F806" s="2"/>
      <c r="G806" s="2"/>
      <c r="H806" s="2"/>
      <c r="I806" s="2"/>
      <c r="J806" s="2"/>
      <c r="K806" s="2"/>
      <c r="L806" s="2"/>
      <c r="M806" s="2"/>
      <c r="N806" s="2"/>
      <c r="O806" s="2"/>
      <c r="P806" s="2"/>
      <c r="Q806" s="2"/>
      <c r="R806" s="2"/>
      <c r="S806" s="2"/>
      <c r="T806" s="2"/>
      <c r="U806" s="2"/>
      <c r="V806" s="2"/>
      <c r="W806" s="2"/>
      <c r="X806" s="2"/>
      <c r="Y806" s="2"/>
      <c r="Z806" s="2"/>
      <c r="AA806" s="2"/>
    </row>
    <row r="807" spans="2:27" ht="16.5" customHeight="1">
      <c r="B807" s="2"/>
      <c r="C807" s="2"/>
      <c r="D807" s="5"/>
      <c r="E807" s="2"/>
      <c r="F807" s="2"/>
      <c r="G807" s="2"/>
      <c r="H807" s="2"/>
      <c r="I807" s="2"/>
      <c r="J807" s="2"/>
      <c r="K807" s="2"/>
      <c r="L807" s="2"/>
      <c r="M807" s="2"/>
      <c r="N807" s="2"/>
      <c r="O807" s="2"/>
      <c r="P807" s="2"/>
      <c r="Q807" s="2"/>
      <c r="R807" s="2"/>
      <c r="S807" s="2"/>
      <c r="T807" s="2"/>
      <c r="U807" s="2"/>
      <c r="V807" s="2"/>
      <c r="W807" s="2"/>
      <c r="X807" s="2"/>
      <c r="Y807" s="2"/>
      <c r="Z807" s="2"/>
      <c r="AA807" s="2"/>
    </row>
    <row r="808" spans="2:27" ht="16.5" customHeight="1">
      <c r="B808" s="2"/>
      <c r="C808" s="2"/>
      <c r="D808" s="5"/>
      <c r="E808" s="2"/>
      <c r="F808" s="2"/>
      <c r="G808" s="2"/>
      <c r="H808" s="2"/>
      <c r="I808" s="2"/>
      <c r="J808" s="2"/>
      <c r="K808" s="2"/>
      <c r="L808" s="2"/>
      <c r="M808" s="2"/>
      <c r="N808" s="2"/>
      <c r="O808" s="2"/>
      <c r="P808" s="2"/>
      <c r="Q808" s="2"/>
      <c r="R808" s="2"/>
      <c r="S808" s="2"/>
      <c r="T808" s="2"/>
      <c r="U808" s="2"/>
      <c r="V808" s="2"/>
      <c r="W808" s="2"/>
      <c r="X808" s="2"/>
      <c r="Y808" s="2"/>
      <c r="Z808" s="2"/>
      <c r="AA808" s="2"/>
    </row>
    <row r="809" spans="2:27" ht="16.5" customHeight="1">
      <c r="B809" s="2"/>
      <c r="C809" s="2"/>
      <c r="D809" s="5"/>
      <c r="E809" s="2"/>
      <c r="F809" s="2"/>
      <c r="G809" s="2"/>
      <c r="H809" s="2"/>
      <c r="I809" s="2"/>
      <c r="J809" s="2"/>
      <c r="K809" s="2"/>
      <c r="L809" s="2"/>
      <c r="M809" s="2"/>
      <c r="N809" s="2"/>
      <c r="O809" s="2"/>
      <c r="P809" s="2"/>
      <c r="Q809" s="2"/>
      <c r="R809" s="2"/>
      <c r="S809" s="2"/>
      <c r="T809" s="2"/>
      <c r="U809" s="2"/>
      <c r="V809" s="2"/>
      <c r="W809" s="2"/>
      <c r="X809" s="2"/>
      <c r="Y809" s="2"/>
      <c r="Z809" s="2"/>
      <c r="AA809" s="2"/>
    </row>
    <row r="810" spans="2:27" ht="16.5" customHeight="1">
      <c r="B810" s="2"/>
      <c r="C810" s="2"/>
      <c r="D810" s="5"/>
      <c r="E810" s="2"/>
      <c r="F810" s="2"/>
      <c r="G810" s="2"/>
      <c r="H810" s="2"/>
      <c r="I810" s="2"/>
      <c r="J810" s="2"/>
      <c r="K810" s="2"/>
      <c r="L810" s="2"/>
      <c r="M810" s="2"/>
      <c r="N810" s="2"/>
      <c r="O810" s="2"/>
      <c r="P810" s="2"/>
      <c r="Q810" s="2"/>
      <c r="R810" s="2"/>
      <c r="S810" s="2"/>
      <c r="T810" s="2"/>
      <c r="U810" s="2"/>
      <c r="V810" s="2"/>
      <c r="W810" s="2"/>
      <c r="X810" s="2"/>
      <c r="Y810" s="2"/>
      <c r="Z810" s="2"/>
      <c r="AA810" s="2"/>
    </row>
    <row r="811" spans="2:27" ht="16.5" customHeight="1">
      <c r="B811" s="2"/>
      <c r="C811" s="2"/>
      <c r="D811" s="5"/>
      <c r="E811" s="2"/>
      <c r="F811" s="2"/>
      <c r="G811" s="2"/>
      <c r="H811" s="2"/>
      <c r="I811" s="2"/>
      <c r="J811" s="2"/>
      <c r="K811" s="2"/>
      <c r="L811" s="2"/>
      <c r="M811" s="2"/>
      <c r="N811" s="2"/>
      <c r="O811" s="2"/>
      <c r="P811" s="2"/>
      <c r="Q811" s="2"/>
      <c r="R811" s="2"/>
      <c r="S811" s="2"/>
      <c r="T811" s="2"/>
      <c r="U811" s="2"/>
      <c r="V811" s="2"/>
      <c r="W811" s="2"/>
      <c r="X811" s="2"/>
      <c r="Y811" s="2"/>
      <c r="Z811" s="2"/>
      <c r="AA811" s="2"/>
    </row>
    <row r="812" spans="2:27" ht="16.5" customHeight="1">
      <c r="B812" s="2"/>
      <c r="C812" s="2"/>
      <c r="D812" s="5"/>
      <c r="E812" s="2"/>
      <c r="F812" s="2"/>
      <c r="G812" s="2"/>
      <c r="H812" s="2"/>
      <c r="I812" s="2"/>
      <c r="J812" s="2"/>
      <c r="K812" s="2"/>
      <c r="L812" s="2"/>
      <c r="M812" s="2"/>
      <c r="N812" s="2"/>
      <c r="O812" s="2"/>
      <c r="P812" s="2"/>
      <c r="Q812" s="2"/>
      <c r="R812" s="2"/>
      <c r="S812" s="2"/>
      <c r="T812" s="2"/>
      <c r="U812" s="2"/>
      <c r="V812" s="2"/>
      <c r="W812" s="2"/>
      <c r="X812" s="2"/>
      <c r="Y812" s="2"/>
      <c r="Z812" s="2"/>
      <c r="AA812" s="2"/>
    </row>
    <row r="813" spans="2:27" ht="16.5" customHeight="1">
      <c r="B813" s="2"/>
      <c r="C813" s="2"/>
      <c r="D813" s="5"/>
      <c r="E813" s="2"/>
      <c r="F813" s="2"/>
      <c r="G813" s="2"/>
      <c r="H813" s="2"/>
      <c r="I813" s="2"/>
      <c r="J813" s="2"/>
      <c r="K813" s="2"/>
      <c r="L813" s="2"/>
      <c r="M813" s="2"/>
      <c r="N813" s="2"/>
      <c r="O813" s="2"/>
      <c r="P813" s="2"/>
      <c r="Q813" s="2"/>
      <c r="R813" s="2"/>
      <c r="S813" s="2"/>
      <c r="T813" s="2"/>
      <c r="U813" s="2"/>
      <c r="V813" s="2"/>
      <c r="W813" s="2"/>
      <c r="X813" s="2"/>
      <c r="Y813" s="2"/>
      <c r="Z813" s="2"/>
      <c r="AA813" s="2"/>
    </row>
    <row r="814" spans="2:27" ht="16.5" customHeight="1">
      <c r="B814" s="2"/>
      <c r="C814" s="2"/>
      <c r="D814" s="5"/>
      <c r="E814" s="2"/>
      <c r="F814" s="2"/>
      <c r="G814" s="2"/>
      <c r="H814" s="2"/>
      <c r="I814" s="2"/>
      <c r="J814" s="2"/>
      <c r="K814" s="2"/>
      <c r="L814" s="2"/>
      <c r="M814" s="2"/>
      <c r="N814" s="2"/>
      <c r="O814" s="2"/>
      <c r="P814" s="2"/>
      <c r="Q814" s="2"/>
      <c r="R814" s="2"/>
      <c r="S814" s="2"/>
      <c r="T814" s="2"/>
      <c r="U814" s="2"/>
      <c r="V814" s="2"/>
      <c r="W814" s="2"/>
      <c r="X814" s="2"/>
      <c r="Y814" s="2"/>
      <c r="Z814" s="2"/>
      <c r="AA814" s="2"/>
    </row>
    <row r="815" spans="2:27" ht="16.5" customHeight="1">
      <c r="B815" s="2"/>
      <c r="C815" s="2"/>
      <c r="D815" s="5"/>
      <c r="E815" s="2"/>
      <c r="F815" s="2"/>
      <c r="G815" s="2"/>
      <c r="H815" s="2"/>
      <c r="I815" s="2"/>
      <c r="J815" s="2"/>
      <c r="K815" s="2"/>
      <c r="L815" s="2"/>
      <c r="M815" s="2"/>
      <c r="N815" s="2"/>
      <c r="O815" s="2"/>
      <c r="P815" s="2"/>
      <c r="Q815" s="2"/>
      <c r="R815" s="2"/>
      <c r="S815" s="2"/>
      <c r="T815" s="2"/>
      <c r="U815" s="2"/>
      <c r="V815" s="2"/>
      <c r="W815" s="2"/>
      <c r="X815" s="2"/>
      <c r="Y815" s="2"/>
      <c r="Z815" s="2"/>
      <c r="AA815" s="2"/>
    </row>
    <row r="816" spans="2:27" ht="16.5" customHeight="1">
      <c r="B816" s="2"/>
      <c r="C816" s="2"/>
      <c r="D816" s="5"/>
      <c r="E816" s="2"/>
      <c r="F816" s="2"/>
      <c r="G816" s="2"/>
      <c r="H816" s="2"/>
      <c r="I816" s="2"/>
      <c r="J816" s="2"/>
      <c r="K816" s="2"/>
      <c r="L816" s="2"/>
      <c r="M816" s="2"/>
      <c r="N816" s="2"/>
      <c r="O816" s="2"/>
      <c r="P816" s="2"/>
      <c r="Q816" s="2"/>
      <c r="R816" s="2"/>
      <c r="S816" s="2"/>
      <c r="T816" s="2"/>
      <c r="U816" s="2"/>
      <c r="V816" s="2"/>
      <c r="W816" s="2"/>
      <c r="X816" s="2"/>
      <c r="Y816" s="2"/>
      <c r="Z816" s="2"/>
      <c r="AA816" s="2"/>
    </row>
    <row r="817" spans="2:27" ht="16.5" customHeight="1">
      <c r="B817" s="2"/>
      <c r="C817" s="2"/>
      <c r="D817" s="5"/>
      <c r="E817" s="2"/>
      <c r="F817" s="2"/>
      <c r="G817" s="2"/>
      <c r="H817" s="2"/>
      <c r="I817" s="2"/>
      <c r="J817" s="2"/>
      <c r="K817" s="2"/>
      <c r="L817" s="2"/>
      <c r="M817" s="2"/>
      <c r="N817" s="2"/>
      <c r="O817" s="2"/>
      <c r="P817" s="2"/>
      <c r="Q817" s="2"/>
      <c r="R817" s="2"/>
      <c r="S817" s="2"/>
      <c r="T817" s="2"/>
      <c r="U817" s="2"/>
      <c r="V817" s="2"/>
      <c r="W817" s="2"/>
      <c r="X817" s="2"/>
      <c r="Y817" s="2"/>
      <c r="Z817" s="2"/>
      <c r="AA817" s="2"/>
    </row>
    <row r="818" spans="2:27" ht="16.5" customHeight="1">
      <c r="B818" s="2"/>
      <c r="C818" s="2"/>
      <c r="D818" s="5"/>
      <c r="E818" s="2"/>
      <c r="F818" s="2"/>
      <c r="G818" s="2"/>
      <c r="H818" s="2"/>
      <c r="I818" s="2"/>
      <c r="J818" s="2"/>
      <c r="K818" s="2"/>
      <c r="L818" s="2"/>
      <c r="M818" s="2"/>
      <c r="N818" s="2"/>
      <c r="O818" s="2"/>
      <c r="P818" s="2"/>
      <c r="Q818" s="2"/>
      <c r="R818" s="2"/>
      <c r="S818" s="2"/>
      <c r="T818" s="2"/>
      <c r="U818" s="2"/>
      <c r="V818" s="2"/>
      <c r="W818" s="2"/>
      <c r="X818" s="2"/>
      <c r="Y818" s="2"/>
      <c r="Z818" s="2"/>
      <c r="AA818" s="2"/>
    </row>
    <row r="819" spans="2:27" ht="16.5" customHeight="1">
      <c r="B819" s="2"/>
      <c r="C819" s="2"/>
      <c r="D819" s="5"/>
      <c r="E819" s="2"/>
      <c r="F819" s="2"/>
      <c r="G819" s="2"/>
      <c r="H819" s="2"/>
      <c r="I819" s="2"/>
      <c r="J819" s="2"/>
      <c r="K819" s="2"/>
      <c r="L819" s="2"/>
      <c r="M819" s="2"/>
      <c r="N819" s="2"/>
      <c r="O819" s="2"/>
      <c r="P819" s="2"/>
      <c r="Q819" s="2"/>
      <c r="R819" s="2"/>
      <c r="S819" s="2"/>
      <c r="T819" s="2"/>
      <c r="U819" s="2"/>
      <c r="V819" s="2"/>
      <c r="W819" s="2"/>
      <c r="X819" s="2"/>
      <c r="Y819" s="2"/>
      <c r="Z819" s="2"/>
      <c r="AA819" s="2"/>
    </row>
    <row r="820" spans="2:27" ht="16.5" customHeight="1">
      <c r="B820" s="2"/>
      <c r="C820" s="2"/>
      <c r="D820" s="5"/>
      <c r="E820" s="2"/>
      <c r="F820" s="2"/>
      <c r="G820" s="2"/>
      <c r="H820" s="2"/>
      <c r="I820" s="2"/>
      <c r="J820" s="2"/>
      <c r="K820" s="2"/>
      <c r="L820" s="2"/>
      <c r="M820" s="2"/>
      <c r="N820" s="2"/>
      <c r="O820" s="2"/>
      <c r="P820" s="2"/>
      <c r="Q820" s="2"/>
      <c r="R820" s="2"/>
      <c r="S820" s="2"/>
      <c r="T820" s="2"/>
      <c r="U820" s="2"/>
      <c r="V820" s="2"/>
      <c r="W820" s="2"/>
      <c r="X820" s="2"/>
      <c r="Y820" s="2"/>
      <c r="Z820" s="2"/>
      <c r="AA820" s="2"/>
    </row>
    <row r="821" spans="2:27" ht="16.5" customHeight="1">
      <c r="B821" s="2"/>
      <c r="C821" s="2"/>
      <c r="D821" s="5"/>
      <c r="E821" s="2"/>
      <c r="F821" s="2"/>
      <c r="G821" s="2"/>
      <c r="H821" s="2"/>
      <c r="I821" s="2"/>
      <c r="J821" s="2"/>
      <c r="K821" s="2"/>
      <c r="L821" s="2"/>
      <c r="M821" s="2"/>
      <c r="N821" s="2"/>
      <c r="O821" s="2"/>
      <c r="P821" s="2"/>
      <c r="Q821" s="2"/>
      <c r="R821" s="2"/>
      <c r="S821" s="2"/>
      <c r="T821" s="2"/>
      <c r="U821" s="2"/>
      <c r="V821" s="2"/>
      <c r="W821" s="2"/>
      <c r="X821" s="2"/>
      <c r="Y821" s="2"/>
      <c r="Z821" s="2"/>
      <c r="AA821" s="2"/>
    </row>
    <row r="822" spans="2:27" ht="16.5" customHeight="1">
      <c r="B822" s="2"/>
      <c r="C822" s="2"/>
      <c r="D822" s="5"/>
      <c r="E822" s="2"/>
      <c r="F822" s="2"/>
      <c r="G822" s="2"/>
      <c r="H822" s="2"/>
      <c r="I822" s="2"/>
      <c r="J822" s="2"/>
      <c r="K822" s="2"/>
      <c r="L822" s="2"/>
      <c r="M822" s="2"/>
      <c r="N822" s="2"/>
      <c r="O822" s="2"/>
      <c r="P822" s="2"/>
      <c r="Q822" s="2"/>
      <c r="R822" s="2"/>
      <c r="S822" s="2"/>
      <c r="T822" s="2"/>
      <c r="U822" s="2"/>
      <c r="V822" s="2"/>
      <c r="W822" s="2"/>
      <c r="X822" s="2"/>
      <c r="Y822" s="2"/>
      <c r="Z822" s="2"/>
      <c r="AA822" s="2"/>
    </row>
    <row r="823" spans="2:27" ht="16.5" customHeight="1">
      <c r="B823" s="2"/>
      <c r="C823" s="2"/>
      <c r="D823" s="5"/>
      <c r="E823" s="2"/>
      <c r="F823" s="2"/>
      <c r="G823" s="2"/>
      <c r="H823" s="2"/>
      <c r="I823" s="2"/>
      <c r="J823" s="2"/>
      <c r="K823" s="2"/>
      <c r="L823" s="2"/>
      <c r="M823" s="2"/>
      <c r="N823" s="2"/>
      <c r="O823" s="2"/>
      <c r="P823" s="2"/>
      <c r="Q823" s="2"/>
      <c r="R823" s="2"/>
      <c r="S823" s="2"/>
      <c r="T823" s="2"/>
      <c r="U823" s="2"/>
      <c r="V823" s="2"/>
      <c r="W823" s="2"/>
      <c r="X823" s="2"/>
      <c r="Y823" s="2"/>
      <c r="Z823" s="2"/>
      <c r="AA823" s="2"/>
    </row>
    <row r="824" spans="2:27" ht="16.5" customHeight="1">
      <c r="B824" s="2"/>
      <c r="C824" s="2"/>
      <c r="D824" s="5"/>
      <c r="E824" s="2"/>
      <c r="F824" s="2"/>
      <c r="G824" s="2"/>
      <c r="H824" s="2"/>
      <c r="I824" s="2"/>
      <c r="J824" s="2"/>
      <c r="K824" s="2"/>
      <c r="L824" s="2"/>
      <c r="M824" s="2"/>
      <c r="N824" s="2"/>
      <c r="O824" s="2"/>
      <c r="P824" s="2"/>
      <c r="Q824" s="2"/>
      <c r="R824" s="2"/>
      <c r="S824" s="2"/>
      <c r="T824" s="2"/>
      <c r="U824" s="2"/>
      <c r="V824" s="2"/>
      <c r="W824" s="2"/>
      <c r="X824" s="2"/>
      <c r="Y824" s="2"/>
      <c r="Z824" s="2"/>
      <c r="AA824" s="2"/>
    </row>
    <row r="825" spans="2:27" ht="16.5" customHeight="1">
      <c r="B825" s="2"/>
      <c r="C825" s="2"/>
      <c r="D825" s="5"/>
      <c r="E825" s="2"/>
      <c r="F825" s="2"/>
      <c r="G825" s="2"/>
      <c r="H825" s="2"/>
      <c r="I825" s="2"/>
      <c r="J825" s="2"/>
      <c r="K825" s="2"/>
      <c r="L825" s="2"/>
      <c r="M825" s="2"/>
      <c r="N825" s="2"/>
      <c r="O825" s="2"/>
      <c r="P825" s="2"/>
      <c r="Q825" s="2"/>
      <c r="R825" s="2"/>
      <c r="S825" s="2"/>
      <c r="T825" s="2"/>
      <c r="U825" s="2"/>
      <c r="V825" s="2"/>
      <c r="W825" s="2"/>
      <c r="X825" s="2"/>
      <c r="Y825" s="2"/>
      <c r="Z825" s="2"/>
      <c r="AA825" s="2"/>
    </row>
    <row r="826" spans="2:27" ht="16.5" customHeight="1">
      <c r="B826" s="2"/>
      <c r="C826" s="2"/>
      <c r="D826" s="5"/>
      <c r="E826" s="2"/>
      <c r="F826" s="2"/>
      <c r="G826" s="2"/>
      <c r="H826" s="2"/>
      <c r="I826" s="2"/>
      <c r="J826" s="2"/>
      <c r="K826" s="2"/>
      <c r="L826" s="2"/>
      <c r="M826" s="2"/>
      <c r="N826" s="2"/>
      <c r="O826" s="2"/>
      <c r="P826" s="2"/>
      <c r="Q826" s="2"/>
      <c r="R826" s="2"/>
      <c r="S826" s="2"/>
      <c r="T826" s="2"/>
      <c r="U826" s="2"/>
      <c r="V826" s="2"/>
      <c r="W826" s="2"/>
      <c r="X826" s="2"/>
      <c r="Y826" s="2"/>
      <c r="Z826" s="2"/>
      <c r="AA826" s="2"/>
    </row>
    <row r="827" spans="2:27" ht="16.5" customHeight="1">
      <c r="B827" s="2"/>
      <c r="C827" s="2"/>
      <c r="D827" s="5"/>
      <c r="E827" s="2"/>
      <c r="F827" s="2"/>
      <c r="G827" s="2"/>
      <c r="H827" s="2"/>
      <c r="I827" s="2"/>
      <c r="J827" s="2"/>
      <c r="K827" s="2"/>
      <c r="L827" s="2"/>
      <c r="M827" s="2"/>
      <c r="N827" s="2"/>
      <c r="O827" s="2"/>
      <c r="P827" s="2"/>
      <c r="Q827" s="2"/>
      <c r="R827" s="2"/>
      <c r="S827" s="2"/>
      <c r="T827" s="2"/>
      <c r="U827" s="2"/>
      <c r="V827" s="2"/>
      <c r="W827" s="2"/>
      <c r="X827" s="2"/>
      <c r="Y827" s="2"/>
      <c r="Z827" s="2"/>
      <c r="AA827" s="2"/>
    </row>
    <row r="828" spans="2:27" ht="16.5" customHeight="1">
      <c r="B828" s="2"/>
      <c r="C828" s="2"/>
      <c r="D828" s="5"/>
      <c r="E828" s="2"/>
      <c r="F828" s="2"/>
      <c r="G828" s="2"/>
      <c r="H828" s="2"/>
      <c r="I828" s="2"/>
      <c r="J828" s="2"/>
      <c r="K828" s="2"/>
      <c r="L828" s="2"/>
      <c r="M828" s="2"/>
      <c r="N828" s="2"/>
      <c r="O828" s="2"/>
      <c r="P828" s="2"/>
      <c r="Q828" s="2"/>
      <c r="R828" s="2"/>
      <c r="S828" s="2"/>
      <c r="T828" s="2"/>
      <c r="U828" s="2"/>
      <c r="V828" s="2"/>
      <c r="W828" s="2"/>
      <c r="X828" s="2"/>
      <c r="Y828" s="2"/>
      <c r="Z828" s="2"/>
      <c r="AA828" s="2"/>
    </row>
    <row r="829" spans="2:27" ht="16.5" customHeight="1">
      <c r="B829" s="2"/>
      <c r="C829" s="2"/>
      <c r="D829" s="5"/>
      <c r="E829" s="2"/>
      <c r="F829" s="2"/>
      <c r="G829" s="2"/>
      <c r="H829" s="2"/>
      <c r="I829" s="2"/>
      <c r="J829" s="2"/>
      <c r="K829" s="2"/>
      <c r="L829" s="2"/>
      <c r="M829" s="2"/>
      <c r="N829" s="2"/>
      <c r="O829" s="2"/>
      <c r="P829" s="2"/>
      <c r="Q829" s="2"/>
      <c r="R829" s="2"/>
      <c r="S829" s="2"/>
      <c r="T829" s="2"/>
      <c r="U829" s="2"/>
      <c r="V829" s="2"/>
      <c r="W829" s="2"/>
      <c r="X829" s="2"/>
      <c r="Y829" s="2"/>
      <c r="Z829" s="2"/>
      <c r="AA829" s="2"/>
    </row>
    <row r="830" spans="2:27" ht="16.5" customHeight="1">
      <c r="B830" s="2"/>
      <c r="C830" s="2"/>
      <c r="D830" s="5"/>
      <c r="E830" s="2"/>
      <c r="F830" s="2"/>
      <c r="G830" s="2"/>
      <c r="H830" s="2"/>
      <c r="I830" s="2"/>
      <c r="J830" s="2"/>
      <c r="K830" s="2"/>
      <c r="L830" s="2"/>
      <c r="M830" s="2"/>
      <c r="N830" s="2"/>
      <c r="O830" s="2"/>
      <c r="P830" s="2"/>
      <c r="Q830" s="2"/>
      <c r="R830" s="2"/>
      <c r="S830" s="2"/>
      <c r="T830" s="2"/>
      <c r="U830" s="2"/>
      <c r="V830" s="2"/>
      <c r="W830" s="2"/>
      <c r="X830" s="2"/>
      <c r="Y830" s="2"/>
      <c r="Z830" s="2"/>
      <c r="AA830" s="2"/>
    </row>
    <row r="831" spans="2:27" ht="16.5" customHeight="1">
      <c r="B831" s="2"/>
      <c r="C831" s="2"/>
      <c r="D831" s="5"/>
      <c r="E831" s="2"/>
      <c r="F831" s="2"/>
      <c r="G831" s="2"/>
      <c r="H831" s="2"/>
      <c r="I831" s="2"/>
      <c r="J831" s="2"/>
      <c r="K831" s="2"/>
      <c r="L831" s="2"/>
      <c r="M831" s="2"/>
      <c r="N831" s="2"/>
      <c r="O831" s="2"/>
      <c r="P831" s="2"/>
      <c r="Q831" s="2"/>
      <c r="R831" s="2"/>
      <c r="S831" s="2"/>
      <c r="T831" s="2"/>
      <c r="U831" s="2"/>
      <c r="V831" s="2"/>
      <c r="W831" s="2"/>
      <c r="X831" s="2"/>
      <c r="Y831" s="2"/>
      <c r="Z831" s="2"/>
      <c r="AA831" s="2"/>
    </row>
    <row r="832" spans="2:27" ht="16.5" customHeight="1">
      <c r="B832" s="2"/>
      <c r="C832" s="2"/>
      <c r="D832" s="5"/>
      <c r="E832" s="2"/>
      <c r="F832" s="2"/>
      <c r="G832" s="2"/>
      <c r="H832" s="2"/>
      <c r="I832" s="2"/>
      <c r="J832" s="2"/>
      <c r="K832" s="2"/>
      <c r="L832" s="2"/>
      <c r="M832" s="2"/>
      <c r="N832" s="2"/>
      <c r="O832" s="2"/>
      <c r="P832" s="2"/>
      <c r="Q832" s="2"/>
      <c r="R832" s="2"/>
      <c r="S832" s="2"/>
      <c r="T832" s="2"/>
      <c r="U832" s="2"/>
      <c r="V832" s="2"/>
      <c r="W832" s="2"/>
      <c r="X832" s="2"/>
      <c r="Y832" s="2"/>
      <c r="Z832" s="2"/>
      <c r="AA832" s="2"/>
    </row>
    <row r="833" spans="2:27" ht="16.5" customHeight="1">
      <c r="B833" s="2"/>
      <c r="C833" s="2"/>
      <c r="D833" s="5"/>
      <c r="E833" s="2"/>
      <c r="F833" s="2"/>
      <c r="G833" s="2"/>
      <c r="H833" s="2"/>
      <c r="I833" s="2"/>
      <c r="J833" s="2"/>
      <c r="K833" s="2"/>
      <c r="L833" s="2"/>
      <c r="M833" s="2"/>
      <c r="N833" s="2"/>
      <c r="O833" s="2"/>
      <c r="P833" s="2"/>
      <c r="Q833" s="2"/>
      <c r="R833" s="2"/>
      <c r="S833" s="2"/>
      <c r="T833" s="2"/>
      <c r="U833" s="2"/>
      <c r="V833" s="2"/>
      <c r="W833" s="2"/>
      <c r="X833" s="2"/>
      <c r="Y833" s="2"/>
      <c r="Z833" s="2"/>
      <c r="AA833" s="2"/>
    </row>
    <row r="834" spans="2:27" ht="16.5" customHeight="1">
      <c r="B834" s="2"/>
      <c r="C834" s="2"/>
      <c r="D834" s="5"/>
      <c r="E834" s="2"/>
      <c r="F834" s="2"/>
      <c r="G834" s="2"/>
      <c r="H834" s="2"/>
      <c r="I834" s="2"/>
      <c r="J834" s="2"/>
      <c r="K834" s="2"/>
      <c r="L834" s="2"/>
      <c r="M834" s="2"/>
      <c r="N834" s="2"/>
      <c r="O834" s="2"/>
      <c r="P834" s="2"/>
      <c r="Q834" s="2"/>
      <c r="R834" s="2"/>
      <c r="S834" s="2"/>
      <c r="T834" s="2"/>
      <c r="U834" s="2"/>
      <c r="V834" s="2"/>
      <c r="W834" s="2"/>
      <c r="X834" s="2"/>
      <c r="Y834" s="2"/>
      <c r="Z834" s="2"/>
      <c r="AA834" s="2"/>
    </row>
    <row r="835" spans="2:27" ht="16.5" customHeight="1">
      <c r="B835" s="2"/>
      <c r="C835" s="2"/>
      <c r="D835" s="5"/>
      <c r="E835" s="2"/>
      <c r="F835" s="2"/>
      <c r="G835" s="2"/>
      <c r="H835" s="2"/>
      <c r="I835" s="2"/>
      <c r="J835" s="2"/>
      <c r="K835" s="2"/>
      <c r="L835" s="2"/>
      <c r="M835" s="2"/>
      <c r="N835" s="2"/>
      <c r="O835" s="2"/>
      <c r="P835" s="2"/>
      <c r="Q835" s="2"/>
      <c r="R835" s="2"/>
      <c r="S835" s="2"/>
      <c r="T835" s="2"/>
      <c r="U835" s="2"/>
      <c r="V835" s="2"/>
      <c r="W835" s="2"/>
      <c r="X835" s="2"/>
      <c r="Y835" s="2"/>
      <c r="Z835" s="2"/>
      <c r="AA835" s="2"/>
    </row>
    <row r="836" spans="2:27" ht="16.5" customHeight="1">
      <c r="B836" s="2"/>
      <c r="C836" s="2"/>
      <c r="D836" s="5"/>
      <c r="E836" s="2"/>
      <c r="F836" s="2"/>
      <c r="G836" s="2"/>
      <c r="H836" s="2"/>
      <c r="I836" s="2"/>
      <c r="J836" s="2"/>
      <c r="K836" s="2"/>
      <c r="L836" s="2"/>
      <c r="M836" s="2"/>
      <c r="N836" s="2"/>
      <c r="O836" s="2"/>
      <c r="P836" s="2"/>
      <c r="Q836" s="2"/>
      <c r="R836" s="2"/>
      <c r="S836" s="2"/>
      <c r="T836" s="2"/>
      <c r="U836" s="2"/>
      <c r="V836" s="2"/>
      <c r="W836" s="2"/>
      <c r="X836" s="2"/>
      <c r="Y836" s="2"/>
      <c r="Z836" s="2"/>
      <c r="AA836" s="2"/>
    </row>
    <row r="837" spans="2:27" ht="16.5" customHeight="1">
      <c r="B837" s="2"/>
      <c r="C837" s="2"/>
      <c r="D837" s="5"/>
      <c r="E837" s="2"/>
      <c r="F837" s="2"/>
      <c r="G837" s="2"/>
      <c r="H837" s="2"/>
      <c r="I837" s="2"/>
      <c r="J837" s="2"/>
      <c r="K837" s="2"/>
      <c r="L837" s="2"/>
      <c r="M837" s="2"/>
      <c r="N837" s="2"/>
      <c r="O837" s="2"/>
      <c r="P837" s="2"/>
      <c r="Q837" s="2"/>
      <c r="R837" s="2"/>
      <c r="S837" s="2"/>
      <c r="T837" s="2"/>
      <c r="U837" s="2"/>
      <c r="V837" s="2"/>
      <c r="W837" s="2"/>
      <c r="X837" s="2"/>
      <c r="Y837" s="2"/>
      <c r="Z837" s="2"/>
      <c r="AA837" s="2"/>
    </row>
    <row r="838" spans="2:27" ht="16.5" customHeight="1">
      <c r="B838" s="2"/>
      <c r="C838" s="2"/>
      <c r="D838" s="5"/>
      <c r="E838" s="2"/>
      <c r="F838" s="2"/>
      <c r="G838" s="2"/>
      <c r="H838" s="2"/>
      <c r="I838" s="2"/>
      <c r="J838" s="2"/>
      <c r="K838" s="2"/>
      <c r="L838" s="2"/>
      <c r="M838" s="2"/>
      <c r="N838" s="2"/>
      <c r="O838" s="2"/>
      <c r="P838" s="2"/>
      <c r="Q838" s="2"/>
      <c r="R838" s="2"/>
      <c r="S838" s="2"/>
      <c r="T838" s="2"/>
      <c r="U838" s="2"/>
      <c r="V838" s="2"/>
      <c r="W838" s="2"/>
      <c r="X838" s="2"/>
      <c r="Y838" s="2"/>
      <c r="Z838" s="2"/>
      <c r="AA838" s="2"/>
    </row>
    <row r="839" spans="2:27" ht="16.5" customHeight="1">
      <c r="B839" s="2"/>
      <c r="C839" s="2"/>
      <c r="D839" s="5"/>
      <c r="E839" s="2"/>
      <c r="F839" s="2"/>
      <c r="G839" s="2"/>
      <c r="H839" s="2"/>
      <c r="I839" s="2"/>
      <c r="J839" s="2"/>
      <c r="K839" s="2"/>
      <c r="L839" s="2"/>
      <c r="M839" s="2"/>
      <c r="N839" s="2"/>
      <c r="O839" s="2"/>
      <c r="P839" s="2"/>
      <c r="Q839" s="2"/>
      <c r="R839" s="2"/>
      <c r="S839" s="2"/>
      <c r="T839" s="2"/>
      <c r="U839" s="2"/>
      <c r="V839" s="2"/>
      <c r="W839" s="2"/>
      <c r="X839" s="2"/>
      <c r="Y839" s="2"/>
      <c r="Z839" s="2"/>
      <c r="AA839" s="2"/>
    </row>
    <row r="840" spans="2:27" ht="16.5" customHeight="1">
      <c r="B840" s="2"/>
      <c r="C840" s="2"/>
      <c r="D840" s="5"/>
      <c r="E840" s="2"/>
      <c r="F840" s="2"/>
      <c r="G840" s="2"/>
      <c r="H840" s="2"/>
      <c r="I840" s="2"/>
      <c r="J840" s="2"/>
      <c r="K840" s="2"/>
      <c r="L840" s="2"/>
      <c r="M840" s="2"/>
      <c r="N840" s="2"/>
      <c r="O840" s="2"/>
      <c r="P840" s="2"/>
      <c r="Q840" s="2"/>
      <c r="R840" s="2"/>
      <c r="S840" s="2"/>
      <c r="T840" s="2"/>
      <c r="U840" s="2"/>
      <c r="V840" s="2"/>
      <c r="W840" s="2"/>
      <c r="X840" s="2"/>
      <c r="Y840" s="2"/>
      <c r="Z840" s="2"/>
      <c r="AA840" s="2"/>
    </row>
    <row r="841" spans="2:27" ht="16.5" customHeight="1">
      <c r="B841" s="2"/>
      <c r="C841" s="2"/>
      <c r="D841" s="5"/>
      <c r="E841" s="2"/>
      <c r="F841" s="2"/>
      <c r="G841" s="2"/>
      <c r="H841" s="2"/>
      <c r="I841" s="2"/>
      <c r="J841" s="2"/>
      <c r="K841" s="2"/>
      <c r="L841" s="2"/>
      <c r="M841" s="2"/>
      <c r="N841" s="2"/>
      <c r="O841" s="2"/>
      <c r="P841" s="2"/>
      <c r="Q841" s="2"/>
      <c r="R841" s="2"/>
      <c r="S841" s="2"/>
      <c r="T841" s="2"/>
      <c r="U841" s="2"/>
      <c r="V841" s="2"/>
      <c r="W841" s="2"/>
      <c r="X841" s="2"/>
      <c r="Y841" s="2"/>
      <c r="Z841" s="2"/>
      <c r="AA841" s="2"/>
    </row>
    <row r="842" spans="2:27" ht="16.5" customHeight="1">
      <c r="B842" s="2"/>
      <c r="C842" s="2"/>
      <c r="D842" s="5"/>
      <c r="E842" s="2"/>
      <c r="F842" s="2"/>
      <c r="G842" s="2"/>
      <c r="H842" s="2"/>
      <c r="I842" s="2"/>
      <c r="J842" s="2"/>
      <c r="K842" s="2"/>
      <c r="L842" s="2"/>
      <c r="M842" s="2"/>
      <c r="N842" s="2"/>
      <c r="O842" s="2"/>
      <c r="P842" s="2"/>
      <c r="Q842" s="2"/>
      <c r="R842" s="2"/>
      <c r="S842" s="2"/>
      <c r="T842" s="2"/>
      <c r="U842" s="2"/>
      <c r="V842" s="2"/>
      <c r="W842" s="2"/>
      <c r="X842" s="2"/>
      <c r="Y842" s="2"/>
      <c r="Z842" s="2"/>
      <c r="AA842" s="2"/>
    </row>
    <row r="843" spans="2:27" ht="16.5" customHeight="1">
      <c r="B843" s="2"/>
      <c r="C843" s="2"/>
      <c r="D843" s="5"/>
      <c r="E843" s="2"/>
      <c r="F843" s="2"/>
      <c r="G843" s="2"/>
      <c r="H843" s="2"/>
      <c r="I843" s="2"/>
      <c r="J843" s="2"/>
      <c r="K843" s="2"/>
      <c r="L843" s="2"/>
      <c r="M843" s="2"/>
      <c r="N843" s="2"/>
      <c r="O843" s="2"/>
      <c r="P843" s="2"/>
      <c r="Q843" s="2"/>
      <c r="R843" s="2"/>
      <c r="S843" s="2"/>
      <c r="T843" s="2"/>
      <c r="U843" s="2"/>
      <c r="V843" s="2"/>
      <c r="W843" s="2"/>
      <c r="X843" s="2"/>
      <c r="Y843" s="2"/>
      <c r="Z843" s="2"/>
      <c r="AA843" s="2"/>
    </row>
    <row r="844" spans="2:27" ht="16.5" customHeight="1">
      <c r="B844" s="2"/>
      <c r="C844" s="2"/>
      <c r="D844" s="5"/>
      <c r="E844" s="2"/>
      <c r="F844" s="2"/>
      <c r="G844" s="2"/>
      <c r="H844" s="2"/>
      <c r="I844" s="2"/>
      <c r="J844" s="2"/>
      <c r="K844" s="2"/>
      <c r="L844" s="2"/>
      <c r="M844" s="2"/>
      <c r="N844" s="2"/>
      <c r="O844" s="2"/>
      <c r="P844" s="2"/>
      <c r="Q844" s="2"/>
      <c r="R844" s="2"/>
      <c r="S844" s="2"/>
      <c r="T844" s="2"/>
      <c r="U844" s="2"/>
      <c r="V844" s="2"/>
      <c r="W844" s="2"/>
      <c r="X844" s="2"/>
      <c r="Y844" s="2"/>
      <c r="Z844" s="2"/>
      <c r="AA844" s="2"/>
    </row>
    <row r="845" spans="2:27" ht="16.5" customHeight="1">
      <c r="B845" s="2"/>
      <c r="C845" s="2"/>
      <c r="D845" s="5"/>
      <c r="E845" s="2"/>
      <c r="F845" s="2"/>
      <c r="G845" s="2"/>
      <c r="H845" s="2"/>
      <c r="I845" s="2"/>
      <c r="J845" s="2"/>
      <c r="K845" s="2"/>
      <c r="L845" s="2"/>
      <c r="M845" s="2"/>
      <c r="N845" s="2"/>
      <c r="O845" s="2"/>
      <c r="P845" s="2"/>
      <c r="Q845" s="2"/>
      <c r="R845" s="2"/>
      <c r="S845" s="2"/>
      <c r="T845" s="2"/>
      <c r="U845" s="2"/>
      <c r="V845" s="2"/>
      <c r="W845" s="2"/>
      <c r="X845" s="2"/>
      <c r="Y845" s="2"/>
      <c r="Z845" s="2"/>
      <c r="AA845" s="2"/>
    </row>
    <row r="846" spans="2:27" ht="16.5" customHeight="1">
      <c r="B846" s="2"/>
      <c r="C846" s="2"/>
      <c r="D846" s="5"/>
      <c r="E846" s="2"/>
      <c r="F846" s="2"/>
      <c r="G846" s="2"/>
      <c r="H846" s="2"/>
      <c r="I846" s="2"/>
      <c r="J846" s="2"/>
      <c r="K846" s="2"/>
      <c r="L846" s="2"/>
      <c r="M846" s="2"/>
      <c r="N846" s="2"/>
      <c r="O846" s="2"/>
      <c r="P846" s="2"/>
      <c r="Q846" s="2"/>
      <c r="R846" s="2"/>
      <c r="S846" s="2"/>
      <c r="T846" s="2"/>
      <c r="U846" s="2"/>
      <c r="V846" s="2"/>
      <c r="W846" s="2"/>
      <c r="X846" s="2"/>
      <c r="Y846" s="2"/>
      <c r="Z846" s="2"/>
      <c r="AA846" s="2"/>
    </row>
    <row r="847" spans="2:27" ht="16.5" customHeight="1">
      <c r="B847" s="2"/>
      <c r="C847" s="2"/>
      <c r="D847" s="5"/>
      <c r="E847" s="2"/>
      <c r="F847" s="2"/>
      <c r="G847" s="2"/>
      <c r="H847" s="2"/>
      <c r="I847" s="2"/>
      <c r="J847" s="2"/>
      <c r="K847" s="2"/>
      <c r="L847" s="2"/>
      <c r="M847" s="2"/>
      <c r="N847" s="2"/>
      <c r="O847" s="2"/>
      <c r="P847" s="2"/>
      <c r="Q847" s="2"/>
      <c r="R847" s="2"/>
      <c r="S847" s="2"/>
      <c r="T847" s="2"/>
      <c r="U847" s="2"/>
      <c r="V847" s="2"/>
      <c r="W847" s="2"/>
      <c r="X847" s="2"/>
      <c r="Y847" s="2"/>
      <c r="Z847" s="2"/>
      <c r="AA847" s="2"/>
    </row>
    <row r="848" spans="2:27" ht="16.5" customHeight="1">
      <c r="B848" s="2"/>
      <c r="C848" s="2"/>
      <c r="D848" s="5"/>
      <c r="E848" s="2"/>
      <c r="F848" s="2"/>
      <c r="G848" s="2"/>
      <c r="H848" s="2"/>
      <c r="I848" s="2"/>
      <c r="J848" s="2"/>
      <c r="K848" s="2"/>
      <c r="L848" s="2"/>
      <c r="M848" s="2"/>
      <c r="N848" s="2"/>
      <c r="O848" s="2"/>
      <c r="P848" s="2"/>
      <c r="Q848" s="2"/>
      <c r="R848" s="2"/>
      <c r="S848" s="2"/>
      <c r="T848" s="2"/>
      <c r="U848" s="2"/>
      <c r="V848" s="2"/>
      <c r="W848" s="2"/>
      <c r="X848" s="2"/>
      <c r="Y848" s="2"/>
      <c r="Z848" s="2"/>
      <c r="AA848" s="2"/>
    </row>
    <row r="849" spans="2:27" ht="16.5" customHeight="1">
      <c r="B849" s="2"/>
      <c r="C849" s="2"/>
      <c r="D849" s="5"/>
      <c r="E849" s="2"/>
      <c r="F849" s="2"/>
      <c r="G849" s="2"/>
      <c r="H849" s="2"/>
      <c r="I849" s="2"/>
      <c r="J849" s="2"/>
      <c r="K849" s="2"/>
      <c r="L849" s="2"/>
      <c r="M849" s="2"/>
      <c r="N849" s="2"/>
      <c r="O849" s="2"/>
      <c r="P849" s="2"/>
      <c r="Q849" s="2"/>
      <c r="R849" s="2"/>
      <c r="S849" s="2"/>
      <c r="T849" s="2"/>
      <c r="U849" s="2"/>
      <c r="V849" s="2"/>
      <c r="W849" s="2"/>
      <c r="X849" s="2"/>
      <c r="Y849" s="2"/>
      <c r="Z849" s="2"/>
      <c r="AA849" s="2"/>
    </row>
    <row r="850" spans="2:27" ht="16.5" customHeight="1">
      <c r="B850" s="2"/>
      <c r="C850" s="2"/>
      <c r="D850" s="5"/>
      <c r="E850" s="2"/>
      <c r="F850" s="2"/>
      <c r="G850" s="2"/>
      <c r="H850" s="2"/>
      <c r="I850" s="2"/>
      <c r="J850" s="2"/>
      <c r="K850" s="2"/>
      <c r="L850" s="2"/>
      <c r="M850" s="2"/>
      <c r="N850" s="2"/>
      <c r="O850" s="2"/>
      <c r="P850" s="2"/>
      <c r="Q850" s="2"/>
      <c r="R850" s="2"/>
      <c r="S850" s="2"/>
      <c r="T850" s="2"/>
      <c r="U850" s="2"/>
      <c r="V850" s="2"/>
      <c r="W850" s="2"/>
      <c r="X850" s="2"/>
      <c r="Y850" s="2"/>
      <c r="Z850" s="2"/>
      <c r="AA850" s="2"/>
    </row>
    <row r="851" spans="2:27" ht="16.5" customHeight="1">
      <c r="B851" s="2"/>
      <c r="C851" s="2"/>
      <c r="D851" s="5"/>
      <c r="E851" s="2"/>
      <c r="F851" s="2"/>
      <c r="G851" s="2"/>
      <c r="H851" s="2"/>
      <c r="I851" s="2"/>
      <c r="J851" s="2"/>
      <c r="K851" s="2"/>
      <c r="L851" s="2"/>
      <c r="M851" s="2"/>
      <c r="N851" s="2"/>
      <c r="O851" s="2"/>
      <c r="P851" s="2"/>
      <c r="Q851" s="2"/>
      <c r="R851" s="2"/>
      <c r="S851" s="2"/>
      <c r="T851" s="2"/>
      <c r="U851" s="2"/>
      <c r="V851" s="2"/>
      <c r="W851" s="2"/>
      <c r="X851" s="2"/>
      <c r="Y851" s="2"/>
      <c r="Z851" s="2"/>
      <c r="AA851" s="2"/>
    </row>
    <row r="852" spans="2:27" ht="16.5" customHeight="1">
      <c r="B852" s="2"/>
      <c r="C852" s="2"/>
      <c r="D852" s="5"/>
      <c r="E852" s="2"/>
      <c r="F852" s="2"/>
      <c r="G852" s="2"/>
      <c r="H852" s="2"/>
      <c r="I852" s="2"/>
      <c r="J852" s="2"/>
      <c r="K852" s="2"/>
      <c r="L852" s="2"/>
      <c r="M852" s="2"/>
      <c r="N852" s="2"/>
      <c r="O852" s="2"/>
      <c r="P852" s="2"/>
      <c r="Q852" s="2"/>
      <c r="R852" s="2"/>
      <c r="S852" s="2"/>
      <c r="T852" s="2"/>
      <c r="U852" s="2"/>
      <c r="V852" s="2"/>
      <c r="W852" s="2"/>
      <c r="X852" s="2"/>
      <c r="Y852" s="2"/>
      <c r="Z852" s="2"/>
      <c r="AA852" s="2"/>
    </row>
    <row r="853" spans="2:27" ht="16.5" customHeight="1">
      <c r="B853" s="2"/>
      <c r="C853" s="2"/>
      <c r="D853" s="5"/>
      <c r="E853" s="2"/>
      <c r="F853" s="2"/>
      <c r="G853" s="2"/>
      <c r="H853" s="2"/>
      <c r="I853" s="2"/>
      <c r="J853" s="2"/>
      <c r="K853" s="2"/>
      <c r="L853" s="2"/>
      <c r="M853" s="2"/>
      <c r="N853" s="2"/>
      <c r="O853" s="2"/>
      <c r="P853" s="2"/>
      <c r="Q853" s="2"/>
      <c r="R853" s="2"/>
      <c r="S853" s="2"/>
      <c r="T853" s="2"/>
      <c r="U853" s="2"/>
      <c r="V853" s="2"/>
      <c r="W853" s="2"/>
      <c r="X853" s="2"/>
      <c r="Y853" s="2"/>
      <c r="Z853" s="2"/>
      <c r="AA853" s="2"/>
    </row>
    <row r="854" spans="2:27" ht="16.5" customHeight="1">
      <c r="B854" s="2"/>
      <c r="C854" s="2"/>
      <c r="D854" s="5"/>
      <c r="E854" s="2"/>
      <c r="F854" s="2"/>
      <c r="G854" s="2"/>
      <c r="H854" s="2"/>
      <c r="I854" s="2"/>
      <c r="J854" s="2"/>
      <c r="K854" s="2"/>
      <c r="L854" s="2"/>
      <c r="M854" s="2"/>
      <c r="N854" s="2"/>
      <c r="O854" s="2"/>
      <c r="P854" s="2"/>
      <c r="Q854" s="2"/>
      <c r="R854" s="2"/>
      <c r="S854" s="2"/>
      <c r="T854" s="2"/>
      <c r="U854" s="2"/>
      <c r="V854" s="2"/>
      <c r="W854" s="2"/>
      <c r="X854" s="2"/>
      <c r="Y854" s="2"/>
      <c r="Z854" s="2"/>
      <c r="AA854" s="2"/>
    </row>
    <row r="855" spans="2:27" ht="16.5" customHeight="1">
      <c r="B855" s="2"/>
      <c r="C855" s="2"/>
      <c r="D855" s="5"/>
      <c r="E855" s="2"/>
      <c r="F855" s="2"/>
      <c r="G855" s="2"/>
      <c r="H855" s="2"/>
      <c r="I855" s="2"/>
      <c r="J855" s="2"/>
      <c r="K855" s="2"/>
      <c r="L855" s="2"/>
      <c r="M855" s="2"/>
      <c r="N855" s="2"/>
      <c r="O855" s="2"/>
      <c r="P855" s="2"/>
      <c r="Q855" s="2"/>
      <c r="R855" s="2"/>
      <c r="S855" s="2"/>
      <c r="T855" s="2"/>
      <c r="U855" s="2"/>
      <c r="V855" s="2"/>
      <c r="W855" s="2"/>
      <c r="X855" s="2"/>
      <c r="Y855" s="2"/>
      <c r="Z855" s="2"/>
      <c r="AA855" s="2"/>
    </row>
    <row r="856" spans="2:27" ht="16.5" customHeight="1">
      <c r="B856" s="2"/>
      <c r="C856" s="2"/>
      <c r="D856" s="5"/>
      <c r="E856" s="2"/>
      <c r="F856" s="2"/>
      <c r="G856" s="2"/>
      <c r="H856" s="2"/>
      <c r="I856" s="2"/>
      <c r="J856" s="2"/>
      <c r="K856" s="2"/>
      <c r="L856" s="2"/>
      <c r="M856" s="2"/>
      <c r="N856" s="2"/>
      <c r="O856" s="2"/>
      <c r="P856" s="2"/>
      <c r="Q856" s="2"/>
      <c r="R856" s="2"/>
      <c r="S856" s="2"/>
      <c r="T856" s="2"/>
      <c r="U856" s="2"/>
      <c r="V856" s="2"/>
      <c r="W856" s="2"/>
      <c r="X856" s="2"/>
      <c r="Y856" s="2"/>
      <c r="Z856" s="2"/>
      <c r="AA856" s="2"/>
    </row>
    <row r="857" spans="2:27" ht="16.5" customHeight="1">
      <c r="B857" s="2"/>
      <c r="C857" s="2"/>
      <c r="D857" s="5"/>
      <c r="E857" s="2"/>
      <c r="F857" s="2"/>
      <c r="G857" s="2"/>
      <c r="H857" s="2"/>
      <c r="I857" s="2"/>
      <c r="J857" s="2"/>
      <c r="K857" s="2"/>
      <c r="L857" s="2"/>
      <c r="M857" s="2"/>
      <c r="N857" s="2"/>
      <c r="O857" s="2"/>
      <c r="P857" s="2"/>
      <c r="Q857" s="2"/>
      <c r="R857" s="2"/>
      <c r="S857" s="2"/>
      <c r="T857" s="2"/>
      <c r="U857" s="2"/>
      <c r="V857" s="2"/>
      <c r="W857" s="2"/>
      <c r="X857" s="2"/>
      <c r="Y857" s="2"/>
      <c r="Z857" s="2"/>
      <c r="AA857" s="2"/>
    </row>
    <row r="858" spans="2:27" ht="16.5" customHeight="1">
      <c r="B858" s="2"/>
      <c r="C858" s="2"/>
      <c r="D858" s="5"/>
      <c r="E858" s="2"/>
      <c r="F858" s="2"/>
      <c r="G858" s="2"/>
      <c r="H858" s="2"/>
      <c r="I858" s="2"/>
      <c r="J858" s="2"/>
      <c r="K858" s="2"/>
      <c r="L858" s="2"/>
      <c r="M858" s="2"/>
      <c r="N858" s="2"/>
      <c r="O858" s="2"/>
      <c r="P858" s="2"/>
      <c r="Q858" s="2"/>
      <c r="R858" s="2"/>
      <c r="S858" s="2"/>
      <c r="T858" s="2"/>
      <c r="U858" s="2"/>
      <c r="V858" s="2"/>
      <c r="W858" s="2"/>
      <c r="X858" s="2"/>
      <c r="Y858" s="2"/>
      <c r="Z858" s="2"/>
      <c r="AA858" s="2"/>
    </row>
    <row r="859" spans="2:27" ht="16.5" customHeight="1">
      <c r="B859" s="2"/>
      <c r="C859" s="2"/>
      <c r="D859" s="5"/>
      <c r="E859" s="2"/>
      <c r="F859" s="2"/>
      <c r="G859" s="2"/>
      <c r="H859" s="2"/>
      <c r="I859" s="2"/>
      <c r="J859" s="2"/>
      <c r="K859" s="2"/>
      <c r="L859" s="2"/>
      <c r="M859" s="2"/>
      <c r="N859" s="2"/>
      <c r="O859" s="2"/>
      <c r="P859" s="2"/>
      <c r="Q859" s="2"/>
      <c r="R859" s="2"/>
      <c r="S859" s="2"/>
      <c r="T859" s="2"/>
      <c r="U859" s="2"/>
      <c r="V859" s="2"/>
      <c r="W859" s="2"/>
      <c r="X859" s="2"/>
      <c r="Y859" s="2"/>
      <c r="Z859" s="2"/>
      <c r="AA859" s="2"/>
    </row>
    <row r="860" spans="2:27" ht="16.5" customHeight="1">
      <c r="B860" s="2"/>
      <c r="C860" s="2"/>
      <c r="D860" s="5"/>
      <c r="E860" s="2"/>
      <c r="F860" s="2"/>
      <c r="G860" s="2"/>
      <c r="H860" s="2"/>
      <c r="I860" s="2"/>
      <c r="J860" s="2"/>
      <c r="K860" s="2"/>
      <c r="L860" s="2"/>
      <c r="M860" s="2"/>
      <c r="N860" s="2"/>
      <c r="O860" s="2"/>
      <c r="P860" s="2"/>
      <c r="Q860" s="2"/>
      <c r="R860" s="2"/>
      <c r="S860" s="2"/>
      <c r="T860" s="2"/>
      <c r="U860" s="2"/>
      <c r="V860" s="2"/>
      <c r="W860" s="2"/>
      <c r="X860" s="2"/>
      <c r="Y860" s="2"/>
      <c r="Z860" s="2"/>
      <c r="AA860" s="2"/>
    </row>
    <row r="861" spans="2:27" ht="16.5" customHeight="1">
      <c r="B861" s="2"/>
      <c r="C861" s="2"/>
      <c r="D861" s="5"/>
      <c r="E861" s="2"/>
      <c r="F861" s="2"/>
      <c r="G861" s="2"/>
      <c r="H861" s="2"/>
      <c r="I861" s="2"/>
      <c r="J861" s="2"/>
      <c r="K861" s="2"/>
      <c r="L861" s="2"/>
      <c r="M861" s="2"/>
      <c r="N861" s="2"/>
      <c r="O861" s="2"/>
      <c r="P861" s="2"/>
      <c r="Q861" s="2"/>
      <c r="R861" s="2"/>
      <c r="S861" s="2"/>
      <c r="T861" s="2"/>
      <c r="U861" s="2"/>
      <c r="V861" s="2"/>
      <c r="W861" s="2"/>
      <c r="X861" s="2"/>
      <c r="Y861" s="2"/>
      <c r="Z861" s="2"/>
      <c r="AA861" s="2"/>
    </row>
    <row r="862" spans="2:27" ht="16.5" customHeight="1">
      <c r="B862" s="2"/>
      <c r="C862" s="2"/>
      <c r="D862" s="5"/>
      <c r="E862" s="2"/>
      <c r="F862" s="2"/>
      <c r="G862" s="2"/>
      <c r="H862" s="2"/>
      <c r="I862" s="2"/>
      <c r="J862" s="2"/>
      <c r="K862" s="2"/>
      <c r="L862" s="2"/>
      <c r="M862" s="2"/>
      <c r="N862" s="2"/>
      <c r="O862" s="2"/>
      <c r="P862" s="2"/>
      <c r="Q862" s="2"/>
      <c r="R862" s="2"/>
      <c r="S862" s="2"/>
      <c r="T862" s="2"/>
      <c r="U862" s="2"/>
      <c r="V862" s="2"/>
      <c r="W862" s="2"/>
      <c r="X862" s="2"/>
      <c r="Y862" s="2"/>
      <c r="Z862" s="2"/>
      <c r="AA862" s="2"/>
    </row>
    <row r="863" spans="2:27" ht="16.5" customHeight="1">
      <c r="B863" s="2"/>
      <c r="C863" s="2"/>
      <c r="D863" s="5"/>
      <c r="E863" s="2"/>
      <c r="F863" s="2"/>
      <c r="G863" s="2"/>
      <c r="H863" s="2"/>
      <c r="I863" s="2"/>
      <c r="J863" s="2"/>
      <c r="K863" s="2"/>
      <c r="L863" s="2"/>
      <c r="M863" s="2"/>
      <c r="N863" s="2"/>
      <c r="O863" s="2"/>
      <c r="P863" s="2"/>
      <c r="Q863" s="2"/>
      <c r="R863" s="2"/>
      <c r="S863" s="2"/>
      <c r="T863" s="2"/>
      <c r="U863" s="2"/>
      <c r="V863" s="2"/>
      <c r="W863" s="2"/>
      <c r="X863" s="2"/>
      <c r="Y863" s="2"/>
      <c r="Z863" s="2"/>
      <c r="AA863" s="2"/>
    </row>
    <row r="864" spans="2:27" ht="16.5" customHeight="1">
      <c r="B864" s="2"/>
      <c r="C864" s="2"/>
      <c r="D864" s="5"/>
      <c r="E864" s="2"/>
      <c r="F864" s="2"/>
      <c r="G864" s="2"/>
      <c r="H864" s="2"/>
      <c r="I864" s="2"/>
      <c r="J864" s="2"/>
      <c r="K864" s="2"/>
      <c r="L864" s="2"/>
      <c r="M864" s="2"/>
      <c r="N864" s="2"/>
      <c r="O864" s="2"/>
      <c r="P864" s="2"/>
      <c r="Q864" s="2"/>
      <c r="R864" s="2"/>
      <c r="S864" s="2"/>
      <c r="T864" s="2"/>
      <c r="U864" s="2"/>
      <c r="V864" s="2"/>
      <c r="W864" s="2"/>
      <c r="X864" s="2"/>
      <c r="Y864" s="2"/>
      <c r="Z864" s="2"/>
      <c r="AA864" s="2"/>
    </row>
    <row r="865" spans="2:27" ht="16.5" customHeight="1">
      <c r="B865" s="2"/>
      <c r="C865" s="2"/>
      <c r="D865" s="5"/>
      <c r="E865" s="2"/>
      <c r="F865" s="2"/>
      <c r="G865" s="2"/>
      <c r="H865" s="2"/>
      <c r="I865" s="2"/>
      <c r="J865" s="2"/>
      <c r="K865" s="2"/>
      <c r="L865" s="2"/>
      <c r="M865" s="2"/>
      <c r="N865" s="2"/>
      <c r="O865" s="2"/>
      <c r="P865" s="2"/>
      <c r="Q865" s="2"/>
      <c r="R865" s="2"/>
      <c r="S865" s="2"/>
      <c r="T865" s="2"/>
      <c r="U865" s="2"/>
      <c r="V865" s="2"/>
      <c r="W865" s="2"/>
      <c r="X865" s="2"/>
      <c r="Y865" s="2"/>
      <c r="Z865" s="2"/>
      <c r="AA865" s="2"/>
    </row>
    <row r="866" spans="2:27" ht="16.5" customHeight="1">
      <c r="B866" s="2"/>
      <c r="C866" s="2"/>
      <c r="D866" s="5"/>
      <c r="E866" s="2"/>
      <c r="F866" s="2"/>
      <c r="G866" s="2"/>
      <c r="H866" s="2"/>
      <c r="I866" s="2"/>
      <c r="J866" s="2"/>
      <c r="K866" s="2"/>
      <c r="L866" s="2"/>
      <c r="M866" s="2"/>
      <c r="N866" s="2"/>
      <c r="O866" s="2"/>
      <c r="P866" s="2"/>
      <c r="Q866" s="2"/>
      <c r="R866" s="2"/>
      <c r="S866" s="2"/>
      <c r="T866" s="2"/>
      <c r="U866" s="2"/>
      <c r="V866" s="2"/>
      <c r="W866" s="2"/>
      <c r="X866" s="2"/>
      <c r="Y866" s="2"/>
      <c r="Z866" s="2"/>
      <c r="AA866" s="2"/>
    </row>
    <row r="867" spans="2:27" ht="16.5" customHeight="1">
      <c r="B867" s="2"/>
      <c r="C867" s="2"/>
      <c r="D867" s="5"/>
      <c r="E867" s="2"/>
      <c r="F867" s="2"/>
      <c r="G867" s="2"/>
      <c r="H867" s="2"/>
      <c r="I867" s="2"/>
      <c r="J867" s="2"/>
      <c r="K867" s="2"/>
      <c r="L867" s="2"/>
      <c r="M867" s="2"/>
      <c r="N867" s="2"/>
      <c r="O867" s="2"/>
      <c r="P867" s="2"/>
      <c r="Q867" s="2"/>
      <c r="R867" s="2"/>
      <c r="S867" s="2"/>
      <c r="T867" s="2"/>
      <c r="U867" s="2"/>
      <c r="V867" s="2"/>
      <c r="W867" s="2"/>
      <c r="X867" s="2"/>
      <c r="Y867" s="2"/>
      <c r="Z867" s="2"/>
      <c r="AA867" s="2"/>
    </row>
    <row r="868" spans="2:27" ht="16.5" customHeight="1">
      <c r="B868" s="2"/>
      <c r="C868" s="2"/>
      <c r="D868" s="5"/>
      <c r="E868" s="2"/>
      <c r="F868" s="2"/>
      <c r="G868" s="2"/>
      <c r="H868" s="2"/>
      <c r="I868" s="2"/>
      <c r="J868" s="2"/>
      <c r="K868" s="2"/>
      <c r="L868" s="2"/>
      <c r="M868" s="2"/>
      <c r="N868" s="2"/>
      <c r="O868" s="2"/>
      <c r="P868" s="2"/>
      <c r="Q868" s="2"/>
      <c r="R868" s="2"/>
      <c r="S868" s="2"/>
      <c r="T868" s="2"/>
      <c r="U868" s="2"/>
      <c r="V868" s="2"/>
      <c r="W868" s="2"/>
      <c r="X868" s="2"/>
      <c r="Y868" s="2"/>
      <c r="Z868" s="2"/>
      <c r="AA868" s="2"/>
    </row>
    <row r="869" spans="2:27" ht="16.5" customHeight="1">
      <c r="B869" s="2"/>
      <c r="C869" s="2"/>
      <c r="D869" s="5"/>
      <c r="E869" s="2"/>
      <c r="F869" s="2"/>
      <c r="G869" s="2"/>
      <c r="H869" s="2"/>
      <c r="I869" s="2"/>
      <c r="J869" s="2"/>
      <c r="K869" s="2"/>
      <c r="L869" s="2"/>
      <c r="M869" s="2"/>
      <c r="N869" s="2"/>
      <c r="O869" s="2"/>
      <c r="P869" s="2"/>
      <c r="Q869" s="2"/>
      <c r="R869" s="2"/>
      <c r="S869" s="2"/>
      <c r="T869" s="2"/>
      <c r="U869" s="2"/>
      <c r="V869" s="2"/>
      <c r="W869" s="2"/>
      <c r="X869" s="2"/>
      <c r="Y869" s="2"/>
      <c r="Z869" s="2"/>
      <c r="AA869" s="2"/>
    </row>
    <row r="870" spans="2:27" ht="16.5" customHeight="1">
      <c r="B870" s="2"/>
      <c r="C870" s="2"/>
      <c r="D870" s="5"/>
      <c r="E870" s="2"/>
      <c r="F870" s="2"/>
      <c r="G870" s="2"/>
      <c r="H870" s="2"/>
      <c r="I870" s="2"/>
      <c r="J870" s="2"/>
      <c r="K870" s="2"/>
      <c r="L870" s="2"/>
      <c r="M870" s="2"/>
      <c r="N870" s="2"/>
      <c r="O870" s="2"/>
      <c r="P870" s="2"/>
      <c r="Q870" s="2"/>
      <c r="R870" s="2"/>
      <c r="S870" s="2"/>
      <c r="T870" s="2"/>
      <c r="U870" s="2"/>
      <c r="V870" s="2"/>
      <c r="W870" s="2"/>
      <c r="X870" s="2"/>
      <c r="Y870" s="2"/>
      <c r="Z870" s="2"/>
      <c r="AA870" s="2"/>
    </row>
    <row r="871" spans="2:27" ht="16.5" customHeight="1">
      <c r="B871" s="2"/>
      <c r="C871" s="2"/>
      <c r="D871" s="5"/>
      <c r="E871" s="2"/>
      <c r="F871" s="2"/>
      <c r="G871" s="2"/>
      <c r="H871" s="2"/>
      <c r="I871" s="2"/>
      <c r="J871" s="2"/>
      <c r="K871" s="2"/>
      <c r="L871" s="2"/>
      <c r="M871" s="2"/>
      <c r="N871" s="2"/>
      <c r="O871" s="2"/>
      <c r="P871" s="2"/>
      <c r="Q871" s="2"/>
      <c r="R871" s="2"/>
      <c r="S871" s="2"/>
      <c r="T871" s="2"/>
      <c r="U871" s="2"/>
      <c r="V871" s="2"/>
      <c r="W871" s="2"/>
      <c r="X871" s="2"/>
      <c r="Y871" s="2"/>
      <c r="Z871" s="2"/>
      <c r="AA871" s="2"/>
    </row>
    <row r="872" spans="2:27" ht="16.5" customHeight="1">
      <c r="B872" s="2"/>
      <c r="C872" s="2"/>
      <c r="D872" s="5"/>
      <c r="E872" s="2"/>
      <c r="F872" s="2"/>
      <c r="G872" s="2"/>
      <c r="H872" s="2"/>
      <c r="I872" s="2"/>
      <c r="J872" s="2"/>
      <c r="K872" s="2"/>
      <c r="L872" s="2"/>
      <c r="M872" s="2"/>
      <c r="N872" s="2"/>
      <c r="O872" s="2"/>
      <c r="P872" s="2"/>
      <c r="Q872" s="2"/>
      <c r="R872" s="2"/>
      <c r="S872" s="2"/>
      <c r="T872" s="2"/>
      <c r="U872" s="2"/>
      <c r="V872" s="2"/>
      <c r="W872" s="2"/>
      <c r="X872" s="2"/>
      <c r="Y872" s="2"/>
      <c r="Z872" s="2"/>
      <c r="AA872" s="2"/>
    </row>
    <row r="873" spans="2:27" ht="16.5" customHeight="1">
      <c r="B873" s="2"/>
      <c r="C873" s="2"/>
      <c r="D873" s="5"/>
      <c r="E873" s="2"/>
      <c r="F873" s="2"/>
      <c r="G873" s="2"/>
      <c r="H873" s="2"/>
      <c r="I873" s="2"/>
      <c r="J873" s="2"/>
      <c r="K873" s="2"/>
      <c r="L873" s="2"/>
      <c r="M873" s="2"/>
      <c r="N873" s="2"/>
      <c r="O873" s="2"/>
      <c r="P873" s="2"/>
      <c r="Q873" s="2"/>
      <c r="R873" s="2"/>
      <c r="S873" s="2"/>
      <c r="T873" s="2"/>
      <c r="U873" s="2"/>
      <c r="V873" s="2"/>
      <c r="W873" s="2"/>
      <c r="X873" s="2"/>
      <c r="Y873" s="2"/>
      <c r="Z873" s="2"/>
      <c r="AA873" s="2"/>
    </row>
    <row r="874" spans="2:27" ht="16.5" customHeight="1">
      <c r="B874" s="2"/>
      <c r="C874" s="2"/>
      <c r="D874" s="5"/>
      <c r="E874" s="2"/>
      <c r="F874" s="2"/>
      <c r="G874" s="2"/>
      <c r="H874" s="2"/>
      <c r="I874" s="2"/>
      <c r="J874" s="2"/>
      <c r="K874" s="2"/>
      <c r="L874" s="2"/>
      <c r="M874" s="2"/>
      <c r="N874" s="2"/>
      <c r="O874" s="2"/>
      <c r="P874" s="2"/>
      <c r="Q874" s="2"/>
      <c r="R874" s="2"/>
      <c r="S874" s="2"/>
      <c r="T874" s="2"/>
      <c r="U874" s="2"/>
      <c r="V874" s="2"/>
      <c r="W874" s="2"/>
      <c r="X874" s="2"/>
      <c r="Y874" s="2"/>
      <c r="Z874" s="2"/>
      <c r="AA874" s="2"/>
    </row>
    <row r="875" spans="2:27" ht="16.5" customHeight="1">
      <c r="B875" s="2"/>
      <c r="C875" s="2"/>
      <c r="D875" s="5"/>
      <c r="E875" s="2"/>
      <c r="F875" s="2"/>
      <c r="G875" s="2"/>
      <c r="H875" s="2"/>
      <c r="I875" s="2"/>
      <c r="J875" s="2"/>
      <c r="K875" s="2"/>
      <c r="L875" s="2"/>
      <c r="M875" s="2"/>
      <c r="N875" s="2"/>
      <c r="O875" s="2"/>
      <c r="P875" s="2"/>
      <c r="Q875" s="2"/>
      <c r="R875" s="2"/>
      <c r="S875" s="2"/>
      <c r="T875" s="2"/>
      <c r="U875" s="2"/>
      <c r="V875" s="2"/>
      <c r="W875" s="2"/>
      <c r="X875" s="2"/>
      <c r="Y875" s="2"/>
      <c r="Z875" s="2"/>
      <c r="AA875" s="2"/>
    </row>
    <row r="876" spans="2:27" ht="16.5" customHeight="1">
      <c r="B876" s="2"/>
      <c r="C876" s="2"/>
      <c r="D876" s="5"/>
      <c r="E876" s="2"/>
      <c r="F876" s="2"/>
      <c r="G876" s="2"/>
      <c r="H876" s="2"/>
      <c r="I876" s="2"/>
      <c r="J876" s="2"/>
      <c r="K876" s="2"/>
      <c r="L876" s="2"/>
      <c r="M876" s="2"/>
      <c r="N876" s="2"/>
      <c r="O876" s="2"/>
      <c r="P876" s="2"/>
      <c r="Q876" s="2"/>
      <c r="R876" s="2"/>
      <c r="S876" s="2"/>
      <c r="T876" s="2"/>
      <c r="U876" s="2"/>
      <c r="V876" s="2"/>
      <c r="W876" s="2"/>
      <c r="X876" s="2"/>
      <c r="Y876" s="2"/>
      <c r="Z876" s="2"/>
      <c r="AA876" s="2"/>
    </row>
    <row r="877" spans="2:27" ht="16.5" customHeight="1">
      <c r="B877" s="2"/>
      <c r="C877" s="2"/>
      <c r="D877" s="5"/>
      <c r="E877" s="2"/>
      <c r="F877" s="2"/>
      <c r="G877" s="2"/>
      <c r="H877" s="2"/>
      <c r="I877" s="2"/>
      <c r="J877" s="2"/>
      <c r="K877" s="2"/>
      <c r="L877" s="2"/>
      <c r="M877" s="2"/>
      <c r="N877" s="2"/>
      <c r="O877" s="2"/>
      <c r="P877" s="2"/>
      <c r="Q877" s="2"/>
      <c r="R877" s="2"/>
      <c r="S877" s="2"/>
      <c r="T877" s="2"/>
      <c r="U877" s="2"/>
      <c r="V877" s="2"/>
      <c r="W877" s="2"/>
      <c r="X877" s="2"/>
      <c r="Y877" s="2"/>
      <c r="Z877" s="2"/>
      <c r="AA877" s="2"/>
    </row>
    <row r="878" spans="2:27" ht="16.5" customHeight="1">
      <c r="B878" s="2"/>
      <c r="C878" s="2"/>
      <c r="D878" s="5"/>
      <c r="E878" s="2"/>
      <c r="F878" s="2"/>
      <c r="G878" s="2"/>
      <c r="H878" s="2"/>
      <c r="I878" s="2"/>
      <c r="J878" s="2"/>
      <c r="K878" s="2"/>
      <c r="L878" s="2"/>
      <c r="M878" s="2"/>
      <c r="N878" s="2"/>
      <c r="O878" s="2"/>
      <c r="P878" s="2"/>
      <c r="Q878" s="2"/>
      <c r="R878" s="2"/>
      <c r="S878" s="2"/>
      <c r="T878" s="2"/>
      <c r="U878" s="2"/>
      <c r="V878" s="2"/>
      <c r="W878" s="2"/>
      <c r="X878" s="2"/>
      <c r="Y878" s="2"/>
      <c r="Z878" s="2"/>
      <c r="AA878" s="2"/>
    </row>
    <row r="879" spans="2:27" ht="16.5" customHeight="1">
      <c r="B879" s="2"/>
      <c r="C879" s="2"/>
      <c r="D879" s="5"/>
      <c r="E879" s="2"/>
      <c r="F879" s="2"/>
      <c r="G879" s="2"/>
      <c r="H879" s="2"/>
      <c r="I879" s="2"/>
      <c r="J879" s="2"/>
      <c r="K879" s="2"/>
      <c r="L879" s="2"/>
      <c r="M879" s="2"/>
      <c r="N879" s="2"/>
      <c r="O879" s="2"/>
      <c r="P879" s="2"/>
      <c r="Q879" s="2"/>
      <c r="R879" s="2"/>
      <c r="S879" s="2"/>
      <c r="T879" s="2"/>
      <c r="U879" s="2"/>
      <c r="V879" s="2"/>
      <c r="W879" s="2"/>
      <c r="X879" s="2"/>
      <c r="Y879" s="2"/>
      <c r="Z879" s="2"/>
      <c r="AA879" s="2"/>
    </row>
    <row r="880" spans="2:27" ht="16.5" customHeight="1">
      <c r="B880" s="2"/>
      <c r="C880" s="2"/>
      <c r="D880" s="5"/>
      <c r="E880" s="2"/>
      <c r="F880" s="2"/>
      <c r="G880" s="2"/>
      <c r="H880" s="2"/>
      <c r="I880" s="2"/>
      <c r="J880" s="2"/>
      <c r="K880" s="2"/>
      <c r="L880" s="2"/>
      <c r="M880" s="2"/>
      <c r="N880" s="2"/>
      <c r="O880" s="2"/>
      <c r="P880" s="2"/>
      <c r="Q880" s="2"/>
      <c r="R880" s="2"/>
      <c r="S880" s="2"/>
      <c r="T880" s="2"/>
      <c r="U880" s="2"/>
      <c r="V880" s="2"/>
      <c r="W880" s="2"/>
      <c r="X880" s="2"/>
      <c r="Y880" s="2"/>
      <c r="Z880" s="2"/>
      <c r="AA880" s="2"/>
    </row>
    <row r="881" spans="2:27" ht="16.5" customHeight="1">
      <c r="B881" s="2"/>
      <c r="C881" s="2"/>
      <c r="D881" s="5"/>
      <c r="E881" s="2"/>
      <c r="F881" s="2"/>
      <c r="G881" s="2"/>
      <c r="H881" s="2"/>
      <c r="I881" s="2"/>
      <c r="J881" s="2"/>
      <c r="K881" s="2"/>
      <c r="L881" s="2"/>
      <c r="M881" s="2"/>
      <c r="N881" s="2"/>
      <c r="O881" s="2"/>
      <c r="P881" s="2"/>
      <c r="Q881" s="2"/>
      <c r="R881" s="2"/>
      <c r="S881" s="2"/>
      <c r="T881" s="2"/>
      <c r="U881" s="2"/>
      <c r="V881" s="2"/>
      <c r="W881" s="2"/>
      <c r="X881" s="2"/>
      <c r="Y881" s="2"/>
      <c r="Z881" s="2"/>
      <c r="AA881" s="2"/>
    </row>
    <row r="882" spans="2:27" ht="16.5" customHeight="1">
      <c r="B882" s="2"/>
      <c r="C882" s="2"/>
      <c r="D882" s="5"/>
      <c r="E882" s="2"/>
      <c r="F882" s="2"/>
      <c r="G882" s="2"/>
      <c r="H882" s="2"/>
      <c r="I882" s="2"/>
      <c r="J882" s="2"/>
      <c r="K882" s="2"/>
      <c r="L882" s="2"/>
      <c r="M882" s="2"/>
      <c r="N882" s="2"/>
      <c r="O882" s="2"/>
      <c r="P882" s="2"/>
      <c r="Q882" s="2"/>
      <c r="R882" s="2"/>
      <c r="S882" s="2"/>
      <c r="T882" s="2"/>
      <c r="U882" s="2"/>
      <c r="V882" s="2"/>
      <c r="W882" s="2"/>
      <c r="X882" s="2"/>
      <c r="Y882" s="2"/>
      <c r="Z882" s="2"/>
      <c r="AA882" s="2"/>
    </row>
    <row r="883" spans="2:27" ht="16.5" customHeight="1">
      <c r="B883" s="2"/>
      <c r="C883" s="2"/>
      <c r="D883" s="5"/>
      <c r="E883" s="2"/>
      <c r="F883" s="2"/>
      <c r="G883" s="2"/>
      <c r="H883" s="2"/>
      <c r="I883" s="2"/>
      <c r="J883" s="2"/>
      <c r="K883" s="2"/>
      <c r="L883" s="2"/>
      <c r="M883" s="2"/>
      <c r="N883" s="2"/>
      <c r="O883" s="2"/>
      <c r="P883" s="2"/>
      <c r="Q883" s="2"/>
      <c r="R883" s="2"/>
      <c r="S883" s="2"/>
      <c r="T883" s="2"/>
      <c r="U883" s="2"/>
      <c r="V883" s="2"/>
      <c r="W883" s="2"/>
      <c r="X883" s="2"/>
      <c r="Y883" s="2"/>
      <c r="Z883" s="2"/>
      <c r="AA883" s="2"/>
    </row>
    <row r="884" spans="2:27" ht="16.5" customHeight="1">
      <c r="B884" s="2"/>
      <c r="C884" s="2"/>
      <c r="D884" s="5"/>
      <c r="E884" s="2"/>
      <c r="F884" s="2"/>
      <c r="G884" s="2"/>
      <c r="H884" s="2"/>
      <c r="I884" s="2"/>
      <c r="J884" s="2"/>
      <c r="K884" s="2"/>
      <c r="L884" s="2"/>
      <c r="M884" s="2"/>
      <c r="N884" s="2"/>
      <c r="O884" s="2"/>
      <c r="P884" s="2"/>
      <c r="Q884" s="2"/>
      <c r="R884" s="2"/>
      <c r="S884" s="2"/>
      <c r="T884" s="2"/>
      <c r="U884" s="2"/>
      <c r="V884" s="2"/>
      <c r="W884" s="2"/>
      <c r="X884" s="2"/>
      <c r="Y884" s="2"/>
      <c r="Z884" s="2"/>
      <c r="AA884" s="2"/>
    </row>
    <row r="885" spans="2:27" ht="16.5" customHeight="1">
      <c r="B885" s="2"/>
      <c r="C885" s="2"/>
      <c r="D885" s="5"/>
      <c r="E885" s="2"/>
      <c r="F885" s="2"/>
      <c r="G885" s="2"/>
      <c r="H885" s="2"/>
      <c r="I885" s="2"/>
      <c r="J885" s="2"/>
      <c r="K885" s="2"/>
      <c r="L885" s="2"/>
      <c r="M885" s="2"/>
      <c r="N885" s="2"/>
      <c r="O885" s="2"/>
      <c r="P885" s="2"/>
      <c r="Q885" s="2"/>
      <c r="R885" s="2"/>
      <c r="S885" s="2"/>
      <c r="T885" s="2"/>
      <c r="U885" s="2"/>
      <c r="V885" s="2"/>
      <c r="W885" s="2"/>
      <c r="X885" s="2"/>
      <c r="Y885" s="2"/>
      <c r="Z885" s="2"/>
      <c r="AA885" s="2"/>
    </row>
    <row r="886" spans="2:27" ht="16.5" customHeight="1">
      <c r="B886" s="2"/>
      <c r="C886" s="2"/>
      <c r="D886" s="5"/>
      <c r="E886" s="2"/>
      <c r="F886" s="2"/>
      <c r="G886" s="2"/>
      <c r="H886" s="2"/>
      <c r="I886" s="2"/>
      <c r="J886" s="2"/>
      <c r="K886" s="2"/>
      <c r="L886" s="2"/>
      <c r="M886" s="2"/>
      <c r="N886" s="2"/>
      <c r="O886" s="2"/>
      <c r="P886" s="2"/>
      <c r="Q886" s="2"/>
      <c r="R886" s="2"/>
      <c r="S886" s="2"/>
      <c r="T886" s="2"/>
      <c r="U886" s="2"/>
      <c r="V886" s="2"/>
      <c r="W886" s="2"/>
      <c r="X886" s="2"/>
      <c r="Y886" s="2"/>
      <c r="Z886" s="2"/>
      <c r="AA886" s="2"/>
    </row>
    <row r="887" spans="2:27" ht="16.5" customHeight="1">
      <c r="B887" s="2"/>
      <c r="C887" s="2"/>
      <c r="D887" s="5"/>
      <c r="E887" s="2"/>
      <c r="F887" s="2"/>
      <c r="G887" s="2"/>
      <c r="H887" s="2"/>
      <c r="I887" s="2"/>
      <c r="J887" s="2"/>
      <c r="K887" s="2"/>
      <c r="L887" s="2"/>
      <c r="M887" s="2"/>
      <c r="N887" s="2"/>
      <c r="O887" s="2"/>
      <c r="P887" s="2"/>
      <c r="Q887" s="2"/>
      <c r="R887" s="2"/>
      <c r="S887" s="2"/>
      <c r="T887" s="2"/>
      <c r="U887" s="2"/>
      <c r="V887" s="2"/>
      <c r="W887" s="2"/>
      <c r="X887" s="2"/>
      <c r="Y887" s="2"/>
      <c r="Z887" s="2"/>
      <c r="AA887" s="2"/>
    </row>
    <row r="888" spans="2:27" ht="16.5" customHeight="1">
      <c r="B888" s="2"/>
      <c r="C888" s="2"/>
      <c r="D888" s="5"/>
      <c r="E888" s="2"/>
      <c r="F888" s="2"/>
      <c r="G888" s="2"/>
      <c r="H888" s="2"/>
      <c r="I888" s="2"/>
      <c r="J888" s="2"/>
      <c r="K888" s="2"/>
      <c r="L888" s="2"/>
      <c r="M888" s="2"/>
      <c r="N888" s="2"/>
      <c r="O888" s="2"/>
      <c r="P888" s="2"/>
      <c r="Q888" s="2"/>
      <c r="R888" s="2"/>
      <c r="S888" s="2"/>
      <c r="T888" s="2"/>
      <c r="U888" s="2"/>
      <c r="V888" s="2"/>
      <c r="W888" s="2"/>
      <c r="X888" s="2"/>
      <c r="Y888" s="2"/>
      <c r="Z888" s="2"/>
      <c r="AA888" s="2"/>
    </row>
    <row r="889" spans="2:27" ht="16.5" customHeight="1">
      <c r="B889" s="2"/>
      <c r="C889" s="2"/>
      <c r="D889" s="5"/>
      <c r="E889" s="2"/>
      <c r="F889" s="2"/>
      <c r="G889" s="2"/>
      <c r="H889" s="2"/>
      <c r="I889" s="2"/>
      <c r="J889" s="2"/>
      <c r="K889" s="2"/>
      <c r="L889" s="2"/>
      <c r="M889" s="2"/>
      <c r="N889" s="2"/>
      <c r="O889" s="2"/>
      <c r="P889" s="2"/>
      <c r="Q889" s="2"/>
      <c r="R889" s="2"/>
      <c r="S889" s="2"/>
      <c r="T889" s="2"/>
      <c r="U889" s="2"/>
      <c r="V889" s="2"/>
      <c r="W889" s="2"/>
      <c r="X889" s="2"/>
      <c r="Y889" s="2"/>
      <c r="Z889" s="2"/>
      <c r="AA889" s="2"/>
    </row>
    <row r="890" spans="2:27" ht="16.5" customHeight="1">
      <c r="B890" s="2"/>
      <c r="C890" s="2"/>
      <c r="D890" s="5"/>
      <c r="E890" s="2"/>
      <c r="F890" s="2"/>
      <c r="G890" s="2"/>
      <c r="H890" s="2"/>
      <c r="I890" s="2"/>
      <c r="J890" s="2"/>
      <c r="K890" s="2"/>
      <c r="L890" s="2"/>
      <c r="M890" s="2"/>
      <c r="N890" s="2"/>
      <c r="O890" s="2"/>
      <c r="P890" s="2"/>
      <c r="Q890" s="2"/>
      <c r="R890" s="2"/>
      <c r="S890" s="2"/>
      <c r="T890" s="2"/>
      <c r="U890" s="2"/>
      <c r="V890" s="2"/>
      <c r="W890" s="2"/>
      <c r="X890" s="2"/>
      <c r="Y890" s="2"/>
      <c r="Z890" s="2"/>
      <c r="AA890" s="2"/>
    </row>
    <row r="891" spans="2:27" ht="16.5" customHeight="1">
      <c r="B891" s="2"/>
      <c r="C891" s="2"/>
      <c r="D891" s="5"/>
      <c r="E891" s="2"/>
      <c r="F891" s="2"/>
      <c r="G891" s="2"/>
      <c r="H891" s="2"/>
      <c r="I891" s="2"/>
      <c r="J891" s="2"/>
      <c r="K891" s="2"/>
      <c r="L891" s="2"/>
      <c r="M891" s="2"/>
      <c r="N891" s="2"/>
      <c r="O891" s="2"/>
      <c r="P891" s="2"/>
      <c r="Q891" s="2"/>
      <c r="R891" s="2"/>
      <c r="S891" s="2"/>
      <c r="T891" s="2"/>
      <c r="U891" s="2"/>
      <c r="V891" s="2"/>
      <c r="W891" s="2"/>
      <c r="X891" s="2"/>
      <c r="Y891" s="2"/>
      <c r="Z891" s="2"/>
      <c r="AA891" s="2"/>
    </row>
    <row r="892" spans="2:27" ht="16.5" customHeight="1">
      <c r="B892" s="2"/>
      <c r="C892" s="2"/>
      <c r="D892" s="5"/>
      <c r="E892" s="2"/>
      <c r="F892" s="2"/>
      <c r="G892" s="2"/>
      <c r="H892" s="2"/>
      <c r="I892" s="2"/>
      <c r="J892" s="2"/>
      <c r="K892" s="2"/>
      <c r="L892" s="2"/>
      <c r="M892" s="2"/>
      <c r="N892" s="2"/>
      <c r="O892" s="2"/>
      <c r="P892" s="2"/>
      <c r="Q892" s="2"/>
      <c r="R892" s="2"/>
      <c r="S892" s="2"/>
      <c r="T892" s="2"/>
      <c r="U892" s="2"/>
      <c r="V892" s="2"/>
      <c r="W892" s="2"/>
      <c r="X892" s="2"/>
      <c r="Y892" s="2"/>
      <c r="Z892" s="2"/>
      <c r="AA892" s="2"/>
    </row>
    <row r="893" spans="2:27" ht="16.5" customHeight="1">
      <c r="B893" s="2"/>
      <c r="C893" s="2"/>
      <c r="D893" s="5"/>
      <c r="E893" s="2"/>
      <c r="F893" s="2"/>
      <c r="G893" s="2"/>
      <c r="H893" s="2"/>
      <c r="I893" s="2"/>
      <c r="J893" s="2"/>
      <c r="K893" s="2"/>
      <c r="L893" s="2"/>
      <c r="M893" s="2"/>
      <c r="N893" s="2"/>
      <c r="O893" s="2"/>
      <c r="P893" s="2"/>
      <c r="Q893" s="2"/>
      <c r="R893" s="2"/>
      <c r="S893" s="2"/>
      <c r="T893" s="2"/>
      <c r="U893" s="2"/>
      <c r="V893" s="2"/>
      <c r="W893" s="2"/>
      <c r="X893" s="2"/>
      <c r="Y893" s="2"/>
      <c r="Z893" s="2"/>
      <c r="AA893" s="2"/>
    </row>
    <row r="894" spans="2:27" ht="16.5" customHeight="1">
      <c r="B894" s="2"/>
      <c r="C894" s="2"/>
      <c r="D894" s="5"/>
      <c r="E894" s="2"/>
      <c r="F894" s="2"/>
      <c r="G894" s="2"/>
      <c r="H894" s="2"/>
      <c r="I894" s="2"/>
      <c r="J894" s="2"/>
      <c r="K894" s="2"/>
      <c r="L894" s="2"/>
      <c r="M894" s="2"/>
      <c r="N894" s="2"/>
      <c r="O894" s="2"/>
      <c r="P894" s="2"/>
      <c r="Q894" s="2"/>
      <c r="R894" s="2"/>
      <c r="S894" s="2"/>
      <c r="T894" s="2"/>
      <c r="U894" s="2"/>
      <c r="V894" s="2"/>
      <c r="W894" s="2"/>
      <c r="X894" s="2"/>
      <c r="Y894" s="2"/>
      <c r="Z894" s="2"/>
      <c r="AA894" s="2"/>
    </row>
    <row r="895" spans="2:27" ht="16.5" customHeight="1">
      <c r="B895" s="2"/>
      <c r="C895" s="2"/>
      <c r="D895" s="5"/>
      <c r="E895" s="2"/>
      <c r="F895" s="2"/>
      <c r="G895" s="2"/>
      <c r="H895" s="2"/>
      <c r="I895" s="2"/>
      <c r="J895" s="2"/>
      <c r="K895" s="2"/>
      <c r="L895" s="2"/>
      <c r="M895" s="2"/>
      <c r="N895" s="2"/>
      <c r="O895" s="2"/>
      <c r="P895" s="2"/>
      <c r="Q895" s="2"/>
      <c r="R895" s="2"/>
      <c r="S895" s="2"/>
      <c r="T895" s="2"/>
      <c r="U895" s="2"/>
      <c r="V895" s="2"/>
      <c r="W895" s="2"/>
      <c r="X895" s="2"/>
      <c r="Y895" s="2"/>
      <c r="Z895" s="2"/>
      <c r="AA895" s="2"/>
    </row>
    <row r="896" spans="2:27" ht="16.5" customHeight="1">
      <c r="B896" s="2"/>
      <c r="C896" s="2"/>
      <c r="D896" s="5"/>
      <c r="E896" s="2"/>
      <c r="F896" s="2"/>
      <c r="G896" s="2"/>
      <c r="H896" s="2"/>
      <c r="I896" s="2"/>
      <c r="J896" s="2"/>
      <c r="K896" s="2"/>
      <c r="L896" s="2"/>
      <c r="M896" s="2"/>
      <c r="N896" s="2"/>
      <c r="O896" s="2"/>
      <c r="P896" s="2"/>
      <c r="Q896" s="2"/>
      <c r="R896" s="2"/>
      <c r="S896" s="2"/>
      <c r="T896" s="2"/>
      <c r="U896" s="2"/>
      <c r="V896" s="2"/>
      <c r="W896" s="2"/>
      <c r="X896" s="2"/>
      <c r="Y896" s="2"/>
      <c r="Z896" s="2"/>
      <c r="AA896" s="2"/>
    </row>
    <row r="897" spans="2:27" ht="16.5" customHeight="1">
      <c r="B897" s="2"/>
      <c r="C897" s="2"/>
      <c r="D897" s="5"/>
      <c r="E897" s="2"/>
      <c r="F897" s="2"/>
      <c r="G897" s="2"/>
      <c r="H897" s="2"/>
      <c r="I897" s="2"/>
      <c r="J897" s="2"/>
      <c r="K897" s="2"/>
      <c r="L897" s="2"/>
      <c r="M897" s="2"/>
      <c r="N897" s="2"/>
      <c r="O897" s="2"/>
      <c r="P897" s="2"/>
      <c r="Q897" s="2"/>
      <c r="R897" s="2"/>
      <c r="S897" s="2"/>
      <c r="T897" s="2"/>
      <c r="U897" s="2"/>
      <c r="V897" s="2"/>
      <c r="W897" s="2"/>
      <c r="X897" s="2"/>
      <c r="Y897" s="2"/>
      <c r="Z897" s="2"/>
      <c r="AA897" s="2"/>
    </row>
    <row r="898" spans="2:27" ht="16.5" customHeight="1">
      <c r="B898" s="2"/>
      <c r="C898" s="2"/>
      <c r="D898" s="5"/>
      <c r="E898" s="2"/>
      <c r="F898" s="2"/>
      <c r="G898" s="2"/>
      <c r="H898" s="2"/>
      <c r="I898" s="2"/>
      <c r="J898" s="2"/>
      <c r="K898" s="2"/>
      <c r="L898" s="2"/>
      <c r="M898" s="2"/>
      <c r="N898" s="2"/>
      <c r="O898" s="2"/>
      <c r="P898" s="2"/>
      <c r="Q898" s="2"/>
      <c r="R898" s="2"/>
      <c r="S898" s="2"/>
      <c r="T898" s="2"/>
      <c r="U898" s="2"/>
      <c r="V898" s="2"/>
      <c r="W898" s="2"/>
      <c r="X898" s="2"/>
      <c r="Y898" s="2"/>
      <c r="Z898" s="2"/>
      <c r="AA898" s="2"/>
    </row>
    <row r="899" spans="2:27" ht="16.5" customHeight="1">
      <c r="B899" s="2"/>
      <c r="C899" s="2"/>
      <c r="D899" s="5"/>
      <c r="E899" s="2"/>
      <c r="F899" s="2"/>
      <c r="G899" s="2"/>
      <c r="H899" s="2"/>
      <c r="I899" s="2"/>
      <c r="J899" s="2"/>
      <c r="K899" s="2"/>
      <c r="L899" s="2"/>
      <c r="M899" s="2"/>
      <c r="N899" s="2"/>
      <c r="O899" s="2"/>
      <c r="P899" s="2"/>
      <c r="Q899" s="2"/>
      <c r="R899" s="2"/>
      <c r="S899" s="2"/>
      <c r="T899" s="2"/>
      <c r="U899" s="2"/>
      <c r="V899" s="2"/>
      <c r="W899" s="2"/>
      <c r="X899" s="2"/>
      <c r="Y899" s="2"/>
      <c r="Z899" s="2"/>
      <c r="AA899" s="2"/>
    </row>
    <row r="900" spans="2:27" ht="16.5" customHeight="1">
      <c r="B900" s="2"/>
      <c r="C900" s="2"/>
      <c r="D900" s="5"/>
      <c r="E900" s="2"/>
      <c r="F900" s="2"/>
      <c r="G900" s="2"/>
      <c r="H900" s="2"/>
      <c r="I900" s="2"/>
      <c r="J900" s="2"/>
      <c r="K900" s="2"/>
      <c r="L900" s="2"/>
      <c r="M900" s="2"/>
      <c r="N900" s="2"/>
      <c r="O900" s="2"/>
      <c r="P900" s="2"/>
      <c r="Q900" s="2"/>
      <c r="R900" s="2"/>
      <c r="S900" s="2"/>
      <c r="T900" s="2"/>
      <c r="U900" s="2"/>
      <c r="V900" s="2"/>
      <c r="W900" s="2"/>
      <c r="X900" s="2"/>
      <c r="Y900" s="2"/>
      <c r="Z900" s="2"/>
      <c r="AA900" s="2"/>
    </row>
    <row r="901" spans="2:27" ht="16.5" customHeight="1">
      <c r="B901" s="2"/>
      <c r="C901" s="2"/>
      <c r="D901" s="5"/>
      <c r="E901" s="2"/>
      <c r="F901" s="2"/>
      <c r="G901" s="2"/>
      <c r="H901" s="2"/>
      <c r="I901" s="2"/>
      <c r="J901" s="2"/>
      <c r="K901" s="2"/>
      <c r="L901" s="2"/>
      <c r="M901" s="2"/>
      <c r="N901" s="2"/>
      <c r="O901" s="2"/>
      <c r="P901" s="2"/>
      <c r="Q901" s="2"/>
      <c r="R901" s="2"/>
      <c r="S901" s="2"/>
      <c r="T901" s="2"/>
      <c r="U901" s="2"/>
      <c r="V901" s="2"/>
      <c r="W901" s="2"/>
      <c r="X901" s="2"/>
      <c r="Y901" s="2"/>
      <c r="Z901" s="2"/>
      <c r="AA901" s="2"/>
    </row>
    <row r="902" spans="2:27" ht="16.5" customHeight="1">
      <c r="B902" s="2"/>
      <c r="C902" s="2"/>
      <c r="D902" s="5"/>
      <c r="E902" s="2"/>
      <c r="F902" s="2"/>
      <c r="G902" s="2"/>
      <c r="H902" s="2"/>
      <c r="I902" s="2"/>
      <c r="J902" s="2"/>
      <c r="K902" s="2"/>
      <c r="L902" s="2"/>
      <c r="M902" s="2"/>
      <c r="N902" s="2"/>
      <c r="O902" s="2"/>
      <c r="P902" s="2"/>
      <c r="Q902" s="2"/>
      <c r="R902" s="2"/>
      <c r="S902" s="2"/>
      <c r="T902" s="2"/>
      <c r="U902" s="2"/>
      <c r="V902" s="2"/>
      <c r="W902" s="2"/>
      <c r="X902" s="2"/>
      <c r="Y902" s="2"/>
      <c r="Z902" s="2"/>
      <c r="AA902" s="2"/>
    </row>
    <row r="903" spans="2:27" ht="16.5" customHeight="1">
      <c r="B903" s="2"/>
      <c r="C903" s="2"/>
      <c r="D903" s="5"/>
      <c r="E903" s="2"/>
      <c r="F903" s="2"/>
      <c r="G903" s="2"/>
      <c r="H903" s="2"/>
      <c r="I903" s="2"/>
      <c r="J903" s="2"/>
      <c r="K903" s="2"/>
      <c r="L903" s="2"/>
      <c r="M903" s="2"/>
      <c r="N903" s="2"/>
      <c r="O903" s="2"/>
      <c r="P903" s="2"/>
      <c r="Q903" s="2"/>
      <c r="R903" s="2"/>
      <c r="S903" s="2"/>
      <c r="T903" s="2"/>
      <c r="U903" s="2"/>
      <c r="V903" s="2"/>
      <c r="W903" s="2"/>
      <c r="X903" s="2"/>
      <c r="Y903" s="2"/>
      <c r="Z903" s="2"/>
      <c r="AA903" s="2"/>
    </row>
    <row r="904" spans="2:27" ht="16.5" customHeight="1">
      <c r="B904" s="2"/>
      <c r="C904" s="2"/>
      <c r="D904" s="5"/>
      <c r="E904" s="2"/>
      <c r="F904" s="2"/>
      <c r="G904" s="2"/>
      <c r="H904" s="2"/>
      <c r="I904" s="2"/>
      <c r="J904" s="2"/>
      <c r="K904" s="2"/>
      <c r="L904" s="2"/>
      <c r="M904" s="2"/>
      <c r="N904" s="2"/>
      <c r="O904" s="2"/>
      <c r="P904" s="2"/>
      <c r="Q904" s="2"/>
      <c r="R904" s="2"/>
      <c r="S904" s="2"/>
      <c r="T904" s="2"/>
      <c r="U904" s="2"/>
      <c r="V904" s="2"/>
      <c r="W904" s="2"/>
      <c r="X904" s="2"/>
      <c r="Y904" s="2"/>
      <c r="Z904" s="2"/>
      <c r="AA904" s="2"/>
    </row>
    <row r="905" spans="2:27" ht="16.5" customHeight="1">
      <c r="B905" s="2"/>
      <c r="C905" s="2"/>
      <c r="D905" s="5"/>
      <c r="E905" s="2"/>
      <c r="F905" s="2"/>
      <c r="G905" s="2"/>
      <c r="H905" s="2"/>
      <c r="I905" s="2"/>
      <c r="J905" s="2"/>
      <c r="K905" s="2"/>
      <c r="L905" s="2"/>
      <c r="M905" s="2"/>
      <c r="N905" s="2"/>
      <c r="O905" s="2"/>
      <c r="P905" s="2"/>
      <c r="Q905" s="2"/>
      <c r="R905" s="2"/>
      <c r="S905" s="2"/>
      <c r="T905" s="2"/>
      <c r="U905" s="2"/>
      <c r="V905" s="2"/>
      <c r="W905" s="2"/>
      <c r="X905" s="2"/>
      <c r="Y905" s="2"/>
      <c r="Z905" s="2"/>
      <c r="AA905" s="2"/>
    </row>
    <row r="906" spans="2:27" ht="16.5" customHeight="1">
      <c r="B906" s="2"/>
      <c r="C906" s="2"/>
      <c r="D906" s="5"/>
      <c r="E906" s="2"/>
      <c r="F906" s="2"/>
      <c r="G906" s="2"/>
      <c r="H906" s="2"/>
      <c r="I906" s="2"/>
      <c r="J906" s="2"/>
      <c r="K906" s="2"/>
      <c r="L906" s="2"/>
      <c r="M906" s="2"/>
      <c r="N906" s="2"/>
      <c r="O906" s="2"/>
      <c r="P906" s="2"/>
      <c r="Q906" s="2"/>
      <c r="R906" s="2"/>
      <c r="S906" s="2"/>
      <c r="T906" s="2"/>
      <c r="U906" s="2"/>
      <c r="V906" s="2"/>
      <c r="W906" s="2"/>
      <c r="X906" s="2"/>
      <c r="Y906" s="2"/>
      <c r="Z906" s="2"/>
      <c r="AA906" s="2"/>
    </row>
    <row r="907" spans="2:27" ht="16.5" customHeight="1">
      <c r="B907" s="2"/>
      <c r="C907" s="2"/>
      <c r="D907" s="5"/>
      <c r="E907" s="2"/>
      <c r="F907" s="2"/>
      <c r="G907" s="2"/>
      <c r="H907" s="2"/>
      <c r="I907" s="2"/>
      <c r="J907" s="2"/>
      <c r="K907" s="2"/>
      <c r="L907" s="2"/>
      <c r="M907" s="2"/>
      <c r="N907" s="2"/>
      <c r="O907" s="2"/>
      <c r="P907" s="2"/>
      <c r="Q907" s="2"/>
      <c r="R907" s="2"/>
      <c r="S907" s="2"/>
      <c r="T907" s="2"/>
      <c r="U907" s="2"/>
      <c r="V907" s="2"/>
      <c r="W907" s="2"/>
      <c r="X907" s="2"/>
      <c r="Y907" s="2"/>
      <c r="Z907" s="2"/>
      <c r="AA907" s="2"/>
    </row>
    <row r="908" spans="2:27" ht="16.5" customHeight="1">
      <c r="B908" s="2"/>
      <c r="C908" s="2"/>
      <c r="D908" s="5"/>
      <c r="E908" s="2"/>
      <c r="F908" s="2"/>
      <c r="G908" s="2"/>
      <c r="H908" s="2"/>
      <c r="I908" s="2"/>
      <c r="J908" s="2"/>
      <c r="K908" s="2"/>
      <c r="L908" s="2"/>
      <c r="M908" s="2"/>
      <c r="N908" s="2"/>
      <c r="O908" s="2"/>
      <c r="P908" s="2"/>
      <c r="Q908" s="2"/>
      <c r="R908" s="2"/>
      <c r="S908" s="2"/>
      <c r="T908" s="2"/>
      <c r="U908" s="2"/>
      <c r="V908" s="2"/>
      <c r="W908" s="2"/>
      <c r="X908" s="2"/>
      <c r="Y908" s="2"/>
      <c r="Z908" s="2"/>
      <c r="AA908" s="2"/>
    </row>
    <row r="909" spans="2:27" ht="16.5" customHeight="1">
      <c r="B909" s="2"/>
      <c r="C909" s="2"/>
      <c r="D909" s="5"/>
      <c r="E909" s="2"/>
      <c r="F909" s="2"/>
      <c r="G909" s="2"/>
      <c r="H909" s="2"/>
      <c r="I909" s="2"/>
      <c r="J909" s="2"/>
      <c r="K909" s="2"/>
      <c r="L909" s="2"/>
      <c r="M909" s="2"/>
      <c r="N909" s="2"/>
      <c r="O909" s="2"/>
      <c r="P909" s="2"/>
      <c r="Q909" s="2"/>
      <c r="R909" s="2"/>
      <c r="S909" s="2"/>
      <c r="T909" s="2"/>
      <c r="U909" s="2"/>
      <c r="V909" s="2"/>
      <c r="W909" s="2"/>
      <c r="X909" s="2"/>
      <c r="Y909" s="2"/>
      <c r="Z909" s="2"/>
      <c r="AA909" s="2"/>
    </row>
    <row r="910" spans="2:27" ht="16.5" customHeight="1">
      <c r="B910" s="2"/>
      <c r="C910" s="2"/>
      <c r="D910" s="5"/>
      <c r="E910" s="2"/>
      <c r="F910" s="2"/>
      <c r="G910" s="2"/>
      <c r="H910" s="2"/>
      <c r="I910" s="2"/>
      <c r="J910" s="2"/>
      <c r="K910" s="2"/>
      <c r="L910" s="2"/>
      <c r="M910" s="2"/>
      <c r="N910" s="2"/>
      <c r="O910" s="2"/>
      <c r="P910" s="2"/>
      <c r="Q910" s="2"/>
      <c r="R910" s="2"/>
      <c r="S910" s="2"/>
      <c r="T910" s="2"/>
      <c r="U910" s="2"/>
      <c r="V910" s="2"/>
      <c r="W910" s="2"/>
      <c r="X910" s="2"/>
      <c r="Y910" s="2"/>
      <c r="Z910" s="2"/>
      <c r="AA910" s="2"/>
    </row>
    <row r="911" spans="2:27" ht="16.5" customHeight="1">
      <c r="B911" s="2"/>
      <c r="C911" s="2"/>
      <c r="D911" s="5"/>
      <c r="E911" s="2"/>
      <c r="F911" s="2"/>
      <c r="G911" s="2"/>
      <c r="H911" s="2"/>
      <c r="I911" s="2"/>
      <c r="J911" s="2"/>
      <c r="K911" s="2"/>
      <c r="L911" s="2"/>
      <c r="M911" s="2"/>
      <c r="N911" s="2"/>
      <c r="O911" s="2"/>
      <c r="P911" s="2"/>
      <c r="Q911" s="2"/>
      <c r="R911" s="2"/>
      <c r="S911" s="2"/>
      <c r="T911" s="2"/>
      <c r="U911" s="2"/>
      <c r="V911" s="2"/>
      <c r="W911" s="2"/>
      <c r="X911" s="2"/>
      <c r="Y911" s="2"/>
      <c r="Z911" s="2"/>
      <c r="AA911" s="2"/>
    </row>
    <row r="912" spans="2:27" ht="16.5" customHeight="1">
      <c r="B912" s="2"/>
      <c r="C912" s="2"/>
      <c r="D912" s="5"/>
      <c r="E912" s="2"/>
      <c r="F912" s="2"/>
      <c r="G912" s="2"/>
      <c r="H912" s="2"/>
      <c r="I912" s="2"/>
      <c r="J912" s="2"/>
      <c r="K912" s="2"/>
      <c r="L912" s="2"/>
      <c r="M912" s="2"/>
      <c r="N912" s="2"/>
      <c r="O912" s="2"/>
      <c r="P912" s="2"/>
      <c r="Q912" s="2"/>
      <c r="R912" s="2"/>
      <c r="S912" s="2"/>
      <c r="T912" s="2"/>
      <c r="U912" s="2"/>
      <c r="V912" s="2"/>
      <c r="W912" s="2"/>
      <c r="X912" s="2"/>
      <c r="Y912" s="2"/>
      <c r="Z912" s="2"/>
      <c r="AA912" s="2"/>
    </row>
    <row r="913" spans="2:27" ht="16.5" customHeight="1">
      <c r="B913" s="2"/>
      <c r="C913" s="2"/>
      <c r="D913" s="5"/>
      <c r="E913" s="2"/>
      <c r="F913" s="2"/>
      <c r="G913" s="2"/>
      <c r="H913" s="2"/>
      <c r="I913" s="2"/>
      <c r="J913" s="2"/>
      <c r="K913" s="2"/>
      <c r="L913" s="2"/>
      <c r="M913" s="2"/>
      <c r="N913" s="2"/>
      <c r="O913" s="2"/>
      <c r="P913" s="2"/>
      <c r="Q913" s="2"/>
      <c r="R913" s="2"/>
      <c r="S913" s="2"/>
      <c r="T913" s="2"/>
      <c r="U913" s="2"/>
      <c r="V913" s="2"/>
      <c r="W913" s="2"/>
      <c r="X913" s="2"/>
      <c r="Y913" s="2"/>
      <c r="Z913" s="2"/>
      <c r="AA913" s="2"/>
    </row>
    <row r="914" spans="2:27" ht="16.5" customHeight="1">
      <c r="B914" s="2"/>
      <c r="C914" s="2"/>
      <c r="D914" s="5"/>
      <c r="E914" s="2"/>
      <c r="F914" s="2"/>
      <c r="G914" s="2"/>
      <c r="H914" s="2"/>
      <c r="I914" s="2"/>
      <c r="J914" s="2"/>
      <c r="K914" s="2"/>
      <c r="L914" s="2"/>
      <c r="M914" s="2"/>
      <c r="N914" s="2"/>
      <c r="O914" s="2"/>
      <c r="P914" s="2"/>
      <c r="Q914" s="2"/>
      <c r="R914" s="2"/>
      <c r="S914" s="2"/>
      <c r="T914" s="2"/>
      <c r="U914" s="2"/>
      <c r="V914" s="2"/>
      <c r="W914" s="2"/>
      <c r="X914" s="2"/>
      <c r="Y914" s="2"/>
      <c r="Z914" s="2"/>
      <c r="AA914" s="2"/>
    </row>
    <row r="915" spans="2:27" ht="16.5" customHeight="1">
      <c r="B915" s="2"/>
      <c r="C915" s="2"/>
      <c r="D915" s="5"/>
      <c r="E915" s="2"/>
      <c r="F915" s="2"/>
      <c r="G915" s="2"/>
      <c r="H915" s="2"/>
      <c r="I915" s="2"/>
      <c r="J915" s="2"/>
      <c r="K915" s="2"/>
      <c r="L915" s="2"/>
      <c r="M915" s="2"/>
      <c r="N915" s="2"/>
      <c r="O915" s="2"/>
      <c r="P915" s="2"/>
      <c r="Q915" s="2"/>
      <c r="R915" s="2"/>
      <c r="S915" s="2"/>
      <c r="T915" s="2"/>
      <c r="U915" s="2"/>
      <c r="V915" s="2"/>
      <c r="W915" s="2"/>
      <c r="X915" s="2"/>
      <c r="Y915" s="2"/>
      <c r="Z915" s="2"/>
      <c r="AA915" s="2"/>
    </row>
    <row r="916" spans="2:27" ht="16.5" customHeight="1">
      <c r="B916" s="2"/>
      <c r="C916" s="2"/>
      <c r="D916" s="5"/>
      <c r="E916" s="2"/>
      <c r="F916" s="2"/>
      <c r="G916" s="2"/>
      <c r="H916" s="2"/>
      <c r="I916" s="2"/>
      <c r="J916" s="2"/>
      <c r="K916" s="2"/>
      <c r="L916" s="2"/>
      <c r="M916" s="2"/>
      <c r="N916" s="2"/>
      <c r="O916" s="2"/>
      <c r="P916" s="2"/>
      <c r="Q916" s="2"/>
      <c r="R916" s="2"/>
      <c r="S916" s="2"/>
      <c r="T916" s="2"/>
      <c r="U916" s="2"/>
      <c r="V916" s="2"/>
      <c r="W916" s="2"/>
      <c r="X916" s="2"/>
      <c r="Y916" s="2"/>
      <c r="Z916" s="2"/>
      <c r="AA916" s="2"/>
    </row>
    <row r="917" spans="2:27" ht="16.5" customHeight="1">
      <c r="B917" s="2"/>
      <c r="C917" s="2"/>
      <c r="D917" s="5"/>
      <c r="E917" s="2"/>
      <c r="F917" s="2"/>
      <c r="G917" s="2"/>
      <c r="H917" s="2"/>
      <c r="I917" s="2"/>
      <c r="J917" s="2"/>
      <c r="K917" s="2"/>
      <c r="L917" s="2"/>
      <c r="M917" s="2"/>
      <c r="N917" s="2"/>
      <c r="O917" s="2"/>
      <c r="P917" s="2"/>
      <c r="Q917" s="2"/>
      <c r="R917" s="2"/>
      <c r="S917" s="2"/>
      <c r="T917" s="2"/>
      <c r="U917" s="2"/>
      <c r="V917" s="2"/>
      <c r="W917" s="2"/>
      <c r="X917" s="2"/>
      <c r="Y917" s="2"/>
      <c r="Z917" s="2"/>
      <c r="AA917" s="2"/>
    </row>
    <row r="918" spans="2:27" ht="16.5" customHeight="1">
      <c r="B918" s="2"/>
      <c r="C918" s="2"/>
      <c r="D918" s="5"/>
      <c r="E918" s="2"/>
      <c r="F918" s="2"/>
      <c r="G918" s="2"/>
      <c r="H918" s="2"/>
      <c r="I918" s="2"/>
      <c r="J918" s="2"/>
      <c r="K918" s="2"/>
      <c r="L918" s="2"/>
      <c r="M918" s="2"/>
      <c r="N918" s="2"/>
      <c r="O918" s="2"/>
      <c r="P918" s="2"/>
      <c r="Q918" s="2"/>
      <c r="R918" s="2"/>
      <c r="S918" s="2"/>
      <c r="T918" s="2"/>
      <c r="U918" s="2"/>
      <c r="V918" s="2"/>
      <c r="W918" s="2"/>
      <c r="X918" s="2"/>
      <c r="Y918" s="2"/>
      <c r="Z918" s="2"/>
      <c r="AA918" s="2"/>
    </row>
    <row r="919" spans="2:27" ht="16.5" customHeight="1">
      <c r="B919" s="2"/>
      <c r="C919" s="2"/>
      <c r="D919" s="5"/>
      <c r="E919" s="2"/>
      <c r="F919" s="2"/>
      <c r="G919" s="2"/>
      <c r="H919" s="2"/>
      <c r="I919" s="2"/>
      <c r="J919" s="2"/>
      <c r="K919" s="2"/>
      <c r="L919" s="2"/>
      <c r="M919" s="2"/>
      <c r="N919" s="2"/>
      <c r="O919" s="2"/>
      <c r="P919" s="2"/>
      <c r="Q919" s="2"/>
      <c r="R919" s="2"/>
      <c r="S919" s="2"/>
      <c r="T919" s="2"/>
      <c r="U919" s="2"/>
      <c r="V919" s="2"/>
      <c r="W919" s="2"/>
      <c r="X919" s="2"/>
      <c r="Y919" s="2"/>
      <c r="Z919" s="2"/>
      <c r="AA919" s="2"/>
    </row>
    <row r="920" spans="2:27" ht="16.5" customHeight="1">
      <c r="B920" s="2"/>
      <c r="C920" s="2"/>
      <c r="D920" s="5"/>
      <c r="E920" s="2"/>
      <c r="F920" s="2"/>
      <c r="G920" s="2"/>
      <c r="H920" s="2"/>
      <c r="I920" s="2"/>
      <c r="J920" s="2"/>
      <c r="K920" s="2"/>
      <c r="L920" s="2"/>
      <c r="M920" s="2"/>
      <c r="N920" s="2"/>
      <c r="O920" s="2"/>
      <c r="P920" s="2"/>
      <c r="Q920" s="2"/>
      <c r="R920" s="2"/>
      <c r="S920" s="2"/>
      <c r="T920" s="2"/>
      <c r="U920" s="2"/>
      <c r="V920" s="2"/>
      <c r="W920" s="2"/>
      <c r="X920" s="2"/>
      <c r="Y920" s="2"/>
      <c r="Z920" s="2"/>
      <c r="AA920" s="2"/>
    </row>
    <row r="921" spans="2:27" ht="16.5" customHeight="1">
      <c r="B921" s="2"/>
      <c r="C921" s="2"/>
      <c r="D921" s="5"/>
      <c r="E921" s="2"/>
      <c r="F921" s="2"/>
      <c r="G921" s="2"/>
      <c r="H921" s="2"/>
      <c r="I921" s="2"/>
      <c r="J921" s="2"/>
      <c r="K921" s="2"/>
      <c r="L921" s="2"/>
      <c r="M921" s="2"/>
      <c r="N921" s="2"/>
      <c r="O921" s="2"/>
      <c r="P921" s="2"/>
      <c r="Q921" s="2"/>
      <c r="R921" s="2"/>
      <c r="S921" s="2"/>
      <c r="T921" s="2"/>
      <c r="U921" s="2"/>
      <c r="V921" s="2"/>
      <c r="W921" s="2"/>
      <c r="X921" s="2"/>
      <c r="Y921" s="2"/>
      <c r="Z921" s="2"/>
      <c r="AA921" s="2"/>
    </row>
    <row r="922" spans="2:27" ht="16.5" customHeight="1">
      <c r="B922" s="2"/>
      <c r="C922" s="2"/>
      <c r="D922" s="5"/>
      <c r="E922" s="2"/>
      <c r="F922" s="2"/>
      <c r="G922" s="2"/>
      <c r="H922" s="2"/>
      <c r="I922" s="2"/>
      <c r="J922" s="2"/>
      <c r="K922" s="2"/>
      <c r="L922" s="2"/>
      <c r="M922" s="2"/>
      <c r="N922" s="2"/>
      <c r="O922" s="2"/>
      <c r="P922" s="2"/>
      <c r="Q922" s="2"/>
      <c r="R922" s="2"/>
      <c r="S922" s="2"/>
      <c r="T922" s="2"/>
      <c r="U922" s="2"/>
      <c r="V922" s="2"/>
      <c r="W922" s="2"/>
      <c r="X922" s="2"/>
      <c r="Y922" s="2"/>
      <c r="Z922" s="2"/>
      <c r="AA922" s="2"/>
    </row>
    <row r="923" spans="2:27" ht="16.5" customHeight="1">
      <c r="B923" s="2"/>
      <c r="C923" s="2"/>
      <c r="D923" s="5"/>
      <c r="E923" s="2"/>
      <c r="F923" s="2"/>
      <c r="G923" s="2"/>
      <c r="H923" s="2"/>
      <c r="I923" s="2"/>
      <c r="J923" s="2"/>
      <c r="K923" s="2"/>
      <c r="L923" s="2"/>
      <c r="M923" s="2"/>
      <c r="N923" s="2"/>
      <c r="O923" s="2"/>
      <c r="P923" s="2"/>
      <c r="Q923" s="2"/>
      <c r="R923" s="2"/>
      <c r="S923" s="2"/>
      <c r="T923" s="2"/>
      <c r="U923" s="2"/>
      <c r="V923" s="2"/>
      <c r="W923" s="2"/>
      <c r="X923" s="2"/>
      <c r="Y923" s="2"/>
      <c r="Z923" s="2"/>
      <c r="AA923" s="2"/>
    </row>
    <row r="924" spans="2:27" ht="16.5" customHeight="1">
      <c r="B924" s="2"/>
      <c r="C924" s="2"/>
      <c r="D924" s="5"/>
      <c r="E924" s="2"/>
      <c r="F924" s="2"/>
      <c r="G924" s="2"/>
      <c r="H924" s="2"/>
      <c r="I924" s="2"/>
      <c r="J924" s="2"/>
      <c r="K924" s="2"/>
      <c r="L924" s="2"/>
      <c r="M924" s="2"/>
      <c r="N924" s="2"/>
      <c r="O924" s="2"/>
      <c r="P924" s="2"/>
      <c r="Q924" s="2"/>
      <c r="R924" s="2"/>
      <c r="S924" s="2"/>
      <c r="T924" s="2"/>
      <c r="U924" s="2"/>
      <c r="V924" s="2"/>
      <c r="W924" s="2"/>
      <c r="X924" s="2"/>
      <c r="Y924" s="2"/>
      <c r="Z924" s="2"/>
      <c r="AA924" s="2"/>
    </row>
    <row r="925" spans="2:27" ht="16.5" customHeight="1">
      <c r="B925" s="2"/>
      <c r="C925" s="2"/>
      <c r="D925" s="5"/>
      <c r="E925" s="2"/>
      <c r="F925" s="2"/>
      <c r="G925" s="2"/>
      <c r="H925" s="2"/>
      <c r="I925" s="2"/>
      <c r="J925" s="2"/>
      <c r="K925" s="2"/>
      <c r="L925" s="2"/>
      <c r="M925" s="2"/>
      <c r="N925" s="2"/>
      <c r="O925" s="2"/>
      <c r="P925" s="2"/>
      <c r="Q925" s="2"/>
      <c r="R925" s="2"/>
      <c r="S925" s="2"/>
      <c r="T925" s="2"/>
      <c r="U925" s="2"/>
      <c r="V925" s="2"/>
      <c r="W925" s="2"/>
      <c r="X925" s="2"/>
      <c r="Y925" s="2"/>
      <c r="Z925" s="2"/>
      <c r="AA925" s="2"/>
    </row>
    <row r="926" spans="2:27" ht="16.5" customHeight="1">
      <c r="B926" s="2"/>
      <c r="C926" s="2"/>
      <c r="D926" s="5"/>
      <c r="E926" s="2"/>
      <c r="F926" s="2"/>
      <c r="G926" s="2"/>
      <c r="H926" s="2"/>
      <c r="I926" s="2"/>
      <c r="J926" s="2"/>
      <c r="K926" s="2"/>
      <c r="L926" s="2"/>
      <c r="M926" s="2"/>
      <c r="N926" s="2"/>
      <c r="O926" s="2"/>
      <c r="P926" s="2"/>
      <c r="Q926" s="2"/>
      <c r="R926" s="2"/>
      <c r="S926" s="2"/>
      <c r="T926" s="2"/>
      <c r="U926" s="2"/>
      <c r="V926" s="2"/>
      <c r="W926" s="2"/>
      <c r="X926" s="2"/>
      <c r="Y926" s="2"/>
      <c r="Z926" s="2"/>
      <c r="AA926" s="2"/>
    </row>
    <row r="927" spans="2:27" ht="16.5" customHeight="1">
      <c r="B927" s="2"/>
      <c r="C927" s="2"/>
      <c r="D927" s="5"/>
      <c r="E927" s="2"/>
      <c r="F927" s="2"/>
      <c r="G927" s="2"/>
      <c r="H927" s="2"/>
      <c r="I927" s="2"/>
      <c r="J927" s="2"/>
      <c r="K927" s="2"/>
      <c r="L927" s="2"/>
      <c r="M927" s="2"/>
      <c r="N927" s="2"/>
      <c r="O927" s="2"/>
      <c r="P927" s="2"/>
      <c r="Q927" s="2"/>
      <c r="R927" s="2"/>
      <c r="S927" s="2"/>
      <c r="T927" s="2"/>
      <c r="U927" s="2"/>
      <c r="V927" s="2"/>
      <c r="W927" s="2"/>
      <c r="X927" s="2"/>
      <c r="Y927" s="2"/>
      <c r="Z927" s="2"/>
      <c r="AA927" s="2"/>
    </row>
    <row r="928" spans="2:27" ht="16.5" customHeight="1">
      <c r="B928" s="2"/>
      <c r="C928" s="2"/>
      <c r="D928" s="5"/>
      <c r="E928" s="2"/>
      <c r="F928" s="2"/>
      <c r="G928" s="2"/>
      <c r="H928" s="2"/>
      <c r="I928" s="2"/>
      <c r="J928" s="2"/>
      <c r="K928" s="2"/>
      <c r="L928" s="2"/>
      <c r="M928" s="2"/>
      <c r="N928" s="2"/>
      <c r="O928" s="2"/>
      <c r="P928" s="2"/>
      <c r="Q928" s="2"/>
      <c r="R928" s="2"/>
      <c r="S928" s="2"/>
      <c r="T928" s="2"/>
      <c r="U928" s="2"/>
      <c r="V928" s="2"/>
      <c r="W928" s="2"/>
      <c r="X928" s="2"/>
      <c r="Y928" s="2"/>
      <c r="Z928" s="2"/>
      <c r="AA928" s="2"/>
    </row>
    <row r="929" spans="2:27" ht="16.5" customHeight="1">
      <c r="B929" s="2"/>
      <c r="C929" s="2"/>
      <c r="D929" s="5"/>
      <c r="E929" s="2"/>
      <c r="F929" s="2"/>
      <c r="G929" s="2"/>
      <c r="H929" s="2"/>
      <c r="I929" s="2"/>
      <c r="J929" s="2"/>
      <c r="K929" s="2"/>
      <c r="L929" s="2"/>
      <c r="M929" s="2"/>
      <c r="N929" s="2"/>
      <c r="O929" s="2"/>
      <c r="P929" s="2"/>
      <c r="Q929" s="2"/>
      <c r="R929" s="2"/>
      <c r="S929" s="2"/>
      <c r="T929" s="2"/>
      <c r="U929" s="2"/>
      <c r="V929" s="2"/>
      <c r="W929" s="2"/>
      <c r="X929" s="2"/>
      <c r="Y929" s="2"/>
      <c r="Z929" s="2"/>
      <c r="AA929" s="2"/>
    </row>
    <row r="930" spans="2:27" ht="16.5" customHeight="1">
      <c r="B930" s="2"/>
      <c r="C930" s="2"/>
      <c r="D930" s="5"/>
      <c r="E930" s="2"/>
      <c r="F930" s="2"/>
      <c r="G930" s="2"/>
      <c r="H930" s="2"/>
      <c r="I930" s="2"/>
      <c r="J930" s="2"/>
      <c r="K930" s="2"/>
      <c r="L930" s="2"/>
      <c r="M930" s="2"/>
      <c r="N930" s="2"/>
      <c r="O930" s="2"/>
      <c r="P930" s="2"/>
      <c r="Q930" s="2"/>
      <c r="R930" s="2"/>
      <c r="S930" s="2"/>
      <c r="T930" s="2"/>
      <c r="U930" s="2"/>
      <c r="V930" s="2"/>
      <c r="W930" s="2"/>
      <c r="X930" s="2"/>
      <c r="Y930" s="2"/>
      <c r="Z930" s="2"/>
      <c r="AA930" s="2"/>
    </row>
    <row r="931" spans="2:27" ht="16.5" customHeight="1">
      <c r="B931" s="2"/>
      <c r="C931" s="2"/>
      <c r="D931" s="5"/>
      <c r="E931" s="2"/>
      <c r="F931" s="2"/>
      <c r="G931" s="2"/>
      <c r="H931" s="2"/>
      <c r="I931" s="2"/>
      <c r="J931" s="2"/>
      <c r="K931" s="2"/>
      <c r="L931" s="2"/>
      <c r="M931" s="2"/>
      <c r="N931" s="2"/>
      <c r="O931" s="2"/>
      <c r="P931" s="2"/>
      <c r="Q931" s="2"/>
      <c r="R931" s="2"/>
      <c r="S931" s="2"/>
      <c r="T931" s="2"/>
      <c r="U931" s="2"/>
      <c r="V931" s="2"/>
      <c r="W931" s="2"/>
      <c r="X931" s="2"/>
      <c r="Y931" s="2"/>
      <c r="Z931" s="2"/>
      <c r="AA931" s="2"/>
    </row>
    <row r="932" spans="2:27" ht="16.5" customHeight="1">
      <c r="B932" s="2"/>
      <c r="C932" s="2"/>
      <c r="D932" s="5"/>
      <c r="E932" s="2"/>
      <c r="F932" s="2"/>
      <c r="G932" s="2"/>
      <c r="H932" s="2"/>
      <c r="I932" s="2"/>
      <c r="J932" s="2"/>
      <c r="K932" s="2"/>
      <c r="L932" s="2"/>
      <c r="M932" s="2"/>
      <c r="N932" s="2"/>
      <c r="O932" s="2"/>
      <c r="P932" s="2"/>
      <c r="Q932" s="2"/>
      <c r="R932" s="2"/>
      <c r="S932" s="2"/>
      <c r="T932" s="2"/>
      <c r="U932" s="2"/>
      <c r="V932" s="2"/>
      <c r="W932" s="2"/>
      <c r="X932" s="2"/>
      <c r="Y932" s="2"/>
      <c r="Z932" s="2"/>
      <c r="AA932" s="2"/>
    </row>
    <row r="933" spans="2:27" ht="16.5" customHeight="1">
      <c r="B933" s="2"/>
      <c r="C933" s="2"/>
      <c r="D933" s="5"/>
      <c r="E933" s="2"/>
      <c r="F933" s="2"/>
      <c r="G933" s="2"/>
      <c r="H933" s="2"/>
      <c r="I933" s="2"/>
      <c r="J933" s="2"/>
      <c r="K933" s="2"/>
      <c r="L933" s="2"/>
      <c r="M933" s="2"/>
      <c r="N933" s="2"/>
      <c r="O933" s="2"/>
      <c r="P933" s="2"/>
      <c r="Q933" s="2"/>
      <c r="R933" s="2"/>
      <c r="S933" s="2"/>
      <c r="T933" s="2"/>
      <c r="U933" s="2"/>
      <c r="V933" s="2"/>
      <c r="W933" s="2"/>
      <c r="X933" s="2"/>
      <c r="Y933" s="2"/>
      <c r="Z933" s="2"/>
      <c r="AA933" s="2"/>
    </row>
    <row r="934" spans="2:27" ht="16.5" customHeight="1">
      <c r="B934" s="2"/>
      <c r="C934" s="2"/>
      <c r="D934" s="5"/>
      <c r="E934" s="2"/>
      <c r="F934" s="2"/>
      <c r="G934" s="2"/>
      <c r="H934" s="2"/>
      <c r="I934" s="2"/>
      <c r="J934" s="2"/>
      <c r="K934" s="2"/>
      <c r="L934" s="2"/>
      <c r="M934" s="2"/>
      <c r="N934" s="2"/>
      <c r="O934" s="2"/>
      <c r="P934" s="2"/>
      <c r="Q934" s="2"/>
      <c r="R934" s="2"/>
      <c r="S934" s="2"/>
      <c r="T934" s="2"/>
      <c r="U934" s="2"/>
      <c r="V934" s="2"/>
      <c r="W934" s="2"/>
      <c r="X934" s="2"/>
      <c r="Y934" s="2"/>
      <c r="Z934" s="2"/>
      <c r="AA934" s="2"/>
    </row>
    <row r="935" spans="2:27" ht="16.5" customHeight="1">
      <c r="B935" s="2"/>
      <c r="C935" s="2"/>
      <c r="D935" s="5"/>
      <c r="E935" s="2"/>
      <c r="F935" s="2"/>
      <c r="G935" s="2"/>
      <c r="H935" s="2"/>
      <c r="I935" s="2"/>
      <c r="J935" s="2"/>
      <c r="K935" s="2"/>
      <c r="L935" s="2"/>
      <c r="M935" s="2"/>
      <c r="N935" s="2"/>
      <c r="O935" s="2"/>
      <c r="P935" s="2"/>
      <c r="Q935" s="2"/>
      <c r="R935" s="2"/>
      <c r="S935" s="2"/>
      <c r="T935" s="2"/>
      <c r="U935" s="2"/>
      <c r="V935" s="2"/>
      <c r="W935" s="2"/>
      <c r="X935" s="2"/>
      <c r="Y935" s="2"/>
      <c r="Z935" s="2"/>
      <c r="AA935" s="2"/>
    </row>
    <row r="936" spans="2:27" ht="16.5" customHeight="1">
      <c r="B936" s="2"/>
      <c r="C936" s="2"/>
      <c r="D936" s="5"/>
      <c r="E936" s="2"/>
      <c r="F936" s="2"/>
      <c r="G936" s="2"/>
      <c r="H936" s="2"/>
      <c r="I936" s="2"/>
      <c r="J936" s="2"/>
      <c r="K936" s="2"/>
      <c r="L936" s="2"/>
      <c r="M936" s="2"/>
      <c r="N936" s="2"/>
      <c r="O936" s="2"/>
      <c r="P936" s="2"/>
      <c r="Q936" s="2"/>
      <c r="R936" s="2"/>
      <c r="S936" s="2"/>
      <c r="T936" s="2"/>
      <c r="U936" s="2"/>
      <c r="V936" s="2"/>
      <c r="W936" s="2"/>
      <c r="X936" s="2"/>
      <c r="Y936" s="2"/>
      <c r="Z936" s="2"/>
      <c r="AA936" s="2"/>
    </row>
    <row r="937" spans="2:27" ht="16.5" customHeight="1">
      <c r="B937" s="2"/>
      <c r="C937" s="2"/>
      <c r="D937" s="5"/>
      <c r="E937" s="2"/>
      <c r="F937" s="2"/>
      <c r="G937" s="2"/>
      <c r="H937" s="2"/>
      <c r="I937" s="2"/>
      <c r="J937" s="2"/>
      <c r="K937" s="2"/>
      <c r="L937" s="2"/>
      <c r="M937" s="2"/>
      <c r="N937" s="2"/>
      <c r="O937" s="2"/>
      <c r="P937" s="2"/>
      <c r="Q937" s="2"/>
      <c r="R937" s="2"/>
      <c r="S937" s="2"/>
      <c r="T937" s="2"/>
      <c r="U937" s="2"/>
      <c r="V937" s="2"/>
      <c r="W937" s="2"/>
      <c r="X937" s="2"/>
      <c r="Y937" s="2"/>
      <c r="Z937" s="2"/>
      <c r="AA937" s="2"/>
    </row>
    <row r="938" spans="2:27" ht="16.5" customHeight="1">
      <c r="B938" s="2"/>
      <c r="C938" s="2"/>
      <c r="D938" s="5"/>
      <c r="E938" s="2"/>
      <c r="F938" s="2"/>
      <c r="G938" s="2"/>
      <c r="H938" s="2"/>
      <c r="I938" s="2"/>
      <c r="J938" s="2"/>
      <c r="K938" s="2"/>
      <c r="L938" s="2"/>
      <c r="M938" s="2"/>
      <c r="N938" s="2"/>
      <c r="O938" s="2"/>
      <c r="P938" s="2"/>
      <c r="Q938" s="2"/>
      <c r="R938" s="2"/>
      <c r="S938" s="2"/>
      <c r="T938" s="2"/>
      <c r="U938" s="2"/>
      <c r="V938" s="2"/>
      <c r="W938" s="2"/>
      <c r="X938" s="2"/>
      <c r="Y938" s="2"/>
      <c r="Z938" s="2"/>
      <c r="AA938" s="2"/>
    </row>
    <row r="939" spans="2:27" ht="16.5" customHeight="1">
      <c r="B939" s="2"/>
      <c r="C939" s="2"/>
      <c r="D939" s="5"/>
      <c r="E939" s="2"/>
      <c r="F939" s="2"/>
      <c r="G939" s="2"/>
      <c r="H939" s="2"/>
      <c r="I939" s="2"/>
      <c r="J939" s="2"/>
      <c r="K939" s="2"/>
      <c r="L939" s="2"/>
      <c r="M939" s="2"/>
      <c r="N939" s="2"/>
      <c r="O939" s="2"/>
      <c r="P939" s="2"/>
      <c r="Q939" s="2"/>
      <c r="R939" s="2"/>
      <c r="S939" s="2"/>
      <c r="T939" s="2"/>
      <c r="U939" s="2"/>
      <c r="V939" s="2"/>
      <c r="W939" s="2"/>
      <c r="X939" s="2"/>
      <c r="Y939" s="2"/>
      <c r="Z939" s="2"/>
      <c r="AA939" s="2"/>
    </row>
    <row r="940" spans="2:27" ht="16.5" customHeight="1">
      <c r="B940" s="2"/>
      <c r="C940" s="2"/>
      <c r="D940" s="5"/>
      <c r="E940" s="2"/>
      <c r="F940" s="2"/>
      <c r="G940" s="2"/>
      <c r="H940" s="2"/>
      <c r="I940" s="2"/>
      <c r="J940" s="2"/>
      <c r="K940" s="2"/>
      <c r="L940" s="2"/>
      <c r="M940" s="2"/>
      <c r="N940" s="2"/>
      <c r="O940" s="2"/>
      <c r="P940" s="2"/>
      <c r="Q940" s="2"/>
      <c r="R940" s="2"/>
      <c r="S940" s="2"/>
      <c r="T940" s="2"/>
      <c r="U940" s="2"/>
      <c r="V940" s="2"/>
      <c r="W940" s="2"/>
      <c r="X940" s="2"/>
      <c r="Y940" s="2"/>
      <c r="Z940" s="2"/>
      <c r="AA940" s="2"/>
    </row>
    <row r="941" spans="2:27" ht="16.5" customHeight="1">
      <c r="B941" s="2"/>
      <c r="C941" s="2"/>
      <c r="D941" s="5"/>
      <c r="E941" s="2"/>
      <c r="F941" s="2"/>
      <c r="G941" s="2"/>
      <c r="H941" s="2"/>
      <c r="I941" s="2"/>
      <c r="J941" s="2"/>
      <c r="K941" s="2"/>
      <c r="L941" s="2"/>
      <c r="M941" s="2"/>
      <c r="N941" s="2"/>
      <c r="O941" s="2"/>
      <c r="P941" s="2"/>
      <c r="Q941" s="2"/>
      <c r="R941" s="2"/>
      <c r="S941" s="2"/>
      <c r="T941" s="2"/>
      <c r="U941" s="2"/>
      <c r="V941" s="2"/>
      <c r="W941" s="2"/>
      <c r="X941" s="2"/>
      <c r="Y941" s="2"/>
      <c r="Z941" s="2"/>
      <c r="AA941" s="2"/>
    </row>
    <row r="942" spans="2:27" ht="16.5" customHeight="1">
      <c r="B942" s="2"/>
      <c r="C942" s="2"/>
      <c r="D942" s="5"/>
      <c r="E942" s="2"/>
      <c r="F942" s="2"/>
      <c r="G942" s="2"/>
      <c r="H942" s="2"/>
      <c r="I942" s="2"/>
      <c r="J942" s="2"/>
      <c r="K942" s="2"/>
      <c r="L942" s="2"/>
      <c r="M942" s="2"/>
      <c r="N942" s="2"/>
      <c r="O942" s="2"/>
      <c r="P942" s="2"/>
      <c r="Q942" s="2"/>
      <c r="R942" s="2"/>
      <c r="S942" s="2"/>
      <c r="T942" s="2"/>
      <c r="U942" s="2"/>
      <c r="V942" s="2"/>
      <c r="W942" s="2"/>
      <c r="X942" s="2"/>
      <c r="Y942" s="2"/>
      <c r="Z942" s="2"/>
      <c r="AA942" s="2"/>
    </row>
    <row r="943" spans="2:27" ht="16.5" customHeight="1">
      <c r="B943" s="2"/>
      <c r="C943" s="2"/>
      <c r="D943" s="5"/>
      <c r="E943" s="2"/>
      <c r="F943" s="2"/>
      <c r="G943" s="2"/>
      <c r="H943" s="2"/>
      <c r="I943" s="2"/>
      <c r="J943" s="2"/>
      <c r="K943" s="2"/>
      <c r="L943" s="2"/>
      <c r="M943" s="2"/>
      <c r="N943" s="2"/>
      <c r="O943" s="2"/>
      <c r="P943" s="2"/>
      <c r="Q943" s="2"/>
      <c r="R943" s="2"/>
      <c r="S943" s="2"/>
      <c r="T943" s="2"/>
      <c r="U943" s="2"/>
      <c r="V943" s="2"/>
      <c r="W943" s="2"/>
      <c r="X943" s="2"/>
      <c r="Y943" s="2"/>
      <c r="Z943" s="2"/>
      <c r="AA943" s="2"/>
    </row>
    <row r="944" spans="2:27" ht="16.5" customHeight="1">
      <c r="B944" s="2"/>
      <c r="C944" s="2"/>
      <c r="D944" s="5"/>
      <c r="E944" s="2"/>
      <c r="F944" s="2"/>
      <c r="G944" s="2"/>
      <c r="H944" s="2"/>
      <c r="I944" s="2"/>
      <c r="J944" s="2"/>
      <c r="K944" s="2"/>
      <c r="L944" s="2"/>
      <c r="M944" s="2"/>
      <c r="N944" s="2"/>
      <c r="O944" s="2"/>
      <c r="P944" s="2"/>
      <c r="Q944" s="2"/>
      <c r="R944" s="2"/>
      <c r="S944" s="2"/>
      <c r="T944" s="2"/>
      <c r="U944" s="2"/>
      <c r="V944" s="2"/>
      <c r="W944" s="2"/>
      <c r="X944" s="2"/>
      <c r="Y944" s="2"/>
      <c r="Z944" s="2"/>
      <c r="AA944" s="2"/>
    </row>
    <row r="945" spans="2:27" ht="16.5" customHeight="1">
      <c r="B945" s="2"/>
      <c r="C945" s="2"/>
      <c r="D945" s="5"/>
      <c r="E945" s="2"/>
      <c r="F945" s="2"/>
      <c r="G945" s="2"/>
      <c r="H945" s="2"/>
      <c r="I945" s="2"/>
      <c r="J945" s="2"/>
      <c r="K945" s="2"/>
      <c r="L945" s="2"/>
      <c r="M945" s="2"/>
      <c r="N945" s="2"/>
      <c r="O945" s="2"/>
      <c r="P945" s="2"/>
      <c r="Q945" s="2"/>
      <c r="R945" s="2"/>
      <c r="S945" s="2"/>
      <c r="T945" s="2"/>
      <c r="U945" s="2"/>
      <c r="V945" s="2"/>
      <c r="W945" s="2"/>
      <c r="X945" s="2"/>
      <c r="Y945" s="2"/>
      <c r="Z945" s="2"/>
      <c r="AA945" s="2"/>
    </row>
    <row r="946" spans="2:27" ht="16.5" customHeight="1">
      <c r="B946" s="2"/>
      <c r="C946" s="2"/>
      <c r="D946" s="5"/>
      <c r="E946" s="2"/>
      <c r="F946" s="2"/>
      <c r="G946" s="2"/>
      <c r="H946" s="2"/>
      <c r="I946" s="2"/>
      <c r="J946" s="2"/>
      <c r="K946" s="2"/>
      <c r="L946" s="2"/>
      <c r="M946" s="2"/>
      <c r="N946" s="2"/>
      <c r="O946" s="2"/>
      <c r="P946" s="2"/>
      <c r="Q946" s="2"/>
      <c r="R946" s="2"/>
      <c r="S946" s="2"/>
      <c r="T946" s="2"/>
      <c r="U946" s="2"/>
      <c r="V946" s="2"/>
      <c r="W946" s="2"/>
      <c r="X946" s="2"/>
      <c r="Y946" s="2"/>
      <c r="Z946" s="2"/>
      <c r="AA946" s="2"/>
    </row>
    <row r="947" spans="2:27" ht="16.5" customHeight="1">
      <c r="B947" s="2"/>
      <c r="C947" s="2"/>
      <c r="D947" s="5"/>
      <c r="E947" s="2"/>
      <c r="F947" s="2"/>
      <c r="G947" s="2"/>
      <c r="H947" s="2"/>
      <c r="I947" s="2"/>
      <c r="J947" s="2"/>
      <c r="K947" s="2"/>
      <c r="L947" s="2"/>
      <c r="M947" s="2"/>
      <c r="N947" s="2"/>
      <c r="O947" s="2"/>
      <c r="P947" s="2"/>
      <c r="Q947" s="2"/>
      <c r="R947" s="2"/>
      <c r="S947" s="2"/>
      <c r="T947" s="2"/>
      <c r="U947" s="2"/>
      <c r="V947" s="2"/>
      <c r="W947" s="2"/>
      <c r="X947" s="2"/>
      <c r="Y947" s="2"/>
      <c r="Z947" s="2"/>
      <c r="AA947" s="2"/>
    </row>
    <row r="948" spans="2:27" ht="16.5" customHeight="1">
      <c r="B948" s="2"/>
      <c r="C948" s="2"/>
      <c r="D948" s="5"/>
      <c r="E948" s="2"/>
      <c r="F948" s="2"/>
      <c r="G948" s="2"/>
      <c r="H948" s="2"/>
      <c r="I948" s="2"/>
      <c r="J948" s="2"/>
      <c r="K948" s="2"/>
      <c r="L948" s="2"/>
      <c r="M948" s="2"/>
      <c r="N948" s="2"/>
      <c r="O948" s="2"/>
      <c r="P948" s="2"/>
      <c r="Q948" s="2"/>
      <c r="R948" s="2"/>
      <c r="S948" s="2"/>
      <c r="T948" s="2"/>
      <c r="U948" s="2"/>
      <c r="V948" s="2"/>
      <c r="W948" s="2"/>
      <c r="X948" s="2"/>
      <c r="Y948" s="2"/>
      <c r="Z948" s="2"/>
      <c r="AA948" s="2"/>
    </row>
    <row r="949" spans="2:27" ht="16.5" customHeight="1">
      <c r="B949" s="2"/>
      <c r="C949" s="2"/>
      <c r="D949" s="5"/>
      <c r="E949" s="2"/>
      <c r="F949" s="2"/>
      <c r="G949" s="2"/>
      <c r="H949" s="2"/>
      <c r="I949" s="2"/>
      <c r="J949" s="2"/>
      <c r="K949" s="2"/>
      <c r="L949" s="2"/>
      <c r="M949" s="2"/>
      <c r="N949" s="2"/>
      <c r="O949" s="2"/>
      <c r="P949" s="2"/>
      <c r="Q949" s="2"/>
      <c r="R949" s="2"/>
      <c r="S949" s="2"/>
      <c r="T949" s="2"/>
      <c r="U949" s="2"/>
      <c r="V949" s="2"/>
      <c r="W949" s="2"/>
      <c r="X949" s="2"/>
      <c r="Y949" s="2"/>
      <c r="Z949" s="2"/>
      <c r="AA949" s="2"/>
    </row>
    <row r="950" spans="2:27" ht="16.5" customHeight="1">
      <c r="B950" s="2"/>
      <c r="C950" s="2"/>
      <c r="D950" s="5"/>
      <c r="E950" s="2"/>
      <c r="F950" s="2"/>
      <c r="G950" s="2"/>
      <c r="H950" s="2"/>
      <c r="I950" s="2"/>
      <c r="J950" s="2"/>
      <c r="K950" s="2"/>
      <c r="L950" s="2"/>
      <c r="M950" s="2"/>
      <c r="N950" s="2"/>
      <c r="O950" s="2"/>
      <c r="P950" s="2"/>
      <c r="Q950" s="2"/>
      <c r="R950" s="2"/>
      <c r="S950" s="2"/>
      <c r="T950" s="2"/>
      <c r="U950" s="2"/>
      <c r="V950" s="2"/>
      <c r="W950" s="2"/>
      <c r="X950" s="2"/>
      <c r="Y950" s="2"/>
      <c r="Z950" s="2"/>
      <c r="AA950" s="2"/>
    </row>
    <row r="951" spans="2:27" ht="16.5" customHeight="1">
      <c r="B951" s="2"/>
      <c r="C951" s="2"/>
      <c r="D951" s="5"/>
      <c r="E951" s="2"/>
      <c r="F951" s="2"/>
      <c r="G951" s="2"/>
      <c r="H951" s="2"/>
      <c r="I951" s="2"/>
      <c r="J951" s="2"/>
      <c r="K951" s="2"/>
      <c r="L951" s="2"/>
      <c r="M951" s="2"/>
      <c r="N951" s="2"/>
      <c r="O951" s="2"/>
      <c r="P951" s="2"/>
      <c r="Q951" s="2"/>
      <c r="R951" s="2"/>
      <c r="S951" s="2"/>
      <c r="T951" s="2"/>
      <c r="U951" s="2"/>
      <c r="V951" s="2"/>
      <c r="W951" s="2"/>
      <c r="X951" s="2"/>
      <c r="Y951" s="2"/>
      <c r="Z951" s="2"/>
      <c r="AA951" s="2"/>
    </row>
    <row r="952" spans="2:27" ht="16.5" customHeight="1">
      <c r="B952" s="2"/>
      <c r="C952" s="2"/>
      <c r="D952" s="5"/>
      <c r="E952" s="2"/>
      <c r="F952" s="2"/>
      <c r="G952" s="2"/>
      <c r="H952" s="2"/>
      <c r="I952" s="2"/>
      <c r="J952" s="2"/>
      <c r="K952" s="2"/>
      <c r="L952" s="2"/>
      <c r="M952" s="2"/>
      <c r="N952" s="2"/>
      <c r="O952" s="2"/>
      <c r="P952" s="2"/>
      <c r="Q952" s="2"/>
      <c r="R952" s="2"/>
      <c r="S952" s="2"/>
      <c r="T952" s="2"/>
      <c r="U952" s="2"/>
      <c r="V952" s="2"/>
      <c r="W952" s="2"/>
      <c r="X952" s="2"/>
      <c r="Y952" s="2"/>
      <c r="Z952" s="2"/>
      <c r="AA952" s="2"/>
    </row>
    <row r="953" spans="2:27" ht="16.5" customHeight="1">
      <c r="B953" s="2"/>
      <c r="C953" s="2"/>
      <c r="D953" s="5"/>
      <c r="E953" s="2"/>
      <c r="F953" s="2"/>
      <c r="G953" s="2"/>
      <c r="H953" s="2"/>
      <c r="I953" s="2"/>
      <c r="J953" s="2"/>
      <c r="K953" s="2"/>
      <c r="L953" s="2"/>
      <c r="M953" s="2"/>
      <c r="N953" s="2"/>
      <c r="O953" s="2"/>
      <c r="P953" s="2"/>
      <c r="Q953" s="2"/>
      <c r="R953" s="2"/>
      <c r="S953" s="2"/>
      <c r="T953" s="2"/>
      <c r="U953" s="2"/>
      <c r="V953" s="2"/>
      <c r="W953" s="2"/>
      <c r="X953" s="2"/>
      <c r="Y953" s="2"/>
      <c r="Z953" s="2"/>
      <c r="AA953" s="2"/>
    </row>
    <row r="954" spans="2:27" ht="16.5" customHeight="1">
      <c r="B954" s="2"/>
      <c r="C954" s="2"/>
      <c r="D954" s="5"/>
      <c r="E954" s="2"/>
      <c r="F954" s="2"/>
      <c r="G954" s="2"/>
      <c r="H954" s="2"/>
      <c r="I954" s="2"/>
      <c r="J954" s="2"/>
      <c r="K954" s="2"/>
      <c r="L954" s="2"/>
      <c r="M954" s="2"/>
      <c r="N954" s="2"/>
      <c r="O954" s="2"/>
      <c r="P954" s="2"/>
      <c r="Q954" s="2"/>
      <c r="R954" s="2"/>
      <c r="S954" s="2"/>
      <c r="T954" s="2"/>
      <c r="U954" s="2"/>
      <c r="V954" s="2"/>
      <c r="W954" s="2"/>
      <c r="X954" s="2"/>
      <c r="Y954" s="2"/>
      <c r="Z954" s="2"/>
      <c r="AA954" s="2"/>
    </row>
    <row r="955" spans="2:27" ht="16.5" customHeight="1">
      <c r="B955" s="2"/>
      <c r="C955" s="2"/>
      <c r="D955" s="5"/>
      <c r="E955" s="2"/>
      <c r="F955" s="2"/>
      <c r="G955" s="2"/>
      <c r="H955" s="2"/>
      <c r="I955" s="2"/>
      <c r="J955" s="2"/>
      <c r="K955" s="2"/>
      <c r="L955" s="2"/>
      <c r="M955" s="2"/>
      <c r="N955" s="2"/>
      <c r="O955" s="2"/>
      <c r="P955" s="2"/>
      <c r="Q955" s="2"/>
      <c r="R955" s="2"/>
      <c r="S955" s="2"/>
      <c r="T955" s="2"/>
      <c r="U955" s="2"/>
      <c r="V955" s="2"/>
      <c r="W955" s="2"/>
      <c r="X955" s="2"/>
      <c r="Y955" s="2"/>
      <c r="Z955" s="2"/>
      <c r="AA955" s="2"/>
    </row>
    <row r="956" spans="2:27" ht="16.5" customHeight="1">
      <c r="B956" s="2"/>
      <c r="C956" s="2"/>
      <c r="D956" s="5"/>
      <c r="E956" s="2"/>
      <c r="F956" s="2"/>
      <c r="G956" s="2"/>
      <c r="H956" s="2"/>
      <c r="I956" s="2"/>
      <c r="J956" s="2"/>
      <c r="K956" s="2"/>
      <c r="L956" s="2"/>
      <c r="M956" s="2"/>
      <c r="N956" s="2"/>
      <c r="O956" s="2"/>
      <c r="P956" s="2"/>
      <c r="Q956" s="2"/>
      <c r="R956" s="2"/>
      <c r="S956" s="2"/>
      <c r="T956" s="2"/>
      <c r="U956" s="2"/>
      <c r="V956" s="2"/>
      <c r="W956" s="2"/>
      <c r="X956" s="2"/>
      <c r="Y956" s="2"/>
      <c r="Z956" s="2"/>
      <c r="AA956" s="2"/>
    </row>
    <row r="957" spans="2:27" ht="16.5" customHeight="1">
      <c r="B957" s="2"/>
      <c r="C957" s="2"/>
      <c r="D957" s="5"/>
      <c r="E957" s="2"/>
      <c r="F957" s="2"/>
      <c r="G957" s="2"/>
      <c r="H957" s="2"/>
      <c r="I957" s="2"/>
      <c r="J957" s="2"/>
      <c r="K957" s="2"/>
      <c r="L957" s="2"/>
      <c r="M957" s="2"/>
      <c r="N957" s="2"/>
      <c r="O957" s="2"/>
      <c r="P957" s="2"/>
      <c r="Q957" s="2"/>
      <c r="R957" s="2"/>
      <c r="S957" s="2"/>
      <c r="T957" s="2"/>
      <c r="U957" s="2"/>
      <c r="V957" s="2"/>
      <c r="W957" s="2"/>
      <c r="X957" s="2"/>
      <c r="Y957" s="2"/>
      <c r="Z957" s="2"/>
      <c r="AA957" s="2"/>
    </row>
    <row r="958" spans="2:27" ht="16.5" customHeight="1">
      <c r="B958" s="2"/>
      <c r="C958" s="2"/>
      <c r="D958" s="5"/>
      <c r="E958" s="2"/>
      <c r="F958" s="2"/>
      <c r="G958" s="2"/>
      <c r="H958" s="2"/>
      <c r="I958" s="2"/>
      <c r="J958" s="2"/>
      <c r="K958" s="2"/>
      <c r="L958" s="2"/>
      <c r="M958" s="2"/>
      <c r="N958" s="2"/>
      <c r="O958" s="2"/>
      <c r="P958" s="2"/>
      <c r="Q958" s="2"/>
      <c r="R958" s="2"/>
      <c r="S958" s="2"/>
      <c r="T958" s="2"/>
      <c r="U958" s="2"/>
      <c r="V958" s="2"/>
      <c r="W958" s="2"/>
      <c r="X958" s="2"/>
      <c r="Y958" s="2"/>
      <c r="Z958" s="2"/>
      <c r="AA958" s="2"/>
    </row>
    <row r="959" spans="2:27" ht="16.5" customHeight="1">
      <c r="B959" s="2"/>
      <c r="C959" s="2"/>
      <c r="D959" s="5"/>
      <c r="E959" s="2"/>
      <c r="F959" s="2"/>
      <c r="G959" s="2"/>
      <c r="H959" s="2"/>
      <c r="I959" s="2"/>
      <c r="J959" s="2"/>
      <c r="K959" s="2"/>
      <c r="L959" s="2"/>
      <c r="M959" s="2"/>
      <c r="N959" s="2"/>
      <c r="O959" s="2"/>
      <c r="P959" s="2"/>
      <c r="Q959" s="2"/>
      <c r="R959" s="2"/>
      <c r="S959" s="2"/>
      <c r="T959" s="2"/>
      <c r="U959" s="2"/>
      <c r="V959" s="2"/>
      <c r="W959" s="2"/>
      <c r="X959" s="2"/>
      <c r="Y959" s="2"/>
      <c r="Z959" s="2"/>
      <c r="AA959" s="2"/>
    </row>
    <row r="960" spans="2:27" ht="16.5" customHeight="1">
      <c r="B960" s="2"/>
      <c r="C960" s="2"/>
      <c r="D960" s="5"/>
      <c r="E960" s="2"/>
      <c r="F960" s="2"/>
      <c r="G960" s="2"/>
      <c r="H960" s="2"/>
      <c r="I960" s="2"/>
      <c r="J960" s="2"/>
      <c r="K960" s="2"/>
      <c r="L960" s="2"/>
      <c r="M960" s="2"/>
      <c r="N960" s="2"/>
      <c r="O960" s="2"/>
      <c r="P960" s="2"/>
      <c r="Q960" s="2"/>
      <c r="R960" s="2"/>
      <c r="S960" s="2"/>
      <c r="T960" s="2"/>
      <c r="U960" s="2"/>
      <c r="V960" s="2"/>
      <c r="W960" s="2"/>
      <c r="X960" s="2"/>
      <c r="Y960" s="2"/>
      <c r="Z960" s="2"/>
      <c r="AA960" s="2"/>
    </row>
    <row r="961" spans="2:27" ht="16.5" customHeight="1">
      <c r="B961" s="2"/>
      <c r="C961" s="2"/>
      <c r="D961" s="5"/>
      <c r="E961" s="2"/>
      <c r="F961" s="2"/>
      <c r="G961" s="2"/>
      <c r="H961" s="2"/>
      <c r="I961" s="2"/>
      <c r="J961" s="2"/>
      <c r="K961" s="2"/>
      <c r="L961" s="2"/>
      <c r="M961" s="2"/>
      <c r="N961" s="2"/>
      <c r="O961" s="2"/>
      <c r="P961" s="2"/>
      <c r="Q961" s="2"/>
      <c r="R961" s="2"/>
      <c r="S961" s="2"/>
      <c r="T961" s="2"/>
      <c r="U961" s="2"/>
      <c r="V961" s="2"/>
      <c r="W961" s="2"/>
      <c r="X961" s="2"/>
      <c r="Y961" s="2"/>
      <c r="Z961" s="2"/>
      <c r="AA961" s="2"/>
    </row>
    <row r="962" spans="2:27" ht="16.5" customHeight="1">
      <c r="B962" s="2"/>
      <c r="C962" s="2"/>
      <c r="D962" s="5"/>
      <c r="E962" s="2"/>
      <c r="F962" s="2"/>
      <c r="G962" s="2"/>
      <c r="H962" s="2"/>
      <c r="I962" s="2"/>
      <c r="J962" s="2"/>
      <c r="K962" s="2"/>
      <c r="L962" s="2"/>
      <c r="M962" s="2"/>
      <c r="N962" s="2"/>
      <c r="O962" s="2"/>
      <c r="P962" s="2"/>
      <c r="Q962" s="2"/>
      <c r="R962" s="2"/>
      <c r="S962" s="2"/>
      <c r="T962" s="2"/>
      <c r="U962" s="2"/>
      <c r="V962" s="2"/>
      <c r="W962" s="2"/>
      <c r="X962" s="2"/>
      <c r="Y962" s="2"/>
      <c r="Z962" s="2"/>
      <c r="AA962" s="2"/>
    </row>
    <row r="963" spans="2:27" ht="16.5" customHeight="1">
      <c r="B963" s="2"/>
      <c r="C963" s="2"/>
      <c r="D963" s="5"/>
      <c r="E963" s="2"/>
      <c r="F963" s="2"/>
      <c r="G963" s="2"/>
      <c r="H963" s="2"/>
      <c r="I963" s="2"/>
      <c r="J963" s="2"/>
      <c r="K963" s="2"/>
      <c r="L963" s="2"/>
      <c r="M963" s="2"/>
      <c r="N963" s="2"/>
      <c r="O963" s="2"/>
      <c r="P963" s="2"/>
      <c r="Q963" s="2"/>
      <c r="R963" s="2"/>
      <c r="S963" s="2"/>
      <c r="T963" s="2"/>
      <c r="U963" s="2"/>
      <c r="V963" s="2"/>
      <c r="W963" s="2"/>
      <c r="X963" s="2"/>
      <c r="Y963" s="2"/>
      <c r="Z963" s="2"/>
      <c r="AA963" s="2"/>
    </row>
    <row r="964" spans="2:27" ht="16.5" customHeight="1">
      <c r="B964" s="2"/>
      <c r="C964" s="2"/>
      <c r="D964" s="5"/>
      <c r="E964" s="2"/>
      <c r="F964" s="2"/>
      <c r="G964" s="2"/>
      <c r="H964" s="2"/>
      <c r="I964" s="2"/>
      <c r="J964" s="2"/>
      <c r="K964" s="2"/>
      <c r="L964" s="2"/>
      <c r="M964" s="2"/>
      <c r="N964" s="2"/>
      <c r="O964" s="2"/>
      <c r="P964" s="2"/>
      <c r="Q964" s="2"/>
      <c r="R964" s="2"/>
      <c r="S964" s="2"/>
      <c r="T964" s="2"/>
      <c r="U964" s="2"/>
      <c r="V964" s="2"/>
      <c r="W964" s="2"/>
      <c r="X964" s="2"/>
      <c r="Y964" s="2"/>
      <c r="Z964" s="2"/>
      <c r="AA964" s="2"/>
    </row>
    <row r="965" spans="2:27" ht="16.5" customHeight="1">
      <c r="B965" s="2"/>
      <c r="C965" s="2"/>
      <c r="D965" s="5"/>
      <c r="E965" s="2"/>
      <c r="F965" s="2"/>
      <c r="G965" s="2"/>
      <c r="H965" s="2"/>
      <c r="I965" s="2"/>
      <c r="J965" s="2"/>
      <c r="K965" s="2"/>
      <c r="L965" s="2"/>
      <c r="M965" s="2"/>
      <c r="N965" s="2"/>
      <c r="O965" s="2"/>
      <c r="P965" s="2"/>
      <c r="Q965" s="2"/>
      <c r="R965" s="2"/>
      <c r="S965" s="2"/>
      <c r="T965" s="2"/>
      <c r="U965" s="2"/>
      <c r="V965" s="2"/>
      <c r="W965" s="2"/>
      <c r="X965" s="2"/>
      <c r="Y965" s="2"/>
      <c r="Z965" s="2"/>
      <c r="AA965" s="2"/>
    </row>
    <row r="966" spans="2:27" ht="16.5" customHeight="1">
      <c r="B966" s="2"/>
      <c r="C966" s="2"/>
      <c r="D966" s="5"/>
      <c r="E966" s="2"/>
      <c r="F966" s="2"/>
      <c r="G966" s="2"/>
      <c r="H966" s="2"/>
      <c r="I966" s="2"/>
      <c r="J966" s="2"/>
      <c r="K966" s="2"/>
      <c r="L966" s="2"/>
      <c r="M966" s="2"/>
      <c r="N966" s="2"/>
      <c r="O966" s="2"/>
      <c r="P966" s="2"/>
      <c r="Q966" s="2"/>
      <c r="R966" s="2"/>
      <c r="S966" s="2"/>
      <c r="T966" s="2"/>
      <c r="U966" s="2"/>
      <c r="V966" s="2"/>
      <c r="W966" s="2"/>
      <c r="X966" s="2"/>
      <c r="Y966" s="2"/>
      <c r="Z966" s="2"/>
      <c r="AA966" s="2"/>
    </row>
    <row r="967" spans="2:27" ht="16.5" customHeight="1">
      <c r="B967" s="2"/>
      <c r="C967" s="2"/>
      <c r="D967" s="5"/>
      <c r="E967" s="2"/>
      <c r="F967" s="2"/>
      <c r="G967" s="2"/>
      <c r="H967" s="2"/>
      <c r="I967" s="2"/>
      <c r="J967" s="2"/>
      <c r="K967" s="2"/>
      <c r="L967" s="2"/>
      <c r="M967" s="2"/>
      <c r="N967" s="2"/>
      <c r="O967" s="2"/>
      <c r="P967" s="2"/>
      <c r="Q967" s="2"/>
      <c r="R967" s="2"/>
      <c r="S967" s="2"/>
      <c r="T967" s="2"/>
      <c r="U967" s="2"/>
      <c r="V967" s="2"/>
      <c r="W967" s="2"/>
      <c r="X967" s="2"/>
      <c r="Y967" s="2"/>
      <c r="Z967" s="2"/>
      <c r="AA967" s="2"/>
    </row>
    <row r="968" spans="2:27" ht="16.5" customHeight="1">
      <c r="B968" s="2"/>
      <c r="C968" s="2"/>
      <c r="D968" s="5"/>
      <c r="E968" s="2"/>
      <c r="F968" s="2"/>
      <c r="G968" s="2"/>
      <c r="H968" s="2"/>
      <c r="I968" s="2"/>
      <c r="J968" s="2"/>
      <c r="K968" s="2"/>
      <c r="L968" s="2"/>
      <c r="M968" s="2"/>
      <c r="N968" s="2"/>
      <c r="O968" s="2"/>
      <c r="P968" s="2"/>
      <c r="Q968" s="2"/>
      <c r="R968" s="2"/>
      <c r="S968" s="2"/>
      <c r="T968" s="2"/>
      <c r="U968" s="2"/>
      <c r="V968" s="2"/>
      <c r="W968" s="2"/>
      <c r="X968" s="2"/>
      <c r="Y968" s="2"/>
      <c r="Z968" s="2"/>
      <c r="AA968" s="2"/>
    </row>
    <row r="969" spans="2:27" ht="16.5" customHeight="1">
      <c r="B969" s="2"/>
      <c r="C969" s="2"/>
      <c r="D969" s="5"/>
      <c r="E969" s="2"/>
      <c r="F969" s="2"/>
      <c r="G969" s="2"/>
      <c r="H969" s="2"/>
      <c r="I969" s="2"/>
      <c r="J969" s="2"/>
      <c r="K969" s="2"/>
      <c r="L969" s="2"/>
      <c r="M969" s="2"/>
      <c r="N969" s="2"/>
      <c r="O969" s="2"/>
      <c r="P969" s="2"/>
      <c r="Q969" s="2"/>
      <c r="R969" s="2"/>
      <c r="S969" s="2"/>
      <c r="T969" s="2"/>
      <c r="U969" s="2"/>
      <c r="V969" s="2"/>
      <c r="W969" s="2"/>
      <c r="X969" s="2"/>
      <c r="Y969" s="2"/>
      <c r="Z969" s="2"/>
      <c r="AA969" s="2"/>
    </row>
    <row r="970" spans="2:27" ht="16.5" customHeight="1">
      <c r="B970" s="2"/>
      <c r="C970" s="2"/>
      <c r="D970" s="5"/>
      <c r="E970" s="2"/>
      <c r="F970" s="2"/>
      <c r="G970" s="2"/>
      <c r="H970" s="2"/>
      <c r="I970" s="2"/>
      <c r="J970" s="2"/>
      <c r="K970" s="2"/>
      <c r="L970" s="2"/>
      <c r="M970" s="2"/>
      <c r="N970" s="2"/>
      <c r="O970" s="2"/>
      <c r="P970" s="2"/>
      <c r="Q970" s="2"/>
      <c r="R970" s="2"/>
      <c r="S970" s="2"/>
      <c r="T970" s="2"/>
      <c r="U970" s="2"/>
      <c r="V970" s="2"/>
      <c r="W970" s="2"/>
      <c r="X970" s="2"/>
      <c r="Y970" s="2"/>
      <c r="Z970" s="2"/>
      <c r="AA970" s="2"/>
    </row>
    <row r="971" spans="2:27" ht="16.5" customHeight="1">
      <c r="B971" s="2"/>
      <c r="C971" s="2"/>
      <c r="D971" s="5"/>
      <c r="E971" s="2"/>
      <c r="F971" s="2"/>
      <c r="G971" s="2"/>
      <c r="H971" s="2"/>
      <c r="I971" s="2"/>
      <c r="J971" s="2"/>
      <c r="K971" s="2"/>
      <c r="L971" s="2"/>
      <c r="M971" s="2"/>
      <c r="N971" s="2"/>
      <c r="O971" s="2"/>
      <c r="P971" s="2"/>
      <c r="Q971" s="2"/>
      <c r="R971" s="2"/>
      <c r="S971" s="2"/>
      <c r="T971" s="2"/>
      <c r="U971" s="2"/>
      <c r="V971" s="2"/>
      <c r="W971" s="2"/>
      <c r="X971" s="2"/>
      <c r="Y971" s="2"/>
      <c r="Z971" s="2"/>
      <c r="AA971" s="2"/>
    </row>
    <row r="972" spans="2:27" ht="16.5" customHeight="1">
      <c r="B972" s="2"/>
      <c r="C972" s="2"/>
      <c r="D972" s="5"/>
      <c r="E972" s="2"/>
      <c r="F972" s="2"/>
      <c r="G972" s="2"/>
      <c r="H972" s="2"/>
      <c r="I972" s="2"/>
      <c r="J972" s="2"/>
      <c r="K972" s="2"/>
      <c r="L972" s="2"/>
      <c r="M972" s="2"/>
      <c r="N972" s="2"/>
      <c r="O972" s="2"/>
      <c r="P972" s="2"/>
      <c r="Q972" s="2"/>
      <c r="R972" s="2"/>
      <c r="S972" s="2"/>
      <c r="T972" s="2"/>
      <c r="U972" s="2"/>
      <c r="V972" s="2"/>
      <c r="W972" s="2"/>
      <c r="X972" s="2"/>
      <c r="Y972" s="2"/>
      <c r="Z972" s="2"/>
      <c r="AA972" s="2"/>
    </row>
    <row r="973" spans="2:27" ht="16.5" customHeight="1">
      <c r="B973" s="2"/>
      <c r="C973" s="2"/>
      <c r="D973" s="5"/>
      <c r="E973" s="2"/>
      <c r="F973" s="2"/>
      <c r="G973" s="2"/>
      <c r="H973" s="2"/>
      <c r="I973" s="2"/>
      <c r="J973" s="2"/>
      <c r="K973" s="2"/>
      <c r="L973" s="2"/>
      <c r="M973" s="2"/>
      <c r="N973" s="2"/>
      <c r="O973" s="2"/>
      <c r="P973" s="2"/>
      <c r="Q973" s="2"/>
      <c r="R973" s="2"/>
      <c r="S973" s="2"/>
      <c r="T973" s="2"/>
      <c r="U973" s="2"/>
      <c r="V973" s="2"/>
      <c r="W973" s="2"/>
      <c r="X973" s="2"/>
      <c r="Y973" s="2"/>
      <c r="Z973" s="2"/>
      <c r="AA973" s="2"/>
    </row>
    <row r="974" spans="2:27" ht="16.5" customHeight="1">
      <c r="B974" s="2"/>
      <c r="C974" s="2"/>
      <c r="D974" s="5"/>
      <c r="E974" s="2"/>
      <c r="F974" s="2"/>
      <c r="G974" s="2"/>
      <c r="H974" s="2"/>
      <c r="I974" s="2"/>
      <c r="J974" s="2"/>
      <c r="K974" s="2"/>
      <c r="L974" s="2"/>
      <c r="M974" s="2"/>
      <c r="N974" s="2"/>
      <c r="O974" s="2"/>
      <c r="P974" s="2"/>
      <c r="Q974" s="2"/>
      <c r="R974" s="2"/>
      <c r="S974" s="2"/>
      <c r="T974" s="2"/>
      <c r="U974" s="2"/>
      <c r="V974" s="2"/>
      <c r="W974" s="2"/>
      <c r="X974" s="2"/>
      <c r="Y974" s="2"/>
      <c r="Z974" s="2"/>
      <c r="AA974" s="2"/>
    </row>
    <row r="975" spans="2:27" ht="16.5" customHeight="1">
      <c r="B975" s="2"/>
      <c r="C975" s="2"/>
      <c r="D975" s="5"/>
      <c r="E975" s="2"/>
      <c r="F975" s="2"/>
      <c r="G975" s="2"/>
      <c r="H975" s="2"/>
      <c r="I975" s="2"/>
      <c r="J975" s="2"/>
      <c r="K975" s="2"/>
      <c r="L975" s="2"/>
      <c r="M975" s="2"/>
      <c r="N975" s="2"/>
      <c r="O975" s="2"/>
      <c r="P975" s="2"/>
      <c r="Q975" s="2"/>
      <c r="R975" s="2"/>
      <c r="S975" s="2"/>
      <c r="T975" s="2"/>
      <c r="U975" s="2"/>
      <c r="V975" s="2"/>
      <c r="W975" s="2"/>
      <c r="X975" s="2"/>
      <c r="Y975" s="2"/>
      <c r="Z975" s="2"/>
      <c r="AA975" s="2"/>
    </row>
    <row r="976" spans="2:27" ht="16.5" customHeight="1">
      <c r="B976" s="2"/>
      <c r="C976" s="2"/>
      <c r="D976" s="5"/>
      <c r="E976" s="2"/>
      <c r="F976" s="2"/>
      <c r="G976" s="2"/>
      <c r="H976" s="2"/>
      <c r="I976" s="2"/>
      <c r="J976" s="2"/>
      <c r="K976" s="2"/>
      <c r="L976" s="2"/>
      <c r="M976" s="2"/>
      <c r="N976" s="2"/>
      <c r="O976" s="2"/>
      <c r="P976" s="2"/>
      <c r="Q976" s="2"/>
      <c r="R976" s="2"/>
      <c r="S976" s="2"/>
      <c r="T976" s="2"/>
      <c r="U976" s="2"/>
      <c r="V976" s="2"/>
      <c r="W976" s="2"/>
      <c r="X976" s="2"/>
      <c r="Y976" s="2"/>
      <c r="Z976" s="2"/>
      <c r="AA976" s="2"/>
    </row>
    <row r="977" spans="2:27" ht="16.5" customHeight="1">
      <c r="B977" s="2"/>
      <c r="C977" s="2"/>
      <c r="D977" s="5"/>
      <c r="E977" s="2"/>
      <c r="F977" s="2"/>
      <c r="G977" s="2"/>
      <c r="H977" s="2"/>
      <c r="I977" s="2"/>
      <c r="J977" s="2"/>
      <c r="K977" s="2"/>
      <c r="L977" s="2"/>
      <c r="M977" s="2"/>
      <c r="N977" s="2"/>
      <c r="O977" s="2"/>
      <c r="P977" s="2"/>
      <c r="Q977" s="2"/>
      <c r="R977" s="2"/>
      <c r="S977" s="2"/>
      <c r="T977" s="2"/>
      <c r="U977" s="2"/>
      <c r="V977" s="2"/>
      <c r="W977" s="2"/>
      <c r="X977" s="2"/>
      <c r="Y977" s="2"/>
      <c r="Z977" s="2"/>
      <c r="AA977" s="2"/>
    </row>
    <row r="978" spans="2:27" ht="16.5" customHeight="1">
      <c r="B978" s="2"/>
      <c r="C978" s="2"/>
      <c r="D978" s="5"/>
      <c r="E978" s="2"/>
      <c r="F978" s="2"/>
      <c r="G978" s="2"/>
      <c r="H978" s="2"/>
      <c r="I978" s="2"/>
      <c r="J978" s="2"/>
      <c r="K978" s="2"/>
      <c r="L978" s="2"/>
      <c r="M978" s="2"/>
      <c r="N978" s="2"/>
      <c r="O978" s="2"/>
      <c r="P978" s="2"/>
      <c r="Q978" s="2"/>
      <c r="R978" s="2"/>
      <c r="S978" s="2"/>
      <c r="T978" s="2"/>
      <c r="U978" s="2"/>
      <c r="V978" s="2"/>
      <c r="W978" s="2"/>
      <c r="X978" s="2"/>
      <c r="Y978" s="2"/>
      <c r="Z978" s="2"/>
      <c r="AA978" s="2"/>
    </row>
    <row r="979" spans="2:27" ht="16.5" customHeight="1">
      <c r="B979" s="2"/>
      <c r="C979" s="2"/>
      <c r="D979" s="5"/>
      <c r="E979" s="2"/>
      <c r="F979" s="2"/>
      <c r="G979" s="2"/>
      <c r="H979" s="2"/>
      <c r="I979" s="2"/>
      <c r="J979" s="2"/>
      <c r="K979" s="2"/>
      <c r="L979" s="2"/>
      <c r="M979" s="2"/>
      <c r="N979" s="2"/>
      <c r="O979" s="2"/>
      <c r="P979" s="2"/>
      <c r="Q979" s="2"/>
      <c r="R979" s="2"/>
      <c r="S979" s="2"/>
      <c r="T979" s="2"/>
      <c r="U979" s="2"/>
      <c r="V979" s="2"/>
      <c r="W979" s="2"/>
      <c r="X979" s="2"/>
      <c r="Y979" s="2"/>
      <c r="Z979" s="2"/>
      <c r="AA979" s="2"/>
    </row>
    <row r="980" spans="2:27" ht="16.5" customHeight="1">
      <c r="B980" s="2"/>
      <c r="C980" s="2"/>
      <c r="D980" s="5"/>
      <c r="E980" s="2"/>
      <c r="F980" s="2"/>
      <c r="G980" s="2"/>
      <c r="H980" s="2"/>
      <c r="I980" s="2"/>
      <c r="J980" s="2"/>
      <c r="K980" s="2"/>
      <c r="L980" s="2"/>
      <c r="M980" s="2"/>
      <c r="N980" s="2"/>
      <c r="O980" s="2"/>
      <c r="P980" s="2"/>
      <c r="Q980" s="2"/>
      <c r="R980" s="2"/>
      <c r="S980" s="2"/>
      <c r="T980" s="2"/>
      <c r="U980" s="2"/>
      <c r="V980" s="2"/>
      <c r="W980" s="2"/>
      <c r="X980" s="2"/>
      <c r="Y980" s="2"/>
      <c r="Z980" s="2"/>
      <c r="AA980" s="2"/>
    </row>
    <row r="981" spans="2:27" ht="16.5" customHeight="1">
      <c r="B981" s="2"/>
      <c r="C981" s="2"/>
      <c r="D981" s="5"/>
      <c r="E981" s="2"/>
      <c r="F981" s="2"/>
      <c r="G981" s="2"/>
      <c r="H981" s="2"/>
      <c r="I981" s="2"/>
      <c r="J981" s="2"/>
      <c r="K981" s="2"/>
      <c r="L981" s="2"/>
      <c r="M981" s="2"/>
      <c r="N981" s="2"/>
      <c r="O981" s="2"/>
      <c r="P981" s="2"/>
      <c r="Q981" s="2"/>
      <c r="R981" s="2"/>
      <c r="S981" s="2"/>
      <c r="T981" s="2"/>
      <c r="U981" s="2"/>
      <c r="V981" s="2"/>
      <c r="W981" s="2"/>
      <c r="X981" s="2"/>
      <c r="Y981" s="2"/>
      <c r="Z981" s="2"/>
      <c r="AA981" s="2"/>
    </row>
    <row r="982" spans="2:27" ht="16.5" customHeight="1">
      <c r="B982" s="2"/>
      <c r="C982" s="2"/>
      <c r="D982" s="5"/>
      <c r="E982" s="2"/>
      <c r="F982" s="2"/>
      <c r="G982" s="2"/>
      <c r="H982" s="2"/>
      <c r="I982" s="2"/>
      <c r="J982" s="2"/>
      <c r="K982" s="2"/>
      <c r="L982" s="2"/>
      <c r="M982" s="2"/>
      <c r="N982" s="2"/>
      <c r="O982" s="2"/>
      <c r="P982" s="2"/>
      <c r="Q982" s="2"/>
      <c r="R982" s="2"/>
      <c r="S982" s="2"/>
      <c r="T982" s="2"/>
      <c r="U982" s="2"/>
      <c r="V982" s="2"/>
      <c r="W982" s="2"/>
      <c r="X982" s="2"/>
      <c r="Y982" s="2"/>
      <c r="Z982" s="2"/>
      <c r="AA982" s="2"/>
    </row>
    <row r="983" spans="2:27" ht="16.5" customHeight="1">
      <c r="B983" s="2"/>
      <c r="C983" s="2"/>
      <c r="D983" s="5"/>
      <c r="E983" s="2"/>
      <c r="F983" s="2"/>
      <c r="G983" s="2"/>
      <c r="H983" s="2"/>
      <c r="I983" s="2"/>
      <c r="J983" s="2"/>
      <c r="K983" s="2"/>
      <c r="L983" s="2"/>
      <c r="M983" s="2"/>
      <c r="N983" s="2"/>
      <c r="O983" s="2"/>
      <c r="P983" s="2"/>
      <c r="Q983" s="2"/>
      <c r="R983" s="2"/>
      <c r="S983" s="2"/>
      <c r="T983" s="2"/>
      <c r="U983" s="2"/>
      <c r="V983" s="2"/>
      <c r="W983" s="2"/>
      <c r="X983" s="2"/>
      <c r="Y983" s="2"/>
      <c r="Z983" s="2"/>
      <c r="AA983" s="2"/>
    </row>
    <row r="984" spans="2:27" ht="16.5" customHeight="1">
      <c r="B984" s="2"/>
      <c r="C984" s="2"/>
      <c r="D984" s="5"/>
      <c r="E984" s="2"/>
      <c r="F984" s="2"/>
      <c r="G984" s="2"/>
      <c r="H984" s="2"/>
      <c r="I984" s="2"/>
      <c r="J984" s="2"/>
      <c r="K984" s="2"/>
      <c r="L984" s="2"/>
      <c r="M984" s="2"/>
      <c r="N984" s="2"/>
      <c r="O984" s="2"/>
      <c r="P984" s="2"/>
      <c r="Q984" s="2"/>
      <c r="R984" s="2"/>
      <c r="S984" s="2"/>
      <c r="T984" s="2"/>
      <c r="U984" s="2"/>
      <c r="V984" s="2"/>
      <c r="W984" s="2"/>
      <c r="X984" s="2"/>
      <c r="Y984" s="2"/>
      <c r="Z984" s="2"/>
      <c r="AA984" s="2"/>
    </row>
    <row r="985" spans="2:27" ht="16.5" customHeight="1">
      <c r="B985" s="2"/>
      <c r="C985" s="2"/>
      <c r="D985" s="5"/>
      <c r="E985" s="2"/>
      <c r="F985" s="2"/>
      <c r="G985" s="2"/>
      <c r="H985" s="2"/>
      <c r="I985" s="2"/>
      <c r="J985" s="2"/>
      <c r="K985" s="2"/>
      <c r="L985" s="2"/>
      <c r="M985" s="2"/>
      <c r="N985" s="2"/>
      <c r="O985" s="2"/>
      <c r="P985" s="2"/>
      <c r="Q985" s="2"/>
      <c r="R985" s="2"/>
      <c r="S985" s="2"/>
      <c r="T985" s="2"/>
      <c r="U985" s="2"/>
      <c r="V985" s="2"/>
      <c r="W985" s="2"/>
      <c r="X985" s="2"/>
      <c r="Y985" s="2"/>
      <c r="Z985" s="2"/>
      <c r="AA985" s="2"/>
    </row>
    <row r="986" spans="2:27" ht="16.5" customHeight="1">
      <c r="B986" s="2"/>
      <c r="C986" s="2"/>
      <c r="D986" s="5"/>
      <c r="E986" s="2"/>
      <c r="F986" s="2"/>
      <c r="G986" s="2"/>
      <c r="H986" s="2"/>
      <c r="I986" s="2"/>
      <c r="J986" s="2"/>
      <c r="K986" s="2"/>
      <c r="L986" s="2"/>
      <c r="M986" s="2"/>
      <c r="N986" s="2"/>
      <c r="O986" s="2"/>
      <c r="P986" s="2"/>
      <c r="Q986" s="2"/>
      <c r="R986" s="2"/>
      <c r="S986" s="2"/>
      <c r="T986" s="2"/>
      <c r="U986" s="2"/>
      <c r="V986" s="2"/>
      <c r="W986" s="2"/>
      <c r="X986" s="2"/>
      <c r="Y986" s="2"/>
      <c r="Z986" s="2"/>
      <c r="AA986" s="2"/>
    </row>
    <row r="987" spans="2:27" ht="16.5" customHeight="1">
      <c r="B987" s="2"/>
      <c r="C987" s="2"/>
      <c r="D987" s="5"/>
      <c r="E987" s="2"/>
      <c r="F987" s="2"/>
      <c r="G987" s="2"/>
      <c r="H987" s="2"/>
      <c r="I987" s="2"/>
      <c r="J987" s="2"/>
      <c r="K987" s="2"/>
      <c r="L987" s="2"/>
      <c r="M987" s="2"/>
      <c r="N987" s="2"/>
      <c r="O987" s="2"/>
      <c r="P987" s="2"/>
      <c r="Q987" s="2"/>
      <c r="R987" s="2"/>
      <c r="S987" s="2"/>
      <c r="T987" s="2"/>
      <c r="U987" s="2"/>
      <c r="V987" s="2"/>
      <c r="W987" s="2"/>
      <c r="X987" s="2"/>
      <c r="Y987" s="2"/>
      <c r="Z987" s="2"/>
      <c r="AA987" s="2"/>
    </row>
    <row r="988" spans="2:27" ht="16.5" customHeight="1">
      <c r="B988" s="2"/>
      <c r="C988" s="2"/>
      <c r="D988" s="5"/>
      <c r="E988" s="2"/>
      <c r="F988" s="2"/>
      <c r="G988" s="2"/>
      <c r="H988" s="2"/>
      <c r="I988" s="2"/>
      <c r="J988" s="2"/>
      <c r="K988" s="2"/>
      <c r="L988" s="2"/>
      <c r="M988" s="2"/>
      <c r="N988" s="2"/>
      <c r="O988" s="2"/>
      <c r="P988" s="2"/>
      <c r="Q988" s="2"/>
      <c r="R988" s="2"/>
      <c r="S988" s="2"/>
      <c r="T988" s="2"/>
      <c r="U988" s="2"/>
      <c r="V988" s="2"/>
      <c r="W988" s="2"/>
      <c r="X988" s="2"/>
      <c r="Y988" s="2"/>
      <c r="Z988" s="2"/>
      <c r="AA988" s="2"/>
    </row>
    <row r="989" spans="2:27" ht="16.5" customHeight="1">
      <c r="B989" s="2"/>
      <c r="C989" s="2"/>
      <c r="D989" s="5"/>
      <c r="E989" s="2"/>
      <c r="F989" s="2"/>
      <c r="G989" s="2"/>
      <c r="H989" s="2"/>
      <c r="I989" s="2"/>
      <c r="J989" s="2"/>
      <c r="K989" s="2"/>
      <c r="L989" s="2"/>
      <c r="M989" s="2"/>
      <c r="N989" s="2"/>
      <c r="O989" s="2"/>
      <c r="P989" s="2"/>
      <c r="Q989" s="2"/>
      <c r="R989" s="2"/>
      <c r="S989" s="2"/>
      <c r="T989" s="2"/>
      <c r="U989" s="2"/>
      <c r="V989" s="2"/>
      <c r="W989" s="2"/>
      <c r="X989" s="2"/>
      <c r="Y989" s="2"/>
      <c r="Z989" s="2"/>
      <c r="AA989" s="2"/>
    </row>
    <row r="990" spans="2:27" ht="16.5" customHeight="1">
      <c r="B990" s="2"/>
      <c r="C990" s="2"/>
      <c r="D990" s="5"/>
      <c r="E990" s="2"/>
      <c r="F990" s="2"/>
      <c r="G990" s="2"/>
      <c r="H990" s="2"/>
      <c r="I990" s="2"/>
      <c r="J990" s="2"/>
      <c r="K990" s="2"/>
      <c r="L990" s="2"/>
      <c r="M990" s="2"/>
      <c r="N990" s="2"/>
      <c r="O990" s="2"/>
      <c r="P990" s="2"/>
      <c r="Q990" s="2"/>
      <c r="R990" s="2"/>
      <c r="S990" s="2"/>
      <c r="T990" s="2"/>
      <c r="U990" s="2"/>
      <c r="V990" s="2"/>
      <c r="W990" s="2"/>
      <c r="X990" s="2"/>
      <c r="Y990" s="2"/>
      <c r="Z990" s="2"/>
      <c r="AA990" s="2"/>
    </row>
    <row r="991" spans="2:27" ht="16.5" customHeight="1">
      <c r="B991" s="2"/>
      <c r="C991" s="2"/>
      <c r="D991" s="5"/>
      <c r="E991" s="2"/>
      <c r="F991" s="2"/>
      <c r="G991" s="2"/>
      <c r="H991" s="2"/>
      <c r="I991" s="2"/>
      <c r="J991" s="2"/>
      <c r="K991" s="2"/>
      <c r="L991" s="2"/>
      <c r="M991" s="2"/>
      <c r="N991" s="2"/>
      <c r="O991" s="2"/>
      <c r="P991" s="2"/>
      <c r="Q991" s="2"/>
      <c r="R991" s="2"/>
      <c r="S991" s="2"/>
      <c r="T991" s="2"/>
      <c r="U991" s="2"/>
      <c r="V991" s="2"/>
      <c r="W991" s="2"/>
      <c r="X991" s="2"/>
      <c r="Y991" s="2"/>
      <c r="Z991" s="2"/>
      <c r="AA991" s="2"/>
    </row>
    <row r="992" spans="2:27" ht="16.5" customHeight="1">
      <c r="B992" s="2"/>
      <c r="C992" s="2"/>
      <c r="D992" s="5"/>
      <c r="E992" s="2"/>
      <c r="F992" s="2"/>
      <c r="G992" s="2"/>
      <c r="H992" s="2"/>
      <c r="I992" s="2"/>
      <c r="J992" s="2"/>
      <c r="K992" s="2"/>
      <c r="L992" s="2"/>
      <c r="M992" s="2"/>
      <c r="N992" s="2"/>
      <c r="O992" s="2"/>
      <c r="P992" s="2"/>
      <c r="Q992" s="2"/>
      <c r="R992" s="2"/>
      <c r="S992" s="2"/>
      <c r="T992" s="2"/>
      <c r="U992" s="2"/>
      <c r="V992" s="2"/>
      <c r="W992" s="2"/>
      <c r="X992" s="2"/>
      <c r="Y992" s="2"/>
      <c r="Z992" s="2"/>
      <c r="AA992" s="2"/>
    </row>
    <row r="993" spans="2:27" ht="16.5" customHeight="1">
      <c r="B993" s="2"/>
      <c r="C993" s="2"/>
      <c r="D993" s="5"/>
      <c r="E993" s="2"/>
      <c r="F993" s="2"/>
      <c r="G993" s="2"/>
      <c r="H993" s="2"/>
      <c r="I993" s="2"/>
      <c r="J993" s="2"/>
      <c r="K993" s="2"/>
      <c r="L993" s="2"/>
      <c r="M993" s="2"/>
      <c r="N993" s="2"/>
      <c r="O993" s="2"/>
      <c r="P993" s="2"/>
      <c r="Q993" s="2"/>
      <c r="R993" s="2"/>
      <c r="S993" s="2"/>
      <c r="T993" s="2"/>
      <c r="U993" s="2"/>
      <c r="V993" s="2"/>
      <c r="W993" s="2"/>
      <c r="X993" s="2"/>
      <c r="Y993" s="2"/>
      <c r="Z993" s="2"/>
      <c r="AA993" s="2"/>
    </row>
    <row r="994" spans="2:27" ht="16.5" customHeight="1">
      <c r="B994" s="2"/>
      <c r="C994" s="2"/>
      <c r="D994" s="5"/>
      <c r="E994" s="2"/>
      <c r="F994" s="2"/>
      <c r="G994" s="2"/>
      <c r="H994" s="2"/>
      <c r="I994" s="2"/>
      <c r="J994" s="2"/>
      <c r="K994" s="2"/>
      <c r="L994" s="2"/>
      <c r="M994" s="2"/>
      <c r="N994" s="2"/>
      <c r="O994" s="2"/>
      <c r="P994" s="2"/>
      <c r="Q994" s="2"/>
      <c r="R994" s="2"/>
      <c r="S994" s="2"/>
      <c r="T994" s="2"/>
      <c r="U994" s="2"/>
      <c r="V994" s="2"/>
      <c r="W994" s="2"/>
      <c r="X994" s="2"/>
      <c r="Y994" s="2"/>
      <c r="Z994" s="2"/>
      <c r="AA994" s="2"/>
    </row>
    <row r="995" spans="2:27" ht="16.5" customHeight="1">
      <c r="B995" s="2"/>
      <c r="C995" s="2"/>
      <c r="D995" s="5"/>
      <c r="E995" s="2"/>
      <c r="F995" s="2"/>
      <c r="G995" s="2"/>
      <c r="H995" s="2"/>
      <c r="I995" s="2"/>
      <c r="J995" s="2"/>
      <c r="K995" s="2"/>
      <c r="L995" s="2"/>
      <c r="M995" s="2"/>
      <c r="N995" s="2"/>
      <c r="O995" s="2"/>
      <c r="P995" s="2"/>
      <c r="Q995" s="2"/>
      <c r="R995" s="2"/>
      <c r="S995" s="2"/>
      <c r="T995" s="2"/>
      <c r="U995" s="2"/>
      <c r="V995" s="2"/>
      <c r="W995" s="2"/>
      <c r="X995" s="2"/>
      <c r="Y995" s="2"/>
      <c r="Z995" s="2"/>
      <c r="AA995" s="2"/>
    </row>
    <row r="996" spans="2:27" ht="16.5" customHeight="1">
      <c r="B996" s="2"/>
      <c r="C996" s="2"/>
      <c r="D996" s="5"/>
      <c r="E996" s="2"/>
      <c r="F996" s="2"/>
      <c r="G996" s="2"/>
      <c r="H996" s="2"/>
      <c r="I996" s="2"/>
      <c r="J996" s="2"/>
      <c r="K996" s="2"/>
      <c r="L996" s="2"/>
      <c r="M996" s="2"/>
      <c r="N996" s="2"/>
      <c r="O996" s="2"/>
      <c r="P996" s="2"/>
      <c r="Q996" s="2"/>
      <c r="R996" s="2"/>
      <c r="S996" s="2"/>
      <c r="T996" s="2"/>
      <c r="U996" s="2"/>
      <c r="V996" s="2"/>
      <c r="W996" s="2"/>
      <c r="X996" s="2"/>
      <c r="Y996" s="2"/>
      <c r="Z996" s="2"/>
      <c r="AA996" s="2"/>
    </row>
    <row r="997" spans="2:27" ht="16.5" customHeight="1">
      <c r="B997" s="2"/>
      <c r="C997" s="2"/>
      <c r="D997" s="5"/>
      <c r="E997" s="2"/>
      <c r="F997" s="2"/>
      <c r="G997" s="2"/>
      <c r="H997" s="2"/>
      <c r="I997" s="2"/>
      <c r="J997" s="2"/>
      <c r="K997" s="2"/>
      <c r="L997" s="2"/>
      <c r="M997" s="2"/>
      <c r="N997" s="2"/>
      <c r="O997" s="2"/>
      <c r="P997" s="2"/>
      <c r="Q997" s="2"/>
      <c r="R997" s="2"/>
      <c r="S997" s="2"/>
      <c r="T997" s="2"/>
      <c r="U997" s="2"/>
      <c r="V997" s="2"/>
      <c r="W997" s="2"/>
      <c r="X997" s="2"/>
      <c r="Y997" s="2"/>
      <c r="Z997" s="2"/>
      <c r="AA997" s="2"/>
    </row>
    <row r="998" spans="2:27" ht="16.5" customHeight="1">
      <c r="B998" s="2"/>
      <c r="C998" s="2"/>
      <c r="D998" s="5"/>
      <c r="E998" s="2"/>
      <c r="F998" s="2"/>
      <c r="G998" s="2"/>
      <c r="H998" s="2"/>
      <c r="I998" s="2"/>
      <c r="J998" s="2"/>
      <c r="K998" s="2"/>
      <c r="L998" s="2"/>
      <c r="M998" s="2"/>
      <c r="N998" s="2"/>
      <c r="O998" s="2"/>
      <c r="P998" s="2"/>
      <c r="Q998" s="2"/>
      <c r="R998" s="2"/>
      <c r="S998" s="2"/>
      <c r="T998" s="2"/>
      <c r="U998" s="2"/>
      <c r="V998" s="2"/>
      <c r="W998" s="2"/>
      <c r="X998" s="2"/>
      <c r="Y998" s="2"/>
      <c r="Z998" s="2"/>
      <c r="AA998" s="2"/>
    </row>
    <row r="999" spans="2:27" ht="16.5" customHeight="1">
      <c r="B999" s="2"/>
      <c r="C999" s="2"/>
      <c r="D999" s="5"/>
      <c r="E999" s="2"/>
      <c r="F999" s="2"/>
      <c r="G999" s="2"/>
      <c r="H999" s="2"/>
      <c r="I999" s="2"/>
      <c r="J999" s="2"/>
      <c r="K999" s="2"/>
      <c r="L999" s="2"/>
      <c r="M999" s="2"/>
      <c r="N999" s="2"/>
      <c r="O999" s="2"/>
      <c r="P999" s="2"/>
      <c r="Q999" s="2"/>
      <c r="R999" s="2"/>
      <c r="S999" s="2"/>
      <c r="T999" s="2"/>
      <c r="U999" s="2"/>
      <c r="V999" s="2"/>
      <c r="W999" s="2"/>
      <c r="X999" s="2"/>
      <c r="Y999" s="2"/>
      <c r="Z999" s="2"/>
      <c r="AA999" s="2"/>
    </row>
    <row r="1000" spans="2:27" ht="16.5" customHeight="1">
      <c r="B1000" s="2"/>
      <c r="C1000" s="2"/>
      <c r="D1000" s="5"/>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2:27" ht="16.5" customHeight="1">
      <c r="B1001" s="2"/>
      <c r="C1001" s="2"/>
      <c r="D1001" s="5"/>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2:27" ht="16.5" customHeight="1">
      <c r="B1002" s="2"/>
      <c r="C1002" s="2"/>
      <c r="D1002" s="5"/>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spans="2:27" ht="16.5" customHeight="1">
      <c r="B1003" s="2"/>
      <c r="C1003" s="2"/>
      <c r="D1003" s="5"/>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spans="2:27" ht="16.5" customHeight="1">
      <c r="B1004" s="2"/>
      <c r="C1004" s="2"/>
      <c r="D1004" s="5"/>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sheetData>
  <printOptions horizontalCentered="1" verticalCentered="1"/>
  <pageMargins left="0.39370078740157483" right="0.39370078740157483" top="0.39370078740157483" bottom="0.39370078740157483" header="0" footer="0"/>
  <pageSetup paperSize="8" fitToHeight="0" orientation="landscape" r:id="rId1"/>
  <headerFooter scaleWithDoc="0">
    <oddFooter>&amp;L&amp;F&amp;C_x000D_&amp;1#&amp;"Aptos"&amp;10&amp;K000000 Confidential - Not for Public Consumption or Distribution&amp;RPágina &amp;P de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E6B38-AC1B-4708-A894-39EF648167E2}">
  <sheetPr>
    <pageSetUpPr fitToPage="1"/>
  </sheetPr>
  <dimension ref="A1:AR983"/>
  <sheetViews>
    <sheetView showGridLines="0" zoomScale="96" zoomScaleNormal="96" workbookViewId="0">
      <selection activeCell="AD27" sqref="AD27"/>
    </sheetView>
  </sheetViews>
  <sheetFormatPr defaultColWidth="14.42578125" defaultRowHeight="15" customHeight="1"/>
  <cols>
    <col min="1" max="1" width="1.7109375" style="392" customWidth="1"/>
    <col min="2" max="2" width="52" style="392" customWidth="1"/>
    <col min="3" max="3" width="37.7109375" style="392" customWidth="1"/>
    <col min="4" max="4" width="15.28515625" style="392" customWidth="1"/>
    <col min="5" max="5" width="22.7109375" style="392" customWidth="1"/>
    <col min="6" max="16" width="3.85546875" style="392" hidden="1" customWidth="1"/>
    <col min="17" max="17" width="3.85546875" style="392" customWidth="1"/>
    <col min="18" max="35" width="3.42578125" style="392" customWidth="1"/>
    <col min="36" max="37" width="20.7109375" style="392" customWidth="1"/>
    <col min="38" max="38" width="1" style="392" customWidth="1"/>
    <col min="39" max="39" width="13" style="392" customWidth="1"/>
    <col min="40" max="41" width="15.28515625" style="392" bestFit="1" customWidth="1"/>
    <col min="42" max="44" width="8.7109375" style="392" customWidth="1"/>
    <col min="45" max="16384" width="14.42578125" style="392"/>
  </cols>
  <sheetData>
    <row r="1" spans="1:44" s="387" customFormat="1">
      <c r="A1" s="385"/>
      <c r="B1" s="385"/>
      <c r="C1" s="385"/>
      <c r="D1" s="386"/>
      <c r="E1" s="386"/>
      <c r="F1" s="385"/>
      <c r="G1" s="385"/>
      <c r="H1" s="385"/>
      <c r="I1" s="385"/>
      <c r="J1" s="385"/>
      <c r="K1" s="385"/>
      <c r="L1" s="385"/>
      <c r="M1" s="385"/>
      <c r="N1" s="385"/>
      <c r="O1" s="385"/>
      <c r="P1" s="385"/>
      <c r="Q1" s="385"/>
      <c r="R1" s="385"/>
      <c r="S1" s="385"/>
      <c r="T1" s="385"/>
      <c r="U1" s="385"/>
      <c r="V1" s="385"/>
      <c r="W1" s="385"/>
      <c r="X1" s="385"/>
      <c r="Y1" s="385"/>
      <c r="Z1" s="385"/>
      <c r="AA1" s="385"/>
      <c r="AB1" s="385"/>
      <c r="AC1" s="385"/>
      <c r="AD1" s="385"/>
      <c r="AE1" s="385"/>
      <c r="AF1" s="385"/>
      <c r="AG1" s="385"/>
      <c r="AH1" s="385"/>
      <c r="AI1" s="385"/>
      <c r="AJ1" s="386"/>
      <c r="AK1" s="386"/>
      <c r="AL1" s="385"/>
      <c r="AM1" s="385"/>
      <c r="AN1" s="385"/>
      <c r="AO1" s="385"/>
      <c r="AP1" s="385"/>
      <c r="AQ1" s="385"/>
      <c r="AR1" s="385"/>
    </row>
    <row r="2" spans="1:44" s="387" customFormat="1" ht="21">
      <c r="A2" s="385"/>
      <c r="B2" s="768" t="s">
        <v>390</v>
      </c>
      <c r="C2" s="769"/>
      <c r="D2" s="769"/>
      <c r="E2" s="769"/>
      <c r="F2" s="769"/>
      <c r="G2" s="769"/>
      <c r="H2" s="769"/>
      <c r="I2" s="769"/>
      <c r="J2" s="769"/>
      <c r="K2" s="769"/>
      <c r="L2" s="769"/>
      <c r="M2" s="769"/>
      <c r="N2" s="769"/>
      <c r="O2" s="769"/>
      <c r="P2" s="769"/>
      <c r="Q2" s="769"/>
      <c r="R2" s="769"/>
      <c r="S2" s="769"/>
      <c r="T2" s="769"/>
      <c r="U2" s="769"/>
      <c r="V2" s="769"/>
      <c r="W2" s="769"/>
      <c r="X2" s="769"/>
      <c r="Y2" s="769"/>
      <c r="Z2" s="769"/>
      <c r="AA2" s="769"/>
      <c r="AB2" s="769"/>
      <c r="AC2" s="769"/>
      <c r="AD2" s="769"/>
      <c r="AE2" s="769"/>
      <c r="AF2" s="769"/>
      <c r="AG2" s="769"/>
      <c r="AH2" s="769"/>
      <c r="AI2" s="769"/>
      <c r="AJ2" s="769"/>
      <c r="AK2" s="769"/>
      <c r="AL2" s="769"/>
      <c r="AM2" s="769"/>
      <c r="AN2" s="385"/>
      <c r="AO2" s="385"/>
      <c r="AP2" s="385"/>
      <c r="AQ2" s="385"/>
      <c r="AR2" s="385"/>
    </row>
    <row r="3" spans="1:44" s="387" customFormat="1">
      <c r="A3" s="385"/>
      <c r="B3" s="388" t="str">
        <f>RESUMO!C5</f>
        <v xml:space="preserve">MINISTÉRIO DA EDUCAÇÃO </v>
      </c>
      <c r="C3" s="385"/>
      <c r="D3" s="386"/>
      <c r="E3" s="386"/>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6"/>
      <c r="AK3" s="386"/>
      <c r="AL3" s="385"/>
      <c r="AM3" s="385"/>
      <c r="AN3" s="385"/>
      <c r="AO3" s="385"/>
      <c r="AP3" s="385"/>
      <c r="AQ3" s="385"/>
      <c r="AR3" s="385"/>
    </row>
    <row r="4" spans="1:44" s="387" customFormat="1">
      <c r="A4" s="385"/>
      <c r="B4" s="388" t="str">
        <f>RESUMO!C6</f>
        <v>FIES 2026</v>
      </c>
      <c r="C4" s="385"/>
      <c r="D4" s="386"/>
      <c r="E4" s="386"/>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6"/>
      <c r="AK4" s="386"/>
      <c r="AL4" s="385"/>
      <c r="AM4" s="385"/>
      <c r="AN4" s="385"/>
      <c r="AO4" s="385"/>
      <c r="AP4" s="385"/>
      <c r="AQ4" s="385"/>
      <c r="AR4" s="385"/>
    </row>
    <row r="5" spans="1:44" ht="12.75">
      <c r="A5" s="389"/>
      <c r="B5" s="390"/>
      <c r="C5" s="389"/>
      <c r="D5" s="391"/>
      <c r="E5" s="391"/>
      <c r="F5" s="389"/>
      <c r="G5" s="389"/>
      <c r="H5" s="389"/>
      <c r="I5" s="389"/>
      <c r="J5" s="389"/>
      <c r="K5" s="389"/>
      <c r="L5" s="389"/>
      <c r="M5" s="389"/>
      <c r="N5" s="389"/>
      <c r="O5" s="389"/>
      <c r="P5" s="389"/>
      <c r="Q5" s="389"/>
      <c r="R5" s="389"/>
      <c r="S5" s="389"/>
      <c r="T5" s="389"/>
      <c r="U5" s="389"/>
      <c r="V5" s="389"/>
      <c r="W5" s="389"/>
      <c r="X5" s="389"/>
      <c r="Y5" s="389"/>
      <c r="Z5" s="389"/>
      <c r="AA5" s="389"/>
      <c r="AB5" s="389"/>
      <c r="AC5" s="389"/>
      <c r="AD5" s="389"/>
      <c r="AE5" s="389"/>
      <c r="AF5" s="389"/>
      <c r="AG5" s="389"/>
      <c r="AH5" s="389"/>
      <c r="AI5" s="389"/>
      <c r="AJ5" s="391"/>
      <c r="AK5" s="391"/>
      <c r="AL5" s="389"/>
      <c r="AM5" s="389"/>
      <c r="AN5" s="389"/>
      <c r="AO5" s="389"/>
      <c r="AP5" s="389"/>
      <c r="AQ5" s="389"/>
      <c r="AR5" s="389"/>
    </row>
    <row r="6" spans="1:44" ht="15.75" customHeight="1">
      <c r="A6" s="389"/>
      <c r="B6" s="770" t="s">
        <v>11</v>
      </c>
      <c r="C6" s="773" t="s">
        <v>391</v>
      </c>
      <c r="D6" s="776" t="s">
        <v>12</v>
      </c>
      <c r="E6" s="776" t="s">
        <v>392</v>
      </c>
      <c r="F6" s="447" t="s">
        <v>393</v>
      </c>
      <c r="G6" s="448"/>
      <c r="H6" s="448"/>
      <c r="I6" s="448"/>
      <c r="J6" s="448"/>
      <c r="K6" s="448"/>
      <c r="L6" s="448"/>
      <c r="M6" s="448"/>
      <c r="N6" s="448"/>
      <c r="O6" s="448"/>
      <c r="P6" s="448"/>
      <c r="Q6" s="779" t="s">
        <v>244</v>
      </c>
      <c r="R6" s="780"/>
      <c r="S6" s="780"/>
      <c r="T6" s="780"/>
      <c r="U6" s="780"/>
      <c r="V6" s="780"/>
      <c r="W6" s="780"/>
      <c r="X6" s="780"/>
      <c r="Y6" s="780"/>
      <c r="Z6" s="780"/>
      <c r="AA6" s="780"/>
      <c r="AB6" s="780"/>
      <c r="AC6" s="780"/>
      <c r="AD6" s="780"/>
      <c r="AE6" s="780"/>
      <c r="AF6" s="780"/>
      <c r="AG6" s="780"/>
      <c r="AH6" s="780"/>
      <c r="AI6" s="781"/>
      <c r="AJ6" s="776" t="s">
        <v>394</v>
      </c>
      <c r="AK6" s="776" t="s">
        <v>14</v>
      </c>
      <c r="AL6" s="393"/>
      <c r="AM6" s="776" t="s">
        <v>395</v>
      </c>
      <c r="AN6" s="389"/>
      <c r="AO6" s="389"/>
      <c r="AP6" s="389"/>
      <c r="AQ6" s="389"/>
      <c r="AR6" s="389"/>
    </row>
    <row r="7" spans="1:44" ht="15.75" customHeight="1">
      <c r="A7" s="389"/>
      <c r="B7" s="771"/>
      <c r="C7" s="774"/>
      <c r="D7" s="774"/>
      <c r="E7" s="777"/>
      <c r="F7" s="394">
        <v>1</v>
      </c>
      <c r="G7" s="394">
        <f t="shared" ref="G7:P7" si="0">F7+1</f>
        <v>2</v>
      </c>
      <c r="H7" s="394">
        <f t="shared" si="0"/>
        <v>3</v>
      </c>
      <c r="I7" s="394">
        <f t="shared" si="0"/>
        <v>4</v>
      </c>
      <c r="J7" s="394">
        <f t="shared" si="0"/>
        <v>5</v>
      </c>
      <c r="K7" s="394">
        <f t="shared" si="0"/>
        <v>6</v>
      </c>
      <c r="L7" s="394">
        <f t="shared" si="0"/>
        <v>7</v>
      </c>
      <c r="M7" s="394">
        <f t="shared" si="0"/>
        <v>8</v>
      </c>
      <c r="N7" s="394">
        <f t="shared" si="0"/>
        <v>9</v>
      </c>
      <c r="O7" s="394">
        <f t="shared" si="0"/>
        <v>10</v>
      </c>
      <c r="P7" s="394">
        <f t="shared" si="0"/>
        <v>11</v>
      </c>
      <c r="Q7" s="394">
        <v>10</v>
      </c>
      <c r="R7" s="394">
        <f>Q7+1</f>
        <v>11</v>
      </c>
      <c r="S7" s="394">
        <f t="shared" ref="S7:AC7" si="1">R7+1</f>
        <v>12</v>
      </c>
      <c r="T7" s="394">
        <f t="shared" si="1"/>
        <v>13</v>
      </c>
      <c r="U7" s="394">
        <f t="shared" si="1"/>
        <v>14</v>
      </c>
      <c r="V7" s="394">
        <f t="shared" si="1"/>
        <v>15</v>
      </c>
      <c r="W7" s="394">
        <f t="shared" si="1"/>
        <v>16</v>
      </c>
      <c r="X7" s="394">
        <f t="shared" si="1"/>
        <v>17</v>
      </c>
      <c r="Y7" s="394">
        <f t="shared" si="1"/>
        <v>18</v>
      </c>
      <c r="Z7" s="394">
        <f t="shared" si="1"/>
        <v>19</v>
      </c>
      <c r="AA7" s="394">
        <f t="shared" si="1"/>
        <v>20</v>
      </c>
      <c r="AB7" s="394">
        <f t="shared" si="1"/>
        <v>21</v>
      </c>
      <c r="AC7" s="394">
        <f t="shared" si="1"/>
        <v>22</v>
      </c>
      <c r="AD7" s="394">
        <f t="shared" ref="AD7" si="2">AC7+1</f>
        <v>23</v>
      </c>
      <c r="AE7" s="394">
        <f t="shared" ref="AE7" si="3">AD7+1</f>
        <v>24</v>
      </c>
      <c r="AF7" s="394">
        <f t="shared" ref="AF7" si="4">AE7+1</f>
        <v>25</v>
      </c>
      <c r="AG7" s="394">
        <f t="shared" ref="AG7" si="5">AF7+1</f>
        <v>26</v>
      </c>
      <c r="AH7" s="394">
        <f t="shared" ref="AH7" si="6">AG7+1</f>
        <v>27</v>
      </c>
      <c r="AI7" s="394">
        <f t="shared" ref="AI7" si="7">AH7+1</f>
        <v>28</v>
      </c>
      <c r="AJ7" s="774"/>
      <c r="AK7" s="774"/>
      <c r="AL7" s="395"/>
      <c r="AM7" s="774"/>
      <c r="AN7" s="389"/>
      <c r="AO7" s="389"/>
      <c r="AP7" s="389"/>
      <c r="AQ7" s="389"/>
      <c r="AR7" s="389"/>
    </row>
    <row r="8" spans="1:44" ht="15.75" customHeight="1">
      <c r="A8" s="389"/>
      <c r="B8" s="772"/>
      <c r="C8" s="775"/>
      <c r="D8" s="775"/>
      <c r="E8" s="778"/>
      <c r="F8" s="396" t="s">
        <v>58</v>
      </c>
      <c r="G8" s="396" t="s">
        <v>60</v>
      </c>
      <c r="H8" s="396" t="s">
        <v>57</v>
      </c>
      <c r="I8" s="396" t="s">
        <v>57</v>
      </c>
      <c r="J8" s="396" t="s">
        <v>58</v>
      </c>
      <c r="K8" s="396" t="s">
        <v>58</v>
      </c>
      <c r="L8" s="396" t="s">
        <v>59</v>
      </c>
      <c r="M8" s="396" t="s">
        <v>58</v>
      </c>
      <c r="N8" s="396" t="s">
        <v>60</v>
      </c>
      <c r="O8" s="396" t="s">
        <v>57</v>
      </c>
      <c r="P8" s="396" t="s">
        <v>57</v>
      </c>
      <c r="Q8" s="396" t="s">
        <v>58</v>
      </c>
      <c r="R8" s="396" t="s">
        <v>58</v>
      </c>
      <c r="S8" s="396" t="s">
        <v>59</v>
      </c>
      <c r="T8" s="396" t="s">
        <v>58</v>
      </c>
      <c r="U8" s="396" t="s">
        <v>60</v>
      </c>
      <c r="V8" s="396" t="s">
        <v>57</v>
      </c>
      <c r="W8" s="396" t="s">
        <v>57</v>
      </c>
      <c r="X8" s="396" t="s">
        <v>58</v>
      </c>
      <c r="Y8" s="396" t="s">
        <v>58</v>
      </c>
      <c r="Z8" s="396" t="s">
        <v>59</v>
      </c>
      <c r="AA8" s="396" t="s">
        <v>58</v>
      </c>
      <c r="AB8" s="396" t="s">
        <v>60</v>
      </c>
      <c r="AC8" s="396" t="s">
        <v>57</v>
      </c>
      <c r="AD8" s="396" t="s">
        <v>57</v>
      </c>
      <c r="AE8" s="396" t="s">
        <v>58</v>
      </c>
      <c r="AF8" s="396" t="s">
        <v>58</v>
      </c>
      <c r="AG8" s="396" t="s">
        <v>59</v>
      </c>
      <c r="AH8" s="396" t="s">
        <v>58</v>
      </c>
      <c r="AI8" s="396" t="s">
        <v>60</v>
      </c>
      <c r="AJ8" s="775"/>
      <c r="AK8" s="775"/>
      <c r="AL8" s="397"/>
      <c r="AM8" s="775"/>
      <c r="AN8" s="389"/>
      <c r="AO8" s="389"/>
      <c r="AP8" s="389"/>
      <c r="AQ8" s="389"/>
      <c r="AR8" s="389"/>
    </row>
    <row r="9" spans="1:44" ht="12.75">
      <c r="A9" s="389"/>
      <c r="B9" s="398"/>
      <c r="C9" s="398"/>
      <c r="D9" s="399"/>
      <c r="E9" s="399"/>
      <c r="F9" s="400"/>
      <c r="G9" s="400"/>
      <c r="H9" s="400"/>
      <c r="I9" s="400"/>
      <c r="J9" s="400"/>
      <c r="K9" s="400"/>
      <c r="L9" s="400"/>
      <c r="M9" s="400"/>
      <c r="N9" s="400"/>
      <c r="O9" s="400"/>
      <c r="P9" s="400"/>
      <c r="Q9" s="400"/>
      <c r="R9" s="400"/>
      <c r="S9" s="400"/>
      <c r="T9" s="400"/>
      <c r="U9" s="400"/>
      <c r="V9" s="400"/>
      <c r="W9" s="400"/>
      <c r="X9" s="400"/>
      <c r="Y9" s="400"/>
      <c r="Z9" s="400"/>
      <c r="AA9" s="400"/>
      <c r="AB9" s="400"/>
      <c r="AC9" s="400"/>
      <c r="AD9" s="400"/>
      <c r="AE9" s="400"/>
      <c r="AF9" s="400"/>
      <c r="AG9" s="400"/>
      <c r="AH9" s="400"/>
      <c r="AI9" s="400"/>
      <c r="AJ9" s="399"/>
      <c r="AK9" s="399"/>
      <c r="AL9" s="389"/>
      <c r="AM9" s="398"/>
      <c r="AN9" s="389"/>
      <c r="AO9" s="389"/>
      <c r="AP9" s="389"/>
      <c r="AQ9" s="389"/>
      <c r="AR9" s="389"/>
    </row>
    <row r="10" spans="1:44" s="390" customFormat="1" ht="21.75" customHeight="1">
      <c r="A10" s="389"/>
      <c r="B10" s="401" t="s">
        <v>15</v>
      </c>
      <c r="C10" s="401"/>
      <c r="D10" s="401"/>
      <c r="E10" s="401"/>
      <c r="F10" s="402"/>
      <c r="G10" s="402"/>
      <c r="H10" s="402"/>
      <c r="I10" s="402"/>
      <c r="J10" s="402"/>
      <c r="K10" s="402"/>
      <c r="L10" s="402"/>
      <c r="M10" s="402"/>
      <c r="N10" s="402"/>
      <c r="O10" s="402"/>
      <c r="P10" s="402"/>
      <c r="Q10" s="402"/>
      <c r="R10" s="402"/>
      <c r="S10" s="402"/>
      <c r="T10" s="402"/>
      <c r="U10" s="402"/>
      <c r="V10" s="402"/>
      <c r="W10" s="402"/>
      <c r="X10" s="402"/>
      <c r="Y10" s="402"/>
      <c r="Z10" s="402"/>
      <c r="AA10" s="402"/>
      <c r="AB10" s="402"/>
      <c r="AC10" s="402"/>
      <c r="AD10" s="402"/>
      <c r="AE10" s="402"/>
      <c r="AF10" s="402"/>
      <c r="AG10" s="402"/>
      <c r="AH10" s="402"/>
      <c r="AI10" s="402"/>
      <c r="AJ10" s="403">
        <f>SUM(AJ11:AJ11)</f>
        <v>2138848.9235674664</v>
      </c>
      <c r="AK10" s="403">
        <f>SUM(AK11:AK11)</f>
        <v>2031906.477389093</v>
      </c>
      <c r="AL10" s="389"/>
      <c r="AM10" s="404">
        <f>AK10/$AK$16</f>
        <v>0.53191272439019199</v>
      </c>
      <c r="AN10" s="389"/>
      <c r="AO10" s="389"/>
      <c r="AP10" s="389"/>
      <c r="AQ10" s="389"/>
      <c r="AR10" s="389"/>
    </row>
    <row r="11" spans="1:44" ht="25.5" customHeight="1">
      <c r="A11" s="389"/>
      <c r="B11" s="405" t="s">
        <v>16</v>
      </c>
      <c r="C11" s="406" t="s">
        <v>593</v>
      </c>
      <c r="D11" s="413" t="s">
        <v>396</v>
      </c>
      <c r="E11" s="407" t="s">
        <v>531</v>
      </c>
      <c r="F11" s="409"/>
      <c r="G11" s="409"/>
      <c r="H11" s="409"/>
      <c r="I11" s="409"/>
      <c r="J11" s="409"/>
      <c r="K11" s="409"/>
      <c r="L11" s="409"/>
      <c r="M11" s="409"/>
      <c r="N11" s="409"/>
      <c r="O11" s="409"/>
      <c r="P11" s="409"/>
      <c r="Q11" s="409"/>
      <c r="R11" s="409"/>
      <c r="S11" s="409"/>
      <c r="T11" s="409"/>
      <c r="U11" s="409"/>
      <c r="V11" s="409"/>
      <c r="W11" s="410"/>
      <c r="X11" s="410"/>
      <c r="Y11" s="409"/>
      <c r="Z11" s="409"/>
      <c r="AA11" s="409"/>
      <c r="AB11" s="409"/>
      <c r="AC11" s="409"/>
      <c r="AD11" s="409"/>
      <c r="AE11" s="409"/>
      <c r="AF11" s="409"/>
      <c r="AG11" s="409"/>
      <c r="AH11" s="409"/>
      <c r="AI11" s="409"/>
      <c r="AJ11" s="411">
        <f>'DOOH - METRÔ'!G33+'DOOH - MUB'!G28+'DOOH - ESTABELECIMENTOS'!F37+'DOOH - PAINEL'!F169+'DOOH - TERMINAL RODOVIÁRIO'!G36</f>
        <v>2138848.9235674664</v>
      </c>
      <c r="AK11" s="411">
        <f>AJ11*0.95</f>
        <v>2031906.477389093</v>
      </c>
      <c r="AL11" s="389"/>
      <c r="AM11" s="412">
        <f>AK11/$AK$20</f>
        <v>0.50797665033259198</v>
      </c>
      <c r="AN11" s="389"/>
      <c r="AO11" s="389"/>
      <c r="AP11" s="389"/>
      <c r="AQ11" s="389"/>
      <c r="AR11" s="389"/>
    </row>
    <row r="12" spans="1:44" ht="15.75" customHeight="1">
      <c r="A12" s="389"/>
      <c r="B12" s="398"/>
      <c r="C12" s="414"/>
      <c r="D12" s="415"/>
      <c r="E12" s="415"/>
      <c r="F12" s="408"/>
      <c r="G12" s="408"/>
      <c r="H12" s="408"/>
      <c r="I12" s="408"/>
      <c r="J12" s="408"/>
      <c r="K12" s="409"/>
      <c r="L12" s="409"/>
      <c r="M12" s="409"/>
      <c r="N12" s="409"/>
      <c r="O12" s="409"/>
      <c r="P12" s="409"/>
      <c r="Q12" s="409"/>
      <c r="R12" s="409"/>
      <c r="S12" s="409"/>
      <c r="T12" s="409"/>
      <c r="U12" s="409"/>
      <c r="V12" s="409"/>
      <c r="W12" s="409"/>
      <c r="X12" s="409"/>
      <c r="Y12" s="409"/>
      <c r="Z12" s="409"/>
      <c r="AA12" s="409"/>
      <c r="AB12" s="409"/>
      <c r="AC12" s="409"/>
      <c r="AD12" s="409"/>
      <c r="AE12" s="409"/>
      <c r="AF12" s="409"/>
      <c r="AG12" s="408"/>
      <c r="AH12" s="408"/>
      <c r="AI12" s="408"/>
      <c r="AJ12" s="399"/>
      <c r="AK12" s="399"/>
      <c r="AL12" s="389"/>
      <c r="AM12" s="416"/>
      <c r="AN12" s="417"/>
      <c r="AO12" s="418"/>
      <c r="AP12" s="389"/>
      <c r="AQ12" s="389"/>
      <c r="AR12" s="389"/>
    </row>
    <row r="13" spans="1:44" s="390" customFormat="1" ht="21.75" customHeight="1">
      <c r="A13" s="389"/>
      <c r="B13" s="401" t="s">
        <v>17</v>
      </c>
      <c r="C13" s="401"/>
      <c r="D13" s="401"/>
      <c r="E13" s="401"/>
      <c r="F13" s="402"/>
      <c r="G13" s="402"/>
      <c r="H13" s="402"/>
      <c r="I13" s="402"/>
      <c r="J13" s="402"/>
      <c r="K13" s="402"/>
      <c r="L13" s="402"/>
      <c r="M13" s="402"/>
      <c r="N13" s="402"/>
      <c r="O13" s="402"/>
      <c r="P13" s="402"/>
      <c r="Q13" s="402"/>
      <c r="R13" s="402"/>
      <c r="S13" s="402"/>
      <c r="T13" s="402"/>
      <c r="U13" s="402"/>
      <c r="V13" s="402"/>
      <c r="W13" s="402"/>
      <c r="X13" s="402"/>
      <c r="Y13" s="402"/>
      <c r="Z13" s="402"/>
      <c r="AA13" s="402"/>
      <c r="AB13" s="402"/>
      <c r="AC13" s="402"/>
      <c r="AD13" s="402"/>
      <c r="AE13" s="402"/>
      <c r="AF13" s="402"/>
      <c r="AG13" s="402"/>
      <c r="AH13" s="402"/>
      <c r="AI13" s="402"/>
      <c r="AJ13" s="403">
        <f>SUM(AJ14:AJ14)</f>
        <v>1833698.1880218997</v>
      </c>
      <c r="AK13" s="403">
        <f>SUM(AK14:AK14)</f>
        <v>1788093.2786208044</v>
      </c>
      <c r="AL13" s="389"/>
      <c r="AM13" s="404">
        <f>AK13/$AK$16</f>
        <v>0.46808727560980812</v>
      </c>
      <c r="AN13" s="419"/>
      <c r="AO13" s="419"/>
      <c r="AP13" s="389"/>
      <c r="AQ13" s="389"/>
      <c r="AR13" s="389"/>
    </row>
    <row r="14" spans="1:44" ht="15.75" customHeight="1">
      <c r="A14" s="389"/>
      <c r="B14" s="405" t="s">
        <v>682</v>
      </c>
      <c r="C14" s="420" t="s">
        <v>308</v>
      </c>
      <c r="D14" s="413" t="s">
        <v>397</v>
      </c>
      <c r="E14" s="407" t="s">
        <v>531</v>
      </c>
      <c r="F14" s="409"/>
      <c r="G14" s="408"/>
      <c r="H14" s="408"/>
      <c r="I14" s="408"/>
      <c r="J14" s="408"/>
      <c r="K14" s="408"/>
      <c r="L14" s="408"/>
      <c r="M14" s="408"/>
      <c r="N14" s="409"/>
      <c r="O14" s="409"/>
      <c r="P14" s="409"/>
      <c r="Q14" s="409"/>
      <c r="R14" s="409"/>
      <c r="S14" s="409"/>
      <c r="T14" s="409"/>
      <c r="U14" s="409"/>
      <c r="V14" s="409"/>
      <c r="W14" s="410"/>
      <c r="X14" s="410"/>
      <c r="Y14" s="409"/>
      <c r="Z14" s="409"/>
      <c r="AA14" s="409"/>
      <c r="AB14" s="409"/>
      <c r="AC14" s="409"/>
      <c r="AD14" s="409"/>
      <c r="AE14" s="409"/>
      <c r="AF14" s="409"/>
      <c r="AG14" s="409"/>
      <c r="AH14" s="409"/>
      <c r="AI14" s="409"/>
      <c r="AJ14" s="411">
        <f>INTERNET!AH32</f>
        <v>1833698.1880218997</v>
      </c>
      <c r="AK14" s="411">
        <f>INTERNET!AJ32</f>
        <v>1788093.2786208044</v>
      </c>
      <c r="AL14" s="389"/>
      <c r="AM14" s="412">
        <f>AK14/$AK$20</f>
        <v>0.44702334692251922</v>
      </c>
      <c r="AN14" s="389"/>
      <c r="AO14" s="389"/>
      <c r="AP14" s="389"/>
      <c r="AQ14" s="389"/>
      <c r="AR14" s="389"/>
    </row>
    <row r="15" spans="1:44" ht="15.75" customHeight="1">
      <c r="A15" s="389"/>
      <c r="B15" s="398"/>
      <c r="C15" s="414"/>
      <c r="D15" s="415"/>
      <c r="E15" s="415"/>
      <c r="F15" s="408"/>
      <c r="G15" s="408"/>
      <c r="H15" s="408"/>
      <c r="I15" s="408"/>
      <c r="J15" s="408"/>
      <c r="K15" s="408"/>
      <c r="L15" s="408"/>
      <c r="M15" s="408"/>
      <c r="N15" s="408"/>
      <c r="O15" s="408"/>
      <c r="P15" s="408"/>
      <c r="Q15" s="408"/>
      <c r="R15" s="408"/>
      <c r="S15" s="408"/>
      <c r="T15" s="408"/>
      <c r="U15" s="408"/>
      <c r="V15" s="408"/>
      <c r="W15" s="408"/>
      <c r="X15" s="408"/>
      <c r="Y15" s="408"/>
      <c r="Z15" s="408"/>
      <c r="AA15" s="408"/>
      <c r="AB15" s="408"/>
      <c r="AC15" s="408"/>
      <c r="AD15" s="408"/>
      <c r="AE15" s="408"/>
      <c r="AF15" s="408"/>
      <c r="AG15" s="408"/>
      <c r="AH15" s="408"/>
      <c r="AI15" s="408"/>
      <c r="AJ15" s="399"/>
      <c r="AK15" s="399"/>
      <c r="AL15" s="389"/>
      <c r="AM15" s="416"/>
      <c r="AN15" s="417"/>
      <c r="AO15" s="418"/>
      <c r="AP15" s="389"/>
      <c r="AQ15" s="389"/>
      <c r="AR15" s="389"/>
    </row>
    <row r="16" spans="1:44" s="428" customFormat="1" ht="21" customHeight="1">
      <c r="A16" s="421"/>
      <c r="B16" s="422" t="s">
        <v>398</v>
      </c>
      <c r="C16" s="422"/>
      <c r="D16" s="423"/>
      <c r="E16" s="423"/>
      <c r="F16" s="424"/>
      <c r="G16" s="424"/>
      <c r="H16" s="424"/>
      <c r="I16" s="424"/>
      <c r="J16" s="424"/>
      <c r="K16" s="424"/>
      <c r="L16" s="424"/>
      <c r="M16" s="424"/>
      <c r="N16" s="424"/>
      <c r="O16" s="424"/>
      <c r="P16" s="424"/>
      <c r="Q16" s="424"/>
      <c r="R16" s="424"/>
      <c r="S16" s="424"/>
      <c r="T16" s="424"/>
      <c r="U16" s="424"/>
      <c r="V16" s="424"/>
      <c r="W16" s="424"/>
      <c r="X16" s="424"/>
      <c r="Y16" s="424"/>
      <c r="Z16" s="424"/>
      <c r="AA16" s="424"/>
      <c r="AB16" s="424"/>
      <c r="AC16" s="424"/>
      <c r="AD16" s="424"/>
      <c r="AE16" s="424"/>
      <c r="AF16" s="424"/>
      <c r="AG16" s="424"/>
      <c r="AH16" s="424"/>
      <c r="AI16" s="424"/>
      <c r="AJ16" s="425">
        <f>AJ10+AJ13</f>
        <v>3972547.1115893661</v>
      </c>
      <c r="AK16" s="425">
        <f>AK10+AK13</f>
        <v>3819999.7560098972</v>
      </c>
      <c r="AL16" s="421"/>
      <c r="AM16" s="426">
        <f>AK16/AK20</f>
        <v>0.9549999972551112</v>
      </c>
      <c r="AN16" s="427"/>
      <c r="AO16" s="389"/>
      <c r="AP16" s="389"/>
      <c r="AQ16" s="389"/>
      <c r="AR16" s="389"/>
    </row>
    <row r="17" spans="1:44" s="428" customFormat="1" ht="3" customHeight="1">
      <c r="A17" s="389"/>
      <c r="B17" s="389"/>
      <c r="C17" s="389"/>
      <c r="D17" s="391"/>
      <c r="E17" s="391"/>
      <c r="F17" s="389"/>
      <c r="G17" s="389"/>
      <c r="H17" s="389"/>
      <c r="I17" s="389"/>
      <c r="J17" s="389"/>
      <c r="K17" s="389"/>
      <c r="L17" s="389"/>
      <c r="M17" s="389"/>
      <c r="N17" s="389"/>
      <c r="O17" s="389"/>
      <c r="P17" s="389"/>
      <c r="Q17" s="389"/>
      <c r="R17" s="389"/>
      <c r="S17" s="389"/>
      <c r="T17" s="389"/>
      <c r="U17" s="389"/>
      <c r="V17" s="389"/>
      <c r="W17" s="389"/>
      <c r="X17" s="389"/>
      <c r="Y17" s="389"/>
      <c r="Z17" s="389"/>
      <c r="AA17" s="389"/>
      <c r="AB17" s="389"/>
      <c r="AC17" s="389"/>
      <c r="AD17" s="389"/>
      <c r="AE17" s="389"/>
      <c r="AF17" s="389"/>
      <c r="AG17" s="389"/>
      <c r="AH17" s="389"/>
      <c r="AI17" s="389"/>
      <c r="AJ17" s="391"/>
      <c r="AK17" s="391"/>
      <c r="AL17" s="389"/>
      <c r="AM17" s="429"/>
      <c r="AN17" s="427"/>
      <c r="AO17" s="389"/>
      <c r="AP17" s="389"/>
      <c r="AQ17" s="389"/>
      <c r="AR17" s="389"/>
    </row>
    <row r="18" spans="1:44" s="428" customFormat="1" ht="20.25" customHeight="1">
      <c r="A18" s="389"/>
      <c r="B18" s="389" t="s">
        <v>399</v>
      </c>
      <c r="C18" s="389"/>
      <c r="D18" s="430"/>
      <c r="E18" s="430"/>
      <c r="F18" s="389"/>
      <c r="G18" s="389"/>
      <c r="H18" s="389"/>
      <c r="I18" s="389"/>
      <c r="J18" s="389"/>
      <c r="K18" s="389"/>
      <c r="L18" s="389"/>
      <c r="M18" s="389"/>
      <c r="N18" s="389"/>
      <c r="O18" s="389"/>
      <c r="P18" s="389"/>
      <c r="Q18" s="389"/>
      <c r="R18" s="389"/>
      <c r="S18" s="389"/>
      <c r="T18" s="389"/>
      <c r="U18" s="389"/>
      <c r="V18" s="389"/>
      <c r="W18" s="389"/>
      <c r="X18" s="389"/>
      <c r="Y18" s="389"/>
      <c r="Z18" s="389"/>
      <c r="AA18" s="389"/>
      <c r="AB18" s="389"/>
      <c r="AC18" s="389"/>
      <c r="AD18" s="389"/>
      <c r="AE18" s="389"/>
      <c r="AF18" s="389"/>
      <c r="AG18" s="389"/>
      <c r="AH18" s="389"/>
      <c r="AI18" s="389"/>
      <c r="AJ18" s="430"/>
      <c r="AK18" s="431">
        <v>180000</v>
      </c>
      <c r="AL18" s="389"/>
      <c r="AM18" s="432">
        <f>AK18/AK20</f>
        <v>4.5000002744888822E-2</v>
      </c>
      <c r="AN18" s="427"/>
      <c r="AO18" s="389"/>
      <c r="AP18" s="389"/>
      <c r="AQ18" s="389"/>
      <c r="AR18" s="389"/>
    </row>
    <row r="19" spans="1:44" s="428" customFormat="1" ht="3" customHeight="1">
      <c r="A19" s="389"/>
      <c r="B19" s="389"/>
      <c r="C19" s="389"/>
      <c r="D19" s="391"/>
      <c r="E19" s="391"/>
      <c r="F19" s="389"/>
      <c r="G19" s="389"/>
      <c r="H19" s="389"/>
      <c r="I19" s="389"/>
      <c r="J19" s="389"/>
      <c r="K19" s="389"/>
      <c r="L19" s="389"/>
      <c r="M19" s="389"/>
      <c r="N19" s="389"/>
      <c r="O19" s="389"/>
      <c r="P19" s="389"/>
      <c r="Q19" s="389"/>
      <c r="R19" s="389"/>
      <c r="S19" s="389"/>
      <c r="T19" s="389"/>
      <c r="U19" s="389"/>
      <c r="V19" s="389"/>
      <c r="W19" s="389"/>
      <c r="X19" s="389"/>
      <c r="Y19" s="389"/>
      <c r="Z19" s="389"/>
      <c r="AA19" s="389"/>
      <c r="AB19" s="389"/>
      <c r="AC19" s="389"/>
      <c r="AD19" s="389"/>
      <c r="AE19" s="389"/>
      <c r="AF19" s="389"/>
      <c r="AG19" s="389"/>
      <c r="AH19" s="389"/>
      <c r="AI19" s="389"/>
      <c r="AJ19" s="391"/>
      <c r="AK19" s="391"/>
      <c r="AL19" s="389"/>
      <c r="AM19" s="429"/>
      <c r="AN19" s="427"/>
      <c r="AO19" s="389"/>
      <c r="AP19" s="389"/>
      <c r="AQ19" s="389"/>
      <c r="AR19" s="389"/>
    </row>
    <row r="20" spans="1:44" s="428" customFormat="1" ht="21" customHeight="1">
      <c r="A20" s="389"/>
      <c r="B20" s="433" t="s">
        <v>18</v>
      </c>
      <c r="C20" s="433"/>
      <c r="D20" s="434"/>
      <c r="E20" s="434"/>
      <c r="F20" s="433"/>
      <c r="G20" s="433"/>
      <c r="H20" s="433"/>
      <c r="I20" s="433"/>
      <c r="J20" s="433"/>
      <c r="K20" s="433"/>
      <c r="L20" s="433"/>
      <c r="M20" s="433"/>
      <c r="N20" s="433"/>
      <c r="O20" s="433"/>
      <c r="P20" s="433"/>
      <c r="Q20" s="433"/>
      <c r="R20" s="433"/>
      <c r="S20" s="433"/>
      <c r="T20" s="433"/>
      <c r="U20" s="433"/>
      <c r="V20" s="433"/>
      <c r="W20" s="433"/>
      <c r="X20" s="433"/>
      <c r="Y20" s="433"/>
      <c r="Z20" s="433"/>
      <c r="AA20" s="433"/>
      <c r="AB20" s="433"/>
      <c r="AC20" s="433"/>
      <c r="AD20" s="433"/>
      <c r="AE20" s="433"/>
      <c r="AF20" s="433"/>
      <c r="AG20" s="433"/>
      <c r="AH20" s="433"/>
      <c r="AI20" s="433"/>
      <c r="AJ20" s="434"/>
      <c r="AK20" s="434">
        <f>AK18+AK16</f>
        <v>3999999.7560098972</v>
      </c>
      <c r="AL20" s="389"/>
      <c r="AM20" s="435">
        <f>AM16+AM18</f>
        <v>1</v>
      </c>
      <c r="AN20" s="389"/>
      <c r="AO20" s="389"/>
      <c r="AP20" s="389"/>
      <c r="AQ20" s="389"/>
      <c r="AR20" s="389"/>
    </row>
    <row r="21" spans="1:44" s="428" customFormat="1" ht="15.75" customHeight="1">
      <c r="A21" s="389"/>
      <c r="B21" s="389"/>
      <c r="C21" s="389"/>
      <c r="D21" s="436"/>
      <c r="E21" s="436"/>
      <c r="F21" s="389"/>
      <c r="G21" s="389"/>
      <c r="H21" s="389"/>
      <c r="I21" s="389"/>
      <c r="J21" s="389"/>
      <c r="K21" s="389"/>
      <c r="L21" s="389"/>
      <c r="M21" s="389"/>
      <c r="N21" s="389"/>
      <c r="O21" s="389"/>
      <c r="P21" s="389"/>
      <c r="Q21" s="389"/>
      <c r="R21" s="389"/>
      <c r="S21" s="389"/>
      <c r="T21" s="389"/>
      <c r="U21" s="389"/>
      <c r="V21" s="389"/>
      <c r="W21" s="389"/>
      <c r="X21" s="389"/>
      <c r="Y21" s="389"/>
      <c r="Z21" s="389"/>
      <c r="AA21" s="389"/>
      <c r="AB21" s="389"/>
      <c r="AC21" s="389"/>
      <c r="AD21" s="389"/>
      <c r="AE21" s="389"/>
      <c r="AF21" s="389"/>
      <c r="AG21" s="389"/>
      <c r="AH21" s="389"/>
      <c r="AI21" s="389"/>
      <c r="AJ21" s="436"/>
      <c r="AK21" s="436"/>
      <c r="AL21" s="421"/>
      <c r="AM21" s="421"/>
      <c r="AN21" s="389"/>
      <c r="AO21" s="389"/>
      <c r="AP21" s="389"/>
      <c r="AQ21" s="389"/>
      <c r="AR21" s="389"/>
    </row>
    <row r="22" spans="1:44" ht="15.75" customHeight="1">
      <c r="A22" s="389"/>
      <c r="B22" s="429"/>
      <c r="C22" s="430"/>
      <c r="D22" s="437"/>
      <c r="E22" s="437"/>
      <c r="F22" s="389"/>
      <c r="G22" s="389"/>
      <c r="H22" s="389"/>
      <c r="I22" s="389"/>
      <c r="J22" s="389"/>
      <c r="K22" s="389"/>
      <c r="L22" s="389"/>
      <c r="M22" s="389"/>
      <c r="N22" s="389"/>
      <c r="O22" s="389"/>
      <c r="P22" s="389"/>
      <c r="Q22" s="389"/>
      <c r="R22" s="389"/>
      <c r="S22" s="389"/>
      <c r="T22" s="389"/>
      <c r="U22" s="389"/>
      <c r="V22" s="389"/>
      <c r="W22" s="389"/>
      <c r="X22" s="389"/>
      <c r="Y22" s="389"/>
      <c r="Z22" s="389"/>
      <c r="AA22" s="389"/>
      <c r="AB22" s="389"/>
      <c r="AC22" s="389"/>
      <c r="AD22" s="389"/>
      <c r="AE22" s="389"/>
      <c r="AF22" s="389"/>
      <c r="AG22" s="389"/>
      <c r="AH22" s="389"/>
      <c r="AI22" s="389"/>
      <c r="AJ22" s="437"/>
      <c r="AK22" s="438"/>
      <c r="AL22" s="421"/>
      <c r="AM22" s="421"/>
      <c r="AN22" s="389"/>
      <c r="AO22" s="389"/>
      <c r="AP22" s="389"/>
      <c r="AQ22" s="389"/>
      <c r="AR22" s="389"/>
    </row>
    <row r="23" spans="1:44" ht="15.75" customHeight="1">
      <c r="A23" s="389"/>
      <c r="B23" s="429"/>
      <c r="C23" s="430"/>
      <c r="D23" s="439"/>
      <c r="E23" s="439"/>
      <c r="F23" s="389"/>
      <c r="G23" s="389"/>
      <c r="H23" s="389"/>
      <c r="I23" s="389"/>
      <c r="J23" s="389"/>
      <c r="K23" s="389"/>
      <c r="L23" s="389"/>
      <c r="M23" s="389"/>
      <c r="N23" s="389"/>
      <c r="O23" s="389"/>
      <c r="P23" s="389"/>
      <c r="Q23" s="389"/>
      <c r="R23" s="389"/>
      <c r="S23" s="389"/>
      <c r="T23" s="389"/>
      <c r="U23" s="389"/>
      <c r="V23" s="389"/>
      <c r="W23" s="389"/>
      <c r="X23" s="389"/>
      <c r="Y23" s="389"/>
      <c r="Z23" s="389"/>
      <c r="AA23" s="389"/>
      <c r="AB23" s="389"/>
      <c r="AC23" s="389"/>
      <c r="AD23" s="389"/>
      <c r="AE23" s="389"/>
      <c r="AF23" s="389"/>
      <c r="AG23" s="389"/>
      <c r="AH23" s="389"/>
      <c r="AI23" s="389"/>
      <c r="AJ23" s="439"/>
      <c r="AK23" s="438"/>
      <c r="AL23" s="421"/>
      <c r="AM23" s="421"/>
      <c r="AN23" s="389"/>
      <c r="AO23" s="389"/>
      <c r="AP23" s="389"/>
      <c r="AQ23" s="389"/>
      <c r="AR23" s="389"/>
    </row>
    <row r="24" spans="1:44" ht="15.75" customHeight="1">
      <c r="A24" s="389"/>
      <c r="B24" s="389"/>
      <c r="C24" s="389"/>
      <c r="D24" s="440"/>
      <c r="E24" s="440"/>
      <c r="F24" s="389"/>
      <c r="G24" s="389"/>
      <c r="H24" s="389"/>
      <c r="I24" s="389"/>
      <c r="J24" s="389"/>
      <c r="K24" s="389"/>
      <c r="L24" s="389"/>
      <c r="M24" s="389"/>
      <c r="N24" s="389"/>
      <c r="O24" s="389"/>
      <c r="P24" s="389"/>
      <c r="Q24" s="389"/>
      <c r="R24" s="389"/>
      <c r="S24" s="389"/>
      <c r="T24" s="389"/>
      <c r="U24" s="389"/>
      <c r="V24" s="389"/>
      <c r="W24" s="389"/>
      <c r="X24" s="389"/>
      <c r="Y24" s="389"/>
      <c r="Z24" s="389"/>
      <c r="AA24" s="389"/>
      <c r="AB24" s="389"/>
      <c r="AC24" s="389"/>
      <c r="AD24" s="389"/>
      <c r="AE24" s="389"/>
      <c r="AF24" s="389"/>
      <c r="AG24" s="389"/>
      <c r="AH24" s="389"/>
      <c r="AI24" s="389"/>
      <c r="AJ24" s="440"/>
      <c r="AK24" s="438"/>
      <c r="AL24" s="421"/>
      <c r="AM24" s="421"/>
      <c r="AN24" s="389"/>
      <c r="AO24" s="389"/>
      <c r="AP24" s="389"/>
      <c r="AQ24" s="389"/>
      <c r="AR24" s="389"/>
    </row>
    <row r="25" spans="1:44" ht="15.75" customHeight="1">
      <c r="A25" s="389"/>
      <c r="B25" s="389"/>
      <c r="C25" s="389"/>
      <c r="D25" s="441"/>
      <c r="E25" s="441"/>
      <c r="F25" s="389"/>
      <c r="G25" s="389"/>
      <c r="H25" s="389"/>
      <c r="I25" s="389"/>
      <c r="J25" s="389"/>
      <c r="K25" s="389"/>
      <c r="L25" s="389"/>
      <c r="M25" s="389"/>
      <c r="N25" s="389"/>
      <c r="O25" s="389"/>
      <c r="P25" s="389"/>
      <c r="Q25" s="389"/>
      <c r="R25" s="389"/>
      <c r="S25" s="389"/>
      <c r="T25" s="389"/>
      <c r="U25" s="389"/>
      <c r="V25" s="389"/>
      <c r="W25" s="389"/>
      <c r="X25" s="389"/>
      <c r="Y25" s="389"/>
      <c r="Z25" s="389"/>
      <c r="AA25" s="389"/>
      <c r="AB25" s="389"/>
      <c r="AC25" s="389"/>
      <c r="AD25" s="389"/>
      <c r="AE25" s="389"/>
      <c r="AF25" s="389"/>
      <c r="AG25" s="389"/>
      <c r="AH25" s="389"/>
      <c r="AI25" s="389"/>
      <c r="AJ25" s="441"/>
      <c r="AK25" s="441"/>
      <c r="AL25" s="421"/>
      <c r="AM25" s="421"/>
      <c r="AN25" s="389"/>
      <c r="AO25" s="389"/>
      <c r="AP25" s="389"/>
      <c r="AQ25" s="389"/>
      <c r="AR25" s="389"/>
    </row>
    <row r="26" spans="1:44" ht="15.75" customHeight="1">
      <c r="A26" s="389"/>
      <c r="B26" s="389"/>
      <c r="C26" s="389"/>
      <c r="D26" s="442"/>
      <c r="E26" s="442"/>
      <c r="F26" s="389"/>
      <c r="G26" s="389"/>
      <c r="H26" s="389"/>
      <c r="I26" s="389"/>
      <c r="J26" s="389"/>
      <c r="K26" s="389"/>
      <c r="L26" s="389"/>
      <c r="M26" s="389"/>
      <c r="N26" s="389"/>
      <c r="O26" s="389"/>
      <c r="P26" s="389"/>
      <c r="Q26" s="389"/>
      <c r="R26" s="389"/>
      <c r="S26" s="389"/>
      <c r="T26" s="389"/>
      <c r="U26" s="389"/>
      <c r="V26" s="389"/>
      <c r="W26" s="389"/>
      <c r="X26" s="389"/>
      <c r="Y26" s="389"/>
      <c r="Z26" s="389"/>
      <c r="AA26" s="389"/>
      <c r="AB26" s="389"/>
      <c r="AC26" s="389"/>
      <c r="AD26" s="389"/>
      <c r="AE26" s="389"/>
      <c r="AF26" s="389"/>
      <c r="AG26" s="389"/>
      <c r="AH26" s="389"/>
      <c r="AI26" s="389"/>
      <c r="AJ26" s="442"/>
      <c r="AK26" s="441"/>
      <c r="AL26" s="389"/>
      <c r="AM26" s="389"/>
      <c r="AN26" s="389"/>
      <c r="AO26" s="389"/>
      <c r="AP26" s="389"/>
      <c r="AQ26" s="389"/>
      <c r="AR26" s="389"/>
    </row>
    <row r="27" spans="1:44" ht="15.75" customHeight="1">
      <c r="A27" s="389"/>
      <c r="B27" s="389"/>
      <c r="C27" s="389"/>
      <c r="D27" s="441"/>
      <c r="E27" s="441"/>
      <c r="F27" s="389"/>
      <c r="G27" s="389"/>
      <c r="H27" s="389"/>
      <c r="I27" s="389"/>
      <c r="J27" s="389"/>
      <c r="K27" s="389"/>
      <c r="L27" s="389"/>
      <c r="M27" s="389"/>
      <c r="N27" s="389"/>
      <c r="O27" s="389"/>
      <c r="P27" s="389"/>
      <c r="Q27" s="389"/>
      <c r="R27" s="389"/>
      <c r="S27" s="389"/>
      <c r="T27" s="389"/>
      <c r="U27" s="389"/>
      <c r="V27" s="389"/>
      <c r="W27" s="389"/>
      <c r="X27" s="389"/>
      <c r="Y27" s="389"/>
      <c r="Z27" s="389"/>
      <c r="AA27" s="389"/>
      <c r="AB27" s="389"/>
      <c r="AC27" s="389"/>
      <c r="AD27" s="389"/>
      <c r="AE27" s="389"/>
      <c r="AF27" s="389"/>
      <c r="AG27" s="389"/>
      <c r="AH27" s="389"/>
      <c r="AI27" s="389"/>
      <c r="AJ27" s="441"/>
      <c r="AK27" s="443"/>
      <c r="AL27" s="389"/>
      <c r="AM27" s="389"/>
      <c r="AN27" s="389"/>
      <c r="AO27" s="389"/>
      <c r="AP27" s="389"/>
      <c r="AQ27" s="389"/>
      <c r="AR27" s="389"/>
    </row>
    <row r="28" spans="1:44" ht="15" customHeight="1">
      <c r="A28" s="444"/>
      <c r="B28" s="444"/>
      <c r="C28" s="444"/>
      <c r="D28" s="444"/>
      <c r="E28" s="444"/>
      <c r="F28" s="444"/>
      <c r="G28" s="444"/>
      <c r="H28" s="444"/>
      <c r="I28" s="444"/>
      <c r="J28" s="444"/>
      <c r="K28" s="444"/>
      <c r="L28" s="444"/>
      <c r="M28" s="444"/>
      <c r="N28" s="444"/>
      <c r="O28" s="444"/>
      <c r="P28" s="444"/>
      <c r="Q28" s="444"/>
      <c r="R28" s="444"/>
      <c r="S28" s="444"/>
      <c r="T28" s="444"/>
      <c r="U28" s="444"/>
      <c r="V28" s="444"/>
      <c r="W28" s="444"/>
      <c r="X28" s="444"/>
      <c r="Y28" s="444"/>
      <c r="Z28" s="444"/>
      <c r="AA28" s="444"/>
      <c r="AB28" s="444"/>
      <c r="AC28" s="444"/>
      <c r="AD28" s="444"/>
      <c r="AE28" s="444"/>
      <c r="AF28" s="444"/>
      <c r="AG28" s="444"/>
      <c r="AH28" s="444"/>
      <c r="AI28" s="444"/>
      <c r="AJ28" s="444"/>
      <c r="AK28" s="445"/>
      <c r="AL28" s="444"/>
      <c r="AM28" s="444"/>
      <c r="AN28" s="444"/>
      <c r="AO28" s="444"/>
      <c r="AP28" s="444"/>
      <c r="AQ28" s="444"/>
      <c r="AR28" s="444"/>
    </row>
    <row r="29" spans="1:44" ht="15" customHeight="1">
      <c r="A29" s="444"/>
      <c r="B29" s="444"/>
      <c r="C29" s="444"/>
      <c r="D29" s="445"/>
      <c r="E29" s="445"/>
      <c r="F29" s="444"/>
      <c r="G29" s="444"/>
      <c r="H29" s="444"/>
      <c r="I29" s="444"/>
      <c r="J29" s="444"/>
      <c r="K29" s="444"/>
      <c r="L29" s="444"/>
      <c r="M29" s="444"/>
      <c r="N29" s="444"/>
      <c r="O29" s="444"/>
      <c r="P29" s="444"/>
      <c r="Q29" s="444"/>
      <c r="R29" s="444"/>
      <c r="S29" s="444"/>
      <c r="T29" s="444"/>
      <c r="U29" s="444"/>
      <c r="V29" s="444"/>
      <c r="W29" s="444"/>
      <c r="X29" s="444"/>
      <c r="Y29" s="444"/>
      <c r="Z29" s="444"/>
      <c r="AA29" s="444"/>
      <c r="AB29" s="444"/>
      <c r="AC29" s="444"/>
      <c r="AD29" s="444"/>
      <c r="AE29" s="444"/>
      <c r="AF29" s="444"/>
      <c r="AG29" s="444"/>
      <c r="AH29" s="444"/>
      <c r="AI29" s="444"/>
      <c r="AJ29" s="445"/>
      <c r="AK29" s="446"/>
      <c r="AL29" s="444"/>
      <c r="AM29" s="444"/>
      <c r="AN29" s="444"/>
      <c r="AO29" s="444"/>
      <c r="AP29" s="444"/>
      <c r="AQ29" s="444"/>
      <c r="AR29" s="444"/>
    </row>
    <row r="30" spans="1:44" ht="15.75" customHeight="1">
      <c r="A30" s="444"/>
      <c r="B30" s="444"/>
      <c r="C30" s="444"/>
      <c r="D30" s="444"/>
      <c r="E30" s="444"/>
      <c r="F30" s="444"/>
      <c r="G30" s="444"/>
      <c r="H30" s="444"/>
      <c r="I30" s="444"/>
      <c r="J30" s="444"/>
      <c r="K30" s="444"/>
      <c r="L30" s="444"/>
      <c r="M30" s="444"/>
      <c r="N30" s="444"/>
      <c r="O30" s="444"/>
      <c r="P30" s="444"/>
      <c r="Q30" s="444"/>
      <c r="R30" s="444"/>
      <c r="S30" s="444"/>
      <c r="T30" s="444"/>
      <c r="U30" s="444"/>
      <c r="V30" s="444"/>
      <c r="W30" s="444"/>
      <c r="X30" s="444"/>
      <c r="Y30" s="444"/>
      <c r="Z30" s="444"/>
      <c r="AA30" s="444"/>
      <c r="AB30" s="444"/>
      <c r="AC30" s="444"/>
      <c r="AD30" s="444"/>
      <c r="AE30" s="444"/>
      <c r="AF30" s="444"/>
      <c r="AG30" s="444"/>
      <c r="AH30" s="444"/>
      <c r="AI30" s="444"/>
      <c r="AJ30" s="444"/>
      <c r="AK30" s="444"/>
      <c r="AL30" s="444"/>
      <c r="AM30" s="444"/>
      <c r="AN30" s="444"/>
      <c r="AO30" s="444"/>
      <c r="AP30" s="444"/>
      <c r="AQ30" s="444"/>
      <c r="AR30" s="444"/>
    </row>
    <row r="31" spans="1:44" ht="15.75" customHeight="1">
      <c r="A31" s="444"/>
      <c r="B31" s="444"/>
      <c r="C31" s="444"/>
      <c r="D31" s="444"/>
      <c r="E31" s="444"/>
      <c r="F31" s="444"/>
      <c r="G31" s="444"/>
      <c r="H31" s="444"/>
      <c r="I31" s="444"/>
      <c r="J31" s="444"/>
      <c r="K31" s="444"/>
      <c r="L31" s="444"/>
      <c r="M31" s="444"/>
      <c r="N31" s="444"/>
      <c r="O31" s="444"/>
      <c r="P31" s="444"/>
      <c r="Q31" s="444"/>
      <c r="R31" s="444"/>
      <c r="S31" s="444"/>
      <c r="T31" s="444"/>
      <c r="U31" s="444"/>
      <c r="V31" s="444"/>
      <c r="W31" s="444"/>
      <c r="X31" s="444"/>
      <c r="Y31" s="444"/>
      <c r="Z31" s="444"/>
      <c r="AA31" s="444"/>
      <c r="AB31" s="444"/>
      <c r="AC31" s="444"/>
      <c r="AD31" s="444"/>
      <c r="AE31" s="444"/>
      <c r="AF31" s="444"/>
      <c r="AG31" s="444"/>
      <c r="AH31" s="444"/>
      <c r="AI31" s="444"/>
      <c r="AJ31" s="444"/>
      <c r="AK31" s="444"/>
      <c r="AL31" s="444"/>
      <c r="AM31" s="444"/>
      <c r="AN31" s="444"/>
      <c r="AO31" s="444"/>
      <c r="AP31" s="444"/>
      <c r="AQ31" s="444"/>
      <c r="AR31" s="444"/>
    </row>
    <row r="32" spans="1:44" ht="15.75" customHeight="1">
      <c r="A32" s="444"/>
      <c r="B32" s="444"/>
      <c r="C32" s="444"/>
      <c r="D32" s="444"/>
      <c r="E32" s="444"/>
      <c r="F32" s="444"/>
      <c r="G32" s="444"/>
      <c r="H32" s="444"/>
      <c r="I32" s="444"/>
      <c r="J32" s="444"/>
      <c r="K32" s="444"/>
      <c r="L32" s="444"/>
      <c r="M32" s="444"/>
      <c r="N32" s="444"/>
      <c r="O32" s="444"/>
      <c r="P32" s="444"/>
      <c r="Q32" s="444"/>
      <c r="R32" s="444"/>
      <c r="S32" s="444"/>
      <c r="T32" s="444"/>
      <c r="U32" s="444"/>
      <c r="V32" s="444"/>
      <c r="W32" s="444"/>
      <c r="X32" s="444"/>
      <c r="Y32" s="444"/>
      <c r="Z32" s="444"/>
      <c r="AA32" s="444"/>
      <c r="AB32" s="444"/>
      <c r="AC32" s="444"/>
      <c r="AD32" s="444"/>
      <c r="AE32" s="444"/>
      <c r="AF32" s="444"/>
      <c r="AG32" s="444"/>
      <c r="AH32" s="444"/>
      <c r="AI32" s="444"/>
      <c r="AJ32" s="444"/>
      <c r="AK32" s="444"/>
      <c r="AL32" s="444"/>
      <c r="AM32" s="444"/>
      <c r="AN32" s="444"/>
      <c r="AO32" s="444"/>
      <c r="AP32" s="444"/>
      <c r="AQ32" s="444"/>
      <c r="AR32" s="444"/>
    </row>
    <row r="33" spans="1:44" ht="15.75" customHeight="1">
      <c r="A33" s="444"/>
      <c r="B33" s="444"/>
      <c r="C33" s="444"/>
      <c r="D33" s="444"/>
      <c r="E33" s="444"/>
      <c r="F33" s="444"/>
      <c r="G33" s="444"/>
      <c r="H33" s="444"/>
      <c r="I33" s="444"/>
      <c r="J33" s="444"/>
      <c r="K33" s="444"/>
      <c r="L33" s="444"/>
      <c r="M33" s="444"/>
      <c r="N33" s="444"/>
      <c r="O33" s="444"/>
      <c r="P33" s="444"/>
      <c r="Q33" s="444"/>
      <c r="R33" s="444"/>
      <c r="S33" s="444"/>
      <c r="T33" s="444"/>
      <c r="U33" s="444"/>
      <c r="V33" s="444"/>
      <c r="W33" s="444"/>
      <c r="X33" s="444"/>
      <c r="Y33" s="444"/>
      <c r="Z33" s="444"/>
      <c r="AA33" s="444"/>
      <c r="AB33" s="444"/>
      <c r="AC33" s="444"/>
      <c r="AD33" s="444"/>
      <c r="AE33" s="444"/>
      <c r="AF33" s="444"/>
      <c r="AG33" s="444"/>
      <c r="AH33" s="444"/>
      <c r="AI33" s="444"/>
      <c r="AJ33" s="444"/>
      <c r="AK33" s="444"/>
      <c r="AL33" s="444"/>
      <c r="AM33" s="444"/>
      <c r="AN33" s="444"/>
      <c r="AO33" s="444"/>
      <c r="AP33" s="444"/>
      <c r="AQ33" s="444"/>
      <c r="AR33" s="444"/>
    </row>
    <row r="34" spans="1:44" ht="15.75" customHeight="1">
      <c r="A34" s="444"/>
      <c r="B34" s="444"/>
      <c r="C34" s="444"/>
      <c r="D34" s="444"/>
      <c r="E34" s="444"/>
      <c r="F34" s="444"/>
      <c r="G34" s="444"/>
      <c r="H34" s="444"/>
      <c r="I34" s="444"/>
      <c r="J34" s="444"/>
      <c r="K34" s="444"/>
      <c r="L34" s="444"/>
      <c r="M34" s="444"/>
      <c r="N34" s="444"/>
      <c r="O34" s="444"/>
      <c r="P34" s="444"/>
      <c r="Q34" s="444"/>
      <c r="R34" s="444"/>
      <c r="S34" s="444"/>
      <c r="T34" s="444"/>
      <c r="U34" s="444"/>
      <c r="V34" s="444"/>
      <c r="W34" s="444"/>
      <c r="X34" s="444"/>
      <c r="Y34" s="444"/>
      <c r="Z34" s="444"/>
      <c r="AA34" s="444"/>
      <c r="AB34" s="444"/>
      <c r="AC34" s="444"/>
      <c r="AD34" s="444"/>
      <c r="AE34" s="444"/>
      <c r="AF34" s="444"/>
      <c r="AG34" s="444"/>
      <c r="AH34" s="444"/>
      <c r="AI34" s="444"/>
      <c r="AJ34" s="444"/>
      <c r="AK34" s="444"/>
      <c r="AL34" s="444"/>
      <c r="AM34" s="444"/>
      <c r="AN34" s="444"/>
      <c r="AO34" s="444"/>
      <c r="AP34" s="444"/>
      <c r="AQ34" s="444"/>
      <c r="AR34" s="444"/>
    </row>
    <row r="35" spans="1:44" ht="15.75" customHeight="1">
      <c r="A35" s="444"/>
      <c r="B35" s="444"/>
      <c r="C35" s="444"/>
      <c r="D35" s="444"/>
      <c r="E35" s="444"/>
      <c r="F35" s="444"/>
      <c r="G35" s="444"/>
      <c r="H35" s="444"/>
      <c r="I35" s="444"/>
      <c r="J35" s="444"/>
      <c r="K35" s="444"/>
      <c r="L35" s="444"/>
      <c r="M35" s="444"/>
      <c r="N35" s="444"/>
      <c r="O35" s="444"/>
      <c r="P35" s="444"/>
      <c r="Q35" s="444"/>
      <c r="R35" s="444"/>
      <c r="S35" s="444"/>
      <c r="T35" s="444"/>
      <c r="U35" s="444"/>
      <c r="V35" s="444"/>
      <c r="W35" s="444"/>
      <c r="X35" s="444"/>
      <c r="Y35" s="444"/>
      <c r="Z35" s="444"/>
      <c r="AA35" s="444"/>
      <c r="AB35" s="444"/>
      <c r="AC35" s="444"/>
      <c r="AD35" s="444"/>
      <c r="AE35" s="444"/>
      <c r="AF35" s="444"/>
      <c r="AG35" s="444"/>
      <c r="AH35" s="444"/>
      <c r="AI35" s="444"/>
      <c r="AJ35" s="444"/>
      <c r="AK35" s="444"/>
      <c r="AL35" s="444"/>
      <c r="AM35" s="444"/>
      <c r="AN35" s="444"/>
      <c r="AO35" s="444"/>
      <c r="AP35" s="444"/>
      <c r="AQ35" s="444"/>
      <c r="AR35" s="444"/>
    </row>
    <row r="36" spans="1:44" ht="15.75" customHeight="1">
      <c r="A36" s="444"/>
      <c r="B36" s="444"/>
      <c r="C36" s="444"/>
      <c r="D36" s="444"/>
      <c r="E36" s="444"/>
      <c r="F36" s="444"/>
      <c r="G36" s="444"/>
      <c r="H36" s="444"/>
      <c r="I36" s="444"/>
      <c r="J36" s="444"/>
      <c r="K36" s="444"/>
      <c r="L36" s="444"/>
      <c r="M36" s="444"/>
      <c r="N36" s="444"/>
      <c r="O36" s="444"/>
      <c r="P36" s="444"/>
      <c r="Q36" s="444"/>
      <c r="R36" s="444"/>
      <c r="S36" s="444"/>
      <c r="T36" s="444"/>
      <c r="U36" s="444"/>
      <c r="V36" s="444"/>
      <c r="W36" s="444"/>
      <c r="X36" s="444"/>
      <c r="Y36" s="444"/>
      <c r="Z36" s="444"/>
      <c r="AA36" s="444"/>
      <c r="AB36" s="444"/>
      <c r="AC36" s="444"/>
      <c r="AD36" s="444"/>
      <c r="AE36" s="444"/>
      <c r="AF36" s="444"/>
      <c r="AG36" s="444"/>
      <c r="AH36" s="444"/>
      <c r="AI36" s="444"/>
      <c r="AJ36" s="444"/>
      <c r="AK36" s="444"/>
      <c r="AL36" s="444"/>
      <c r="AM36" s="444"/>
      <c r="AN36" s="444"/>
      <c r="AO36" s="444"/>
      <c r="AP36" s="444"/>
      <c r="AQ36" s="444"/>
      <c r="AR36" s="444"/>
    </row>
    <row r="37" spans="1:44" ht="15.75" customHeight="1">
      <c r="A37" s="444"/>
      <c r="B37" s="444"/>
      <c r="C37" s="444"/>
      <c r="D37" s="444"/>
      <c r="E37" s="444"/>
      <c r="F37" s="444"/>
      <c r="G37" s="444"/>
      <c r="H37" s="444"/>
      <c r="I37" s="444"/>
      <c r="J37" s="444"/>
      <c r="K37" s="444"/>
      <c r="L37" s="444"/>
      <c r="M37" s="444"/>
      <c r="N37" s="444"/>
      <c r="O37" s="444"/>
      <c r="P37" s="444"/>
      <c r="Q37" s="444"/>
      <c r="R37" s="444"/>
      <c r="S37" s="444"/>
      <c r="T37" s="444"/>
      <c r="U37" s="444"/>
      <c r="V37" s="444"/>
      <c r="W37" s="444"/>
      <c r="X37" s="444"/>
      <c r="Y37" s="444"/>
      <c r="Z37" s="444"/>
      <c r="AA37" s="444"/>
      <c r="AB37" s="444"/>
      <c r="AC37" s="444"/>
      <c r="AD37" s="444"/>
      <c r="AE37" s="444"/>
      <c r="AF37" s="444"/>
      <c r="AG37" s="444"/>
      <c r="AH37" s="444"/>
      <c r="AI37" s="444"/>
      <c r="AJ37" s="444"/>
      <c r="AK37" s="444"/>
      <c r="AL37" s="444"/>
      <c r="AM37" s="444"/>
      <c r="AN37" s="444"/>
      <c r="AO37" s="444"/>
      <c r="AP37" s="444"/>
      <c r="AQ37" s="444"/>
      <c r="AR37" s="444"/>
    </row>
    <row r="38" spans="1:44" ht="15.75" customHeight="1">
      <c r="A38" s="444"/>
      <c r="B38" s="444"/>
      <c r="C38" s="444"/>
      <c r="D38" s="444"/>
      <c r="E38" s="444"/>
      <c r="F38" s="444"/>
      <c r="G38" s="444"/>
      <c r="H38" s="444"/>
      <c r="I38" s="444"/>
      <c r="J38" s="444"/>
      <c r="K38" s="444"/>
      <c r="L38" s="444"/>
      <c r="M38" s="444"/>
      <c r="N38" s="444"/>
      <c r="O38" s="444"/>
      <c r="P38" s="444"/>
      <c r="Q38" s="444"/>
      <c r="R38" s="444"/>
      <c r="S38" s="444"/>
      <c r="T38" s="444"/>
      <c r="U38" s="444"/>
      <c r="V38" s="444"/>
      <c r="W38" s="444"/>
      <c r="X38" s="444"/>
      <c r="Y38" s="444"/>
      <c r="Z38" s="444"/>
      <c r="AA38" s="444"/>
      <c r="AB38" s="444"/>
      <c r="AC38" s="444"/>
      <c r="AD38" s="444"/>
      <c r="AE38" s="444"/>
      <c r="AF38" s="444"/>
      <c r="AG38" s="444"/>
      <c r="AH38" s="444"/>
      <c r="AI38" s="444"/>
      <c r="AJ38" s="444"/>
      <c r="AK38" s="444"/>
      <c r="AL38" s="444"/>
      <c r="AM38" s="444"/>
      <c r="AN38" s="444"/>
      <c r="AO38" s="444"/>
      <c r="AP38" s="444"/>
      <c r="AQ38" s="444"/>
      <c r="AR38" s="444"/>
    </row>
    <row r="39" spans="1:44" ht="15.75" customHeight="1">
      <c r="A39" s="444"/>
      <c r="B39" s="444"/>
      <c r="C39" s="444"/>
      <c r="D39" s="444"/>
      <c r="E39" s="444"/>
      <c r="F39" s="444"/>
      <c r="G39" s="444"/>
      <c r="H39" s="444"/>
      <c r="I39" s="444"/>
      <c r="J39" s="444"/>
      <c r="K39" s="444"/>
      <c r="L39" s="444"/>
      <c r="M39" s="444"/>
      <c r="N39" s="444"/>
      <c r="O39" s="444"/>
      <c r="P39" s="444"/>
      <c r="Q39" s="444"/>
      <c r="R39" s="444"/>
      <c r="S39" s="444"/>
      <c r="T39" s="444"/>
      <c r="U39" s="444"/>
      <c r="V39" s="444"/>
      <c r="W39" s="444"/>
      <c r="X39" s="444"/>
      <c r="Y39" s="444"/>
      <c r="Z39" s="444"/>
      <c r="AA39" s="444"/>
      <c r="AB39" s="444"/>
      <c r="AC39" s="444"/>
      <c r="AD39" s="444"/>
      <c r="AE39" s="444"/>
      <c r="AF39" s="444"/>
      <c r="AG39" s="444"/>
      <c r="AH39" s="444"/>
      <c r="AI39" s="444"/>
      <c r="AJ39" s="444"/>
      <c r="AK39" s="444"/>
      <c r="AL39" s="444"/>
      <c r="AM39" s="444"/>
      <c r="AN39" s="444"/>
      <c r="AO39" s="444"/>
      <c r="AP39" s="444"/>
      <c r="AQ39" s="444"/>
      <c r="AR39" s="444"/>
    </row>
    <row r="40" spans="1:44" ht="15.75" customHeight="1">
      <c r="A40" s="444"/>
      <c r="B40" s="444"/>
      <c r="C40" s="444"/>
      <c r="D40" s="444"/>
      <c r="E40" s="444"/>
      <c r="F40" s="444"/>
      <c r="G40" s="444"/>
      <c r="H40" s="444"/>
      <c r="I40" s="444"/>
      <c r="J40" s="444"/>
      <c r="K40" s="444"/>
      <c r="L40" s="444"/>
      <c r="M40" s="444"/>
      <c r="N40" s="444"/>
      <c r="O40" s="444"/>
      <c r="P40" s="444"/>
      <c r="Q40" s="444"/>
      <c r="R40" s="444"/>
      <c r="S40" s="444"/>
      <c r="T40" s="444"/>
      <c r="U40" s="444"/>
      <c r="V40" s="444"/>
      <c r="W40" s="444"/>
      <c r="X40" s="444"/>
      <c r="Y40" s="444"/>
      <c r="Z40" s="444"/>
      <c r="AA40" s="444"/>
      <c r="AB40" s="444"/>
      <c r="AC40" s="444"/>
      <c r="AD40" s="444"/>
      <c r="AE40" s="444"/>
      <c r="AF40" s="444"/>
      <c r="AG40" s="444"/>
      <c r="AH40" s="444"/>
      <c r="AI40" s="444"/>
      <c r="AJ40" s="444"/>
      <c r="AK40" s="444"/>
      <c r="AL40" s="444"/>
      <c r="AM40" s="444"/>
      <c r="AN40" s="444"/>
      <c r="AO40" s="444"/>
      <c r="AP40" s="444"/>
      <c r="AQ40" s="444"/>
      <c r="AR40" s="444"/>
    </row>
    <row r="41" spans="1:44" ht="15.75" customHeight="1">
      <c r="A41" s="444"/>
      <c r="B41" s="444"/>
      <c r="C41" s="444"/>
      <c r="D41" s="444"/>
      <c r="E41" s="444"/>
      <c r="F41" s="444"/>
      <c r="G41" s="444"/>
      <c r="H41" s="444"/>
      <c r="I41" s="444"/>
      <c r="J41" s="444"/>
      <c r="K41" s="444"/>
      <c r="L41" s="444"/>
      <c r="M41" s="444"/>
      <c r="N41" s="444"/>
      <c r="O41" s="444"/>
      <c r="P41" s="444"/>
      <c r="Q41" s="444"/>
      <c r="R41" s="444"/>
      <c r="S41" s="444"/>
      <c r="T41" s="444"/>
      <c r="U41" s="444"/>
      <c r="V41" s="444"/>
      <c r="W41" s="444"/>
      <c r="X41" s="444"/>
      <c r="Y41" s="444"/>
      <c r="Z41" s="444"/>
      <c r="AA41" s="444"/>
      <c r="AB41" s="444"/>
      <c r="AC41" s="444"/>
      <c r="AD41" s="444"/>
      <c r="AE41" s="444"/>
      <c r="AF41" s="444"/>
      <c r="AG41" s="444"/>
      <c r="AH41" s="444"/>
      <c r="AI41" s="444"/>
      <c r="AJ41" s="444"/>
      <c r="AK41" s="444"/>
      <c r="AL41" s="444"/>
      <c r="AM41" s="444"/>
      <c r="AN41" s="444"/>
      <c r="AO41" s="444"/>
      <c r="AP41" s="444"/>
      <c r="AQ41" s="444"/>
      <c r="AR41" s="444"/>
    </row>
    <row r="42" spans="1:44" ht="15.75" customHeight="1">
      <c r="A42" s="444"/>
      <c r="B42" s="444"/>
      <c r="C42" s="444"/>
      <c r="D42" s="444"/>
      <c r="E42" s="444"/>
      <c r="F42" s="444"/>
      <c r="G42" s="444"/>
      <c r="H42" s="444"/>
      <c r="I42" s="444"/>
      <c r="J42" s="444"/>
      <c r="K42" s="444"/>
      <c r="L42" s="444"/>
      <c r="M42" s="444"/>
      <c r="N42" s="444"/>
      <c r="O42" s="444"/>
      <c r="P42" s="444"/>
      <c r="Q42" s="444"/>
      <c r="R42" s="444"/>
      <c r="S42" s="444"/>
      <c r="T42" s="444"/>
      <c r="U42" s="444"/>
      <c r="V42" s="444"/>
      <c r="W42" s="444"/>
      <c r="X42" s="444"/>
      <c r="Y42" s="444"/>
      <c r="Z42" s="444"/>
      <c r="AA42" s="444"/>
      <c r="AB42" s="444"/>
      <c r="AC42" s="444"/>
      <c r="AD42" s="444"/>
      <c r="AE42" s="444"/>
      <c r="AF42" s="444"/>
      <c r="AG42" s="444"/>
      <c r="AH42" s="444"/>
      <c r="AI42" s="444"/>
      <c r="AJ42" s="444"/>
      <c r="AK42" s="444"/>
      <c r="AL42" s="444"/>
      <c r="AM42" s="444"/>
      <c r="AN42" s="444"/>
      <c r="AO42" s="444"/>
      <c r="AP42" s="444"/>
      <c r="AQ42" s="444"/>
      <c r="AR42" s="444"/>
    </row>
    <row r="43" spans="1:44" ht="15.75" customHeight="1">
      <c r="A43" s="444"/>
      <c r="B43" s="444"/>
      <c r="C43" s="444"/>
      <c r="D43" s="444"/>
      <c r="E43" s="444"/>
      <c r="F43" s="444"/>
      <c r="G43" s="444"/>
      <c r="H43" s="444"/>
      <c r="I43" s="444"/>
      <c r="J43" s="444"/>
      <c r="K43" s="444"/>
      <c r="L43" s="444"/>
      <c r="M43" s="444"/>
      <c r="N43" s="444"/>
      <c r="O43" s="444"/>
      <c r="P43" s="444"/>
      <c r="Q43" s="444"/>
      <c r="R43" s="444"/>
      <c r="S43" s="444"/>
      <c r="T43" s="444"/>
      <c r="U43" s="444"/>
      <c r="V43" s="444"/>
      <c r="W43" s="444"/>
      <c r="X43" s="444"/>
      <c r="Y43" s="444"/>
      <c r="Z43" s="444"/>
      <c r="AA43" s="444"/>
      <c r="AB43" s="444"/>
      <c r="AC43" s="444"/>
      <c r="AD43" s="444"/>
      <c r="AE43" s="444"/>
      <c r="AF43" s="444"/>
      <c r="AG43" s="444"/>
      <c r="AH43" s="444"/>
      <c r="AI43" s="444"/>
      <c r="AJ43" s="444"/>
      <c r="AK43" s="444"/>
      <c r="AL43" s="444"/>
      <c r="AM43" s="444"/>
      <c r="AN43" s="444"/>
      <c r="AO43" s="444"/>
      <c r="AP43" s="444"/>
      <c r="AQ43" s="444"/>
      <c r="AR43" s="444"/>
    </row>
    <row r="44" spans="1:44" ht="15.75" customHeight="1">
      <c r="A44" s="444"/>
      <c r="B44" s="444"/>
      <c r="C44" s="444"/>
      <c r="D44" s="444"/>
      <c r="E44" s="444"/>
      <c r="F44" s="444"/>
      <c r="G44" s="444"/>
      <c r="H44" s="444"/>
      <c r="I44" s="444"/>
      <c r="J44" s="444"/>
      <c r="K44" s="444"/>
      <c r="L44" s="444"/>
      <c r="M44" s="444"/>
      <c r="N44" s="444"/>
      <c r="O44" s="444"/>
      <c r="P44" s="444"/>
      <c r="Q44" s="444"/>
      <c r="R44" s="444"/>
      <c r="S44" s="444"/>
      <c r="T44" s="444"/>
      <c r="U44" s="444"/>
      <c r="V44" s="444"/>
      <c r="W44" s="444"/>
      <c r="X44" s="444"/>
      <c r="Y44" s="444"/>
      <c r="Z44" s="444"/>
      <c r="AA44" s="444"/>
      <c r="AB44" s="444"/>
      <c r="AC44" s="444"/>
      <c r="AD44" s="444"/>
      <c r="AE44" s="444"/>
      <c r="AF44" s="444"/>
      <c r="AG44" s="444"/>
      <c r="AH44" s="444"/>
      <c r="AI44" s="444"/>
      <c r="AJ44" s="444"/>
      <c r="AK44" s="444"/>
      <c r="AL44" s="444"/>
      <c r="AM44" s="444"/>
      <c r="AN44" s="444"/>
      <c r="AO44" s="444"/>
      <c r="AP44" s="444"/>
      <c r="AQ44" s="444"/>
      <c r="AR44" s="444"/>
    </row>
    <row r="45" spans="1:44" ht="15.75" customHeight="1">
      <c r="A45" s="444"/>
      <c r="B45" s="444"/>
      <c r="C45" s="444"/>
      <c r="D45" s="444"/>
      <c r="E45" s="444"/>
      <c r="F45" s="444"/>
      <c r="G45" s="444"/>
      <c r="H45" s="444"/>
      <c r="I45" s="444"/>
      <c r="J45" s="444"/>
      <c r="K45" s="444"/>
      <c r="L45" s="444"/>
      <c r="M45" s="444"/>
      <c r="N45" s="444"/>
      <c r="O45" s="444"/>
      <c r="P45" s="444"/>
      <c r="Q45" s="444"/>
      <c r="R45" s="444"/>
      <c r="S45" s="444"/>
      <c r="T45" s="444"/>
      <c r="U45" s="444"/>
      <c r="V45" s="444"/>
      <c r="W45" s="444"/>
      <c r="X45" s="444"/>
      <c r="Y45" s="444"/>
      <c r="Z45" s="444"/>
      <c r="AA45" s="444"/>
      <c r="AB45" s="444"/>
      <c r="AC45" s="444"/>
      <c r="AD45" s="444"/>
      <c r="AE45" s="444"/>
      <c r="AF45" s="444"/>
      <c r="AG45" s="444"/>
      <c r="AH45" s="444"/>
      <c r="AI45" s="444"/>
      <c r="AJ45" s="444"/>
      <c r="AK45" s="444"/>
      <c r="AL45" s="444"/>
      <c r="AM45" s="444"/>
      <c r="AN45" s="444"/>
      <c r="AO45" s="444"/>
      <c r="AP45" s="444"/>
      <c r="AQ45" s="444"/>
      <c r="AR45" s="444"/>
    </row>
    <row r="46" spans="1:44" ht="15.75" customHeight="1">
      <c r="A46" s="444"/>
      <c r="B46" s="444"/>
      <c r="C46" s="444"/>
      <c r="D46" s="444"/>
      <c r="E46" s="444"/>
      <c r="F46" s="444"/>
      <c r="G46" s="444"/>
      <c r="H46" s="444"/>
      <c r="I46" s="444"/>
      <c r="J46" s="444"/>
      <c r="K46" s="444"/>
      <c r="L46" s="444"/>
      <c r="M46" s="444"/>
      <c r="N46" s="444"/>
      <c r="O46" s="444"/>
      <c r="P46" s="444"/>
      <c r="Q46" s="444"/>
      <c r="R46" s="444"/>
      <c r="S46" s="444"/>
      <c r="T46" s="444"/>
      <c r="U46" s="444"/>
      <c r="V46" s="444"/>
      <c r="W46" s="444"/>
      <c r="X46" s="444"/>
      <c r="Y46" s="444"/>
      <c r="Z46" s="444"/>
      <c r="AA46" s="444"/>
      <c r="AB46" s="444"/>
      <c r="AC46" s="444"/>
      <c r="AD46" s="444"/>
      <c r="AE46" s="444"/>
      <c r="AF46" s="444"/>
      <c r="AG46" s="444"/>
      <c r="AH46" s="444"/>
      <c r="AI46" s="444"/>
      <c r="AJ46" s="444"/>
      <c r="AK46" s="444"/>
      <c r="AL46" s="444"/>
      <c r="AM46" s="444"/>
      <c r="AN46" s="444"/>
      <c r="AO46" s="444"/>
      <c r="AP46" s="444"/>
      <c r="AQ46" s="444"/>
      <c r="AR46" s="444"/>
    </row>
    <row r="47" spans="1:44" ht="15.75" customHeight="1">
      <c r="A47" s="444"/>
      <c r="B47" s="444"/>
      <c r="C47" s="444"/>
      <c r="D47" s="444"/>
      <c r="E47" s="444"/>
      <c r="F47" s="444"/>
      <c r="G47" s="444"/>
      <c r="H47" s="444"/>
      <c r="I47" s="444"/>
      <c r="J47" s="444"/>
      <c r="K47" s="444"/>
      <c r="L47" s="444"/>
      <c r="M47" s="444"/>
      <c r="N47" s="444"/>
      <c r="O47" s="444"/>
      <c r="P47" s="444"/>
      <c r="Q47" s="444"/>
      <c r="R47" s="444"/>
      <c r="S47" s="444"/>
      <c r="T47" s="444"/>
      <c r="U47" s="444"/>
      <c r="V47" s="444"/>
      <c r="W47" s="444"/>
      <c r="X47" s="444"/>
      <c r="Y47" s="444"/>
      <c r="Z47" s="444"/>
      <c r="AA47" s="444"/>
      <c r="AB47" s="444"/>
      <c r="AC47" s="444"/>
      <c r="AD47" s="444"/>
      <c r="AE47" s="444"/>
      <c r="AF47" s="444"/>
      <c r="AG47" s="444"/>
      <c r="AH47" s="444"/>
      <c r="AI47" s="444"/>
      <c r="AJ47" s="444"/>
      <c r="AK47" s="444"/>
      <c r="AL47" s="444"/>
      <c r="AM47" s="444"/>
      <c r="AN47" s="444"/>
      <c r="AO47" s="444"/>
      <c r="AP47" s="444"/>
      <c r="AQ47" s="444"/>
      <c r="AR47" s="444"/>
    </row>
    <row r="48" spans="1:44" ht="15.75" customHeight="1">
      <c r="A48" s="444"/>
      <c r="B48" s="444"/>
      <c r="C48" s="444"/>
      <c r="D48" s="444"/>
      <c r="E48" s="444"/>
      <c r="F48" s="444"/>
      <c r="G48" s="444"/>
      <c r="H48" s="444"/>
      <c r="I48" s="444"/>
      <c r="J48" s="444"/>
      <c r="K48" s="444"/>
      <c r="L48" s="444"/>
      <c r="M48" s="444"/>
      <c r="N48" s="444"/>
      <c r="O48" s="444"/>
      <c r="P48" s="444"/>
      <c r="Q48" s="444"/>
      <c r="R48" s="444"/>
      <c r="S48" s="444"/>
      <c r="T48" s="444"/>
      <c r="U48" s="444"/>
      <c r="V48" s="444"/>
      <c r="W48" s="444"/>
      <c r="X48" s="444"/>
      <c r="Y48" s="444"/>
      <c r="Z48" s="444"/>
      <c r="AA48" s="444"/>
      <c r="AB48" s="444"/>
      <c r="AC48" s="444"/>
      <c r="AD48" s="444"/>
      <c r="AE48" s="444"/>
      <c r="AF48" s="444"/>
      <c r="AG48" s="444"/>
      <c r="AH48" s="444"/>
      <c r="AI48" s="444"/>
      <c r="AJ48" s="444"/>
      <c r="AK48" s="444"/>
      <c r="AL48" s="444"/>
      <c r="AM48" s="444"/>
      <c r="AN48" s="444"/>
      <c r="AO48" s="444"/>
      <c r="AP48" s="444"/>
      <c r="AQ48" s="444"/>
      <c r="AR48" s="444"/>
    </row>
    <row r="49" spans="1:44" ht="15.75" customHeight="1">
      <c r="A49" s="444"/>
      <c r="B49" s="444"/>
      <c r="C49" s="444"/>
      <c r="D49" s="444"/>
      <c r="E49" s="444"/>
      <c r="F49" s="444"/>
      <c r="G49" s="444"/>
      <c r="H49" s="444"/>
      <c r="I49" s="444"/>
      <c r="J49" s="444"/>
      <c r="K49" s="444"/>
      <c r="L49" s="444"/>
      <c r="M49" s="444"/>
      <c r="N49" s="444"/>
      <c r="O49" s="444"/>
      <c r="P49" s="444"/>
      <c r="Q49" s="444"/>
      <c r="R49" s="444"/>
      <c r="S49" s="444"/>
      <c r="T49" s="444"/>
      <c r="U49" s="444"/>
      <c r="V49" s="444"/>
      <c r="W49" s="444"/>
      <c r="X49" s="444"/>
      <c r="Y49" s="444"/>
      <c r="Z49" s="444"/>
      <c r="AA49" s="444"/>
      <c r="AB49" s="444"/>
      <c r="AC49" s="444"/>
      <c r="AD49" s="444"/>
      <c r="AE49" s="444"/>
      <c r="AF49" s="444"/>
      <c r="AG49" s="444"/>
      <c r="AH49" s="444"/>
      <c r="AI49" s="444"/>
      <c r="AJ49" s="444"/>
      <c r="AK49" s="444"/>
      <c r="AL49" s="444"/>
      <c r="AM49" s="444"/>
      <c r="AN49" s="444"/>
      <c r="AO49" s="444"/>
      <c r="AP49" s="444"/>
      <c r="AQ49" s="444"/>
      <c r="AR49" s="444"/>
    </row>
    <row r="50" spans="1:44" ht="15.75" customHeight="1">
      <c r="A50" s="444"/>
      <c r="B50" s="444"/>
      <c r="C50" s="444"/>
      <c r="D50" s="444"/>
      <c r="E50" s="444"/>
      <c r="F50" s="444"/>
      <c r="G50" s="444"/>
      <c r="H50" s="444"/>
      <c r="I50" s="444"/>
      <c r="J50" s="444"/>
      <c r="K50" s="444"/>
      <c r="L50" s="444"/>
      <c r="M50" s="444"/>
      <c r="N50" s="444"/>
      <c r="O50" s="444"/>
      <c r="P50" s="444"/>
      <c r="Q50" s="444"/>
      <c r="R50" s="444"/>
      <c r="S50" s="444"/>
      <c r="T50" s="444"/>
      <c r="U50" s="444"/>
      <c r="V50" s="444"/>
      <c r="W50" s="444"/>
      <c r="X50" s="444"/>
      <c r="Y50" s="444"/>
      <c r="Z50" s="444"/>
      <c r="AA50" s="444"/>
      <c r="AB50" s="444"/>
      <c r="AC50" s="444"/>
      <c r="AD50" s="444"/>
      <c r="AE50" s="444"/>
      <c r="AF50" s="444"/>
      <c r="AG50" s="444"/>
      <c r="AH50" s="444"/>
      <c r="AI50" s="444"/>
      <c r="AJ50" s="444"/>
      <c r="AK50" s="444"/>
      <c r="AL50" s="444"/>
      <c r="AM50" s="444"/>
      <c r="AN50" s="444"/>
      <c r="AO50" s="444"/>
      <c r="AP50" s="444"/>
      <c r="AQ50" s="444"/>
      <c r="AR50" s="444"/>
    </row>
    <row r="51" spans="1:44" ht="15.75" customHeight="1">
      <c r="A51" s="444"/>
      <c r="B51" s="444"/>
      <c r="C51" s="444"/>
      <c r="D51" s="444"/>
      <c r="E51" s="444"/>
      <c r="F51" s="444"/>
      <c r="G51" s="444"/>
      <c r="H51" s="444"/>
      <c r="I51" s="444"/>
      <c r="J51" s="444"/>
      <c r="K51" s="444"/>
      <c r="L51" s="444"/>
      <c r="M51" s="444"/>
      <c r="N51" s="444"/>
      <c r="O51" s="444"/>
      <c r="P51" s="444"/>
      <c r="Q51" s="444"/>
      <c r="R51" s="444"/>
      <c r="S51" s="444"/>
      <c r="T51" s="444"/>
      <c r="U51" s="444"/>
      <c r="V51" s="444"/>
      <c r="W51" s="444"/>
      <c r="X51" s="444"/>
      <c r="Y51" s="444"/>
      <c r="Z51" s="444"/>
      <c r="AA51" s="444"/>
      <c r="AB51" s="444"/>
      <c r="AC51" s="444"/>
      <c r="AD51" s="444"/>
      <c r="AE51" s="444"/>
      <c r="AF51" s="444"/>
      <c r="AG51" s="444"/>
      <c r="AH51" s="444"/>
      <c r="AI51" s="444"/>
      <c r="AJ51" s="444"/>
      <c r="AK51" s="444"/>
      <c r="AL51" s="444"/>
      <c r="AM51" s="444"/>
      <c r="AN51" s="444"/>
      <c r="AO51" s="444"/>
      <c r="AP51" s="444"/>
      <c r="AQ51" s="444"/>
      <c r="AR51" s="444"/>
    </row>
    <row r="52" spans="1:44" ht="15.75" customHeight="1">
      <c r="A52" s="444"/>
      <c r="B52" s="444"/>
      <c r="C52" s="444"/>
      <c r="D52" s="444"/>
      <c r="E52" s="444"/>
      <c r="F52" s="444"/>
      <c r="G52" s="444"/>
      <c r="H52" s="444"/>
      <c r="I52" s="444"/>
      <c r="J52" s="444"/>
      <c r="K52" s="444"/>
      <c r="L52" s="444"/>
      <c r="M52" s="444"/>
      <c r="N52" s="444"/>
      <c r="O52" s="444"/>
      <c r="P52" s="444"/>
      <c r="Q52" s="444"/>
      <c r="R52" s="444"/>
      <c r="S52" s="444"/>
      <c r="T52" s="444"/>
      <c r="U52" s="444"/>
      <c r="V52" s="444"/>
      <c r="W52" s="444"/>
      <c r="X52" s="444"/>
      <c r="Y52" s="444"/>
      <c r="Z52" s="444"/>
      <c r="AA52" s="444"/>
      <c r="AB52" s="444"/>
      <c r="AC52" s="444"/>
      <c r="AD52" s="444"/>
      <c r="AE52" s="444"/>
      <c r="AF52" s="444"/>
      <c r="AG52" s="444"/>
      <c r="AH52" s="444"/>
      <c r="AI52" s="444"/>
      <c r="AJ52" s="444"/>
      <c r="AK52" s="444"/>
      <c r="AL52" s="444"/>
      <c r="AM52" s="444"/>
      <c r="AN52" s="444"/>
      <c r="AO52" s="444"/>
      <c r="AP52" s="444"/>
      <c r="AQ52" s="444"/>
      <c r="AR52" s="444"/>
    </row>
    <row r="53" spans="1:44" ht="15.75" customHeight="1">
      <c r="A53" s="444"/>
      <c r="B53" s="444"/>
      <c r="C53" s="444"/>
      <c r="D53" s="444"/>
      <c r="E53" s="444"/>
      <c r="F53" s="444"/>
      <c r="G53" s="444"/>
      <c r="H53" s="444"/>
      <c r="I53" s="444"/>
      <c r="J53" s="444"/>
      <c r="K53" s="444"/>
      <c r="L53" s="444"/>
      <c r="M53" s="444"/>
      <c r="N53" s="444"/>
      <c r="O53" s="444"/>
      <c r="P53" s="444"/>
      <c r="Q53" s="444"/>
      <c r="R53" s="444"/>
      <c r="S53" s="444"/>
      <c r="T53" s="444"/>
      <c r="U53" s="444"/>
      <c r="V53" s="444"/>
      <c r="W53" s="444"/>
      <c r="X53" s="444"/>
      <c r="Y53" s="444"/>
      <c r="Z53" s="444"/>
      <c r="AA53" s="444"/>
      <c r="AB53" s="444"/>
      <c r="AC53" s="444"/>
      <c r="AD53" s="444"/>
      <c r="AE53" s="444"/>
      <c r="AF53" s="444"/>
      <c r="AG53" s="444"/>
      <c r="AH53" s="444"/>
      <c r="AI53" s="444"/>
      <c r="AJ53" s="444"/>
      <c r="AK53" s="444"/>
      <c r="AL53" s="444"/>
      <c r="AM53" s="444"/>
      <c r="AN53" s="444"/>
      <c r="AO53" s="444"/>
      <c r="AP53" s="444"/>
      <c r="AQ53" s="444"/>
      <c r="AR53" s="444"/>
    </row>
    <row r="54" spans="1:44" ht="15.75" customHeight="1">
      <c r="A54" s="444"/>
      <c r="B54" s="444"/>
      <c r="C54" s="444"/>
      <c r="D54" s="444"/>
      <c r="E54" s="444"/>
      <c r="F54" s="444"/>
      <c r="G54" s="444"/>
      <c r="H54" s="444"/>
      <c r="I54" s="444"/>
      <c r="J54" s="444"/>
      <c r="K54" s="444"/>
      <c r="L54" s="444"/>
      <c r="M54" s="444"/>
      <c r="N54" s="444"/>
      <c r="O54" s="444"/>
      <c r="P54" s="444"/>
      <c r="Q54" s="444"/>
      <c r="R54" s="444"/>
      <c r="S54" s="444"/>
      <c r="T54" s="444"/>
      <c r="U54" s="444"/>
      <c r="V54" s="444"/>
      <c r="W54" s="444"/>
      <c r="X54" s="444"/>
      <c r="Y54" s="444"/>
      <c r="Z54" s="444"/>
      <c r="AA54" s="444"/>
      <c r="AB54" s="444"/>
      <c r="AC54" s="444"/>
      <c r="AD54" s="444"/>
      <c r="AE54" s="444"/>
      <c r="AF54" s="444"/>
      <c r="AG54" s="444"/>
      <c r="AH54" s="444"/>
      <c r="AI54" s="444"/>
      <c r="AJ54" s="444"/>
      <c r="AK54" s="444"/>
      <c r="AL54" s="444"/>
      <c r="AM54" s="444"/>
      <c r="AN54" s="444"/>
      <c r="AO54" s="444"/>
      <c r="AP54" s="444"/>
      <c r="AQ54" s="444"/>
      <c r="AR54" s="444"/>
    </row>
    <row r="55" spans="1:44" ht="15.75" customHeight="1">
      <c r="A55" s="444"/>
      <c r="B55" s="444"/>
      <c r="C55" s="444"/>
      <c r="D55" s="444"/>
      <c r="E55" s="444"/>
      <c r="F55" s="444"/>
      <c r="G55" s="444"/>
      <c r="H55" s="444"/>
      <c r="I55" s="444"/>
      <c r="J55" s="444"/>
      <c r="K55" s="444"/>
      <c r="L55" s="444"/>
      <c r="M55" s="444"/>
      <c r="N55" s="444"/>
      <c r="O55" s="444"/>
      <c r="P55" s="444"/>
      <c r="Q55" s="444"/>
      <c r="R55" s="444"/>
      <c r="S55" s="444"/>
      <c r="T55" s="444"/>
      <c r="U55" s="444"/>
      <c r="V55" s="444"/>
      <c r="W55" s="444"/>
      <c r="X55" s="444"/>
      <c r="Y55" s="444"/>
      <c r="Z55" s="444"/>
      <c r="AA55" s="444"/>
      <c r="AB55" s="444"/>
      <c r="AC55" s="444"/>
      <c r="AD55" s="444"/>
      <c r="AE55" s="444"/>
      <c r="AF55" s="444"/>
      <c r="AG55" s="444"/>
      <c r="AH55" s="444"/>
      <c r="AI55" s="444"/>
      <c r="AJ55" s="444"/>
      <c r="AK55" s="444"/>
      <c r="AL55" s="444"/>
      <c r="AM55" s="444"/>
      <c r="AN55" s="444"/>
      <c r="AO55" s="444"/>
      <c r="AP55" s="444"/>
      <c r="AQ55" s="444"/>
      <c r="AR55" s="444"/>
    </row>
    <row r="56" spans="1:44" ht="15.75" customHeight="1">
      <c r="A56" s="444"/>
      <c r="B56" s="444"/>
      <c r="C56" s="444"/>
      <c r="D56" s="444"/>
      <c r="E56" s="444"/>
      <c r="F56" s="444"/>
      <c r="G56" s="444"/>
      <c r="H56" s="444"/>
      <c r="I56" s="444"/>
      <c r="J56" s="444"/>
      <c r="K56" s="444"/>
      <c r="L56" s="444"/>
      <c r="M56" s="444"/>
      <c r="N56" s="444"/>
      <c r="O56" s="444"/>
      <c r="P56" s="444"/>
      <c r="Q56" s="444"/>
      <c r="R56" s="444"/>
      <c r="S56" s="444"/>
      <c r="T56" s="444"/>
      <c r="U56" s="444"/>
      <c r="V56" s="444"/>
      <c r="W56" s="444"/>
      <c r="X56" s="444"/>
      <c r="Y56" s="444"/>
      <c r="Z56" s="444"/>
      <c r="AA56" s="444"/>
      <c r="AB56" s="444"/>
      <c r="AC56" s="444"/>
      <c r="AD56" s="444"/>
      <c r="AE56" s="444"/>
      <c r="AF56" s="444"/>
      <c r="AG56" s="444"/>
      <c r="AH56" s="444"/>
      <c r="AI56" s="444"/>
      <c r="AJ56" s="444"/>
      <c r="AK56" s="444"/>
      <c r="AL56" s="444"/>
      <c r="AM56" s="444"/>
      <c r="AN56" s="444"/>
      <c r="AO56" s="444"/>
      <c r="AP56" s="444"/>
      <c r="AQ56" s="444"/>
      <c r="AR56" s="444"/>
    </row>
    <row r="57" spans="1:44" ht="15.75" customHeight="1">
      <c r="A57" s="444"/>
      <c r="B57" s="444"/>
      <c r="C57" s="444"/>
      <c r="D57" s="444"/>
      <c r="E57" s="444"/>
      <c r="F57" s="444"/>
      <c r="G57" s="444"/>
      <c r="H57" s="444"/>
      <c r="I57" s="444"/>
      <c r="J57" s="444"/>
      <c r="K57" s="444"/>
      <c r="L57" s="444"/>
      <c r="M57" s="444"/>
      <c r="N57" s="444"/>
      <c r="O57" s="444"/>
      <c r="P57" s="444"/>
      <c r="Q57" s="444"/>
      <c r="R57" s="444"/>
      <c r="S57" s="444"/>
      <c r="T57" s="444"/>
      <c r="U57" s="444"/>
      <c r="V57" s="444"/>
      <c r="W57" s="444"/>
      <c r="X57" s="444"/>
      <c r="Y57" s="444"/>
      <c r="Z57" s="444"/>
      <c r="AA57" s="444"/>
      <c r="AB57" s="444"/>
      <c r="AC57" s="444"/>
      <c r="AD57" s="444"/>
      <c r="AE57" s="444"/>
      <c r="AF57" s="444"/>
      <c r="AG57" s="444"/>
      <c r="AH57" s="444"/>
      <c r="AI57" s="444"/>
      <c r="AJ57" s="444"/>
      <c r="AK57" s="444"/>
      <c r="AL57" s="444"/>
      <c r="AM57" s="444"/>
      <c r="AN57" s="444"/>
      <c r="AO57" s="444"/>
      <c r="AP57" s="444"/>
      <c r="AQ57" s="444"/>
      <c r="AR57" s="444"/>
    </row>
    <row r="58" spans="1:44" ht="15.75" customHeight="1">
      <c r="A58" s="444"/>
      <c r="B58" s="444"/>
      <c r="C58" s="444"/>
      <c r="D58" s="444"/>
      <c r="E58" s="444"/>
      <c r="F58" s="444"/>
      <c r="G58" s="444"/>
      <c r="H58" s="444"/>
      <c r="I58" s="444"/>
      <c r="J58" s="444"/>
      <c r="K58" s="444"/>
      <c r="L58" s="444"/>
      <c r="M58" s="444"/>
      <c r="N58" s="444"/>
      <c r="O58" s="444"/>
      <c r="P58" s="444"/>
      <c r="Q58" s="444"/>
      <c r="R58" s="444"/>
      <c r="S58" s="444"/>
      <c r="T58" s="444"/>
      <c r="U58" s="444"/>
      <c r="V58" s="444"/>
      <c r="W58" s="444"/>
      <c r="X58" s="444"/>
      <c r="Y58" s="444"/>
      <c r="Z58" s="444"/>
      <c r="AA58" s="444"/>
      <c r="AB58" s="444"/>
      <c r="AC58" s="444"/>
      <c r="AD58" s="444"/>
      <c r="AE58" s="444"/>
      <c r="AF58" s="444"/>
      <c r="AG58" s="444"/>
      <c r="AH58" s="444"/>
      <c r="AI58" s="444"/>
      <c r="AJ58" s="444"/>
      <c r="AK58" s="444"/>
      <c r="AL58" s="444"/>
      <c r="AM58" s="444"/>
      <c r="AN58" s="444"/>
      <c r="AO58" s="444"/>
      <c r="AP58" s="444"/>
      <c r="AQ58" s="444"/>
      <c r="AR58" s="444"/>
    </row>
    <row r="59" spans="1:44" ht="15.75" customHeight="1">
      <c r="A59" s="444"/>
      <c r="B59" s="444"/>
      <c r="C59" s="444"/>
      <c r="D59" s="444"/>
      <c r="E59" s="444"/>
      <c r="F59" s="444"/>
      <c r="G59" s="444"/>
      <c r="H59" s="444"/>
      <c r="I59" s="444"/>
      <c r="J59" s="444"/>
      <c r="K59" s="444"/>
      <c r="L59" s="444"/>
      <c r="M59" s="444"/>
      <c r="N59" s="444"/>
      <c r="O59" s="444"/>
      <c r="P59" s="444"/>
      <c r="Q59" s="444"/>
      <c r="R59" s="444"/>
      <c r="S59" s="444"/>
      <c r="T59" s="444"/>
      <c r="U59" s="444"/>
      <c r="V59" s="444"/>
      <c r="W59" s="444"/>
      <c r="X59" s="444"/>
      <c r="Y59" s="444"/>
      <c r="Z59" s="444"/>
      <c r="AA59" s="444"/>
      <c r="AB59" s="444"/>
      <c r="AC59" s="444"/>
      <c r="AD59" s="444"/>
      <c r="AE59" s="444"/>
      <c r="AF59" s="444"/>
      <c r="AG59" s="444"/>
      <c r="AH59" s="444"/>
      <c r="AI59" s="444"/>
      <c r="AJ59" s="444"/>
      <c r="AK59" s="444"/>
      <c r="AL59" s="444"/>
      <c r="AM59" s="444"/>
      <c r="AN59" s="444"/>
      <c r="AO59" s="444"/>
      <c r="AP59" s="444"/>
      <c r="AQ59" s="444"/>
      <c r="AR59" s="444"/>
    </row>
    <row r="60" spans="1:44" ht="15.75" customHeight="1">
      <c r="A60" s="444"/>
      <c r="B60" s="444"/>
      <c r="C60" s="444"/>
      <c r="D60" s="444"/>
      <c r="E60" s="444"/>
      <c r="F60" s="444"/>
      <c r="G60" s="444"/>
      <c r="H60" s="444"/>
      <c r="I60" s="444"/>
      <c r="J60" s="444"/>
      <c r="K60" s="444"/>
      <c r="L60" s="444"/>
      <c r="M60" s="444"/>
      <c r="N60" s="444"/>
      <c r="O60" s="444"/>
      <c r="P60" s="444"/>
      <c r="Q60" s="444"/>
      <c r="R60" s="444"/>
      <c r="S60" s="444"/>
      <c r="T60" s="444"/>
      <c r="U60" s="444"/>
      <c r="V60" s="444"/>
      <c r="W60" s="444"/>
      <c r="X60" s="444"/>
      <c r="Y60" s="444"/>
      <c r="Z60" s="444"/>
      <c r="AA60" s="444"/>
      <c r="AB60" s="444"/>
      <c r="AC60" s="444"/>
      <c r="AD60" s="444"/>
      <c r="AE60" s="444"/>
      <c r="AF60" s="444"/>
      <c r="AG60" s="444"/>
      <c r="AH60" s="444"/>
      <c r="AI60" s="444"/>
      <c r="AJ60" s="444"/>
      <c r="AK60" s="444"/>
      <c r="AL60" s="444"/>
      <c r="AM60" s="444"/>
      <c r="AN60" s="444"/>
      <c r="AO60" s="444"/>
      <c r="AP60" s="444"/>
      <c r="AQ60" s="444"/>
      <c r="AR60" s="444"/>
    </row>
    <row r="61" spans="1:44" ht="15.75" customHeight="1">
      <c r="A61" s="444"/>
      <c r="B61" s="444"/>
      <c r="C61" s="444"/>
      <c r="D61" s="444"/>
      <c r="E61" s="444"/>
      <c r="F61" s="444"/>
      <c r="G61" s="444"/>
      <c r="H61" s="444"/>
      <c r="I61" s="444"/>
      <c r="J61" s="444"/>
      <c r="K61" s="444"/>
      <c r="L61" s="444"/>
      <c r="M61" s="444"/>
      <c r="N61" s="444"/>
      <c r="O61" s="444"/>
      <c r="P61" s="444"/>
      <c r="Q61" s="444"/>
      <c r="R61" s="444"/>
      <c r="S61" s="444"/>
      <c r="T61" s="444"/>
      <c r="U61" s="444"/>
      <c r="V61" s="444"/>
      <c r="W61" s="444"/>
      <c r="X61" s="444"/>
      <c r="Y61" s="444"/>
      <c r="Z61" s="444"/>
      <c r="AA61" s="444"/>
      <c r="AB61" s="444"/>
      <c r="AC61" s="444"/>
      <c r="AD61" s="444"/>
      <c r="AE61" s="444"/>
      <c r="AF61" s="444"/>
      <c r="AG61" s="444"/>
      <c r="AH61" s="444"/>
      <c r="AI61" s="444"/>
      <c r="AJ61" s="444"/>
      <c r="AK61" s="444"/>
      <c r="AL61" s="444"/>
      <c r="AM61" s="444"/>
      <c r="AN61" s="444"/>
      <c r="AO61" s="444"/>
      <c r="AP61" s="444"/>
      <c r="AQ61" s="444"/>
      <c r="AR61" s="444"/>
    </row>
    <row r="62" spans="1:44" ht="15.75" customHeight="1">
      <c r="A62" s="444"/>
      <c r="B62" s="444"/>
      <c r="C62" s="444"/>
      <c r="D62" s="444"/>
      <c r="E62" s="444"/>
      <c r="F62" s="444"/>
      <c r="G62" s="444"/>
      <c r="H62" s="444"/>
      <c r="I62" s="444"/>
      <c r="J62" s="444"/>
      <c r="K62" s="444"/>
      <c r="L62" s="444"/>
      <c r="M62" s="444"/>
      <c r="N62" s="444"/>
      <c r="O62" s="444"/>
      <c r="P62" s="444"/>
      <c r="Q62" s="444"/>
      <c r="R62" s="444"/>
      <c r="S62" s="444"/>
      <c r="T62" s="444"/>
      <c r="U62" s="444"/>
      <c r="V62" s="444"/>
      <c r="W62" s="444"/>
      <c r="X62" s="444"/>
      <c r="Y62" s="444"/>
      <c r="Z62" s="444"/>
      <c r="AA62" s="444"/>
      <c r="AB62" s="444"/>
      <c r="AC62" s="444"/>
      <c r="AD62" s="444"/>
      <c r="AE62" s="444"/>
      <c r="AF62" s="444"/>
      <c r="AG62" s="444"/>
      <c r="AH62" s="444"/>
      <c r="AI62" s="444"/>
      <c r="AJ62" s="444"/>
      <c r="AK62" s="444"/>
      <c r="AL62" s="444"/>
      <c r="AM62" s="444"/>
      <c r="AN62" s="444"/>
      <c r="AO62" s="444"/>
      <c r="AP62" s="444"/>
      <c r="AQ62" s="444"/>
      <c r="AR62" s="444"/>
    </row>
    <row r="63" spans="1:44" ht="15.75" customHeight="1">
      <c r="A63" s="444"/>
      <c r="B63" s="444"/>
      <c r="C63" s="444"/>
      <c r="D63" s="444"/>
      <c r="E63" s="444"/>
      <c r="F63" s="444"/>
      <c r="G63" s="444"/>
      <c r="H63" s="444"/>
      <c r="I63" s="444"/>
      <c r="J63" s="444"/>
      <c r="K63" s="444"/>
      <c r="L63" s="444"/>
      <c r="M63" s="444"/>
      <c r="N63" s="444"/>
      <c r="O63" s="444"/>
      <c r="P63" s="444"/>
      <c r="Q63" s="444"/>
      <c r="R63" s="444"/>
      <c r="S63" s="444"/>
      <c r="T63" s="444"/>
      <c r="U63" s="444"/>
      <c r="V63" s="444"/>
      <c r="W63" s="444"/>
      <c r="X63" s="444"/>
      <c r="Y63" s="444"/>
      <c r="Z63" s="444"/>
      <c r="AA63" s="444"/>
      <c r="AB63" s="444"/>
      <c r="AC63" s="444"/>
      <c r="AD63" s="444"/>
      <c r="AE63" s="444"/>
      <c r="AF63" s="444"/>
      <c r="AG63" s="444"/>
      <c r="AH63" s="444"/>
      <c r="AI63" s="444"/>
      <c r="AJ63" s="444"/>
      <c r="AK63" s="444"/>
      <c r="AL63" s="444"/>
      <c r="AM63" s="444"/>
      <c r="AN63" s="444"/>
      <c r="AO63" s="444"/>
      <c r="AP63" s="444"/>
      <c r="AQ63" s="444"/>
      <c r="AR63" s="444"/>
    </row>
    <row r="64" spans="1:44" ht="15.75" customHeight="1">
      <c r="A64" s="444"/>
      <c r="B64" s="444"/>
      <c r="C64" s="444"/>
      <c r="D64" s="444"/>
      <c r="E64" s="444"/>
      <c r="F64" s="444"/>
      <c r="G64" s="444"/>
      <c r="H64" s="444"/>
      <c r="I64" s="444"/>
      <c r="J64" s="444"/>
      <c r="K64" s="444"/>
      <c r="L64" s="444"/>
      <c r="M64" s="444"/>
      <c r="N64" s="444"/>
      <c r="O64" s="444"/>
      <c r="P64" s="444"/>
      <c r="Q64" s="444"/>
      <c r="R64" s="444"/>
      <c r="S64" s="444"/>
      <c r="T64" s="444"/>
      <c r="U64" s="444"/>
      <c r="V64" s="444"/>
      <c r="W64" s="444"/>
      <c r="X64" s="444"/>
      <c r="Y64" s="444"/>
      <c r="Z64" s="444"/>
      <c r="AA64" s="444"/>
      <c r="AB64" s="444"/>
      <c r="AC64" s="444"/>
      <c r="AD64" s="444"/>
      <c r="AE64" s="444"/>
      <c r="AF64" s="444"/>
      <c r="AG64" s="444"/>
      <c r="AH64" s="444"/>
      <c r="AI64" s="444"/>
      <c r="AJ64" s="444"/>
      <c r="AK64" s="444"/>
      <c r="AL64" s="444"/>
      <c r="AM64" s="444"/>
      <c r="AN64" s="444"/>
      <c r="AO64" s="444"/>
      <c r="AP64" s="444"/>
      <c r="AQ64" s="444"/>
      <c r="AR64" s="444"/>
    </row>
    <row r="65" spans="1:44" ht="15.75" customHeight="1">
      <c r="A65" s="444"/>
      <c r="B65" s="444"/>
      <c r="C65" s="444"/>
      <c r="D65" s="444"/>
      <c r="E65" s="444"/>
      <c r="F65" s="444"/>
      <c r="G65" s="444"/>
      <c r="H65" s="444"/>
      <c r="I65" s="444"/>
      <c r="J65" s="444"/>
      <c r="K65" s="444"/>
      <c r="L65" s="444"/>
      <c r="M65" s="444"/>
      <c r="N65" s="444"/>
      <c r="O65" s="444"/>
      <c r="P65" s="444"/>
      <c r="Q65" s="444"/>
      <c r="R65" s="444"/>
      <c r="S65" s="444"/>
      <c r="T65" s="444"/>
      <c r="U65" s="444"/>
      <c r="V65" s="444"/>
      <c r="W65" s="444"/>
      <c r="X65" s="444"/>
      <c r="Y65" s="444"/>
      <c r="Z65" s="444"/>
      <c r="AA65" s="444"/>
      <c r="AB65" s="444"/>
      <c r="AC65" s="444"/>
      <c r="AD65" s="444"/>
      <c r="AE65" s="444"/>
      <c r="AF65" s="444"/>
      <c r="AG65" s="444"/>
      <c r="AH65" s="444"/>
      <c r="AI65" s="444"/>
      <c r="AJ65" s="444"/>
      <c r="AK65" s="444"/>
      <c r="AL65" s="444"/>
      <c r="AM65" s="444"/>
      <c r="AN65" s="444"/>
      <c r="AO65" s="444"/>
      <c r="AP65" s="444"/>
      <c r="AQ65" s="444"/>
      <c r="AR65" s="444"/>
    </row>
    <row r="66" spans="1:44" ht="15.75" customHeight="1">
      <c r="A66" s="444"/>
      <c r="B66" s="444"/>
      <c r="C66" s="444"/>
      <c r="D66" s="444"/>
      <c r="E66" s="444"/>
      <c r="F66" s="444"/>
      <c r="G66" s="444"/>
      <c r="H66" s="444"/>
      <c r="I66" s="444"/>
      <c r="J66" s="444"/>
      <c r="K66" s="444"/>
      <c r="L66" s="444"/>
      <c r="M66" s="444"/>
      <c r="N66" s="444"/>
      <c r="O66" s="444"/>
      <c r="P66" s="444"/>
      <c r="Q66" s="444"/>
      <c r="R66" s="444"/>
      <c r="S66" s="444"/>
      <c r="T66" s="444"/>
      <c r="U66" s="444"/>
      <c r="V66" s="444"/>
      <c r="W66" s="444"/>
      <c r="X66" s="444"/>
      <c r="Y66" s="444"/>
      <c r="Z66" s="444"/>
      <c r="AA66" s="444"/>
      <c r="AB66" s="444"/>
      <c r="AC66" s="444"/>
      <c r="AD66" s="444"/>
      <c r="AE66" s="444"/>
      <c r="AF66" s="444"/>
      <c r="AG66" s="444"/>
      <c r="AH66" s="444"/>
      <c r="AI66" s="444"/>
      <c r="AJ66" s="444"/>
      <c r="AK66" s="444"/>
      <c r="AL66" s="444"/>
      <c r="AM66" s="444"/>
      <c r="AN66" s="444"/>
      <c r="AO66" s="444"/>
      <c r="AP66" s="444"/>
      <c r="AQ66" s="444"/>
      <c r="AR66" s="444"/>
    </row>
    <row r="67" spans="1:44" ht="15.75" customHeight="1">
      <c r="A67" s="444"/>
      <c r="B67" s="444"/>
      <c r="C67" s="444"/>
      <c r="D67" s="444"/>
      <c r="E67" s="444"/>
      <c r="F67" s="444"/>
      <c r="G67" s="444"/>
      <c r="H67" s="444"/>
      <c r="I67" s="444"/>
      <c r="J67" s="444"/>
      <c r="K67" s="444"/>
      <c r="L67" s="444"/>
      <c r="M67" s="444"/>
      <c r="N67" s="444"/>
      <c r="O67" s="444"/>
      <c r="P67" s="444"/>
      <c r="Q67" s="444"/>
      <c r="R67" s="444"/>
      <c r="S67" s="444"/>
      <c r="T67" s="444"/>
      <c r="U67" s="444"/>
      <c r="V67" s="444"/>
      <c r="W67" s="444"/>
      <c r="X67" s="444"/>
      <c r="Y67" s="444"/>
      <c r="Z67" s="444"/>
      <c r="AA67" s="444"/>
      <c r="AB67" s="444"/>
      <c r="AC67" s="444"/>
      <c r="AD67" s="444"/>
      <c r="AE67" s="444"/>
      <c r="AF67" s="444"/>
      <c r="AG67" s="444"/>
      <c r="AH67" s="444"/>
      <c r="AI67" s="444"/>
      <c r="AJ67" s="444"/>
      <c r="AK67" s="444"/>
      <c r="AL67" s="444"/>
      <c r="AM67" s="444"/>
      <c r="AN67" s="444"/>
      <c r="AO67" s="444"/>
      <c r="AP67" s="444"/>
      <c r="AQ67" s="444"/>
      <c r="AR67" s="444"/>
    </row>
    <row r="68" spans="1:44" ht="15.75" customHeight="1">
      <c r="A68" s="444"/>
      <c r="B68" s="444"/>
      <c r="C68" s="444"/>
      <c r="D68" s="444"/>
      <c r="E68" s="444"/>
      <c r="F68" s="444"/>
      <c r="G68" s="444"/>
      <c r="H68" s="444"/>
      <c r="I68" s="444"/>
      <c r="J68" s="444"/>
      <c r="K68" s="444"/>
      <c r="L68" s="444"/>
      <c r="M68" s="444"/>
      <c r="N68" s="444"/>
      <c r="O68" s="444"/>
      <c r="P68" s="444"/>
      <c r="Q68" s="444"/>
      <c r="R68" s="444"/>
      <c r="S68" s="444"/>
      <c r="T68" s="444"/>
      <c r="U68" s="444"/>
      <c r="V68" s="444"/>
      <c r="W68" s="444"/>
      <c r="X68" s="444"/>
      <c r="Y68" s="444"/>
      <c r="Z68" s="444"/>
      <c r="AA68" s="444"/>
      <c r="AB68" s="444"/>
      <c r="AC68" s="444"/>
      <c r="AD68" s="444"/>
      <c r="AE68" s="444"/>
      <c r="AF68" s="444"/>
      <c r="AG68" s="444"/>
      <c r="AH68" s="444"/>
      <c r="AI68" s="444"/>
      <c r="AJ68" s="444"/>
      <c r="AK68" s="444"/>
      <c r="AL68" s="444"/>
      <c r="AM68" s="444"/>
      <c r="AN68" s="444"/>
      <c r="AO68" s="444"/>
      <c r="AP68" s="444"/>
      <c r="AQ68" s="444"/>
      <c r="AR68" s="444"/>
    </row>
    <row r="69" spans="1:44" ht="15.75" customHeight="1">
      <c r="A69" s="444"/>
      <c r="B69" s="444"/>
      <c r="C69" s="444"/>
      <c r="D69" s="444"/>
      <c r="E69" s="444"/>
      <c r="F69" s="444"/>
      <c r="G69" s="444"/>
      <c r="H69" s="444"/>
      <c r="I69" s="444"/>
      <c r="J69" s="444"/>
      <c r="K69" s="444"/>
      <c r="L69" s="444"/>
      <c r="M69" s="444"/>
      <c r="N69" s="444"/>
      <c r="O69" s="444"/>
      <c r="P69" s="444"/>
      <c r="Q69" s="444"/>
      <c r="R69" s="444"/>
      <c r="S69" s="444"/>
      <c r="T69" s="444"/>
      <c r="U69" s="444"/>
      <c r="V69" s="444"/>
      <c r="W69" s="444"/>
      <c r="X69" s="444"/>
      <c r="Y69" s="444"/>
      <c r="Z69" s="444"/>
      <c r="AA69" s="444"/>
      <c r="AB69" s="444"/>
      <c r="AC69" s="444"/>
      <c r="AD69" s="444"/>
      <c r="AE69" s="444"/>
      <c r="AF69" s="444"/>
      <c r="AG69" s="444"/>
      <c r="AH69" s="444"/>
      <c r="AI69" s="444"/>
      <c r="AJ69" s="444"/>
      <c r="AK69" s="444"/>
      <c r="AL69" s="444"/>
      <c r="AM69" s="444"/>
      <c r="AN69" s="444"/>
      <c r="AO69" s="444"/>
      <c r="AP69" s="444"/>
      <c r="AQ69" s="444"/>
      <c r="AR69" s="444"/>
    </row>
    <row r="70" spans="1:44" ht="15.75" customHeight="1">
      <c r="A70" s="444"/>
      <c r="B70" s="444"/>
      <c r="C70" s="444"/>
      <c r="D70" s="444"/>
      <c r="E70" s="444"/>
      <c r="F70" s="444"/>
      <c r="G70" s="444"/>
      <c r="H70" s="444"/>
      <c r="I70" s="444"/>
      <c r="J70" s="444"/>
      <c r="K70" s="444"/>
      <c r="L70" s="444"/>
      <c r="M70" s="444"/>
      <c r="N70" s="444"/>
      <c r="O70" s="444"/>
      <c r="P70" s="444"/>
      <c r="Q70" s="444"/>
      <c r="R70" s="444"/>
      <c r="S70" s="444"/>
      <c r="T70" s="444"/>
      <c r="U70" s="444"/>
      <c r="V70" s="444"/>
      <c r="W70" s="444"/>
      <c r="X70" s="444"/>
      <c r="Y70" s="444"/>
      <c r="Z70" s="444"/>
      <c r="AA70" s="444"/>
      <c r="AB70" s="444"/>
      <c r="AC70" s="444"/>
      <c r="AD70" s="444"/>
      <c r="AE70" s="444"/>
      <c r="AF70" s="444"/>
      <c r="AG70" s="444"/>
      <c r="AH70" s="444"/>
      <c r="AI70" s="444"/>
      <c r="AJ70" s="444"/>
      <c r="AK70" s="444"/>
      <c r="AL70" s="444"/>
      <c r="AM70" s="444"/>
      <c r="AN70" s="444"/>
      <c r="AO70" s="444"/>
      <c r="AP70" s="444"/>
      <c r="AQ70" s="444"/>
      <c r="AR70" s="444"/>
    </row>
    <row r="71" spans="1:44" ht="15.75" customHeight="1">
      <c r="A71" s="444"/>
      <c r="B71" s="444"/>
      <c r="C71" s="444"/>
      <c r="D71" s="444"/>
      <c r="E71" s="444"/>
      <c r="F71" s="444"/>
      <c r="G71" s="444"/>
      <c r="H71" s="444"/>
      <c r="I71" s="444"/>
      <c r="J71" s="444"/>
      <c r="K71" s="444"/>
      <c r="L71" s="444"/>
      <c r="M71" s="444"/>
      <c r="N71" s="444"/>
      <c r="O71" s="444"/>
      <c r="P71" s="444"/>
      <c r="Q71" s="444"/>
      <c r="R71" s="444"/>
      <c r="S71" s="444"/>
      <c r="T71" s="444"/>
      <c r="U71" s="444"/>
      <c r="V71" s="444"/>
      <c r="W71" s="444"/>
      <c r="X71" s="444"/>
      <c r="Y71" s="444"/>
      <c r="Z71" s="444"/>
      <c r="AA71" s="444"/>
      <c r="AB71" s="444"/>
      <c r="AC71" s="444"/>
      <c r="AD71" s="444"/>
      <c r="AE71" s="444"/>
      <c r="AF71" s="444"/>
      <c r="AG71" s="444"/>
      <c r="AH71" s="444"/>
      <c r="AI71" s="444"/>
      <c r="AJ71" s="444"/>
      <c r="AK71" s="444"/>
      <c r="AL71" s="444"/>
      <c r="AM71" s="444"/>
      <c r="AN71" s="444"/>
      <c r="AO71" s="444"/>
      <c r="AP71" s="444"/>
      <c r="AQ71" s="444"/>
      <c r="AR71" s="444"/>
    </row>
    <row r="72" spans="1:44" ht="15.75" customHeight="1">
      <c r="A72" s="444"/>
      <c r="B72" s="444"/>
      <c r="C72" s="444"/>
      <c r="D72" s="444"/>
      <c r="E72" s="444"/>
      <c r="F72" s="444"/>
      <c r="G72" s="444"/>
      <c r="H72" s="444"/>
      <c r="I72" s="444"/>
      <c r="J72" s="444"/>
      <c r="K72" s="444"/>
      <c r="L72" s="444"/>
      <c r="M72" s="444"/>
      <c r="N72" s="444"/>
      <c r="O72" s="444"/>
      <c r="P72" s="444"/>
      <c r="Q72" s="444"/>
      <c r="R72" s="444"/>
      <c r="S72" s="444"/>
      <c r="T72" s="444"/>
      <c r="U72" s="444"/>
      <c r="V72" s="444"/>
      <c r="W72" s="444"/>
      <c r="X72" s="444"/>
      <c r="Y72" s="444"/>
      <c r="Z72" s="444"/>
      <c r="AA72" s="444"/>
      <c r="AB72" s="444"/>
      <c r="AC72" s="444"/>
      <c r="AD72" s="444"/>
      <c r="AE72" s="444"/>
      <c r="AF72" s="444"/>
      <c r="AG72" s="444"/>
      <c r="AH72" s="444"/>
      <c r="AI72" s="444"/>
      <c r="AJ72" s="444"/>
      <c r="AK72" s="444"/>
      <c r="AL72" s="444"/>
      <c r="AM72" s="444"/>
      <c r="AN72" s="444"/>
      <c r="AO72" s="444"/>
      <c r="AP72" s="444"/>
      <c r="AQ72" s="444"/>
      <c r="AR72" s="444"/>
    </row>
    <row r="73" spans="1:44" ht="15.75" customHeight="1">
      <c r="A73" s="444"/>
      <c r="B73" s="444"/>
      <c r="C73" s="444"/>
      <c r="D73" s="444"/>
      <c r="E73" s="444"/>
      <c r="F73" s="444"/>
      <c r="G73" s="444"/>
      <c r="H73" s="444"/>
      <c r="I73" s="444"/>
      <c r="J73" s="444"/>
      <c r="K73" s="444"/>
      <c r="L73" s="444"/>
      <c r="M73" s="444"/>
      <c r="N73" s="444"/>
      <c r="O73" s="444"/>
      <c r="P73" s="444"/>
      <c r="Q73" s="444"/>
      <c r="R73" s="444"/>
      <c r="S73" s="444"/>
      <c r="T73" s="444"/>
      <c r="U73" s="444"/>
      <c r="V73" s="444"/>
      <c r="W73" s="444"/>
      <c r="X73" s="444"/>
      <c r="Y73" s="444"/>
      <c r="Z73" s="444"/>
      <c r="AA73" s="444"/>
      <c r="AB73" s="444"/>
      <c r="AC73" s="444"/>
      <c r="AD73" s="444"/>
      <c r="AE73" s="444"/>
      <c r="AF73" s="444"/>
      <c r="AG73" s="444"/>
      <c r="AH73" s="444"/>
      <c r="AI73" s="444"/>
      <c r="AJ73" s="444"/>
      <c r="AK73" s="444"/>
      <c r="AL73" s="444"/>
      <c r="AM73" s="444"/>
      <c r="AN73" s="444"/>
      <c r="AO73" s="444"/>
      <c r="AP73" s="444"/>
      <c r="AQ73" s="444"/>
      <c r="AR73" s="444"/>
    </row>
    <row r="74" spans="1:44" ht="15.75" customHeight="1">
      <c r="A74" s="444"/>
      <c r="B74" s="444"/>
      <c r="C74" s="444"/>
      <c r="D74" s="444"/>
      <c r="E74" s="444"/>
      <c r="F74" s="444"/>
      <c r="G74" s="444"/>
      <c r="H74" s="444"/>
      <c r="I74" s="444"/>
      <c r="J74" s="444"/>
      <c r="K74" s="444"/>
      <c r="L74" s="444"/>
      <c r="M74" s="444"/>
      <c r="N74" s="444"/>
      <c r="O74" s="444"/>
      <c r="P74" s="444"/>
      <c r="Q74" s="444"/>
      <c r="R74" s="444"/>
      <c r="S74" s="444"/>
      <c r="T74" s="444"/>
      <c r="U74" s="444"/>
      <c r="V74" s="444"/>
      <c r="W74" s="444"/>
      <c r="X74" s="444"/>
      <c r="Y74" s="444"/>
      <c r="Z74" s="444"/>
      <c r="AA74" s="444"/>
      <c r="AB74" s="444"/>
      <c r="AC74" s="444"/>
      <c r="AD74" s="444"/>
      <c r="AE74" s="444"/>
      <c r="AF74" s="444"/>
      <c r="AG74" s="444"/>
      <c r="AH74" s="444"/>
      <c r="AI74" s="444"/>
      <c r="AJ74" s="444"/>
      <c r="AK74" s="444"/>
      <c r="AL74" s="444"/>
      <c r="AM74" s="444"/>
      <c r="AN74" s="444"/>
      <c r="AO74" s="444"/>
      <c r="AP74" s="444"/>
      <c r="AQ74" s="444"/>
      <c r="AR74" s="444"/>
    </row>
    <row r="75" spans="1:44" ht="15.75" customHeight="1">
      <c r="A75" s="444"/>
      <c r="B75" s="444"/>
      <c r="C75" s="444"/>
      <c r="D75" s="444"/>
      <c r="E75" s="444"/>
      <c r="F75" s="444"/>
      <c r="G75" s="444"/>
      <c r="H75" s="444"/>
      <c r="I75" s="444"/>
      <c r="J75" s="444"/>
      <c r="K75" s="444"/>
      <c r="L75" s="444"/>
      <c r="M75" s="444"/>
      <c r="N75" s="444"/>
      <c r="O75" s="444"/>
      <c r="P75" s="444"/>
      <c r="Q75" s="444"/>
      <c r="R75" s="444"/>
      <c r="S75" s="444"/>
      <c r="T75" s="444"/>
      <c r="U75" s="444"/>
      <c r="V75" s="444"/>
      <c r="W75" s="444"/>
      <c r="X75" s="444"/>
      <c r="Y75" s="444"/>
      <c r="Z75" s="444"/>
      <c r="AA75" s="444"/>
      <c r="AB75" s="444"/>
      <c r="AC75" s="444"/>
      <c r="AD75" s="444"/>
      <c r="AE75" s="444"/>
      <c r="AF75" s="444"/>
      <c r="AG75" s="444"/>
      <c r="AH75" s="444"/>
      <c r="AI75" s="444"/>
      <c r="AJ75" s="444"/>
      <c r="AK75" s="444"/>
      <c r="AL75" s="444"/>
      <c r="AM75" s="444"/>
      <c r="AN75" s="444"/>
      <c r="AO75" s="444"/>
      <c r="AP75" s="444"/>
      <c r="AQ75" s="444"/>
      <c r="AR75" s="444"/>
    </row>
    <row r="76" spans="1:44" ht="15.75" customHeight="1">
      <c r="A76" s="444"/>
      <c r="B76" s="444"/>
      <c r="C76" s="444"/>
      <c r="D76" s="444"/>
      <c r="E76" s="444"/>
      <c r="F76" s="444"/>
      <c r="G76" s="444"/>
      <c r="H76" s="444"/>
      <c r="I76" s="444"/>
      <c r="J76" s="444"/>
      <c r="K76" s="444"/>
      <c r="L76" s="444"/>
      <c r="M76" s="444"/>
      <c r="N76" s="444"/>
      <c r="O76" s="444"/>
      <c r="P76" s="444"/>
      <c r="Q76" s="444"/>
      <c r="R76" s="444"/>
      <c r="S76" s="444"/>
      <c r="T76" s="444"/>
      <c r="U76" s="444"/>
      <c r="V76" s="444"/>
      <c r="W76" s="444"/>
      <c r="X76" s="444"/>
      <c r="Y76" s="444"/>
      <c r="Z76" s="444"/>
      <c r="AA76" s="444"/>
      <c r="AB76" s="444"/>
      <c r="AC76" s="444"/>
      <c r="AD76" s="444"/>
      <c r="AE76" s="444"/>
      <c r="AF76" s="444"/>
      <c r="AG76" s="444"/>
      <c r="AH76" s="444"/>
      <c r="AI76" s="444"/>
      <c r="AJ76" s="444"/>
      <c r="AK76" s="444"/>
      <c r="AL76" s="444"/>
      <c r="AM76" s="444"/>
      <c r="AN76" s="444"/>
      <c r="AO76" s="444"/>
      <c r="AP76" s="444"/>
      <c r="AQ76" s="444"/>
      <c r="AR76" s="444"/>
    </row>
    <row r="77" spans="1:44" ht="15.75" customHeight="1">
      <c r="A77" s="444"/>
      <c r="B77" s="444"/>
      <c r="C77" s="444"/>
      <c r="D77" s="444"/>
      <c r="E77" s="444"/>
      <c r="F77" s="444"/>
      <c r="G77" s="444"/>
      <c r="H77" s="444"/>
      <c r="I77" s="444"/>
      <c r="J77" s="444"/>
      <c r="K77" s="444"/>
      <c r="L77" s="444"/>
      <c r="M77" s="444"/>
      <c r="N77" s="444"/>
      <c r="O77" s="444"/>
      <c r="P77" s="444"/>
      <c r="Q77" s="444"/>
      <c r="R77" s="444"/>
      <c r="S77" s="444"/>
      <c r="T77" s="444"/>
      <c r="U77" s="444"/>
      <c r="V77" s="444"/>
      <c r="W77" s="444"/>
      <c r="X77" s="444"/>
      <c r="Y77" s="444"/>
      <c r="Z77" s="444"/>
      <c r="AA77" s="444"/>
      <c r="AB77" s="444"/>
      <c r="AC77" s="444"/>
      <c r="AD77" s="444"/>
      <c r="AE77" s="444"/>
      <c r="AF77" s="444"/>
      <c r="AG77" s="444"/>
      <c r="AH77" s="444"/>
      <c r="AI77" s="444"/>
      <c r="AJ77" s="444"/>
      <c r="AK77" s="444"/>
      <c r="AL77" s="444"/>
      <c r="AM77" s="444"/>
      <c r="AN77" s="444"/>
      <c r="AO77" s="444"/>
      <c r="AP77" s="444"/>
      <c r="AQ77" s="444"/>
      <c r="AR77" s="444"/>
    </row>
    <row r="78" spans="1:44" ht="15.75" customHeight="1">
      <c r="A78" s="444"/>
      <c r="B78" s="444"/>
      <c r="C78" s="444"/>
      <c r="D78" s="444"/>
      <c r="E78" s="444"/>
      <c r="F78" s="444"/>
      <c r="G78" s="444"/>
      <c r="H78" s="444"/>
      <c r="I78" s="444"/>
      <c r="J78" s="444"/>
      <c r="K78" s="444"/>
      <c r="L78" s="444"/>
      <c r="M78" s="444"/>
      <c r="N78" s="444"/>
      <c r="O78" s="444"/>
      <c r="P78" s="444"/>
      <c r="Q78" s="444"/>
      <c r="R78" s="444"/>
      <c r="S78" s="444"/>
      <c r="T78" s="444"/>
      <c r="U78" s="444"/>
      <c r="V78" s="444"/>
      <c r="W78" s="444"/>
      <c r="X78" s="444"/>
      <c r="Y78" s="444"/>
      <c r="Z78" s="444"/>
      <c r="AA78" s="444"/>
      <c r="AB78" s="444"/>
      <c r="AC78" s="444"/>
      <c r="AD78" s="444"/>
      <c r="AE78" s="444"/>
      <c r="AF78" s="444"/>
      <c r="AG78" s="444"/>
      <c r="AH78" s="444"/>
      <c r="AI78" s="444"/>
      <c r="AJ78" s="444"/>
      <c r="AK78" s="444"/>
      <c r="AL78" s="444"/>
      <c r="AM78" s="444"/>
      <c r="AN78" s="444"/>
      <c r="AO78" s="444"/>
      <c r="AP78" s="444"/>
      <c r="AQ78" s="444"/>
      <c r="AR78" s="444"/>
    </row>
    <row r="79" spans="1:44" ht="15.75" customHeight="1">
      <c r="A79" s="444"/>
      <c r="B79" s="444"/>
      <c r="C79" s="444"/>
      <c r="D79" s="444"/>
      <c r="E79" s="444"/>
      <c r="F79" s="444"/>
      <c r="G79" s="444"/>
      <c r="H79" s="444"/>
      <c r="I79" s="444"/>
      <c r="J79" s="444"/>
      <c r="K79" s="444"/>
      <c r="L79" s="444"/>
      <c r="M79" s="444"/>
      <c r="N79" s="444"/>
      <c r="O79" s="444"/>
      <c r="P79" s="444"/>
      <c r="Q79" s="444"/>
      <c r="R79" s="444"/>
      <c r="S79" s="444"/>
      <c r="T79" s="444"/>
      <c r="U79" s="444"/>
      <c r="V79" s="444"/>
      <c r="W79" s="444"/>
      <c r="X79" s="444"/>
      <c r="Y79" s="444"/>
      <c r="Z79" s="444"/>
      <c r="AA79" s="444"/>
      <c r="AB79" s="444"/>
      <c r="AC79" s="444"/>
      <c r="AD79" s="444"/>
      <c r="AE79" s="444"/>
      <c r="AF79" s="444"/>
      <c r="AG79" s="444"/>
      <c r="AH79" s="444"/>
      <c r="AI79" s="444"/>
      <c r="AJ79" s="444"/>
      <c r="AK79" s="444"/>
      <c r="AL79" s="444"/>
      <c r="AM79" s="444"/>
      <c r="AN79" s="444"/>
      <c r="AO79" s="444"/>
      <c r="AP79" s="444"/>
      <c r="AQ79" s="444"/>
      <c r="AR79" s="444"/>
    </row>
    <row r="80" spans="1:44" ht="15.75" customHeight="1">
      <c r="A80" s="444"/>
      <c r="B80" s="444"/>
      <c r="C80" s="444"/>
      <c r="D80" s="444"/>
      <c r="E80" s="444"/>
      <c r="F80" s="444"/>
      <c r="G80" s="444"/>
      <c r="H80" s="444"/>
      <c r="I80" s="444"/>
      <c r="J80" s="444"/>
      <c r="K80" s="444"/>
      <c r="L80" s="444"/>
      <c r="M80" s="444"/>
      <c r="N80" s="444"/>
      <c r="O80" s="444"/>
      <c r="P80" s="444"/>
      <c r="Q80" s="444"/>
      <c r="R80" s="444"/>
      <c r="S80" s="444"/>
      <c r="T80" s="444"/>
      <c r="U80" s="444"/>
      <c r="V80" s="444"/>
      <c r="W80" s="444"/>
      <c r="X80" s="444"/>
      <c r="Y80" s="444"/>
      <c r="Z80" s="444"/>
      <c r="AA80" s="444"/>
      <c r="AB80" s="444"/>
      <c r="AC80" s="444"/>
      <c r="AD80" s="444"/>
      <c r="AE80" s="444"/>
      <c r="AF80" s="444"/>
      <c r="AG80" s="444"/>
      <c r="AH80" s="444"/>
      <c r="AI80" s="444"/>
      <c r="AJ80" s="444"/>
      <c r="AK80" s="444"/>
      <c r="AL80" s="444"/>
      <c r="AM80" s="444"/>
      <c r="AN80" s="444"/>
      <c r="AO80" s="444"/>
      <c r="AP80" s="444"/>
      <c r="AQ80" s="444"/>
      <c r="AR80" s="444"/>
    </row>
    <row r="81" spans="1:44" ht="15.75" customHeight="1">
      <c r="A81" s="444"/>
      <c r="B81" s="444"/>
      <c r="C81" s="444"/>
      <c r="D81" s="444"/>
      <c r="E81" s="444"/>
      <c r="F81" s="444"/>
      <c r="G81" s="444"/>
      <c r="H81" s="444"/>
      <c r="I81" s="444"/>
      <c r="J81" s="444"/>
      <c r="K81" s="444"/>
      <c r="L81" s="444"/>
      <c r="M81" s="444"/>
      <c r="N81" s="444"/>
      <c r="O81" s="444"/>
      <c r="P81" s="444"/>
      <c r="Q81" s="444"/>
      <c r="R81" s="444"/>
      <c r="S81" s="444"/>
      <c r="T81" s="444"/>
      <c r="U81" s="444"/>
      <c r="V81" s="444"/>
      <c r="W81" s="444"/>
      <c r="X81" s="444"/>
      <c r="Y81" s="444"/>
      <c r="Z81" s="444"/>
      <c r="AA81" s="444"/>
      <c r="AB81" s="444"/>
      <c r="AC81" s="444"/>
      <c r="AD81" s="444"/>
      <c r="AE81" s="444"/>
      <c r="AF81" s="444"/>
      <c r="AG81" s="444"/>
      <c r="AH81" s="444"/>
      <c r="AI81" s="444"/>
      <c r="AJ81" s="444"/>
      <c r="AK81" s="444"/>
      <c r="AL81" s="444"/>
      <c r="AM81" s="444"/>
      <c r="AN81" s="444"/>
      <c r="AO81" s="444"/>
      <c r="AP81" s="444"/>
      <c r="AQ81" s="444"/>
      <c r="AR81" s="444"/>
    </row>
    <row r="82" spans="1:44" ht="15.75" customHeight="1">
      <c r="A82" s="444"/>
      <c r="B82" s="444"/>
      <c r="C82" s="444"/>
      <c r="D82" s="444"/>
      <c r="E82" s="444"/>
      <c r="F82" s="444"/>
      <c r="G82" s="444"/>
      <c r="H82" s="444"/>
      <c r="I82" s="444"/>
      <c r="J82" s="444"/>
      <c r="K82" s="444"/>
      <c r="L82" s="444"/>
      <c r="M82" s="444"/>
      <c r="N82" s="444"/>
      <c r="O82" s="444"/>
      <c r="P82" s="444"/>
      <c r="Q82" s="444"/>
      <c r="R82" s="444"/>
      <c r="S82" s="444"/>
      <c r="T82" s="444"/>
      <c r="U82" s="444"/>
      <c r="V82" s="444"/>
      <c r="W82" s="444"/>
      <c r="X82" s="444"/>
      <c r="Y82" s="444"/>
      <c r="Z82" s="444"/>
      <c r="AA82" s="444"/>
      <c r="AB82" s="444"/>
      <c r="AC82" s="444"/>
      <c r="AD82" s="444"/>
      <c r="AE82" s="444"/>
      <c r="AF82" s="444"/>
      <c r="AG82" s="444"/>
      <c r="AH82" s="444"/>
      <c r="AI82" s="444"/>
      <c r="AJ82" s="444"/>
      <c r="AK82" s="444"/>
      <c r="AL82" s="444"/>
      <c r="AM82" s="444"/>
      <c r="AN82" s="444"/>
      <c r="AO82" s="444"/>
      <c r="AP82" s="444"/>
      <c r="AQ82" s="444"/>
      <c r="AR82" s="444"/>
    </row>
    <row r="83" spans="1:44" ht="15.75" customHeight="1">
      <c r="A83" s="444"/>
      <c r="B83" s="444"/>
      <c r="C83" s="444"/>
      <c r="D83" s="444"/>
      <c r="E83" s="444"/>
      <c r="F83" s="444"/>
      <c r="G83" s="444"/>
      <c r="H83" s="444"/>
      <c r="I83" s="444"/>
      <c r="J83" s="444"/>
      <c r="K83" s="444"/>
      <c r="L83" s="444"/>
      <c r="M83" s="444"/>
      <c r="N83" s="444"/>
      <c r="O83" s="444"/>
      <c r="P83" s="444"/>
      <c r="Q83" s="444"/>
      <c r="R83" s="444"/>
      <c r="S83" s="444"/>
      <c r="T83" s="444"/>
      <c r="U83" s="444"/>
      <c r="V83" s="444"/>
      <c r="W83" s="444"/>
      <c r="X83" s="444"/>
      <c r="Y83" s="444"/>
      <c r="Z83" s="444"/>
      <c r="AA83" s="444"/>
      <c r="AB83" s="444"/>
      <c r="AC83" s="444"/>
      <c r="AD83" s="444"/>
      <c r="AE83" s="444"/>
      <c r="AF83" s="444"/>
      <c r="AG83" s="444"/>
      <c r="AH83" s="444"/>
      <c r="AI83" s="444"/>
      <c r="AJ83" s="444"/>
      <c r="AK83" s="444"/>
      <c r="AL83" s="444"/>
      <c r="AM83" s="444"/>
      <c r="AN83" s="444"/>
      <c r="AO83" s="444"/>
      <c r="AP83" s="444"/>
      <c r="AQ83" s="444"/>
      <c r="AR83" s="444"/>
    </row>
    <row r="84" spans="1:44" ht="15.75" customHeight="1">
      <c r="A84" s="444"/>
      <c r="B84" s="444"/>
      <c r="C84" s="444"/>
      <c r="D84" s="444"/>
      <c r="E84" s="444"/>
      <c r="F84" s="444"/>
      <c r="G84" s="444"/>
      <c r="H84" s="444"/>
      <c r="I84" s="444"/>
      <c r="J84" s="444"/>
      <c r="K84" s="444"/>
      <c r="L84" s="444"/>
      <c r="M84" s="444"/>
      <c r="N84" s="444"/>
      <c r="O84" s="444"/>
      <c r="P84" s="444"/>
      <c r="Q84" s="444"/>
      <c r="R84" s="444"/>
      <c r="S84" s="444"/>
      <c r="T84" s="444"/>
      <c r="U84" s="444"/>
      <c r="V84" s="444"/>
      <c r="W84" s="444"/>
      <c r="X84" s="444"/>
      <c r="Y84" s="444"/>
      <c r="Z84" s="444"/>
      <c r="AA84" s="444"/>
      <c r="AB84" s="444"/>
      <c r="AC84" s="444"/>
      <c r="AD84" s="444"/>
      <c r="AE84" s="444"/>
      <c r="AF84" s="444"/>
      <c r="AG84" s="444"/>
      <c r="AH84" s="444"/>
      <c r="AI84" s="444"/>
      <c r="AJ84" s="444"/>
      <c r="AK84" s="444"/>
      <c r="AL84" s="444"/>
      <c r="AM84" s="444"/>
      <c r="AN84" s="444"/>
      <c r="AO84" s="444"/>
      <c r="AP84" s="444"/>
      <c r="AQ84" s="444"/>
      <c r="AR84" s="444"/>
    </row>
    <row r="85" spans="1:44" ht="15.75" customHeight="1">
      <c r="A85" s="444"/>
      <c r="B85" s="444"/>
      <c r="C85" s="444"/>
      <c r="D85" s="444"/>
      <c r="E85" s="444"/>
      <c r="F85" s="444"/>
      <c r="G85" s="444"/>
      <c r="H85" s="444"/>
      <c r="I85" s="444"/>
      <c r="J85" s="444"/>
      <c r="K85" s="444"/>
      <c r="L85" s="444"/>
      <c r="M85" s="444"/>
      <c r="N85" s="444"/>
      <c r="O85" s="444"/>
      <c r="P85" s="444"/>
      <c r="Q85" s="444"/>
      <c r="R85" s="444"/>
      <c r="S85" s="444"/>
      <c r="T85" s="444"/>
      <c r="U85" s="444"/>
      <c r="V85" s="444"/>
      <c r="W85" s="444"/>
      <c r="X85" s="444"/>
      <c r="Y85" s="444"/>
      <c r="Z85" s="444"/>
      <c r="AA85" s="444"/>
      <c r="AB85" s="444"/>
      <c r="AC85" s="444"/>
      <c r="AD85" s="444"/>
      <c r="AE85" s="444"/>
      <c r="AF85" s="444"/>
      <c r="AG85" s="444"/>
      <c r="AH85" s="444"/>
      <c r="AI85" s="444"/>
      <c r="AJ85" s="444"/>
      <c r="AK85" s="444"/>
      <c r="AL85" s="444"/>
      <c r="AM85" s="444"/>
      <c r="AN85" s="444"/>
      <c r="AO85" s="444"/>
      <c r="AP85" s="444"/>
      <c r="AQ85" s="444"/>
      <c r="AR85" s="444"/>
    </row>
    <row r="86" spans="1:44" ht="15.75" customHeight="1">
      <c r="A86" s="444"/>
      <c r="B86" s="444"/>
      <c r="C86" s="444"/>
      <c r="D86" s="444"/>
      <c r="E86" s="444"/>
      <c r="F86" s="444"/>
      <c r="G86" s="444"/>
      <c r="H86" s="444"/>
      <c r="I86" s="444"/>
      <c r="J86" s="444"/>
      <c r="K86" s="444"/>
      <c r="L86" s="444"/>
      <c r="M86" s="444"/>
      <c r="N86" s="444"/>
      <c r="O86" s="444"/>
      <c r="P86" s="444"/>
      <c r="Q86" s="444"/>
      <c r="R86" s="444"/>
      <c r="S86" s="444"/>
      <c r="T86" s="444"/>
      <c r="U86" s="444"/>
      <c r="V86" s="444"/>
      <c r="W86" s="444"/>
      <c r="X86" s="444"/>
      <c r="Y86" s="444"/>
      <c r="Z86" s="444"/>
      <c r="AA86" s="444"/>
      <c r="AB86" s="444"/>
      <c r="AC86" s="444"/>
      <c r="AD86" s="444"/>
      <c r="AE86" s="444"/>
      <c r="AF86" s="444"/>
      <c r="AG86" s="444"/>
      <c r="AH86" s="444"/>
      <c r="AI86" s="444"/>
      <c r="AJ86" s="444"/>
      <c r="AK86" s="444"/>
      <c r="AL86" s="444"/>
      <c r="AM86" s="444"/>
      <c r="AN86" s="444"/>
      <c r="AO86" s="444"/>
      <c r="AP86" s="444"/>
      <c r="AQ86" s="444"/>
      <c r="AR86" s="444"/>
    </row>
    <row r="87" spans="1:44" ht="15.75" customHeight="1">
      <c r="A87" s="444"/>
      <c r="B87" s="444"/>
      <c r="C87" s="444"/>
      <c r="D87" s="444"/>
      <c r="E87" s="444"/>
      <c r="F87" s="444"/>
      <c r="G87" s="444"/>
      <c r="H87" s="444"/>
      <c r="I87" s="444"/>
      <c r="J87" s="444"/>
      <c r="K87" s="444"/>
      <c r="L87" s="444"/>
      <c r="M87" s="444"/>
      <c r="N87" s="444"/>
      <c r="O87" s="444"/>
      <c r="P87" s="444"/>
      <c r="Q87" s="444"/>
      <c r="R87" s="444"/>
      <c r="S87" s="444"/>
      <c r="T87" s="444"/>
      <c r="U87" s="444"/>
      <c r="V87" s="444"/>
      <c r="W87" s="444"/>
      <c r="X87" s="444"/>
      <c r="Y87" s="444"/>
      <c r="Z87" s="444"/>
      <c r="AA87" s="444"/>
      <c r="AB87" s="444"/>
      <c r="AC87" s="444"/>
      <c r="AD87" s="444"/>
      <c r="AE87" s="444"/>
      <c r="AF87" s="444"/>
      <c r="AG87" s="444"/>
      <c r="AH87" s="444"/>
      <c r="AI87" s="444"/>
      <c r="AJ87" s="444"/>
      <c r="AK87" s="444"/>
      <c r="AL87" s="444"/>
      <c r="AM87" s="444"/>
      <c r="AN87" s="444"/>
      <c r="AO87" s="444"/>
      <c r="AP87" s="444"/>
      <c r="AQ87" s="444"/>
      <c r="AR87" s="444"/>
    </row>
    <row r="88" spans="1:44" ht="15.75" customHeight="1">
      <c r="A88" s="444"/>
      <c r="B88" s="444"/>
      <c r="C88" s="444"/>
      <c r="D88" s="444"/>
      <c r="E88" s="444"/>
      <c r="F88" s="444"/>
      <c r="G88" s="444"/>
      <c r="H88" s="444"/>
      <c r="I88" s="444"/>
      <c r="J88" s="444"/>
      <c r="K88" s="444"/>
      <c r="L88" s="444"/>
      <c r="M88" s="444"/>
      <c r="N88" s="444"/>
      <c r="O88" s="444"/>
      <c r="P88" s="444"/>
      <c r="Q88" s="444"/>
      <c r="R88" s="444"/>
      <c r="S88" s="444"/>
      <c r="T88" s="444"/>
      <c r="U88" s="444"/>
      <c r="V88" s="444"/>
      <c r="W88" s="444"/>
      <c r="X88" s="444"/>
      <c r="Y88" s="444"/>
      <c r="Z88" s="444"/>
      <c r="AA88" s="444"/>
      <c r="AB88" s="444"/>
      <c r="AC88" s="444"/>
      <c r="AD88" s="444"/>
      <c r="AE88" s="444"/>
      <c r="AF88" s="444"/>
      <c r="AG88" s="444"/>
      <c r="AH88" s="444"/>
      <c r="AI88" s="444"/>
      <c r="AJ88" s="444"/>
      <c r="AK88" s="444"/>
      <c r="AL88" s="444"/>
      <c r="AM88" s="444"/>
      <c r="AN88" s="444"/>
      <c r="AO88" s="444"/>
      <c r="AP88" s="444"/>
      <c r="AQ88" s="444"/>
      <c r="AR88" s="444"/>
    </row>
    <row r="89" spans="1:44" ht="15.75" customHeight="1">
      <c r="A89" s="444"/>
      <c r="B89" s="444"/>
      <c r="C89" s="444"/>
      <c r="D89" s="444"/>
      <c r="E89" s="444"/>
      <c r="F89" s="444"/>
      <c r="G89" s="444"/>
      <c r="H89" s="444"/>
      <c r="I89" s="444"/>
      <c r="J89" s="444"/>
      <c r="K89" s="444"/>
      <c r="L89" s="444"/>
      <c r="M89" s="444"/>
      <c r="N89" s="444"/>
      <c r="O89" s="444"/>
      <c r="P89" s="444"/>
      <c r="Q89" s="444"/>
      <c r="R89" s="444"/>
      <c r="S89" s="444"/>
      <c r="T89" s="444"/>
      <c r="U89" s="444"/>
      <c r="V89" s="444"/>
      <c r="W89" s="444"/>
      <c r="X89" s="444"/>
      <c r="Y89" s="444"/>
      <c r="Z89" s="444"/>
      <c r="AA89" s="444"/>
      <c r="AB89" s="444"/>
      <c r="AC89" s="444"/>
      <c r="AD89" s="444"/>
      <c r="AE89" s="444"/>
      <c r="AF89" s="444"/>
      <c r="AG89" s="444"/>
      <c r="AH89" s="444"/>
      <c r="AI89" s="444"/>
      <c r="AJ89" s="444"/>
      <c r="AK89" s="444"/>
      <c r="AL89" s="444"/>
      <c r="AM89" s="444"/>
      <c r="AN89" s="444"/>
      <c r="AO89" s="444"/>
      <c r="AP89" s="444"/>
      <c r="AQ89" s="444"/>
      <c r="AR89" s="444"/>
    </row>
    <row r="90" spans="1:44" ht="15.75" customHeight="1">
      <c r="A90" s="444"/>
      <c r="B90" s="444"/>
      <c r="C90" s="444"/>
      <c r="D90" s="444"/>
      <c r="E90" s="444"/>
      <c r="F90" s="444"/>
      <c r="G90" s="444"/>
      <c r="H90" s="444"/>
      <c r="I90" s="444"/>
      <c r="J90" s="444"/>
      <c r="K90" s="444"/>
      <c r="L90" s="444"/>
      <c r="M90" s="444"/>
      <c r="N90" s="444"/>
      <c r="O90" s="444"/>
      <c r="P90" s="444"/>
      <c r="Q90" s="444"/>
      <c r="R90" s="444"/>
      <c r="S90" s="444"/>
      <c r="T90" s="444"/>
      <c r="U90" s="444"/>
      <c r="V90" s="444"/>
      <c r="W90" s="444"/>
      <c r="X90" s="444"/>
      <c r="Y90" s="444"/>
      <c r="Z90" s="444"/>
      <c r="AA90" s="444"/>
      <c r="AB90" s="444"/>
      <c r="AC90" s="444"/>
      <c r="AD90" s="444"/>
      <c r="AE90" s="444"/>
      <c r="AF90" s="444"/>
      <c r="AG90" s="444"/>
      <c r="AH90" s="444"/>
      <c r="AI90" s="444"/>
      <c r="AJ90" s="444"/>
      <c r="AK90" s="444"/>
      <c r="AL90" s="444"/>
      <c r="AM90" s="444"/>
      <c r="AN90" s="444"/>
      <c r="AO90" s="444"/>
      <c r="AP90" s="444"/>
      <c r="AQ90" s="444"/>
      <c r="AR90" s="444"/>
    </row>
    <row r="91" spans="1:44" ht="15.75" customHeight="1">
      <c r="A91" s="444"/>
      <c r="B91" s="444"/>
      <c r="C91" s="444"/>
      <c r="D91" s="444"/>
      <c r="E91" s="444"/>
      <c r="F91" s="444"/>
      <c r="G91" s="444"/>
      <c r="H91" s="444"/>
      <c r="I91" s="444"/>
      <c r="J91" s="444"/>
      <c r="K91" s="444"/>
      <c r="L91" s="444"/>
      <c r="M91" s="444"/>
      <c r="N91" s="444"/>
      <c r="O91" s="444"/>
      <c r="P91" s="444"/>
      <c r="Q91" s="444"/>
      <c r="R91" s="444"/>
      <c r="S91" s="444"/>
      <c r="T91" s="444"/>
      <c r="U91" s="444"/>
      <c r="V91" s="444"/>
      <c r="W91" s="444"/>
      <c r="X91" s="444"/>
      <c r="Y91" s="444"/>
      <c r="Z91" s="444"/>
      <c r="AA91" s="444"/>
      <c r="AB91" s="444"/>
      <c r="AC91" s="444"/>
      <c r="AD91" s="444"/>
      <c r="AE91" s="444"/>
      <c r="AF91" s="444"/>
      <c r="AG91" s="444"/>
      <c r="AH91" s="444"/>
      <c r="AI91" s="444"/>
      <c r="AJ91" s="444"/>
      <c r="AK91" s="444"/>
      <c r="AL91" s="444"/>
      <c r="AM91" s="444"/>
      <c r="AN91" s="444"/>
      <c r="AO91" s="444"/>
      <c r="AP91" s="444"/>
      <c r="AQ91" s="444"/>
      <c r="AR91" s="444"/>
    </row>
    <row r="92" spans="1:44" ht="15.75" customHeight="1">
      <c r="A92" s="444"/>
      <c r="B92" s="444"/>
      <c r="C92" s="444"/>
      <c r="D92" s="444"/>
      <c r="E92" s="444"/>
      <c r="F92" s="444"/>
      <c r="G92" s="444"/>
      <c r="H92" s="444"/>
      <c r="I92" s="444"/>
      <c r="J92" s="444"/>
      <c r="K92" s="444"/>
      <c r="L92" s="444"/>
      <c r="M92" s="444"/>
      <c r="N92" s="444"/>
      <c r="O92" s="444"/>
      <c r="P92" s="444"/>
      <c r="Q92" s="444"/>
      <c r="R92" s="444"/>
      <c r="S92" s="444"/>
      <c r="T92" s="444"/>
      <c r="U92" s="444"/>
      <c r="V92" s="444"/>
      <c r="W92" s="444"/>
      <c r="X92" s="444"/>
      <c r="Y92" s="444"/>
      <c r="Z92" s="444"/>
      <c r="AA92" s="444"/>
      <c r="AB92" s="444"/>
      <c r="AC92" s="444"/>
      <c r="AD92" s="444"/>
      <c r="AE92" s="444"/>
      <c r="AF92" s="444"/>
      <c r="AG92" s="444"/>
      <c r="AH92" s="444"/>
      <c r="AI92" s="444"/>
      <c r="AJ92" s="444"/>
      <c r="AK92" s="444"/>
      <c r="AL92" s="444"/>
      <c r="AM92" s="444"/>
      <c r="AN92" s="444"/>
      <c r="AO92" s="444"/>
      <c r="AP92" s="444"/>
      <c r="AQ92" s="444"/>
      <c r="AR92" s="444"/>
    </row>
    <row r="93" spans="1:44" ht="15.75" customHeight="1">
      <c r="A93" s="444"/>
      <c r="B93" s="444"/>
      <c r="C93" s="444"/>
      <c r="D93" s="444"/>
      <c r="E93" s="444"/>
      <c r="F93" s="444"/>
      <c r="G93" s="444"/>
      <c r="H93" s="444"/>
      <c r="I93" s="444"/>
      <c r="J93" s="444"/>
      <c r="K93" s="444"/>
      <c r="L93" s="444"/>
      <c r="M93" s="444"/>
      <c r="N93" s="444"/>
      <c r="O93" s="444"/>
      <c r="P93" s="444"/>
      <c r="Q93" s="444"/>
      <c r="R93" s="444"/>
      <c r="S93" s="444"/>
      <c r="T93" s="444"/>
      <c r="U93" s="444"/>
      <c r="V93" s="444"/>
      <c r="W93" s="444"/>
      <c r="X93" s="444"/>
      <c r="Y93" s="444"/>
      <c r="Z93" s="444"/>
      <c r="AA93" s="444"/>
      <c r="AB93" s="444"/>
      <c r="AC93" s="444"/>
      <c r="AD93" s="444"/>
      <c r="AE93" s="444"/>
      <c r="AF93" s="444"/>
      <c r="AG93" s="444"/>
      <c r="AH93" s="444"/>
      <c r="AI93" s="444"/>
      <c r="AJ93" s="444"/>
      <c r="AK93" s="444"/>
      <c r="AL93" s="444"/>
      <c r="AM93" s="444"/>
      <c r="AN93" s="444"/>
      <c r="AO93" s="444"/>
      <c r="AP93" s="444"/>
      <c r="AQ93" s="444"/>
      <c r="AR93" s="444"/>
    </row>
    <row r="94" spans="1:44" ht="15.75" customHeight="1">
      <c r="A94" s="444"/>
      <c r="B94" s="444"/>
      <c r="C94" s="444"/>
      <c r="D94" s="444"/>
      <c r="E94" s="444"/>
      <c r="F94" s="444"/>
      <c r="G94" s="444"/>
      <c r="H94" s="444"/>
      <c r="I94" s="444"/>
      <c r="J94" s="444"/>
      <c r="K94" s="444"/>
      <c r="L94" s="444"/>
      <c r="M94" s="444"/>
      <c r="N94" s="444"/>
      <c r="O94" s="444"/>
      <c r="P94" s="444"/>
      <c r="Q94" s="444"/>
      <c r="R94" s="444"/>
      <c r="S94" s="444"/>
      <c r="T94" s="444"/>
      <c r="U94" s="444"/>
      <c r="V94" s="444"/>
      <c r="W94" s="444"/>
      <c r="X94" s="444"/>
      <c r="Y94" s="444"/>
      <c r="Z94" s="444"/>
      <c r="AA94" s="444"/>
      <c r="AB94" s="444"/>
      <c r="AC94" s="444"/>
      <c r="AD94" s="444"/>
      <c r="AE94" s="444"/>
      <c r="AF94" s="444"/>
      <c r="AG94" s="444"/>
      <c r="AH94" s="444"/>
      <c r="AI94" s="444"/>
      <c r="AJ94" s="444"/>
      <c r="AK94" s="444"/>
      <c r="AL94" s="444"/>
      <c r="AM94" s="444"/>
      <c r="AN94" s="444"/>
      <c r="AO94" s="444"/>
      <c r="AP94" s="444"/>
      <c r="AQ94" s="444"/>
      <c r="AR94" s="444"/>
    </row>
    <row r="95" spans="1:44" ht="15.75" customHeight="1">
      <c r="A95" s="444"/>
      <c r="B95" s="444"/>
      <c r="C95" s="444"/>
      <c r="D95" s="444"/>
      <c r="E95" s="444"/>
      <c r="F95" s="444"/>
      <c r="G95" s="444"/>
      <c r="H95" s="444"/>
      <c r="I95" s="444"/>
      <c r="J95" s="444"/>
      <c r="K95" s="444"/>
      <c r="L95" s="444"/>
      <c r="M95" s="444"/>
      <c r="N95" s="444"/>
      <c r="O95" s="444"/>
      <c r="P95" s="444"/>
      <c r="Q95" s="444"/>
      <c r="R95" s="444"/>
      <c r="S95" s="444"/>
      <c r="T95" s="444"/>
      <c r="U95" s="444"/>
      <c r="V95" s="444"/>
      <c r="W95" s="444"/>
      <c r="X95" s="444"/>
      <c r="Y95" s="444"/>
      <c r="Z95" s="444"/>
      <c r="AA95" s="444"/>
      <c r="AB95" s="444"/>
      <c r="AC95" s="444"/>
      <c r="AD95" s="444"/>
      <c r="AE95" s="444"/>
      <c r="AF95" s="444"/>
      <c r="AG95" s="444"/>
      <c r="AH95" s="444"/>
      <c r="AI95" s="444"/>
      <c r="AJ95" s="444"/>
      <c r="AK95" s="444"/>
      <c r="AL95" s="444"/>
      <c r="AM95" s="444"/>
      <c r="AN95" s="444"/>
      <c r="AO95" s="444"/>
      <c r="AP95" s="444"/>
      <c r="AQ95" s="444"/>
      <c r="AR95" s="444"/>
    </row>
    <row r="96" spans="1:44" ht="15.75" customHeight="1">
      <c r="A96" s="444"/>
      <c r="B96" s="444"/>
      <c r="C96" s="444"/>
      <c r="D96" s="444"/>
      <c r="E96" s="444"/>
      <c r="F96" s="444"/>
      <c r="G96" s="444"/>
      <c r="H96" s="444"/>
      <c r="I96" s="444"/>
      <c r="J96" s="444"/>
      <c r="K96" s="444"/>
      <c r="L96" s="444"/>
      <c r="M96" s="444"/>
      <c r="N96" s="444"/>
      <c r="O96" s="444"/>
      <c r="P96" s="444"/>
      <c r="Q96" s="444"/>
      <c r="R96" s="444"/>
      <c r="S96" s="444"/>
      <c r="T96" s="444"/>
      <c r="U96" s="444"/>
      <c r="V96" s="444"/>
      <c r="W96" s="444"/>
      <c r="X96" s="444"/>
      <c r="Y96" s="444"/>
      <c r="Z96" s="444"/>
      <c r="AA96" s="444"/>
      <c r="AB96" s="444"/>
      <c r="AC96" s="444"/>
      <c r="AD96" s="444"/>
      <c r="AE96" s="444"/>
      <c r="AF96" s="444"/>
      <c r="AG96" s="444"/>
      <c r="AH96" s="444"/>
      <c r="AI96" s="444"/>
      <c r="AJ96" s="444"/>
      <c r="AK96" s="444"/>
      <c r="AL96" s="444"/>
      <c r="AM96" s="444"/>
      <c r="AN96" s="444"/>
      <c r="AO96" s="444"/>
      <c r="AP96" s="444"/>
      <c r="AQ96" s="444"/>
      <c r="AR96" s="444"/>
    </row>
    <row r="97" spans="1:44" ht="15.75" customHeight="1">
      <c r="A97" s="444"/>
      <c r="B97" s="444"/>
      <c r="C97" s="444"/>
      <c r="D97" s="444"/>
      <c r="E97" s="444"/>
      <c r="F97" s="444"/>
      <c r="G97" s="444"/>
      <c r="H97" s="444"/>
      <c r="I97" s="444"/>
      <c r="J97" s="444"/>
      <c r="K97" s="444"/>
      <c r="L97" s="444"/>
      <c r="M97" s="444"/>
      <c r="N97" s="444"/>
      <c r="O97" s="444"/>
      <c r="P97" s="444"/>
      <c r="Q97" s="444"/>
      <c r="R97" s="444"/>
      <c r="S97" s="444"/>
      <c r="T97" s="444"/>
      <c r="U97" s="444"/>
      <c r="V97" s="444"/>
      <c r="W97" s="444"/>
      <c r="X97" s="444"/>
      <c r="Y97" s="444"/>
      <c r="Z97" s="444"/>
      <c r="AA97" s="444"/>
      <c r="AB97" s="444"/>
      <c r="AC97" s="444"/>
      <c r="AD97" s="444"/>
      <c r="AE97" s="444"/>
      <c r="AF97" s="444"/>
      <c r="AG97" s="444"/>
      <c r="AH97" s="444"/>
      <c r="AI97" s="444"/>
      <c r="AJ97" s="444"/>
      <c r="AK97" s="444"/>
      <c r="AL97" s="444"/>
      <c r="AM97" s="444"/>
      <c r="AN97" s="444"/>
      <c r="AO97" s="444"/>
      <c r="AP97" s="444"/>
      <c r="AQ97" s="444"/>
      <c r="AR97" s="444"/>
    </row>
    <row r="98" spans="1:44" ht="15.75" customHeight="1">
      <c r="A98" s="444"/>
      <c r="B98" s="444"/>
      <c r="C98" s="444"/>
      <c r="D98" s="444"/>
      <c r="E98" s="444"/>
      <c r="F98" s="444"/>
      <c r="G98" s="444"/>
      <c r="H98" s="444"/>
      <c r="I98" s="444"/>
      <c r="J98" s="444"/>
      <c r="K98" s="444"/>
      <c r="L98" s="444"/>
      <c r="M98" s="444"/>
      <c r="N98" s="444"/>
      <c r="O98" s="444"/>
      <c r="P98" s="444"/>
      <c r="Q98" s="444"/>
      <c r="R98" s="444"/>
      <c r="S98" s="444"/>
      <c r="T98" s="444"/>
      <c r="U98" s="444"/>
      <c r="V98" s="444"/>
      <c r="W98" s="444"/>
      <c r="X98" s="444"/>
      <c r="Y98" s="444"/>
      <c r="Z98" s="444"/>
      <c r="AA98" s="444"/>
      <c r="AB98" s="444"/>
      <c r="AC98" s="444"/>
      <c r="AD98" s="444"/>
      <c r="AE98" s="444"/>
      <c r="AF98" s="444"/>
      <c r="AG98" s="444"/>
      <c r="AH98" s="444"/>
      <c r="AI98" s="444"/>
      <c r="AJ98" s="444"/>
      <c r="AK98" s="444"/>
      <c r="AL98" s="444"/>
      <c r="AM98" s="444"/>
      <c r="AN98" s="444"/>
      <c r="AO98" s="444"/>
      <c r="AP98" s="444"/>
      <c r="AQ98" s="444"/>
      <c r="AR98" s="444"/>
    </row>
    <row r="99" spans="1:44" ht="15.75" customHeight="1">
      <c r="A99" s="444"/>
      <c r="B99" s="444"/>
      <c r="C99" s="444"/>
      <c r="D99" s="444"/>
      <c r="E99" s="444"/>
      <c r="F99" s="444"/>
      <c r="G99" s="444"/>
      <c r="H99" s="444"/>
      <c r="I99" s="444"/>
      <c r="J99" s="444"/>
      <c r="K99" s="444"/>
      <c r="L99" s="444"/>
      <c r="M99" s="444"/>
      <c r="N99" s="444"/>
      <c r="O99" s="444"/>
      <c r="P99" s="444"/>
      <c r="Q99" s="444"/>
      <c r="R99" s="444"/>
      <c r="S99" s="444"/>
      <c r="T99" s="444"/>
      <c r="U99" s="444"/>
      <c r="V99" s="444"/>
      <c r="W99" s="444"/>
      <c r="X99" s="444"/>
      <c r="Y99" s="444"/>
      <c r="Z99" s="444"/>
      <c r="AA99" s="444"/>
      <c r="AB99" s="444"/>
      <c r="AC99" s="444"/>
      <c r="AD99" s="444"/>
      <c r="AE99" s="444"/>
      <c r="AF99" s="444"/>
      <c r="AG99" s="444"/>
      <c r="AH99" s="444"/>
      <c r="AI99" s="444"/>
      <c r="AJ99" s="444"/>
      <c r="AK99" s="444"/>
      <c r="AL99" s="444"/>
      <c r="AM99" s="444"/>
      <c r="AN99" s="444"/>
      <c r="AO99" s="444"/>
      <c r="AP99" s="444"/>
      <c r="AQ99" s="444"/>
      <c r="AR99" s="444"/>
    </row>
    <row r="100" spans="1:44" ht="15.75" customHeight="1">
      <c r="A100" s="444"/>
      <c r="B100" s="444"/>
      <c r="C100" s="444"/>
      <c r="D100" s="444"/>
      <c r="E100" s="444"/>
      <c r="F100" s="444"/>
      <c r="G100" s="444"/>
      <c r="H100" s="444"/>
      <c r="I100" s="444"/>
      <c r="J100" s="444"/>
      <c r="K100" s="444"/>
      <c r="L100" s="444"/>
      <c r="M100" s="444"/>
      <c r="N100" s="444"/>
      <c r="O100" s="444"/>
      <c r="P100" s="444"/>
      <c r="Q100" s="444"/>
      <c r="R100" s="444"/>
      <c r="S100" s="444"/>
      <c r="T100" s="444"/>
      <c r="U100" s="444"/>
      <c r="V100" s="444"/>
      <c r="W100" s="444"/>
      <c r="X100" s="444"/>
      <c r="Y100" s="444"/>
      <c r="Z100" s="444"/>
      <c r="AA100" s="444"/>
      <c r="AB100" s="444"/>
      <c r="AC100" s="444"/>
      <c r="AD100" s="444"/>
      <c r="AE100" s="444"/>
      <c r="AF100" s="444"/>
      <c r="AG100" s="444"/>
      <c r="AH100" s="444"/>
      <c r="AI100" s="444"/>
      <c r="AJ100" s="444"/>
      <c r="AK100" s="444"/>
      <c r="AL100" s="444"/>
      <c r="AM100" s="444"/>
      <c r="AN100" s="444"/>
      <c r="AO100" s="444"/>
      <c r="AP100" s="444"/>
      <c r="AQ100" s="444"/>
      <c r="AR100" s="444"/>
    </row>
    <row r="101" spans="1:44" ht="15.75" customHeight="1">
      <c r="A101" s="444"/>
      <c r="B101" s="444"/>
      <c r="C101" s="444"/>
      <c r="D101" s="444"/>
      <c r="E101" s="444"/>
      <c r="F101" s="444"/>
      <c r="G101" s="444"/>
      <c r="H101" s="444"/>
      <c r="I101" s="444"/>
      <c r="J101" s="444"/>
      <c r="K101" s="444"/>
      <c r="L101" s="444"/>
      <c r="M101" s="444"/>
      <c r="N101" s="444"/>
      <c r="O101" s="444"/>
      <c r="P101" s="444"/>
      <c r="Q101" s="444"/>
      <c r="R101" s="444"/>
      <c r="S101" s="444"/>
      <c r="T101" s="444"/>
      <c r="U101" s="444"/>
      <c r="V101" s="444"/>
      <c r="W101" s="444"/>
      <c r="X101" s="444"/>
      <c r="Y101" s="444"/>
      <c r="Z101" s="444"/>
      <c r="AA101" s="444"/>
      <c r="AB101" s="444"/>
      <c r="AC101" s="444"/>
      <c r="AD101" s="444"/>
      <c r="AE101" s="444"/>
      <c r="AF101" s="444"/>
      <c r="AG101" s="444"/>
      <c r="AH101" s="444"/>
      <c r="AI101" s="444"/>
      <c r="AJ101" s="444"/>
      <c r="AK101" s="444"/>
      <c r="AL101" s="444"/>
      <c r="AM101" s="444"/>
      <c r="AN101" s="444"/>
      <c r="AO101" s="444"/>
      <c r="AP101" s="444"/>
      <c r="AQ101" s="444"/>
      <c r="AR101" s="444"/>
    </row>
    <row r="102" spans="1:44" ht="15.75" customHeight="1">
      <c r="A102" s="444"/>
      <c r="B102" s="444"/>
      <c r="C102" s="444"/>
      <c r="D102" s="444"/>
      <c r="E102" s="444"/>
      <c r="F102" s="444"/>
      <c r="G102" s="444"/>
      <c r="H102" s="444"/>
      <c r="I102" s="444"/>
      <c r="J102" s="444"/>
      <c r="K102" s="444"/>
      <c r="L102" s="444"/>
      <c r="M102" s="444"/>
      <c r="N102" s="444"/>
      <c r="O102" s="444"/>
      <c r="P102" s="444"/>
      <c r="Q102" s="444"/>
      <c r="R102" s="444"/>
      <c r="S102" s="444"/>
      <c r="T102" s="444"/>
      <c r="U102" s="444"/>
      <c r="V102" s="444"/>
      <c r="W102" s="444"/>
      <c r="X102" s="444"/>
      <c r="Y102" s="444"/>
      <c r="Z102" s="444"/>
      <c r="AA102" s="444"/>
      <c r="AB102" s="444"/>
      <c r="AC102" s="444"/>
      <c r="AD102" s="444"/>
      <c r="AE102" s="444"/>
      <c r="AF102" s="444"/>
      <c r="AG102" s="444"/>
      <c r="AH102" s="444"/>
      <c r="AI102" s="444"/>
      <c r="AJ102" s="444"/>
      <c r="AK102" s="444"/>
      <c r="AL102" s="444"/>
      <c r="AM102" s="444"/>
      <c r="AN102" s="444"/>
      <c r="AO102" s="444"/>
      <c r="AP102" s="444"/>
      <c r="AQ102" s="444"/>
      <c r="AR102" s="444"/>
    </row>
    <row r="103" spans="1:44" ht="15.75" customHeight="1">
      <c r="A103" s="444"/>
      <c r="B103" s="444"/>
      <c r="C103" s="444"/>
      <c r="D103" s="444"/>
      <c r="E103" s="444"/>
      <c r="F103" s="444"/>
      <c r="G103" s="444"/>
      <c r="H103" s="444"/>
      <c r="I103" s="444"/>
      <c r="J103" s="444"/>
      <c r="K103" s="444"/>
      <c r="L103" s="444"/>
      <c r="M103" s="444"/>
      <c r="N103" s="444"/>
      <c r="O103" s="444"/>
      <c r="P103" s="444"/>
      <c r="Q103" s="444"/>
      <c r="R103" s="444"/>
      <c r="S103" s="444"/>
      <c r="T103" s="444"/>
      <c r="U103" s="444"/>
      <c r="V103" s="444"/>
      <c r="W103" s="444"/>
      <c r="X103" s="444"/>
      <c r="Y103" s="444"/>
      <c r="Z103" s="444"/>
      <c r="AA103" s="444"/>
      <c r="AB103" s="444"/>
      <c r="AC103" s="444"/>
      <c r="AD103" s="444"/>
      <c r="AE103" s="444"/>
      <c r="AF103" s="444"/>
      <c r="AG103" s="444"/>
      <c r="AH103" s="444"/>
      <c r="AI103" s="444"/>
      <c r="AJ103" s="444"/>
      <c r="AK103" s="444"/>
      <c r="AL103" s="444"/>
      <c r="AM103" s="444"/>
      <c r="AN103" s="444"/>
      <c r="AO103" s="444"/>
      <c r="AP103" s="444"/>
      <c r="AQ103" s="444"/>
      <c r="AR103" s="444"/>
    </row>
    <row r="104" spans="1:44" ht="15.75" customHeight="1">
      <c r="A104" s="444"/>
      <c r="B104" s="444"/>
      <c r="C104" s="444"/>
      <c r="D104" s="444"/>
      <c r="E104" s="444"/>
      <c r="F104" s="444"/>
      <c r="G104" s="444"/>
      <c r="H104" s="444"/>
      <c r="I104" s="444"/>
      <c r="J104" s="444"/>
      <c r="K104" s="444"/>
      <c r="L104" s="444"/>
      <c r="M104" s="444"/>
      <c r="N104" s="444"/>
      <c r="O104" s="444"/>
      <c r="P104" s="444"/>
      <c r="Q104" s="444"/>
      <c r="R104" s="444"/>
      <c r="S104" s="444"/>
      <c r="T104" s="444"/>
      <c r="U104" s="444"/>
      <c r="V104" s="444"/>
      <c r="W104" s="444"/>
      <c r="X104" s="444"/>
      <c r="Y104" s="444"/>
      <c r="Z104" s="444"/>
      <c r="AA104" s="444"/>
      <c r="AB104" s="444"/>
      <c r="AC104" s="444"/>
      <c r="AD104" s="444"/>
      <c r="AE104" s="444"/>
      <c r="AF104" s="444"/>
      <c r="AG104" s="444"/>
      <c r="AH104" s="444"/>
      <c r="AI104" s="444"/>
      <c r="AJ104" s="444"/>
      <c r="AK104" s="444"/>
      <c r="AL104" s="444"/>
      <c r="AM104" s="444"/>
      <c r="AN104" s="444"/>
      <c r="AO104" s="444"/>
      <c r="AP104" s="444"/>
      <c r="AQ104" s="444"/>
      <c r="AR104" s="444"/>
    </row>
    <row r="105" spans="1:44" ht="15.75" customHeight="1">
      <c r="A105" s="444"/>
      <c r="B105" s="444"/>
      <c r="C105" s="444"/>
      <c r="D105" s="444"/>
      <c r="E105" s="444"/>
      <c r="F105" s="444"/>
      <c r="G105" s="444"/>
      <c r="H105" s="444"/>
      <c r="I105" s="444"/>
      <c r="J105" s="444"/>
      <c r="K105" s="444"/>
      <c r="L105" s="444"/>
      <c r="M105" s="444"/>
      <c r="N105" s="444"/>
      <c r="O105" s="444"/>
      <c r="P105" s="444"/>
      <c r="Q105" s="444"/>
      <c r="R105" s="444"/>
      <c r="S105" s="444"/>
      <c r="T105" s="444"/>
      <c r="U105" s="444"/>
      <c r="V105" s="444"/>
      <c r="W105" s="444"/>
      <c r="X105" s="444"/>
      <c r="Y105" s="444"/>
      <c r="Z105" s="444"/>
      <c r="AA105" s="444"/>
      <c r="AB105" s="444"/>
      <c r="AC105" s="444"/>
      <c r="AD105" s="444"/>
      <c r="AE105" s="444"/>
      <c r="AF105" s="444"/>
      <c r="AG105" s="444"/>
      <c r="AH105" s="444"/>
      <c r="AI105" s="444"/>
      <c r="AJ105" s="444"/>
      <c r="AK105" s="444"/>
      <c r="AL105" s="444"/>
      <c r="AM105" s="444"/>
      <c r="AN105" s="444"/>
      <c r="AO105" s="444"/>
      <c r="AP105" s="444"/>
      <c r="AQ105" s="444"/>
      <c r="AR105" s="444"/>
    </row>
    <row r="106" spans="1:44" ht="15.75" customHeight="1">
      <c r="A106" s="444"/>
      <c r="B106" s="444"/>
      <c r="C106" s="444"/>
      <c r="D106" s="444"/>
      <c r="E106" s="444"/>
      <c r="F106" s="444"/>
      <c r="G106" s="444"/>
      <c r="H106" s="444"/>
      <c r="I106" s="444"/>
      <c r="J106" s="444"/>
      <c r="K106" s="444"/>
      <c r="L106" s="444"/>
      <c r="M106" s="444"/>
      <c r="N106" s="444"/>
      <c r="O106" s="444"/>
      <c r="P106" s="444"/>
      <c r="Q106" s="444"/>
      <c r="R106" s="444"/>
      <c r="S106" s="444"/>
      <c r="T106" s="444"/>
      <c r="U106" s="444"/>
      <c r="V106" s="444"/>
      <c r="W106" s="444"/>
      <c r="X106" s="444"/>
      <c r="Y106" s="444"/>
      <c r="Z106" s="444"/>
      <c r="AA106" s="444"/>
      <c r="AB106" s="444"/>
      <c r="AC106" s="444"/>
      <c r="AD106" s="444"/>
      <c r="AE106" s="444"/>
      <c r="AF106" s="444"/>
      <c r="AG106" s="444"/>
      <c r="AH106" s="444"/>
      <c r="AI106" s="444"/>
      <c r="AJ106" s="444"/>
      <c r="AK106" s="444"/>
      <c r="AL106" s="444"/>
      <c r="AM106" s="444"/>
      <c r="AN106" s="444"/>
      <c r="AO106" s="444"/>
      <c r="AP106" s="444"/>
      <c r="AQ106" s="444"/>
      <c r="AR106" s="444"/>
    </row>
    <row r="107" spans="1:44" ht="15.75" customHeight="1">
      <c r="A107" s="444"/>
      <c r="B107" s="444"/>
      <c r="C107" s="444"/>
      <c r="D107" s="444"/>
      <c r="E107" s="444"/>
      <c r="F107" s="444"/>
      <c r="G107" s="444"/>
      <c r="H107" s="444"/>
      <c r="I107" s="444"/>
      <c r="J107" s="444"/>
      <c r="K107" s="444"/>
      <c r="L107" s="444"/>
      <c r="M107" s="444"/>
      <c r="N107" s="444"/>
      <c r="O107" s="444"/>
      <c r="P107" s="444"/>
      <c r="Q107" s="444"/>
      <c r="R107" s="444"/>
      <c r="S107" s="444"/>
      <c r="T107" s="444"/>
      <c r="U107" s="444"/>
      <c r="V107" s="444"/>
      <c r="W107" s="444"/>
      <c r="X107" s="444"/>
      <c r="Y107" s="444"/>
      <c r="Z107" s="444"/>
      <c r="AA107" s="444"/>
      <c r="AB107" s="444"/>
      <c r="AC107" s="444"/>
      <c r="AD107" s="444"/>
      <c r="AE107" s="444"/>
      <c r="AF107" s="444"/>
      <c r="AG107" s="444"/>
      <c r="AH107" s="444"/>
      <c r="AI107" s="444"/>
      <c r="AJ107" s="444"/>
      <c r="AK107" s="444"/>
      <c r="AL107" s="444"/>
      <c r="AM107" s="444"/>
      <c r="AN107" s="444"/>
      <c r="AO107" s="444"/>
      <c r="AP107" s="444"/>
      <c r="AQ107" s="444"/>
      <c r="AR107" s="444"/>
    </row>
    <row r="108" spans="1:44" ht="15.75" customHeight="1">
      <c r="A108" s="444"/>
      <c r="B108" s="444"/>
      <c r="C108" s="444"/>
      <c r="D108" s="444"/>
      <c r="E108" s="444"/>
      <c r="F108" s="444"/>
      <c r="G108" s="444"/>
      <c r="H108" s="444"/>
      <c r="I108" s="444"/>
      <c r="J108" s="444"/>
      <c r="K108" s="444"/>
      <c r="L108" s="444"/>
      <c r="M108" s="444"/>
      <c r="N108" s="444"/>
      <c r="O108" s="444"/>
      <c r="P108" s="444"/>
      <c r="Q108" s="444"/>
      <c r="R108" s="444"/>
      <c r="S108" s="444"/>
      <c r="T108" s="444"/>
      <c r="U108" s="444"/>
      <c r="V108" s="444"/>
      <c r="W108" s="444"/>
      <c r="X108" s="444"/>
      <c r="Y108" s="444"/>
      <c r="Z108" s="444"/>
      <c r="AA108" s="444"/>
      <c r="AB108" s="444"/>
      <c r="AC108" s="444"/>
      <c r="AD108" s="444"/>
      <c r="AE108" s="444"/>
      <c r="AF108" s="444"/>
      <c r="AG108" s="444"/>
      <c r="AH108" s="444"/>
      <c r="AI108" s="444"/>
      <c r="AJ108" s="444"/>
      <c r="AK108" s="444"/>
      <c r="AL108" s="444"/>
      <c r="AM108" s="444"/>
      <c r="AN108" s="444"/>
      <c r="AO108" s="444"/>
      <c r="AP108" s="444"/>
      <c r="AQ108" s="444"/>
      <c r="AR108" s="444"/>
    </row>
    <row r="109" spans="1:44" ht="15.75" customHeight="1">
      <c r="A109" s="444"/>
      <c r="B109" s="444"/>
      <c r="C109" s="444"/>
      <c r="D109" s="444"/>
      <c r="E109" s="444"/>
      <c r="F109" s="444"/>
      <c r="G109" s="444"/>
      <c r="H109" s="444"/>
      <c r="I109" s="444"/>
      <c r="J109" s="444"/>
      <c r="K109" s="444"/>
      <c r="L109" s="444"/>
      <c r="M109" s="444"/>
      <c r="N109" s="444"/>
      <c r="O109" s="444"/>
      <c r="P109" s="444"/>
      <c r="Q109" s="444"/>
      <c r="R109" s="444"/>
      <c r="S109" s="444"/>
      <c r="T109" s="444"/>
      <c r="U109" s="444"/>
      <c r="V109" s="444"/>
      <c r="W109" s="444"/>
      <c r="X109" s="444"/>
      <c r="Y109" s="444"/>
      <c r="Z109" s="444"/>
      <c r="AA109" s="444"/>
      <c r="AB109" s="444"/>
      <c r="AC109" s="444"/>
      <c r="AD109" s="444"/>
      <c r="AE109" s="444"/>
      <c r="AF109" s="444"/>
      <c r="AG109" s="444"/>
      <c r="AH109" s="444"/>
      <c r="AI109" s="444"/>
      <c r="AJ109" s="444"/>
      <c r="AK109" s="444"/>
      <c r="AL109" s="444"/>
      <c r="AM109" s="444"/>
      <c r="AN109" s="444"/>
      <c r="AO109" s="444"/>
      <c r="AP109" s="444"/>
      <c r="AQ109" s="444"/>
      <c r="AR109" s="444"/>
    </row>
    <row r="110" spans="1:44" ht="15.75" customHeight="1">
      <c r="A110" s="444"/>
      <c r="B110" s="444"/>
      <c r="C110" s="444"/>
      <c r="D110" s="444"/>
      <c r="E110" s="444"/>
      <c r="F110" s="444"/>
      <c r="G110" s="444"/>
      <c r="H110" s="444"/>
      <c r="I110" s="444"/>
      <c r="J110" s="444"/>
      <c r="K110" s="444"/>
      <c r="L110" s="444"/>
      <c r="M110" s="444"/>
      <c r="N110" s="444"/>
      <c r="O110" s="444"/>
      <c r="P110" s="444"/>
      <c r="Q110" s="444"/>
      <c r="R110" s="444"/>
      <c r="S110" s="444"/>
      <c r="T110" s="444"/>
      <c r="U110" s="444"/>
      <c r="V110" s="444"/>
      <c r="W110" s="444"/>
      <c r="X110" s="444"/>
      <c r="Y110" s="444"/>
      <c r="Z110" s="444"/>
      <c r="AA110" s="444"/>
      <c r="AB110" s="444"/>
      <c r="AC110" s="444"/>
      <c r="AD110" s="444"/>
      <c r="AE110" s="444"/>
      <c r="AF110" s="444"/>
      <c r="AG110" s="444"/>
      <c r="AH110" s="444"/>
      <c r="AI110" s="444"/>
      <c r="AJ110" s="444"/>
      <c r="AK110" s="444"/>
      <c r="AL110" s="444"/>
      <c r="AM110" s="444"/>
      <c r="AN110" s="444"/>
      <c r="AO110" s="444"/>
      <c r="AP110" s="444"/>
      <c r="AQ110" s="444"/>
      <c r="AR110" s="444"/>
    </row>
    <row r="111" spans="1:44" ht="15.75" customHeight="1">
      <c r="A111" s="444"/>
      <c r="B111" s="444"/>
      <c r="C111" s="444"/>
      <c r="D111" s="444"/>
      <c r="E111" s="444"/>
      <c r="F111" s="444"/>
      <c r="G111" s="444"/>
      <c r="H111" s="444"/>
      <c r="I111" s="444"/>
      <c r="J111" s="444"/>
      <c r="K111" s="444"/>
      <c r="L111" s="444"/>
      <c r="M111" s="444"/>
      <c r="N111" s="444"/>
      <c r="O111" s="444"/>
      <c r="P111" s="444"/>
      <c r="Q111" s="444"/>
      <c r="R111" s="444"/>
      <c r="S111" s="444"/>
      <c r="T111" s="444"/>
      <c r="U111" s="444"/>
      <c r="V111" s="444"/>
      <c r="W111" s="444"/>
      <c r="X111" s="444"/>
      <c r="Y111" s="444"/>
      <c r="Z111" s="444"/>
      <c r="AA111" s="444"/>
      <c r="AB111" s="444"/>
      <c r="AC111" s="444"/>
      <c r="AD111" s="444"/>
      <c r="AE111" s="444"/>
      <c r="AF111" s="444"/>
      <c r="AG111" s="444"/>
      <c r="AH111" s="444"/>
      <c r="AI111" s="444"/>
      <c r="AJ111" s="444"/>
      <c r="AK111" s="444"/>
      <c r="AL111" s="444"/>
      <c r="AM111" s="444"/>
      <c r="AN111" s="444"/>
      <c r="AO111" s="444"/>
      <c r="AP111" s="444"/>
      <c r="AQ111" s="444"/>
      <c r="AR111" s="444"/>
    </row>
    <row r="112" spans="1:44" ht="15.75" customHeight="1">
      <c r="A112" s="444"/>
      <c r="B112" s="444"/>
      <c r="C112" s="444"/>
      <c r="D112" s="444"/>
      <c r="E112" s="444"/>
      <c r="F112" s="444"/>
      <c r="G112" s="444"/>
      <c r="H112" s="444"/>
      <c r="I112" s="444"/>
      <c r="J112" s="444"/>
      <c r="K112" s="444"/>
      <c r="L112" s="444"/>
      <c r="M112" s="444"/>
      <c r="N112" s="444"/>
      <c r="O112" s="444"/>
      <c r="P112" s="444"/>
      <c r="Q112" s="444"/>
      <c r="R112" s="444"/>
      <c r="S112" s="444"/>
      <c r="T112" s="444"/>
      <c r="U112" s="444"/>
      <c r="V112" s="444"/>
      <c r="W112" s="444"/>
      <c r="X112" s="444"/>
      <c r="Y112" s="444"/>
      <c r="Z112" s="444"/>
      <c r="AA112" s="444"/>
      <c r="AB112" s="444"/>
      <c r="AC112" s="444"/>
      <c r="AD112" s="444"/>
      <c r="AE112" s="444"/>
      <c r="AF112" s="444"/>
      <c r="AG112" s="444"/>
      <c r="AH112" s="444"/>
      <c r="AI112" s="444"/>
      <c r="AJ112" s="444"/>
      <c r="AK112" s="444"/>
      <c r="AL112" s="444"/>
      <c r="AM112" s="444"/>
      <c r="AN112" s="444"/>
      <c r="AO112" s="444"/>
      <c r="AP112" s="444"/>
      <c r="AQ112" s="444"/>
      <c r="AR112" s="444"/>
    </row>
    <row r="113" spans="1:44" ht="15.75" customHeight="1">
      <c r="A113" s="444"/>
      <c r="B113" s="444"/>
      <c r="C113" s="444"/>
      <c r="D113" s="444"/>
      <c r="E113" s="444"/>
      <c r="F113" s="444"/>
      <c r="G113" s="444"/>
      <c r="H113" s="444"/>
      <c r="I113" s="444"/>
      <c r="J113" s="444"/>
      <c r="K113" s="444"/>
      <c r="L113" s="444"/>
      <c r="M113" s="444"/>
      <c r="N113" s="444"/>
      <c r="O113" s="444"/>
      <c r="P113" s="444"/>
      <c r="Q113" s="444"/>
      <c r="R113" s="444"/>
      <c r="S113" s="444"/>
      <c r="T113" s="444"/>
      <c r="U113" s="444"/>
      <c r="V113" s="444"/>
      <c r="W113" s="444"/>
      <c r="X113" s="444"/>
      <c r="Y113" s="444"/>
      <c r="Z113" s="444"/>
      <c r="AA113" s="444"/>
      <c r="AB113" s="444"/>
      <c r="AC113" s="444"/>
      <c r="AD113" s="444"/>
      <c r="AE113" s="444"/>
      <c r="AF113" s="444"/>
      <c r="AG113" s="444"/>
      <c r="AH113" s="444"/>
      <c r="AI113" s="444"/>
      <c r="AJ113" s="444"/>
      <c r="AK113" s="444"/>
      <c r="AL113" s="444"/>
      <c r="AM113" s="444"/>
      <c r="AN113" s="444"/>
      <c r="AO113" s="444"/>
      <c r="AP113" s="444"/>
      <c r="AQ113" s="444"/>
      <c r="AR113" s="444"/>
    </row>
    <row r="114" spans="1:44" ht="15.75" customHeight="1">
      <c r="A114" s="444"/>
      <c r="B114" s="444"/>
      <c r="C114" s="444"/>
      <c r="D114" s="444"/>
      <c r="E114" s="444"/>
      <c r="F114" s="444"/>
      <c r="G114" s="444"/>
      <c r="H114" s="444"/>
      <c r="I114" s="444"/>
      <c r="J114" s="444"/>
      <c r="K114" s="444"/>
      <c r="L114" s="444"/>
      <c r="M114" s="444"/>
      <c r="N114" s="444"/>
      <c r="O114" s="444"/>
      <c r="P114" s="444"/>
      <c r="Q114" s="444"/>
      <c r="R114" s="444"/>
      <c r="S114" s="444"/>
      <c r="T114" s="444"/>
      <c r="U114" s="444"/>
      <c r="V114" s="444"/>
      <c r="W114" s="444"/>
      <c r="X114" s="444"/>
      <c r="Y114" s="444"/>
      <c r="Z114" s="444"/>
      <c r="AA114" s="444"/>
      <c r="AB114" s="444"/>
      <c r="AC114" s="444"/>
      <c r="AD114" s="444"/>
      <c r="AE114" s="444"/>
      <c r="AF114" s="444"/>
      <c r="AG114" s="444"/>
      <c r="AH114" s="444"/>
      <c r="AI114" s="444"/>
      <c r="AJ114" s="444"/>
      <c r="AK114" s="444"/>
      <c r="AL114" s="444"/>
      <c r="AM114" s="444"/>
      <c r="AN114" s="444"/>
      <c r="AO114" s="444"/>
      <c r="AP114" s="444"/>
      <c r="AQ114" s="444"/>
      <c r="AR114" s="444"/>
    </row>
    <row r="115" spans="1:44" ht="15.75" customHeight="1">
      <c r="A115" s="444"/>
      <c r="B115" s="444"/>
      <c r="C115" s="444"/>
      <c r="D115" s="444"/>
      <c r="E115" s="444"/>
      <c r="F115" s="444"/>
      <c r="G115" s="444"/>
      <c r="H115" s="444"/>
      <c r="I115" s="444"/>
      <c r="J115" s="444"/>
      <c r="K115" s="444"/>
      <c r="L115" s="444"/>
      <c r="M115" s="444"/>
      <c r="N115" s="444"/>
      <c r="O115" s="444"/>
      <c r="P115" s="444"/>
      <c r="Q115" s="444"/>
      <c r="R115" s="444"/>
      <c r="S115" s="444"/>
      <c r="T115" s="444"/>
      <c r="U115" s="444"/>
      <c r="V115" s="444"/>
      <c r="W115" s="444"/>
      <c r="X115" s="444"/>
      <c r="Y115" s="444"/>
      <c r="Z115" s="444"/>
      <c r="AA115" s="444"/>
      <c r="AB115" s="444"/>
      <c r="AC115" s="444"/>
      <c r="AD115" s="444"/>
      <c r="AE115" s="444"/>
      <c r="AF115" s="444"/>
      <c r="AG115" s="444"/>
      <c r="AH115" s="444"/>
      <c r="AI115" s="444"/>
      <c r="AJ115" s="444"/>
      <c r="AK115" s="444"/>
      <c r="AL115" s="444"/>
      <c r="AM115" s="444"/>
      <c r="AN115" s="444"/>
      <c r="AO115" s="444"/>
      <c r="AP115" s="444"/>
      <c r="AQ115" s="444"/>
      <c r="AR115" s="444"/>
    </row>
    <row r="116" spans="1:44" ht="15.75" customHeight="1">
      <c r="A116" s="444"/>
      <c r="B116" s="444"/>
      <c r="C116" s="444"/>
      <c r="D116" s="444"/>
      <c r="E116" s="444"/>
      <c r="F116" s="444"/>
      <c r="G116" s="444"/>
      <c r="H116" s="444"/>
      <c r="I116" s="444"/>
      <c r="J116" s="444"/>
      <c r="K116" s="444"/>
      <c r="L116" s="444"/>
      <c r="M116" s="444"/>
      <c r="N116" s="444"/>
      <c r="O116" s="444"/>
      <c r="P116" s="444"/>
      <c r="Q116" s="444"/>
      <c r="R116" s="444"/>
      <c r="S116" s="444"/>
      <c r="T116" s="444"/>
      <c r="U116" s="444"/>
      <c r="V116" s="444"/>
      <c r="W116" s="444"/>
      <c r="X116" s="444"/>
      <c r="Y116" s="444"/>
      <c r="Z116" s="444"/>
      <c r="AA116" s="444"/>
      <c r="AB116" s="444"/>
      <c r="AC116" s="444"/>
      <c r="AD116" s="444"/>
      <c r="AE116" s="444"/>
      <c r="AF116" s="444"/>
      <c r="AG116" s="444"/>
      <c r="AH116" s="444"/>
      <c r="AI116" s="444"/>
      <c r="AJ116" s="444"/>
      <c r="AK116" s="444"/>
      <c r="AL116" s="444"/>
      <c r="AM116" s="444"/>
      <c r="AN116" s="444"/>
      <c r="AO116" s="444"/>
      <c r="AP116" s="444"/>
      <c r="AQ116" s="444"/>
      <c r="AR116" s="444"/>
    </row>
    <row r="117" spans="1:44" ht="15.75" customHeight="1">
      <c r="A117" s="444"/>
      <c r="B117" s="444"/>
      <c r="C117" s="444"/>
      <c r="D117" s="444"/>
      <c r="E117" s="444"/>
      <c r="F117" s="444"/>
      <c r="G117" s="444"/>
      <c r="H117" s="444"/>
      <c r="I117" s="444"/>
      <c r="J117" s="444"/>
      <c r="K117" s="444"/>
      <c r="L117" s="444"/>
      <c r="M117" s="444"/>
      <c r="N117" s="444"/>
      <c r="O117" s="444"/>
      <c r="P117" s="444"/>
      <c r="Q117" s="444"/>
      <c r="R117" s="444"/>
      <c r="S117" s="444"/>
      <c r="T117" s="444"/>
      <c r="U117" s="444"/>
      <c r="V117" s="444"/>
      <c r="W117" s="444"/>
      <c r="X117" s="444"/>
      <c r="Y117" s="444"/>
      <c r="Z117" s="444"/>
      <c r="AA117" s="444"/>
      <c r="AB117" s="444"/>
      <c r="AC117" s="444"/>
      <c r="AD117" s="444"/>
      <c r="AE117" s="444"/>
      <c r="AF117" s="444"/>
      <c r="AG117" s="444"/>
      <c r="AH117" s="444"/>
      <c r="AI117" s="444"/>
      <c r="AJ117" s="444"/>
      <c r="AK117" s="444"/>
      <c r="AL117" s="444"/>
      <c r="AM117" s="444"/>
      <c r="AN117" s="444"/>
      <c r="AO117" s="444"/>
      <c r="AP117" s="444"/>
      <c r="AQ117" s="444"/>
      <c r="AR117" s="444"/>
    </row>
    <row r="118" spans="1:44" ht="15.75" customHeight="1">
      <c r="A118" s="444"/>
      <c r="B118" s="444"/>
      <c r="C118" s="444"/>
      <c r="D118" s="444"/>
      <c r="E118" s="444"/>
      <c r="F118" s="444"/>
      <c r="G118" s="444"/>
      <c r="H118" s="444"/>
      <c r="I118" s="444"/>
      <c r="J118" s="444"/>
      <c r="K118" s="444"/>
      <c r="L118" s="444"/>
      <c r="M118" s="444"/>
      <c r="N118" s="444"/>
      <c r="O118" s="444"/>
      <c r="P118" s="444"/>
      <c r="Q118" s="444"/>
      <c r="R118" s="444"/>
      <c r="S118" s="444"/>
      <c r="T118" s="444"/>
      <c r="U118" s="444"/>
      <c r="V118" s="444"/>
      <c r="W118" s="444"/>
      <c r="X118" s="444"/>
      <c r="Y118" s="444"/>
      <c r="Z118" s="444"/>
      <c r="AA118" s="444"/>
      <c r="AB118" s="444"/>
      <c r="AC118" s="444"/>
      <c r="AD118" s="444"/>
      <c r="AE118" s="444"/>
      <c r="AF118" s="444"/>
      <c r="AG118" s="444"/>
      <c r="AH118" s="444"/>
      <c r="AI118" s="444"/>
      <c r="AJ118" s="444"/>
      <c r="AK118" s="444"/>
      <c r="AL118" s="444"/>
      <c r="AM118" s="444"/>
      <c r="AN118" s="444"/>
      <c r="AO118" s="444"/>
      <c r="AP118" s="444"/>
      <c r="AQ118" s="444"/>
      <c r="AR118" s="444"/>
    </row>
    <row r="119" spans="1:44" ht="15.75" customHeight="1">
      <c r="A119" s="444"/>
      <c r="B119" s="444"/>
      <c r="C119" s="444"/>
      <c r="D119" s="444"/>
      <c r="E119" s="444"/>
      <c r="F119" s="444"/>
      <c r="G119" s="444"/>
      <c r="H119" s="444"/>
      <c r="I119" s="444"/>
      <c r="J119" s="444"/>
      <c r="K119" s="444"/>
      <c r="L119" s="444"/>
      <c r="M119" s="444"/>
      <c r="N119" s="444"/>
      <c r="O119" s="444"/>
      <c r="P119" s="444"/>
      <c r="Q119" s="444"/>
      <c r="R119" s="444"/>
      <c r="S119" s="444"/>
      <c r="T119" s="444"/>
      <c r="U119" s="444"/>
      <c r="V119" s="444"/>
      <c r="W119" s="444"/>
      <c r="X119" s="444"/>
      <c r="Y119" s="444"/>
      <c r="Z119" s="444"/>
      <c r="AA119" s="444"/>
      <c r="AB119" s="444"/>
      <c r="AC119" s="444"/>
      <c r="AD119" s="444"/>
      <c r="AE119" s="444"/>
      <c r="AF119" s="444"/>
      <c r="AG119" s="444"/>
      <c r="AH119" s="444"/>
      <c r="AI119" s="444"/>
      <c r="AJ119" s="444"/>
      <c r="AK119" s="444"/>
      <c r="AL119" s="444"/>
      <c r="AM119" s="444"/>
      <c r="AN119" s="444"/>
      <c r="AO119" s="444"/>
      <c r="AP119" s="444"/>
      <c r="AQ119" s="444"/>
      <c r="AR119" s="444"/>
    </row>
    <row r="120" spans="1:44" ht="15.75" customHeight="1">
      <c r="A120" s="444"/>
      <c r="B120" s="444"/>
      <c r="C120" s="444"/>
      <c r="D120" s="444"/>
      <c r="E120" s="444"/>
      <c r="F120" s="444"/>
      <c r="G120" s="444"/>
      <c r="H120" s="444"/>
      <c r="I120" s="444"/>
      <c r="J120" s="444"/>
      <c r="K120" s="444"/>
      <c r="L120" s="444"/>
      <c r="M120" s="444"/>
      <c r="N120" s="444"/>
      <c r="O120" s="444"/>
      <c r="P120" s="444"/>
      <c r="Q120" s="444"/>
      <c r="R120" s="444"/>
      <c r="S120" s="444"/>
      <c r="T120" s="444"/>
      <c r="U120" s="444"/>
      <c r="V120" s="444"/>
      <c r="W120" s="444"/>
      <c r="X120" s="444"/>
      <c r="Y120" s="444"/>
      <c r="Z120" s="444"/>
      <c r="AA120" s="444"/>
      <c r="AB120" s="444"/>
      <c r="AC120" s="444"/>
      <c r="AD120" s="444"/>
      <c r="AE120" s="444"/>
      <c r="AF120" s="444"/>
      <c r="AG120" s="444"/>
      <c r="AH120" s="444"/>
      <c r="AI120" s="444"/>
      <c r="AJ120" s="444"/>
      <c r="AK120" s="444"/>
      <c r="AL120" s="444"/>
      <c r="AM120" s="444"/>
      <c r="AN120" s="444"/>
      <c r="AO120" s="444"/>
      <c r="AP120" s="444"/>
      <c r="AQ120" s="444"/>
      <c r="AR120" s="444"/>
    </row>
    <row r="121" spans="1:44" ht="15.75" customHeight="1">
      <c r="A121" s="444"/>
      <c r="B121" s="444"/>
      <c r="C121" s="444"/>
      <c r="D121" s="444"/>
      <c r="E121" s="444"/>
      <c r="F121" s="444"/>
      <c r="G121" s="444"/>
      <c r="H121" s="444"/>
      <c r="I121" s="444"/>
      <c r="J121" s="444"/>
      <c r="K121" s="444"/>
      <c r="L121" s="444"/>
      <c r="M121" s="444"/>
      <c r="N121" s="444"/>
      <c r="O121" s="444"/>
      <c r="P121" s="444"/>
      <c r="Q121" s="444"/>
      <c r="R121" s="444"/>
      <c r="S121" s="444"/>
      <c r="T121" s="444"/>
      <c r="U121" s="444"/>
      <c r="V121" s="444"/>
      <c r="W121" s="444"/>
      <c r="X121" s="444"/>
      <c r="Y121" s="444"/>
      <c r="Z121" s="444"/>
      <c r="AA121" s="444"/>
      <c r="AB121" s="444"/>
      <c r="AC121" s="444"/>
      <c r="AD121" s="444"/>
      <c r="AE121" s="444"/>
      <c r="AF121" s="444"/>
      <c r="AG121" s="444"/>
      <c r="AH121" s="444"/>
      <c r="AI121" s="444"/>
      <c r="AJ121" s="444"/>
      <c r="AK121" s="444"/>
      <c r="AL121" s="444"/>
      <c r="AM121" s="444"/>
      <c r="AN121" s="444"/>
      <c r="AO121" s="444"/>
      <c r="AP121" s="444"/>
      <c r="AQ121" s="444"/>
      <c r="AR121" s="444"/>
    </row>
    <row r="122" spans="1:44" ht="15.75" customHeight="1">
      <c r="A122" s="444"/>
      <c r="B122" s="444"/>
      <c r="C122" s="444"/>
      <c r="D122" s="444"/>
      <c r="E122" s="444"/>
      <c r="F122" s="444"/>
      <c r="G122" s="444"/>
      <c r="H122" s="444"/>
      <c r="I122" s="444"/>
      <c r="J122" s="444"/>
      <c r="K122" s="444"/>
      <c r="L122" s="444"/>
      <c r="M122" s="444"/>
      <c r="N122" s="444"/>
      <c r="O122" s="444"/>
      <c r="P122" s="444"/>
      <c r="Q122" s="444"/>
      <c r="R122" s="444"/>
      <c r="S122" s="444"/>
      <c r="T122" s="444"/>
      <c r="U122" s="444"/>
      <c r="V122" s="444"/>
      <c r="W122" s="444"/>
      <c r="X122" s="444"/>
      <c r="Y122" s="444"/>
      <c r="Z122" s="444"/>
      <c r="AA122" s="444"/>
      <c r="AB122" s="444"/>
      <c r="AC122" s="444"/>
      <c r="AD122" s="444"/>
      <c r="AE122" s="444"/>
      <c r="AF122" s="444"/>
      <c r="AG122" s="444"/>
      <c r="AH122" s="444"/>
      <c r="AI122" s="444"/>
      <c r="AJ122" s="444"/>
      <c r="AK122" s="444"/>
      <c r="AL122" s="444"/>
      <c r="AM122" s="444"/>
      <c r="AN122" s="444"/>
      <c r="AO122" s="444"/>
      <c r="AP122" s="444"/>
      <c r="AQ122" s="444"/>
      <c r="AR122" s="444"/>
    </row>
    <row r="123" spans="1:44" ht="15.75" customHeight="1">
      <c r="A123" s="444"/>
      <c r="B123" s="444"/>
      <c r="C123" s="444"/>
      <c r="D123" s="444"/>
      <c r="E123" s="444"/>
      <c r="F123" s="444"/>
      <c r="G123" s="444"/>
      <c r="H123" s="444"/>
      <c r="I123" s="444"/>
      <c r="J123" s="444"/>
      <c r="K123" s="444"/>
      <c r="L123" s="444"/>
      <c r="M123" s="444"/>
      <c r="N123" s="444"/>
      <c r="O123" s="444"/>
      <c r="P123" s="444"/>
      <c r="Q123" s="444"/>
      <c r="R123" s="444"/>
      <c r="S123" s="444"/>
      <c r="T123" s="444"/>
      <c r="U123" s="444"/>
      <c r="V123" s="444"/>
      <c r="W123" s="444"/>
      <c r="X123" s="444"/>
      <c r="Y123" s="444"/>
      <c r="Z123" s="444"/>
      <c r="AA123" s="444"/>
      <c r="AB123" s="444"/>
      <c r="AC123" s="444"/>
      <c r="AD123" s="444"/>
      <c r="AE123" s="444"/>
      <c r="AF123" s="444"/>
      <c r="AG123" s="444"/>
      <c r="AH123" s="444"/>
      <c r="AI123" s="444"/>
      <c r="AJ123" s="444"/>
      <c r="AK123" s="444"/>
      <c r="AL123" s="444"/>
      <c r="AM123" s="444"/>
      <c r="AN123" s="444"/>
      <c r="AO123" s="444"/>
      <c r="AP123" s="444"/>
      <c r="AQ123" s="444"/>
      <c r="AR123" s="444"/>
    </row>
    <row r="124" spans="1:44" ht="15.75" customHeight="1">
      <c r="A124" s="444"/>
      <c r="B124" s="444"/>
      <c r="C124" s="444"/>
      <c r="D124" s="444"/>
      <c r="E124" s="444"/>
      <c r="F124" s="444"/>
      <c r="G124" s="444"/>
      <c r="H124" s="444"/>
      <c r="I124" s="444"/>
      <c r="J124" s="444"/>
      <c r="K124" s="444"/>
      <c r="L124" s="444"/>
      <c r="M124" s="444"/>
      <c r="N124" s="444"/>
      <c r="O124" s="444"/>
      <c r="P124" s="444"/>
      <c r="Q124" s="444"/>
      <c r="R124" s="444"/>
      <c r="S124" s="444"/>
      <c r="T124" s="444"/>
      <c r="U124" s="444"/>
      <c r="V124" s="444"/>
      <c r="W124" s="444"/>
      <c r="X124" s="444"/>
      <c r="Y124" s="444"/>
      <c r="Z124" s="444"/>
      <c r="AA124" s="444"/>
      <c r="AB124" s="444"/>
      <c r="AC124" s="444"/>
      <c r="AD124" s="444"/>
      <c r="AE124" s="444"/>
      <c r="AF124" s="444"/>
      <c r="AG124" s="444"/>
      <c r="AH124" s="444"/>
      <c r="AI124" s="444"/>
      <c r="AJ124" s="444"/>
      <c r="AK124" s="444"/>
      <c r="AL124" s="444"/>
      <c r="AM124" s="444"/>
      <c r="AN124" s="444"/>
      <c r="AO124" s="444"/>
      <c r="AP124" s="444"/>
      <c r="AQ124" s="444"/>
      <c r="AR124" s="444"/>
    </row>
    <row r="125" spans="1:44" ht="15.75" customHeight="1">
      <c r="A125" s="444"/>
      <c r="B125" s="444"/>
      <c r="C125" s="444"/>
      <c r="D125" s="444"/>
      <c r="E125" s="444"/>
      <c r="F125" s="444"/>
      <c r="G125" s="444"/>
      <c r="H125" s="444"/>
      <c r="I125" s="444"/>
      <c r="J125" s="444"/>
      <c r="K125" s="444"/>
      <c r="L125" s="444"/>
      <c r="M125" s="444"/>
      <c r="N125" s="444"/>
      <c r="O125" s="444"/>
      <c r="P125" s="444"/>
      <c r="Q125" s="444"/>
      <c r="R125" s="444"/>
      <c r="S125" s="444"/>
      <c r="T125" s="444"/>
      <c r="U125" s="444"/>
      <c r="V125" s="444"/>
      <c r="W125" s="444"/>
      <c r="X125" s="444"/>
      <c r="Y125" s="444"/>
      <c r="Z125" s="444"/>
      <c r="AA125" s="444"/>
      <c r="AB125" s="444"/>
      <c r="AC125" s="444"/>
      <c r="AD125" s="444"/>
      <c r="AE125" s="444"/>
      <c r="AF125" s="444"/>
      <c r="AG125" s="444"/>
      <c r="AH125" s="444"/>
      <c r="AI125" s="444"/>
      <c r="AJ125" s="444"/>
      <c r="AK125" s="444"/>
      <c r="AL125" s="444"/>
      <c r="AM125" s="444"/>
      <c r="AN125" s="444"/>
      <c r="AO125" s="444"/>
      <c r="AP125" s="444"/>
      <c r="AQ125" s="444"/>
      <c r="AR125" s="444"/>
    </row>
    <row r="126" spans="1:44" ht="15.75" customHeight="1">
      <c r="A126" s="444"/>
      <c r="B126" s="444"/>
      <c r="C126" s="444"/>
      <c r="D126" s="444"/>
      <c r="E126" s="444"/>
      <c r="F126" s="444"/>
      <c r="G126" s="444"/>
      <c r="H126" s="444"/>
      <c r="I126" s="444"/>
      <c r="J126" s="444"/>
      <c r="K126" s="444"/>
      <c r="L126" s="444"/>
      <c r="M126" s="444"/>
      <c r="N126" s="444"/>
      <c r="O126" s="444"/>
      <c r="P126" s="444"/>
      <c r="Q126" s="444"/>
      <c r="R126" s="444"/>
      <c r="S126" s="444"/>
      <c r="T126" s="444"/>
      <c r="U126" s="444"/>
      <c r="V126" s="444"/>
      <c r="W126" s="444"/>
      <c r="X126" s="444"/>
      <c r="Y126" s="444"/>
      <c r="Z126" s="444"/>
      <c r="AA126" s="444"/>
      <c r="AB126" s="444"/>
      <c r="AC126" s="444"/>
      <c r="AD126" s="444"/>
      <c r="AE126" s="444"/>
      <c r="AF126" s="444"/>
      <c r="AG126" s="444"/>
      <c r="AH126" s="444"/>
      <c r="AI126" s="444"/>
      <c r="AJ126" s="444"/>
      <c r="AK126" s="444"/>
      <c r="AL126" s="444"/>
      <c r="AM126" s="444"/>
      <c r="AN126" s="444"/>
      <c r="AO126" s="444"/>
      <c r="AP126" s="444"/>
      <c r="AQ126" s="444"/>
      <c r="AR126" s="444"/>
    </row>
    <row r="127" spans="1:44" ht="15.75" customHeight="1">
      <c r="A127" s="444"/>
      <c r="B127" s="444"/>
      <c r="C127" s="444"/>
      <c r="D127" s="444"/>
      <c r="E127" s="444"/>
      <c r="F127" s="444"/>
      <c r="G127" s="444"/>
      <c r="H127" s="444"/>
      <c r="I127" s="444"/>
      <c r="J127" s="444"/>
      <c r="K127" s="444"/>
      <c r="L127" s="444"/>
      <c r="M127" s="444"/>
      <c r="N127" s="444"/>
      <c r="O127" s="444"/>
      <c r="P127" s="444"/>
      <c r="Q127" s="444"/>
      <c r="R127" s="444"/>
      <c r="S127" s="444"/>
      <c r="T127" s="444"/>
      <c r="U127" s="444"/>
      <c r="V127" s="444"/>
      <c r="W127" s="444"/>
      <c r="X127" s="444"/>
      <c r="Y127" s="444"/>
      <c r="Z127" s="444"/>
      <c r="AA127" s="444"/>
      <c r="AB127" s="444"/>
      <c r="AC127" s="444"/>
      <c r="AD127" s="444"/>
      <c r="AE127" s="444"/>
      <c r="AF127" s="444"/>
      <c r="AG127" s="444"/>
      <c r="AH127" s="444"/>
      <c r="AI127" s="444"/>
      <c r="AJ127" s="444"/>
      <c r="AK127" s="444"/>
      <c r="AL127" s="444"/>
      <c r="AM127" s="444"/>
      <c r="AN127" s="444"/>
      <c r="AO127" s="444"/>
      <c r="AP127" s="444"/>
      <c r="AQ127" s="444"/>
      <c r="AR127" s="444"/>
    </row>
    <row r="128" spans="1:44" ht="15.75" customHeight="1">
      <c r="A128" s="444"/>
      <c r="B128" s="444"/>
      <c r="C128" s="444"/>
      <c r="D128" s="444"/>
      <c r="E128" s="444"/>
      <c r="F128" s="444"/>
      <c r="G128" s="444"/>
      <c r="H128" s="444"/>
      <c r="I128" s="444"/>
      <c r="J128" s="444"/>
      <c r="K128" s="444"/>
      <c r="L128" s="444"/>
      <c r="M128" s="444"/>
      <c r="N128" s="444"/>
      <c r="O128" s="444"/>
      <c r="P128" s="444"/>
      <c r="Q128" s="444"/>
      <c r="R128" s="444"/>
      <c r="S128" s="444"/>
      <c r="T128" s="444"/>
      <c r="U128" s="444"/>
      <c r="V128" s="444"/>
      <c r="W128" s="444"/>
      <c r="X128" s="444"/>
      <c r="Y128" s="444"/>
      <c r="Z128" s="444"/>
      <c r="AA128" s="444"/>
      <c r="AB128" s="444"/>
      <c r="AC128" s="444"/>
      <c r="AD128" s="444"/>
      <c r="AE128" s="444"/>
      <c r="AF128" s="444"/>
      <c r="AG128" s="444"/>
      <c r="AH128" s="444"/>
      <c r="AI128" s="444"/>
      <c r="AJ128" s="444"/>
      <c r="AK128" s="444"/>
      <c r="AL128" s="444"/>
      <c r="AM128" s="444"/>
      <c r="AN128" s="444"/>
      <c r="AO128" s="444"/>
      <c r="AP128" s="444"/>
      <c r="AQ128" s="444"/>
      <c r="AR128" s="444"/>
    </row>
    <row r="129" spans="1:44" ht="15.75" customHeight="1">
      <c r="A129" s="444"/>
      <c r="B129" s="444"/>
      <c r="C129" s="444"/>
      <c r="D129" s="444"/>
      <c r="E129" s="444"/>
      <c r="F129" s="444"/>
      <c r="G129" s="444"/>
      <c r="H129" s="444"/>
      <c r="I129" s="444"/>
      <c r="J129" s="444"/>
      <c r="K129" s="444"/>
      <c r="L129" s="444"/>
      <c r="M129" s="444"/>
      <c r="N129" s="444"/>
      <c r="O129" s="444"/>
      <c r="P129" s="444"/>
      <c r="Q129" s="444"/>
      <c r="R129" s="444"/>
      <c r="S129" s="444"/>
      <c r="T129" s="444"/>
      <c r="U129" s="444"/>
      <c r="V129" s="444"/>
      <c r="W129" s="444"/>
      <c r="X129" s="444"/>
      <c r="Y129" s="444"/>
      <c r="Z129" s="444"/>
      <c r="AA129" s="444"/>
      <c r="AB129" s="444"/>
      <c r="AC129" s="444"/>
      <c r="AD129" s="444"/>
      <c r="AE129" s="444"/>
      <c r="AF129" s="444"/>
      <c r="AG129" s="444"/>
      <c r="AH129" s="444"/>
      <c r="AI129" s="444"/>
      <c r="AJ129" s="444"/>
      <c r="AK129" s="444"/>
      <c r="AL129" s="444"/>
      <c r="AM129" s="444"/>
      <c r="AN129" s="444"/>
      <c r="AO129" s="444"/>
      <c r="AP129" s="444"/>
      <c r="AQ129" s="444"/>
      <c r="AR129" s="444"/>
    </row>
    <row r="130" spans="1:44" ht="15.75" customHeight="1">
      <c r="A130" s="444"/>
      <c r="B130" s="444"/>
      <c r="C130" s="444"/>
      <c r="D130" s="444"/>
      <c r="E130" s="444"/>
      <c r="F130" s="444"/>
      <c r="G130" s="444"/>
      <c r="H130" s="444"/>
      <c r="I130" s="444"/>
      <c r="J130" s="444"/>
      <c r="K130" s="444"/>
      <c r="L130" s="444"/>
      <c r="M130" s="444"/>
      <c r="N130" s="444"/>
      <c r="O130" s="444"/>
      <c r="P130" s="444"/>
      <c r="Q130" s="444"/>
      <c r="R130" s="444"/>
      <c r="S130" s="444"/>
      <c r="T130" s="444"/>
      <c r="U130" s="444"/>
      <c r="V130" s="444"/>
      <c r="W130" s="444"/>
      <c r="X130" s="444"/>
      <c r="Y130" s="444"/>
      <c r="Z130" s="444"/>
      <c r="AA130" s="444"/>
      <c r="AB130" s="444"/>
      <c r="AC130" s="444"/>
      <c r="AD130" s="444"/>
      <c r="AE130" s="444"/>
      <c r="AF130" s="444"/>
      <c r="AG130" s="444"/>
      <c r="AH130" s="444"/>
      <c r="AI130" s="444"/>
      <c r="AJ130" s="444"/>
      <c r="AK130" s="444"/>
      <c r="AL130" s="444"/>
      <c r="AM130" s="444"/>
      <c r="AN130" s="444"/>
      <c r="AO130" s="444"/>
      <c r="AP130" s="444"/>
      <c r="AQ130" s="444"/>
      <c r="AR130" s="444"/>
    </row>
    <row r="131" spans="1:44" ht="15.75" customHeight="1">
      <c r="A131" s="444"/>
      <c r="B131" s="444"/>
      <c r="C131" s="444"/>
      <c r="D131" s="444"/>
      <c r="E131" s="444"/>
      <c r="F131" s="444"/>
      <c r="G131" s="444"/>
      <c r="H131" s="444"/>
      <c r="I131" s="444"/>
      <c r="J131" s="444"/>
      <c r="K131" s="444"/>
      <c r="L131" s="444"/>
      <c r="M131" s="444"/>
      <c r="N131" s="444"/>
      <c r="O131" s="444"/>
      <c r="P131" s="444"/>
      <c r="Q131" s="444"/>
      <c r="R131" s="444"/>
      <c r="S131" s="444"/>
      <c r="T131" s="444"/>
      <c r="U131" s="444"/>
      <c r="V131" s="444"/>
      <c r="W131" s="444"/>
      <c r="X131" s="444"/>
      <c r="Y131" s="444"/>
      <c r="Z131" s="444"/>
      <c r="AA131" s="444"/>
      <c r="AB131" s="444"/>
      <c r="AC131" s="444"/>
      <c r="AD131" s="444"/>
      <c r="AE131" s="444"/>
      <c r="AF131" s="444"/>
      <c r="AG131" s="444"/>
      <c r="AH131" s="444"/>
      <c r="AI131" s="444"/>
      <c r="AJ131" s="444"/>
      <c r="AK131" s="444"/>
      <c r="AL131" s="444"/>
      <c r="AM131" s="444"/>
      <c r="AN131" s="444"/>
      <c r="AO131" s="444"/>
      <c r="AP131" s="444"/>
      <c r="AQ131" s="444"/>
      <c r="AR131" s="444"/>
    </row>
    <row r="132" spans="1:44" ht="15.75" customHeight="1">
      <c r="A132" s="444"/>
      <c r="B132" s="444"/>
      <c r="C132" s="444"/>
      <c r="D132" s="444"/>
      <c r="E132" s="444"/>
      <c r="F132" s="444"/>
      <c r="G132" s="444"/>
      <c r="H132" s="444"/>
      <c r="I132" s="444"/>
      <c r="J132" s="444"/>
      <c r="K132" s="444"/>
      <c r="L132" s="444"/>
      <c r="M132" s="444"/>
      <c r="N132" s="444"/>
      <c r="O132" s="444"/>
      <c r="P132" s="444"/>
      <c r="Q132" s="444"/>
      <c r="R132" s="444"/>
      <c r="S132" s="444"/>
      <c r="T132" s="444"/>
      <c r="U132" s="444"/>
      <c r="V132" s="444"/>
      <c r="W132" s="444"/>
      <c r="X132" s="444"/>
      <c r="Y132" s="444"/>
      <c r="Z132" s="444"/>
      <c r="AA132" s="444"/>
      <c r="AB132" s="444"/>
      <c r="AC132" s="444"/>
      <c r="AD132" s="444"/>
      <c r="AE132" s="444"/>
      <c r="AF132" s="444"/>
      <c r="AG132" s="444"/>
      <c r="AH132" s="444"/>
      <c r="AI132" s="444"/>
      <c r="AJ132" s="444"/>
      <c r="AK132" s="444"/>
      <c r="AL132" s="444"/>
      <c r="AM132" s="444"/>
      <c r="AN132" s="444"/>
      <c r="AO132" s="444"/>
      <c r="AP132" s="444"/>
      <c r="AQ132" s="444"/>
      <c r="AR132" s="444"/>
    </row>
    <row r="133" spans="1:44" ht="15.75" customHeight="1">
      <c r="A133" s="444"/>
      <c r="B133" s="444"/>
      <c r="C133" s="444"/>
      <c r="D133" s="444"/>
      <c r="E133" s="444"/>
      <c r="F133" s="444"/>
      <c r="G133" s="444"/>
      <c r="H133" s="444"/>
      <c r="I133" s="444"/>
      <c r="J133" s="444"/>
      <c r="K133" s="444"/>
      <c r="L133" s="444"/>
      <c r="M133" s="444"/>
      <c r="N133" s="444"/>
      <c r="O133" s="444"/>
      <c r="P133" s="444"/>
      <c r="Q133" s="444"/>
      <c r="R133" s="444"/>
      <c r="S133" s="444"/>
      <c r="T133" s="444"/>
      <c r="U133" s="444"/>
      <c r="V133" s="444"/>
      <c r="W133" s="444"/>
      <c r="X133" s="444"/>
      <c r="Y133" s="444"/>
      <c r="Z133" s="444"/>
      <c r="AA133" s="444"/>
      <c r="AB133" s="444"/>
      <c r="AC133" s="444"/>
      <c r="AD133" s="444"/>
      <c r="AE133" s="444"/>
      <c r="AF133" s="444"/>
      <c r="AG133" s="444"/>
      <c r="AH133" s="444"/>
      <c r="AI133" s="444"/>
      <c r="AJ133" s="444"/>
      <c r="AK133" s="444"/>
      <c r="AL133" s="444"/>
      <c r="AM133" s="444"/>
      <c r="AN133" s="444"/>
      <c r="AO133" s="444"/>
      <c r="AP133" s="444"/>
      <c r="AQ133" s="444"/>
      <c r="AR133" s="444"/>
    </row>
    <row r="134" spans="1:44" ht="15.75" customHeight="1">
      <c r="A134" s="444"/>
      <c r="B134" s="444"/>
      <c r="C134" s="444"/>
      <c r="D134" s="444"/>
      <c r="E134" s="444"/>
      <c r="F134" s="444"/>
      <c r="G134" s="444"/>
      <c r="H134" s="444"/>
      <c r="I134" s="444"/>
      <c r="J134" s="444"/>
      <c r="K134" s="444"/>
      <c r="L134" s="444"/>
      <c r="M134" s="444"/>
      <c r="N134" s="444"/>
      <c r="O134" s="444"/>
      <c r="P134" s="444"/>
      <c r="Q134" s="444"/>
      <c r="R134" s="444"/>
      <c r="S134" s="444"/>
      <c r="T134" s="444"/>
      <c r="U134" s="444"/>
      <c r="V134" s="444"/>
      <c r="W134" s="444"/>
      <c r="X134" s="444"/>
      <c r="Y134" s="444"/>
      <c r="Z134" s="444"/>
      <c r="AA134" s="444"/>
      <c r="AB134" s="444"/>
      <c r="AC134" s="444"/>
      <c r="AD134" s="444"/>
      <c r="AE134" s="444"/>
      <c r="AF134" s="444"/>
      <c r="AG134" s="444"/>
      <c r="AH134" s="444"/>
      <c r="AI134" s="444"/>
      <c r="AJ134" s="444"/>
      <c r="AK134" s="444"/>
      <c r="AL134" s="444"/>
      <c r="AM134" s="444"/>
      <c r="AN134" s="444"/>
      <c r="AO134" s="444"/>
      <c r="AP134" s="444"/>
      <c r="AQ134" s="444"/>
      <c r="AR134" s="444"/>
    </row>
    <row r="135" spans="1:44" ht="15.75" customHeight="1">
      <c r="A135" s="444"/>
      <c r="B135" s="444"/>
      <c r="C135" s="444"/>
      <c r="D135" s="444"/>
      <c r="E135" s="444"/>
      <c r="F135" s="444"/>
      <c r="G135" s="444"/>
      <c r="H135" s="444"/>
      <c r="I135" s="444"/>
      <c r="J135" s="444"/>
      <c r="K135" s="444"/>
      <c r="L135" s="444"/>
      <c r="M135" s="444"/>
      <c r="N135" s="444"/>
      <c r="O135" s="444"/>
      <c r="P135" s="444"/>
      <c r="Q135" s="444"/>
      <c r="R135" s="444"/>
      <c r="S135" s="444"/>
      <c r="T135" s="444"/>
      <c r="U135" s="444"/>
      <c r="V135" s="444"/>
      <c r="W135" s="444"/>
      <c r="X135" s="444"/>
      <c r="Y135" s="444"/>
      <c r="Z135" s="444"/>
      <c r="AA135" s="444"/>
      <c r="AB135" s="444"/>
      <c r="AC135" s="444"/>
      <c r="AD135" s="444"/>
      <c r="AE135" s="444"/>
      <c r="AF135" s="444"/>
      <c r="AG135" s="444"/>
      <c r="AH135" s="444"/>
      <c r="AI135" s="444"/>
      <c r="AJ135" s="444"/>
      <c r="AK135" s="444"/>
      <c r="AL135" s="444"/>
      <c r="AM135" s="444"/>
      <c r="AN135" s="444"/>
      <c r="AO135" s="444"/>
      <c r="AP135" s="444"/>
      <c r="AQ135" s="444"/>
      <c r="AR135" s="444"/>
    </row>
    <row r="136" spans="1:44" ht="15.75" customHeight="1">
      <c r="A136" s="444"/>
      <c r="B136" s="444"/>
      <c r="C136" s="444"/>
      <c r="D136" s="444"/>
      <c r="E136" s="444"/>
      <c r="F136" s="444"/>
      <c r="G136" s="444"/>
      <c r="H136" s="444"/>
      <c r="I136" s="444"/>
      <c r="J136" s="444"/>
      <c r="K136" s="444"/>
      <c r="L136" s="444"/>
      <c r="M136" s="444"/>
      <c r="N136" s="444"/>
      <c r="O136" s="444"/>
      <c r="P136" s="444"/>
      <c r="Q136" s="444"/>
      <c r="R136" s="444"/>
      <c r="S136" s="444"/>
      <c r="T136" s="444"/>
      <c r="U136" s="444"/>
      <c r="V136" s="444"/>
      <c r="W136" s="444"/>
      <c r="X136" s="444"/>
      <c r="Y136" s="444"/>
      <c r="Z136" s="444"/>
      <c r="AA136" s="444"/>
      <c r="AB136" s="444"/>
      <c r="AC136" s="444"/>
      <c r="AD136" s="444"/>
      <c r="AE136" s="444"/>
      <c r="AF136" s="444"/>
      <c r="AG136" s="444"/>
      <c r="AH136" s="444"/>
      <c r="AI136" s="444"/>
      <c r="AJ136" s="444"/>
      <c r="AK136" s="444"/>
      <c r="AL136" s="444"/>
      <c r="AM136" s="444"/>
      <c r="AN136" s="444"/>
      <c r="AO136" s="444"/>
      <c r="AP136" s="444"/>
      <c r="AQ136" s="444"/>
      <c r="AR136" s="444"/>
    </row>
    <row r="137" spans="1:44" ht="15.75" customHeight="1">
      <c r="A137" s="444"/>
      <c r="B137" s="444"/>
      <c r="C137" s="444"/>
      <c r="D137" s="444"/>
      <c r="E137" s="444"/>
      <c r="F137" s="444"/>
      <c r="G137" s="444"/>
      <c r="H137" s="444"/>
      <c r="I137" s="444"/>
      <c r="J137" s="444"/>
      <c r="K137" s="444"/>
      <c r="L137" s="444"/>
      <c r="M137" s="444"/>
      <c r="N137" s="444"/>
      <c r="O137" s="444"/>
      <c r="P137" s="444"/>
      <c r="Q137" s="444"/>
      <c r="R137" s="444"/>
      <c r="S137" s="444"/>
      <c r="T137" s="444"/>
      <c r="U137" s="444"/>
      <c r="V137" s="444"/>
      <c r="W137" s="444"/>
      <c r="X137" s="444"/>
      <c r="Y137" s="444"/>
      <c r="Z137" s="444"/>
      <c r="AA137" s="444"/>
      <c r="AB137" s="444"/>
      <c r="AC137" s="444"/>
      <c r="AD137" s="444"/>
      <c r="AE137" s="444"/>
      <c r="AF137" s="444"/>
      <c r="AG137" s="444"/>
      <c r="AH137" s="444"/>
      <c r="AI137" s="444"/>
      <c r="AJ137" s="444"/>
      <c r="AK137" s="444"/>
      <c r="AL137" s="444"/>
      <c r="AM137" s="444"/>
      <c r="AN137" s="444"/>
      <c r="AO137" s="444"/>
      <c r="AP137" s="444"/>
      <c r="AQ137" s="444"/>
      <c r="AR137" s="444"/>
    </row>
    <row r="138" spans="1:44" ht="15.75" customHeight="1">
      <c r="A138" s="444"/>
      <c r="B138" s="444"/>
      <c r="C138" s="444"/>
      <c r="D138" s="444"/>
      <c r="E138" s="444"/>
      <c r="F138" s="444"/>
      <c r="G138" s="444"/>
      <c r="H138" s="444"/>
      <c r="I138" s="444"/>
      <c r="J138" s="444"/>
      <c r="K138" s="444"/>
      <c r="L138" s="444"/>
      <c r="M138" s="444"/>
      <c r="N138" s="444"/>
      <c r="O138" s="444"/>
      <c r="P138" s="444"/>
      <c r="Q138" s="444"/>
      <c r="R138" s="444"/>
      <c r="S138" s="444"/>
      <c r="T138" s="444"/>
      <c r="U138" s="444"/>
      <c r="V138" s="444"/>
      <c r="W138" s="444"/>
      <c r="X138" s="444"/>
      <c r="Y138" s="444"/>
      <c r="Z138" s="444"/>
      <c r="AA138" s="444"/>
      <c r="AB138" s="444"/>
      <c r="AC138" s="444"/>
      <c r="AD138" s="444"/>
      <c r="AE138" s="444"/>
      <c r="AF138" s="444"/>
      <c r="AG138" s="444"/>
      <c r="AH138" s="444"/>
      <c r="AI138" s="444"/>
      <c r="AJ138" s="444"/>
      <c r="AK138" s="444"/>
      <c r="AL138" s="444"/>
      <c r="AM138" s="444"/>
      <c r="AN138" s="444"/>
      <c r="AO138" s="444"/>
      <c r="AP138" s="444"/>
      <c r="AQ138" s="444"/>
      <c r="AR138" s="444"/>
    </row>
    <row r="139" spans="1:44" ht="15.75" customHeight="1">
      <c r="A139" s="444"/>
      <c r="B139" s="444"/>
      <c r="C139" s="444"/>
      <c r="D139" s="444"/>
      <c r="E139" s="444"/>
      <c r="F139" s="444"/>
      <c r="G139" s="444"/>
      <c r="H139" s="444"/>
      <c r="I139" s="444"/>
      <c r="J139" s="444"/>
      <c r="K139" s="444"/>
      <c r="L139" s="444"/>
      <c r="M139" s="444"/>
      <c r="N139" s="444"/>
      <c r="O139" s="444"/>
      <c r="P139" s="444"/>
      <c r="Q139" s="444"/>
      <c r="R139" s="444"/>
      <c r="S139" s="444"/>
      <c r="T139" s="444"/>
      <c r="U139" s="444"/>
      <c r="V139" s="444"/>
      <c r="W139" s="444"/>
      <c r="X139" s="444"/>
      <c r="Y139" s="444"/>
      <c r="Z139" s="444"/>
      <c r="AA139" s="444"/>
      <c r="AB139" s="444"/>
      <c r="AC139" s="444"/>
      <c r="AD139" s="444"/>
      <c r="AE139" s="444"/>
      <c r="AF139" s="444"/>
      <c r="AG139" s="444"/>
      <c r="AH139" s="444"/>
      <c r="AI139" s="444"/>
      <c r="AJ139" s="444"/>
      <c r="AK139" s="444"/>
      <c r="AL139" s="444"/>
      <c r="AM139" s="444"/>
      <c r="AN139" s="444"/>
      <c r="AO139" s="444"/>
      <c r="AP139" s="444"/>
      <c r="AQ139" s="444"/>
      <c r="AR139" s="444"/>
    </row>
    <row r="140" spans="1:44" ht="15.75" customHeight="1">
      <c r="A140" s="444"/>
      <c r="B140" s="444"/>
      <c r="C140" s="444"/>
      <c r="D140" s="444"/>
      <c r="E140" s="444"/>
      <c r="F140" s="444"/>
      <c r="G140" s="444"/>
      <c r="H140" s="444"/>
      <c r="I140" s="444"/>
      <c r="J140" s="444"/>
      <c r="K140" s="444"/>
      <c r="L140" s="444"/>
      <c r="M140" s="444"/>
      <c r="N140" s="444"/>
      <c r="O140" s="444"/>
      <c r="P140" s="444"/>
      <c r="Q140" s="444"/>
      <c r="R140" s="444"/>
      <c r="S140" s="444"/>
      <c r="T140" s="444"/>
      <c r="U140" s="444"/>
      <c r="V140" s="444"/>
      <c r="W140" s="444"/>
      <c r="X140" s="444"/>
      <c r="Y140" s="444"/>
      <c r="Z140" s="444"/>
      <c r="AA140" s="444"/>
      <c r="AB140" s="444"/>
      <c r="AC140" s="444"/>
      <c r="AD140" s="444"/>
      <c r="AE140" s="444"/>
      <c r="AF140" s="444"/>
      <c r="AG140" s="444"/>
      <c r="AH140" s="444"/>
      <c r="AI140" s="444"/>
      <c r="AJ140" s="444"/>
      <c r="AK140" s="444"/>
      <c r="AL140" s="444"/>
      <c r="AM140" s="444"/>
      <c r="AN140" s="444"/>
      <c r="AO140" s="444"/>
      <c r="AP140" s="444"/>
      <c r="AQ140" s="444"/>
      <c r="AR140" s="444"/>
    </row>
    <row r="141" spans="1:44" ht="15.75" customHeight="1">
      <c r="A141" s="444"/>
      <c r="B141" s="444"/>
      <c r="C141" s="444"/>
      <c r="D141" s="444"/>
      <c r="E141" s="444"/>
      <c r="F141" s="444"/>
      <c r="G141" s="444"/>
      <c r="H141" s="444"/>
      <c r="I141" s="444"/>
      <c r="J141" s="444"/>
      <c r="K141" s="444"/>
      <c r="L141" s="444"/>
      <c r="M141" s="444"/>
      <c r="N141" s="444"/>
      <c r="O141" s="444"/>
      <c r="P141" s="444"/>
      <c r="Q141" s="444"/>
      <c r="R141" s="444"/>
      <c r="S141" s="444"/>
      <c r="T141" s="444"/>
      <c r="U141" s="444"/>
      <c r="V141" s="444"/>
      <c r="W141" s="444"/>
      <c r="X141" s="444"/>
      <c r="Y141" s="444"/>
      <c r="Z141" s="444"/>
      <c r="AA141" s="444"/>
      <c r="AB141" s="444"/>
      <c r="AC141" s="444"/>
      <c r="AD141" s="444"/>
      <c r="AE141" s="444"/>
      <c r="AF141" s="444"/>
      <c r="AG141" s="444"/>
      <c r="AH141" s="444"/>
      <c r="AI141" s="444"/>
      <c r="AJ141" s="444"/>
      <c r="AK141" s="444"/>
      <c r="AL141" s="444"/>
      <c r="AM141" s="444"/>
      <c r="AN141" s="444"/>
      <c r="AO141" s="444"/>
      <c r="AP141" s="444"/>
      <c r="AQ141" s="444"/>
      <c r="AR141" s="444"/>
    </row>
    <row r="142" spans="1:44" ht="15.75" customHeight="1">
      <c r="A142" s="444"/>
      <c r="B142" s="444"/>
      <c r="C142" s="444"/>
      <c r="D142" s="444"/>
      <c r="E142" s="444"/>
      <c r="F142" s="444"/>
      <c r="G142" s="444"/>
      <c r="H142" s="444"/>
      <c r="I142" s="444"/>
      <c r="J142" s="444"/>
      <c r="K142" s="444"/>
      <c r="L142" s="444"/>
      <c r="M142" s="444"/>
      <c r="N142" s="444"/>
      <c r="O142" s="444"/>
      <c r="P142" s="444"/>
      <c r="Q142" s="444"/>
      <c r="R142" s="444"/>
      <c r="S142" s="444"/>
      <c r="T142" s="444"/>
      <c r="U142" s="444"/>
      <c r="V142" s="444"/>
      <c r="W142" s="444"/>
      <c r="X142" s="444"/>
      <c r="Y142" s="444"/>
      <c r="Z142" s="444"/>
      <c r="AA142" s="444"/>
      <c r="AB142" s="444"/>
      <c r="AC142" s="444"/>
      <c r="AD142" s="444"/>
      <c r="AE142" s="444"/>
      <c r="AF142" s="444"/>
      <c r="AG142" s="444"/>
      <c r="AH142" s="444"/>
      <c r="AI142" s="444"/>
      <c r="AJ142" s="444"/>
      <c r="AK142" s="444"/>
      <c r="AL142" s="444"/>
      <c r="AM142" s="444"/>
      <c r="AN142" s="444"/>
      <c r="AO142" s="444"/>
      <c r="AP142" s="444"/>
      <c r="AQ142" s="444"/>
      <c r="AR142" s="444"/>
    </row>
    <row r="143" spans="1:44" ht="15.75" customHeight="1">
      <c r="A143" s="444"/>
      <c r="B143" s="444"/>
      <c r="C143" s="444"/>
      <c r="D143" s="444"/>
      <c r="E143" s="444"/>
      <c r="F143" s="444"/>
      <c r="G143" s="444"/>
      <c r="H143" s="444"/>
      <c r="I143" s="444"/>
      <c r="J143" s="444"/>
      <c r="K143" s="444"/>
      <c r="L143" s="444"/>
      <c r="M143" s="444"/>
      <c r="N143" s="444"/>
      <c r="O143" s="444"/>
      <c r="P143" s="444"/>
      <c r="Q143" s="444"/>
      <c r="R143" s="444"/>
      <c r="S143" s="444"/>
      <c r="T143" s="444"/>
      <c r="U143" s="444"/>
      <c r="V143" s="444"/>
      <c r="W143" s="444"/>
      <c r="X143" s="444"/>
      <c r="Y143" s="444"/>
      <c r="Z143" s="444"/>
      <c r="AA143" s="444"/>
      <c r="AB143" s="444"/>
      <c r="AC143" s="444"/>
      <c r="AD143" s="444"/>
      <c r="AE143" s="444"/>
      <c r="AF143" s="444"/>
      <c r="AG143" s="444"/>
      <c r="AH143" s="444"/>
      <c r="AI143" s="444"/>
      <c r="AJ143" s="444"/>
      <c r="AK143" s="444"/>
      <c r="AL143" s="444"/>
      <c r="AM143" s="444"/>
      <c r="AN143" s="444"/>
      <c r="AO143" s="444"/>
      <c r="AP143" s="444"/>
      <c r="AQ143" s="444"/>
      <c r="AR143" s="444"/>
    </row>
    <row r="144" spans="1:44" ht="15.75" customHeight="1">
      <c r="A144" s="444"/>
      <c r="B144" s="444"/>
      <c r="C144" s="444"/>
      <c r="D144" s="444"/>
      <c r="E144" s="444"/>
      <c r="F144" s="444"/>
      <c r="G144" s="444"/>
      <c r="H144" s="444"/>
      <c r="I144" s="444"/>
      <c r="J144" s="444"/>
      <c r="K144" s="444"/>
      <c r="L144" s="444"/>
      <c r="M144" s="444"/>
      <c r="N144" s="444"/>
      <c r="O144" s="444"/>
      <c r="P144" s="444"/>
      <c r="Q144" s="444"/>
      <c r="R144" s="444"/>
      <c r="S144" s="444"/>
      <c r="T144" s="444"/>
      <c r="U144" s="444"/>
      <c r="V144" s="444"/>
      <c r="W144" s="444"/>
      <c r="X144" s="444"/>
      <c r="Y144" s="444"/>
      <c r="Z144" s="444"/>
      <c r="AA144" s="444"/>
      <c r="AB144" s="444"/>
      <c r="AC144" s="444"/>
      <c r="AD144" s="444"/>
      <c r="AE144" s="444"/>
      <c r="AF144" s="444"/>
      <c r="AG144" s="444"/>
      <c r="AH144" s="444"/>
      <c r="AI144" s="444"/>
      <c r="AJ144" s="444"/>
      <c r="AK144" s="444"/>
      <c r="AL144" s="444"/>
      <c r="AM144" s="444"/>
      <c r="AN144" s="444"/>
      <c r="AO144" s="444"/>
      <c r="AP144" s="444"/>
      <c r="AQ144" s="444"/>
      <c r="AR144" s="444"/>
    </row>
    <row r="145" spans="1:44" ht="15.75" customHeight="1">
      <c r="A145" s="444"/>
      <c r="B145" s="444"/>
      <c r="C145" s="444"/>
      <c r="D145" s="444"/>
      <c r="E145" s="444"/>
      <c r="F145" s="444"/>
      <c r="G145" s="444"/>
      <c r="H145" s="444"/>
      <c r="I145" s="444"/>
      <c r="J145" s="444"/>
      <c r="K145" s="444"/>
      <c r="L145" s="444"/>
      <c r="M145" s="444"/>
      <c r="N145" s="444"/>
      <c r="O145" s="444"/>
      <c r="P145" s="444"/>
      <c r="Q145" s="444"/>
      <c r="R145" s="444"/>
      <c r="S145" s="444"/>
      <c r="T145" s="444"/>
      <c r="U145" s="444"/>
      <c r="V145" s="444"/>
      <c r="W145" s="444"/>
      <c r="X145" s="444"/>
      <c r="Y145" s="444"/>
      <c r="Z145" s="444"/>
      <c r="AA145" s="444"/>
      <c r="AB145" s="444"/>
      <c r="AC145" s="444"/>
      <c r="AD145" s="444"/>
      <c r="AE145" s="444"/>
      <c r="AF145" s="444"/>
      <c r="AG145" s="444"/>
      <c r="AH145" s="444"/>
      <c r="AI145" s="444"/>
      <c r="AJ145" s="444"/>
      <c r="AK145" s="444"/>
      <c r="AL145" s="444"/>
      <c r="AM145" s="444"/>
      <c r="AN145" s="444"/>
      <c r="AO145" s="444"/>
      <c r="AP145" s="444"/>
      <c r="AQ145" s="444"/>
      <c r="AR145" s="444"/>
    </row>
    <row r="146" spans="1:44" ht="15.75" customHeight="1">
      <c r="A146" s="444"/>
      <c r="B146" s="444"/>
      <c r="C146" s="444"/>
      <c r="D146" s="444"/>
      <c r="E146" s="444"/>
      <c r="F146" s="444"/>
      <c r="G146" s="444"/>
      <c r="H146" s="444"/>
      <c r="I146" s="444"/>
      <c r="J146" s="444"/>
      <c r="K146" s="444"/>
      <c r="L146" s="444"/>
      <c r="M146" s="444"/>
      <c r="N146" s="444"/>
      <c r="O146" s="444"/>
      <c r="P146" s="444"/>
      <c r="Q146" s="444"/>
      <c r="R146" s="444"/>
      <c r="S146" s="444"/>
      <c r="T146" s="444"/>
      <c r="U146" s="444"/>
      <c r="V146" s="444"/>
      <c r="W146" s="444"/>
      <c r="X146" s="444"/>
      <c r="Y146" s="444"/>
      <c r="Z146" s="444"/>
      <c r="AA146" s="444"/>
      <c r="AB146" s="444"/>
      <c r="AC146" s="444"/>
      <c r="AD146" s="444"/>
      <c r="AE146" s="444"/>
      <c r="AF146" s="444"/>
      <c r="AG146" s="444"/>
      <c r="AH146" s="444"/>
      <c r="AI146" s="444"/>
      <c r="AJ146" s="444"/>
      <c r="AK146" s="444"/>
      <c r="AL146" s="444"/>
      <c r="AM146" s="444"/>
      <c r="AN146" s="444"/>
      <c r="AO146" s="444"/>
      <c r="AP146" s="444"/>
      <c r="AQ146" s="444"/>
      <c r="AR146" s="444"/>
    </row>
    <row r="147" spans="1:44" ht="15.75" customHeight="1">
      <c r="A147" s="444"/>
      <c r="B147" s="444"/>
      <c r="C147" s="444"/>
      <c r="D147" s="444"/>
      <c r="E147" s="444"/>
      <c r="F147" s="444"/>
      <c r="G147" s="444"/>
      <c r="H147" s="444"/>
      <c r="I147" s="444"/>
      <c r="J147" s="444"/>
      <c r="K147" s="444"/>
      <c r="L147" s="444"/>
      <c r="M147" s="444"/>
      <c r="N147" s="444"/>
      <c r="O147" s="444"/>
      <c r="P147" s="444"/>
      <c r="Q147" s="444"/>
      <c r="R147" s="444"/>
      <c r="S147" s="444"/>
      <c r="T147" s="444"/>
      <c r="U147" s="444"/>
      <c r="V147" s="444"/>
      <c r="W147" s="444"/>
      <c r="X147" s="444"/>
      <c r="Y147" s="444"/>
      <c r="Z147" s="444"/>
      <c r="AA147" s="444"/>
      <c r="AB147" s="444"/>
      <c r="AC147" s="444"/>
      <c r="AD147" s="444"/>
      <c r="AE147" s="444"/>
      <c r="AF147" s="444"/>
      <c r="AG147" s="444"/>
      <c r="AH147" s="444"/>
      <c r="AI147" s="444"/>
      <c r="AJ147" s="444"/>
      <c r="AK147" s="444"/>
      <c r="AL147" s="444"/>
      <c r="AM147" s="444"/>
      <c r="AN147" s="444"/>
      <c r="AO147" s="444"/>
      <c r="AP147" s="444"/>
      <c r="AQ147" s="444"/>
      <c r="AR147" s="444"/>
    </row>
    <row r="148" spans="1:44" ht="15.75" customHeight="1">
      <c r="A148" s="444"/>
      <c r="B148" s="444"/>
      <c r="C148" s="444"/>
      <c r="D148" s="444"/>
      <c r="E148" s="444"/>
      <c r="F148" s="444"/>
      <c r="G148" s="444"/>
      <c r="H148" s="444"/>
      <c r="I148" s="444"/>
      <c r="J148" s="444"/>
      <c r="K148" s="444"/>
      <c r="L148" s="444"/>
      <c r="M148" s="444"/>
      <c r="N148" s="444"/>
      <c r="O148" s="444"/>
      <c r="P148" s="444"/>
      <c r="Q148" s="444"/>
      <c r="R148" s="444"/>
      <c r="S148" s="444"/>
      <c r="T148" s="444"/>
      <c r="U148" s="444"/>
      <c r="V148" s="444"/>
      <c r="W148" s="444"/>
      <c r="X148" s="444"/>
      <c r="Y148" s="444"/>
      <c r="Z148" s="444"/>
      <c r="AA148" s="444"/>
      <c r="AB148" s="444"/>
      <c r="AC148" s="444"/>
      <c r="AD148" s="444"/>
      <c r="AE148" s="444"/>
      <c r="AF148" s="444"/>
      <c r="AG148" s="444"/>
      <c r="AH148" s="444"/>
      <c r="AI148" s="444"/>
      <c r="AJ148" s="444"/>
      <c r="AK148" s="444"/>
      <c r="AL148" s="444"/>
      <c r="AM148" s="444"/>
      <c r="AN148" s="444"/>
      <c r="AO148" s="444"/>
      <c r="AP148" s="444"/>
      <c r="AQ148" s="444"/>
      <c r="AR148" s="444"/>
    </row>
    <row r="149" spans="1:44" ht="15.75" customHeight="1">
      <c r="A149" s="444"/>
      <c r="B149" s="444"/>
      <c r="C149" s="444"/>
      <c r="D149" s="444"/>
      <c r="E149" s="444"/>
      <c r="F149" s="444"/>
      <c r="G149" s="444"/>
      <c r="H149" s="444"/>
      <c r="I149" s="444"/>
      <c r="J149" s="444"/>
      <c r="K149" s="444"/>
      <c r="L149" s="444"/>
      <c r="M149" s="444"/>
      <c r="N149" s="444"/>
      <c r="O149" s="444"/>
      <c r="P149" s="444"/>
      <c r="Q149" s="444"/>
      <c r="R149" s="444"/>
      <c r="S149" s="444"/>
      <c r="T149" s="444"/>
      <c r="U149" s="444"/>
      <c r="V149" s="444"/>
      <c r="W149" s="444"/>
      <c r="X149" s="444"/>
      <c r="Y149" s="444"/>
      <c r="Z149" s="444"/>
      <c r="AA149" s="444"/>
      <c r="AB149" s="444"/>
      <c r="AC149" s="444"/>
      <c r="AD149" s="444"/>
      <c r="AE149" s="444"/>
      <c r="AF149" s="444"/>
      <c r="AG149" s="444"/>
      <c r="AH149" s="444"/>
      <c r="AI149" s="444"/>
      <c r="AJ149" s="444"/>
      <c r="AK149" s="444"/>
      <c r="AL149" s="444"/>
      <c r="AM149" s="444"/>
      <c r="AN149" s="444"/>
      <c r="AO149" s="444"/>
      <c r="AP149" s="444"/>
      <c r="AQ149" s="444"/>
      <c r="AR149" s="444"/>
    </row>
    <row r="150" spans="1:44" ht="15.75" customHeight="1">
      <c r="A150" s="444"/>
      <c r="B150" s="444"/>
      <c r="C150" s="444"/>
      <c r="D150" s="444"/>
      <c r="E150" s="444"/>
      <c r="F150" s="444"/>
      <c r="G150" s="444"/>
      <c r="H150" s="444"/>
      <c r="I150" s="444"/>
      <c r="J150" s="444"/>
      <c r="K150" s="444"/>
      <c r="L150" s="444"/>
      <c r="M150" s="444"/>
      <c r="N150" s="444"/>
      <c r="O150" s="444"/>
      <c r="P150" s="444"/>
      <c r="Q150" s="444"/>
      <c r="R150" s="444"/>
      <c r="S150" s="444"/>
      <c r="T150" s="444"/>
      <c r="U150" s="444"/>
      <c r="V150" s="444"/>
      <c r="W150" s="444"/>
      <c r="X150" s="444"/>
      <c r="Y150" s="444"/>
      <c r="Z150" s="444"/>
      <c r="AA150" s="444"/>
      <c r="AB150" s="444"/>
      <c r="AC150" s="444"/>
      <c r="AD150" s="444"/>
      <c r="AE150" s="444"/>
      <c r="AF150" s="444"/>
      <c r="AG150" s="444"/>
      <c r="AH150" s="444"/>
      <c r="AI150" s="444"/>
      <c r="AJ150" s="444"/>
      <c r="AK150" s="444"/>
      <c r="AL150" s="444"/>
      <c r="AM150" s="444"/>
      <c r="AN150" s="444"/>
      <c r="AO150" s="444"/>
      <c r="AP150" s="444"/>
      <c r="AQ150" s="444"/>
      <c r="AR150" s="444"/>
    </row>
    <row r="151" spans="1:44" ht="15.75" customHeight="1">
      <c r="A151" s="444"/>
      <c r="B151" s="444"/>
      <c r="C151" s="444"/>
      <c r="D151" s="444"/>
      <c r="E151" s="444"/>
      <c r="F151" s="444"/>
      <c r="G151" s="444"/>
      <c r="H151" s="444"/>
      <c r="I151" s="444"/>
      <c r="J151" s="444"/>
      <c r="K151" s="444"/>
      <c r="L151" s="444"/>
      <c r="M151" s="444"/>
      <c r="N151" s="444"/>
      <c r="O151" s="444"/>
      <c r="P151" s="444"/>
      <c r="Q151" s="444"/>
      <c r="R151" s="444"/>
      <c r="S151" s="444"/>
      <c r="T151" s="444"/>
      <c r="U151" s="444"/>
      <c r="V151" s="444"/>
      <c r="W151" s="444"/>
      <c r="X151" s="444"/>
      <c r="Y151" s="444"/>
      <c r="Z151" s="444"/>
      <c r="AA151" s="444"/>
      <c r="AB151" s="444"/>
      <c r="AC151" s="444"/>
      <c r="AD151" s="444"/>
      <c r="AE151" s="444"/>
      <c r="AF151" s="444"/>
      <c r="AG151" s="444"/>
      <c r="AH151" s="444"/>
      <c r="AI151" s="444"/>
      <c r="AJ151" s="444"/>
      <c r="AK151" s="444"/>
      <c r="AL151" s="444"/>
      <c r="AM151" s="444"/>
      <c r="AN151" s="444"/>
      <c r="AO151" s="444"/>
      <c r="AP151" s="444"/>
      <c r="AQ151" s="444"/>
      <c r="AR151" s="444"/>
    </row>
    <row r="152" spans="1:44" ht="15.75" customHeight="1">
      <c r="A152" s="444"/>
      <c r="B152" s="444"/>
      <c r="C152" s="444"/>
      <c r="D152" s="444"/>
      <c r="E152" s="444"/>
      <c r="F152" s="444"/>
      <c r="G152" s="444"/>
      <c r="H152" s="444"/>
      <c r="I152" s="444"/>
      <c r="J152" s="444"/>
      <c r="K152" s="444"/>
      <c r="L152" s="444"/>
      <c r="M152" s="444"/>
      <c r="N152" s="444"/>
      <c r="O152" s="444"/>
      <c r="P152" s="444"/>
      <c r="Q152" s="444"/>
      <c r="R152" s="444"/>
      <c r="S152" s="444"/>
      <c r="T152" s="444"/>
      <c r="U152" s="444"/>
      <c r="V152" s="444"/>
      <c r="W152" s="444"/>
      <c r="X152" s="444"/>
      <c r="Y152" s="444"/>
      <c r="Z152" s="444"/>
      <c r="AA152" s="444"/>
      <c r="AB152" s="444"/>
      <c r="AC152" s="444"/>
      <c r="AD152" s="444"/>
      <c r="AE152" s="444"/>
      <c r="AF152" s="444"/>
      <c r="AG152" s="444"/>
      <c r="AH152" s="444"/>
      <c r="AI152" s="444"/>
      <c r="AJ152" s="444"/>
      <c r="AK152" s="444"/>
      <c r="AL152" s="444"/>
      <c r="AM152" s="444"/>
      <c r="AN152" s="444"/>
      <c r="AO152" s="444"/>
      <c r="AP152" s="444"/>
      <c r="AQ152" s="444"/>
      <c r="AR152" s="444"/>
    </row>
    <row r="153" spans="1:44" ht="15.75" customHeight="1">
      <c r="A153" s="444"/>
      <c r="B153" s="444"/>
      <c r="C153" s="444"/>
      <c r="D153" s="444"/>
      <c r="E153" s="444"/>
      <c r="F153" s="444"/>
      <c r="G153" s="444"/>
      <c r="H153" s="444"/>
      <c r="I153" s="444"/>
      <c r="J153" s="444"/>
      <c r="K153" s="444"/>
      <c r="L153" s="444"/>
      <c r="M153" s="444"/>
      <c r="N153" s="444"/>
      <c r="O153" s="444"/>
      <c r="P153" s="444"/>
      <c r="Q153" s="444"/>
      <c r="R153" s="444"/>
      <c r="S153" s="444"/>
      <c r="T153" s="444"/>
      <c r="U153" s="444"/>
      <c r="V153" s="444"/>
      <c r="W153" s="444"/>
      <c r="X153" s="444"/>
      <c r="Y153" s="444"/>
      <c r="Z153" s="444"/>
      <c r="AA153" s="444"/>
      <c r="AB153" s="444"/>
      <c r="AC153" s="444"/>
      <c r="AD153" s="444"/>
      <c r="AE153" s="444"/>
      <c r="AF153" s="444"/>
      <c r="AG153" s="444"/>
      <c r="AH153" s="444"/>
      <c r="AI153" s="444"/>
      <c r="AJ153" s="444"/>
      <c r="AK153" s="444"/>
      <c r="AL153" s="444"/>
      <c r="AM153" s="444"/>
      <c r="AN153" s="444"/>
      <c r="AO153" s="444"/>
      <c r="AP153" s="444"/>
      <c r="AQ153" s="444"/>
      <c r="AR153" s="444"/>
    </row>
    <row r="154" spans="1:44" ht="15.75" customHeight="1">
      <c r="A154" s="444"/>
      <c r="B154" s="444"/>
      <c r="C154" s="444"/>
      <c r="D154" s="444"/>
      <c r="E154" s="444"/>
      <c r="F154" s="444"/>
      <c r="G154" s="444"/>
      <c r="H154" s="444"/>
      <c r="I154" s="444"/>
      <c r="J154" s="444"/>
      <c r="K154" s="444"/>
      <c r="L154" s="444"/>
      <c r="M154" s="444"/>
      <c r="N154" s="444"/>
      <c r="O154" s="444"/>
      <c r="P154" s="444"/>
      <c r="Q154" s="444"/>
      <c r="R154" s="444"/>
      <c r="S154" s="444"/>
      <c r="T154" s="444"/>
      <c r="U154" s="444"/>
      <c r="V154" s="444"/>
      <c r="W154" s="444"/>
      <c r="X154" s="444"/>
      <c r="Y154" s="444"/>
      <c r="Z154" s="444"/>
      <c r="AA154" s="444"/>
      <c r="AB154" s="444"/>
      <c r="AC154" s="444"/>
      <c r="AD154" s="444"/>
      <c r="AE154" s="444"/>
      <c r="AF154" s="444"/>
      <c r="AG154" s="444"/>
      <c r="AH154" s="444"/>
      <c r="AI154" s="444"/>
      <c r="AJ154" s="444"/>
      <c r="AK154" s="444"/>
      <c r="AL154" s="444"/>
      <c r="AM154" s="444"/>
      <c r="AN154" s="444"/>
      <c r="AO154" s="444"/>
      <c r="AP154" s="444"/>
      <c r="AQ154" s="444"/>
      <c r="AR154" s="444"/>
    </row>
    <row r="155" spans="1:44" ht="15.75" customHeight="1">
      <c r="A155" s="444"/>
      <c r="B155" s="444"/>
      <c r="C155" s="444"/>
      <c r="D155" s="444"/>
      <c r="E155" s="444"/>
      <c r="F155" s="444"/>
      <c r="G155" s="444"/>
      <c r="H155" s="444"/>
      <c r="I155" s="444"/>
      <c r="J155" s="444"/>
      <c r="K155" s="444"/>
      <c r="L155" s="444"/>
      <c r="M155" s="444"/>
      <c r="N155" s="444"/>
      <c r="O155" s="444"/>
      <c r="P155" s="444"/>
      <c r="Q155" s="444"/>
      <c r="R155" s="444"/>
      <c r="S155" s="444"/>
      <c r="T155" s="444"/>
      <c r="U155" s="444"/>
      <c r="V155" s="444"/>
      <c r="W155" s="444"/>
      <c r="X155" s="444"/>
      <c r="Y155" s="444"/>
      <c r="Z155" s="444"/>
      <c r="AA155" s="444"/>
      <c r="AB155" s="444"/>
      <c r="AC155" s="444"/>
      <c r="AD155" s="444"/>
      <c r="AE155" s="444"/>
      <c r="AF155" s="444"/>
      <c r="AG155" s="444"/>
      <c r="AH155" s="444"/>
      <c r="AI155" s="444"/>
      <c r="AJ155" s="444"/>
      <c r="AK155" s="444"/>
      <c r="AL155" s="444"/>
      <c r="AM155" s="444"/>
      <c r="AN155" s="444"/>
      <c r="AO155" s="444"/>
      <c r="AP155" s="444"/>
      <c r="AQ155" s="444"/>
      <c r="AR155" s="444"/>
    </row>
    <row r="156" spans="1:44" ht="15.75" customHeight="1">
      <c r="A156" s="444"/>
      <c r="B156" s="444"/>
      <c r="C156" s="444"/>
      <c r="D156" s="444"/>
      <c r="E156" s="444"/>
      <c r="F156" s="444"/>
      <c r="G156" s="444"/>
      <c r="H156" s="444"/>
      <c r="I156" s="444"/>
      <c r="J156" s="444"/>
      <c r="K156" s="444"/>
      <c r="L156" s="444"/>
      <c r="M156" s="444"/>
      <c r="N156" s="444"/>
      <c r="O156" s="444"/>
      <c r="P156" s="444"/>
      <c r="Q156" s="444"/>
      <c r="R156" s="444"/>
      <c r="S156" s="444"/>
      <c r="T156" s="444"/>
      <c r="U156" s="444"/>
      <c r="V156" s="444"/>
      <c r="W156" s="444"/>
      <c r="X156" s="444"/>
      <c r="Y156" s="444"/>
      <c r="Z156" s="444"/>
      <c r="AA156" s="444"/>
      <c r="AB156" s="444"/>
      <c r="AC156" s="444"/>
      <c r="AD156" s="444"/>
      <c r="AE156" s="444"/>
      <c r="AF156" s="444"/>
      <c r="AG156" s="444"/>
      <c r="AH156" s="444"/>
      <c r="AI156" s="444"/>
      <c r="AJ156" s="444"/>
      <c r="AK156" s="444"/>
      <c r="AL156" s="444"/>
      <c r="AM156" s="444"/>
      <c r="AN156" s="444"/>
      <c r="AO156" s="444"/>
      <c r="AP156" s="444"/>
      <c r="AQ156" s="444"/>
      <c r="AR156" s="444"/>
    </row>
    <row r="157" spans="1:44" ht="15.75" customHeight="1">
      <c r="A157" s="444"/>
      <c r="B157" s="444"/>
      <c r="C157" s="444"/>
      <c r="D157" s="444"/>
      <c r="E157" s="444"/>
      <c r="F157" s="444"/>
      <c r="G157" s="444"/>
      <c r="H157" s="444"/>
      <c r="I157" s="444"/>
      <c r="J157" s="444"/>
      <c r="K157" s="444"/>
      <c r="L157" s="444"/>
      <c r="M157" s="444"/>
      <c r="N157" s="444"/>
      <c r="O157" s="444"/>
      <c r="P157" s="444"/>
      <c r="Q157" s="444"/>
      <c r="R157" s="444"/>
      <c r="S157" s="444"/>
      <c r="T157" s="444"/>
      <c r="U157" s="444"/>
      <c r="V157" s="444"/>
      <c r="W157" s="444"/>
      <c r="X157" s="444"/>
      <c r="Y157" s="444"/>
      <c r="Z157" s="444"/>
      <c r="AA157" s="444"/>
      <c r="AB157" s="444"/>
      <c r="AC157" s="444"/>
      <c r="AD157" s="444"/>
      <c r="AE157" s="444"/>
      <c r="AF157" s="444"/>
      <c r="AG157" s="444"/>
      <c r="AH157" s="444"/>
      <c r="AI157" s="444"/>
      <c r="AJ157" s="444"/>
      <c r="AK157" s="444"/>
      <c r="AL157" s="444"/>
      <c r="AM157" s="444"/>
      <c r="AN157" s="444"/>
      <c r="AO157" s="444"/>
      <c r="AP157" s="444"/>
      <c r="AQ157" s="444"/>
      <c r="AR157" s="444"/>
    </row>
    <row r="158" spans="1:44" ht="15.75" customHeight="1">
      <c r="A158" s="444"/>
      <c r="B158" s="444"/>
      <c r="C158" s="444"/>
      <c r="D158" s="444"/>
      <c r="E158" s="444"/>
      <c r="F158" s="444"/>
      <c r="G158" s="444"/>
      <c r="H158" s="444"/>
      <c r="I158" s="444"/>
      <c r="J158" s="444"/>
      <c r="K158" s="444"/>
      <c r="L158" s="444"/>
      <c r="M158" s="444"/>
      <c r="N158" s="444"/>
      <c r="O158" s="444"/>
      <c r="P158" s="444"/>
      <c r="Q158" s="444"/>
      <c r="R158" s="444"/>
      <c r="S158" s="444"/>
      <c r="T158" s="444"/>
      <c r="U158" s="444"/>
      <c r="V158" s="444"/>
      <c r="W158" s="444"/>
      <c r="X158" s="444"/>
      <c r="Y158" s="444"/>
      <c r="Z158" s="444"/>
      <c r="AA158" s="444"/>
      <c r="AB158" s="444"/>
      <c r="AC158" s="444"/>
      <c r="AD158" s="444"/>
      <c r="AE158" s="444"/>
      <c r="AF158" s="444"/>
      <c r="AG158" s="444"/>
      <c r="AH158" s="444"/>
      <c r="AI158" s="444"/>
      <c r="AJ158" s="444"/>
      <c r="AK158" s="444"/>
      <c r="AL158" s="444"/>
      <c r="AM158" s="444"/>
      <c r="AN158" s="444"/>
      <c r="AO158" s="444"/>
      <c r="AP158" s="444"/>
      <c r="AQ158" s="444"/>
      <c r="AR158" s="444"/>
    </row>
    <row r="159" spans="1:44" ht="15.75" customHeight="1">
      <c r="A159" s="444"/>
      <c r="B159" s="444"/>
      <c r="C159" s="444"/>
      <c r="D159" s="444"/>
      <c r="E159" s="444"/>
      <c r="F159" s="444"/>
      <c r="G159" s="444"/>
      <c r="H159" s="444"/>
      <c r="I159" s="444"/>
      <c r="J159" s="444"/>
      <c r="K159" s="444"/>
      <c r="L159" s="444"/>
      <c r="M159" s="444"/>
      <c r="N159" s="444"/>
      <c r="O159" s="444"/>
      <c r="P159" s="444"/>
      <c r="Q159" s="444"/>
      <c r="R159" s="444"/>
      <c r="S159" s="444"/>
      <c r="T159" s="444"/>
      <c r="U159" s="444"/>
      <c r="V159" s="444"/>
      <c r="W159" s="444"/>
      <c r="X159" s="444"/>
      <c r="Y159" s="444"/>
      <c r="Z159" s="444"/>
      <c r="AA159" s="444"/>
      <c r="AB159" s="444"/>
      <c r="AC159" s="444"/>
      <c r="AD159" s="444"/>
      <c r="AE159" s="444"/>
      <c r="AF159" s="444"/>
      <c r="AG159" s="444"/>
      <c r="AH159" s="444"/>
      <c r="AI159" s="444"/>
      <c r="AJ159" s="444"/>
      <c r="AK159" s="444"/>
      <c r="AL159" s="444"/>
      <c r="AM159" s="444"/>
      <c r="AN159" s="444"/>
      <c r="AO159" s="444"/>
      <c r="AP159" s="444"/>
      <c r="AQ159" s="444"/>
      <c r="AR159" s="444"/>
    </row>
    <row r="160" spans="1:44" ht="15.75" customHeight="1">
      <c r="A160" s="444"/>
      <c r="B160" s="444"/>
      <c r="C160" s="444"/>
      <c r="D160" s="444"/>
      <c r="E160" s="444"/>
      <c r="F160" s="444"/>
      <c r="G160" s="444"/>
      <c r="H160" s="444"/>
      <c r="I160" s="444"/>
      <c r="J160" s="444"/>
      <c r="K160" s="444"/>
      <c r="L160" s="444"/>
      <c r="M160" s="444"/>
      <c r="N160" s="444"/>
      <c r="O160" s="444"/>
      <c r="P160" s="444"/>
      <c r="Q160" s="444"/>
      <c r="R160" s="444"/>
      <c r="S160" s="444"/>
      <c r="T160" s="444"/>
      <c r="U160" s="444"/>
      <c r="V160" s="444"/>
      <c r="W160" s="444"/>
      <c r="X160" s="444"/>
      <c r="Y160" s="444"/>
      <c r="Z160" s="444"/>
      <c r="AA160" s="444"/>
      <c r="AB160" s="444"/>
      <c r="AC160" s="444"/>
      <c r="AD160" s="444"/>
      <c r="AE160" s="444"/>
      <c r="AF160" s="444"/>
      <c r="AG160" s="444"/>
      <c r="AH160" s="444"/>
      <c r="AI160" s="444"/>
      <c r="AJ160" s="444"/>
      <c r="AK160" s="444"/>
      <c r="AL160" s="444"/>
      <c r="AM160" s="444"/>
      <c r="AN160" s="444"/>
      <c r="AO160" s="444"/>
      <c r="AP160" s="444"/>
      <c r="AQ160" s="444"/>
      <c r="AR160" s="444"/>
    </row>
    <row r="161" spans="1:44" ht="15.75" customHeight="1">
      <c r="A161" s="444"/>
      <c r="B161" s="444"/>
      <c r="C161" s="444"/>
      <c r="D161" s="444"/>
      <c r="E161" s="444"/>
      <c r="F161" s="444"/>
      <c r="G161" s="444"/>
      <c r="H161" s="444"/>
      <c r="I161" s="444"/>
      <c r="J161" s="444"/>
      <c r="K161" s="444"/>
      <c r="L161" s="444"/>
      <c r="M161" s="444"/>
      <c r="N161" s="444"/>
      <c r="O161" s="444"/>
      <c r="P161" s="444"/>
      <c r="Q161" s="444"/>
      <c r="R161" s="444"/>
      <c r="S161" s="444"/>
      <c r="T161" s="444"/>
      <c r="U161" s="444"/>
      <c r="V161" s="444"/>
      <c r="W161" s="444"/>
      <c r="X161" s="444"/>
      <c r="Y161" s="444"/>
      <c r="Z161" s="444"/>
      <c r="AA161" s="444"/>
      <c r="AB161" s="444"/>
      <c r="AC161" s="444"/>
      <c r="AD161" s="444"/>
      <c r="AE161" s="444"/>
      <c r="AF161" s="444"/>
      <c r="AG161" s="444"/>
      <c r="AH161" s="444"/>
      <c r="AI161" s="444"/>
      <c r="AJ161" s="444"/>
      <c r="AK161" s="444"/>
      <c r="AL161" s="444"/>
      <c r="AM161" s="444"/>
      <c r="AN161" s="444"/>
      <c r="AO161" s="444"/>
      <c r="AP161" s="444"/>
      <c r="AQ161" s="444"/>
      <c r="AR161" s="444"/>
    </row>
    <row r="162" spans="1:44" ht="15.75" customHeight="1">
      <c r="A162" s="444"/>
      <c r="B162" s="444"/>
      <c r="C162" s="444"/>
      <c r="D162" s="444"/>
      <c r="E162" s="444"/>
      <c r="F162" s="444"/>
      <c r="G162" s="444"/>
      <c r="H162" s="444"/>
      <c r="I162" s="444"/>
      <c r="J162" s="444"/>
      <c r="K162" s="444"/>
      <c r="L162" s="444"/>
      <c r="M162" s="444"/>
      <c r="N162" s="444"/>
      <c r="O162" s="444"/>
      <c r="P162" s="444"/>
      <c r="Q162" s="444"/>
      <c r="R162" s="444"/>
      <c r="S162" s="444"/>
      <c r="T162" s="444"/>
      <c r="U162" s="444"/>
      <c r="V162" s="444"/>
      <c r="W162" s="444"/>
      <c r="X162" s="444"/>
      <c r="Y162" s="444"/>
      <c r="Z162" s="444"/>
      <c r="AA162" s="444"/>
      <c r="AB162" s="444"/>
      <c r="AC162" s="444"/>
      <c r="AD162" s="444"/>
      <c r="AE162" s="444"/>
      <c r="AF162" s="444"/>
      <c r="AG162" s="444"/>
      <c r="AH162" s="444"/>
      <c r="AI162" s="444"/>
      <c r="AJ162" s="444"/>
      <c r="AK162" s="444"/>
      <c r="AL162" s="444"/>
      <c r="AM162" s="444"/>
      <c r="AN162" s="444"/>
      <c r="AO162" s="444"/>
      <c r="AP162" s="444"/>
      <c r="AQ162" s="444"/>
      <c r="AR162" s="444"/>
    </row>
    <row r="163" spans="1:44" ht="15.75" customHeight="1">
      <c r="A163" s="444"/>
      <c r="B163" s="444"/>
      <c r="C163" s="444"/>
      <c r="D163" s="444"/>
      <c r="E163" s="444"/>
      <c r="F163" s="444"/>
      <c r="G163" s="444"/>
      <c r="H163" s="444"/>
      <c r="I163" s="444"/>
      <c r="J163" s="444"/>
      <c r="K163" s="444"/>
      <c r="L163" s="444"/>
      <c r="M163" s="444"/>
      <c r="N163" s="444"/>
      <c r="O163" s="444"/>
      <c r="P163" s="444"/>
      <c r="Q163" s="444"/>
      <c r="R163" s="444"/>
      <c r="S163" s="444"/>
      <c r="T163" s="444"/>
      <c r="U163" s="444"/>
      <c r="V163" s="444"/>
      <c r="W163" s="444"/>
      <c r="X163" s="444"/>
      <c r="Y163" s="444"/>
      <c r="Z163" s="444"/>
      <c r="AA163" s="444"/>
      <c r="AB163" s="444"/>
      <c r="AC163" s="444"/>
      <c r="AD163" s="444"/>
      <c r="AE163" s="444"/>
      <c r="AF163" s="444"/>
      <c r="AG163" s="444"/>
      <c r="AH163" s="444"/>
      <c r="AI163" s="444"/>
      <c r="AJ163" s="444"/>
      <c r="AK163" s="444"/>
      <c r="AL163" s="444"/>
      <c r="AM163" s="444"/>
      <c r="AN163" s="444"/>
      <c r="AO163" s="444"/>
      <c r="AP163" s="444"/>
      <c r="AQ163" s="444"/>
      <c r="AR163" s="444"/>
    </row>
    <row r="164" spans="1:44" ht="15.75" customHeight="1">
      <c r="A164" s="444"/>
      <c r="B164" s="444"/>
      <c r="C164" s="444"/>
      <c r="D164" s="444"/>
      <c r="E164" s="444"/>
      <c r="F164" s="444"/>
      <c r="G164" s="444"/>
      <c r="H164" s="444"/>
      <c r="I164" s="444"/>
      <c r="J164" s="444"/>
      <c r="K164" s="444"/>
      <c r="L164" s="444"/>
      <c r="M164" s="444"/>
      <c r="N164" s="444"/>
      <c r="O164" s="444"/>
      <c r="P164" s="444"/>
      <c r="Q164" s="444"/>
      <c r="R164" s="444"/>
      <c r="S164" s="444"/>
      <c r="T164" s="444"/>
      <c r="U164" s="444"/>
      <c r="V164" s="444"/>
      <c r="W164" s="444"/>
      <c r="X164" s="444"/>
      <c r="Y164" s="444"/>
      <c r="Z164" s="444"/>
      <c r="AA164" s="444"/>
      <c r="AB164" s="444"/>
      <c r="AC164" s="444"/>
      <c r="AD164" s="444"/>
      <c r="AE164" s="444"/>
      <c r="AF164" s="444"/>
      <c r="AG164" s="444"/>
      <c r="AH164" s="444"/>
      <c r="AI164" s="444"/>
      <c r="AJ164" s="444"/>
      <c r="AK164" s="444"/>
      <c r="AL164" s="444"/>
      <c r="AM164" s="444"/>
      <c r="AN164" s="444"/>
      <c r="AO164" s="444"/>
      <c r="AP164" s="444"/>
      <c r="AQ164" s="444"/>
      <c r="AR164" s="444"/>
    </row>
    <row r="165" spans="1:44" ht="15.75" customHeight="1">
      <c r="A165" s="444"/>
      <c r="B165" s="444"/>
      <c r="C165" s="444"/>
      <c r="D165" s="444"/>
      <c r="E165" s="444"/>
      <c r="F165" s="444"/>
      <c r="G165" s="444"/>
      <c r="H165" s="444"/>
      <c r="I165" s="444"/>
      <c r="J165" s="444"/>
      <c r="K165" s="444"/>
      <c r="L165" s="444"/>
      <c r="M165" s="444"/>
      <c r="N165" s="444"/>
      <c r="O165" s="444"/>
      <c r="P165" s="444"/>
      <c r="Q165" s="444"/>
      <c r="R165" s="444"/>
      <c r="S165" s="444"/>
      <c r="T165" s="444"/>
      <c r="U165" s="444"/>
      <c r="V165" s="444"/>
      <c r="W165" s="444"/>
      <c r="X165" s="444"/>
      <c r="Y165" s="444"/>
      <c r="Z165" s="444"/>
      <c r="AA165" s="444"/>
      <c r="AB165" s="444"/>
      <c r="AC165" s="444"/>
      <c r="AD165" s="444"/>
      <c r="AE165" s="444"/>
      <c r="AF165" s="444"/>
      <c r="AG165" s="444"/>
      <c r="AH165" s="444"/>
      <c r="AI165" s="444"/>
      <c r="AJ165" s="444"/>
      <c r="AK165" s="444"/>
      <c r="AL165" s="444"/>
      <c r="AM165" s="444"/>
      <c r="AN165" s="444"/>
      <c r="AO165" s="444"/>
      <c r="AP165" s="444"/>
      <c r="AQ165" s="444"/>
      <c r="AR165" s="444"/>
    </row>
    <row r="166" spans="1:44" ht="15.75" customHeight="1">
      <c r="A166" s="444"/>
      <c r="B166" s="444"/>
      <c r="C166" s="444"/>
      <c r="D166" s="444"/>
      <c r="E166" s="444"/>
      <c r="F166" s="444"/>
      <c r="G166" s="444"/>
      <c r="H166" s="444"/>
      <c r="I166" s="444"/>
      <c r="J166" s="444"/>
      <c r="K166" s="444"/>
      <c r="L166" s="444"/>
      <c r="M166" s="444"/>
      <c r="N166" s="444"/>
      <c r="O166" s="444"/>
      <c r="P166" s="444"/>
      <c r="Q166" s="444"/>
      <c r="R166" s="444"/>
      <c r="S166" s="444"/>
      <c r="T166" s="444"/>
      <c r="U166" s="444"/>
      <c r="V166" s="444"/>
      <c r="W166" s="444"/>
      <c r="X166" s="444"/>
      <c r="Y166" s="444"/>
      <c r="Z166" s="444"/>
      <c r="AA166" s="444"/>
      <c r="AB166" s="444"/>
      <c r="AC166" s="444"/>
      <c r="AD166" s="444"/>
      <c r="AE166" s="444"/>
      <c r="AF166" s="444"/>
      <c r="AG166" s="444"/>
      <c r="AH166" s="444"/>
      <c r="AI166" s="444"/>
      <c r="AJ166" s="444"/>
      <c r="AK166" s="444"/>
      <c r="AL166" s="444"/>
      <c r="AM166" s="444"/>
      <c r="AN166" s="444"/>
      <c r="AO166" s="444"/>
      <c r="AP166" s="444"/>
      <c r="AQ166" s="444"/>
      <c r="AR166" s="444"/>
    </row>
    <row r="167" spans="1:44" ht="15.75" customHeight="1">
      <c r="A167" s="444"/>
      <c r="B167" s="444"/>
      <c r="C167" s="444"/>
      <c r="D167" s="444"/>
      <c r="E167" s="444"/>
      <c r="F167" s="444"/>
      <c r="G167" s="444"/>
      <c r="H167" s="444"/>
      <c r="I167" s="444"/>
      <c r="J167" s="444"/>
      <c r="K167" s="444"/>
      <c r="L167" s="444"/>
      <c r="M167" s="444"/>
      <c r="N167" s="444"/>
      <c r="O167" s="444"/>
      <c r="P167" s="444"/>
      <c r="Q167" s="444"/>
      <c r="R167" s="444"/>
      <c r="S167" s="444"/>
      <c r="T167" s="444"/>
      <c r="U167" s="444"/>
      <c r="V167" s="444"/>
      <c r="W167" s="444"/>
      <c r="X167" s="444"/>
      <c r="Y167" s="444"/>
      <c r="Z167" s="444"/>
      <c r="AA167" s="444"/>
      <c r="AB167" s="444"/>
      <c r="AC167" s="444"/>
      <c r="AD167" s="444"/>
      <c r="AE167" s="444"/>
      <c r="AF167" s="444"/>
      <c r="AG167" s="444"/>
      <c r="AH167" s="444"/>
      <c r="AI167" s="444"/>
      <c r="AJ167" s="444"/>
      <c r="AK167" s="444"/>
      <c r="AL167" s="444"/>
      <c r="AM167" s="444"/>
      <c r="AN167" s="444"/>
      <c r="AO167" s="444"/>
      <c r="AP167" s="444"/>
      <c r="AQ167" s="444"/>
      <c r="AR167" s="444"/>
    </row>
    <row r="168" spans="1:44" ht="15.75" customHeight="1">
      <c r="A168" s="444"/>
      <c r="B168" s="444"/>
      <c r="C168" s="444"/>
      <c r="D168" s="444"/>
      <c r="E168" s="444"/>
      <c r="F168" s="444"/>
      <c r="G168" s="444"/>
      <c r="H168" s="444"/>
      <c r="I168" s="444"/>
      <c r="J168" s="444"/>
      <c r="K168" s="444"/>
      <c r="L168" s="444"/>
      <c r="M168" s="444"/>
      <c r="N168" s="444"/>
      <c r="O168" s="444"/>
      <c r="P168" s="444"/>
      <c r="Q168" s="444"/>
      <c r="R168" s="444"/>
      <c r="S168" s="444"/>
      <c r="T168" s="444"/>
      <c r="U168" s="444"/>
      <c r="V168" s="444"/>
      <c r="W168" s="444"/>
      <c r="X168" s="444"/>
      <c r="Y168" s="444"/>
      <c r="Z168" s="444"/>
      <c r="AA168" s="444"/>
      <c r="AB168" s="444"/>
      <c r="AC168" s="444"/>
      <c r="AD168" s="444"/>
      <c r="AE168" s="444"/>
      <c r="AF168" s="444"/>
      <c r="AG168" s="444"/>
      <c r="AH168" s="444"/>
      <c r="AI168" s="444"/>
      <c r="AJ168" s="444"/>
      <c r="AK168" s="444"/>
      <c r="AL168" s="444"/>
      <c r="AM168" s="444"/>
      <c r="AN168" s="444"/>
      <c r="AO168" s="444"/>
      <c r="AP168" s="444"/>
      <c r="AQ168" s="444"/>
      <c r="AR168" s="444"/>
    </row>
    <row r="169" spans="1:44" ht="15.75" customHeight="1">
      <c r="A169" s="444"/>
      <c r="B169" s="444"/>
      <c r="C169" s="444"/>
      <c r="D169" s="444"/>
      <c r="E169" s="444"/>
      <c r="F169" s="444"/>
      <c r="G169" s="444"/>
      <c r="H169" s="444"/>
      <c r="I169" s="444"/>
      <c r="J169" s="444"/>
      <c r="K169" s="444"/>
      <c r="L169" s="444"/>
      <c r="M169" s="444"/>
      <c r="N169" s="444"/>
      <c r="O169" s="444"/>
      <c r="P169" s="444"/>
      <c r="Q169" s="444"/>
      <c r="R169" s="444"/>
      <c r="S169" s="444"/>
      <c r="T169" s="444"/>
      <c r="U169" s="444"/>
      <c r="V169" s="444"/>
      <c r="W169" s="444"/>
      <c r="X169" s="444"/>
      <c r="Y169" s="444"/>
      <c r="Z169" s="444"/>
      <c r="AA169" s="444"/>
      <c r="AB169" s="444"/>
      <c r="AC169" s="444"/>
      <c r="AD169" s="444"/>
      <c r="AE169" s="444"/>
      <c r="AF169" s="444"/>
      <c r="AG169" s="444"/>
      <c r="AH169" s="444"/>
      <c r="AI169" s="444"/>
      <c r="AJ169" s="444"/>
      <c r="AK169" s="444"/>
      <c r="AL169" s="444"/>
      <c r="AM169" s="444"/>
      <c r="AN169" s="444"/>
      <c r="AO169" s="444"/>
      <c r="AP169" s="444"/>
      <c r="AQ169" s="444"/>
      <c r="AR169" s="444"/>
    </row>
    <row r="170" spans="1:44" ht="15.75" customHeight="1">
      <c r="A170" s="444"/>
      <c r="B170" s="444"/>
      <c r="C170" s="444"/>
      <c r="D170" s="444"/>
      <c r="E170" s="444"/>
      <c r="F170" s="444"/>
      <c r="G170" s="444"/>
      <c r="H170" s="444"/>
      <c r="I170" s="444"/>
      <c r="J170" s="444"/>
      <c r="K170" s="444"/>
      <c r="L170" s="444"/>
      <c r="M170" s="444"/>
      <c r="N170" s="444"/>
      <c r="O170" s="444"/>
      <c r="P170" s="444"/>
      <c r="Q170" s="444"/>
      <c r="R170" s="444"/>
      <c r="S170" s="444"/>
      <c r="T170" s="444"/>
      <c r="U170" s="444"/>
      <c r="V170" s="444"/>
      <c r="W170" s="444"/>
      <c r="X170" s="444"/>
      <c r="Y170" s="444"/>
      <c r="Z170" s="444"/>
      <c r="AA170" s="444"/>
      <c r="AB170" s="444"/>
      <c r="AC170" s="444"/>
      <c r="AD170" s="444"/>
      <c r="AE170" s="444"/>
      <c r="AF170" s="444"/>
      <c r="AG170" s="444"/>
      <c r="AH170" s="444"/>
      <c r="AI170" s="444"/>
      <c r="AJ170" s="444"/>
      <c r="AK170" s="444"/>
      <c r="AL170" s="444"/>
      <c r="AM170" s="444"/>
      <c r="AN170" s="444"/>
      <c r="AO170" s="444"/>
      <c r="AP170" s="444"/>
      <c r="AQ170" s="444"/>
      <c r="AR170" s="444"/>
    </row>
    <row r="171" spans="1:44" ht="15.75" customHeight="1">
      <c r="A171" s="444"/>
      <c r="B171" s="444"/>
      <c r="C171" s="444"/>
      <c r="D171" s="444"/>
      <c r="E171" s="444"/>
      <c r="F171" s="444"/>
      <c r="G171" s="444"/>
      <c r="H171" s="444"/>
      <c r="I171" s="444"/>
      <c r="J171" s="444"/>
      <c r="K171" s="444"/>
      <c r="L171" s="444"/>
      <c r="M171" s="444"/>
      <c r="N171" s="444"/>
      <c r="O171" s="444"/>
      <c r="P171" s="444"/>
      <c r="Q171" s="444"/>
      <c r="R171" s="444"/>
      <c r="S171" s="444"/>
      <c r="T171" s="444"/>
      <c r="U171" s="444"/>
      <c r="V171" s="444"/>
      <c r="W171" s="444"/>
      <c r="X171" s="444"/>
      <c r="Y171" s="444"/>
      <c r="Z171" s="444"/>
      <c r="AA171" s="444"/>
      <c r="AB171" s="444"/>
      <c r="AC171" s="444"/>
      <c r="AD171" s="444"/>
      <c r="AE171" s="444"/>
      <c r="AF171" s="444"/>
      <c r="AG171" s="444"/>
      <c r="AH171" s="444"/>
      <c r="AI171" s="444"/>
      <c r="AJ171" s="444"/>
      <c r="AK171" s="444"/>
      <c r="AL171" s="444"/>
      <c r="AM171" s="444"/>
      <c r="AN171" s="444"/>
      <c r="AO171" s="444"/>
      <c r="AP171" s="444"/>
      <c r="AQ171" s="444"/>
      <c r="AR171" s="444"/>
    </row>
    <row r="172" spans="1:44" ht="15.75" customHeight="1">
      <c r="A172" s="444"/>
      <c r="B172" s="444"/>
      <c r="C172" s="444"/>
      <c r="D172" s="444"/>
      <c r="E172" s="444"/>
      <c r="F172" s="444"/>
      <c r="G172" s="444"/>
      <c r="H172" s="444"/>
      <c r="I172" s="444"/>
      <c r="J172" s="444"/>
      <c r="K172" s="444"/>
      <c r="L172" s="444"/>
      <c r="M172" s="444"/>
      <c r="N172" s="444"/>
      <c r="O172" s="444"/>
      <c r="P172" s="444"/>
      <c r="Q172" s="444"/>
      <c r="R172" s="444"/>
      <c r="S172" s="444"/>
      <c r="T172" s="444"/>
      <c r="U172" s="444"/>
      <c r="V172" s="444"/>
      <c r="W172" s="444"/>
      <c r="X172" s="444"/>
      <c r="Y172" s="444"/>
      <c r="Z172" s="444"/>
      <c r="AA172" s="444"/>
      <c r="AB172" s="444"/>
      <c r="AC172" s="444"/>
      <c r="AD172" s="444"/>
      <c r="AE172" s="444"/>
      <c r="AF172" s="444"/>
      <c r="AG172" s="444"/>
      <c r="AH172" s="444"/>
      <c r="AI172" s="444"/>
      <c r="AJ172" s="444"/>
      <c r="AK172" s="444"/>
      <c r="AL172" s="444"/>
      <c r="AM172" s="444"/>
      <c r="AN172" s="444"/>
      <c r="AO172" s="444"/>
      <c r="AP172" s="444"/>
      <c r="AQ172" s="444"/>
      <c r="AR172" s="444"/>
    </row>
    <row r="173" spans="1:44" ht="15.75" customHeight="1">
      <c r="A173" s="444"/>
      <c r="B173" s="444"/>
      <c r="C173" s="444"/>
      <c r="D173" s="444"/>
      <c r="E173" s="444"/>
      <c r="F173" s="444"/>
      <c r="G173" s="444"/>
      <c r="H173" s="444"/>
      <c r="I173" s="444"/>
      <c r="J173" s="444"/>
      <c r="K173" s="444"/>
      <c r="L173" s="444"/>
      <c r="M173" s="444"/>
      <c r="N173" s="444"/>
      <c r="O173" s="444"/>
      <c r="P173" s="444"/>
      <c r="Q173" s="444"/>
      <c r="R173" s="444"/>
      <c r="S173" s="444"/>
      <c r="T173" s="444"/>
      <c r="U173" s="444"/>
      <c r="V173" s="444"/>
      <c r="W173" s="444"/>
      <c r="X173" s="444"/>
      <c r="Y173" s="444"/>
      <c r="Z173" s="444"/>
      <c r="AA173" s="444"/>
      <c r="AB173" s="444"/>
      <c r="AC173" s="444"/>
      <c r="AD173" s="444"/>
      <c r="AE173" s="444"/>
      <c r="AF173" s="444"/>
      <c r="AG173" s="444"/>
      <c r="AH173" s="444"/>
      <c r="AI173" s="444"/>
      <c r="AJ173" s="444"/>
      <c r="AK173" s="444"/>
      <c r="AL173" s="444"/>
      <c r="AM173" s="444"/>
      <c r="AN173" s="444"/>
      <c r="AO173" s="444"/>
      <c r="AP173" s="444"/>
      <c r="AQ173" s="444"/>
      <c r="AR173" s="444"/>
    </row>
    <row r="174" spans="1:44" ht="15.75" customHeight="1">
      <c r="A174" s="444"/>
      <c r="B174" s="444"/>
      <c r="C174" s="444"/>
      <c r="D174" s="444"/>
      <c r="E174" s="444"/>
      <c r="F174" s="444"/>
      <c r="G174" s="444"/>
      <c r="H174" s="444"/>
      <c r="I174" s="444"/>
      <c r="J174" s="444"/>
      <c r="K174" s="444"/>
      <c r="L174" s="444"/>
      <c r="M174" s="444"/>
      <c r="N174" s="444"/>
      <c r="O174" s="444"/>
      <c r="P174" s="444"/>
      <c r="Q174" s="444"/>
      <c r="R174" s="444"/>
      <c r="S174" s="444"/>
      <c r="T174" s="444"/>
      <c r="U174" s="444"/>
      <c r="V174" s="444"/>
      <c r="W174" s="444"/>
      <c r="X174" s="444"/>
      <c r="Y174" s="444"/>
      <c r="Z174" s="444"/>
      <c r="AA174" s="444"/>
      <c r="AB174" s="444"/>
      <c r="AC174" s="444"/>
      <c r="AD174" s="444"/>
      <c r="AE174" s="444"/>
      <c r="AF174" s="444"/>
      <c r="AG174" s="444"/>
      <c r="AH174" s="444"/>
      <c r="AI174" s="444"/>
      <c r="AJ174" s="444"/>
      <c r="AK174" s="444"/>
      <c r="AL174" s="444"/>
      <c r="AM174" s="444"/>
      <c r="AN174" s="444"/>
      <c r="AO174" s="444"/>
      <c r="AP174" s="444"/>
      <c r="AQ174" s="444"/>
      <c r="AR174" s="444"/>
    </row>
    <row r="175" spans="1:44" ht="15.75" customHeight="1">
      <c r="A175" s="444"/>
      <c r="B175" s="444"/>
      <c r="C175" s="444"/>
      <c r="D175" s="444"/>
      <c r="E175" s="444"/>
      <c r="F175" s="444"/>
      <c r="G175" s="444"/>
      <c r="H175" s="444"/>
      <c r="I175" s="444"/>
      <c r="J175" s="444"/>
      <c r="K175" s="444"/>
      <c r="L175" s="444"/>
      <c r="M175" s="444"/>
      <c r="N175" s="444"/>
      <c r="O175" s="444"/>
      <c r="P175" s="444"/>
      <c r="Q175" s="444"/>
      <c r="R175" s="444"/>
      <c r="S175" s="444"/>
      <c r="T175" s="444"/>
      <c r="U175" s="444"/>
      <c r="V175" s="444"/>
      <c r="W175" s="444"/>
      <c r="X175" s="444"/>
      <c r="Y175" s="444"/>
      <c r="Z175" s="444"/>
      <c r="AA175" s="444"/>
      <c r="AB175" s="444"/>
      <c r="AC175" s="444"/>
      <c r="AD175" s="444"/>
      <c r="AE175" s="444"/>
      <c r="AF175" s="444"/>
      <c r="AG175" s="444"/>
      <c r="AH175" s="444"/>
      <c r="AI175" s="444"/>
      <c r="AJ175" s="444"/>
      <c r="AK175" s="444"/>
      <c r="AL175" s="444"/>
      <c r="AM175" s="444"/>
      <c r="AN175" s="444"/>
      <c r="AO175" s="444"/>
      <c r="AP175" s="444"/>
      <c r="AQ175" s="444"/>
      <c r="AR175" s="444"/>
    </row>
    <row r="176" spans="1:44" ht="15.75" customHeight="1">
      <c r="A176" s="444"/>
      <c r="B176" s="444"/>
      <c r="C176" s="444"/>
      <c r="D176" s="444"/>
      <c r="E176" s="444"/>
      <c r="F176" s="444"/>
      <c r="G176" s="444"/>
      <c r="H176" s="444"/>
      <c r="I176" s="444"/>
      <c r="J176" s="444"/>
      <c r="K176" s="444"/>
      <c r="L176" s="444"/>
      <c r="M176" s="444"/>
      <c r="N176" s="444"/>
      <c r="O176" s="444"/>
      <c r="P176" s="444"/>
      <c r="Q176" s="444"/>
      <c r="R176" s="444"/>
      <c r="S176" s="444"/>
      <c r="T176" s="444"/>
      <c r="U176" s="444"/>
      <c r="V176" s="444"/>
      <c r="W176" s="444"/>
      <c r="X176" s="444"/>
      <c r="Y176" s="444"/>
      <c r="Z176" s="444"/>
      <c r="AA176" s="444"/>
      <c r="AB176" s="444"/>
      <c r="AC176" s="444"/>
      <c r="AD176" s="444"/>
      <c r="AE176" s="444"/>
      <c r="AF176" s="444"/>
      <c r="AG176" s="444"/>
      <c r="AH176" s="444"/>
      <c r="AI176" s="444"/>
      <c r="AJ176" s="444"/>
      <c r="AK176" s="444"/>
      <c r="AL176" s="444"/>
      <c r="AM176" s="444"/>
      <c r="AN176" s="444"/>
      <c r="AO176" s="444"/>
      <c r="AP176" s="444"/>
      <c r="AQ176" s="444"/>
      <c r="AR176" s="444"/>
    </row>
    <row r="177" spans="1:44" ht="15.75" customHeight="1">
      <c r="A177" s="444"/>
      <c r="B177" s="444"/>
      <c r="C177" s="444"/>
      <c r="D177" s="444"/>
      <c r="E177" s="444"/>
      <c r="F177" s="444"/>
      <c r="G177" s="444"/>
      <c r="H177" s="444"/>
      <c r="I177" s="444"/>
      <c r="J177" s="444"/>
      <c r="K177" s="444"/>
      <c r="L177" s="444"/>
      <c r="M177" s="444"/>
      <c r="N177" s="444"/>
      <c r="O177" s="444"/>
      <c r="P177" s="444"/>
      <c r="Q177" s="444"/>
      <c r="R177" s="444"/>
      <c r="S177" s="444"/>
      <c r="T177" s="444"/>
      <c r="U177" s="444"/>
      <c r="V177" s="444"/>
      <c r="W177" s="444"/>
      <c r="X177" s="444"/>
      <c r="Y177" s="444"/>
      <c r="Z177" s="444"/>
      <c r="AA177" s="444"/>
      <c r="AB177" s="444"/>
      <c r="AC177" s="444"/>
      <c r="AD177" s="444"/>
      <c r="AE177" s="444"/>
      <c r="AF177" s="444"/>
      <c r="AG177" s="444"/>
      <c r="AH177" s="444"/>
      <c r="AI177" s="444"/>
      <c r="AJ177" s="444"/>
      <c r="AK177" s="444"/>
      <c r="AL177" s="444"/>
      <c r="AM177" s="444"/>
      <c r="AN177" s="444"/>
      <c r="AO177" s="444"/>
      <c r="AP177" s="444"/>
      <c r="AQ177" s="444"/>
      <c r="AR177" s="444"/>
    </row>
    <row r="178" spans="1:44" ht="15.75" customHeight="1">
      <c r="A178" s="444"/>
      <c r="B178" s="444"/>
      <c r="C178" s="444"/>
      <c r="D178" s="444"/>
      <c r="E178" s="444"/>
      <c r="F178" s="444"/>
      <c r="G178" s="444"/>
      <c r="H178" s="444"/>
      <c r="I178" s="444"/>
      <c r="J178" s="444"/>
      <c r="K178" s="444"/>
      <c r="L178" s="444"/>
      <c r="M178" s="444"/>
      <c r="N178" s="444"/>
      <c r="O178" s="444"/>
      <c r="P178" s="444"/>
      <c r="Q178" s="444"/>
      <c r="R178" s="444"/>
      <c r="S178" s="444"/>
      <c r="T178" s="444"/>
      <c r="U178" s="444"/>
      <c r="V178" s="444"/>
      <c r="W178" s="444"/>
      <c r="X178" s="444"/>
      <c r="Y178" s="444"/>
      <c r="Z178" s="444"/>
      <c r="AA178" s="444"/>
      <c r="AB178" s="444"/>
      <c r="AC178" s="444"/>
      <c r="AD178" s="444"/>
      <c r="AE178" s="444"/>
      <c r="AF178" s="444"/>
      <c r="AG178" s="444"/>
      <c r="AH178" s="444"/>
      <c r="AI178" s="444"/>
      <c r="AJ178" s="444"/>
      <c r="AK178" s="444"/>
      <c r="AL178" s="444"/>
      <c r="AM178" s="444"/>
      <c r="AN178" s="444"/>
      <c r="AO178" s="444"/>
      <c r="AP178" s="444"/>
      <c r="AQ178" s="444"/>
      <c r="AR178" s="444"/>
    </row>
    <row r="179" spans="1:44" ht="15.75" customHeight="1">
      <c r="A179" s="444"/>
      <c r="B179" s="444"/>
      <c r="C179" s="444"/>
      <c r="D179" s="444"/>
      <c r="E179" s="444"/>
      <c r="F179" s="444"/>
      <c r="G179" s="444"/>
      <c r="H179" s="444"/>
      <c r="I179" s="444"/>
      <c r="J179" s="444"/>
      <c r="K179" s="444"/>
      <c r="L179" s="444"/>
      <c r="M179" s="444"/>
      <c r="N179" s="444"/>
      <c r="O179" s="444"/>
      <c r="P179" s="444"/>
      <c r="Q179" s="444"/>
      <c r="R179" s="444"/>
      <c r="S179" s="444"/>
      <c r="T179" s="444"/>
      <c r="U179" s="444"/>
      <c r="V179" s="444"/>
      <c r="W179" s="444"/>
      <c r="X179" s="444"/>
      <c r="Y179" s="444"/>
      <c r="Z179" s="444"/>
      <c r="AA179" s="444"/>
      <c r="AB179" s="444"/>
      <c r="AC179" s="444"/>
      <c r="AD179" s="444"/>
      <c r="AE179" s="444"/>
      <c r="AF179" s="444"/>
      <c r="AG179" s="444"/>
      <c r="AH179" s="444"/>
      <c r="AI179" s="444"/>
      <c r="AJ179" s="444"/>
      <c r="AK179" s="444"/>
      <c r="AL179" s="444"/>
      <c r="AM179" s="444"/>
      <c r="AN179" s="444"/>
      <c r="AO179" s="444"/>
      <c r="AP179" s="444"/>
      <c r="AQ179" s="444"/>
      <c r="AR179" s="444"/>
    </row>
    <row r="180" spans="1:44" ht="15.75" customHeight="1">
      <c r="A180" s="444"/>
      <c r="B180" s="444"/>
      <c r="C180" s="444"/>
      <c r="D180" s="444"/>
      <c r="E180" s="444"/>
      <c r="F180" s="444"/>
      <c r="G180" s="444"/>
      <c r="H180" s="444"/>
      <c r="I180" s="444"/>
      <c r="J180" s="444"/>
      <c r="K180" s="444"/>
      <c r="L180" s="444"/>
      <c r="M180" s="444"/>
      <c r="N180" s="444"/>
      <c r="O180" s="444"/>
      <c r="P180" s="444"/>
      <c r="Q180" s="444"/>
      <c r="R180" s="444"/>
      <c r="S180" s="444"/>
      <c r="T180" s="444"/>
      <c r="U180" s="444"/>
      <c r="V180" s="444"/>
      <c r="W180" s="444"/>
      <c r="X180" s="444"/>
      <c r="Y180" s="444"/>
      <c r="Z180" s="444"/>
      <c r="AA180" s="444"/>
      <c r="AB180" s="444"/>
      <c r="AC180" s="444"/>
      <c r="AD180" s="444"/>
      <c r="AE180" s="444"/>
      <c r="AF180" s="444"/>
      <c r="AG180" s="444"/>
      <c r="AH180" s="444"/>
      <c r="AI180" s="444"/>
      <c r="AJ180" s="444"/>
      <c r="AK180" s="444"/>
      <c r="AL180" s="444"/>
      <c r="AM180" s="444"/>
      <c r="AN180" s="444"/>
      <c r="AO180" s="444"/>
      <c r="AP180" s="444"/>
      <c r="AQ180" s="444"/>
      <c r="AR180" s="444"/>
    </row>
    <row r="181" spans="1:44" ht="15.75" customHeight="1">
      <c r="A181" s="444"/>
      <c r="B181" s="444"/>
      <c r="C181" s="444"/>
      <c r="D181" s="444"/>
      <c r="E181" s="444"/>
      <c r="F181" s="444"/>
      <c r="G181" s="444"/>
      <c r="H181" s="444"/>
      <c r="I181" s="444"/>
      <c r="J181" s="444"/>
      <c r="K181" s="444"/>
      <c r="L181" s="444"/>
      <c r="M181" s="444"/>
      <c r="N181" s="444"/>
      <c r="O181" s="444"/>
      <c r="P181" s="444"/>
      <c r="Q181" s="444"/>
      <c r="R181" s="444"/>
      <c r="S181" s="444"/>
      <c r="T181" s="444"/>
      <c r="U181" s="444"/>
      <c r="V181" s="444"/>
      <c r="W181" s="444"/>
      <c r="X181" s="444"/>
      <c r="Y181" s="444"/>
      <c r="Z181" s="444"/>
      <c r="AA181" s="444"/>
      <c r="AB181" s="444"/>
      <c r="AC181" s="444"/>
      <c r="AD181" s="444"/>
      <c r="AE181" s="444"/>
      <c r="AF181" s="444"/>
      <c r="AG181" s="444"/>
      <c r="AH181" s="444"/>
      <c r="AI181" s="444"/>
      <c r="AJ181" s="444"/>
      <c r="AK181" s="444"/>
      <c r="AL181" s="444"/>
      <c r="AM181" s="444"/>
      <c r="AN181" s="444"/>
      <c r="AO181" s="444"/>
      <c r="AP181" s="444"/>
      <c r="AQ181" s="444"/>
      <c r="AR181" s="444"/>
    </row>
    <row r="182" spans="1:44" ht="15.75" customHeight="1">
      <c r="A182" s="444"/>
      <c r="B182" s="444"/>
      <c r="C182" s="444"/>
      <c r="D182" s="444"/>
      <c r="E182" s="444"/>
      <c r="F182" s="444"/>
      <c r="G182" s="444"/>
      <c r="H182" s="444"/>
      <c r="I182" s="444"/>
      <c r="J182" s="444"/>
      <c r="K182" s="444"/>
      <c r="L182" s="444"/>
      <c r="M182" s="444"/>
      <c r="N182" s="444"/>
      <c r="O182" s="444"/>
      <c r="P182" s="444"/>
      <c r="Q182" s="444"/>
      <c r="R182" s="444"/>
      <c r="S182" s="444"/>
      <c r="T182" s="444"/>
      <c r="U182" s="444"/>
      <c r="V182" s="444"/>
      <c r="W182" s="444"/>
      <c r="X182" s="444"/>
      <c r="Y182" s="444"/>
      <c r="Z182" s="444"/>
      <c r="AA182" s="444"/>
      <c r="AB182" s="444"/>
      <c r="AC182" s="444"/>
      <c r="AD182" s="444"/>
      <c r="AE182" s="444"/>
      <c r="AF182" s="444"/>
      <c r="AG182" s="444"/>
      <c r="AH182" s="444"/>
      <c r="AI182" s="444"/>
      <c r="AJ182" s="444"/>
      <c r="AK182" s="444"/>
      <c r="AL182" s="444"/>
      <c r="AM182" s="444"/>
      <c r="AN182" s="444"/>
      <c r="AO182" s="444"/>
      <c r="AP182" s="444"/>
      <c r="AQ182" s="444"/>
      <c r="AR182" s="444"/>
    </row>
    <row r="183" spans="1:44" ht="15.75" customHeight="1">
      <c r="A183" s="444"/>
      <c r="B183" s="444"/>
      <c r="C183" s="444"/>
      <c r="D183" s="444"/>
      <c r="E183" s="444"/>
      <c r="F183" s="444"/>
      <c r="G183" s="444"/>
      <c r="H183" s="444"/>
      <c r="I183" s="444"/>
      <c r="J183" s="444"/>
      <c r="K183" s="444"/>
      <c r="L183" s="444"/>
      <c r="M183" s="444"/>
      <c r="N183" s="444"/>
      <c r="O183" s="444"/>
      <c r="P183" s="444"/>
      <c r="Q183" s="444"/>
      <c r="R183" s="444"/>
      <c r="S183" s="444"/>
      <c r="T183" s="444"/>
      <c r="U183" s="444"/>
      <c r="V183" s="444"/>
      <c r="W183" s="444"/>
      <c r="X183" s="444"/>
      <c r="Y183" s="444"/>
      <c r="Z183" s="444"/>
      <c r="AA183" s="444"/>
      <c r="AB183" s="444"/>
      <c r="AC183" s="444"/>
      <c r="AD183" s="444"/>
      <c r="AE183" s="444"/>
      <c r="AF183" s="444"/>
      <c r="AG183" s="444"/>
      <c r="AH183" s="444"/>
      <c r="AI183" s="444"/>
      <c r="AJ183" s="444"/>
      <c r="AK183" s="444"/>
      <c r="AL183" s="444"/>
      <c r="AM183" s="444"/>
      <c r="AN183" s="444"/>
      <c r="AO183" s="444"/>
      <c r="AP183" s="444"/>
      <c r="AQ183" s="444"/>
      <c r="AR183" s="444"/>
    </row>
    <row r="184" spans="1:44" ht="15.75" customHeight="1">
      <c r="A184" s="444"/>
      <c r="B184" s="444"/>
      <c r="C184" s="444"/>
      <c r="D184" s="444"/>
      <c r="E184" s="444"/>
      <c r="F184" s="444"/>
      <c r="G184" s="444"/>
      <c r="H184" s="444"/>
      <c r="I184" s="444"/>
      <c r="J184" s="444"/>
      <c r="K184" s="444"/>
      <c r="L184" s="444"/>
      <c r="M184" s="444"/>
      <c r="N184" s="444"/>
      <c r="O184" s="444"/>
      <c r="P184" s="444"/>
      <c r="Q184" s="444"/>
      <c r="R184" s="444"/>
      <c r="S184" s="444"/>
      <c r="T184" s="444"/>
      <c r="U184" s="444"/>
      <c r="V184" s="444"/>
      <c r="W184" s="444"/>
      <c r="X184" s="444"/>
      <c r="Y184" s="444"/>
      <c r="Z184" s="444"/>
      <c r="AA184" s="444"/>
      <c r="AB184" s="444"/>
      <c r="AC184" s="444"/>
      <c r="AD184" s="444"/>
      <c r="AE184" s="444"/>
      <c r="AF184" s="444"/>
      <c r="AG184" s="444"/>
      <c r="AH184" s="444"/>
      <c r="AI184" s="444"/>
      <c r="AJ184" s="444"/>
      <c r="AK184" s="444"/>
      <c r="AL184" s="444"/>
      <c r="AM184" s="444"/>
      <c r="AN184" s="444"/>
      <c r="AO184" s="444"/>
      <c r="AP184" s="444"/>
      <c r="AQ184" s="444"/>
      <c r="AR184" s="444"/>
    </row>
    <row r="185" spans="1:44" ht="15.75" customHeight="1">
      <c r="A185" s="444"/>
      <c r="B185" s="444"/>
      <c r="C185" s="444"/>
      <c r="D185" s="444"/>
      <c r="E185" s="444"/>
      <c r="F185" s="444"/>
      <c r="G185" s="444"/>
      <c r="H185" s="444"/>
      <c r="I185" s="444"/>
      <c r="J185" s="444"/>
      <c r="K185" s="444"/>
      <c r="L185" s="444"/>
      <c r="M185" s="444"/>
      <c r="N185" s="444"/>
      <c r="O185" s="444"/>
      <c r="P185" s="444"/>
      <c r="Q185" s="444"/>
      <c r="R185" s="444"/>
      <c r="S185" s="444"/>
      <c r="T185" s="444"/>
      <c r="U185" s="444"/>
      <c r="V185" s="444"/>
      <c r="W185" s="444"/>
      <c r="X185" s="444"/>
      <c r="Y185" s="444"/>
      <c r="Z185" s="444"/>
      <c r="AA185" s="444"/>
      <c r="AB185" s="444"/>
      <c r="AC185" s="444"/>
      <c r="AD185" s="444"/>
      <c r="AE185" s="444"/>
      <c r="AF185" s="444"/>
      <c r="AG185" s="444"/>
      <c r="AH185" s="444"/>
      <c r="AI185" s="444"/>
      <c r="AJ185" s="444"/>
      <c r="AK185" s="444"/>
      <c r="AL185" s="444"/>
      <c r="AM185" s="444"/>
      <c r="AN185" s="444"/>
      <c r="AO185" s="444"/>
      <c r="AP185" s="444"/>
      <c r="AQ185" s="444"/>
      <c r="AR185" s="444"/>
    </row>
    <row r="186" spans="1:44" ht="15.75" customHeight="1">
      <c r="A186" s="444"/>
      <c r="B186" s="444"/>
      <c r="C186" s="444"/>
      <c r="D186" s="444"/>
      <c r="E186" s="444"/>
      <c r="F186" s="444"/>
      <c r="G186" s="444"/>
      <c r="H186" s="444"/>
      <c r="I186" s="444"/>
      <c r="J186" s="444"/>
      <c r="K186" s="444"/>
      <c r="L186" s="444"/>
      <c r="M186" s="444"/>
      <c r="N186" s="444"/>
      <c r="O186" s="444"/>
      <c r="P186" s="444"/>
      <c r="Q186" s="444"/>
      <c r="R186" s="444"/>
      <c r="S186" s="444"/>
      <c r="T186" s="444"/>
      <c r="U186" s="444"/>
      <c r="V186" s="444"/>
      <c r="W186" s="444"/>
      <c r="X186" s="444"/>
      <c r="Y186" s="444"/>
      <c r="Z186" s="444"/>
      <c r="AA186" s="444"/>
      <c r="AB186" s="444"/>
      <c r="AC186" s="444"/>
      <c r="AD186" s="444"/>
      <c r="AE186" s="444"/>
      <c r="AF186" s="444"/>
      <c r="AG186" s="444"/>
      <c r="AH186" s="444"/>
      <c r="AI186" s="444"/>
      <c r="AJ186" s="444"/>
      <c r="AK186" s="444"/>
      <c r="AL186" s="444"/>
      <c r="AM186" s="444"/>
      <c r="AN186" s="444"/>
      <c r="AO186" s="444"/>
      <c r="AP186" s="444"/>
      <c r="AQ186" s="444"/>
      <c r="AR186" s="444"/>
    </row>
    <row r="187" spans="1:44" ht="15.75" customHeight="1">
      <c r="A187" s="444"/>
      <c r="B187" s="444"/>
      <c r="C187" s="444"/>
      <c r="D187" s="444"/>
      <c r="E187" s="444"/>
      <c r="F187" s="444"/>
      <c r="G187" s="444"/>
      <c r="H187" s="444"/>
      <c r="I187" s="444"/>
      <c r="J187" s="444"/>
      <c r="K187" s="444"/>
      <c r="L187" s="444"/>
      <c r="M187" s="444"/>
      <c r="N187" s="444"/>
      <c r="O187" s="444"/>
      <c r="P187" s="444"/>
      <c r="Q187" s="444"/>
      <c r="R187" s="444"/>
      <c r="S187" s="444"/>
      <c r="T187" s="444"/>
      <c r="U187" s="444"/>
      <c r="V187" s="444"/>
      <c r="W187" s="444"/>
      <c r="X187" s="444"/>
      <c r="Y187" s="444"/>
      <c r="Z187" s="444"/>
      <c r="AA187" s="444"/>
      <c r="AB187" s="444"/>
      <c r="AC187" s="444"/>
      <c r="AD187" s="444"/>
      <c r="AE187" s="444"/>
      <c r="AF187" s="444"/>
      <c r="AG187" s="444"/>
      <c r="AH187" s="444"/>
      <c r="AI187" s="444"/>
      <c r="AJ187" s="444"/>
      <c r="AK187" s="444"/>
      <c r="AL187" s="444"/>
      <c r="AM187" s="444"/>
      <c r="AN187" s="444"/>
      <c r="AO187" s="444"/>
      <c r="AP187" s="444"/>
      <c r="AQ187" s="444"/>
      <c r="AR187" s="444"/>
    </row>
    <row r="188" spans="1:44" ht="15.75" customHeight="1">
      <c r="A188" s="444"/>
      <c r="B188" s="444"/>
      <c r="C188" s="444"/>
      <c r="D188" s="444"/>
      <c r="E188" s="444"/>
      <c r="F188" s="444"/>
      <c r="G188" s="444"/>
      <c r="H188" s="444"/>
      <c r="I188" s="444"/>
      <c r="J188" s="444"/>
      <c r="K188" s="444"/>
      <c r="L188" s="444"/>
      <c r="M188" s="444"/>
      <c r="N188" s="444"/>
      <c r="O188" s="444"/>
      <c r="P188" s="444"/>
      <c r="Q188" s="444"/>
      <c r="R188" s="444"/>
      <c r="S188" s="444"/>
      <c r="T188" s="444"/>
      <c r="U188" s="444"/>
      <c r="V188" s="444"/>
      <c r="W188" s="444"/>
      <c r="X188" s="444"/>
      <c r="Y188" s="444"/>
      <c r="Z188" s="444"/>
      <c r="AA188" s="444"/>
      <c r="AB188" s="444"/>
      <c r="AC188" s="444"/>
      <c r="AD188" s="444"/>
      <c r="AE188" s="444"/>
      <c r="AF188" s="444"/>
      <c r="AG188" s="444"/>
      <c r="AH188" s="444"/>
      <c r="AI188" s="444"/>
      <c r="AJ188" s="444"/>
      <c r="AK188" s="444"/>
      <c r="AL188" s="444"/>
      <c r="AM188" s="444"/>
      <c r="AN188" s="444"/>
      <c r="AO188" s="444"/>
      <c r="AP188" s="444"/>
      <c r="AQ188" s="444"/>
      <c r="AR188" s="444"/>
    </row>
    <row r="189" spans="1:44" ht="15.75" customHeight="1">
      <c r="A189" s="444"/>
      <c r="B189" s="444"/>
      <c r="C189" s="444"/>
      <c r="D189" s="444"/>
      <c r="E189" s="444"/>
      <c r="F189" s="444"/>
      <c r="G189" s="444"/>
      <c r="H189" s="444"/>
      <c r="I189" s="444"/>
      <c r="J189" s="444"/>
      <c r="K189" s="444"/>
      <c r="L189" s="444"/>
      <c r="M189" s="444"/>
      <c r="N189" s="444"/>
      <c r="O189" s="444"/>
      <c r="P189" s="444"/>
      <c r="Q189" s="444"/>
      <c r="R189" s="444"/>
      <c r="S189" s="444"/>
      <c r="T189" s="444"/>
      <c r="U189" s="444"/>
      <c r="V189" s="444"/>
      <c r="W189" s="444"/>
      <c r="X189" s="444"/>
      <c r="Y189" s="444"/>
      <c r="Z189" s="444"/>
      <c r="AA189" s="444"/>
      <c r="AB189" s="444"/>
      <c r="AC189" s="444"/>
      <c r="AD189" s="444"/>
      <c r="AE189" s="444"/>
      <c r="AF189" s="444"/>
      <c r="AG189" s="444"/>
      <c r="AH189" s="444"/>
      <c r="AI189" s="444"/>
      <c r="AJ189" s="444"/>
      <c r="AK189" s="444"/>
      <c r="AL189" s="444"/>
      <c r="AM189" s="444"/>
      <c r="AN189" s="444"/>
      <c r="AO189" s="444"/>
      <c r="AP189" s="444"/>
      <c r="AQ189" s="444"/>
      <c r="AR189" s="444"/>
    </row>
    <row r="190" spans="1:44" ht="15.75" customHeight="1">
      <c r="A190" s="444"/>
      <c r="B190" s="444"/>
      <c r="C190" s="444"/>
      <c r="D190" s="444"/>
      <c r="E190" s="444"/>
      <c r="F190" s="444"/>
      <c r="G190" s="444"/>
      <c r="H190" s="444"/>
      <c r="I190" s="444"/>
      <c r="J190" s="444"/>
      <c r="K190" s="444"/>
      <c r="L190" s="444"/>
      <c r="M190" s="444"/>
      <c r="N190" s="444"/>
      <c r="O190" s="444"/>
      <c r="P190" s="444"/>
      <c r="Q190" s="444"/>
      <c r="R190" s="444"/>
      <c r="S190" s="444"/>
      <c r="T190" s="444"/>
      <c r="U190" s="444"/>
      <c r="V190" s="444"/>
      <c r="W190" s="444"/>
      <c r="X190" s="444"/>
      <c r="Y190" s="444"/>
      <c r="Z190" s="444"/>
      <c r="AA190" s="444"/>
      <c r="AB190" s="444"/>
      <c r="AC190" s="444"/>
      <c r="AD190" s="444"/>
      <c r="AE190" s="444"/>
      <c r="AF190" s="444"/>
      <c r="AG190" s="444"/>
      <c r="AH190" s="444"/>
      <c r="AI190" s="444"/>
      <c r="AJ190" s="444"/>
      <c r="AK190" s="444"/>
      <c r="AL190" s="444"/>
      <c r="AM190" s="444"/>
      <c r="AN190" s="444"/>
      <c r="AO190" s="444"/>
      <c r="AP190" s="444"/>
      <c r="AQ190" s="444"/>
      <c r="AR190" s="444"/>
    </row>
    <row r="191" spans="1:44" ht="15.75" customHeight="1">
      <c r="A191" s="444"/>
      <c r="B191" s="444"/>
      <c r="C191" s="444"/>
      <c r="D191" s="444"/>
      <c r="E191" s="444"/>
      <c r="F191" s="444"/>
      <c r="G191" s="444"/>
      <c r="H191" s="444"/>
      <c r="I191" s="444"/>
      <c r="J191" s="444"/>
      <c r="K191" s="444"/>
      <c r="L191" s="444"/>
      <c r="M191" s="444"/>
      <c r="N191" s="444"/>
      <c r="O191" s="444"/>
      <c r="P191" s="444"/>
      <c r="Q191" s="444"/>
      <c r="R191" s="444"/>
      <c r="S191" s="444"/>
      <c r="T191" s="444"/>
      <c r="U191" s="444"/>
      <c r="V191" s="444"/>
      <c r="W191" s="444"/>
      <c r="X191" s="444"/>
      <c r="Y191" s="444"/>
      <c r="Z191" s="444"/>
      <c r="AA191" s="444"/>
      <c r="AB191" s="444"/>
      <c r="AC191" s="444"/>
      <c r="AD191" s="444"/>
      <c r="AE191" s="444"/>
      <c r="AF191" s="444"/>
      <c r="AG191" s="444"/>
      <c r="AH191" s="444"/>
      <c r="AI191" s="444"/>
      <c r="AJ191" s="444"/>
      <c r="AK191" s="444"/>
      <c r="AL191" s="444"/>
      <c r="AM191" s="444"/>
      <c r="AN191" s="444"/>
      <c r="AO191" s="444"/>
      <c r="AP191" s="444"/>
      <c r="AQ191" s="444"/>
      <c r="AR191" s="444"/>
    </row>
    <row r="192" spans="1:44" ht="15.75" customHeight="1">
      <c r="A192" s="444"/>
      <c r="B192" s="444"/>
      <c r="C192" s="444"/>
      <c r="D192" s="444"/>
      <c r="E192" s="444"/>
      <c r="F192" s="444"/>
      <c r="G192" s="444"/>
      <c r="H192" s="444"/>
      <c r="I192" s="444"/>
      <c r="J192" s="444"/>
      <c r="K192" s="444"/>
      <c r="L192" s="444"/>
      <c r="M192" s="444"/>
      <c r="N192" s="444"/>
      <c r="O192" s="444"/>
      <c r="P192" s="444"/>
      <c r="Q192" s="444"/>
      <c r="R192" s="444"/>
      <c r="S192" s="444"/>
      <c r="T192" s="444"/>
      <c r="U192" s="444"/>
      <c r="V192" s="444"/>
      <c r="W192" s="444"/>
      <c r="X192" s="444"/>
      <c r="Y192" s="444"/>
      <c r="Z192" s="444"/>
      <c r="AA192" s="444"/>
      <c r="AB192" s="444"/>
      <c r="AC192" s="444"/>
      <c r="AD192" s="444"/>
      <c r="AE192" s="444"/>
      <c r="AF192" s="444"/>
      <c r="AG192" s="444"/>
      <c r="AH192" s="444"/>
      <c r="AI192" s="444"/>
      <c r="AJ192" s="444"/>
      <c r="AK192" s="444"/>
      <c r="AL192" s="444"/>
      <c r="AM192" s="444"/>
      <c r="AN192" s="444"/>
      <c r="AO192" s="444"/>
      <c r="AP192" s="444"/>
      <c r="AQ192" s="444"/>
      <c r="AR192" s="444"/>
    </row>
    <row r="193" spans="1:44" ht="15.75" customHeight="1">
      <c r="A193" s="444"/>
      <c r="B193" s="444"/>
      <c r="C193" s="444"/>
      <c r="D193" s="444"/>
      <c r="E193" s="444"/>
      <c r="F193" s="444"/>
      <c r="G193" s="444"/>
      <c r="H193" s="444"/>
      <c r="I193" s="444"/>
      <c r="J193" s="444"/>
      <c r="K193" s="444"/>
      <c r="L193" s="444"/>
      <c r="M193" s="444"/>
      <c r="N193" s="444"/>
      <c r="O193" s="444"/>
      <c r="P193" s="444"/>
      <c r="Q193" s="444"/>
      <c r="R193" s="444"/>
      <c r="S193" s="444"/>
      <c r="T193" s="444"/>
      <c r="U193" s="444"/>
      <c r="V193" s="444"/>
      <c r="W193" s="444"/>
      <c r="X193" s="444"/>
      <c r="Y193" s="444"/>
      <c r="Z193" s="444"/>
      <c r="AA193" s="444"/>
      <c r="AB193" s="444"/>
      <c r="AC193" s="444"/>
      <c r="AD193" s="444"/>
      <c r="AE193" s="444"/>
      <c r="AF193" s="444"/>
      <c r="AG193" s="444"/>
      <c r="AH193" s="444"/>
      <c r="AI193" s="444"/>
      <c r="AJ193" s="444"/>
      <c r="AK193" s="444"/>
      <c r="AL193" s="444"/>
      <c r="AM193" s="444"/>
      <c r="AN193" s="444"/>
      <c r="AO193" s="444"/>
      <c r="AP193" s="444"/>
      <c r="AQ193" s="444"/>
      <c r="AR193" s="444"/>
    </row>
    <row r="194" spans="1:44" ht="15.75" customHeight="1">
      <c r="A194" s="444"/>
      <c r="B194" s="444"/>
      <c r="C194" s="444"/>
      <c r="D194" s="444"/>
      <c r="E194" s="444"/>
      <c r="F194" s="444"/>
      <c r="G194" s="444"/>
      <c r="H194" s="444"/>
      <c r="I194" s="444"/>
      <c r="J194" s="444"/>
      <c r="K194" s="444"/>
      <c r="L194" s="444"/>
      <c r="M194" s="444"/>
      <c r="N194" s="444"/>
      <c r="O194" s="444"/>
      <c r="P194" s="444"/>
      <c r="Q194" s="444"/>
      <c r="R194" s="444"/>
      <c r="S194" s="444"/>
      <c r="T194" s="444"/>
      <c r="U194" s="444"/>
      <c r="V194" s="444"/>
      <c r="W194" s="444"/>
      <c r="X194" s="444"/>
      <c r="Y194" s="444"/>
      <c r="Z194" s="444"/>
      <c r="AA194" s="444"/>
      <c r="AB194" s="444"/>
      <c r="AC194" s="444"/>
      <c r="AD194" s="444"/>
      <c r="AE194" s="444"/>
      <c r="AF194" s="444"/>
      <c r="AG194" s="444"/>
      <c r="AH194" s="444"/>
      <c r="AI194" s="444"/>
      <c r="AJ194" s="444"/>
      <c r="AK194" s="444"/>
      <c r="AL194" s="444"/>
      <c r="AM194" s="444"/>
      <c r="AN194" s="444"/>
      <c r="AO194" s="444"/>
      <c r="AP194" s="444"/>
      <c r="AQ194" s="444"/>
      <c r="AR194" s="444"/>
    </row>
    <row r="195" spans="1:44" ht="15.75" customHeight="1">
      <c r="A195" s="444"/>
      <c r="B195" s="444"/>
      <c r="C195" s="444"/>
      <c r="D195" s="444"/>
      <c r="E195" s="444"/>
      <c r="F195" s="444"/>
      <c r="G195" s="444"/>
      <c r="H195" s="444"/>
      <c r="I195" s="444"/>
      <c r="J195" s="444"/>
      <c r="K195" s="444"/>
      <c r="L195" s="444"/>
      <c r="M195" s="444"/>
      <c r="N195" s="444"/>
      <c r="O195" s="444"/>
      <c r="P195" s="444"/>
      <c r="Q195" s="444"/>
      <c r="R195" s="444"/>
      <c r="S195" s="444"/>
      <c r="T195" s="444"/>
      <c r="U195" s="444"/>
      <c r="V195" s="444"/>
      <c r="W195" s="444"/>
      <c r="X195" s="444"/>
      <c r="Y195" s="444"/>
      <c r="Z195" s="444"/>
      <c r="AA195" s="444"/>
      <c r="AB195" s="444"/>
      <c r="AC195" s="444"/>
      <c r="AD195" s="444"/>
      <c r="AE195" s="444"/>
      <c r="AF195" s="444"/>
      <c r="AG195" s="444"/>
      <c r="AH195" s="444"/>
      <c r="AI195" s="444"/>
      <c r="AJ195" s="444"/>
      <c r="AK195" s="444"/>
      <c r="AL195" s="444"/>
      <c r="AM195" s="444"/>
      <c r="AN195" s="444"/>
      <c r="AO195" s="444"/>
      <c r="AP195" s="444"/>
      <c r="AQ195" s="444"/>
      <c r="AR195" s="444"/>
    </row>
    <row r="196" spans="1:44" ht="15.75" customHeight="1">
      <c r="A196" s="444"/>
      <c r="B196" s="444"/>
      <c r="C196" s="444"/>
      <c r="D196" s="444"/>
      <c r="E196" s="444"/>
      <c r="F196" s="444"/>
      <c r="G196" s="444"/>
      <c r="H196" s="444"/>
      <c r="I196" s="444"/>
      <c r="J196" s="444"/>
      <c r="K196" s="444"/>
      <c r="L196" s="444"/>
      <c r="M196" s="444"/>
      <c r="N196" s="444"/>
      <c r="O196" s="444"/>
      <c r="P196" s="444"/>
      <c r="Q196" s="444"/>
      <c r="R196" s="444"/>
      <c r="S196" s="444"/>
      <c r="T196" s="444"/>
      <c r="U196" s="444"/>
      <c r="V196" s="444"/>
      <c r="W196" s="444"/>
      <c r="X196" s="444"/>
      <c r="Y196" s="444"/>
      <c r="Z196" s="444"/>
      <c r="AA196" s="444"/>
      <c r="AB196" s="444"/>
      <c r="AC196" s="444"/>
      <c r="AD196" s="444"/>
      <c r="AE196" s="444"/>
      <c r="AF196" s="444"/>
      <c r="AG196" s="444"/>
      <c r="AH196" s="444"/>
      <c r="AI196" s="444"/>
      <c r="AJ196" s="444"/>
      <c r="AK196" s="444"/>
      <c r="AL196" s="444"/>
      <c r="AM196" s="444"/>
      <c r="AN196" s="444"/>
      <c r="AO196" s="444"/>
      <c r="AP196" s="444"/>
      <c r="AQ196" s="444"/>
      <c r="AR196" s="444"/>
    </row>
    <row r="197" spans="1:44" ht="15.75" customHeight="1">
      <c r="A197" s="444"/>
      <c r="B197" s="444"/>
      <c r="C197" s="444"/>
      <c r="D197" s="444"/>
      <c r="E197" s="444"/>
      <c r="F197" s="444"/>
      <c r="G197" s="444"/>
      <c r="H197" s="444"/>
      <c r="I197" s="444"/>
      <c r="J197" s="444"/>
      <c r="K197" s="444"/>
      <c r="L197" s="444"/>
      <c r="M197" s="444"/>
      <c r="N197" s="444"/>
      <c r="O197" s="444"/>
      <c r="P197" s="444"/>
      <c r="Q197" s="444"/>
      <c r="R197" s="444"/>
      <c r="S197" s="444"/>
      <c r="T197" s="444"/>
      <c r="U197" s="444"/>
      <c r="V197" s="444"/>
      <c r="W197" s="444"/>
      <c r="X197" s="444"/>
      <c r="Y197" s="444"/>
      <c r="Z197" s="444"/>
      <c r="AA197" s="444"/>
      <c r="AB197" s="444"/>
      <c r="AC197" s="444"/>
      <c r="AD197" s="444"/>
      <c r="AE197" s="444"/>
      <c r="AF197" s="444"/>
      <c r="AG197" s="444"/>
      <c r="AH197" s="444"/>
      <c r="AI197" s="444"/>
      <c r="AJ197" s="444"/>
      <c r="AK197" s="444"/>
      <c r="AL197" s="444"/>
      <c r="AM197" s="444"/>
      <c r="AN197" s="444"/>
      <c r="AO197" s="444"/>
      <c r="AP197" s="444"/>
      <c r="AQ197" s="444"/>
      <c r="AR197" s="444"/>
    </row>
    <row r="198" spans="1:44" ht="15.75" customHeight="1">
      <c r="A198" s="444"/>
      <c r="B198" s="444"/>
      <c r="C198" s="444"/>
      <c r="D198" s="444"/>
      <c r="E198" s="444"/>
      <c r="F198" s="444"/>
      <c r="G198" s="444"/>
      <c r="H198" s="444"/>
      <c r="I198" s="444"/>
      <c r="J198" s="444"/>
      <c r="K198" s="444"/>
      <c r="L198" s="444"/>
      <c r="M198" s="444"/>
      <c r="N198" s="444"/>
      <c r="O198" s="444"/>
      <c r="P198" s="444"/>
      <c r="Q198" s="444"/>
      <c r="R198" s="444"/>
      <c r="S198" s="444"/>
      <c r="T198" s="444"/>
      <c r="U198" s="444"/>
      <c r="V198" s="444"/>
      <c r="W198" s="444"/>
      <c r="X198" s="444"/>
      <c r="Y198" s="444"/>
      <c r="Z198" s="444"/>
      <c r="AA198" s="444"/>
      <c r="AB198" s="444"/>
      <c r="AC198" s="444"/>
      <c r="AD198" s="444"/>
      <c r="AE198" s="444"/>
      <c r="AF198" s="444"/>
      <c r="AG198" s="444"/>
      <c r="AH198" s="444"/>
      <c r="AI198" s="444"/>
      <c r="AJ198" s="444"/>
      <c r="AK198" s="444"/>
      <c r="AL198" s="444"/>
      <c r="AM198" s="444"/>
      <c r="AN198" s="444"/>
      <c r="AO198" s="444"/>
      <c r="AP198" s="444"/>
      <c r="AQ198" s="444"/>
      <c r="AR198" s="444"/>
    </row>
    <row r="199" spans="1:44" ht="15.75" customHeight="1">
      <c r="A199" s="444"/>
      <c r="B199" s="444"/>
      <c r="C199" s="444"/>
      <c r="D199" s="444"/>
      <c r="E199" s="444"/>
      <c r="F199" s="444"/>
      <c r="G199" s="444"/>
      <c r="H199" s="444"/>
      <c r="I199" s="444"/>
      <c r="J199" s="444"/>
      <c r="K199" s="444"/>
      <c r="L199" s="444"/>
      <c r="M199" s="444"/>
      <c r="N199" s="444"/>
      <c r="O199" s="444"/>
      <c r="P199" s="444"/>
      <c r="Q199" s="444"/>
      <c r="R199" s="444"/>
      <c r="S199" s="444"/>
      <c r="T199" s="444"/>
      <c r="U199" s="444"/>
      <c r="V199" s="444"/>
      <c r="W199" s="444"/>
      <c r="X199" s="444"/>
      <c r="Y199" s="444"/>
      <c r="Z199" s="444"/>
      <c r="AA199" s="444"/>
      <c r="AB199" s="444"/>
      <c r="AC199" s="444"/>
      <c r="AD199" s="444"/>
      <c r="AE199" s="444"/>
      <c r="AF199" s="444"/>
      <c r="AG199" s="444"/>
      <c r="AH199" s="444"/>
      <c r="AI199" s="444"/>
      <c r="AJ199" s="444"/>
      <c r="AK199" s="444"/>
      <c r="AL199" s="444"/>
      <c r="AM199" s="444"/>
      <c r="AN199" s="444"/>
      <c r="AO199" s="444"/>
      <c r="AP199" s="444"/>
      <c r="AQ199" s="444"/>
      <c r="AR199" s="444"/>
    </row>
    <row r="200" spans="1:44" ht="15.75" customHeight="1">
      <c r="A200" s="444"/>
      <c r="B200" s="444"/>
      <c r="C200" s="444"/>
      <c r="D200" s="444"/>
      <c r="E200" s="444"/>
      <c r="F200" s="444"/>
      <c r="G200" s="444"/>
      <c r="H200" s="444"/>
      <c r="I200" s="444"/>
      <c r="J200" s="444"/>
      <c r="K200" s="444"/>
      <c r="L200" s="444"/>
      <c r="M200" s="444"/>
      <c r="N200" s="444"/>
      <c r="O200" s="444"/>
      <c r="P200" s="444"/>
      <c r="Q200" s="444"/>
      <c r="R200" s="444"/>
      <c r="S200" s="444"/>
      <c r="T200" s="444"/>
      <c r="U200" s="444"/>
      <c r="V200" s="444"/>
      <c r="W200" s="444"/>
      <c r="X200" s="444"/>
      <c r="Y200" s="444"/>
      <c r="Z200" s="444"/>
      <c r="AA200" s="444"/>
      <c r="AB200" s="444"/>
      <c r="AC200" s="444"/>
      <c r="AD200" s="444"/>
      <c r="AE200" s="444"/>
      <c r="AF200" s="444"/>
      <c r="AG200" s="444"/>
      <c r="AH200" s="444"/>
      <c r="AI200" s="444"/>
      <c r="AJ200" s="444"/>
      <c r="AK200" s="444"/>
      <c r="AL200" s="444"/>
      <c r="AM200" s="444"/>
      <c r="AN200" s="444"/>
      <c r="AO200" s="444"/>
      <c r="AP200" s="444"/>
      <c r="AQ200" s="444"/>
      <c r="AR200" s="444"/>
    </row>
    <row r="201" spans="1:44" ht="15.75" customHeight="1">
      <c r="A201" s="444"/>
      <c r="B201" s="444"/>
      <c r="C201" s="444"/>
      <c r="D201" s="444"/>
      <c r="E201" s="444"/>
      <c r="F201" s="444"/>
      <c r="G201" s="444"/>
      <c r="H201" s="444"/>
      <c r="I201" s="444"/>
      <c r="J201" s="444"/>
      <c r="K201" s="444"/>
      <c r="L201" s="444"/>
      <c r="M201" s="444"/>
      <c r="N201" s="444"/>
      <c r="O201" s="444"/>
      <c r="P201" s="444"/>
      <c r="Q201" s="444"/>
      <c r="R201" s="444"/>
      <c r="S201" s="444"/>
      <c r="T201" s="444"/>
      <c r="U201" s="444"/>
      <c r="V201" s="444"/>
      <c r="W201" s="444"/>
      <c r="X201" s="444"/>
      <c r="Y201" s="444"/>
      <c r="Z201" s="444"/>
      <c r="AA201" s="444"/>
      <c r="AB201" s="444"/>
      <c r="AC201" s="444"/>
      <c r="AD201" s="444"/>
      <c r="AE201" s="444"/>
      <c r="AF201" s="444"/>
      <c r="AG201" s="444"/>
      <c r="AH201" s="444"/>
      <c r="AI201" s="444"/>
      <c r="AJ201" s="444"/>
      <c r="AK201" s="444"/>
      <c r="AL201" s="444"/>
      <c r="AM201" s="444"/>
      <c r="AN201" s="444"/>
      <c r="AO201" s="444"/>
      <c r="AP201" s="444"/>
      <c r="AQ201" s="444"/>
      <c r="AR201" s="444"/>
    </row>
    <row r="202" spans="1:44" ht="15.75" customHeight="1">
      <c r="A202" s="444"/>
      <c r="B202" s="444"/>
      <c r="C202" s="444"/>
      <c r="D202" s="444"/>
      <c r="E202" s="444"/>
      <c r="F202" s="444"/>
      <c r="G202" s="444"/>
      <c r="H202" s="444"/>
      <c r="I202" s="444"/>
      <c r="J202" s="444"/>
      <c r="K202" s="444"/>
      <c r="L202" s="444"/>
      <c r="M202" s="444"/>
      <c r="N202" s="444"/>
      <c r="O202" s="444"/>
      <c r="P202" s="444"/>
      <c r="Q202" s="444"/>
      <c r="R202" s="444"/>
      <c r="S202" s="444"/>
      <c r="T202" s="444"/>
      <c r="U202" s="444"/>
      <c r="V202" s="444"/>
      <c r="W202" s="444"/>
      <c r="X202" s="444"/>
      <c r="Y202" s="444"/>
      <c r="Z202" s="444"/>
      <c r="AA202" s="444"/>
      <c r="AB202" s="444"/>
      <c r="AC202" s="444"/>
      <c r="AD202" s="444"/>
      <c r="AE202" s="444"/>
      <c r="AF202" s="444"/>
      <c r="AG202" s="444"/>
      <c r="AH202" s="444"/>
      <c r="AI202" s="444"/>
      <c r="AJ202" s="444"/>
      <c r="AK202" s="444"/>
      <c r="AL202" s="444"/>
      <c r="AM202" s="444"/>
      <c r="AN202" s="444"/>
      <c r="AO202" s="444"/>
      <c r="AP202" s="444"/>
      <c r="AQ202" s="444"/>
      <c r="AR202" s="444"/>
    </row>
    <row r="203" spans="1:44" ht="15.75" customHeight="1">
      <c r="A203" s="444"/>
      <c r="B203" s="444"/>
      <c r="C203" s="444"/>
      <c r="D203" s="444"/>
      <c r="E203" s="444"/>
      <c r="F203" s="444"/>
      <c r="G203" s="444"/>
      <c r="H203" s="444"/>
      <c r="I203" s="444"/>
      <c r="J203" s="444"/>
      <c r="K203" s="444"/>
      <c r="L203" s="444"/>
      <c r="M203" s="444"/>
      <c r="N203" s="444"/>
      <c r="O203" s="444"/>
      <c r="P203" s="444"/>
      <c r="Q203" s="444"/>
      <c r="R203" s="444"/>
      <c r="S203" s="444"/>
      <c r="T203" s="444"/>
      <c r="U203" s="444"/>
      <c r="V203" s="444"/>
      <c r="W203" s="444"/>
      <c r="X203" s="444"/>
      <c r="Y203" s="444"/>
      <c r="Z203" s="444"/>
      <c r="AA203" s="444"/>
      <c r="AB203" s="444"/>
      <c r="AC203" s="444"/>
      <c r="AD203" s="444"/>
      <c r="AE203" s="444"/>
      <c r="AF203" s="444"/>
      <c r="AG203" s="444"/>
      <c r="AH203" s="444"/>
      <c r="AI203" s="444"/>
      <c r="AJ203" s="444"/>
      <c r="AK203" s="444"/>
      <c r="AL203" s="444"/>
      <c r="AM203" s="444"/>
      <c r="AN203" s="444"/>
      <c r="AO203" s="444"/>
      <c r="AP203" s="444"/>
      <c r="AQ203" s="444"/>
      <c r="AR203" s="444"/>
    </row>
    <row r="204" spans="1:44" ht="15.75" customHeight="1">
      <c r="A204" s="444"/>
      <c r="B204" s="444"/>
      <c r="C204" s="444"/>
      <c r="D204" s="444"/>
      <c r="E204" s="444"/>
      <c r="F204" s="444"/>
      <c r="G204" s="444"/>
      <c r="H204" s="444"/>
      <c r="I204" s="444"/>
      <c r="J204" s="444"/>
      <c r="K204" s="444"/>
      <c r="L204" s="444"/>
      <c r="M204" s="444"/>
      <c r="N204" s="444"/>
      <c r="O204" s="444"/>
      <c r="P204" s="444"/>
      <c r="Q204" s="444"/>
      <c r="R204" s="444"/>
      <c r="S204" s="444"/>
      <c r="T204" s="444"/>
      <c r="U204" s="444"/>
      <c r="V204" s="444"/>
      <c r="W204" s="444"/>
      <c r="X204" s="444"/>
      <c r="Y204" s="444"/>
      <c r="Z204" s="444"/>
      <c r="AA204" s="444"/>
      <c r="AB204" s="444"/>
      <c r="AC204" s="444"/>
      <c r="AD204" s="444"/>
      <c r="AE204" s="444"/>
      <c r="AF204" s="444"/>
      <c r="AG204" s="444"/>
      <c r="AH204" s="444"/>
      <c r="AI204" s="444"/>
      <c r="AJ204" s="444"/>
      <c r="AK204" s="444"/>
      <c r="AL204" s="444"/>
      <c r="AM204" s="444"/>
      <c r="AN204" s="444"/>
      <c r="AO204" s="444"/>
      <c r="AP204" s="444"/>
      <c r="AQ204" s="444"/>
      <c r="AR204" s="444"/>
    </row>
    <row r="205" spans="1:44" ht="15.75" customHeight="1">
      <c r="A205" s="444"/>
      <c r="B205" s="444"/>
      <c r="C205" s="444"/>
      <c r="D205" s="444"/>
      <c r="E205" s="444"/>
      <c r="F205" s="444"/>
      <c r="G205" s="444"/>
      <c r="H205" s="444"/>
      <c r="I205" s="444"/>
      <c r="J205" s="444"/>
      <c r="K205" s="444"/>
      <c r="L205" s="444"/>
      <c r="M205" s="444"/>
      <c r="N205" s="444"/>
      <c r="O205" s="444"/>
      <c r="P205" s="444"/>
      <c r="Q205" s="444"/>
      <c r="R205" s="444"/>
      <c r="S205" s="444"/>
      <c r="T205" s="444"/>
      <c r="U205" s="444"/>
      <c r="V205" s="444"/>
      <c r="W205" s="444"/>
      <c r="X205" s="444"/>
      <c r="Y205" s="444"/>
      <c r="Z205" s="444"/>
      <c r="AA205" s="444"/>
      <c r="AB205" s="444"/>
      <c r="AC205" s="444"/>
      <c r="AD205" s="444"/>
      <c r="AE205" s="444"/>
      <c r="AF205" s="444"/>
      <c r="AG205" s="444"/>
      <c r="AH205" s="444"/>
      <c r="AI205" s="444"/>
      <c r="AJ205" s="444"/>
      <c r="AK205" s="444"/>
      <c r="AL205" s="444"/>
      <c r="AM205" s="444"/>
      <c r="AN205" s="444"/>
      <c r="AO205" s="444"/>
      <c r="AP205" s="444"/>
      <c r="AQ205" s="444"/>
      <c r="AR205" s="444"/>
    </row>
    <row r="206" spans="1:44" ht="15.75" customHeight="1">
      <c r="A206" s="444"/>
      <c r="B206" s="444"/>
      <c r="C206" s="444"/>
      <c r="D206" s="444"/>
      <c r="E206" s="444"/>
      <c r="F206" s="444"/>
      <c r="G206" s="444"/>
      <c r="H206" s="444"/>
      <c r="I206" s="444"/>
      <c r="J206" s="444"/>
      <c r="K206" s="444"/>
      <c r="L206" s="444"/>
      <c r="M206" s="444"/>
      <c r="N206" s="444"/>
      <c r="O206" s="444"/>
      <c r="P206" s="444"/>
      <c r="Q206" s="444"/>
      <c r="R206" s="444"/>
      <c r="S206" s="444"/>
      <c r="T206" s="444"/>
      <c r="U206" s="444"/>
      <c r="V206" s="444"/>
      <c r="W206" s="444"/>
      <c r="X206" s="444"/>
      <c r="Y206" s="444"/>
      <c r="Z206" s="444"/>
      <c r="AA206" s="444"/>
      <c r="AB206" s="444"/>
      <c r="AC206" s="444"/>
      <c r="AD206" s="444"/>
      <c r="AE206" s="444"/>
      <c r="AF206" s="444"/>
      <c r="AG206" s="444"/>
      <c r="AH206" s="444"/>
      <c r="AI206" s="444"/>
      <c r="AJ206" s="444"/>
      <c r="AK206" s="444"/>
      <c r="AL206" s="444"/>
      <c r="AM206" s="444"/>
      <c r="AN206" s="444"/>
      <c r="AO206" s="444"/>
      <c r="AP206" s="444"/>
      <c r="AQ206" s="444"/>
      <c r="AR206" s="444"/>
    </row>
    <row r="207" spans="1:44" ht="15.75" customHeight="1">
      <c r="A207" s="444"/>
      <c r="B207" s="444"/>
      <c r="C207" s="444"/>
      <c r="D207" s="444"/>
      <c r="E207" s="444"/>
      <c r="F207" s="444"/>
      <c r="G207" s="444"/>
      <c r="H207" s="444"/>
      <c r="I207" s="444"/>
      <c r="J207" s="444"/>
      <c r="K207" s="444"/>
      <c r="L207" s="444"/>
      <c r="M207" s="444"/>
      <c r="N207" s="444"/>
      <c r="O207" s="444"/>
      <c r="P207" s="444"/>
      <c r="Q207" s="444"/>
      <c r="R207" s="444"/>
      <c r="S207" s="444"/>
      <c r="T207" s="444"/>
      <c r="U207" s="444"/>
      <c r="V207" s="444"/>
      <c r="W207" s="444"/>
      <c r="X207" s="444"/>
      <c r="Y207" s="444"/>
      <c r="Z207" s="444"/>
      <c r="AA207" s="444"/>
      <c r="AB207" s="444"/>
      <c r="AC207" s="444"/>
      <c r="AD207" s="444"/>
      <c r="AE207" s="444"/>
      <c r="AF207" s="444"/>
      <c r="AG207" s="444"/>
      <c r="AH207" s="444"/>
      <c r="AI207" s="444"/>
      <c r="AJ207" s="444"/>
      <c r="AK207" s="444"/>
      <c r="AL207" s="444"/>
      <c r="AM207" s="444"/>
      <c r="AN207" s="444"/>
      <c r="AO207" s="444"/>
      <c r="AP207" s="444"/>
      <c r="AQ207" s="444"/>
      <c r="AR207" s="444"/>
    </row>
    <row r="208" spans="1:44" ht="15.75" customHeight="1">
      <c r="A208" s="444"/>
      <c r="B208" s="444"/>
      <c r="C208" s="444"/>
      <c r="D208" s="444"/>
      <c r="E208" s="444"/>
      <c r="F208" s="444"/>
      <c r="G208" s="444"/>
      <c r="H208" s="444"/>
      <c r="I208" s="444"/>
      <c r="J208" s="444"/>
      <c r="K208" s="444"/>
      <c r="L208" s="444"/>
      <c r="M208" s="444"/>
      <c r="N208" s="444"/>
      <c r="O208" s="444"/>
      <c r="P208" s="444"/>
      <c r="Q208" s="444"/>
      <c r="R208" s="444"/>
      <c r="S208" s="444"/>
      <c r="T208" s="444"/>
      <c r="U208" s="444"/>
      <c r="V208" s="444"/>
      <c r="W208" s="444"/>
      <c r="X208" s="444"/>
      <c r="Y208" s="444"/>
      <c r="Z208" s="444"/>
      <c r="AA208" s="444"/>
      <c r="AB208" s="444"/>
      <c r="AC208" s="444"/>
      <c r="AD208" s="444"/>
      <c r="AE208" s="444"/>
      <c r="AF208" s="444"/>
      <c r="AG208" s="444"/>
      <c r="AH208" s="444"/>
      <c r="AI208" s="444"/>
      <c r="AJ208" s="444"/>
      <c r="AK208" s="444"/>
      <c r="AL208" s="444"/>
      <c r="AM208" s="444"/>
      <c r="AN208" s="444"/>
      <c r="AO208" s="444"/>
      <c r="AP208" s="444"/>
      <c r="AQ208" s="444"/>
      <c r="AR208" s="444"/>
    </row>
    <row r="209" spans="1:44" ht="15.75" customHeight="1">
      <c r="A209" s="444"/>
      <c r="B209" s="444"/>
      <c r="C209" s="444"/>
      <c r="D209" s="444"/>
      <c r="E209" s="444"/>
      <c r="F209" s="444"/>
      <c r="G209" s="444"/>
      <c r="H209" s="444"/>
      <c r="I209" s="444"/>
      <c r="J209" s="444"/>
      <c r="K209" s="444"/>
      <c r="L209" s="444"/>
      <c r="M209" s="444"/>
      <c r="N209" s="444"/>
      <c r="O209" s="444"/>
      <c r="P209" s="444"/>
      <c r="Q209" s="444"/>
      <c r="R209" s="444"/>
      <c r="S209" s="444"/>
      <c r="T209" s="444"/>
      <c r="U209" s="444"/>
      <c r="V209" s="444"/>
      <c r="W209" s="444"/>
      <c r="X209" s="444"/>
      <c r="Y209" s="444"/>
      <c r="Z209" s="444"/>
      <c r="AA209" s="444"/>
      <c r="AB209" s="444"/>
      <c r="AC209" s="444"/>
      <c r="AD209" s="444"/>
      <c r="AE209" s="444"/>
      <c r="AF209" s="444"/>
      <c r="AG209" s="444"/>
      <c r="AH209" s="444"/>
      <c r="AI209" s="444"/>
      <c r="AJ209" s="444"/>
      <c r="AK209" s="444"/>
      <c r="AL209" s="444"/>
      <c r="AM209" s="444"/>
      <c r="AN209" s="444"/>
      <c r="AO209" s="444"/>
      <c r="AP209" s="444"/>
      <c r="AQ209" s="444"/>
      <c r="AR209" s="444"/>
    </row>
    <row r="210" spans="1:44" ht="15.75" customHeight="1">
      <c r="A210" s="444"/>
      <c r="B210" s="444"/>
      <c r="C210" s="444"/>
      <c r="D210" s="444"/>
      <c r="E210" s="444"/>
      <c r="F210" s="444"/>
      <c r="G210" s="444"/>
      <c r="H210" s="444"/>
      <c r="I210" s="444"/>
      <c r="J210" s="444"/>
      <c r="K210" s="444"/>
      <c r="L210" s="444"/>
      <c r="M210" s="444"/>
      <c r="N210" s="444"/>
      <c r="O210" s="444"/>
      <c r="P210" s="444"/>
      <c r="Q210" s="444"/>
      <c r="R210" s="444"/>
      <c r="S210" s="444"/>
      <c r="T210" s="444"/>
      <c r="U210" s="444"/>
      <c r="V210" s="444"/>
      <c r="W210" s="444"/>
      <c r="X210" s="444"/>
      <c r="Y210" s="444"/>
      <c r="Z210" s="444"/>
      <c r="AA210" s="444"/>
      <c r="AB210" s="444"/>
      <c r="AC210" s="444"/>
      <c r="AD210" s="444"/>
      <c r="AE210" s="444"/>
      <c r="AF210" s="444"/>
      <c r="AG210" s="444"/>
      <c r="AH210" s="444"/>
      <c r="AI210" s="444"/>
      <c r="AJ210" s="444"/>
      <c r="AK210" s="444"/>
      <c r="AL210" s="444"/>
      <c r="AM210" s="444"/>
      <c r="AN210" s="444"/>
      <c r="AO210" s="444"/>
      <c r="AP210" s="444"/>
      <c r="AQ210" s="444"/>
      <c r="AR210" s="444"/>
    </row>
    <row r="211" spans="1:44" ht="15.75" customHeight="1">
      <c r="A211" s="444"/>
      <c r="B211" s="444"/>
      <c r="C211" s="444"/>
      <c r="D211" s="444"/>
      <c r="E211" s="444"/>
      <c r="F211" s="444"/>
      <c r="G211" s="444"/>
      <c r="H211" s="444"/>
      <c r="I211" s="444"/>
      <c r="J211" s="444"/>
      <c r="K211" s="444"/>
      <c r="L211" s="444"/>
      <c r="M211" s="444"/>
      <c r="N211" s="444"/>
      <c r="O211" s="444"/>
      <c r="P211" s="444"/>
      <c r="Q211" s="444"/>
      <c r="R211" s="444"/>
      <c r="S211" s="444"/>
      <c r="T211" s="444"/>
      <c r="U211" s="444"/>
      <c r="V211" s="444"/>
      <c r="W211" s="444"/>
      <c r="X211" s="444"/>
      <c r="Y211" s="444"/>
      <c r="Z211" s="444"/>
      <c r="AA211" s="444"/>
      <c r="AB211" s="444"/>
      <c r="AC211" s="444"/>
      <c r="AD211" s="444"/>
      <c r="AE211" s="444"/>
      <c r="AF211" s="444"/>
      <c r="AG211" s="444"/>
      <c r="AH211" s="444"/>
      <c r="AI211" s="444"/>
      <c r="AJ211" s="444"/>
      <c r="AK211" s="444"/>
      <c r="AL211" s="444"/>
      <c r="AM211" s="444"/>
      <c r="AN211" s="444"/>
      <c r="AO211" s="444"/>
      <c r="AP211" s="444"/>
      <c r="AQ211" s="444"/>
      <c r="AR211" s="444"/>
    </row>
    <row r="212" spans="1:44" ht="15.75" customHeight="1">
      <c r="A212" s="444"/>
      <c r="B212" s="444"/>
      <c r="C212" s="444"/>
      <c r="D212" s="444"/>
      <c r="E212" s="444"/>
      <c r="F212" s="444"/>
      <c r="G212" s="444"/>
      <c r="H212" s="444"/>
      <c r="I212" s="444"/>
      <c r="J212" s="444"/>
      <c r="K212" s="444"/>
      <c r="L212" s="444"/>
      <c r="M212" s="444"/>
      <c r="N212" s="444"/>
      <c r="O212" s="444"/>
      <c r="P212" s="444"/>
      <c r="Q212" s="444"/>
      <c r="R212" s="444"/>
      <c r="S212" s="444"/>
      <c r="T212" s="444"/>
      <c r="U212" s="444"/>
      <c r="V212" s="444"/>
      <c r="W212" s="444"/>
      <c r="X212" s="444"/>
      <c r="Y212" s="444"/>
      <c r="Z212" s="444"/>
      <c r="AA212" s="444"/>
      <c r="AB212" s="444"/>
      <c r="AC212" s="444"/>
      <c r="AD212" s="444"/>
      <c r="AE212" s="444"/>
      <c r="AF212" s="444"/>
      <c r="AG212" s="444"/>
      <c r="AH212" s="444"/>
      <c r="AI212" s="444"/>
      <c r="AJ212" s="444"/>
      <c r="AK212" s="444"/>
      <c r="AL212" s="444"/>
      <c r="AM212" s="444"/>
      <c r="AN212" s="444"/>
      <c r="AO212" s="444"/>
      <c r="AP212" s="444"/>
      <c r="AQ212" s="444"/>
      <c r="AR212" s="444"/>
    </row>
    <row r="213" spans="1:44" ht="15.75" customHeight="1">
      <c r="A213" s="444"/>
      <c r="B213" s="444"/>
      <c r="C213" s="444"/>
      <c r="D213" s="444"/>
      <c r="E213" s="444"/>
      <c r="F213" s="444"/>
      <c r="G213" s="444"/>
      <c r="H213" s="444"/>
      <c r="I213" s="444"/>
      <c r="J213" s="444"/>
      <c r="K213" s="444"/>
      <c r="L213" s="444"/>
      <c r="M213" s="444"/>
      <c r="N213" s="444"/>
      <c r="O213" s="444"/>
      <c r="P213" s="444"/>
      <c r="Q213" s="444"/>
      <c r="R213" s="444"/>
      <c r="S213" s="444"/>
      <c r="T213" s="444"/>
      <c r="U213" s="444"/>
      <c r="V213" s="444"/>
      <c r="W213" s="444"/>
      <c r="X213" s="444"/>
      <c r="Y213" s="444"/>
      <c r="Z213" s="444"/>
      <c r="AA213" s="444"/>
      <c r="AB213" s="444"/>
      <c r="AC213" s="444"/>
      <c r="AD213" s="444"/>
      <c r="AE213" s="444"/>
      <c r="AF213" s="444"/>
      <c r="AG213" s="444"/>
      <c r="AH213" s="444"/>
      <c r="AI213" s="444"/>
      <c r="AJ213" s="444"/>
      <c r="AK213" s="444"/>
      <c r="AL213" s="444"/>
      <c r="AM213" s="444"/>
      <c r="AN213" s="444"/>
      <c r="AO213" s="444"/>
      <c r="AP213" s="444"/>
      <c r="AQ213" s="444"/>
      <c r="AR213" s="444"/>
    </row>
    <row r="214" spans="1:44" ht="15.75" customHeight="1">
      <c r="A214" s="444"/>
      <c r="B214" s="444"/>
      <c r="C214" s="444"/>
      <c r="D214" s="444"/>
      <c r="E214" s="444"/>
      <c r="F214" s="444"/>
      <c r="G214" s="444"/>
      <c r="H214" s="444"/>
      <c r="I214" s="444"/>
      <c r="J214" s="444"/>
      <c r="K214" s="444"/>
      <c r="L214" s="444"/>
      <c r="M214" s="444"/>
      <c r="N214" s="444"/>
      <c r="O214" s="444"/>
      <c r="P214" s="444"/>
      <c r="Q214" s="444"/>
      <c r="R214" s="444"/>
      <c r="S214" s="444"/>
      <c r="T214" s="444"/>
      <c r="U214" s="444"/>
      <c r="V214" s="444"/>
      <c r="W214" s="444"/>
      <c r="X214" s="444"/>
      <c r="Y214" s="444"/>
      <c r="Z214" s="444"/>
      <c r="AA214" s="444"/>
      <c r="AB214" s="444"/>
      <c r="AC214" s="444"/>
      <c r="AD214" s="444"/>
      <c r="AE214" s="444"/>
      <c r="AF214" s="444"/>
      <c r="AG214" s="444"/>
      <c r="AH214" s="444"/>
      <c r="AI214" s="444"/>
      <c r="AJ214" s="444"/>
      <c r="AK214" s="444"/>
      <c r="AL214" s="444"/>
      <c r="AM214" s="444"/>
      <c r="AN214" s="444"/>
      <c r="AO214" s="444"/>
      <c r="AP214" s="444"/>
      <c r="AQ214" s="444"/>
      <c r="AR214" s="444"/>
    </row>
    <row r="215" spans="1:44" ht="15.75" customHeight="1">
      <c r="A215" s="444"/>
      <c r="B215" s="444"/>
      <c r="C215" s="444"/>
      <c r="D215" s="444"/>
      <c r="E215" s="444"/>
      <c r="F215" s="444"/>
      <c r="G215" s="444"/>
      <c r="H215" s="444"/>
      <c r="I215" s="444"/>
      <c r="J215" s="444"/>
      <c r="K215" s="444"/>
      <c r="L215" s="444"/>
      <c r="M215" s="444"/>
      <c r="N215" s="444"/>
      <c r="O215" s="444"/>
      <c r="P215" s="444"/>
      <c r="Q215" s="444"/>
      <c r="R215" s="444"/>
      <c r="S215" s="444"/>
      <c r="T215" s="444"/>
      <c r="U215" s="444"/>
      <c r="V215" s="444"/>
      <c r="W215" s="444"/>
      <c r="X215" s="444"/>
      <c r="Y215" s="444"/>
      <c r="Z215" s="444"/>
      <c r="AA215" s="444"/>
      <c r="AB215" s="444"/>
      <c r="AC215" s="444"/>
      <c r="AD215" s="444"/>
      <c r="AE215" s="444"/>
      <c r="AF215" s="444"/>
      <c r="AG215" s="444"/>
      <c r="AH215" s="444"/>
      <c r="AI215" s="444"/>
      <c r="AJ215" s="444"/>
      <c r="AK215" s="444"/>
      <c r="AL215" s="444"/>
      <c r="AM215" s="444"/>
      <c r="AN215" s="444"/>
      <c r="AO215" s="444"/>
      <c r="AP215" s="444"/>
      <c r="AQ215" s="444"/>
      <c r="AR215" s="444"/>
    </row>
    <row r="216" spans="1:44" ht="15.75" customHeight="1">
      <c r="A216" s="444"/>
      <c r="B216" s="444"/>
      <c r="C216" s="444"/>
      <c r="D216" s="444"/>
      <c r="E216" s="444"/>
      <c r="F216" s="444"/>
      <c r="G216" s="444"/>
      <c r="H216" s="444"/>
      <c r="I216" s="444"/>
      <c r="J216" s="444"/>
      <c r="K216" s="444"/>
      <c r="L216" s="444"/>
      <c r="M216" s="444"/>
      <c r="N216" s="444"/>
      <c r="O216" s="444"/>
      <c r="P216" s="444"/>
      <c r="Q216" s="444"/>
      <c r="R216" s="444"/>
      <c r="S216" s="444"/>
      <c r="T216" s="444"/>
      <c r="U216" s="444"/>
      <c r="V216" s="444"/>
      <c r="W216" s="444"/>
      <c r="X216" s="444"/>
      <c r="Y216" s="444"/>
      <c r="Z216" s="444"/>
      <c r="AA216" s="444"/>
      <c r="AB216" s="444"/>
      <c r="AC216" s="444"/>
      <c r="AD216" s="444"/>
      <c r="AE216" s="444"/>
      <c r="AF216" s="444"/>
      <c r="AG216" s="444"/>
      <c r="AH216" s="444"/>
      <c r="AI216" s="444"/>
      <c r="AJ216" s="444"/>
      <c r="AK216" s="444"/>
      <c r="AL216" s="444"/>
      <c r="AM216" s="444"/>
      <c r="AN216" s="444"/>
      <c r="AO216" s="444"/>
      <c r="AP216" s="444"/>
      <c r="AQ216" s="444"/>
      <c r="AR216" s="444"/>
    </row>
    <row r="217" spans="1:44" ht="15.75" customHeight="1">
      <c r="A217" s="444"/>
      <c r="B217" s="444"/>
      <c r="C217" s="444"/>
      <c r="D217" s="444"/>
      <c r="E217" s="444"/>
      <c r="F217" s="444"/>
      <c r="G217" s="444"/>
      <c r="H217" s="444"/>
      <c r="I217" s="444"/>
      <c r="J217" s="444"/>
      <c r="K217" s="444"/>
      <c r="L217" s="444"/>
      <c r="M217" s="444"/>
      <c r="N217" s="444"/>
      <c r="O217" s="444"/>
      <c r="P217" s="444"/>
      <c r="Q217" s="444"/>
      <c r="R217" s="444"/>
      <c r="S217" s="444"/>
      <c r="T217" s="444"/>
      <c r="U217" s="444"/>
      <c r="V217" s="444"/>
      <c r="W217" s="444"/>
      <c r="X217" s="444"/>
      <c r="Y217" s="444"/>
      <c r="Z217" s="444"/>
      <c r="AA217" s="444"/>
      <c r="AB217" s="444"/>
      <c r="AC217" s="444"/>
      <c r="AD217" s="444"/>
      <c r="AE217" s="444"/>
      <c r="AF217" s="444"/>
      <c r="AG217" s="444"/>
      <c r="AH217" s="444"/>
      <c r="AI217" s="444"/>
      <c r="AJ217" s="444"/>
      <c r="AK217" s="444"/>
      <c r="AL217" s="444"/>
      <c r="AM217" s="444"/>
      <c r="AN217" s="444"/>
      <c r="AO217" s="444"/>
      <c r="AP217" s="444"/>
      <c r="AQ217" s="444"/>
      <c r="AR217" s="444"/>
    </row>
    <row r="218" spans="1:44" ht="15.75" customHeight="1">
      <c r="A218" s="444"/>
      <c r="B218" s="444"/>
      <c r="C218" s="444"/>
      <c r="D218" s="444"/>
      <c r="E218" s="444"/>
      <c r="F218" s="444"/>
      <c r="G218" s="444"/>
      <c r="H218" s="444"/>
      <c r="I218" s="444"/>
      <c r="J218" s="444"/>
      <c r="K218" s="444"/>
      <c r="L218" s="444"/>
      <c r="M218" s="444"/>
      <c r="N218" s="444"/>
      <c r="O218" s="444"/>
      <c r="P218" s="444"/>
      <c r="Q218" s="444"/>
      <c r="R218" s="444"/>
      <c r="S218" s="444"/>
      <c r="T218" s="444"/>
      <c r="U218" s="444"/>
      <c r="V218" s="444"/>
      <c r="W218" s="444"/>
      <c r="X218" s="444"/>
      <c r="Y218" s="444"/>
      <c r="Z218" s="444"/>
      <c r="AA218" s="444"/>
      <c r="AB218" s="444"/>
      <c r="AC218" s="444"/>
      <c r="AD218" s="444"/>
      <c r="AE218" s="444"/>
      <c r="AF218" s="444"/>
      <c r="AG218" s="444"/>
      <c r="AH218" s="444"/>
      <c r="AI218" s="444"/>
      <c r="AJ218" s="444"/>
      <c r="AK218" s="444"/>
      <c r="AL218" s="444"/>
      <c r="AM218" s="444"/>
      <c r="AN218" s="444"/>
      <c r="AO218" s="444"/>
      <c r="AP218" s="444"/>
      <c r="AQ218" s="444"/>
      <c r="AR218" s="444"/>
    </row>
    <row r="219" spans="1:44" ht="15.75" customHeight="1">
      <c r="A219" s="444"/>
      <c r="B219" s="444"/>
      <c r="C219" s="444"/>
      <c r="D219" s="444"/>
      <c r="E219" s="444"/>
      <c r="F219" s="444"/>
      <c r="G219" s="444"/>
      <c r="H219" s="444"/>
      <c r="I219" s="444"/>
      <c r="J219" s="444"/>
      <c r="K219" s="444"/>
      <c r="L219" s="444"/>
      <c r="M219" s="444"/>
      <c r="N219" s="444"/>
      <c r="O219" s="444"/>
      <c r="P219" s="444"/>
      <c r="Q219" s="444"/>
      <c r="R219" s="444"/>
      <c r="S219" s="444"/>
      <c r="T219" s="444"/>
      <c r="U219" s="444"/>
      <c r="V219" s="444"/>
      <c r="W219" s="444"/>
      <c r="X219" s="444"/>
      <c r="Y219" s="444"/>
      <c r="Z219" s="444"/>
      <c r="AA219" s="444"/>
      <c r="AB219" s="444"/>
      <c r="AC219" s="444"/>
      <c r="AD219" s="444"/>
      <c r="AE219" s="444"/>
      <c r="AF219" s="444"/>
      <c r="AG219" s="444"/>
      <c r="AH219" s="444"/>
      <c r="AI219" s="444"/>
      <c r="AJ219" s="444"/>
      <c r="AK219" s="444"/>
      <c r="AL219" s="444"/>
      <c r="AM219" s="444"/>
      <c r="AN219" s="444"/>
      <c r="AO219" s="444"/>
      <c r="AP219" s="444"/>
      <c r="AQ219" s="444"/>
      <c r="AR219" s="444"/>
    </row>
    <row r="220" spans="1:44" ht="15.75" customHeight="1">
      <c r="A220" s="444"/>
      <c r="B220" s="444"/>
      <c r="C220" s="444"/>
      <c r="D220" s="444"/>
      <c r="E220" s="444"/>
      <c r="F220" s="444"/>
      <c r="G220" s="444"/>
      <c r="H220" s="444"/>
      <c r="I220" s="444"/>
      <c r="J220" s="444"/>
      <c r="K220" s="444"/>
      <c r="L220" s="444"/>
      <c r="M220" s="444"/>
      <c r="N220" s="444"/>
      <c r="O220" s="444"/>
      <c r="P220" s="444"/>
      <c r="Q220" s="444"/>
      <c r="R220" s="444"/>
      <c r="S220" s="444"/>
      <c r="T220" s="444"/>
      <c r="U220" s="444"/>
      <c r="V220" s="444"/>
      <c r="W220" s="444"/>
      <c r="X220" s="444"/>
      <c r="Y220" s="444"/>
      <c r="Z220" s="444"/>
      <c r="AA220" s="444"/>
      <c r="AB220" s="444"/>
      <c r="AC220" s="444"/>
      <c r="AD220" s="444"/>
      <c r="AE220" s="444"/>
      <c r="AF220" s="444"/>
      <c r="AG220" s="444"/>
      <c r="AH220" s="444"/>
      <c r="AI220" s="444"/>
      <c r="AJ220" s="444"/>
      <c r="AK220" s="444"/>
      <c r="AL220" s="444"/>
      <c r="AM220" s="444"/>
      <c r="AN220" s="444"/>
      <c r="AO220" s="444"/>
      <c r="AP220" s="444"/>
      <c r="AQ220" s="444"/>
      <c r="AR220" s="444"/>
    </row>
    <row r="221" spans="1:44" ht="15.75" customHeight="1">
      <c r="A221" s="444"/>
      <c r="B221" s="444"/>
      <c r="C221" s="444"/>
      <c r="D221" s="444"/>
      <c r="E221" s="444"/>
      <c r="F221" s="444"/>
      <c r="G221" s="444"/>
      <c r="H221" s="444"/>
      <c r="I221" s="444"/>
      <c r="J221" s="444"/>
      <c r="K221" s="444"/>
      <c r="L221" s="444"/>
      <c r="M221" s="444"/>
      <c r="N221" s="444"/>
      <c r="O221" s="444"/>
      <c r="P221" s="444"/>
      <c r="Q221" s="444"/>
      <c r="R221" s="444"/>
      <c r="S221" s="444"/>
      <c r="T221" s="444"/>
      <c r="U221" s="444"/>
      <c r="V221" s="444"/>
      <c r="W221" s="444"/>
      <c r="X221" s="444"/>
      <c r="Y221" s="444"/>
      <c r="Z221" s="444"/>
      <c r="AA221" s="444"/>
      <c r="AB221" s="444"/>
      <c r="AC221" s="444"/>
      <c r="AD221" s="444"/>
      <c r="AE221" s="444"/>
      <c r="AF221" s="444"/>
      <c r="AG221" s="444"/>
      <c r="AH221" s="444"/>
      <c r="AI221" s="444"/>
      <c r="AJ221" s="444"/>
      <c r="AK221" s="444"/>
      <c r="AL221" s="444"/>
      <c r="AM221" s="444"/>
      <c r="AN221" s="444"/>
      <c r="AO221" s="444"/>
      <c r="AP221" s="444"/>
      <c r="AQ221" s="444"/>
      <c r="AR221" s="444"/>
    </row>
    <row r="222" spans="1:44" ht="15.75" customHeight="1">
      <c r="A222" s="444"/>
      <c r="B222" s="444"/>
      <c r="C222" s="444"/>
      <c r="D222" s="444"/>
      <c r="E222" s="444"/>
      <c r="F222" s="444"/>
      <c r="G222" s="444"/>
      <c r="H222" s="444"/>
      <c r="I222" s="444"/>
      <c r="J222" s="444"/>
      <c r="K222" s="444"/>
      <c r="L222" s="444"/>
      <c r="M222" s="444"/>
      <c r="N222" s="444"/>
      <c r="O222" s="444"/>
      <c r="P222" s="444"/>
      <c r="Q222" s="444"/>
      <c r="R222" s="444"/>
      <c r="S222" s="444"/>
      <c r="T222" s="444"/>
      <c r="U222" s="444"/>
      <c r="V222" s="444"/>
      <c r="W222" s="444"/>
      <c r="X222" s="444"/>
      <c r="Y222" s="444"/>
      <c r="Z222" s="444"/>
      <c r="AA222" s="444"/>
      <c r="AB222" s="444"/>
      <c r="AC222" s="444"/>
      <c r="AD222" s="444"/>
      <c r="AE222" s="444"/>
      <c r="AF222" s="444"/>
      <c r="AG222" s="444"/>
      <c r="AH222" s="444"/>
      <c r="AI222" s="444"/>
      <c r="AJ222" s="444"/>
      <c r="AK222" s="444"/>
      <c r="AL222" s="444"/>
      <c r="AM222" s="444"/>
      <c r="AN222" s="444"/>
      <c r="AO222" s="444"/>
      <c r="AP222" s="444"/>
      <c r="AQ222" s="444"/>
      <c r="AR222" s="444"/>
    </row>
    <row r="223" spans="1:44" ht="15.75" customHeight="1">
      <c r="A223" s="444"/>
      <c r="B223" s="444"/>
      <c r="C223" s="444"/>
      <c r="D223" s="444"/>
      <c r="E223" s="444"/>
      <c r="F223" s="444"/>
      <c r="G223" s="444"/>
      <c r="H223" s="444"/>
      <c r="I223" s="444"/>
      <c r="J223" s="444"/>
      <c r="K223" s="444"/>
      <c r="L223" s="444"/>
      <c r="M223" s="444"/>
      <c r="N223" s="444"/>
      <c r="O223" s="444"/>
      <c r="P223" s="444"/>
      <c r="Q223" s="444"/>
      <c r="R223" s="444"/>
      <c r="S223" s="444"/>
      <c r="T223" s="444"/>
      <c r="U223" s="444"/>
      <c r="V223" s="444"/>
      <c r="W223" s="444"/>
      <c r="X223" s="444"/>
      <c r="Y223" s="444"/>
      <c r="Z223" s="444"/>
      <c r="AA223" s="444"/>
      <c r="AB223" s="444"/>
      <c r="AC223" s="444"/>
      <c r="AD223" s="444"/>
      <c r="AE223" s="444"/>
      <c r="AF223" s="444"/>
      <c r="AG223" s="444"/>
      <c r="AH223" s="444"/>
      <c r="AI223" s="444"/>
      <c r="AJ223" s="444"/>
      <c r="AK223" s="444"/>
      <c r="AL223" s="444"/>
      <c r="AM223" s="444"/>
      <c r="AN223" s="444"/>
      <c r="AO223" s="444"/>
      <c r="AP223" s="444"/>
      <c r="AQ223" s="444"/>
      <c r="AR223" s="444"/>
    </row>
    <row r="224" spans="1:4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9">
    <mergeCell ref="B2:AM2"/>
    <mergeCell ref="B6:B8"/>
    <mergeCell ref="C6:C8"/>
    <mergeCell ref="D6:D8"/>
    <mergeCell ref="E6:E8"/>
    <mergeCell ref="AJ6:AJ8"/>
    <mergeCell ref="AK6:AK8"/>
    <mergeCell ref="AM6:AM8"/>
    <mergeCell ref="Q6:AI6"/>
  </mergeCells>
  <printOptions horizontalCentered="1" verticalCentered="1"/>
  <pageMargins left="0.39370078740157483" right="0.39370078740157483" top="0.39370078740157483" bottom="0.39370078740157483" header="0" footer="0"/>
  <pageSetup paperSize="8" scale="78" fitToHeight="0" orientation="landscape" r:id="rId1"/>
  <headerFooter scaleWithDoc="0">
    <oddFooter>&amp;L&amp;F&amp;CPágina &amp;P de &amp;N_x000D_&amp;1#&amp;"Aptos"&amp;10&amp;K000000 Confidential - Not for Public Consumption or Distribution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9BA3E-4E9E-4237-8D73-59A2FE443E2B}">
  <sheetPr codeName="Planilha4">
    <pageSetUpPr fitToPage="1"/>
  </sheetPr>
  <dimension ref="B1:Q78"/>
  <sheetViews>
    <sheetView showGridLines="0" topLeftCell="A43" zoomScale="70" zoomScaleNormal="70" workbookViewId="0">
      <selection activeCell="G66" sqref="G66"/>
    </sheetView>
  </sheetViews>
  <sheetFormatPr defaultColWidth="14.42578125" defaultRowHeight="21"/>
  <cols>
    <col min="1" max="1" width="2.5703125" style="260" customWidth="1"/>
    <col min="2" max="2" width="10.7109375" style="477" customWidth="1"/>
    <col min="3" max="3" width="49.28515625" style="265" bestFit="1" customWidth="1"/>
    <col min="4" max="4" width="38" style="262" customWidth="1"/>
    <col min="5" max="5" width="41.7109375" style="262" customWidth="1"/>
    <col min="6" max="6" width="1.7109375" style="262" customWidth="1"/>
    <col min="7" max="8" width="28" style="263" customWidth="1"/>
    <col min="9" max="9" width="25.28515625" style="264" customWidth="1"/>
    <col min="10" max="10" width="23.85546875" style="264" customWidth="1"/>
    <col min="11" max="11" width="1.7109375" style="262" customWidth="1"/>
    <col min="12" max="12" width="32.28515625" style="262" hidden="1" customWidth="1"/>
    <col min="13" max="13" width="3.7109375" style="265" customWidth="1"/>
    <col min="14" max="14" width="44.140625" style="260" bestFit="1" customWidth="1"/>
    <col min="15" max="15" width="17" style="260" bestFit="1" customWidth="1"/>
    <col min="16" max="16" width="20.5703125" style="260" bestFit="1" customWidth="1"/>
    <col min="17" max="17" width="17.7109375" style="260" bestFit="1" customWidth="1"/>
    <col min="18" max="16384" width="14.42578125" style="260"/>
  </cols>
  <sheetData>
    <row r="1" spans="2:17" ht="16.5" hidden="1" customHeight="1">
      <c r="C1" s="261" t="s">
        <v>236</v>
      </c>
    </row>
    <row r="2" spans="2:17" ht="9.75" customHeight="1">
      <c r="C2" s="261"/>
    </row>
    <row r="3" spans="2:17" ht="17.25" customHeight="1">
      <c r="C3" s="266" t="s">
        <v>19</v>
      </c>
      <c r="D3" s="267"/>
      <c r="E3" s="267"/>
      <c r="G3" s="268"/>
      <c r="H3" s="268"/>
      <c r="I3" s="269"/>
    </row>
    <row r="4" spans="2:17" ht="9" customHeight="1">
      <c r="C4" s="270"/>
      <c r="D4" s="271"/>
      <c r="E4" s="271"/>
      <c r="G4" s="272"/>
      <c r="H4" s="272"/>
      <c r="I4" s="269"/>
    </row>
    <row r="5" spans="2:17">
      <c r="C5" s="273" t="str">
        <f>CAPA!D4</f>
        <v xml:space="preserve">MINISTÉRIO DA EDUCAÇÃO </v>
      </c>
      <c r="D5" s="274"/>
      <c r="E5" s="274"/>
      <c r="G5" s="272"/>
      <c r="H5" s="272"/>
      <c r="I5" s="269"/>
    </row>
    <row r="6" spans="2:17">
      <c r="C6" s="273" t="str">
        <f>CAPA!D6</f>
        <v>FIES 2026</v>
      </c>
      <c r="D6" s="274"/>
      <c r="E6" s="274"/>
      <c r="G6" s="272"/>
      <c r="H6" s="272"/>
      <c r="I6" s="269"/>
    </row>
    <row r="7" spans="2:17">
      <c r="C7" s="275" t="str">
        <f>CAPA!D8</f>
        <v>JULHO DE 2026</v>
      </c>
      <c r="D7" s="274"/>
      <c r="E7" s="274"/>
      <c r="G7" s="272"/>
      <c r="H7" s="272"/>
      <c r="I7" s="269"/>
    </row>
    <row r="8" spans="2:17">
      <c r="C8" s="273"/>
      <c r="D8" s="271"/>
      <c r="E8" s="271"/>
      <c r="G8" s="272"/>
      <c r="H8" s="272"/>
      <c r="I8" s="269"/>
      <c r="J8" s="269"/>
      <c r="K8" s="271"/>
      <c r="L8" s="271"/>
    </row>
    <row r="9" spans="2:17">
      <c r="C9" s="784" t="s">
        <v>11</v>
      </c>
      <c r="D9" s="787" t="s">
        <v>20</v>
      </c>
      <c r="E9" s="789" t="s">
        <v>21</v>
      </c>
      <c r="G9" s="791" t="s">
        <v>169</v>
      </c>
      <c r="H9" s="791" t="s">
        <v>250</v>
      </c>
      <c r="I9" s="782" t="s">
        <v>22</v>
      </c>
      <c r="J9" s="782" t="s">
        <v>23</v>
      </c>
      <c r="K9" s="271"/>
      <c r="L9" s="784" t="s">
        <v>24</v>
      </c>
    </row>
    <row r="10" spans="2:17">
      <c r="C10" s="786"/>
      <c r="D10" s="788"/>
      <c r="E10" s="790"/>
      <c r="G10" s="792"/>
      <c r="H10" s="792"/>
      <c r="I10" s="783"/>
      <c r="J10" s="783"/>
      <c r="K10" s="271"/>
      <c r="L10" s="785"/>
    </row>
    <row r="11" spans="2:17" ht="7.9" customHeight="1">
      <c r="I11" s="292"/>
      <c r="M11" s="293"/>
    </row>
    <row r="12" spans="2:17">
      <c r="C12" s="276" t="s">
        <v>237</v>
      </c>
      <c r="D12" s="277"/>
      <c r="E12" s="285"/>
      <c r="G12" s="278"/>
      <c r="H12" s="279"/>
      <c r="I12" s="286"/>
      <c r="J12" s="287"/>
      <c r="L12" s="281"/>
    </row>
    <row r="13" spans="2:17" s="294" customFormat="1">
      <c r="B13" s="478"/>
      <c r="C13" s="539" t="s">
        <v>192</v>
      </c>
      <c r="D13" s="540" t="s">
        <v>26</v>
      </c>
      <c r="E13" s="541" t="s">
        <v>29</v>
      </c>
      <c r="F13" s="295"/>
      <c r="G13" s="542">
        <f>'DOOH - METRÔ'!G28</f>
        <v>37273.599999999999</v>
      </c>
      <c r="H13" s="542">
        <f>G13*0.95</f>
        <v>35409.919999999998</v>
      </c>
      <c r="I13" s="543">
        <f t="shared" ref="I13:I46" si="0">H13/$H$47</f>
        <v>1.7426943805750415E-2</v>
      </c>
      <c r="J13" s="544">
        <f t="shared" ref="J13:J47" si="1">H13/$H$65</f>
        <v>9.2696131575114825E-3</v>
      </c>
      <c r="K13" s="295"/>
      <c r="L13" s="545" t="s">
        <v>175</v>
      </c>
      <c r="M13" s="293"/>
      <c r="P13" s="475"/>
      <c r="Q13" s="476"/>
    </row>
    <row r="14" spans="2:17" s="294" customFormat="1">
      <c r="B14" s="478"/>
      <c r="C14" s="539" t="s">
        <v>215</v>
      </c>
      <c r="D14" s="540" t="s">
        <v>26</v>
      </c>
      <c r="E14" s="541" t="s">
        <v>29</v>
      </c>
      <c r="F14" s="295"/>
      <c r="G14" s="542">
        <f>'DOOH - METRÔ'!G29</f>
        <v>44626.400000000001</v>
      </c>
      <c r="H14" s="542">
        <f t="shared" ref="H14:H17" si="2">G14*0.95</f>
        <v>42395.08</v>
      </c>
      <c r="I14" s="543">
        <f t="shared" si="0"/>
        <v>2.086468076743165E-2</v>
      </c>
      <c r="J14" s="544">
        <f t="shared" si="1"/>
        <v>1.109818919053621E-2</v>
      </c>
      <c r="K14" s="295"/>
      <c r="L14" s="545" t="s">
        <v>219</v>
      </c>
      <c r="M14" s="293"/>
      <c r="P14" s="475"/>
      <c r="Q14" s="476"/>
    </row>
    <row r="15" spans="2:17" s="294" customFormat="1">
      <c r="B15" s="478"/>
      <c r="C15" s="539" t="s">
        <v>193</v>
      </c>
      <c r="D15" s="540" t="s">
        <v>26</v>
      </c>
      <c r="E15" s="541" t="s">
        <v>27</v>
      </c>
      <c r="F15" s="295"/>
      <c r="G15" s="542">
        <f>'DOOH - METRÔ'!G30</f>
        <v>209000</v>
      </c>
      <c r="H15" s="542">
        <f t="shared" si="2"/>
        <v>198550</v>
      </c>
      <c r="I15" s="543">
        <f t="shared" si="0"/>
        <v>9.7716111548169129E-2</v>
      </c>
      <c r="J15" s="544">
        <f t="shared" si="1"/>
        <v>5.1976443110402532E-2</v>
      </c>
      <c r="K15" s="295"/>
      <c r="L15" s="545" t="s">
        <v>193</v>
      </c>
      <c r="M15" s="293"/>
      <c r="P15" s="475"/>
      <c r="Q15" s="476"/>
    </row>
    <row r="16" spans="2:17" s="294" customFormat="1" ht="24.75" customHeight="1">
      <c r="B16" s="478"/>
      <c r="C16" s="539" t="s">
        <v>532</v>
      </c>
      <c r="D16" s="540" t="s">
        <v>26</v>
      </c>
      <c r="E16" s="541" t="s">
        <v>27</v>
      </c>
      <c r="F16" s="295"/>
      <c r="G16" s="542">
        <f>'DOOH - METRÔ'!G31</f>
        <v>56262.245999999999</v>
      </c>
      <c r="H16" s="542">
        <f t="shared" si="2"/>
        <v>53449.133699999998</v>
      </c>
      <c r="I16" s="543">
        <f t="shared" si="0"/>
        <v>2.6304918210940345E-2</v>
      </c>
      <c r="J16" s="544">
        <f t="shared" si="1"/>
        <v>1.3991920710442451E-2</v>
      </c>
      <c r="K16" s="295"/>
      <c r="L16" s="545" t="s">
        <v>268</v>
      </c>
      <c r="M16" s="293"/>
      <c r="P16" s="475"/>
      <c r="Q16" s="476"/>
    </row>
    <row r="17" spans="2:17" s="294" customFormat="1" hidden="1">
      <c r="B17" s="478"/>
      <c r="C17" s="539" t="s">
        <v>105</v>
      </c>
      <c r="D17" s="540" t="s">
        <v>26</v>
      </c>
      <c r="E17" s="541" t="s">
        <v>25</v>
      </c>
      <c r="F17" s="295"/>
      <c r="G17" s="542">
        <f>'DOOH - METRÔ'!G32</f>
        <v>0</v>
      </c>
      <c r="H17" s="542">
        <f t="shared" si="2"/>
        <v>0</v>
      </c>
      <c r="I17" s="543">
        <f t="shared" si="0"/>
        <v>0</v>
      </c>
      <c r="J17" s="544">
        <f t="shared" si="1"/>
        <v>0</v>
      </c>
      <c r="K17" s="295"/>
      <c r="L17" s="545" t="s">
        <v>268</v>
      </c>
      <c r="M17" s="293"/>
      <c r="P17" s="475"/>
      <c r="Q17" s="476"/>
    </row>
    <row r="18" spans="2:17" s="294" customFormat="1">
      <c r="B18" s="478"/>
      <c r="C18" s="539" t="s">
        <v>284</v>
      </c>
      <c r="D18" s="540" t="s">
        <v>195</v>
      </c>
      <c r="E18" s="541" t="s">
        <v>29</v>
      </c>
      <c r="F18" s="295"/>
      <c r="G18" s="542">
        <f>'DOOH - MUB'!G24</f>
        <v>67961.142857142855</v>
      </c>
      <c r="H18" s="542">
        <f>'DOOH - MUB'!H24</f>
        <v>64563.085714285706</v>
      </c>
      <c r="I18" s="543">
        <f t="shared" si="0"/>
        <v>3.1774634528084343E-2</v>
      </c>
      <c r="J18" s="544">
        <f t="shared" si="1"/>
        <v>1.6901332418336003E-2</v>
      </c>
      <c r="K18" s="295"/>
      <c r="L18" s="545" t="s">
        <v>31</v>
      </c>
      <c r="M18" s="293"/>
      <c r="P18" s="475"/>
      <c r="Q18" s="476"/>
    </row>
    <row r="19" spans="2:17" s="294" customFormat="1">
      <c r="B19" s="478"/>
      <c r="C19" s="539" t="s">
        <v>269</v>
      </c>
      <c r="D19" s="540" t="s">
        <v>195</v>
      </c>
      <c r="E19" s="541" t="s">
        <v>25</v>
      </c>
      <c r="F19" s="295"/>
      <c r="G19" s="542">
        <f>'DOOH - MUB'!G25</f>
        <v>24623.999999999996</v>
      </c>
      <c r="H19" s="542">
        <f>'DOOH - MUB'!H25</f>
        <v>23392.799999999996</v>
      </c>
      <c r="I19" s="543">
        <f t="shared" si="0"/>
        <v>1.1512734596947924E-2</v>
      </c>
      <c r="J19" s="544">
        <f t="shared" si="1"/>
        <v>6.1237700246437885E-3</v>
      </c>
      <c r="K19" s="295"/>
      <c r="L19" s="545" t="s">
        <v>577</v>
      </c>
      <c r="M19" s="293"/>
      <c r="P19" s="475"/>
      <c r="Q19" s="476"/>
    </row>
    <row r="20" spans="2:17" s="294" customFormat="1">
      <c r="B20" s="478"/>
      <c r="C20" s="539" t="s">
        <v>196</v>
      </c>
      <c r="D20" s="540" t="s">
        <v>195</v>
      </c>
      <c r="E20" s="541" t="s">
        <v>28</v>
      </c>
      <c r="F20" s="295"/>
      <c r="G20" s="542">
        <f>'DOOH - MUB'!G26</f>
        <v>129845.99999999999</v>
      </c>
      <c r="H20" s="542">
        <f>'DOOH - MUB'!H26</f>
        <v>123353.69999999998</v>
      </c>
      <c r="I20" s="543">
        <f t="shared" si="0"/>
        <v>6.0708355120017064E-2</v>
      </c>
      <c r="J20" s="544">
        <f t="shared" si="1"/>
        <v>3.2291546565135533E-2</v>
      </c>
      <c r="K20" s="295"/>
      <c r="L20" s="545" t="s">
        <v>175</v>
      </c>
      <c r="M20" s="293"/>
      <c r="P20" s="475"/>
      <c r="Q20" s="476"/>
    </row>
    <row r="21" spans="2:17" s="294" customFormat="1">
      <c r="B21" s="478"/>
      <c r="C21" s="539" t="s">
        <v>558</v>
      </c>
      <c r="D21" s="540" t="s">
        <v>195</v>
      </c>
      <c r="E21" s="541" t="s">
        <v>27</v>
      </c>
      <c r="F21" s="295"/>
      <c r="G21" s="542">
        <f>'DOOH - MUB'!G27</f>
        <v>128280.71399999999</v>
      </c>
      <c r="H21" s="542">
        <f>'DOOH - MUB'!H27</f>
        <v>121866.67829999999</v>
      </c>
      <c r="I21" s="543">
        <f t="shared" si="0"/>
        <v>5.9976519419630524E-2</v>
      </c>
      <c r="J21" s="544">
        <f t="shared" si="1"/>
        <v>3.1902273843936922E-2</v>
      </c>
      <c r="K21" s="295"/>
      <c r="L21" s="545" t="s">
        <v>268</v>
      </c>
      <c r="M21" s="293"/>
      <c r="P21" s="475"/>
      <c r="Q21" s="476"/>
    </row>
    <row r="22" spans="2:17" s="294" customFormat="1">
      <c r="B22" s="478"/>
      <c r="C22" s="539" t="s">
        <v>384</v>
      </c>
      <c r="D22" s="540" t="s">
        <v>389</v>
      </c>
      <c r="E22" s="541" t="s">
        <v>578</v>
      </c>
      <c r="F22" s="295"/>
      <c r="G22" s="542">
        <f>'DOOH - ESTABELECIMENTOS'!F35</f>
        <v>243456</v>
      </c>
      <c r="H22" s="542">
        <f>'DOOH - ESTABELECIMENTOS'!G35</f>
        <v>231283.20000000001</v>
      </c>
      <c r="I22" s="543">
        <f t="shared" si="0"/>
        <v>0.11382571125871323</v>
      </c>
      <c r="J22" s="544">
        <f t="shared" si="1"/>
        <v>6.054534418127349E-2</v>
      </c>
      <c r="K22" s="295"/>
      <c r="L22" s="545" t="s">
        <v>383</v>
      </c>
      <c r="M22" s="293"/>
      <c r="P22" s="475"/>
      <c r="Q22" s="476"/>
    </row>
    <row r="23" spans="2:17" s="294" customFormat="1">
      <c r="B23" s="478"/>
      <c r="C23" s="539" t="s">
        <v>567</v>
      </c>
      <c r="D23" s="540" t="s">
        <v>389</v>
      </c>
      <c r="E23" s="541" t="s">
        <v>579</v>
      </c>
      <c r="F23" s="295"/>
      <c r="G23" s="542">
        <f>'DOOH - ESTABELECIMENTOS'!F36</f>
        <v>117924</v>
      </c>
      <c r="H23" s="542">
        <f>'DOOH - ESTABELECIMENTOS'!G36</f>
        <v>112027.79999999999</v>
      </c>
      <c r="I23" s="543">
        <f t="shared" si="0"/>
        <v>5.5134328890939208E-2</v>
      </c>
      <c r="J23" s="544">
        <f t="shared" si="1"/>
        <v>2.9326651087804342E-2</v>
      </c>
      <c r="K23" s="295"/>
      <c r="L23" s="545" t="s">
        <v>567</v>
      </c>
      <c r="M23" s="293"/>
      <c r="P23" s="475"/>
      <c r="Q23" s="476"/>
    </row>
    <row r="24" spans="2:17" s="294" customFormat="1">
      <c r="B24" s="478"/>
      <c r="C24" s="539" t="s">
        <v>231</v>
      </c>
      <c r="D24" s="540" t="s">
        <v>267</v>
      </c>
      <c r="E24" s="541" t="s">
        <v>580</v>
      </c>
      <c r="F24" s="295"/>
      <c r="G24" s="542">
        <f>'DOOH - PAINEL'!F150</f>
        <v>54847.605142857145</v>
      </c>
      <c r="H24" s="542">
        <f>'DOOH - PAINEL'!H150</f>
        <v>52105.224885714284</v>
      </c>
      <c r="I24" s="543">
        <f t="shared" si="0"/>
        <v>2.5643515321958674E-2</v>
      </c>
      <c r="J24" s="544">
        <f t="shared" si="1"/>
        <v>1.3640112097844668E-2</v>
      </c>
      <c r="K24" s="295"/>
      <c r="L24" s="545" t="s">
        <v>31</v>
      </c>
      <c r="M24" s="293"/>
      <c r="P24" s="475"/>
      <c r="Q24" s="476"/>
    </row>
    <row r="25" spans="2:17" s="294" customFormat="1">
      <c r="B25" s="478"/>
      <c r="C25" s="539" t="s">
        <v>375</v>
      </c>
      <c r="D25" s="540" t="s">
        <v>267</v>
      </c>
      <c r="E25" s="541" t="s">
        <v>581</v>
      </c>
      <c r="F25" s="295"/>
      <c r="G25" s="542">
        <f>'DOOH - PAINEL'!F151</f>
        <v>40759.19999999999</v>
      </c>
      <c r="H25" s="542">
        <f>'DOOH - PAINEL'!H151</f>
        <v>38721.239999999991</v>
      </c>
      <c r="I25" s="543">
        <f t="shared" si="0"/>
        <v>1.9056605424948008E-2</v>
      </c>
      <c r="J25" s="544">
        <f t="shared" si="1"/>
        <v>1.0136450909213007E-2</v>
      </c>
      <c r="K25" s="295"/>
      <c r="L25" s="545" t="s">
        <v>375</v>
      </c>
      <c r="M25" s="293"/>
      <c r="P25" s="475"/>
      <c r="Q25" s="476"/>
    </row>
    <row r="26" spans="2:17" s="294" customFormat="1">
      <c r="B26" s="478"/>
      <c r="C26" s="539" t="s">
        <v>198</v>
      </c>
      <c r="D26" s="540" t="s">
        <v>267</v>
      </c>
      <c r="E26" s="541" t="s">
        <v>582</v>
      </c>
      <c r="F26" s="295"/>
      <c r="G26" s="542">
        <f>'DOOH - PAINEL'!F152</f>
        <v>66960</v>
      </c>
      <c r="H26" s="542">
        <f>'DOOH - PAINEL'!H152</f>
        <v>63612</v>
      </c>
      <c r="I26" s="543">
        <f t="shared" si="0"/>
        <v>3.1306558991700498E-2</v>
      </c>
      <c r="J26" s="544">
        <f t="shared" si="1"/>
        <v>1.6652357084557673E-2</v>
      </c>
      <c r="K26" s="295"/>
      <c r="L26" s="545" t="s">
        <v>197</v>
      </c>
      <c r="M26" s="293"/>
      <c r="P26" s="475"/>
      <c r="Q26" s="476"/>
    </row>
    <row r="27" spans="2:17" s="294" customFormat="1">
      <c r="B27" s="478"/>
      <c r="C27" s="539" t="s">
        <v>190</v>
      </c>
      <c r="D27" s="540" t="s">
        <v>267</v>
      </c>
      <c r="E27" s="541" t="s">
        <v>583</v>
      </c>
      <c r="F27" s="295"/>
      <c r="G27" s="542">
        <f>'DOOH - PAINEL'!F153</f>
        <v>22403.571428571428</v>
      </c>
      <c r="H27" s="542">
        <f>'DOOH - PAINEL'!H153</f>
        <v>21283.392857142855</v>
      </c>
      <c r="I27" s="543">
        <f t="shared" si="0"/>
        <v>1.0474592750199331E-2</v>
      </c>
      <c r="J27" s="544">
        <f t="shared" si="1"/>
        <v>5.5715691666362787E-3</v>
      </c>
      <c r="K27" s="295"/>
      <c r="L27" s="545" t="s">
        <v>588</v>
      </c>
      <c r="M27" s="293"/>
      <c r="P27" s="475"/>
      <c r="Q27" s="476"/>
    </row>
    <row r="28" spans="2:17" s="294" customFormat="1">
      <c r="B28" s="478"/>
      <c r="C28" s="539" t="s">
        <v>174</v>
      </c>
      <c r="D28" s="540" t="s">
        <v>267</v>
      </c>
      <c r="E28" s="541" t="s">
        <v>34</v>
      </c>
      <c r="F28" s="295"/>
      <c r="G28" s="542">
        <f>'DOOH - PAINEL'!F154</f>
        <v>115347.89999999995</v>
      </c>
      <c r="H28" s="542">
        <f>'DOOH - PAINEL'!H154</f>
        <v>109580.50499999995</v>
      </c>
      <c r="I28" s="543">
        <f t="shared" si="0"/>
        <v>5.392989599639738E-2</v>
      </c>
      <c r="J28" s="544">
        <f t="shared" si="1"/>
        <v>2.8685997905523432E-2</v>
      </c>
      <c r="K28" s="295"/>
      <c r="L28" s="545" t="s">
        <v>175</v>
      </c>
      <c r="M28" s="293"/>
      <c r="P28" s="475"/>
      <c r="Q28" s="476"/>
    </row>
    <row r="29" spans="2:17" s="294" customFormat="1">
      <c r="B29" s="478"/>
      <c r="C29" s="539" t="s">
        <v>304</v>
      </c>
      <c r="D29" s="540" t="s">
        <v>267</v>
      </c>
      <c r="E29" s="541" t="s">
        <v>34</v>
      </c>
      <c r="F29" s="295"/>
      <c r="G29" s="542">
        <f>'DOOH - PAINEL'!F155</f>
        <v>22400</v>
      </c>
      <c r="H29" s="542">
        <f>'DOOH - PAINEL'!H155</f>
        <v>21280</v>
      </c>
      <c r="I29" s="543">
        <f t="shared" si="0"/>
        <v>1.0472922960186547E-2</v>
      </c>
      <c r="J29" s="544">
        <f t="shared" si="1"/>
        <v>5.5706809840814194E-3</v>
      </c>
      <c r="K29" s="295"/>
      <c r="L29" s="545"/>
      <c r="M29" s="293"/>
      <c r="Q29" s="476"/>
    </row>
    <row r="30" spans="2:17" s="294" customFormat="1">
      <c r="B30" s="478"/>
      <c r="C30" s="539" t="s">
        <v>570</v>
      </c>
      <c r="D30" s="540" t="s">
        <v>267</v>
      </c>
      <c r="E30" s="541" t="s">
        <v>584</v>
      </c>
      <c r="F30" s="295"/>
      <c r="G30" s="542">
        <f>'DOOH - PAINEL'!F156</f>
        <v>66047</v>
      </c>
      <c r="H30" s="542">
        <f>'DOOH - PAINEL'!H156</f>
        <v>62744.649999999994</v>
      </c>
      <c r="I30" s="543">
        <f t="shared" si="0"/>
        <v>3.0879693872832181E-2</v>
      </c>
      <c r="J30" s="544">
        <f t="shared" si="1"/>
        <v>1.6425302096233281E-2</v>
      </c>
      <c r="K30" s="295"/>
      <c r="L30" s="545"/>
      <c r="M30" s="293"/>
      <c r="P30" s="475"/>
      <c r="Q30" s="476"/>
    </row>
    <row r="31" spans="2:17" s="294" customFormat="1">
      <c r="B31" s="478"/>
      <c r="C31" s="539" t="s">
        <v>214</v>
      </c>
      <c r="D31" s="540" t="s">
        <v>267</v>
      </c>
      <c r="E31" s="541" t="s">
        <v>585</v>
      </c>
      <c r="F31" s="295"/>
      <c r="G31" s="542">
        <f>'DOOH - PAINEL'!F157</f>
        <v>56729.991000000002</v>
      </c>
      <c r="H31" s="542">
        <f>'DOOH - PAINEL'!H157</f>
        <v>53893.491450000001</v>
      </c>
      <c r="I31" s="543">
        <f t="shared" si="0"/>
        <v>2.6523608271208761E-2</v>
      </c>
      <c r="J31" s="544">
        <f t="shared" si="1"/>
        <v>1.4108244736196878E-2</v>
      </c>
      <c r="K31" s="295"/>
      <c r="L31" s="545"/>
      <c r="M31" s="293"/>
      <c r="P31" s="475"/>
      <c r="Q31" s="476"/>
    </row>
    <row r="32" spans="2:17" s="294" customFormat="1">
      <c r="B32" s="478"/>
      <c r="C32" s="539" t="s">
        <v>277</v>
      </c>
      <c r="D32" s="540" t="s">
        <v>267</v>
      </c>
      <c r="E32" s="541" t="s">
        <v>28</v>
      </c>
      <c r="F32" s="295"/>
      <c r="G32" s="542">
        <f>'DOOH - PAINEL'!F158</f>
        <v>34644.997900800001</v>
      </c>
      <c r="H32" s="542">
        <f>'DOOH - PAINEL'!H158</f>
        <v>32912.748005759997</v>
      </c>
      <c r="I32" s="543">
        <f t="shared" si="0"/>
        <v>1.619796401655817E-2</v>
      </c>
      <c r="J32" s="544">
        <f t="shared" si="1"/>
        <v>8.6159031696217518E-3</v>
      </c>
      <c r="K32" s="295"/>
      <c r="L32" s="545"/>
      <c r="M32" s="293"/>
      <c r="P32" s="475"/>
      <c r="Q32" s="476"/>
    </row>
    <row r="33" spans="2:17" s="294" customFormat="1">
      <c r="B33" s="478"/>
      <c r="C33" s="539" t="s">
        <v>535</v>
      </c>
      <c r="D33" s="540" t="s">
        <v>267</v>
      </c>
      <c r="E33" s="541" t="s">
        <v>586</v>
      </c>
      <c r="F33" s="295"/>
      <c r="G33" s="542">
        <f>'DOOH - PAINEL'!F159</f>
        <v>63104</v>
      </c>
      <c r="H33" s="542">
        <f>'DOOH - PAINEL'!H159</f>
        <v>59948.799999999996</v>
      </c>
      <c r="I33" s="543">
        <f t="shared" si="0"/>
        <v>2.9503720110696956E-2</v>
      </c>
      <c r="J33" s="544">
        <f t="shared" si="1"/>
        <v>1.5693404143726511E-2</v>
      </c>
      <c r="K33" s="295"/>
      <c r="L33" s="545"/>
      <c r="M33" s="293"/>
      <c r="P33" s="475"/>
      <c r="Q33" s="476"/>
    </row>
    <row r="34" spans="2:17" s="294" customFormat="1">
      <c r="B34" s="478"/>
      <c r="C34" s="539" t="s">
        <v>220</v>
      </c>
      <c r="D34" s="540" t="s">
        <v>267</v>
      </c>
      <c r="E34" s="541" t="s">
        <v>29</v>
      </c>
      <c r="F34" s="295"/>
      <c r="G34" s="542">
        <f>'DOOH - PAINEL'!F160</f>
        <v>11995.619999999999</v>
      </c>
      <c r="H34" s="542">
        <f>'DOOH - PAINEL'!H160</f>
        <v>11395.838999999998</v>
      </c>
      <c r="I34" s="543">
        <f t="shared" si="0"/>
        <v>5.6084466124853988E-3</v>
      </c>
      <c r="J34" s="544">
        <f t="shared" si="1"/>
        <v>2.9832041172440514E-3</v>
      </c>
      <c r="K34" s="295"/>
      <c r="L34" s="545"/>
      <c r="M34" s="293"/>
      <c r="P34" s="475"/>
      <c r="Q34" s="476"/>
    </row>
    <row r="35" spans="2:17" s="294" customFormat="1">
      <c r="B35" s="478"/>
      <c r="C35" s="539" t="s">
        <v>285</v>
      </c>
      <c r="D35" s="540" t="s">
        <v>267</v>
      </c>
      <c r="E35" s="541" t="s">
        <v>29</v>
      </c>
      <c r="F35" s="295"/>
      <c r="G35" s="542">
        <f>'DOOH - PAINEL'!F161</f>
        <v>50656.320000000007</v>
      </c>
      <c r="H35" s="542">
        <f>'DOOH - PAINEL'!H161</f>
        <v>48123.504000000001</v>
      </c>
      <c r="I35" s="543">
        <f t="shared" si="0"/>
        <v>2.3683916821721294E-2</v>
      </c>
      <c r="J35" s="544">
        <f t="shared" si="1"/>
        <v>1.2597776720872469E-2</v>
      </c>
      <c r="K35" s="295"/>
      <c r="L35" s="545"/>
      <c r="M35" s="293"/>
      <c r="P35" s="475"/>
      <c r="Q35" s="476"/>
    </row>
    <row r="36" spans="2:17" s="294" customFormat="1">
      <c r="B36" s="478"/>
      <c r="C36" s="539" t="s">
        <v>516</v>
      </c>
      <c r="D36" s="540" t="s">
        <v>267</v>
      </c>
      <c r="E36" s="541" t="s">
        <v>587</v>
      </c>
      <c r="F36" s="295"/>
      <c r="G36" s="542">
        <f>'DOOH - PAINEL'!F162</f>
        <v>22205.714285714283</v>
      </c>
      <c r="H36" s="542">
        <f>'DOOH - PAINEL'!H162</f>
        <v>21095.428571428569</v>
      </c>
      <c r="I36" s="543">
        <f t="shared" si="0"/>
        <v>1.038208638349105E-2</v>
      </c>
      <c r="J36" s="544">
        <f t="shared" si="1"/>
        <v>5.5223638530970389E-3</v>
      </c>
      <c r="K36" s="295"/>
      <c r="L36" s="545"/>
      <c r="M36" s="293"/>
      <c r="P36" s="475"/>
      <c r="Q36" s="476"/>
    </row>
    <row r="37" spans="2:17" s="294" customFormat="1">
      <c r="B37" s="478"/>
      <c r="C37" s="539" t="s">
        <v>510</v>
      </c>
      <c r="D37" s="540" t="s">
        <v>267</v>
      </c>
      <c r="E37" s="541" t="s">
        <v>29</v>
      </c>
      <c r="F37" s="295"/>
      <c r="G37" s="542">
        <f>'DOOH - PAINEL'!F163</f>
        <v>26058.239999999998</v>
      </c>
      <c r="H37" s="542">
        <f>'DOOH - PAINEL'!H163</f>
        <v>24755.327999999998</v>
      </c>
      <c r="I37" s="543">
        <f t="shared" si="0"/>
        <v>1.2183300892770156E-2</v>
      </c>
      <c r="J37" s="544">
        <f t="shared" si="1"/>
        <v>6.48045276993883E-3</v>
      </c>
      <c r="K37" s="295"/>
      <c r="L37" s="545"/>
      <c r="M37" s="293"/>
      <c r="P37" s="475"/>
      <c r="Q37" s="476"/>
    </row>
    <row r="38" spans="2:17" s="294" customFormat="1">
      <c r="B38" s="478"/>
      <c r="C38" s="539" t="s">
        <v>228</v>
      </c>
      <c r="D38" s="540" t="s">
        <v>267</v>
      </c>
      <c r="E38" s="541" t="s">
        <v>29</v>
      </c>
      <c r="F38" s="295"/>
      <c r="G38" s="542">
        <f>'DOOH - PAINEL'!F164</f>
        <v>81884.399999999994</v>
      </c>
      <c r="H38" s="542">
        <f>'DOOH - PAINEL'!H164</f>
        <v>77790.179999999993</v>
      </c>
      <c r="I38" s="543">
        <f t="shared" si="0"/>
        <v>3.8284330930406216E-2</v>
      </c>
      <c r="J38" s="544">
        <f t="shared" si="1"/>
        <v>2.0363922766648061E-2</v>
      </c>
      <c r="K38" s="295"/>
      <c r="L38" s="545"/>
      <c r="M38" s="293"/>
      <c r="P38" s="475"/>
      <c r="Q38" s="476"/>
    </row>
    <row r="39" spans="2:17" s="294" customFormat="1">
      <c r="B39" s="478"/>
      <c r="C39" s="539" t="s">
        <v>287</v>
      </c>
      <c r="D39" s="540" t="s">
        <v>267</v>
      </c>
      <c r="E39" s="541" t="s">
        <v>29</v>
      </c>
      <c r="F39" s="295"/>
      <c r="G39" s="542">
        <f>'DOOH - PAINEL'!F165</f>
        <v>63000</v>
      </c>
      <c r="H39" s="542">
        <f>'DOOH - PAINEL'!H165</f>
        <v>59850</v>
      </c>
      <c r="I39" s="543">
        <f t="shared" si="0"/>
        <v>2.9455095825524663E-2</v>
      </c>
      <c r="J39" s="544">
        <f t="shared" si="1"/>
        <v>1.5667540267728992E-2</v>
      </c>
      <c r="K39" s="295"/>
      <c r="L39" s="545"/>
      <c r="M39" s="293"/>
      <c r="P39" s="475"/>
      <c r="Q39" s="476"/>
    </row>
    <row r="40" spans="2:17" s="294" customFormat="1">
      <c r="B40" s="478"/>
      <c r="C40" s="539" t="s">
        <v>523</v>
      </c>
      <c r="D40" s="540" t="s">
        <v>267</v>
      </c>
      <c r="E40" s="541" t="s">
        <v>25</v>
      </c>
      <c r="F40" s="295"/>
      <c r="G40" s="542">
        <f>'DOOH - PAINEL'!F166</f>
        <v>31146.666666666664</v>
      </c>
      <c r="H40" s="542">
        <f>'DOOH - PAINEL'!H166</f>
        <v>29589.333333333328</v>
      </c>
      <c r="I40" s="543">
        <f t="shared" si="0"/>
        <v>1.4562350020830816E-2</v>
      </c>
      <c r="J40" s="544">
        <f t="shared" si="1"/>
        <v>7.7458992731036869E-3</v>
      </c>
      <c r="K40" s="295"/>
      <c r="L40" s="545"/>
      <c r="M40" s="293"/>
      <c r="P40" s="475"/>
      <c r="Q40" s="476"/>
    </row>
    <row r="41" spans="2:17" s="294" customFormat="1">
      <c r="B41" s="478"/>
      <c r="C41" s="539" t="s">
        <v>280</v>
      </c>
      <c r="D41" s="540" t="s">
        <v>267</v>
      </c>
      <c r="E41" s="541" t="s">
        <v>25</v>
      </c>
      <c r="F41" s="295"/>
      <c r="G41" s="542">
        <f>'DOOH - PAINEL'!F167</f>
        <v>58300</v>
      </c>
      <c r="H41" s="542">
        <f>'DOOH - PAINEL'!H167</f>
        <v>55385</v>
      </c>
      <c r="I41" s="543">
        <f t="shared" si="0"/>
        <v>2.7257652168699808E-2</v>
      </c>
      <c r="J41" s="544">
        <f t="shared" si="1"/>
        <v>1.4498692025533338E-2</v>
      </c>
      <c r="K41" s="295"/>
      <c r="L41" s="545"/>
      <c r="M41" s="293"/>
      <c r="P41" s="475"/>
      <c r="Q41" s="476"/>
    </row>
    <row r="42" spans="2:17" s="294" customFormat="1">
      <c r="B42" s="478"/>
      <c r="C42" s="539" t="s">
        <v>589</v>
      </c>
      <c r="D42" s="540" t="s">
        <v>267</v>
      </c>
      <c r="E42" s="541" t="s">
        <v>80</v>
      </c>
      <c r="F42" s="295"/>
      <c r="G42" s="542">
        <f>'DOOH - PAINEL'!F168</f>
        <v>55478.599999999991</v>
      </c>
      <c r="H42" s="542">
        <f>'DOOH - PAINEL'!H168</f>
        <v>52704.669999999991</v>
      </c>
      <c r="I42" s="543">
        <f t="shared" si="0"/>
        <v>2.5938531416919878E-2</v>
      </c>
      <c r="J42" s="544">
        <f t="shared" si="1"/>
        <v>1.3797034912654438E-2</v>
      </c>
      <c r="K42" s="295"/>
      <c r="L42" s="545"/>
      <c r="M42" s="293"/>
      <c r="P42" s="475"/>
      <c r="Q42" s="476"/>
    </row>
    <row r="43" spans="2:17" s="294" customFormat="1">
      <c r="B43" s="478"/>
      <c r="C43" s="539" t="s">
        <v>205</v>
      </c>
      <c r="D43" s="540" t="s">
        <v>212</v>
      </c>
      <c r="E43" s="541" t="s">
        <v>33</v>
      </c>
      <c r="F43" s="295"/>
      <c r="G43" s="542">
        <f>'DOOH - TERMINAL RODOVIÁRIO'!G32</f>
        <v>29281.714285714283</v>
      </c>
      <c r="H43" s="542">
        <f>'DOOH - TERMINAL RODOVIÁRIO'!H32</f>
        <v>27817.628571428566</v>
      </c>
      <c r="I43" s="543">
        <f t="shared" si="0"/>
        <v>1.3690407940021406E-2</v>
      </c>
      <c r="J43" s="544">
        <f t="shared" si="1"/>
        <v>7.2821021853899017E-3</v>
      </c>
      <c r="K43" s="295"/>
      <c r="L43" s="545" t="s">
        <v>190</v>
      </c>
      <c r="M43" s="293"/>
      <c r="P43" s="475"/>
      <c r="Q43" s="476"/>
    </row>
    <row r="44" spans="2:17" s="294" customFormat="1">
      <c r="B44" s="478"/>
      <c r="C44" s="539" t="s">
        <v>488</v>
      </c>
      <c r="D44" s="540" t="s">
        <v>212</v>
      </c>
      <c r="E44" s="541" t="s">
        <v>33</v>
      </c>
      <c r="F44" s="295"/>
      <c r="G44" s="542">
        <f>'DOOH - TERMINAL RODOVIÁRIO'!G33</f>
        <v>19511.280000000002</v>
      </c>
      <c r="H44" s="542">
        <f>'DOOH - TERMINAL RODOVIÁRIO'!H33</f>
        <v>18535.716</v>
      </c>
      <c r="I44" s="543">
        <f t="shared" si="0"/>
        <v>9.1223273345816328E-3</v>
      </c>
      <c r="J44" s="544">
        <f t="shared" si="1"/>
        <v>4.8522819853164343E-3</v>
      </c>
      <c r="K44" s="295"/>
      <c r="L44" s="545" t="s">
        <v>214</v>
      </c>
      <c r="M44" s="293"/>
      <c r="P44" s="475"/>
      <c r="Q44" s="476"/>
    </row>
    <row r="45" spans="2:17" s="294" customFormat="1">
      <c r="B45" s="478"/>
      <c r="C45" s="539" t="s">
        <v>129</v>
      </c>
      <c r="D45" s="540" t="s">
        <v>212</v>
      </c>
      <c r="E45" s="541" t="s">
        <v>33</v>
      </c>
      <c r="F45" s="295"/>
      <c r="G45" s="542">
        <f>'DOOH - TERMINAL RODOVIÁRIO'!G34</f>
        <v>70761.600000000006</v>
      </c>
      <c r="H45" s="542">
        <f>'DOOH - TERMINAL RODOVIÁRIO'!H34</f>
        <v>67223.520000000004</v>
      </c>
      <c r="I45" s="543">
        <f t="shared" si="0"/>
        <v>3.3083963631229306E-2</v>
      </c>
      <c r="J45" s="544">
        <f t="shared" si="1"/>
        <v>1.7597781228713204E-2</v>
      </c>
      <c r="K45" s="295"/>
      <c r="L45" s="545" t="s">
        <v>197</v>
      </c>
      <c r="M45" s="293"/>
      <c r="P45" s="475"/>
      <c r="Q45" s="476"/>
    </row>
    <row r="46" spans="2:17" s="294" customFormat="1">
      <c r="B46" s="478"/>
      <c r="C46" s="539" t="s">
        <v>495</v>
      </c>
      <c r="D46" s="540" t="s">
        <v>212</v>
      </c>
      <c r="E46" s="541" t="s">
        <v>25</v>
      </c>
      <c r="F46" s="295"/>
      <c r="G46" s="542">
        <f>'DOOH - TERMINAL RODOVIÁRIO'!G35</f>
        <v>16070.400000000001</v>
      </c>
      <c r="H46" s="542">
        <f>'DOOH - TERMINAL RODOVIÁRIO'!H35</f>
        <v>15266.880000000001</v>
      </c>
      <c r="I46" s="543">
        <f t="shared" si="0"/>
        <v>7.5135741580081208E-3</v>
      </c>
      <c r="J46" s="544">
        <f t="shared" si="1"/>
        <v>3.9965657002938417E-3</v>
      </c>
      <c r="K46" s="295"/>
      <c r="L46" s="545" t="s">
        <v>211</v>
      </c>
      <c r="M46" s="293"/>
      <c r="P46" s="475"/>
      <c r="Q46" s="476"/>
    </row>
    <row r="47" spans="2:17">
      <c r="C47" s="289" t="s">
        <v>238</v>
      </c>
      <c r="D47" s="290"/>
      <c r="E47" s="296"/>
      <c r="G47" s="291">
        <f>SUBTOTAL(9,G13:G46)</f>
        <v>2138848.9235674664</v>
      </c>
      <c r="H47" s="291">
        <f>SUBTOTAL(9,H13:H46)</f>
        <v>2031906.477389093</v>
      </c>
      <c r="I47" s="297">
        <f>SUBTOTAL(9,I13:I46)</f>
        <v>1.0000000000000002</v>
      </c>
      <c r="J47" s="297">
        <f t="shared" si="1"/>
        <v>0.53191272439019188</v>
      </c>
      <c r="L47" s="298"/>
      <c r="M47" s="332"/>
    </row>
    <row r="48" spans="2:17" ht="7.9" customHeight="1">
      <c r="I48" s="292"/>
      <c r="M48" s="293"/>
    </row>
    <row r="49" spans="2:14">
      <c r="C49" s="299" t="s">
        <v>17</v>
      </c>
      <c r="D49" s="300"/>
      <c r="E49" s="301"/>
      <c r="G49" s="302"/>
      <c r="H49" s="303"/>
      <c r="I49" s="304"/>
      <c r="J49" s="305"/>
      <c r="L49" s="298"/>
      <c r="M49" s="293"/>
    </row>
    <row r="50" spans="2:14" s="294" customFormat="1">
      <c r="B50" s="478"/>
      <c r="C50" s="539" t="s">
        <v>315</v>
      </c>
      <c r="D50" s="626" t="s">
        <v>240</v>
      </c>
      <c r="E50" s="541" t="s">
        <v>308</v>
      </c>
      <c r="F50" s="295"/>
      <c r="G50" s="627">
        <f>INTERNET!D36</f>
        <v>256000</v>
      </c>
      <c r="H50" s="628">
        <f>INTERNET!E36</f>
        <v>289280</v>
      </c>
      <c r="I50" s="543">
        <f t="shared" ref="I50:I61" si="3">H50/$H$62</f>
        <v>0.16178126916461985</v>
      </c>
      <c r="J50" s="544">
        <f t="shared" ref="J50:J62" si="4">H50/$H$65</f>
        <v>7.5727753527963959E-2</v>
      </c>
      <c r="K50" s="295"/>
      <c r="L50" s="545" t="str">
        <f>C50</f>
        <v>META</v>
      </c>
      <c r="M50" s="306"/>
    </row>
    <row r="51" spans="2:14" s="294" customFormat="1">
      <c r="B51" s="478"/>
      <c r="C51" s="539" t="s">
        <v>314</v>
      </c>
      <c r="D51" s="626" t="s">
        <v>240</v>
      </c>
      <c r="E51" s="541" t="s">
        <v>308</v>
      </c>
      <c r="F51" s="295"/>
      <c r="G51" s="627">
        <f>INTERNET!D37</f>
        <v>206249.99999999945</v>
      </c>
      <c r="H51" s="628">
        <f>INTERNET!E37</f>
        <v>195937.49999999948</v>
      </c>
      <c r="I51" s="543">
        <f t="shared" si="3"/>
        <v>0.1095790148884908</v>
      </c>
      <c r="J51" s="544">
        <f t="shared" si="4"/>
        <v>5.1292542543160256E-2</v>
      </c>
      <c r="K51" s="295"/>
      <c r="L51" s="545" t="str">
        <f>C51</f>
        <v>TIK TOK</v>
      </c>
      <c r="M51" s="306"/>
    </row>
    <row r="52" spans="2:14" s="294" customFormat="1">
      <c r="B52" s="478"/>
      <c r="C52" s="539" t="s">
        <v>637</v>
      </c>
      <c r="D52" s="626" t="s">
        <v>313</v>
      </c>
      <c r="E52" s="541" t="s">
        <v>308</v>
      </c>
      <c r="F52" s="295"/>
      <c r="G52" s="627">
        <f>INTERNET!D38</f>
        <v>176225.36799999999</v>
      </c>
      <c r="H52" s="628">
        <f>INTERNET!E38</f>
        <v>167414.09959999999</v>
      </c>
      <c r="I52" s="543">
        <f t="shared" si="3"/>
        <v>9.3627162297220942E-2</v>
      </c>
      <c r="J52" s="544">
        <f t="shared" si="4"/>
        <v>4.3825683322783492E-2</v>
      </c>
      <c r="K52" s="295"/>
      <c r="L52" s="545" t="s">
        <v>268</v>
      </c>
      <c r="M52" s="306"/>
    </row>
    <row r="53" spans="2:14" s="294" customFormat="1">
      <c r="B53" s="478"/>
      <c r="C53" s="539" t="s">
        <v>373</v>
      </c>
      <c r="D53" s="626" t="s">
        <v>313</v>
      </c>
      <c r="E53" s="541" t="s">
        <v>308</v>
      </c>
      <c r="F53" s="295"/>
      <c r="G53" s="627">
        <f>INTERNET!D39</f>
        <v>145104.17536799997</v>
      </c>
      <c r="H53" s="628">
        <f>INTERNET!E39</f>
        <v>137848.96659959995</v>
      </c>
      <c r="I53" s="543">
        <f t="shared" si="3"/>
        <v>7.7092715602580797E-2</v>
      </c>
      <c r="J53" s="544">
        <f t="shared" si="4"/>
        <v>3.6086119215773788E-2</v>
      </c>
      <c r="K53" s="295"/>
      <c r="L53" s="545" t="s">
        <v>172</v>
      </c>
      <c r="M53" s="306"/>
    </row>
    <row r="54" spans="2:14" s="294" customFormat="1">
      <c r="B54" s="478"/>
      <c r="C54" s="539" t="s">
        <v>697</v>
      </c>
      <c r="D54" s="626" t="s">
        <v>313</v>
      </c>
      <c r="E54" s="541" t="s">
        <v>308</v>
      </c>
      <c r="F54" s="295"/>
      <c r="G54" s="627">
        <f>INTERNET!AH17</f>
        <v>145103.95883519997</v>
      </c>
      <c r="H54" s="628">
        <f>INTERNET!AJ17</f>
        <v>137848.76089343996</v>
      </c>
      <c r="I54" s="543">
        <f t="shared" si="3"/>
        <v>7.7092600560394547E-2</v>
      </c>
      <c r="J54" s="544">
        <f t="shared" si="4"/>
        <v>3.6086065365990246E-2</v>
      </c>
      <c r="K54" s="295"/>
      <c r="L54" s="545" t="s">
        <v>172</v>
      </c>
      <c r="M54" s="306"/>
      <c r="N54" s="476"/>
    </row>
    <row r="55" spans="2:14" s="294" customFormat="1">
      <c r="B55" s="478"/>
      <c r="C55" s="539" t="s">
        <v>650</v>
      </c>
      <c r="D55" s="626" t="s">
        <v>313</v>
      </c>
      <c r="E55" s="541" t="s">
        <v>308</v>
      </c>
      <c r="F55" s="295"/>
      <c r="G55" s="627">
        <f>INTERNET!D41</f>
        <v>176225.43150000001</v>
      </c>
      <c r="H55" s="628">
        <f>INTERNET!E41</f>
        <v>167414.15992499999</v>
      </c>
      <c r="I55" s="543">
        <f t="shared" si="3"/>
        <v>9.3627196034275217E-2</v>
      </c>
      <c r="J55" s="544">
        <f t="shared" si="4"/>
        <v>4.3825699114669318E-2</v>
      </c>
      <c r="K55" s="295"/>
      <c r="L55" s="545" t="s">
        <v>374</v>
      </c>
      <c r="M55" s="306"/>
    </row>
    <row r="56" spans="2:14" s="294" customFormat="1">
      <c r="B56" s="478"/>
      <c r="C56" s="539" t="s">
        <v>652</v>
      </c>
      <c r="D56" s="626" t="s">
        <v>312</v>
      </c>
      <c r="E56" s="541" t="s">
        <v>308</v>
      </c>
      <c r="F56" s="295"/>
      <c r="G56" s="627">
        <f>INTERNET!D42</f>
        <v>108000</v>
      </c>
      <c r="H56" s="628">
        <f>INTERNET!E42</f>
        <v>102600</v>
      </c>
      <c r="I56" s="543">
        <f t="shared" si="3"/>
        <v>5.7379556887064427E-2</v>
      </c>
      <c r="J56" s="544">
        <f t="shared" si="4"/>
        <v>2.6858640458963988E-2</v>
      </c>
      <c r="K56" s="295"/>
      <c r="L56" s="545" t="s">
        <v>109</v>
      </c>
      <c r="M56" s="306"/>
    </row>
    <row r="57" spans="2:14" s="294" customFormat="1">
      <c r="B57" s="478"/>
      <c r="C57" s="539" t="s">
        <v>663</v>
      </c>
      <c r="D57" s="626" t="s">
        <v>683</v>
      </c>
      <c r="E57" s="541" t="s">
        <v>308</v>
      </c>
      <c r="F57" s="295"/>
      <c r="G57" s="627">
        <f>INTERNET!D44</f>
        <v>121684.7663187</v>
      </c>
      <c r="H57" s="628">
        <f>INTERNET!E44</f>
        <v>115600.528002765</v>
      </c>
      <c r="I57" s="543">
        <f t="shared" si="3"/>
        <v>6.4650166400675807E-2</v>
      </c>
      <c r="J57" s="544">
        <f t="shared" si="4"/>
        <v>3.0261920258213094E-2</v>
      </c>
      <c r="K57" s="295"/>
      <c r="L57" s="545" t="str">
        <f>C57</f>
        <v>CITTAMOBI</v>
      </c>
      <c r="M57" s="306"/>
    </row>
    <row r="58" spans="2:14" s="294" customFormat="1">
      <c r="B58" s="478"/>
      <c r="C58" s="539" t="s">
        <v>669</v>
      </c>
      <c r="D58" s="626" t="s">
        <v>310</v>
      </c>
      <c r="E58" s="541" t="s">
        <v>308</v>
      </c>
      <c r="F58" s="295"/>
      <c r="G58" s="627">
        <f>INTERNET!D46</f>
        <v>149021.96400000001</v>
      </c>
      <c r="H58" s="628">
        <f>INTERNET!E46</f>
        <v>141570.8658</v>
      </c>
      <c r="I58" s="543">
        <f t="shared" si="3"/>
        <v>7.9174206118148766E-2</v>
      </c>
      <c r="J58" s="544">
        <f t="shared" si="4"/>
        <v>3.7060438440413658E-2</v>
      </c>
      <c r="K58" s="295"/>
      <c r="L58" s="545" t="s">
        <v>286</v>
      </c>
      <c r="M58" s="306"/>
    </row>
    <row r="59" spans="2:14" s="294" customFormat="1">
      <c r="B59" s="478"/>
      <c r="C59" s="539" t="s">
        <v>311</v>
      </c>
      <c r="D59" s="626" t="s">
        <v>310</v>
      </c>
      <c r="E59" s="541" t="s">
        <v>308</v>
      </c>
      <c r="F59" s="295"/>
      <c r="G59" s="627">
        <f>INTERNET!D48</f>
        <v>96390</v>
      </c>
      <c r="H59" s="628">
        <f>INTERNET!E48</f>
        <v>91570.5</v>
      </c>
      <c r="I59" s="543">
        <f t="shared" si="3"/>
        <v>5.1211254521704996E-2</v>
      </c>
      <c r="J59" s="544">
        <f t="shared" si="4"/>
        <v>2.397133660962536E-2</v>
      </c>
      <c r="K59" s="295"/>
      <c r="L59" s="545" t="str">
        <f>C59</f>
        <v>CONECTA BRASIL</v>
      </c>
      <c r="M59" s="306"/>
    </row>
    <row r="60" spans="2:14" s="294" customFormat="1">
      <c r="B60" s="478"/>
      <c r="C60" s="539" t="s">
        <v>676</v>
      </c>
      <c r="D60" s="626" t="s">
        <v>310</v>
      </c>
      <c r="E60" s="541" t="s">
        <v>308</v>
      </c>
      <c r="F60" s="295"/>
      <c r="G60" s="627">
        <f>INTERNET!D49</f>
        <v>149024</v>
      </c>
      <c r="H60" s="628">
        <f>INTERNET!E49</f>
        <v>141572.79999999999</v>
      </c>
      <c r="I60" s="543">
        <f t="shared" si="3"/>
        <v>7.9175287829054516E-2</v>
      </c>
      <c r="J60" s="544">
        <f t="shared" si="4"/>
        <v>3.7060944775524525E-2</v>
      </c>
      <c r="K60" s="295"/>
      <c r="L60" s="545" t="s">
        <v>31</v>
      </c>
      <c r="M60" s="306"/>
    </row>
    <row r="61" spans="2:14" s="294" customFormat="1">
      <c r="B61" s="478"/>
      <c r="C61" s="539" t="s">
        <v>678</v>
      </c>
      <c r="D61" s="626" t="s">
        <v>309</v>
      </c>
      <c r="E61" s="541" t="s">
        <v>308</v>
      </c>
      <c r="F61" s="295"/>
      <c r="G61" s="627">
        <f>INTERNET!D50</f>
        <v>104668.524</v>
      </c>
      <c r="H61" s="628">
        <f>INTERNET!E50</f>
        <v>99435.097800000003</v>
      </c>
      <c r="I61" s="543">
        <f t="shared" si="3"/>
        <v>5.5609569695769148E-2</v>
      </c>
      <c r="J61" s="544">
        <f t="shared" si="4"/>
        <v>2.6030131976726326E-2</v>
      </c>
      <c r="K61" s="295"/>
      <c r="L61" s="629" t="s">
        <v>373</v>
      </c>
      <c r="M61" s="306"/>
    </row>
    <row r="62" spans="2:14">
      <c r="C62" s="307" t="s">
        <v>133</v>
      </c>
      <c r="D62" s="308"/>
      <c r="E62" s="296"/>
      <c r="G62" s="291">
        <f>SUBTOTAL(9,G50:G61)</f>
        <v>1833698.1880218992</v>
      </c>
      <c r="H62" s="291">
        <f>SUBTOTAL(9,H50:H61)</f>
        <v>1788093.2786208047</v>
      </c>
      <c r="I62" s="309">
        <f>SUM(I50:I61)</f>
        <v>0.99999999999999956</v>
      </c>
      <c r="J62" s="280">
        <f t="shared" si="4"/>
        <v>0.46808727560980812</v>
      </c>
      <c r="L62" s="298"/>
      <c r="M62" s="306"/>
    </row>
    <row r="63" spans="2:14" ht="7.9" customHeight="1">
      <c r="L63" s="310"/>
      <c r="M63" s="293"/>
    </row>
    <row r="64" spans="2:14">
      <c r="C64" s="315" t="s">
        <v>11</v>
      </c>
      <c r="D64" s="316"/>
      <c r="E64" s="317"/>
      <c r="G64" s="318" t="s">
        <v>241</v>
      </c>
      <c r="H64" s="318" t="s">
        <v>250</v>
      </c>
      <c r="I64" s="319"/>
      <c r="J64" s="319"/>
      <c r="L64" s="311"/>
      <c r="M64" s="293"/>
    </row>
    <row r="65" spans="2:15">
      <c r="C65" s="282" t="s">
        <v>242</v>
      </c>
      <c r="D65" s="312"/>
      <c r="E65" s="313"/>
      <c r="G65" s="314">
        <f>G47+G62</f>
        <v>3972547.1115893656</v>
      </c>
      <c r="H65" s="314">
        <f>H47+H62</f>
        <v>3819999.7560098977</v>
      </c>
      <c r="I65" s="288"/>
      <c r="J65" s="283"/>
      <c r="L65" s="284"/>
      <c r="M65" s="293"/>
    </row>
    <row r="66" spans="2:15" s="294" customFormat="1">
      <c r="B66" s="478"/>
      <c r="C66" s="539" t="s">
        <v>243</v>
      </c>
      <c r="D66" s="540"/>
      <c r="E66" s="541"/>
      <c r="F66" s="295"/>
      <c r="G66" s="628">
        <v>180000</v>
      </c>
      <c r="H66" s="628">
        <v>180000</v>
      </c>
      <c r="I66" s="543"/>
      <c r="J66" s="632"/>
      <c r="K66" s="295"/>
      <c r="L66" s="545"/>
      <c r="M66" s="293"/>
    </row>
    <row r="67" spans="2:15" s="321" customFormat="1">
      <c r="B67" s="479"/>
      <c r="C67" s="315" t="s">
        <v>18</v>
      </c>
      <c r="D67" s="316"/>
      <c r="E67" s="317"/>
      <c r="F67" s="262"/>
      <c r="G67" s="318">
        <f>G65</f>
        <v>3972547.1115893656</v>
      </c>
      <c r="H67" s="318">
        <f>H65+H66</f>
        <v>3999999.7560098977</v>
      </c>
      <c r="I67" s="319"/>
      <c r="J67" s="319">
        <f>J66+J65</f>
        <v>0</v>
      </c>
      <c r="K67" s="262"/>
      <c r="L67" s="316"/>
      <c r="M67" s="320"/>
    </row>
    <row r="69" spans="2:15">
      <c r="H69" s="630"/>
      <c r="I69" s="631"/>
      <c r="L69" s="310"/>
    </row>
    <row r="70" spans="2:15">
      <c r="H70" s="630"/>
      <c r="I70" s="630"/>
      <c r="J70" s="263"/>
      <c r="L70" s="310"/>
    </row>
    <row r="71" spans="2:15">
      <c r="L71" s="310"/>
    </row>
    <row r="72" spans="2:15" hidden="1">
      <c r="C72" s="480" t="s">
        <v>407</v>
      </c>
      <c r="D72" s="480" t="s">
        <v>241</v>
      </c>
      <c r="E72" s="480" t="s">
        <v>249</v>
      </c>
      <c r="G72" s="480" t="s">
        <v>408</v>
      </c>
      <c r="H72" s="480" t="s">
        <v>410</v>
      </c>
      <c r="I72" s="485" t="s">
        <v>409</v>
      </c>
      <c r="J72" s="463"/>
      <c r="K72" s="463"/>
      <c r="L72" s="463"/>
      <c r="M72" s="463"/>
      <c r="N72" s="464"/>
      <c r="O72" s="294"/>
    </row>
    <row r="73" spans="2:15" hidden="1">
      <c r="C73" s="494" t="s">
        <v>317</v>
      </c>
      <c r="D73" s="481">
        <f>SUMIF($B$12:$B$66,C73,$G$12:$G$66)</f>
        <v>0</v>
      </c>
      <c r="E73" s="481">
        <f>SUMIF($B$12:$B$66,C73,$H$12:$H$66)</f>
        <v>0</v>
      </c>
      <c r="G73" s="486">
        <v>0.46666666000000001</v>
      </c>
      <c r="H73" s="487">
        <f>$H$69*G73</f>
        <v>0</v>
      </c>
      <c r="I73" s="488">
        <f>H73-E73</f>
        <v>0</v>
      </c>
      <c r="J73" s="465"/>
      <c r="K73" s="466"/>
      <c r="L73" s="466"/>
      <c r="M73" s="467"/>
      <c r="N73" s="468"/>
      <c r="O73" s="294"/>
    </row>
    <row r="74" spans="2:15" hidden="1">
      <c r="C74" s="495" t="s">
        <v>412</v>
      </c>
      <c r="D74" s="482">
        <f>SUMIF($B$12:$B$61,C74,$G$12:$G$61)</f>
        <v>0</v>
      </c>
      <c r="E74" s="482">
        <f>SUMIF($B$12:$B$61,C74,$H$12:$H$61)</f>
        <v>0</v>
      </c>
      <c r="G74" s="489">
        <v>0.46666666000000001</v>
      </c>
      <c r="H74" s="487">
        <f>$H$69*G74</f>
        <v>0</v>
      </c>
      <c r="I74" s="488">
        <f>H74-E74</f>
        <v>0</v>
      </c>
      <c r="J74" s="465"/>
      <c r="K74" s="466"/>
      <c r="L74" s="466"/>
      <c r="M74" s="467"/>
      <c r="N74" s="468"/>
      <c r="O74" s="294"/>
    </row>
    <row r="75" spans="2:15" hidden="1">
      <c r="C75" s="496" t="s">
        <v>388</v>
      </c>
      <c r="D75" s="483">
        <f>SUMIF($B$12:$B$61,C75,$G$12:$G$61)</f>
        <v>0</v>
      </c>
      <c r="E75" s="483">
        <f>SUMIF($B$12:$B$61,C75,$H$12:$H$61)</f>
        <v>0</v>
      </c>
      <c r="G75" s="490">
        <v>6.6666680000000006E-2</v>
      </c>
      <c r="H75" s="487">
        <f>$H$69*G75</f>
        <v>0</v>
      </c>
      <c r="I75" s="488">
        <f t="shared" ref="I75" si="5">H75-E75</f>
        <v>0</v>
      </c>
      <c r="J75" s="465"/>
      <c r="K75" s="466"/>
      <c r="L75" s="466"/>
      <c r="M75" s="467"/>
      <c r="N75" s="468"/>
      <c r="O75" s="294"/>
    </row>
    <row r="76" spans="2:15" hidden="1">
      <c r="C76" s="497" t="s">
        <v>18</v>
      </c>
      <c r="D76" s="484">
        <f>SUM(D73:D75)</f>
        <v>0</v>
      </c>
      <c r="E76" s="484">
        <f>SUM(E73:E75)</f>
        <v>0</v>
      </c>
      <c r="G76" s="491">
        <f>SUM(G73:G75)</f>
        <v>1</v>
      </c>
      <c r="H76" s="492">
        <f>SUM(H73:H75)</f>
        <v>0</v>
      </c>
      <c r="I76" s="493"/>
      <c r="J76" s="469"/>
      <c r="K76" s="470"/>
      <c r="L76" s="470"/>
      <c r="M76" s="469"/>
      <c r="N76" s="471"/>
      <c r="O76" s="294"/>
    </row>
    <row r="77" spans="2:15" hidden="1">
      <c r="I77" s="462"/>
      <c r="J77" s="472"/>
      <c r="K77" s="295"/>
      <c r="L77" s="295"/>
      <c r="M77" s="293"/>
      <c r="N77" s="294"/>
      <c r="O77" s="294"/>
    </row>
    <row r="78" spans="2:15">
      <c r="I78" s="263"/>
    </row>
  </sheetData>
  <autoFilter ref="B9:L67" xr:uid="{4199BA3E-4E9E-4237-8D73-59A2FE443E2B}"/>
  <mergeCells count="8">
    <mergeCell ref="J9:J10"/>
    <mergeCell ref="L9:L10"/>
    <mergeCell ref="C9:C10"/>
    <mergeCell ref="D9:D10"/>
    <mergeCell ref="E9:E10"/>
    <mergeCell ref="G9:G10"/>
    <mergeCell ref="H9:H10"/>
    <mergeCell ref="I9:I10"/>
  </mergeCells>
  <pageMargins left="0.511811024" right="0.511811024" top="0.78740157499999996" bottom="0.78740157499999996" header="0.31496062000000002" footer="0.31496062000000002"/>
  <pageSetup paperSize="9" scale="36" orientation="portrait" r:id="rId1"/>
  <headerFooter>
    <oddFooter>&amp;L&amp;B Confidencial&amp;B&amp;C&amp;D_x000D_&amp;1#&amp;"Aptos"&amp;10&amp;K000000 Confidential - Not for Public Consumption or Distribution&amp;RPágina &amp;P</oddFooter>
  </headerFooter>
  <rowBreaks count="1" manualBreakCount="1">
    <brk id="70"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pageSetUpPr fitToPage="1"/>
  </sheetPr>
  <dimension ref="A1:AD1006"/>
  <sheetViews>
    <sheetView showGridLines="0" topLeftCell="B1" zoomScale="80" zoomScaleNormal="80" workbookViewId="0">
      <selection activeCell="C16" sqref="C16"/>
    </sheetView>
  </sheetViews>
  <sheetFormatPr defaultColWidth="14.42578125" defaultRowHeight="15" customHeight="1"/>
  <cols>
    <col min="1" max="1" width="1.5703125" style="112" customWidth="1"/>
    <col min="2" max="2" width="29" style="112" customWidth="1"/>
    <col min="3" max="3" width="6" style="112" customWidth="1"/>
    <col min="4" max="8" width="18.85546875" style="112" customWidth="1"/>
    <col min="9" max="9" width="1.140625" style="136" customWidth="1"/>
    <col min="10" max="10" width="20.5703125" style="112" customWidth="1"/>
    <col min="11" max="11" width="22.140625" style="112" customWidth="1"/>
    <col min="12" max="12" width="22.140625" style="114" customWidth="1"/>
    <col min="13" max="14" width="15.7109375" style="112" customWidth="1"/>
    <col min="15" max="30" width="9.140625" style="112" customWidth="1"/>
    <col min="31" max="16384" width="14.42578125" style="112"/>
  </cols>
  <sheetData>
    <row r="1" spans="1:30" ht="16.5" customHeight="1">
      <c r="A1" s="20"/>
      <c r="B1" s="20"/>
      <c r="C1" s="20"/>
      <c r="D1" s="20"/>
      <c r="E1" s="20"/>
      <c r="F1" s="20"/>
      <c r="G1" s="20"/>
      <c r="H1" s="20"/>
      <c r="I1" s="131"/>
      <c r="J1" s="20"/>
      <c r="M1" s="119"/>
      <c r="N1" s="119"/>
      <c r="O1" s="20"/>
      <c r="P1" s="20"/>
      <c r="Q1" s="20"/>
      <c r="R1" s="20"/>
      <c r="S1" s="20"/>
      <c r="T1" s="20"/>
      <c r="U1" s="20"/>
      <c r="V1" s="20"/>
      <c r="W1" s="20"/>
      <c r="X1" s="20"/>
      <c r="Y1" s="20"/>
      <c r="Z1" s="20"/>
      <c r="AA1" s="20"/>
      <c r="AB1" s="20"/>
      <c r="AC1" s="20"/>
      <c r="AD1" s="20"/>
    </row>
    <row r="2" spans="1:30" s="12" customFormat="1" ht="21">
      <c r="A2" s="11"/>
      <c r="B2" s="3" t="s">
        <v>35</v>
      </c>
      <c r="C2" s="13"/>
      <c r="D2" s="11"/>
      <c r="E2" s="11"/>
      <c r="F2" s="11"/>
      <c r="G2" s="11"/>
      <c r="H2" s="11"/>
      <c r="I2" s="132"/>
      <c r="J2" s="11"/>
      <c r="L2" s="27"/>
      <c r="M2" s="115"/>
      <c r="N2" s="115"/>
    </row>
    <row r="3" spans="1:30" s="12" customFormat="1">
      <c r="A3" s="11"/>
      <c r="B3" s="26"/>
      <c r="C3" s="26"/>
      <c r="D3" s="11"/>
      <c r="E3" s="11"/>
      <c r="F3" s="11"/>
      <c r="G3" s="11"/>
      <c r="H3" s="11"/>
      <c r="I3" s="132"/>
      <c r="J3" s="11"/>
      <c r="L3" s="27"/>
      <c r="M3" s="115"/>
      <c r="N3" s="115"/>
    </row>
    <row r="4" spans="1:30" s="12" customFormat="1">
      <c r="A4" s="11"/>
      <c r="B4" s="13" t="str">
        <f>CAPA!D4</f>
        <v xml:space="preserve">MINISTÉRIO DA EDUCAÇÃO </v>
      </c>
      <c r="C4" s="28"/>
      <c r="D4" s="11"/>
      <c r="E4" s="11"/>
      <c r="F4" s="11"/>
      <c r="G4" s="11"/>
      <c r="H4" s="11"/>
      <c r="I4" s="132"/>
      <c r="J4" s="11"/>
      <c r="L4" s="27"/>
      <c r="M4" s="115"/>
      <c r="N4" s="115"/>
    </row>
    <row r="5" spans="1:30" s="12" customFormat="1">
      <c r="A5" s="11"/>
      <c r="B5" s="13" t="str">
        <f>CAPA!D6</f>
        <v>FIES 2026</v>
      </c>
      <c r="C5" s="28"/>
      <c r="D5" s="11"/>
      <c r="E5" s="11"/>
      <c r="F5" s="11"/>
      <c r="G5" s="256"/>
      <c r="H5" s="256"/>
      <c r="I5" s="132"/>
      <c r="J5" s="11"/>
      <c r="L5" s="27"/>
      <c r="M5" s="115"/>
      <c r="N5" s="115"/>
    </row>
    <row r="6" spans="1:30" s="12" customFormat="1">
      <c r="A6" s="11"/>
      <c r="B6" s="13" t="str">
        <f>CAPA!D8</f>
        <v>JULHO DE 2026</v>
      </c>
      <c r="C6" s="28"/>
      <c r="D6" s="11"/>
      <c r="E6" s="11"/>
      <c r="F6" s="11"/>
      <c r="G6" s="11"/>
      <c r="H6" s="11"/>
      <c r="I6" s="132"/>
      <c r="J6" s="11"/>
      <c r="L6" s="27"/>
      <c r="M6" s="115"/>
      <c r="N6" s="115"/>
    </row>
    <row r="7" spans="1:30" ht="12.75">
      <c r="A7" s="20"/>
      <c r="B7" s="20"/>
      <c r="C7" s="20"/>
      <c r="D7" s="20"/>
      <c r="E7" s="20"/>
      <c r="F7" s="20"/>
      <c r="G7" s="20"/>
      <c r="H7" s="20"/>
      <c r="I7" s="131"/>
      <c r="J7" s="20"/>
      <c r="M7" s="119"/>
      <c r="N7" s="119"/>
      <c r="O7" s="20"/>
      <c r="P7" s="20"/>
      <c r="Q7" s="20"/>
      <c r="R7" s="20"/>
      <c r="S7" s="20"/>
      <c r="T7" s="20"/>
      <c r="U7" s="20"/>
      <c r="V7" s="20"/>
      <c r="W7" s="20"/>
      <c r="X7" s="20"/>
      <c r="Y7" s="20"/>
      <c r="Z7" s="20"/>
      <c r="AA7" s="20"/>
      <c r="AB7" s="20"/>
      <c r="AC7" s="20"/>
      <c r="AD7" s="20"/>
    </row>
    <row r="8" spans="1:30" s="2" customFormat="1" ht="22.5" customHeight="1">
      <c r="A8" s="14"/>
      <c r="B8" s="801" t="s">
        <v>36</v>
      </c>
      <c r="C8" s="802"/>
      <c r="D8" s="806" t="s">
        <v>16</v>
      </c>
      <c r="E8" s="807"/>
      <c r="F8" s="807"/>
      <c r="G8" s="807"/>
      <c r="H8" s="808"/>
      <c r="I8" s="139"/>
      <c r="J8" s="805" t="s">
        <v>37</v>
      </c>
      <c r="K8" s="793" t="s">
        <v>14</v>
      </c>
      <c r="L8" s="797" t="s">
        <v>71</v>
      </c>
      <c r="M8" s="797" t="s">
        <v>213</v>
      </c>
      <c r="N8" s="795" t="s">
        <v>38</v>
      </c>
    </row>
    <row r="9" spans="1:30" s="2" customFormat="1" ht="26.25" customHeight="1">
      <c r="A9" s="14"/>
      <c r="B9" s="803"/>
      <c r="C9" s="804"/>
      <c r="D9" s="140" t="s">
        <v>26</v>
      </c>
      <c r="E9" s="140" t="s">
        <v>39</v>
      </c>
      <c r="F9" s="140" t="s">
        <v>40</v>
      </c>
      <c r="G9" s="140" t="s">
        <v>195</v>
      </c>
      <c r="H9" s="140" t="s">
        <v>389</v>
      </c>
      <c r="I9" s="133"/>
      <c r="J9" s="804"/>
      <c r="K9" s="794"/>
      <c r="L9" s="798"/>
      <c r="M9" s="804"/>
      <c r="N9" s="796"/>
    </row>
    <row r="10" spans="1:30" s="2" customFormat="1" ht="23.25" customHeight="1">
      <c r="A10" s="14"/>
      <c r="B10" s="146" t="s">
        <v>41</v>
      </c>
      <c r="C10" s="147"/>
      <c r="D10" s="141"/>
      <c r="E10" s="141"/>
      <c r="F10" s="141"/>
      <c r="G10" s="141"/>
      <c r="H10" s="141"/>
      <c r="I10" s="138"/>
      <c r="J10" s="137"/>
      <c r="K10" s="141"/>
      <c r="L10" s="155"/>
      <c r="M10" s="142"/>
      <c r="N10" s="142"/>
    </row>
    <row r="11" spans="1:30" s="2" customFormat="1" ht="19.5" customHeight="1">
      <c r="A11" s="14"/>
      <c r="B11" s="322" t="e" vm="1">
        <v>#VALUE!</v>
      </c>
      <c r="C11" s="145" t="s">
        <v>25</v>
      </c>
      <c r="D11" s="150">
        <f>SUMIF('DOOH - METRÔ'!$C$8:$C$22,C11,'DOOH - METRÔ'!$W$8:$W$22)</f>
        <v>0</v>
      </c>
      <c r="E11" s="150">
        <f>SUMIF('DOOH - PAINEL'!$C:$C,'RESUMO -ME'!C11,'DOOH - PAINEL'!$X:$X)</f>
        <v>89446.666666666657</v>
      </c>
      <c r="F11" s="150">
        <f>SUMIF('DOOH - TERMINAL RODOVIÁRIO'!$C$11:$C$26,'RESUMO -ME'!C11,'DOOH - TERMINAL RODOVIÁRIO'!$X$11:$X$26)</f>
        <v>16070.400000000001</v>
      </c>
      <c r="G11" s="150">
        <f>SUMIF('DOOH - MUB'!$C$11:$C$17,'RESUMO -ME'!C11,'DOOH - MUB'!$X$11:$X$17)</f>
        <v>24623.999999999996</v>
      </c>
      <c r="H11" s="150">
        <f>SUMIF('DOOH - ESTABELECIMENTOS'!$C$11:$C$28,'RESUMO -ME'!C11,'DOOH - ESTABELECIMENTOS'!$W$11:$W$28)</f>
        <v>47988</v>
      </c>
      <c r="I11" s="151" cm="1" vm="2">
        <f t="array" aca="1" ref="I11" ca="1">_FV(B11,"População")</f>
        <v>6730729</v>
      </c>
      <c r="J11" s="152">
        <f>SUM(D11:H11)</f>
        <v>178129.06666666665</v>
      </c>
      <c r="K11" s="184">
        <f>J11*0.95</f>
        <v>169222.61333333331</v>
      </c>
      <c r="L11" s="250" cm="1" vm="2">
        <f t="array" aca="1" ref="L11" ca="1">_FV(B11,"População")</f>
        <v>6730729</v>
      </c>
      <c r="M11" s="144">
        <f ca="1">L11/$L$28</f>
        <v>0.16907331408015402</v>
      </c>
      <c r="N11" s="144">
        <f>K11/$K$28</f>
        <v>8.3282678221872006E-2</v>
      </c>
      <c r="P11" s="252"/>
    </row>
    <row r="12" spans="1:30" s="2" customFormat="1" ht="19.5" customHeight="1">
      <c r="A12" s="14"/>
      <c r="B12" s="322" t="e" vm="3">
        <v>#VALUE!</v>
      </c>
      <c r="C12" s="145" t="s">
        <v>27</v>
      </c>
      <c r="D12" s="150">
        <f>SUMIF('DOOH - METRÔ'!$C$8:$C$22,C12,'DOOH - METRÔ'!$W$8:$W$22)</f>
        <v>265262.24599999998</v>
      </c>
      <c r="E12" s="150">
        <f>SUMIF('DOOH - PAINEL'!$C:$C,'RESUMO -ME'!C12,'DOOH - PAINEL'!$X:$X)</f>
        <v>15314.285714285714</v>
      </c>
      <c r="F12" s="150">
        <f>SUMIF('DOOH - TERMINAL RODOVIÁRIO'!$C$11:$C$26,'RESUMO -ME'!C12,'DOOH - TERMINAL RODOVIÁRIO'!$X$11:$X$26)</f>
        <v>0</v>
      </c>
      <c r="G12" s="150">
        <f>SUMIF('DOOH - MUB'!$C$11:$C$17,'RESUMO -ME'!C12,'DOOH - MUB'!$X$11:$X$17)</f>
        <v>128280.71399999999</v>
      </c>
      <c r="H12" s="150">
        <f>SUMIF('DOOH - ESTABELECIMENTOS'!$C$11:$C$28,'RESUMO -ME'!C12,'DOOH - ESTABELECIMENTOS'!$W$11:$W$28)</f>
        <v>76416</v>
      </c>
      <c r="I12" s="151"/>
      <c r="J12" s="152">
        <f>SUM(D12:H12)</f>
        <v>485273.2457142857</v>
      </c>
      <c r="K12" s="184">
        <f t="shared" ref="K12:K27" si="0">J12*0.95</f>
        <v>461009.58342857141</v>
      </c>
      <c r="L12" s="250" cm="1" vm="4">
        <f t="array" aca="1" ref="L12" ca="1">_FV(B12,"População")</f>
        <v>11904961</v>
      </c>
      <c r="M12" s="144">
        <f ca="1">L12/$L$28</f>
        <v>0.29904802440641787</v>
      </c>
      <c r="N12" s="144">
        <f>K12/$K$28</f>
        <v>0.22688523736631203</v>
      </c>
      <c r="P12" s="252"/>
    </row>
    <row r="13" spans="1:30" s="2" customFormat="1" ht="19.5" customHeight="1">
      <c r="A13" s="14"/>
      <c r="B13" s="322" t="e" vm="5">
        <v>#VALUE!</v>
      </c>
      <c r="C13" s="145" t="s">
        <v>28</v>
      </c>
      <c r="D13" s="150">
        <f>SUMIF('DOOH - METRÔ'!$C$8:$C$22,C13,'DOOH - METRÔ'!$W$8:$W$22)</f>
        <v>0</v>
      </c>
      <c r="E13" s="150">
        <f>SUMIF('DOOH - PAINEL'!$C:$C,'RESUMO -ME'!C13,'DOOH - PAINEL'!$X:$X)</f>
        <v>85051.848700800008</v>
      </c>
      <c r="F13" s="150">
        <f>SUMIF('DOOH - TERMINAL RODOVIÁRIO'!$C$11:$C$26,'RESUMO -ME'!C13,'DOOH - TERMINAL RODOVIÁRIO'!$X$11:$X$26)</f>
        <v>0</v>
      </c>
      <c r="G13" s="150">
        <f>SUMIF('DOOH - MUB'!$C$11:$C$17,'RESUMO -ME'!C13,'DOOH - MUB'!$X$11:$X$17)</f>
        <v>129845.99999999999</v>
      </c>
      <c r="H13" s="150">
        <f>SUMIF('DOOH - ESTABELECIMENTOS'!$C$11:$C$28,'RESUMO -ME'!C13,'DOOH - ESTABELECIMENTOS'!$W$11:$W$28)</f>
        <v>0</v>
      </c>
      <c r="I13" s="151"/>
      <c r="J13" s="152">
        <f>SUM(D13:H13)</f>
        <v>214897.84870079998</v>
      </c>
      <c r="K13" s="184">
        <f t="shared" si="0"/>
        <v>204152.95626575997</v>
      </c>
      <c r="L13" s="250" cm="1" vm="6">
        <f t="array" aca="1" ref="L13" ca="1">_FV(B13,"População")</f>
        <v>2415872</v>
      </c>
      <c r="M13" s="144">
        <f ca="1">L13/$L$28</f>
        <v>6.068577199192686E-2</v>
      </c>
      <c r="N13" s="144">
        <f>K13/$K$28</f>
        <v>0.10047359882827242</v>
      </c>
      <c r="P13" s="252"/>
    </row>
    <row r="14" spans="1:30" s="2" customFormat="1" ht="23.25" customHeight="1">
      <c r="A14" s="14"/>
      <c r="B14" s="148" t="s">
        <v>45</v>
      </c>
      <c r="C14" s="149"/>
      <c r="D14" s="150"/>
      <c r="E14" s="150">
        <f>SUMIF('DOOH - PAINEL'!$C:$C,'RESUMO -ME'!C14,'DOOH - PAINEL'!$X:$X)</f>
        <v>0</v>
      </c>
      <c r="F14" s="150"/>
      <c r="G14" s="150"/>
      <c r="H14" s="150"/>
      <c r="I14" s="151"/>
      <c r="J14" s="152"/>
      <c r="K14" s="184"/>
      <c r="L14" s="250"/>
      <c r="M14" s="144"/>
      <c r="N14" s="143"/>
      <c r="P14" s="252"/>
    </row>
    <row r="15" spans="1:30" s="2" customFormat="1" ht="19.5" customHeight="1">
      <c r="A15" s="14"/>
      <c r="B15" s="322" t="e" vm="7">
        <v>#VALUE!</v>
      </c>
      <c r="C15" s="145" t="s">
        <v>251</v>
      </c>
      <c r="D15" s="150">
        <f>SUMIF('DOOH - METRÔ'!$C$8:$C$22,C15,'DOOH - METRÔ'!$W$8:$W$22)</f>
        <v>0</v>
      </c>
      <c r="E15" s="150">
        <f>SUMIF('DOOH - PAINEL'!$C:$C,'RESUMO -ME'!C15,'DOOH - PAINEL'!$X:$X)</f>
        <v>62678.821142857145</v>
      </c>
      <c r="F15" s="150">
        <f>SUMIF('DOOH - TERMINAL RODOVIÁRIO'!$C$11:$C$26,'RESUMO -ME'!C15,'DOOH - TERMINAL RODOVIÁRIO'!$X$11:$X$26)</f>
        <v>0</v>
      </c>
      <c r="G15" s="150">
        <f>SUMIF('DOOH - MUB'!$C$11:$C$17,'RESUMO -ME'!C15,'DOOH - MUB'!$X$11:$X$17)</f>
        <v>0</v>
      </c>
      <c r="H15" s="150">
        <f>SUMIF('DOOH - ESTABELECIMENTOS'!$C$11:$C$28,'RESUMO -ME'!C15,'DOOH - ESTABELECIMENTOS'!$W$11:$W$28)</f>
        <v>0</v>
      </c>
      <c r="I15" s="151"/>
      <c r="J15" s="152">
        <f>SUM(D15:H15)</f>
        <v>62678.821142857145</v>
      </c>
      <c r="K15" s="184">
        <f t="shared" si="0"/>
        <v>59544.880085714285</v>
      </c>
      <c r="L15" s="250" cm="1" vm="8">
        <f t="array" aca="1" ref="L15" ca="1">_FV(B15,"População")</f>
        <v>1503256</v>
      </c>
      <c r="M15" s="144">
        <f ca="1">L15/$L$28</f>
        <v>3.7761210387593384E-2</v>
      </c>
      <c r="N15" s="144">
        <f>K15/$K$28</f>
        <v>2.9304931476091714E-2</v>
      </c>
      <c r="P15" s="252"/>
    </row>
    <row r="16" spans="1:30" s="2" customFormat="1" ht="19.5" customHeight="1">
      <c r="A16" s="14"/>
      <c r="B16" s="322" t="e" vm="9">
        <v>#VALUE!</v>
      </c>
      <c r="C16" s="145" t="s">
        <v>29</v>
      </c>
      <c r="D16" s="150">
        <f>SUMIF('DOOH - METRÔ'!$C$8:$C$22,C16,'DOOH - METRÔ'!$W$8:$W$22)</f>
        <v>81900</v>
      </c>
      <c r="E16" s="150">
        <f>SUMIF('DOOH - PAINEL'!$C:$C,'RESUMO -ME'!C16,'DOOH - PAINEL'!$X:$X)</f>
        <v>264278.40857142856</v>
      </c>
      <c r="F16" s="150">
        <f>SUMIF('DOOH - TERMINAL RODOVIÁRIO'!$C$11:$C$26,'RESUMO -ME'!C16,'DOOH - TERMINAL RODOVIÁRIO'!$X$11:$X$26)</f>
        <v>0</v>
      </c>
      <c r="G16" s="150">
        <f>SUMIF('DOOH - MUB'!$C$11:$C$17,'RESUMO -ME'!C16,'DOOH - MUB'!$X$11:$X$17)</f>
        <v>67961.142857142855</v>
      </c>
      <c r="H16" s="150">
        <f>SUMIF('DOOH - ESTABELECIMENTOS'!$C$11:$C$28,'RESUMO -ME'!C16,'DOOH - ESTABELECIMENTOS'!$W$11:$W$28)</f>
        <v>57600</v>
      </c>
      <c r="I16" s="151"/>
      <c r="J16" s="152">
        <f>SUM(D16:H16)</f>
        <v>471739.5514285714</v>
      </c>
      <c r="K16" s="184">
        <f t="shared" si="0"/>
        <v>448152.57385714282</v>
      </c>
      <c r="L16" s="250" cm="1" vm="10">
        <f t="array" aca="1" ref="L16" ca="1">_FV(B16,"População")</f>
        <v>2996899</v>
      </c>
      <c r="M16" s="144">
        <f ca="1">L16/$L$28</f>
        <v>7.5280945926288145E-2</v>
      </c>
      <c r="N16" s="144">
        <f>K16/$K$28</f>
        <v>0.22055767765108869</v>
      </c>
      <c r="P16" s="252"/>
    </row>
    <row r="17" spans="1:30" s="2" customFormat="1" ht="23.25" customHeight="1">
      <c r="A17" s="14"/>
      <c r="B17" s="148" t="s">
        <v>252</v>
      </c>
      <c r="C17" s="149"/>
      <c r="D17" s="150"/>
      <c r="E17" s="150">
        <f>SUMIF('DOOH - PAINEL'!$C:$C,'RESUMO -ME'!C17,'DOOH - PAINEL'!$X:$X)</f>
        <v>0</v>
      </c>
      <c r="F17" s="150"/>
      <c r="G17" s="150"/>
      <c r="H17" s="150"/>
      <c r="I17" s="151"/>
      <c r="J17" s="152"/>
      <c r="K17" s="184"/>
      <c r="L17" s="250"/>
      <c r="M17" s="144"/>
      <c r="N17" s="143"/>
      <c r="P17" s="252"/>
    </row>
    <row r="18" spans="1:30" s="2" customFormat="1" ht="19.5" customHeight="1">
      <c r="A18" s="14"/>
      <c r="B18" s="322" t="e" vm="11">
        <v>#VALUE!</v>
      </c>
      <c r="C18" s="145" t="s">
        <v>561</v>
      </c>
      <c r="D18" s="150">
        <f>SUMIF('DOOH - METRÔ'!$C$8:$C$22,C18,'DOOH - METRÔ'!$W$8:$W$22)</f>
        <v>0</v>
      </c>
      <c r="E18" s="150">
        <f>SUMIF('DOOH - PAINEL'!$C:$C,'RESUMO -ME'!C18,'DOOH - PAINEL'!$X:$X)</f>
        <v>17617.600000000002</v>
      </c>
      <c r="F18" s="150">
        <f>SUMIF('DOOH - TERMINAL RODOVIÁRIO'!$C$11:$C$26,'RESUMO -ME'!C18,'DOOH - TERMINAL RODOVIÁRIO'!$X$11:$X$26)</f>
        <v>0</v>
      </c>
      <c r="G18" s="150">
        <f>SUMIF('DOOH - MUB'!$C$11:$C$17,'RESUMO -ME'!C18,'DOOH - MUB'!$X$11:$X$17)</f>
        <v>0</v>
      </c>
      <c r="H18" s="150">
        <f>SUMIF('DOOH - ESTABELECIMENTOS'!$C$11:$C$28,'RESUMO -ME'!C18,'DOOH - ESTABELECIMENTOS'!$W$11:$W$28)</f>
        <v>40548</v>
      </c>
      <c r="I18" s="151"/>
      <c r="J18" s="152">
        <f>SUM(D18:H18)</f>
        <v>58165.600000000006</v>
      </c>
      <c r="K18" s="184">
        <f t="shared" ref="K18" si="1">J18*0.95</f>
        <v>55257.32</v>
      </c>
      <c r="L18" s="250" cm="1" vm="12">
        <f t="array" aca="1" ref="L18" ca="1">_FV(B18,"População")</f>
        <v>1397315</v>
      </c>
      <c r="M18" s="144">
        <f ca="1">L18/$L$28</f>
        <v>3.5100013366146585E-2</v>
      </c>
      <c r="N18" s="144">
        <f>K18/$K$28</f>
        <v>2.7194814630938684E-2</v>
      </c>
      <c r="P18" s="252"/>
    </row>
    <row r="19" spans="1:30" s="2" customFormat="1" ht="19.5" customHeight="1">
      <c r="A19" s="14"/>
      <c r="B19" s="322" t="e" vm="13">
        <v>#VALUE!</v>
      </c>
      <c r="C19" s="145" t="s">
        <v>253</v>
      </c>
      <c r="D19" s="150">
        <f>SUMIF('DOOH - METRÔ'!$C$8:$C$22,C19,'DOOH - METRÔ'!$W$8:$W$22)</f>
        <v>0</v>
      </c>
      <c r="E19" s="150">
        <f>SUMIF('DOOH - PAINEL'!$C:$C,'RESUMO -ME'!C19,'DOOH - PAINEL'!$X:$X)</f>
        <v>46990.504771428576</v>
      </c>
      <c r="F19" s="150">
        <f>SUMIF('DOOH - TERMINAL RODOVIÁRIO'!$C$11:$C$26,'RESUMO -ME'!C19,'DOOH - TERMINAL RODOVIÁRIO'!$X$11:$X$26)</f>
        <v>0</v>
      </c>
      <c r="G19" s="150">
        <f>SUMIF('DOOH - MUB'!$C$11:$C$17,'RESUMO -ME'!C19,'DOOH - MUB'!$X$11:$X$17)</f>
        <v>0</v>
      </c>
      <c r="H19" s="150">
        <f>SUMIF('DOOH - ESTABELECIMENTOS'!$C$11:$C$28,'RESUMO -ME'!C19,'DOOH - ESTABELECIMENTOS'!$W$11:$W$28)</f>
        <v>0</v>
      </c>
      <c r="I19" s="151"/>
      <c r="J19" s="152">
        <f>SUM(D19:H19)</f>
        <v>46990.504771428576</v>
      </c>
      <c r="K19" s="184">
        <f t="shared" si="0"/>
        <v>44640.979532857142</v>
      </c>
      <c r="L19" s="250" cm="1" vm="14">
        <f t="array" aca="1" ref="L19" ca="1">_FV(B19,"População")</f>
        <v>2303732</v>
      </c>
      <c r="M19" s="144">
        <f ca="1">L19/$L$28</f>
        <v>5.7868858483605769E-2</v>
      </c>
      <c r="N19" s="144">
        <f>K19/$K$28</f>
        <v>2.1969997157654002E-2</v>
      </c>
      <c r="P19" s="252"/>
    </row>
    <row r="20" spans="1:30" s="2" customFormat="1" ht="23.25" customHeight="1">
      <c r="A20" s="14"/>
      <c r="B20" s="148" t="s">
        <v>47</v>
      </c>
      <c r="C20" s="149"/>
      <c r="D20" s="150"/>
      <c r="E20" s="150">
        <f>SUMIF('DOOH - PAINEL'!$C:$C,'RESUMO -ME'!C20,'DOOH - PAINEL'!$X:$X)</f>
        <v>0</v>
      </c>
      <c r="F20" s="150"/>
      <c r="G20" s="150"/>
      <c r="H20" s="150"/>
      <c r="I20" s="151"/>
      <c r="J20" s="152"/>
      <c r="K20" s="184"/>
      <c r="L20" s="250"/>
      <c r="M20" s="144"/>
      <c r="N20" s="143"/>
      <c r="P20" s="252"/>
    </row>
    <row r="21" spans="1:30" s="2" customFormat="1" ht="19.5" customHeight="1">
      <c r="A21" s="14"/>
      <c r="B21" s="322" t="e" vm="15">
        <v>#VALUE!</v>
      </c>
      <c r="C21" s="145" t="s">
        <v>49</v>
      </c>
      <c r="D21" s="150">
        <f>SUMIF('DOOH - METRÔ'!$C$8:$C$22,C21,'DOOH - METRÔ'!$W$8:$W$22)</f>
        <v>0</v>
      </c>
      <c r="E21" s="150">
        <f>SUMIF('DOOH - PAINEL'!$C:$C,'RESUMO -ME'!C21,'DOOH - PAINEL'!$X:$X)</f>
        <v>18636.428571428572</v>
      </c>
      <c r="F21" s="150">
        <f>SUMIF('DOOH - TERMINAL RODOVIÁRIO'!$C$11:$C$26,'RESUMO -ME'!C21,'DOOH - TERMINAL RODOVIÁRIO'!$X$11:$X$26)</f>
        <v>0</v>
      </c>
      <c r="G21" s="150">
        <f>SUMIF('DOOH - MUB'!$C$11:$C$17,'RESUMO -ME'!C21,'DOOH - MUB'!$X$11:$X$17)</f>
        <v>0</v>
      </c>
      <c r="H21" s="150">
        <f>SUMIF('DOOH - ESTABELECIMENTOS'!$C$11:$C$28,'RESUMO -ME'!C21,'DOOH - ESTABELECIMENTOS'!$W$11:$W$28)</f>
        <v>26880</v>
      </c>
      <c r="I21" s="151"/>
      <c r="J21" s="152">
        <f>SUM(D21:H21)</f>
        <v>45516.428571428572</v>
      </c>
      <c r="K21" s="184">
        <f t="shared" si="0"/>
        <v>43240.607142857145</v>
      </c>
      <c r="L21" s="250" cm="1" vm="16">
        <f t="array" aca="1" ref="L21" ca="1">_FV(B21,"População")</f>
        <v>1830795</v>
      </c>
      <c r="M21" s="144">
        <f ca="1">L21/$L$28</f>
        <v>4.5988863621069215E-2</v>
      </c>
      <c r="N21" s="144">
        <f>K21/$K$28</f>
        <v>2.1280805796937731E-2</v>
      </c>
      <c r="P21" s="252"/>
    </row>
    <row r="22" spans="1:30" s="2" customFormat="1" ht="23.25" customHeight="1">
      <c r="A22" s="14"/>
      <c r="B22" s="148" t="s">
        <v>50</v>
      </c>
      <c r="C22" s="149"/>
      <c r="D22" s="150"/>
      <c r="E22" s="150">
        <f>SUMIF('DOOH - PAINEL'!$C:$C,'RESUMO -ME'!C22,'DOOH - PAINEL'!$X:$X)</f>
        <v>0</v>
      </c>
      <c r="F22" s="150"/>
      <c r="G22" s="150"/>
      <c r="H22" s="150">
        <f>SUMIF('DOOH - ESTABELECIMENTOS'!$C$11:$C$28,'RESUMO -ME'!C22,'DOOH - ESTABELECIMENTOS'!$W$11:$W$28)</f>
        <v>0</v>
      </c>
      <c r="I22" s="151"/>
      <c r="J22" s="152"/>
      <c r="K22" s="184"/>
      <c r="L22" s="250"/>
      <c r="M22" s="144"/>
      <c r="N22" s="143"/>
      <c r="P22" s="252"/>
    </row>
    <row r="23" spans="1:30" s="2" customFormat="1" ht="19.5" customHeight="1">
      <c r="A23" s="14"/>
      <c r="B23" s="322" t="e" vm="17">
        <v>#VALUE!</v>
      </c>
      <c r="C23" s="145" t="s">
        <v>33</v>
      </c>
      <c r="D23" s="150">
        <f>SUMIF('DOOH - METRÔ'!$C$8:$C$22,C23,'DOOH - METRÔ'!$W$8:$W$22)</f>
        <v>0</v>
      </c>
      <c r="E23" s="150">
        <f>SUMIF('DOOH - PAINEL'!$C:$C,'RESUMO -ME'!C23,'DOOH - PAINEL'!$X:$X)</f>
        <v>16740</v>
      </c>
      <c r="F23" s="150">
        <f>SUMIF('DOOH - TERMINAL RODOVIÁRIO'!$C$11:$C$26,'RESUMO -ME'!C23,'DOOH - TERMINAL RODOVIÁRIO'!$X$11:$X$26)</f>
        <v>119554.59428571429</v>
      </c>
      <c r="G23" s="150">
        <f>SUMIF('DOOH - MUB'!$C$11:$C$17,'RESUMO -ME'!C23,'DOOH - MUB'!$X$11:$X$17)</f>
        <v>0</v>
      </c>
      <c r="H23" s="150">
        <f>SUMIF('DOOH - ESTABELECIMENTOS'!$C$11:$C$28,'RESUMO -ME'!C23,'DOOH - ESTABELECIMENTOS'!$W$11:$W$28)</f>
        <v>24960</v>
      </c>
      <c r="I23" s="151"/>
      <c r="J23" s="152">
        <f>SUM(D23:H23)</f>
        <v>161254.59428571429</v>
      </c>
      <c r="K23" s="184">
        <f t="shared" si="0"/>
        <v>153191.86457142857</v>
      </c>
      <c r="L23" s="250" cm="1" vm="18">
        <f t="array" aca="1" ref="L23" ca="1">_FV(B23,"População")</f>
        <v>2564204</v>
      </c>
      <c r="M23" s="144">
        <f ca="1">L23/$L$28</f>
        <v>6.4411814568316045E-2</v>
      </c>
      <c r="N23" s="144">
        <f>K23/$K$28</f>
        <v>7.5393167095108168E-2</v>
      </c>
      <c r="P23" s="252"/>
    </row>
    <row r="24" spans="1:30" s="2" customFormat="1" ht="19.5" customHeight="1">
      <c r="A24" s="14"/>
      <c r="B24" s="322" t="e" vm="19">
        <v>#VALUE!</v>
      </c>
      <c r="C24" s="145" t="s">
        <v>34</v>
      </c>
      <c r="D24" s="150">
        <f>SUMIF('DOOH - METRÔ'!$C$8:$C$22,C24,'DOOH - METRÔ'!$W$8:$W$22)</f>
        <v>0</v>
      </c>
      <c r="E24" s="150">
        <f>SUMIF('DOOH - PAINEL'!$C:$C,'RESUMO -ME'!C24,'DOOH - PAINEL'!$X:$X)</f>
        <v>231530.37628571424</v>
      </c>
      <c r="F24" s="150">
        <f>SUMIF('DOOH - TERMINAL RODOVIÁRIO'!$C$11:$C$26,'RESUMO -ME'!C24,'DOOH - TERMINAL RODOVIÁRIO'!$X$11:$X$26)</f>
        <v>0</v>
      </c>
      <c r="G24" s="150">
        <f>SUMIF('DOOH - MUB'!$C$11:$C$17,'RESUMO -ME'!C24,'DOOH - MUB'!$X$11:$X$17)</f>
        <v>0</v>
      </c>
      <c r="H24" s="150">
        <f>SUMIF('DOOH - ESTABELECIMENTOS'!$C$11:$C$28,'RESUMO -ME'!C24,'DOOH - ESTABELECIMENTOS'!$W$11:$W$28)</f>
        <v>26880</v>
      </c>
      <c r="I24" s="151"/>
      <c r="J24" s="152">
        <f>SUM(D24:H24)</f>
        <v>258410.37628571424</v>
      </c>
      <c r="K24" s="184">
        <f t="shared" si="0"/>
        <v>245489.85747142852</v>
      </c>
      <c r="L24" s="250" cm="1" vm="20">
        <f t="array" aca="1" ref="L24" ca="1">_FV(B24,"População")</f>
        <v>2578483</v>
      </c>
      <c r="M24" s="144">
        <f ca="1">L24/$L$28</f>
        <v>6.4770497535904026E-2</v>
      </c>
      <c r="N24" s="144">
        <f>K24/$K$28</f>
        <v>0.12081749834612059</v>
      </c>
      <c r="P24" s="252"/>
    </row>
    <row r="25" spans="1:30" s="2" customFormat="1" ht="19.5" customHeight="1">
      <c r="A25" s="14"/>
      <c r="B25" s="322" t="e" vm="21">
        <v>#VALUE!</v>
      </c>
      <c r="C25" s="145" t="s">
        <v>86</v>
      </c>
      <c r="D25" s="150">
        <f>SUMIF('DOOH - METRÔ'!$C$8:$C$22,C25,'DOOH - METRÔ'!$W$8:$W$22)</f>
        <v>0</v>
      </c>
      <c r="E25" s="150">
        <f>SUMIF('DOOH - PAINEL'!$C:$C,'RESUMO -ME'!C25,'DOOH - PAINEL'!$X:$X)</f>
        <v>0</v>
      </c>
      <c r="F25" s="150">
        <f>SUMIF('DOOH - TERMINAL RODOVIÁRIO'!$C$11:$C$26,'RESUMO -ME'!C25,'DOOH - TERMINAL RODOVIÁRIO'!$X$11:$X$26)</f>
        <v>0</v>
      </c>
      <c r="G25" s="150">
        <f>SUMIF('DOOH - MUB'!$C$11:$C$17,'RESUMO -ME'!C25,'DOOH - MUB'!$X$11:$X$17)</f>
        <v>0</v>
      </c>
      <c r="H25" s="150">
        <f>SUMIF('DOOH - ESTABELECIMENTOS'!$C$11:$C$28,'RESUMO -ME'!C25,'DOOH - ESTABELECIMENTOS'!$W$11:$W$28)</f>
        <v>29388</v>
      </c>
      <c r="I25" s="151"/>
      <c r="J25" s="152">
        <f>SUM(D25:H25)</f>
        <v>29388</v>
      </c>
      <c r="K25" s="184">
        <f t="shared" ref="K25:K26" si="2">J25*0.95</f>
        <v>27918.6</v>
      </c>
      <c r="L25" s="250" cm="1" vm="22">
        <f t="array" aca="1" ref="L25" ca="1">_FV(B25,"População")</f>
        <v>1089215</v>
      </c>
      <c r="M25" s="144">
        <f ca="1">L25/$L$28</f>
        <v>2.7360660308239266E-2</v>
      </c>
      <c r="N25" s="144">
        <f>K25/$K$28</f>
        <v>1.3740100890801882E-2</v>
      </c>
      <c r="P25" s="252"/>
    </row>
    <row r="26" spans="1:30" s="2" customFormat="1" ht="19.5" customHeight="1">
      <c r="A26" s="14"/>
      <c r="B26" s="322" t="e" vm="23">
        <v>#VALUE!</v>
      </c>
      <c r="C26" s="145" t="s">
        <v>576</v>
      </c>
      <c r="D26" s="150">
        <f>SUMIF('DOOH - METRÔ'!$C$8:$C$22,C26,'DOOH - METRÔ'!$W$8:$W$22)</f>
        <v>0</v>
      </c>
      <c r="E26" s="150">
        <f>SUMIF('DOOH - PAINEL'!$C:$C,'RESUMO -ME'!C26,'DOOH - PAINEL'!$X:$X)</f>
        <v>1355.2</v>
      </c>
      <c r="F26" s="150">
        <f>SUMIF('DOOH - TERMINAL RODOVIÁRIO'!$C$11:$C$26,'RESUMO -ME'!C26,'DOOH - TERMINAL RODOVIÁRIO'!$X$11:$X$26)</f>
        <v>0</v>
      </c>
      <c r="G26" s="150">
        <f>SUMIF('DOOH - MUB'!$C$11:$C$17,'RESUMO -ME'!C26,'DOOH - MUB'!$X$11:$X$17)</f>
        <v>0</v>
      </c>
      <c r="H26" s="150">
        <f>SUMIF('DOOH - ESTABELECIMENTOS'!$C$11:$C$28,'RESUMO -ME'!C26,'DOOH - ESTABELECIMENTOS'!$W$11:$W$28)</f>
        <v>0</v>
      </c>
      <c r="I26" s="151"/>
      <c r="J26" s="152">
        <f>SUM(D26:H26)</f>
        <v>1355.2</v>
      </c>
      <c r="K26" s="184">
        <f t="shared" si="2"/>
        <v>1287.44</v>
      </c>
      <c r="L26" s="250" cm="1" vm="24">
        <f t="array" aca="1" ref="L26" ca="1">_FV(B26,"População")</f>
        <v>905692</v>
      </c>
      <c r="M26" s="144">
        <f ca="1">L26/$L$28</f>
        <v>2.2750633397345645E-2</v>
      </c>
      <c r="N26" s="144">
        <f>K26/$K$28</f>
        <v>6.33611839091286E-4</v>
      </c>
      <c r="P26" s="252"/>
    </row>
    <row r="27" spans="1:30" s="2" customFormat="1" ht="19.5" customHeight="1">
      <c r="A27" s="14"/>
      <c r="B27" s="322" t="e" vm="25">
        <v>#VALUE!</v>
      </c>
      <c r="C27" s="145" t="s">
        <v>80</v>
      </c>
      <c r="D27" s="150">
        <f>SUMIF('DOOH - METRÔ'!$C$8:$C$22,C27,'DOOH - METRÔ'!$W$8:$W$22)</f>
        <v>0</v>
      </c>
      <c r="E27" s="150">
        <f>SUMIF('DOOH - PAINEL'!$C:$C,'RESUMO -ME'!C27,'DOOH - PAINEL'!$X:$X)</f>
        <v>94329.685999999987</v>
      </c>
      <c r="F27" s="150">
        <f>SUMIF('DOOH - TERMINAL RODOVIÁRIO'!$C$11:$C$26,'RESUMO -ME'!C27,'DOOH - TERMINAL RODOVIÁRIO'!$X$11:$X$26)</f>
        <v>0</v>
      </c>
      <c r="G27" s="150">
        <f>SUMIF('DOOH - MUB'!$C$11:$C$17,'RESUMO -ME'!C27,'DOOH - MUB'!$X$11:$X$17)</f>
        <v>0</v>
      </c>
      <c r="H27" s="150">
        <f>SUMIF('DOOH - ESTABELECIMENTOS'!$C$11:$C$28,'RESUMO -ME'!C27,'DOOH - ESTABELECIMENTOS'!$W$11:$W$28)</f>
        <v>30720</v>
      </c>
      <c r="I27" s="151"/>
      <c r="J27" s="152">
        <f>SUM(D27:H27)</f>
        <v>125049.68599999999</v>
      </c>
      <c r="K27" s="184">
        <f t="shared" si="0"/>
        <v>118797.20169999998</v>
      </c>
      <c r="L27" s="250" cm="1" vm="26">
        <f t="array" aca="1" ref="L27" ca="1">_FV(B27,"População")</f>
        <v>1588376</v>
      </c>
      <c r="M27" s="144">
        <f ca="1">L27/$L$28</f>
        <v>3.9899391926993155E-2</v>
      </c>
      <c r="N27" s="144">
        <f>K27/$K$28</f>
        <v>5.8465880699710614E-2</v>
      </c>
      <c r="P27" s="252"/>
    </row>
    <row r="28" spans="1:30" s="113" customFormat="1" ht="29.25" customHeight="1">
      <c r="A28" s="8"/>
      <c r="B28" s="799" t="s">
        <v>53</v>
      </c>
      <c r="C28" s="800"/>
      <c r="D28" s="153">
        <f>SUM(D10:D27)</f>
        <v>347162.24599999998</v>
      </c>
      <c r="E28" s="153">
        <f>SUM(E10:E27)</f>
        <v>943969.82642460929</v>
      </c>
      <c r="F28" s="153">
        <f>SUM(F10:F27)</f>
        <v>135624.99428571429</v>
      </c>
      <c r="G28" s="153">
        <f t="shared" ref="G28" si="3">SUM(G10:G27)</f>
        <v>350711.85685714282</v>
      </c>
      <c r="H28" s="153">
        <f>SUM(H10:H27)</f>
        <v>361380</v>
      </c>
      <c r="I28" s="134"/>
      <c r="J28" s="153">
        <f>SUM(J11:J27)</f>
        <v>2138848.9235674664</v>
      </c>
      <c r="K28" s="153">
        <f>SUM(K11:K27)</f>
        <v>2031906.4773890935</v>
      </c>
      <c r="L28" s="251">
        <f ca="1">SUM(L11:L27)</f>
        <v>39809529</v>
      </c>
      <c r="M28" s="154">
        <f ca="1">SUM(M11:M27)</f>
        <v>1</v>
      </c>
      <c r="N28" s="154">
        <f>SUM(N11:N27)</f>
        <v>0.99999999999999967</v>
      </c>
      <c r="O28" s="5"/>
      <c r="P28" s="252"/>
      <c r="Q28" s="5"/>
      <c r="R28" s="5"/>
      <c r="S28" s="5"/>
      <c r="T28" s="5"/>
      <c r="U28" s="5"/>
      <c r="V28" s="5"/>
      <c r="W28" s="5"/>
      <c r="X28" s="5"/>
      <c r="Y28" s="5"/>
      <c r="Z28" s="5"/>
      <c r="AA28" s="5"/>
      <c r="AB28" s="5"/>
      <c r="AC28" s="5"/>
      <c r="AD28" s="5"/>
    </row>
    <row r="29" spans="1:30" ht="7.5" customHeight="1">
      <c r="A29" s="20"/>
      <c r="B29" s="20"/>
      <c r="C29" s="20"/>
      <c r="D29" s="20"/>
      <c r="E29" s="20"/>
      <c r="F29" s="20"/>
      <c r="G29" s="20"/>
      <c r="H29" s="20"/>
      <c r="I29" s="131"/>
      <c r="J29" s="22"/>
      <c r="M29" s="119"/>
      <c r="N29" s="119"/>
      <c r="O29" s="20"/>
      <c r="P29" s="20"/>
      <c r="Q29" s="20"/>
      <c r="R29" s="20"/>
      <c r="S29" s="20"/>
      <c r="T29" s="20"/>
      <c r="U29" s="20"/>
      <c r="V29" s="20"/>
      <c r="W29" s="20"/>
      <c r="X29" s="20"/>
      <c r="Y29" s="20"/>
      <c r="Z29" s="20"/>
      <c r="AA29" s="20"/>
      <c r="AB29" s="20"/>
      <c r="AC29" s="20"/>
      <c r="AD29" s="20"/>
    </row>
    <row r="30" spans="1:30" ht="15.75" customHeight="1">
      <c r="A30" s="20"/>
      <c r="B30" s="20"/>
      <c r="C30" s="20"/>
      <c r="D30" s="20"/>
      <c r="E30" s="20"/>
      <c r="F30" s="20"/>
      <c r="G30" s="20"/>
      <c r="H30" s="20"/>
      <c r="I30" s="131"/>
      <c r="J30" s="20"/>
      <c r="M30" s="119"/>
      <c r="N30" s="119"/>
      <c r="O30" s="20"/>
      <c r="P30" s="20"/>
      <c r="Q30" s="20"/>
      <c r="R30" s="20"/>
      <c r="S30" s="20"/>
      <c r="T30" s="20"/>
      <c r="U30" s="20"/>
      <c r="V30" s="20"/>
      <c r="W30" s="20"/>
      <c r="X30" s="20"/>
      <c r="Y30" s="20"/>
      <c r="Z30" s="20"/>
      <c r="AA30" s="20"/>
      <c r="AB30" s="20"/>
      <c r="AC30" s="20"/>
      <c r="AD30" s="20"/>
    </row>
    <row r="31" spans="1:30" ht="15.75" customHeight="1">
      <c r="A31" s="20"/>
      <c r="B31" s="20"/>
      <c r="C31" s="20"/>
      <c r="D31" s="22"/>
      <c r="E31" s="22"/>
      <c r="F31" s="22"/>
      <c r="G31" s="22"/>
      <c r="H31" s="22"/>
      <c r="I31" s="135"/>
      <c r="J31" s="365"/>
      <c r="K31" s="127"/>
      <c r="L31" s="156"/>
      <c r="M31" s="119"/>
      <c r="N31" s="119"/>
      <c r="O31" s="20"/>
      <c r="P31" s="20"/>
      <c r="Q31" s="20"/>
      <c r="R31" s="20"/>
      <c r="S31" s="20"/>
      <c r="T31" s="20"/>
      <c r="U31" s="20"/>
      <c r="V31" s="20"/>
      <c r="W31" s="20"/>
      <c r="X31" s="20"/>
      <c r="Y31" s="20"/>
      <c r="Z31" s="20"/>
      <c r="AA31" s="20"/>
      <c r="AB31" s="20"/>
      <c r="AC31" s="20"/>
      <c r="AD31" s="20"/>
    </row>
    <row r="32" spans="1:30" ht="15.75" customHeight="1">
      <c r="A32" s="20"/>
      <c r="B32" s="20"/>
      <c r="C32" s="20"/>
      <c r="D32" s="20"/>
      <c r="E32" s="20"/>
      <c r="F32" s="20"/>
      <c r="G32" s="20"/>
      <c r="H32" s="20"/>
      <c r="I32" s="131"/>
      <c r="J32" s="259"/>
      <c r="K32" s="323"/>
      <c r="M32" s="119"/>
      <c r="N32" s="119"/>
      <c r="O32" s="20"/>
      <c r="P32" s="20"/>
      <c r="Q32" s="20"/>
      <c r="R32" s="20"/>
      <c r="S32" s="20"/>
      <c r="T32" s="20"/>
      <c r="U32" s="20"/>
      <c r="V32" s="20"/>
      <c r="W32" s="20"/>
      <c r="X32" s="20"/>
      <c r="Y32" s="20"/>
      <c r="Z32" s="20"/>
      <c r="AA32" s="20"/>
      <c r="AB32" s="20"/>
      <c r="AC32" s="20"/>
      <c r="AD32" s="20"/>
    </row>
    <row r="33" spans="1:30" ht="15.75" customHeight="1">
      <c r="A33" s="20"/>
      <c r="B33" s="20"/>
      <c r="C33" s="20"/>
      <c r="D33" s="20"/>
      <c r="E33" s="20"/>
      <c r="F33" s="20"/>
      <c r="G33" s="20"/>
      <c r="H33" s="20"/>
      <c r="I33" s="131"/>
      <c r="J33" s="20"/>
      <c r="M33" s="119"/>
      <c r="N33" s="119"/>
      <c r="O33" s="20"/>
      <c r="P33" s="20"/>
      <c r="Q33" s="20"/>
      <c r="R33" s="20"/>
      <c r="S33" s="20"/>
      <c r="T33" s="20"/>
      <c r="U33" s="20"/>
      <c r="V33" s="20"/>
      <c r="W33" s="20"/>
      <c r="X33" s="20"/>
      <c r="Y33" s="20"/>
      <c r="Z33" s="20"/>
      <c r="AA33" s="20"/>
      <c r="AB33" s="20"/>
      <c r="AC33" s="20"/>
      <c r="AD33" s="20"/>
    </row>
    <row r="34" spans="1:30" ht="15.75" customHeight="1">
      <c r="A34" s="20"/>
      <c r="B34" s="20"/>
      <c r="C34" s="20"/>
      <c r="D34" s="20"/>
      <c r="E34" s="20"/>
      <c r="F34" s="20"/>
      <c r="G34" s="20"/>
      <c r="H34" s="20"/>
      <c r="I34" s="131"/>
      <c r="J34" s="20"/>
      <c r="M34" s="119"/>
      <c r="N34" s="119"/>
      <c r="O34" s="20"/>
      <c r="P34" s="20"/>
      <c r="Q34" s="20"/>
      <c r="R34" s="20"/>
      <c r="S34" s="20"/>
      <c r="T34" s="20"/>
      <c r="U34" s="20"/>
      <c r="V34" s="20"/>
      <c r="W34" s="20"/>
      <c r="X34" s="20"/>
      <c r="Y34" s="20"/>
      <c r="Z34" s="20"/>
      <c r="AA34" s="20"/>
      <c r="AB34" s="20"/>
      <c r="AC34" s="20"/>
      <c r="AD34" s="20"/>
    </row>
    <row r="35" spans="1:30" ht="15.75" customHeight="1">
      <c r="A35" s="20"/>
      <c r="B35" s="20"/>
      <c r="C35" s="20"/>
      <c r="D35" s="20"/>
      <c r="E35" s="20"/>
      <c r="F35" s="20"/>
      <c r="G35" s="20"/>
      <c r="H35" s="20"/>
      <c r="I35" s="131"/>
      <c r="J35" s="20"/>
      <c r="M35" s="119"/>
      <c r="N35" s="119"/>
      <c r="O35" s="20"/>
      <c r="P35" s="20"/>
      <c r="Q35" s="20"/>
      <c r="R35" s="20"/>
      <c r="S35" s="20"/>
      <c r="T35" s="20"/>
      <c r="U35" s="20"/>
      <c r="V35" s="20"/>
      <c r="W35" s="20"/>
      <c r="X35" s="20"/>
      <c r="Y35" s="20"/>
      <c r="Z35" s="20"/>
      <c r="AA35" s="20"/>
      <c r="AB35" s="20"/>
      <c r="AC35" s="20"/>
      <c r="AD35" s="20"/>
    </row>
    <row r="36" spans="1:30" ht="15.75" customHeight="1">
      <c r="A36" s="20"/>
      <c r="B36" s="20"/>
      <c r="C36" s="20"/>
      <c r="D36" s="20"/>
      <c r="E36" s="20"/>
      <c r="F36" s="20"/>
      <c r="G36" s="20"/>
      <c r="H36" s="20"/>
      <c r="I36" s="131"/>
      <c r="J36" s="20"/>
      <c r="M36" s="119"/>
      <c r="N36" s="119"/>
      <c r="O36" s="20"/>
      <c r="P36" s="20"/>
      <c r="Q36" s="20"/>
      <c r="R36" s="20"/>
      <c r="S36" s="20"/>
      <c r="T36" s="20"/>
      <c r="U36" s="20"/>
      <c r="V36" s="20"/>
      <c r="W36" s="20"/>
      <c r="X36" s="20"/>
      <c r="Y36" s="20"/>
      <c r="Z36" s="20"/>
      <c r="AA36" s="20"/>
      <c r="AB36" s="20"/>
      <c r="AC36" s="20"/>
      <c r="AD36" s="20"/>
    </row>
    <row r="37" spans="1:30" ht="15.75" customHeight="1">
      <c r="A37" s="20"/>
      <c r="B37" s="20"/>
      <c r="C37" s="20"/>
      <c r="D37" s="20"/>
      <c r="E37" s="20"/>
      <c r="F37" s="20"/>
      <c r="G37" s="20"/>
      <c r="H37" s="20"/>
      <c r="I37" s="131"/>
      <c r="J37" s="20"/>
      <c r="M37" s="119"/>
      <c r="N37" s="119"/>
      <c r="O37" s="20"/>
      <c r="P37" s="20"/>
      <c r="Q37" s="20"/>
      <c r="R37" s="20"/>
      <c r="S37" s="20"/>
      <c r="T37" s="20"/>
      <c r="U37" s="20"/>
      <c r="V37" s="20"/>
      <c r="W37" s="20"/>
      <c r="X37" s="20"/>
      <c r="Y37" s="20"/>
      <c r="Z37" s="20"/>
      <c r="AA37" s="20"/>
      <c r="AB37" s="20"/>
      <c r="AC37" s="20"/>
      <c r="AD37" s="20"/>
    </row>
    <row r="38" spans="1:30" ht="16.5" customHeight="1">
      <c r="A38" s="20"/>
      <c r="B38" s="20"/>
      <c r="C38" s="20"/>
      <c r="D38" s="20"/>
      <c r="E38" s="20"/>
      <c r="F38" s="20"/>
      <c r="G38" s="20"/>
      <c r="H38" s="20"/>
      <c r="I38" s="131"/>
      <c r="J38" s="20"/>
      <c r="M38" s="119"/>
      <c r="N38" s="119"/>
      <c r="O38" s="20"/>
      <c r="P38" s="20"/>
      <c r="Q38" s="20"/>
      <c r="R38" s="20"/>
      <c r="S38" s="20"/>
      <c r="T38" s="20"/>
      <c r="U38" s="20"/>
      <c r="V38" s="20"/>
      <c r="W38" s="20"/>
      <c r="X38" s="20"/>
      <c r="Y38" s="20"/>
      <c r="Z38" s="20"/>
      <c r="AA38" s="20"/>
      <c r="AB38" s="20"/>
      <c r="AC38" s="20"/>
      <c r="AD38" s="20"/>
    </row>
    <row r="39" spans="1:30" ht="16.5" customHeight="1">
      <c r="A39" s="20"/>
      <c r="B39" s="20"/>
      <c r="C39" s="20"/>
      <c r="D39" s="20"/>
      <c r="E39" s="20"/>
      <c r="F39" s="20"/>
      <c r="G39" s="20"/>
      <c r="H39" s="20"/>
      <c r="I39" s="131"/>
      <c r="J39" s="20"/>
      <c r="M39" s="119"/>
      <c r="N39" s="119"/>
      <c r="O39" s="20"/>
      <c r="P39" s="20"/>
      <c r="Q39" s="20"/>
      <c r="R39" s="20"/>
      <c r="S39" s="20"/>
      <c r="T39" s="20"/>
      <c r="U39" s="20"/>
      <c r="V39" s="20"/>
      <c r="W39" s="20"/>
      <c r="X39" s="20"/>
      <c r="Y39" s="20"/>
      <c r="Z39" s="20"/>
      <c r="AA39" s="20"/>
      <c r="AB39" s="20"/>
      <c r="AC39" s="20"/>
      <c r="AD39" s="20"/>
    </row>
    <row r="40" spans="1:30" ht="16.5" customHeight="1">
      <c r="A40" s="20"/>
      <c r="B40" s="20"/>
      <c r="C40" s="20"/>
      <c r="D40" s="20"/>
      <c r="E40" s="20"/>
      <c r="F40" s="20"/>
      <c r="G40" s="20"/>
      <c r="H40" s="20"/>
      <c r="I40" s="131"/>
      <c r="J40" s="20"/>
      <c r="M40" s="119"/>
      <c r="N40" s="119"/>
      <c r="O40" s="20"/>
      <c r="P40" s="20"/>
      <c r="Q40" s="20"/>
      <c r="R40" s="20"/>
      <c r="S40" s="20"/>
      <c r="T40" s="20"/>
      <c r="U40" s="20"/>
      <c r="V40" s="20"/>
      <c r="W40" s="20"/>
      <c r="X40" s="20"/>
      <c r="Y40" s="20"/>
      <c r="Z40" s="20"/>
      <c r="AA40" s="20"/>
      <c r="AB40" s="20"/>
      <c r="AC40" s="20"/>
      <c r="AD40" s="20"/>
    </row>
    <row r="41" spans="1:30" ht="16.5" customHeight="1">
      <c r="A41" s="20"/>
      <c r="B41" s="20"/>
      <c r="C41" s="20"/>
      <c r="D41" s="20"/>
      <c r="E41" s="20"/>
      <c r="F41" s="20"/>
      <c r="G41" s="20"/>
      <c r="H41" s="20"/>
      <c r="I41" s="131"/>
      <c r="J41" s="20"/>
      <c r="M41" s="119"/>
      <c r="N41" s="119"/>
      <c r="O41" s="20"/>
      <c r="P41" s="20"/>
      <c r="Q41" s="20"/>
      <c r="R41" s="20"/>
      <c r="S41" s="20"/>
      <c r="T41" s="20"/>
      <c r="U41" s="20"/>
      <c r="V41" s="20"/>
      <c r="W41" s="20"/>
      <c r="X41" s="20"/>
      <c r="Y41" s="20"/>
      <c r="Z41" s="20"/>
      <c r="AA41" s="20"/>
      <c r="AB41" s="20"/>
      <c r="AC41" s="20"/>
      <c r="AD41" s="20"/>
    </row>
    <row r="42" spans="1:30" ht="16.5" customHeight="1">
      <c r="A42" s="20"/>
      <c r="B42" s="20"/>
      <c r="C42" s="20"/>
      <c r="D42" s="20"/>
      <c r="E42" s="20"/>
      <c r="F42" s="20"/>
      <c r="G42" s="20"/>
      <c r="H42" s="20"/>
      <c r="I42" s="131"/>
      <c r="J42" s="20"/>
      <c r="M42" s="119"/>
      <c r="N42" s="119"/>
      <c r="O42" s="20"/>
      <c r="P42" s="20"/>
      <c r="Q42" s="20"/>
      <c r="R42" s="20"/>
      <c r="S42" s="20"/>
      <c r="T42" s="20"/>
      <c r="U42" s="20"/>
      <c r="V42" s="20"/>
      <c r="W42" s="20"/>
      <c r="X42" s="20"/>
      <c r="Y42" s="20"/>
      <c r="Z42" s="20"/>
      <c r="AA42" s="20"/>
      <c r="AB42" s="20"/>
      <c r="AC42" s="20"/>
      <c r="AD42" s="20"/>
    </row>
    <row r="43" spans="1:30" ht="16.5" customHeight="1">
      <c r="A43" s="20"/>
      <c r="B43" s="20"/>
      <c r="C43" s="20"/>
      <c r="D43" s="20"/>
      <c r="E43" s="20"/>
      <c r="F43" s="20"/>
      <c r="G43" s="20"/>
      <c r="H43" s="20"/>
      <c r="I43" s="131"/>
      <c r="J43" s="20"/>
      <c r="M43" s="119"/>
      <c r="N43" s="119"/>
      <c r="O43" s="20"/>
      <c r="P43" s="20"/>
      <c r="Q43" s="20"/>
      <c r="R43" s="20"/>
      <c r="S43" s="20"/>
      <c r="T43" s="20"/>
      <c r="U43" s="20"/>
      <c r="V43" s="20"/>
      <c r="W43" s="20"/>
      <c r="X43" s="20"/>
      <c r="Y43" s="20"/>
      <c r="Z43" s="20"/>
      <c r="AA43" s="20"/>
      <c r="AB43" s="20"/>
      <c r="AC43" s="20"/>
      <c r="AD43" s="20"/>
    </row>
    <row r="44" spans="1:30" ht="16.5" customHeight="1">
      <c r="A44" s="20"/>
      <c r="B44" s="20"/>
      <c r="C44" s="20"/>
      <c r="D44" s="20"/>
      <c r="E44" s="20"/>
      <c r="F44" s="20"/>
      <c r="G44" s="20"/>
      <c r="H44" s="20"/>
      <c r="I44" s="131"/>
      <c r="J44" s="20"/>
      <c r="M44" s="119"/>
      <c r="N44" s="119"/>
      <c r="O44" s="20"/>
      <c r="P44" s="20"/>
      <c r="Q44" s="20"/>
      <c r="R44" s="20"/>
      <c r="S44" s="20"/>
      <c r="T44" s="20"/>
      <c r="U44" s="20"/>
      <c r="V44" s="20"/>
      <c r="W44" s="20"/>
      <c r="X44" s="20"/>
      <c r="Y44" s="20"/>
      <c r="Z44" s="20"/>
      <c r="AA44" s="20"/>
      <c r="AB44" s="20"/>
      <c r="AC44" s="20"/>
      <c r="AD44" s="20"/>
    </row>
    <row r="45" spans="1:30" ht="16.5" customHeight="1">
      <c r="A45" s="20"/>
      <c r="B45" s="20"/>
      <c r="C45" s="20"/>
      <c r="D45" s="20"/>
      <c r="E45" s="20"/>
      <c r="F45" s="20"/>
      <c r="G45" s="20"/>
      <c r="H45" s="20"/>
      <c r="I45" s="131"/>
      <c r="J45" s="20"/>
      <c r="M45" s="119"/>
      <c r="N45" s="119"/>
      <c r="O45" s="20"/>
      <c r="P45" s="20"/>
      <c r="Q45" s="20"/>
      <c r="R45" s="20"/>
      <c r="S45" s="20"/>
      <c r="T45" s="20"/>
      <c r="U45" s="20"/>
      <c r="V45" s="20"/>
      <c r="W45" s="20"/>
      <c r="X45" s="20"/>
      <c r="Y45" s="20"/>
      <c r="Z45" s="20"/>
      <c r="AA45" s="20"/>
      <c r="AB45" s="20"/>
      <c r="AC45" s="20"/>
      <c r="AD45" s="20"/>
    </row>
    <row r="46" spans="1:30" ht="16.5" customHeight="1">
      <c r="A46" s="20"/>
      <c r="B46" s="20"/>
      <c r="C46" s="20"/>
      <c r="D46" s="20"/>
      <c r="E46" s="20"/>
      <c r="F46" s="20"/>
      <c r="G46" s="20"/>
      <c r="H46" s="20"/>
      <c r="I46" s="131"/>
      <c r="J46" s="20"/>
      <c r="M46" s="119"/>
      <c r="N46" s="119"/>
      <c r="O46" s="20"/>
      <c r="P46" s="20"/>
      <c r="Q46" s="20"/>
      <c r="R46" s="20"/>
      <c r="S46" s="20"/>
      <c r="T46" s="20"/>
      <c r="U46" s="20"/>
      <c r="V46" s="20"/>
      <c r="W46" s="20"/>
      <c r="X46" s="20"/>
      <c r="Y46" s="20"/>
      <c r="Z46" s="20"/>
      <c r="AA46" s="20"/>
      <c r="AB46" s="20"/>
      <c r="AC46" s="20"/>
      <c r="AD46" s="20"/>
    </row>
    <row r="47" spans="1:30" ht="16.5" customHeight="1">
      <c r="A47" s="20"/>
      <c r="B47" s="20"/>
      <c r="C47" s="20"/>
      <c r="D47" s="20"/>
      <c r="E47" s="20"/>
      <c r="F47" s="20"/>
      <c r="G47" s="20"/>
      <c r="H47" s="20"/>
      <c r="I47" s="131"/>
      <c r="J47" s="20"/>
      <c r="M47" s="119"/>
      <c r="N47" s="119"/>
      <c r="O47" s="20"/>
      <c r="P47" s="20"/>
      <c r="Q47" s="20"/>
      <c r="R47" s="20"/>
      <c r="S47" s="20"/>
      <c r="T47" s="20"/>
      <c r="U47" s="20"/>
      <c r="V47" s="20"/>
      <c r="W47" s="20"/>
      <c r="X47" s="20"/>
      <c r="Y47" s="20"/>
      <c r="Z47" s="20"/>
      <c r="AA47" s="20"/>
      <c r="AB47" s="20"/>
      <c r="AC47" s="20"/>
      <c r="AD47" s="20"/>
    </row>
    <row r="48" spans="1:30" ht="16.5" customHeight="1">
      <c r="A48" s="20"/>
      <c r="B48" s="20"/>
      <c r="C48" s="20"/>
      <c r="D48" s="20"/>
      <c r="E48" s="20"/>
      <c r="F48" s="20"/>
      <c r="G48" s="20"/>
      <c r="H48" s="20"/>
      <c r="I48" s="131"/>
      <c r="J48" s="20"/>
      <c r="M48" s="119"/>
      <c r="N48" s="119"/>
      <c r="O48" s="20"/>
      <c r="P48" s="20"/>
      <c r="Q48" s="20"/>
      <c r="R48" s="20"/>
      <c r="S48" s="20"/>
      <c r="T48" s="20"/>
      <c r="U48" s="20"/>
      <c r="V48" s="20"/>
      <c r="W48" s="20"/>
      <c r="X48" s="20"/>
      <c r="Y48" s="20"/>
      <c r="Z48" s="20"/>
      <c r="AA48" s="20"/>
      <c r="AB48" s="20"/>
      <c r="AC48" s="20"/>
      <c r="AD48" s="20"/>
    </row>
    <row r="49" spans="1:30" ht="16.5" customHeight="1">
      <c r="A49" s="20"/>
      <c r="B49" s="20"/>
      <c r="C49" s="20"/>
      <c r="D49" s="20"/>
      <c r="E49" s="20"/>
      <c r="F49" s="20"/>
      <c r="G49" s="20"/>
      <c r="H49" s="20"/>
      <c r="I49" s="131"/>
      <c r="J49" s="20"/>
      <c r="M49" s="119"/>
      <c r="N49" s="119"/>
      <c r="O49" s="20"/>
      <c r="P49" s="20"/>
      <c r="Q49" s="20"/>
      <c r="R49" s="20"/>
      <c r="S49" s="20"/>
      <c r="T49" s="20"/>
      <c r="U49" s="20"/>
      <c r="V49" s="20"/>
      <c r="W49" s="20"/>
      <c r="X49" s="20"/>
      <c r="Y49" s="20"/>
      <c r="Z49" s="20"/>
      <c r="AA49" s="20"/>
      <c r="AB49" s="20"/>
      <c r="AC49" s="20"/>
      <c r="AD49" s="20"/>
    </row>
    <row r="50" spans="1:30" ht="16.5" customHeight="1">
      <c r="A50" s="20"/>
      <c r="B50" s="20"/>
      <c r="C50" s="20"/>
      <c r="D50" s="20"/>
      <c r="E50" s="20"/>
      <c r="F50" s="20"/>
      <c r="G50" s="20"/>
      <c r="H50" s="20"/>
      <c r="I50" s="131"/>
      <c r="J50" s="20"/>
      <c r="M50" s="119"/>
      <c r="N50" s="119"/>
      <c r="O50" s="20"/>
      <c r="P50" s="20"/>
      <c r="Q50" s="20"/>
      <c r="R50" s="20"/>
      <c r="S50" s="20"/>
      <c r="T50" s="20"/>
      <c r="U50" s="20"/>
      <c r="V50" s="20"/>
      <c r="W50" s="20"/>
      <c r="X50" s="20"/>
      <c r="Y50" s="20"/>
      <c r="Z50" s="20"/>
      <c r="AA50" s="20"/>
      <c r="AB50" s="20"/>
      <c r="AC50" s="20"/>
      <c r="AD50" s="20"/>
    </row>
    <row r="51" spans="1:30" ht="16.5" customHeight="1">
      <c r="A51" s="20"/>
      <c r="B51" s="20"/>
      <c r="C51" s="20"/>
      <c r="D51" s="20"/>
      <c r="E51" s="20"/>
      <c r="F51" s="20"/>
      <c r="G51" s="20"/>
      <c r="H51" s="20"/>
      <c r="I51" s="131"/>
      <c r="J51" s="20"/>
      <c r="M51" s="119"/>
      <c r="N51" s="119"/>
      <c r="O51" s="20"/>
      <c r="P51" s="20"/>
      <c r="Q51" s="20"/>
      <c r="R51" s="20"/>
      <c r="S51" s="20"/>
      <c r="T51" s="20"/>
      <c r="U51" s="20"/>
      <c r="V51" s="20"/>
      <c r="W51" s="20"/>
      <c r="X51" s="20"/>
      <c r="Y51" s="20"/>
      <c r="Z51" s="20"/>
      <c r="AA51" s="20"/>
      <c r="AB51" s="20"/>
      <c r="AC51" s="20"/>
      <c r="AD51" s="20"/>
    </row>
    <row r="52" spans="1:30" ht="16.5" customHeight="1">
      <c r="A52" s="20"/>
      <c r="B52" s="20"/>
      <c r="C52" s="20"/>
      <c r="D52" s="20"/>
      <c r="E52" s="20"/>
      <c r="F52" s="20"/>
      <c r="G52" s="20"/>
      <c r="H52" s="20"/>
      <c r="I52" s="131"/>
      <c r="J52" s="20"/>
      <c r="M52" s="119"/>
      <c r="N52" s="119"/>
      <c r="O52" s="20"/>
      <c r="P52" s="20"/>
      <c r="Q52" s="20"/>
      <c r="R52" s="20"/>
      <c r="S52" s="20"/>
      <c r="T52" s="20"/>
      <c r="U52" s="20"/>
      <c r="V52" s="20"/>
      <c r="W52" s="20"/>
      <c r="X52" s="20"/>
      <c r="Y52" s="20"/>
      <c r="Z52" s="20"/>
      <c r="AA52" s="20"/>
      <c r="AB52" s="20"/>
      <c r="AC52" s="20"/>
      <c r="AD52" s="20"/>
    </row>
    <row r="53" spans="1:30" ht="16.5" customHeight="1">
      <c r="A53" s="20"/>
      <c r="B53" s="20"/>
      <c r="C53" s="20"/>
      <c r="D53" s="20"/>
      <c r="E53" s="20"/>
      <c r="F53" s="20"/>
      <c r="G53" s="20"/>
      <c r="H53" s="20"/>
      <c r="I53" s="131"/>
      <c r="J53" s="20"/>
      <c r="M53" s="119"/>
      <c r="N53" s="119"/>
      <c r="O53" s="20"/>
      <c r="P53" s="20"/>
      <c r="Q53" s="20"/>
      <c r="R53" s="20"/>
      <c r="S53" s="20"/>
      <c r="T53" s="20"/>
      <c r="U53" s="20"/>
      <c r="V53" s="20"/>
      <c r="W53" s="20"/>
      <c r="X53" s="20"/>
      <c r="Y53" s="20"/>
      <c r="Z53" s="20"/>
      <c r="AA53" s="20"/>
      <c r="AB53" s="20"/>
      <c r="AC53" s="20"/>
      <c r="AD53" s="20"/>
    </row>
    <row r="54" spans="1:30" ht="16.5" customHeight="1">
      <c r="A54" s="20"/>
      <c r="B54" s="20"/>
      <c r="C54" s="20"/>
      <c r="D54" s="20"/>
      <c r="E54" s="20"/>
      <c r="F54" s="20"/>
      <c r="G54" s="20"/>
      <c r="H54" s="20"/>
      <c r="I54" s="131"/>
      <c r="J54" s="20"/>
      <c r="M54" s="119"/>
      <c r="N54" s="119"/>
      <c r="O54" s="20"/>
      <c r="P54" s="20"/>
      <c r="Q54" s="20"/>
      <c r="R54" s="20"/>
      <c r="S54" s="20"/>
      <c r="T54" s="20"/>
      <c r="U54" s="20"/>
      <c r="V54" s="20"/>
      <c r="W54" s="20"/>
      <c r="X54" s="20"/>
      <c r="Y54" s="20"/>
      <c r="Z54" s="20"/>
      <c r="AA54" s="20"/>
      <c r="AB54" s="20"/>
      <c r="AC54" s="20"/>
      <c r="AD54" s="20"/>
    </row>
    <row r="55" spans="1:30" ht="16.5" customHeight="1">
      <c r="A55" s="20"/>
      <c r="B55" s="20"/>
      <c r="C55" s="20"/>
      <c r="D55" s="20"/>
      <c r="E55" s="20"/>
      <c r="F55" s="20"/>
      <c r="G55" s="20"/>
      <c r="H55" s="20"/>
      <c r="I55" s="131"/>
      <c r="J55" s="20"/>
      <c r="M55" s="119"/>
      <c r="N55" s="119"/>
      <c r="O55" s="20"/>
      <c r="P55" s="20"/>
      <c r="Q55" s="20"/>
      <c r="R55" s="20"/>
      <c r="S55" s="20"/>
      <c r="T55" s="20"/>
      <c r="U55" s="20"/>
      <c r="V55" s="20"/>
      <c r="W55" s="20"/>
      <c r="X55" s="20"/>
      <c r="Y55" s="20"/>
      <c r="Z55" s="20"/>
      <c r="AA55" s="20"/>
      <c r="AB55" s="20"/>
      <c r="AC55" s="20"/>
      <c r="AD55" s="20"/>
    </row>
    <row r="56" spans="1:30" ht="16.5" customHeight="1">
      <c r="A56" s="20"/>
      <c r="B56" s="20"/>
      <c r="C56" s="20"/>
      <c r="D56" s="20"/>
      <c r="E56" s="20"/>
      <c r="F56" s="20"/>
      <c r="G56" s="20"/>
      <c r="H56" s="20"/>
      <c r="I56" s="131"/>
      <c r="J56" s="20"/>
      <c r="M56" s="119"/>
      <c r="N56" s="119"/>
      <c r="O56" s="20"/>
      <c r="P56" s="20"/>
      <c r="Q56" s="20"/>
      <c r="R56" s="20"/>
      <c r="S56" s="20"/>
      <c r="T56" s="20"/>
      <c r="U56" s="20"/>
      <c r="V56" s="20"/>
      <c r="W56" s="20"/>
      <c r="X56" s="20"/>
      <c r="Y56" s="20"/>
      <c r="Z56" s="20"/>
      <c r="AA56" s="20"/>
      <c r="AB56" s="20"/>
      <c r="AC56" s="20"/>
      <c r="AD56" s="20"/>
    </row>
    <row r="57" spans="1:30" ht="16.5" customHeight="1">
      <c r="A57" s="20"/>
      <c r="B57" s="20"/>
      <c r="C57" s="20"/>
      <c r="D57" s="20"/>
      <c r="E57" s="20"/>
      <c r="F57" s="20"/>
      <c r="G57" s="20"/>
      <c r="H57" s="20"/>
      <c r="I57" s="131"/>
      <c r="J57" s="20"/>
      <c r="M57" s="119"/>
      <c r="N57" s="119"/>
      <c r="O57" s="20"/>
      <c r="P57" s="20"/>
      <c r="Q57" s="20"/>
      <c r="R57" s="20"/>
      <c r="S57" s="20"/>
      <c r="T57" s="20"/>
      <c r="U57" s="20"/>
      <c r="V57" s="20"/>
      <c r="W57" s="20"/>
      <c r="X57" s="20"/>
      <c r="Y57" s="20"/>
      <c r="Z57" s="20"/>
      <c r="AA57" s="20"/>
      <c r="AB57" s="20"/>
      <c r="AC57" s="20"/>
      <c r="AD57" s="20"/>
    </row>
    <row r="58" spans="1:30" ht="16.5" customHeight="1">
      <c r="A58" s="20"/>
      <c r="B58" s="20"/>
      <c r="C58" s="20"/>
      <c r="D58" s="20"/>
      <c r="E58" s="20"/>
      <c r="F58" s="20"/>
      <c r="G58" s="20"/>
      <c r="H58" s="20"/>
      <c r="I58" s="131"/>
      <c r="J58" s="20"/>
      <c r="M58" s="119"/>
      <c r="N58" s="119"/>
      <c r="O58" s="20"/>
      <c r="P58" s="20"/>
      <c r="Q58" s="20"/>
      <c r="R58" s="20"/>
      <c r="S58" s="20"/>
      <c r="T58" s="20"/>
      <c r="U58" s="20"/>
      <c r="V58" s="20"/>
      <c r="W58" s="20"/>
      <c r="X58" s="20"/>
      <c r="Y58" s="20"/>
      <c r="Z58" s="20"/>
      <c r="AA58" s="20"/>
      <c r="AB58" s="20"/>
      <c r="AC58" s="20"/>
      <c r="AD58" s="20"/>
    </row>
    <row r="59" spans="1:30" ht="16.5" customHeight="1">
      <c r="A59" s="20"/>
      <c r="B59" s="20"/>
      <c r="C59" s="20"/>
      <c r="D59" s="20"/>
      <c r="E59" s="20"/>
      <c r="F59" s="20"/>
      <c r="G59" s="20"/>
      <c r="H59" s="20"/>
      <c r="I59" s="131"/>
      <c r="J59" s="20"/>
      <c r="M59" s="119"/>
      <c r="N59" s="119"/>
      <c r="O59" s="20"/>
      <c r="P59" s="20"/>
      <c r="Q59" s="20"/>
      <c r="R59" s="20"/>
      <c r="S59" s="20"/>
      <c r="T59" s="20"/>
      <c r="U59" s="20"/>
      <c r="V59" s="20"/>
      <c r="W59" s="20"/>
      <c r="X59" s="20"/>
      <c r="Y59" s="20"/>
      <c r="Z59" s="20"/>
      <c r="AA59" s="20"/>
      <c r="AB59" s="20"/>
      <c r="AC59" s="20"/>
      <c r="AD59" s="20"/>
    </row>
    <row r="60" spans="1:30" ht="16.5" customHeight="1">
      <c r="A60" s="20"/>
      <c r="B60" s="20"/>
      <c r="C60" s="20"/>
      <c r="D60" s="20"/>
      <c r="E60" s="20"/>
      <c r="F60" s="20"/>
      <c r="G60" s="20"/>
      <c r="H60" s="20"/>
      <c r="I60" s="131"/>
      <c r="J60" s="20"/>
      <c r="M60" s="119"/>
      <c r="N60" s="119"/>
      <c r="O60" s="20"/>
      <c r="P60" s="20"/>
      <c r="Q60" s="20"/>
      <c r="R60" s="20"/>
      <c r="S60" s="20"/>
      <c r="T60" s="20"/>
      <c r="U60" s="20"/>
      <c r="V60" s="20"/>
      <c r="W60" s="20"/>
      <c r="X60" s="20"/>
      <c r="Y60" s="20"/>
      <c r="Z60" s="20"/>
      <c r="AA60" s="20"/>
      <c r="AB60" s="20"/>
      <c r="AC60" s="20"/>
      <c r="AD60" s="20"/>
    </row>
    <row r="61" spans="1:30" ht="16.5" customHeight="1">
      <c r="A61" s="20"/>
      <c r="B61" s="20"/>
      <c r="C61" s="20"/>
      <c r="D61" s="20"/>
      <c r="E61" s="20"/>
      <c r="F61" s="20"/>
      <c r="G61" s="20"/>
      <c r="H61" s="20"/>
      <c r="I61" s="131"/>
      <c r="J61" s="20"/>
      <c r="M61" s="119"/>
      <c r="N61" s="119"/>
      <c r="O61" s="20"/>
      <c r="P61" s="20"/>
      <c r="Q61" s="20"/>
      <c r="R61" s="20"/>
      <c r="S61" s="20"/>
      <c r="T61" s="20"/>
      <c r="U61" s="20"/>
      <c r="V61" s="20"/>
      <c r="W61" s="20"/>
      <c r="X61" s="20"/>
      <c r="Y61" s="20"/>
      <c r="Z61" s="20"/>
      <c r="AA61" s="20"/>
      <c r="AB61" s="20"/>
      <c r="AC61" s="20"/>
      <c r="AD61" s="20"/>
    </row>
    <row r="62" spans="1:30" ht="16.5" customHeight="1">
      <c r="A62" s="20"/>
      <c r="B62" s="20"/>
      <c r="C62" s="20"/>
      <c r="D62" s="20"/>
      <c r="E62" s="20"/>
      <c r="F62" s="20"/>
      <c r="G62" s="20"/>
      <c r="H62" s="20"/>
      <c r="I62" s="131"/>
      <c r="J62" s="20"/>
      <c r="M62" s="119"/>
      <c r="N62" s="119"/>
      <c r="O62" s="20"/>
      <c r="P62" s="20"/>
      <c r="Q62" s="20"/>
      <c r="R62" s="20"/>
      <c r="S62" s="20"/>
      <c r="T62" s="20"/>
      <c r="U62" s="20"/>
      <c r="V62" s="20"/>
      <c r="W62" s="20"/>
      <c r="X62" s="20"/>
      <c r="Y62" s="20"/>
      <c r="Z62" s="20"/>
      <c r="AA62" s="20"/>
      <c r="AB62" s="20"/>
      <c r="AC62" s="20"/>
      <c r="AD62" s="20"/>
    </row>
    <row r="63" spans="1:30" ht="16.5" customHeight="1">
      <c r="A63" s="20"/>
      <c r="B63" s="20"/>
      <c r="C63" s="20"/>
      <c r="D63" s="20"/>
      <c r="E63" s="20"/>
      <c r="F63" s="20"/>
      <c r="G63" s="20"/>
      <c r="H63" s="20"/>
      <c r="I63" s="131"/>
      <c r="J63" s="20"/>
      <c r="M63" s="119"/>
      <c r="N63" s="119"/>
      <c r="O63" s="20"/>
      <c r="P63" s="20"/>
      <c r="Q63" s="20"/>
      <c r="R63" s="20"/>
      <c r="S63" s="20"/>
      <c r="T63" s="20"/>
      <c r="U63" s="20"/>
      <c r="V63" s="20"/>
      <c r="W63" s="20"/>
      <c r="X63" s="20"/>
      <c r="Y63" s="20"/>
      <c r="Z63" s="20"/>
      <c r="AA63" s="20"/>
      <c r="AB63" s="20"/>
      <c r="AC63" s="20"/>
      <c r="AD63" s="20"/>
    </row>
    <row r="64" spans="1:30" ht="16.5" customHeight="1">
      <c r="A64" s="20"/>
      <c r="B64" s="20"/>
      <c r="C64" s="20"/>
      <c r="D64" s="20"/>
      <c r="E64" s="20"/>
      <c r="F64" s="20"/>
      <c r="G64" s="20"/>
      <c r="H64" s="20"/>
      <c r="I64" s="131"/>
      <c r="J64" s="20"/>
      <c r="M64" s="119"/>
      <c r="N64" s="119"/>
      <c r="O64" s="20"/>
      <c r="P64" s="20"/>
      <c r="Q64" s="20"/>
      <c r="R64" s="20"/>
      <c r="S64" s="20"/>
      <c r="T64" s="20"/>
      <c r="U64" s="20"/>
      <c r="V64" s="20"/>
      <c r="W64" s="20"/>
      <c r="X64" s="20"/>
      <c r="Y64" s="20"/>
      <c r="Z64" s="20"/>
      <c r="AA64" s="20"/>
      <c r="AB64" s="20"/>
      <c r="AC64" s="20"/>
      <c r="AD64" s="20"/>
    </row>
    <row r="65" spans="1:30" ht="16.5" customHeight="1">
      <c r="A65" s="20"/>
      <c r="B65" s="20"/>
      <c r="C65" s="20"/>
      <c r="D65" s="20"/>
      <c r="E65" s="20"/>
      <c r="F65" s="20"/>
      <c r="G65" s="20"/>
      <c r="H65" s="20"/>
      <c r="I65" s="131"/>
      <c r="J65" s="20"/>
      <c r="M65" s="119"/>
      <c r="N65" s="119"/>
      <c r="O65" s="20"/>
      <c r="P65" s="20"/>
      <c r="Q65" s="20"/>
      <c r="R65" s="20"/>
      <c r="S65" s="20"/>
      <c r="T65" s="20"/>
      <c r="U65" s="20"/>
      <c r="V65" s="20"/>
      <c r="W65" s="20"/>
      <c r="X65" s="20"/>
      <c r="Y65" s="20"/>
      <c r="Z65" s="20"/>
      <c r="AA65" s="20"/>
      <c r="AB65" s="20"/>
      <c r="AC65" s="20"/>
      <c r="AD65" s="20"/>
    </row>
    <row r="66" spans="1:30" ht="16.5" customHeight="1">
      <c r="A66" s="20"/>
      <c r="B66" s="20"/>
      <c r="C66" s="20"/>
      <c r="D66" s="20"/>
      <c r="E66" s="20"/>
      <c r="F66" s="20"/>
      <c r="G66" s="20"/>
      <c r="H66" s="20"/>
      <c r="I66" s="131"/>
      <c r="J66" s="20"/>
      <c r="M66" s="119"/>
      <c r="N66" s="119"/>
      <c r="O66" s="20"/>
      <c r="P66" s="20"/>
      <c r="Q66" s="20"/>
      <c r="R66" s="20"/>
      <c r="S66" s="20"/>
      <c r="T66" s="20"/>
      <c r="U66" s="20"/>
      <c r="V66" s="20"/>
      <c r="W66" s="20"/>
      <c r="X66" s="20"/>
      <c r="Y66" s="20"/>
      <c r="Z66" s="20"/>
      <c r="AA66" s="20"/>
      <c r="AB66" s="20"/>
      <c r="AC66" s="20"/>
      <c r="AD66" s="20"/>
    </row>
    <row r="67" spans="1:30" ht="16.5" customHeight="1">
      <c r="A67" s="20"/>
      <c r="B67" s="20"/>
      <c r="C67" s="20"/>
      <c r="D67" s="20"/>
      <c r="E67" s="20"/>
      <c r="F67" s="20"/>
      <c r="G67" s="20"/>
      <c r="H67" s="20"/>
      <c r="I67" s="131"/>
      <c r="J67" s="20"/>
      <c r="M67" s="119"/>
      <c r="N67" s="119"/>
      <c r="O67" s="20"/>
      <c r="P67" s="20"/>
      <c r="Q67" s="20"/>
      <c r="R67" s="20"/>
      <c r="S67" s="20"/>
      <c r="T67" s="20"/>
      <c r="U67" s="20"/>
      <c r="V67" s="20"/>
      <c r="W67" s="20"/>
      <c r="X67" s="20"/>
      <c r="Y67" s="20"/>
      <c r="Z67" s="20"/>
      <c r="AA67" s="20"/>
      <c r="AB67" s="20"/>
      <c r="AC67" s="20"/>
      <c r="AD67" s="20"/>
    </row>
    <row r="68" spans="1:30" ht="16.5" customHeight="1">
      <c r="A68" s="20"/>
      <c r="B68" s="20"/>
      <c r="C68" s="20"/>
      <c r="D68" s="20"/>
      <c r="E68" s="20"/>
      <c r="F68" s="20"/>
      <c r="G68" s="20"/>
      <c r="H68" s="20"/>
      <c r="I68" s="131"/>
      <c r="J68" s="20"/>
      <c r="M68" s="119"/>
      <c r="N68" s="119"/>
      <c r="O68" s="20"/>
      <c r="P68" s="20"/>
      <c r="Q68" s="20"/>
      <c r="R68" s="20"/>
      <c r="S68" s="20"/>
      <c r="T68" s="20"/>
      <c r="U68" s="20"/>
      <c r="V68" s="20"/>
      <c r="W68" s="20"/>
      <c r="X68" s="20"/>
      <c r="Y68" s="20"/>
      <c r="Z68" s="20"/>
      <c r="AA68" s="20"/>
      <c r="AB68" s="20"/>
      <c r="AC68" s="20"/>
      <c r="AD68" s="20"/>
    </row>
    <row r="69" spans="1:30" ht="16.5" customHeight="1">
      <c r="A69" s="20"/>
      <c r="B69" s="20"/>
      <c r="C69" s="20"/>
      <c r="D69" s="20"/>
      <c r="E69" s="20"/>
      <c r="F69" s="20"/>
      <c r="G69" s="20"/>
      <c r="H69" s="20"/>
      <c r="I69" s="131"/>
      <c r="J69" s="20"/>
      <c r="M69" s="119"/>
      <c r="N69" s="119"/>
      <c r="O69" s="20"/>
      <c r="P69" s="20"/>
      <c r="Q69" s="20"/>
      <c r="R69" s="20"/>
      <c r="S69" s="20"/>
      <c r="T69" s="20"/>
      <c r="U69" s="20"/>
      <c r="V69" s="20"/>
      <c r="W69" s="20"/>
      <c r="X69" s="20"/>
      <c r="Y69" s="20"/>
      <c r="Z69" s="20"/>
      <c r="AA69" s="20"/>
      <c r="AB69" s="20"/>
      <c r="AC69" s="20"/>
      <c r="AD69" s="20"/>
    </row>
    <row r="70" spans="1:30" ht="16.5" customHeight="1">
      <c r="A70" s="20"/>
      <c r="B70" s="20"/>
      <c r="C70" s="20"/>
      <c r="D70" s="20"/>
      <c r="E70" s="20"/>
      <c r="F70" s="20"/>
      <c r="G70" s="20"/>
      <c r="H70" s="20"/>
      <c r="I70" s="131"/>
      <c r="J70" s="20"/>
      <c r="M70" s="119"/>
      <c r="N70" s="119"/>
      <c r="O70" s="20"/>
      <c r="P70" s="20"/>
      <c r="Q70" s="20"/>
      <c r="R70" s="20"/>
      <c r="S70" s="20"/>
      <c r="T70" s="20"/>
      <c r="U70" s="20"/>
      <c r="V70" s="20"/>
      <c r="W70" s="20"/>
      <c r="X70" s="20"/>
      <c r="Y70" s="20"/>
      <c r="Z70" s="20"/>
      <c r="AA70" s="20"/>
      <c r="AB70" s="20"/>
      <c r="AC70" s="20"/>
      <c r="AD70" s="20"/>
    </row>
    <row r="71" spans="1:30" ht="16.5" customHeight="1">
      <c r="A71" s="20"/>
      <c r="B71" s="20"/>
      <c r="C71" s="20"/>
      <c r="D71" s="20"/>
      <c r="E71" s="20"/>
      <c r="F71" s="20"/>
      <c r="G71" s="20"/>
      <c r="H71" s="20"/>
      <c r="I71" s="131"/>
      <c r="J71" s="20"/>
      <c r="M71" s="119"/>
      <c r="N71" s="119"/>
      <c r="O71" s="20"/>
      <c r="P71" s="20"/>
      <c r="Q71" s="20"/>
      <c r="R71" s="20"/>
      <c r="S71" s="20"/>
      <c r="T71" s="20"/>
      <c r="U71" s="20"/>
      <c r="V71" s="20"/>
      <c r="W71" s="20"/>
      <c r="X71" s="20"/>
      <c r="Y71" s="20"/>
      <c r="Z71" s="20"/>
      <c r="AA71" s="20"/>
      <c r="AB71" s="20"/>
      <c r="AC71" s="20"/>
      <c r="AD71" s="20"/>
    </row>
    <row r="72" spans="1:30" ht="16.5" customHeight="1">
      <c r="A72" s="20"/>
      <c r="B72" s="20"/>
      <c r="C72" s="20"/>
      <c r="D72" s="20"/>
      <c r="E72" s="20"/>
      <c r="F72" s="20"/>
      <c r="G72" s="20"/>
      <c r="H72" s="20"/>
      <c r="I72" s="131"/>
      <c r="J72" s="20"/>
      <c r="M72" s="119"/>
      <c r="N72" s="119"/>
      <c r="O72" s="20"/>
      <c r="P72" s="20"/>
      <c r="Q72" s="20"/>
      <c r="R72" s="20"/>
      <c r="S72" s="20"/>
      <c r="T72" s="20"/>
      <c r="U72" s="20"/>
      <c r="V72" s="20"/>
      <c r="W72" s="20"/>
      <c r="X72" s="20"/>
      <c r="Y72" s="20"/>
      <c r="Z72" s="20"/>
      <c r="AA72" s="20"/>
      <c r="AB72" s="20"/>
      <c r="AC72" s="20"/>
      <c r="AD72" s="20"/>
    </row>
    <row r="73" spans="1:30" ht="16.5" customHeight="1">
      <c r="A73" s="20"/>
      <c r="B73" s="20"/>
      <c r="C73" s="20"/>
      <c r="D73" s="20"/>
      <c r="E73" s="20"/>
      <c r="F73" s="20"/>
      <c r="G73" s="20"/>
      <c r="H73" s="20"/>
      <c r="I73" s="131"/>
      <c r="J73" s="20"/>
      <c r="M73" s="119"/>
      <c r="N73" s="119"/>
      <c r="O73" s="20"/>
      <c r="P73" s="20"/>
      <c r="Q73" s="20"/>
      <c r="R73" s="20"/>
      <c r="S73" s="20"/>
      <c r="T73" s="20"/>
      <c r="U73" s="20"/>
      <c r="V73" s="20"/>
      <c r="W73" s="20"/>
      <c r="X73" s="20"/>
      <c r="Y73" s="20"/>
      <c r="Z73" s="20"/>
      <c r="AA73" s="20"/>
      <c r="AB73" s="20"/>
      <c r="AC73" s="20"/>
      <c r="AD73" s="20"/>
    </row>
    <row r="74" spans="1:30" ht="16.5" customHeight="1">
      <c r="A74" s="20"/>
      <c r="B74" s="20"/>
      <c r="C74" s="20"/>
      <c r="D74" s="20"/>
      <c r="E74" s="20"/>
      <c r="F74" s="20"/>
      <c r="G74" s="20"/>
      <c r="H74" s="20"/>
      <c r="I74" s="131"/>
      <c r="J74" s="20"/>
      <c r="M74" s="119"/>
      <c r="N74" s="119"/>
      <c r="O74" s="20"/>
      <c r="P74" s="20"/>
      <c r="Q74" s="20"/>
      <c r="R74" s="20"/>
      <c r="S74" s="20"/>
      <c r="T74" s="20"/>
      <c r="U74" s="20"/>
      <c r="V74" s="20"/>
      <c r="W74" s="20"/>
      <c r="X74" s="20"/>
      <c r="Y74" s="20"/>
      <c r="Z74" s="20"/>
      <c r="AA74" s="20"/>
      <c r="AB74" s="20"/>
      <c r="AC74" s="20"/>
      <c r="AD74" s="20"/>
    </row>
    <row r="75" spans="1:30" ht="16.5" customHeight="1">
      <c r="A75" s="20"/>
      <c r="B75" s="20"/>
      <c r="C75" s="20"/>
      <c r="D75" s="20"/>
      <c r="E75" s="20"/>
      <c r="F75" s="20"/>
      <c r="G75" s="20"/>
      <c r="H75" s="20"/>
      <c r="I75" s="131"/>
      <c r="J75" s="20"/>
      <c r="M75" s="119"/>
      <c r="N75" s="119"/>
      <c r="O75" s="20"/>
      <c r="P75" s="20"/>
      <c r="Q75" s="20"/>
      <c r="R75" s="20"/>
      <c r="S75" s="20"/>
      <c r="T75" s="20"/>
      <c r="U75" s="20"/>
      <c r="V75" s="20"/>
      <c r="W75" s="20"/>
      <c r="X75" s="20"/>
      <c r="Y75" s="20"/>
      <c r="Z75" s="20"/>
      <c r="AA75" s="20"/>
      <c r="AB75" s="20"/>
      <c r="AC75" s="20"/>
      <c r="AD75" s="20"/>
    </row>
    <row r="76" spans="1:30" ht="16.5" customHeight="1">
      <c r="A76" s="20"/>
      <c r="B76" s="20"/>
      <c r="C76" s="20"/>
      <c r="D76" s="20"/>
      <c r="E76" s="20"/>
      <c r="F76" s="20"/>
      <c r="G76" s="20"/>
      <c r="H76" s="20"/>
      <c r="I76" s="131"/>
      <c r="J76" s="20"/>
      <c r="M76" s="119"/>
      <c r="N76" s="119"/>
      <c r="O76" s="20"/>
      <c r="P76" s="20"/>
      <c r="Q76" s="20"/>
      <c r="R76" s="20"/>
      <c r="S76" s="20"/>
      <c r="T76" s="20"/>
      <c r="U76" s="20"/>
      <c r="V76" s="20"/>
      <c r="W76" s="20"/>
      <c r="X76" s="20"/>
      <c r="Y76" s="20"/>
      <c r="Z76" s="20"/>
      <c r="AA76" s="20"/>
      <c r="AB76" s="20"/>
      <c r="AC76" s="20"/>
      <c r="AD76" s="20"/>
    </row>
    <row r="77" spans="1:30" ht="16.5" customHeight="1">
      <c r="A77" s="20"/>
      <c r="B77" s="20"/>
      <c r="C77" s="20"/>
      <c r="D77" s="20"/>
      <c r="E77" s="20"/>
      <c r="F77" s="20"/>
      <c r="G77" s="20"/>
      <c r="H77" s="20"/>
      <c r="I77" s="131"/>
      <c r="J77" s="20"/>
      <c r="M77" s="119"/>
      <c r="N77" s="119"/>
      <c r="O77" s="20"/>
      <c r="P77" s="20"/>
      <c r="Q77" s="20"/>
      <c r="R77" s="20"/>
      <c r="S77" s="20"/>
      <c r="T77" s="20"/>
      <c r="U77" s="20"/>
      <c r="V77" s="20"/>
      <c r="W77" s="20"/>
      <c r="X77" s="20"/>
      <c r="Y77" s="20"/>
      <c r="Z77" s="20"/>
      <c r="AA77" s="20"/>
      <c r="AB77" s="20"/>
      <c r="AC77" s="20"/>
      <c r="AD77" s="20"/>
    </row>
    <row r="78" spans="1:30" ht="16.5" customHeight="1">
      <c r="A78" s="20"/>
      <c r="B78" s="20"/>
      <c r="C78" s="20"/>
      <c r="D78" s="20"/>
      <c r="E78" s="20"/>
      <c r="F78" s="20"/>
      <c r="G78" s="20"/>
      <c r="H78" s="20"/>
      <c r="I78" s="131"/>
      <c r="J78" s="20"/>
      <c r="M78" s="119"/>
      <c r="N78" s="119"/>
      <c r="O78" s="20"/>
      <c r="P78" s="20"/>
      <c r="Q78" s="20"/>
      <c r="R78" s="20"/>
      <c r="S78" s="20"/>
      <c r="T78" s="20"/>
      <c r="U78" s="20"/>
      <c r="V78" s="20"/>
      <c r="W78" s="20"/>
      <c r="X78" s="20"/>
      <c r="Y78" s="20"/>
      <c r="Z78" s="20"/>
      <c r="AA78" s="20"/>
      <c r="AB78" s="20"/>
      <c r="AC78" s="20"/>
      <c r="AD78" s="20"/>
    </row>
    <row r="79" spans="1:30" ht="16.5" customHeight="1">
      <c r="A79" s="20"/>
      <c r="B79" s="20"/>
      <c r="C79" s="20"/>
      <c r="D79" s="20"/>
      <c r="E79" s="20"/>
      <c r="F79" s="20"/>
      <c r="G79" s="20"/>
      <c r="H79" s="20"/>
      <c r="I79" s="131"/>
      <c r="J79" s="20"/>
      <c r="M79" s="119"/>
      <c r="N79" s="119"/>
      <c r="O79" s="20"/>
      <c r="P79" s="20"/>
      <c r="Q79" s="20"/>
      <c r="R79" s="20"/>
      <c r="S79" s="20"/>
      <c r="T79" s="20"/>
      <c r="U79" s="20"/>
      <c r="V79" s="20"/>
      <c r="W79" s="20"/>
      <c r="X79" s="20"/>
      <c r="Y79" s="20"/>
      <c r="Z79" s="20"/>
      <c r="AA79" s="20"/>
      <c r="AB79" s="20"/>
      <c r="AC79" s="20"/>
      <c r="AD79" s="20"/>
    </row>
    <row r="80" spans="1:30" ht="16.5" customHeight="1">
      <c r="A80" s="20"/>
      <c r="B80" s="20"/>
      <c r="C80" s="20"/>
      <c r="D80" s="20"/>
      <c r="E80" s="20"/>
      <c r="F80" s="20"/>
      <c r="G80" s="20"/>
      <c r="H80" s="20"/>
      <c r="I80" s="131"/>
      <c r="J80" s="20"/>
      <c r="M80" s="119"/>
      <c r="N80" s="119"/>
      <c r="O80" s="20"/>
      <c r="P80" s="20"/>
      <c r="Q80" s="20"/>
      <c r="R80" s="20"/>
      <c r="S80" s="20"/>
      <c r="T80" s="20"/>
      <c r="U80" s="20"/>
      <c r="V80" s="20"/>
      <c r="W80" s="20"/>
      <c r="X80" s="20"/>
      <c r="Y80" s="20"/>
      <c r="Z80" s="20"/>
      <c r="AA80" s="20"/>
      <c r="AB80" s="20"/>
      <c r="AC80" s="20"/>
      <c r="AD80" s="20"/>
    </row>
    <row r="81" spans="1:30" ht="16.5" customHeight="1">
      <c r="A81" s="20"/>
      <c r="B81" s="20"/>
      <c r="C81" s="20"/>
      <c r="D81" s="20"/>
      <c r="E81" s="20"/>
      <c r="F81" s="20"/>
      <c r="G81" s="20"/>
      <c r="H81" s="20"/>
      <c r="I81" s="131"/>
      <c r="J81" s="20"/>
      <c r="M81" s="119"/>
      <c r="N81" s="119"/>
      <c r="O81" s="20"/>
      <c r="P81" s="20"/>
      <c r="Q81" s="20"/>
      <c r="R81" s="20"/>
      <c r="S81" s="20"/>
      <c r="T81" s="20"/>
      <c r="U81" s="20"/>
      <c r="V81" s="20"/>
      <c r="W81" s="20"/>
      <c r="X81" s="20"/>
      <c r="Y81" s="20"/>
      <c r="Z81" s="20"/>
      <c r="AA81" s="20"/>
      <c r="AB81" s="20"/>
      <c r="AC81" s="20"/>
      <c r="AD81" s="20"/>
    </row>
    <row r="82" spans="1:30" ht="16.5" customHeight="1">
      <c r="A82" s="20"/>
      <c r="B82" s="20"/>
      <c r="C82" s="20"/>
      <c r="D82" s="20"/>
      <c r="E82" s="20"/>
      <c r="F82" s="20"/>
      <c r="G82" s="20"/>
      <c r="H82" s="20"/>
      <c r="I82" s="131"/>
      <c r="J82" s="20"/>
      <c r="M82" s="119"/>
      <c r="N82" s="119"/>
      <c r="O82" s="20"/>
      <c r="P82" s="20"/>
      <c r="Q82" s="20"/>
      <c r="R82" s="20"/>
      <c r="S82" s="20"/>
      <c r="T82" s="20"/>
      <c r="U82" s="20"/>
      <c r="V82" s="20"/>
      <c r="W82" s="20"/>
      <c r="X82" s="20"/>
      <c r="Y82" s="20"/>
      <c r="Z82" s="20"/>
      <c r="AA82" s="20"/>
      <c r="AB82" s="20"/>
      <c r="AC82" s="20"/>
      <c r="AD82" s="20"/>
    </row>
    <row r="83" spans="1:30" ht="16.5" customHeight="1">
      <c r="A83" s="20"/>
      <c r="B83" s="20"/>
      <c r="C83" s="20"/>
      <c r="D83" s="20"/>
      <c r="E83" s="20"/>
      <c r="F83" s="20"/>
      <c r="G83" s="20"/>
      <c r="H83" s="20"/>
      <c r="I83" s="131"/>
      <c r="J83" s="20"/>
      <c r="M83" s="119"/>
      <c r="N83" s="119"/>
      <c r="O83" s="20"/>
      <c r="P83" s="20"/>
      <c r="Q83" s="20"/>
      <c r="R83" s="20"/>
      <c r="S83" s="20"/>
      <c r="T83" s="20"/>
      <c r="U83" s="20"/>
      <c r="V83" s="20"/>
      <c r="W83" s="20"/>
      <c r="X83" s="20"/>
      <c r="Y83" s="20"/>
      <c r="Z83" s="20"/>
      <c r="AA83" s="20"/>
      <c r="AB83" s="20"/>
      <c r="AC83" s="20"/>
      <c r="AD83" s="20"/>
    </row>
    <row r="84" spans="1:30" ht="16.5" customHeight="1">
      <c r="A84" s="20"/>
      <c r="B84" s="20"/>
      <c r="C84" s="20"/>
      <c r="D84" s="20"/>
      <c r="E84" s="20"/>
      <c r="F84" s="20"/>
      <c r="G84" s="20"/>
      <c r="H84" s="20"/>
      <c r="I84" s="131"/>
      <c r="J84" s="20"/>
      <c r="M84" s="119"/>
      <c r="N84" s="119"/>
      <c r="O84" s="20"/>
      <c r="P84" s="20"/>
      <c r="Q84" s="20"/>
      <c r="R84" s="20"/>
      <c r="S84" s="20"/>
      <c r="T84" s="20"/>
      <c r="U84" s="20"/>
      <c r="V84" s="20"/>
      <c r="W84" s="20"/>
      <c r="X84" s="20"/>
      <c r="Y84" s="20"/>
      <c r="Z84" s="20"/>
      <c r="AA84" s="20"/>
      <c r="AB84" s="20"/>
      <c r="AC84" s="20"/>
      <c r="AD84" s="20"/>
    </row>
    <row r="85" spans="1:30" ht="16.5" customHeight="1">
      <c r="A85" s="20"/>
      <c r="B85" s="20"/>
      <c r="C85" s="20"/>
      <c r="D85" s="20"/>
      <c r="E85" s="20"/>
      <c r="F85" s="20"/>
      <c r="G85" s="20"/>
      <c r="H85" s="20"/>
      <c r="I85" s="131"/>
      <c r="J85" s="20"/>
      <c r="M85" s="119"/>
      <c r="N85" s="119"/>
      <c r="O85" s="20"/>
      <c r="P85" s="20"/>
      <c r="Q85" s="20"/>
      <c r="R85" s="20"/>
      <c r="S85" s="20"/>
      <c r="T85" s="20"/>
      <c r="U85" s="20"/>
      <c r="V85" s="20"/>
      <c r="W85" s="20"/>
      <c r="X85" s="20"/>
      <c r="Y85" s="20"/>
      <c r="Z85" s="20"/>
      <c r="AA85" s="20"/>
      <c r="AB85" s="20"/>
      <c r="AC85" s="20"/>
      <c r="AD85" s="20"/>
    </row>
    <row r="86" spans="1:30" ht="16.5" customHeight="1">
      <c r="A86" s="20"/>
      <c r="B86" s="20"/>
      <c r="C86" s="20"/>
      <c r="D86" s="20"/>
      <c r="E86" s="20"/>
      <c r="F86" s="20"/>
      <c r="G86" s="20"/>
      <c r="H86" s="20"/>
      <c r="I86" s="131"/>
      <c r="J86" s="20"/>
      <c r="M86" s="119"/>
      <c r="N86" s="119"/>
      <c r="O86" s="20"/>
      <c r="P86" s="20"/>
      <c r="Q86" s="20"/>
      <c r="R86" s="20"/>
      <c r="S86" s="20"/>
      <c r="T86" s="20"/>
      <c r="U86" s="20"/>
      <c r="V86" s="20"/>
      <c r="W86" s="20"/>
      <c r="X86" s="20"/>
      <c r="Y86" s="20"/>
      <c r="Z86" s="20"/>
      <c r="AA86" s="20"/>
      <c r="AB86" s="20"/>
      <c r="AC86" s="20"/>
      <c r="AD86" s="20"/>
    </row>
    <row r="87" spans="1:30" ht="16.5" customHeight="1">
      <c r="A87" s="20"/>
      <c r="B87" s="20"/>
      <c r="C87" s="20"/>
      <c r="D87" s="20"/>
      <c r="E87" s="20"/>
      <c r="F87" s="20"/>
      <c r="G87" s="20"/>
      <c r="H87" s="20"/>
      <c r="I87" s="131"/>
      <c r="J87" s="20"/>
      <c r="M87" s="119"/>
      <c r="N87" s="119"/>
      <c r="O87" s="20"/>
      <c r="P87" s="20"/>
      <c r="Q87" s="20"/>
      <c r="R87" s="20"/>
      <c r="S87" s="20"/>
      <c r="T87" s="20"/>
      <c r="U87" s="20"/>
      <c r="V87" s="20"/>
      <c r="W87" s="20"/>
      <c r="X87" s="20"/>
      <c r="Y87" s="20"/>
      <c r="Z87" s="20"/>
      <c r="AA87" s="20"/>
      <c r="AB87" s="20"/>
      <c r="AC87" s="20"/>
      <c r="AD87" s="20"/>
    </row>
    <row r="88" spans="1:30" ht="16.5" customHeight="1">
      <c r="A88" s="20"/>
      <c r="B88" s="20"/>
      <c r="C88" s="20"/>
      <c r="D88" s="20"/>
      <c r="E88" s="20"/>
      <c r="F88" s="20"/>
      <c r="G88" s="20"/>
      <c r="H88" s="20"/>
      <c r="I88" s="131"/>
      <c r="J88" s="20"/>
      <c r="M88" s="119"/>
      <c r="N88" s="119"/>
      <c r="O88" s="20"/>
      <c r="P88" s="20"/>
      <c r="Q88" s="20"/>
      <c r="R88" s="20"/>
      <c r="S88" s="20"/>
      <c r="T88" s="20"/>
      <c r="U88" s="20"/>
      <c r="V88" s="20"/>
      <c r="W88" s="20"/>
      <c r="X88" s="20"/>
      <c r="Y88" s="20"/>
      <c r="Z88" s="20"/>
      <c r="AA88" s="20"/>
      <c r="AB88" s="20"/>
      <c r="AC88" s="20"/>
      <c r="AD88" s="20"/>
    </row>
    <row r="89" spans="1:30" ht="16.5" customHeight="1">
      <c r="A89" s="20"/>
      <c r="B89" s="20"/>
      <c r="C89" s="20"/>
      <c r="D89" s="20"/>
      <c r="E89" s="20"/>
      <c r="F89" s="20"/>
      <c r="G89" s="20"/>
      <c r="H89" s="20"/>
      <c r="I89" s="131"/>
      <c r="J89" s="20"/>
      <c r="M89" s="119"/>
      <c r="N89" s="119"/>
      <c r="O89" s="20"/>
      <c r="P89" s="20"/>
      <c r="Q89" s="20"/>
      <c r="R89" s="20"/>
      <c r="S89" s="20"/>
      <c r="T89" s="20"/>
      <c r="U89" s="20"/>
      <c r="V89" s="20"/>
      <c r="W89" s="20"/>
      <c r="X89" s="20"/>
      <c r="Y89" s="20"/>
      <c r="Z89" s="20"/>
      <c r="AA89" s="20"/>
      <c r="AB89" s="20"/>
      <c r="AC89" s="20"/>
      <c r="AD89" s="20"/>
    </row>
    <row r="90" spans="1:30" ht="16.5" customHeight="1">
      <c r="A90" s="20"/>
      <c r="B90" s="20"/>
      <c r="C90" s="20"/>
      <c r="D90" s="20"/>
      <c r="E90" s="20"/>
      <c r="F90" s="20"/>
      <c r="G90" s="20"/>
      <c r="H90" s="20"/>
      <c r="I90" s="131"/>
      <c r="J90" s="20"/>
      <c r="M90" s="119"/>
      <c r="N90" s="119"/>
      <c r="O90" s="20"/>
      <c r="P90" s="20"/>
      <c r="Q90" s="20"/>
      <c r="R90" s="20"/>
      <c r="S90" s="20"/>
      <c r="T90" s="20"/>
      <c r="U90" s="20"/>
      <c r="V90" s="20"/>
      <c r="W90" s="20"/>
      <c r="X90" s="20"/>
      <c r="Y90" s="20"/>
      <c r="Z90" s="20"/>
      <c r="AA90" s="20"/>
      <c r="AB90" s="20"/>
      <c r="AC90" s="20"/>
      <c r="AD90" s="20"/>
    </row>
    <row r="91" spans="1:30" ht="16.5" customHeight="1">
      <c r="A91" s="20"/>
      <c r="B91" s="20"/>
      <c r="C91" s="20"/>
      <c r="D91" s="20"/>
      <c r="E91" s="20"/>
      <c r="F91" s="20"/>
      <c r="G91" s="20"/>
      <c r="H91" s="20"/>
      <c r="I91" s="131"/>
      <c r="J91" s="20"/>
      <c r="M91" s="119"/>
      <c r="N91" s="119"/>
      <c r="O91" s="20"/>
      <c r="P91" s="20"/>
      <c r="Q91" s="20"/>
      <c r="R91" s="20"/>
      <c r="S91" s="20"/>
      <c r="T91" s="20"/>
      <c r="U91" s="20"/>
      <c r="V91" s="20"/>
      <c r="W91" s="20"/>
      <c r="X91" s="20"/>
      <c r="Y91" s="20"/>
      <c r="Z91" s="20"/>
      <c r="AA91" s="20"/>
      <c r="AB91" s="20"/>
      <c r="AC91" s="20"/>
      <c r="AD91" s="20"/>
    </row>
    <row r="92" spans="1:30" ht="16.5" customHeight="1">
      <c r="A92" s="20"/>
      <c r="B92" s="20"/>
      <c r="C92" s="20"/>
      <c r="D92" s="20"/>
      <c r="E92" s="20"/>
      <c r="F92" s="20"/>
      <c r="G92" s="20"/>
      <c r="H92" s="20"/>
      <c r="I92" s="131"/>
      <c r="J92" s="20"/>
      <c r="M92" s="119"/>
      <c r="N92" s="119"/>
      <c r="O92" s="20"/>
      <c r="P92" s="20"/>
      <c r="Q92" s="20"/>
      <c r="R92" s="20"/>
      <c r="S92" s="20"/>
      <c r="T92" s="20"/>
      <c r="U92" s="20"/>
      <c r="V92" s="20"/>
      <c r="W92" s="20"/>
      <c r="X92" s="20"/>
      <c r="Y92" s="20"/>
      <c r="Z92" s="20"/>
      <c r="AA92" s="20"/>
      <c r="AB92" s="20"/>
      <c r="AC92" s="20"/>
      <c r="AD92" s="20"/>
    </row>
    <row r="93" spans="1:30" ht="16.5" customHeight="1">
      <c r="A93" s="20"/>
      <c r="B93" s="20"/>
      <c r="C93" s="20"/>
      <c r="D93" s="20"/>
      <c r="E93" s="20"/>
      <c r="F93" s="20"/>
      <c r="G93" s="20"/>
      <c r="H93" s="20"/>
      <c r="I93" s="131"/>
      <c r="J93" s="20"/>
      <c r="M93" s="119"/>
      <c r="N93" s="119"/>
      <c r="O93" s="20"/>
      <c r="P93" s="20"/>
      <c r="Q93" s="20"/>
      <c r="R93" s="20"/>
      <c r="S93" s="20"/>
      <c r="T93" s="20"/>
      <c r="U93" s="20"/>
      <c r="V93" s="20"/>
      <c r="W93" s="20"/>
      <c r="X93" s="20"/>
      <c r="Y93" s="20"/>
      <c r="Z93" s="20"/>
      <c r="AA93" s="20"/>
      <c r="AB93" s="20"/>
      <c r="AC93" s="20"/>
      <c r="AD93" s="20"/>
    </row>
    <row r="94" spans="1:30" ht="16.5" customHeight="1">
      <c r="A94" s="20"/>
      <c r="B94" s="20"/>
      <c r="C94" s="20"/>
      <c r="D94" s="20"/>
      <c r="E94" s="20"/>
      <c r="F94" s="20"/>
      <c r="G94" s="20"/>
      <c r="H94" s="20"/>
      <c r="I94" s="131"/>
      <c r="J94" s="20"/>
      <c r="M94" s="119"/>
      <c r="N94" s="119"/>
      <c r="O94" s="20"/>
      <c r="P94" s="20"/>
      <c r="Q94" s="20"/>
      <c r="R94" s="20"/>
      <c r="S94" s="20"/>
      <c r="T94" s="20"/>
      <c r="U94" s="20"/>
      <c r="V94" s="20"/>
      <c r="W94" s="20"/>
      <c r="X94" s="20"/>
      <c r="Y94" s="20"/>
      <c r="Z94" s="20"/>
      <c r="AA94" s="20"/>
      <c r="AB94" s="20"/>
      <c r="AC94" s="20"/>
      <c r="AD94" s="20"/>
    </row>
    <row r="95" spans="1:30" ht="16.5" customHeight="1">
      <c r="A95" s="20"/>
      <c r="B95" s="20"/>
      <c r="C95" s="20"/>
      <c r="D95" s="20"/>
      <c r="E95" s="20"/>
      <c r="F95" s="20"/>
      <c r="G95" s="20"/>
      <c r="H95" s="20"/>
      <c r="I95" s="131"/>
      <c r="J95" s="20"/>
      <c r="M95" s="119"/>
      <c r="N95" s="119"/>
      <c r="O95" s="20"/>
      <c r="P95" s="20"/>
      <c r="Q95" s="20"/>
      <c r="R95" s="20"/>
      <c r="S95" s="20"/>
      <c r="T95" s="20"/>
      <c r="U95" s="20"/>
      <c r="V95" s="20"/>
      <c r="W95" s="20"/>
      <c r="X95" s="20"/>
      <c r="Y95" s="20"/>
      <c r="Z95" s="20"/>
      <c r="AA95" s="20"/>
      <c r="AB95" s="20"/>
      <c r="AC95" s="20"/>
      <c r="AD95" s="20"/>
    </row>
    <row r="96" spans="1:30" ht="16.5" customHeight="1">
      <c r="A96" s="20"/>
      <c r="B96" s="20"/>
      <c r="C96" s="20"/>
      <c r="D96" s="20"/>
      <c r="E96" s="20"/>
      <c r="F96" s="20"/>
      <c r="G96" s="20"/>
      <c r="H96" s="20"/>
      <c r="I96" s="131"/>
      <c r="J96" s="20"/>
      <c r="M96" s="119"/>
      <c r="N96" s="119"/>
      <c r="O96" s="20"/>
      <c r="P96" s="20"/>
      <c r="Q96" s="20"/>
      <c r="R96" s="20"/>
      <c r="S96" s="20"/>
      <c r="T96" s="20"/>
      <c r="U96" s="20"/>
      <c r="V96" s="20"/>
      <c r="W96" s="20"/>
      <c r="X96" s="20"/>
      <c r="Y96" s="20"/>
      <c r="Z96" s="20"/>
      <c r="AA96" s="20"/>
      <c r="AB96" s="20"/>
      <c r="AC96" s="20"/>
      <c r="AD96" s="20"/>
    </row>
    <row r="97" spans="1:30" ht="16.5" customHeight="1">
      <c r="A97" s="20"/>
      <c r="B97" s="20"/>
      <c r="C97" s="20"/>
      <c r="D97" s="20"/>
      <c r="E97" s="20"/>
      <c r="F97" s="20"/>
      <c r="G97" s="20"/>
      <c r="H97" s="20"/>
      <c r="I97" s="131"/>
      <c r="J97" s="20"/>
      <c r="M97" s="119"/>
      <c r="N97" s="119"/>
      <c r="O97" s="20"/>
      <c r="P97" s="20"/>
      <c r="Q97" s="20"/>
      <c r="R97" s="20"/>
      <c r="S97" s="20"/>
      <c r="T97" s="20"/>
      <c r="U97" s="20"/>
      <c r="V97" s="20"/>
      <c r="W97" s="20"/>
      <c r="X97" s="20"/>
      <c r="Y97" s="20"/>
      <c r="Z97" s="20"/>
      <c r="AA97" s="20"/>
      <c r="AB97" s="20"/>
      <c r="AC97" s="20"/>
      <c r="AD97" s="20"/>
    </row>
    <row r="98" spans="1:30" ht="16.5" customHeight="1">
      <c r="A98" s="20"/>
      <c r="B98" s="20"/>
      <c r="C98" s="20"/>
      <c r="D98" s="20"/>
      <c r="E98" s="20"/>
      <c r="F98" s="20"/>
      <c r="G98" s="20"/>
      <c r="H98" s="20"/>
      <c r="I98" s="131"/>
      <c r="J98" s="20"/>
      <c r="M98" s="119"/>
      <c r="N98" s="119"/>
      <c r="O98" s="20"/>
      <c r="P98" s="20"/>
      <c r="Q98" s="20"/>
      <c r="R98" s="20"/>
      <c r="S98" s="20"/>
      <c r="T98" s="20"/>
      <c r="U98" s="20"/>
      <c r="V98" s="20"/>
      <c r="W98" s="20"/>
      <c r="X98" s="20"/>
      <c r="Y98" s="20"/>
      <c r="Z98" s="20"/>
      <c r="AA98" s="20"/>
      <c r="AB98" s="20"/>
      <c r="AC98" s="20"/>
      <c r="AD98" s="20"/>
    </row>
    <row r="99" spans="1:30" ht="16.5" customHeight="1">
      <c r="A99" s="20"/>
      <c r="B99" s="20"/>
      <c r="C99" s="20"/>
      <c r="D99" s="20"/>
      <c r="E99" s="20"/>
      <c r="F99" s="20"/>
      <c r="G99" s="20"/>
      <c r="H99" s="20"/>
      <c r="I99" s="131"/>
      <c r="J99" s="20"/>
      <c r="M99" s="119"/>
      <c r="N99" s="119"/>
      <c r="O99" s="20"/>
      <c r="P99" s="20"/>
      <c r="Q99" s="20"/>
      <c r="R99" s="20"/>
      <c r="S99" s="20"/>
      <c r="T99" s="20"/>
      <c r="U99" s="20"/>
      <c r="V99" s="20"/>
      <c r="W99" s="20"/>
      <c r="X99" s="20"/>
      <c r="Y99" s="20"/>
      <c r="Z99" s="20"/>
      <c r="AA99" s="20"/>
      <c r="AB99" s="20"/>
      <c r="AC99" s="20"/>
      <c r="AD99" s="20"/>
    </row>
    <row r="100" spans="1:30" ht="16.5" customHeight="1">
      <c r="A100" s="20"/>
      <c r="B100" s="20"/>
      <c r="C100" s="20"/>
      <c r="D100" s="20"/>
      <c r="E100" s="20"/>
      <c r="F100" s="20"/>
      <c r="G100" s="20"/>
      <c r="H100" s="20"/>
      <c r="I100" s="131"/>
      <c r="J100" s="20"/>
      <c r="M100" s="119"/>
      <c r="N100" s="119"/>
      <c r="O100" s="20"/>
      <c r="P100" s="20"/>
      <c r="Q100" s="20"/>
      <c r="R100" s="20"/>
      <c r="S100" s="20"/>
      <c r="T100" s="20"/>
      <c r="U100" s="20"/>
      <c r="V100" s="20"/>
      <c r="W100" s="20"/>
      <c r="X100" s="20"/>
      <c r="Y100" s="20"/>
      <c r="Z100" s="20"/>
      <c r="AA100" s="20"/>
      <c r="AB100" s="20"/>
      <c r="AC100" s="20"/>
      <c r="AD100" s="20"/>
    </row>
    <row r="101" spans="1:30" ht="16.5" customHeight="1">
      <c r="A101" s="20"/>
      <c r="B101" s="20"/>
      <c r="C101" s="20"/>
      <c r="D101" s="20"/>
      <c r="E101" s="20"/>
      <c r="F101" s="20"/>
      <c r="G101" s="20"/>
      <c r="H101" s="20"/>
      <c r="I101" s="131"/>
      <c r="J101" s="20"/>
      <c r="M101" s="119"/>
      <c r="N101" s="119"/>
      <c r="O101" s="20"/>
      <c r="P101" s="20"/>
      <c r="Q101" s="20"/>
      <c r="R101" s="20"/>
      <c r="S101" s="20"/>
      <c r="T101" s="20"/>
      <c r="U101" s="20"/>
      <c r="V101" s="20"/>
      <c r="W101" s="20"/>
      <c r="X101" s="20"/>
      <c r="Y101" s="20"/>
      <c r="Z101" s="20"/>
      <c r="AA101" s="20"/>
      <c r="AB101" s="20"/>
      <c r="AC101" s="20"/>
      <c r="AD101" s="20"/>
    </row>
    <row r="102" spans="1:30" ht="16.5" customHeight="1">
      <c r="A102" s="20"/>
      <c r="B102" s="20"/>
      <c r="C102" s="20"/>
      <c r="D102" s="20"/>
      <c r="E102" s="20"/>
      <c r="F102" s="20"/>
      <c r="G102" s="20"/>
      <c r="H102" s="20"/>
      <c r="I102" s="131"/>
      <c r="J102" s="20"/>
      <c r="M102" s="119"/>
      <c r="N102" s="119"/>
      <c r="O102" s="20"/>
      <c r="P102" s="20"/>
      <c r="Q102" s="20"/>
      <c r="R102" s="20"/>
      <c r="S102" s="20"/>
      <c r="T102" s="20"/>
      <c r="U102" s="20"/>
      <c r="V102" s="20"/>
      <c r="W102" s="20"/>
      <c r="X102" s="20"/>
      <c r="Y102" s="20"/>
      <c r="Z102" s="20"/>
      <c r="AA102" s="20"/>
      <c r="AB102" s="20"/>
      <c r="AC102" s="20"/>
      <c r="AD102" s="20"/>
    </row>
    <row r="103" spans="1:30" ht="16.5" customHeight="1">
      <c r="A103" s="20"/>
      <c r="B103" s="20"/>
      <c r="C103" s="20"/>
      <c r="D103" s="20"/>
      <c r="E103" s="20"/>
      <c r="F103" s="20"/>
      <c r="G103" s="20"/>
      <c r="H103" s="20"/>
      <c r="I103" s="131"/>
      <c r="J103" s="20"/>
      <c r="M103" s="119"/>
      <c r="N103" s="119"/>
      <c r="O103" s="20"/>
      <c r="P103" s="20"/>
      <c r="Q103" s="20"/>
      <c r="R103" s="20"/>
      <c r="S103" s="20"/>
      <c r="T103" s="20"/>
      <c r="U103" s="20"/>
      <c r="V103" s="20"/>
      <c r="W103" s="20"/>
      <c r="X103" s="20"/>
      <c r="Y103" s="20"/>
      <c r="Z103" s="20"/>
      <c r="AA103" s="20"/>
      <c r="AB103" s="20"/>
      <c r="AC103" s="20"/>
      <c r="AD103" s="20"/>
    </row>
    <row r="104" spans="1:30" ht="16.5" customHeight="1">
      <c r="A104" s="20"/>
      <c r="B104" s="20"/>
      <c r="C104" s="20"/>
      <c r="D104" s="20"/>
      <c r="E104" s="20"/>
      <c r="F104" s="20"/>
      <c r="G104" s="20"/>
      <c r="H104" s="20"/>
      <c r="I104" s="131"/>
      <c r="J104" s="20"/>
      <c r="M104" s="119"/>
      <c r="N104" s="119"/>
      <c r="O104" s="20"/>
      <c r="P104" s="20"/>
      <c r="Q104" s="20"/>
      <c r="R104" s="20"/>
      <c r="S104" s="20"/>
      <c r="T104" s="20"/>
      <c r="U104" s="20"/>
      <c r="V104" s="20"/>
      <c r="W104" s="20"/>
      <c r="X104" s="20"/>
      <c r="Y104" s="20"/>
      <c r="Z104" s="20"/>
      <c r="AA104" s="20"/>
      <c r="AB104" s="20"/>
      <c r="AC104" s="20"/>
      <c r="AD104" s="20"/>
    </row>
    <row r="105" spans="1:30" ht="16.5" customHeight="1">
      <c r="A105" s="20"/>
      <c r="B105" s="20"/>
      <c r="C105" s="20"/>
      <c r="D105" s="20"/>
      <c r="E105" s="20"/>
      <c r="F105" s="20"/>
      <c r="G105" s="20"/>
      <c r="H105" s="20"/>
      <c r="I105" s="131"/>
      <c r="J105" s="20"/>
      <c r="M105" s="119"/>
      <c r="N105" s="119"/>
      <c r="O105" s="20"/>
      <c r="P105" s="20"/>
      <c r="Q105" s="20"/>
      <c r="R105" s="20"/>
      <c r="S105" s="20"/>
      <c r="T105" s="20"/>
      <c r="U105" s="20"/>
      <c r="V105" s="20"/>
      <c r="W105" s="20"/>
      <c r="X105" s="20"/>
      <c r="Y105" s="20"/>
      <c r="Z105" s="20"/>
      <c r="AA105" s="20"/>
      <c r="AB105" s="20"/>
      <c r="AC105" s="20"/>
      <c r="AD105" s="20"/>
    </row>
    <row r="106" spans="1:30" ht="16.5" customHeight="1">
      <c r="A106" s="20"/>
      <c r="B106" s="20"/>
      <c r="C106" s="20"/>
      <c r="D106" s="20"/>
      <c r="E106" s="20"/>
      <c r="F106" s="20"/>
      <c r="G106" s="20"/>
      <c r="H106" s="20"/>
      <c r="I106" s="131"/>
      <c r="J106" s="20"/>
      <c r="M106" s="119"/>
      <c r="N106" s="119"/>
      <c r="O106" s="20"/>
      <c r="P106" s="20"/>
      <c r="Q106" s="20"/>
      <c r="R106" s="20"/>
      <c r="S106" s="20"/>
      <c r="T106" s="20"/>
      <c r="U106" s="20"/>
      <c r="V106" s="20"/>
      <c r="W106" s="20"/>
      <c r="X106" s="20"/>
      <c r="Y106" s="20"/>
      <c r="Z106" s="20"/>
      <c r="AA106" s="20"/>
      <c r="AB106" s="20"/>
      <c r="AC106" s="20"/>
      <c r="AD106" s="20"/>
    </row>
    <row r="107" spans="1:30" ht="16.5" customHeight="1">
      <c r="A107" s="20"/>
      <c r="B107" s="20"/>
      <c r="C107" s="20"/>
      <c r="D107" s="20"/>
      <c r="E107" s="20"/>
      <c r="F107" s="20"/>
      <c r="G107" s="20"/>
      <c r="H107" s="20"/>
      <c r="I107" s="131"/>
      <c r="J107" s="20"/>
      <c r="M107" s="119"/>
      <c r="N107" s="119"/>
      <c r="O107" s="20"/>
      <c r="P107" s="20"/>
      <c r="Q107" s="20"/>
      <c r="R107" s="20"/>
      <c r="S107" s="20"/>
      <c r="T107" s="20"/>
      <c r="U107" s="20"/>
      <c r="V107" s="20"/>
      <c r="W107" s="20"/>
      <c r="X107" s="20"/>
      <c r="Y107" s="20"/>
      <c r="Z107" s="20"/>
      <c r="AA107" s="20"/>
      <c r="AB107" s="20"/>
      <c r="AC107" s="20"/>
      <c r="AD107" s="20"/>
    </row>
    <row r="108" spans="1:30" ht="16.5" customHeight="1">
      <c r="A108" s="20"/>
      <c r="B108" s="20"/>
      <c r="C108" s="20"/>
      <c r="D108" s="20"/>
      <c r="E108" s="20"/>
      <c r="F108" s="20"/>
      <c r="G108" s="20"/>
      <c r="H108" s="20"/>
      <c r="I108" s="131"/>
      <c r="J108" s="20"/>
      <c r="M108" s="119"/>
      <c r="N108" s="119"/>
      <c r="O108" s="20"/>
      <c r="P108" s="20"/>
      <c r="Q108" s="20"/>
      <c r="R108" s="20"/>
      <c r="S108" s="20"/>
      <c r="T108" s="20"/>
      <c r="U108" s="20"/>
      <c r="V108" s="20"/>
      <c r="W108" s="20"/>
      <c r="X108" s="20"/>
      <c r="Y108" s="20"/>
      <c r="Z108" s="20"/>
      <c r="AA108" s="20"/>
      <c r="AB108" s="20"/>
      <c r="AC108" s="20"/>
      <c r="AD108" s="20"/>
    </row>
    <row r="109" spans="1:30" ht="16.5" customHeight="1">
      <c r="A109" s="20"/>
      <c r="B109" s="20"/>
      <c r="C109" s="20"/>
      <c r="D109" s="20"/>
      <c r="E109" s="20"/>
      <c r="F109" s="20"/>
      <c r="G109" s="20"/>
      <c r="H109" s="20"/>
      <c r="I109" s="131"/>
      <c r="J109" s="20"/>
      <c r="M109" s="119"/>
      <c r="N109" s="119"/>
      <c r="O109" s="20"/>
      <c r="P109" s="20"/>
      <c r="Q109" s="20"/>
      <c r="R109" s="20"/>
      <c r="S109" s="20"/>
      <c r="T109" s="20"/>
      <c r="U109" s="20"/>
      <c r="V109" s="20"/>
      <c r="W109" s="20"/>
      <c r="X109" s="20"/>
      <c r="Y109" s="20"/>
      <c r="Z109" s="20"/>
      <c r="AA109" s="20"/>
      <c r="AB109" s="20"/>
      <c r="AC109" s="20"/>
      <c r="AD109" s="20"/>
    </row>
    <row r="110" spans="1:30" ht="16.5" customHeight="1">
      <c r="A110" s="20"/>
      <c r="B110" s="20"/>
      <c r="C110" s="20"/>
      <c r="D110" s="20"/>
      <c r="E110" s="20"/>
      <c r="F110" s="20"/>
      <c r="G110" s="20"/>
      <c r="H110" s="20"/>
      <c r="I110" s="131"/>
      <c r="J110" s="20"/>
      <c r="M110" s="119"/>
      <c r="N110" s="119"/>
      <c r="O110" s="20"/>
      <c r="P110" s="20"/>
      <c r="Q110" s="20"/>
      <c r="R110" s="20"/>
      <c r="S110" s="20"/>
      <c r="T110" s="20"/>
      <c r="U110" s="20"/>
      <c r="V110" s="20"/>
      <c r="W110" s="20"/>
      <c r="X110" s="20"/>
      <c r="Y110" s="20"/>
      <c r="Z110" s="20"/>
      <c r="AA110" s="20"/>
      <c r="AB110" s="20"/>
      <c r="AC110" s="20"/>
      <c r="AD110" s="20"/>
    </row>
    <row r="111" spans="1:30" ht="16.5" customHeight="1">
      <c r="A111" s="20"/>
      <c r="B111" s="20"/>
      <c r="C111" s="20"/>
      <c r="D111" s="20"/>
      <c r="E111" s="20"/>
      <c r="F111" s="20"/>
      <c r="G111" s="20"/>
      <c r="H111" s="20"/>
      <c r="I111" s="131"/>
      <c r="J111" s="20"/>
      <c r="M111" s="119"/>
      <c r="N111" s="119"/>
      <c r="O111" s="20"/>
      <c r="P111" s="20"/>
      <c r="Q111" s="20"/>
      <c r="R111" s="20"/>
      <c r="S111" s="20"/>
      <c r="T111" s="20"/>
      <c r="U111" s="20"/>
      <c r="V111" s="20"/>
      <c r="W111" s="20"/>
      <c r="X111" s="20"/>
      <c r="Y111" s="20"/>
      <c r="Z111" s="20"/>
      <c r="AA111" s="20"/>
      <c r="AB111" s="20"/>
      <c r="AC111" s="20"/>
      <c r="AD111" s="20"/>
    </row>
    <row r="112" spans="1:30" ht="16.5" customHeight="1">
      <c r="A112" s="20"/>
      <c r="B112" s="20"/>
      <c r="C112" s="20"/>
      <c r="D112" s="20"/>
      <c r="E112" s="20"/>
      <c r="F112" s="20"/>
      <c r="G112" s="20"/>
      <c r="H112" s="20"/>
      <c r="I112" s="131"/>
      <c r="J112" s="20"/>
      <c r="M112" s="119"/>
      <c r="N112" s="119"/>
      <c r="O112" s="20"/>
      <c r="P112" s="20"/>
      <c r="Q112" s="20"/>
      <c r="R112" s="20"/>
      <c r="S112" s="20"/>
      <c r="T112" s="20"/>
      <c r="U112" s="20"/>
      <c r="V112" s="20"/>
      <c r="W112" s="20"/>
      <c r="X112" s="20"/>
      <c r="Y112" s="20"/>
      <c r="Z112" s="20"/>
      <c r="AA112" s="20"/>
      <c r="AB112" s="20"/>
      <c r="AC112" s="20"/>
      <c r="AD112" s="20"/>
    </row>
    <row r="113" spans="1:30" ht="16.5" customHeight="1">
      <c r="A113" s="20"/>
      <c r="B113" s="20"/>
      <c r="C113" s="20"/>
      <c r="D113" s="20"/>
      <c r="E113" s="20"/>
      <c r="F113" s="20"/>
      <c r="G113" s="20"/>
      <c r="H113" s="20"/>
      <c r="I113" s="131"/>
      <c r="J113" s="20"/>
      <c r="M113" s="119"/>
      <c r="N113" s="119"/>
      <c r="O113" s="20"/>
      <c r="P113" s="20"/>
      <c r="Q113" s="20"/>
      <c r="R113" s="20"/>
      <c r="S113" s="20"/>
      <c r="T113" s="20"/>
      <c r="U113" s="20"/>
      <c r="V113" s="20"/>
      <c r="W113" s="20"/>
      <c r="X113" s="20"/>
      <c r="Y113" s="20"/>
      <c r="Z113" s="20"/>
      <c r="AA113" s="20"/>
      <c r="AB113" s="20"/>
      <c r="AC113" s="20"/>
      <c r="AD113" s="20"/>
    </row>
    <row r="114" spans="1:30" ht="16.5" customHeight="1">
      <c r="A114" s="20"/>
      <c r="B114" s="20"/>
      <c r="C114" s="20"/>
      <c r="D114" s="20"/>
      <c r="E114" s="20"/>
      <c r="F114" s="20"/>
      <c r="G114" s="20"/>
      <c r="H114" s="20"/>
      <c r="I114" s="131"/>
      <c r="J114" s="20"/>
      <c r="M114" s="119"/>
      <c r="N114" s="119"/>
      <c r="O114" s="20"/>
      <c r="P114" s="20"/>
      <c r="Q114" s="20"/>
      <c r="R114" s="20"/>
      <c r="S114" s="20"/>
      <c r="T114" s="20"/>
      <c r="U114" s="20"/>
      <c r="V114" s="20"/>
      <c r="W114" s="20"/>
      <c r="X114" s="20"/>
      <c r="Y114" s="20"/>
      <c r="Z114" s="20"/>
      <c r="AA114" s="20"/>
      <c r="AB114" s="20"/>
      <c r="AC114" s="20"/>
      <c r="AD114" s="20"/>
    </row>
    <row r="115" spans="1:30" ht="16.5" customHeight="1">
      <c r="A115" s="20"/>
      <c r="B115" s="20"/>
      <c r="C115" s="20"/>
      <c r="D115" s="20"/>
      <c r="E115" s="20"/>
      <c r="F115" s="20"/>
      <c r="G115" s="20"/>
      <c r="H115" s="20"/>
      <c r="I115" s="131"/>
      <c r="J115" s="20"/>
      <c r="M115" s="119"/>
      <c r="N115" s="119"/>
      <c r="O115" s="20"/>
      <c r="P115" s="20"/>
      <c r="Q115" s="20"/>
      <c r="R115" s="20"/>
      <c r="S115" s="20"/>
      <c r="T115" s="20"/>
      <c r="U115" s="20"/>
      <c r="V115" s="20"/>
      <c r="W115" s="20"/>
      <c r="X115" s="20"/>
      <c r="Y115" s="20"/>
      <c r="Z115" s="20"/>
      <c r="AA115" s="20"/>
      <c r="AB115" s="20"/>
      <c r="AC115" s="20"/>
      <c r="AD115" s="20"/>
    </row>
    <row r="116" spans="1:30" ht="16.5" customHeight="1">
      <c r="A116" s="20"/>
      <c r="B116" s="20"/>
      <c r="C116" s="20"/>
      <c r="D116" s="20"/>
      <c r="E116" s="20"/>
      <c r="F116" s="20"/>
      <c r="G116" s="20"/>
      <c r="H116" s="20"/>
      <c r="I116" s="131"/>
      <c r="J116" s="20"/>
      <c r="M116" s="119"/>
      <c r="N116" s="119"/>
      <c r="O116" s="20"/>
      <c r="P116" s="20"/>
      <c r="Q116" s="20"/>
      <c r="R116" s="20"/>
      <c r="S116" s="20"/>
      <c r="T116" s="20"/>
      <c r="U116" s="20"/>
      <c r="V116" s="20"/>
      <c r="W116" s="20"/>
      <c r="X116" s="20"/>
      <c r="Y116" s="20"/>
      <c r="Z116" s="20"/>
      <c r="AA116" s="20"/>
      <c r="AB116" s="20"/>
      <c r="AC116" s="20"/>
      <c r="AD116" s="20"/>
    </row>
    <row r="117" spans="1:30" ht="16.5" customHeight="1">
      <c r="A117" s="20"/>
      <c r="B117" s="20"/>
      <c r="C117" s="20"/>
      <c r="D117" s="20"/>
      <c r="E117" s="20"/>
      <c r="F117" s="20"/>
      <c r="G117" s="20"/>
      <c r="H117" s="20"/>
      <c r="I117" s="131"/>
      <c r="J117" s="20"/>
      <c r="M117" s="119"/>
      <c r="N117" s="119"/>
      <c r="O117" s="20"/>
      <c r="P117" s="20"/>
      <c r="Q117" s="20"/>
      <c r="R117" s="20"/>
      <c r="S117" s="20"/>
      <c r="T117" s="20"/>
      <c r="U117" s="20"/>
      <c r="V117" s="20"/>
      <c r="W117" s="20"/>
      <c r="X117" s="20"/>
      <c r="Y117" s="20"/>
      <c r="Z117" s="20"/>
      <c r="AA117" s="20"/>
      <c r="AB117" s="20"/>
      <c r="AC117" s="20"/>
      <c r="AD117" s="20"/>
    </row>
    <row r="118" spans="1:30" ht="16.5" customHeight="1">
      <c r="A118" s="20"/>
      <c r="B118" s="20"/>
      <c r="C118" s="20"/>
      <c r="D118" s="20"/>
      <c r="E118" s="20"/>
      <c r="F118" s="20"/>
      <c r="G118" s="20"/>
      <c r="H118" s="20"/>
      <c r="I118" s="131"/>
      <c r="J118" s="20"/>
      <c r="M118" s="119"/>
      <c r="N118" s="119"/>
      <c r="O118" s="20"/>
      <c r="P118" s="20"/>
      <c r="Q118" s="20"/>
      <c r="R118" s="20"/>
      <c r="S118" s="20"/>
      <c r="T118" s="20"/>
      <c r="U118" s="20"/>
      <c r="V118" s="20"/>
      <c r="W118" s="20"/>
      <c r="X118" s="20"/>
      <c r="Y118" s="20"/>
      <c r="Z118" s="20"/>
      <c r="AA118" s="20"/>
      <c r="AB118" s="20"/>
      <c r="AC118" s="20"/>
      <c r="AD118" s="20"/>
    </row>
    <row r="119" spans="1:30" ht="16.5" customHeight="1">
      <c r="A119" s="20"/>
      <c r="B119" s="20"/>
      <c r="C119" s="20"/>
      <c r="D119" s="20"/>
      <c r="E119" s="20"/>
      <c r="F119" s="20"/>
      <c r="G119" s="20"/>
      <c r="H119" s="20"/>
      <c r="I119" s="131"/>
      <c r="J119" s="20"/>
      <c r="M119" s="119"/>
      <c r="N119" s="119"/>
      <c r="O119" s="20"/>
      <c r="P119" s="20"/>
      <c r="Q119" s="20"/>
      <c r="R119" s="20"/>
      <c r="S119" s="20"/>
      <c r="T119" s="20"/>
      <c r="U119" s="20"/>
      <c r="V119" s="20"/>
      <c r="W119" s="20"/>
      <c r="X119" s="20"/>
      <c r="Y119" s="20"/>
      <c r="Z119" s="20"/>
      <c r="AA119" s="20"/>
      <c r="AB119" s="20"/>
      <c r="AC119" s="20"/>
      <c r="AD119" s="20"/>
    </row>
    <row r="120" spans="1:30" ht="16.5" customHeight="1">
      <c r="A120" s="20"/>
      <c r="B120" s="20"/>
      <c r="C120" s="20"/>
      <c r="D120" s="20"/>
      <c r="E120" s="20"/>
      <c r="F120" s="20"/>
      <c r="G120" s="20"/>
      <c r="H120" s="20"/>
      <c r="I120" s="131"/>
      <c r="J120" s="20"/>
      <c r="M120" s="119"/>
      <c r="N120" s="119"/>
      <c r="O120" s="20"/>
      <c r="P120" s="20"/>
      <c r="Q120" s="20"/>
      <c r="R120" s="20"/>
      <c r="S120" s="20"/>
      <c r="T120" s="20"/>
      <c r="U120" s="20"/>
      <c r="V120" s="20"/>
      <c r="W120" s="20"/>
      <c r="X120" s="20"/>
      <c r="Y120" s="20"/>
      <c r="Z120" s="20"/>
      <c r="AA120" s="20"/>
      <c r="AB120" s="20"/>
      <c r="AC120" s="20"/>
      <c r="AD120" s="20"/>
    </row>
    <row r="121" spans="1:30" ht="16.5" customHeight="1">
      <c r="A121" s="20"/>
      <c r="B121" s="20"/>
      <c r="C121" s="20"/>
      <c r="D121" s="20"/>
      <c r="E121" s="20"/>
      <c r="F121" s="20"/>
      <c r="G121" s="20"/>
      <c r="H121" s="20"/>
      <c r="I121" s="131"/>
      <c r="J121" s="20"/>
      <c r="M121" s="119"/>
      <c r="N121" s="119"/>
      <c r="O121" s="20"/>
      <c r="P121" s="20"/>
      <c r="Q121" s="20"/>
      <c r="R121" s="20"/>
      <c r="S121" s="20"/>
      <c r="T121" s="20"/>
      <c r="U121" s="20"/>
      <c r="V121" s="20"/>
      <c r="W121" s="20"/>
      <c r="X121" s="20"/>
      <c r="Y121" s="20"/>
      <c r="Z121" s="20"/>
      <c r="AA121" s="20"/>
      <c r="AB121" s="20"/>
      <c r="AC121" s="20"/>
      <c r="AD121" s="20"/>
    </row>
    <row r="122" spans="1:30" ht="16.5" customHeight="1">
      <c r="A122" s="20"/>
      <c r="B122" s="20"/>
      <c r="C122" s="20"/>
      <c r="D122" s="20"/>
      <c r="E122" s="20"/>
      <c r="F122" s="20"/>
      <c r="G122" s="20"/>
      <c r="H122" s="20"/>
      <c r="I122" s="131"/>
      <c r="J122" s="20"/>
      <c r="M122" s="119"/>
      <c r="N122" s="119"/>
      <c r="O122" s="20"/>
      <c r="P122" s="20"/>
      <c r="Q122" s="20"/>
      <c r="R122" s="20"/>
      <c r="S122" s="20"/>
      <c r="T122" s="20"/>
      <c r="U122" s="20"/>
      <c r="V122" s="20"/>
      <c r="W122" s="20"/>
      <c r="X122" s="20"/>
      <c r="Y122" s="20"/>
      <c r="Z122" s="20"/>
      <c r="AA122" s="20"/>
      <c r="AB122" s="20"/>
      <c r="AC122" s="20"/>
      <c r="AD122" s="20"/>
    </row>
    <row r="123" spans="1:30" ht="16.5" customHeight="1">
      <c r="A123" s="20"/>
      <c r="B123" s="20"/>
      <c r="C123" s="20"/>
      <c r="D123" s="20"/>
      <c r="E123" s="20"/>
      <c r="F123" s="20"/>
      <c r="G123" s="20"/>
      <c r="H123" s="20"/>
      <c r="I123" s="131"/>
      <c r="J123" s="20"/>
      <c r="M123" s="119"/>
      <c r="N123" s="119"/>
      <c r="O123" s="20"/>
      <c r="P123" s="20"/>
      <c r="Q123" s="20"/>
      <c r="R123" s="20"/>
      <c r="S123" s="20"/>
      <c r="T123" s="20"/>
      <c r="U123" s="20"/>
      <c r="V123" s="20"/>
      <c r="W123" s="20"/>
      <c r="X123" s="20"/>
      <c r="Y123" s="20"/>
      <c r="Z123" s="20"/>
      <c r="AA123" s="20"/>
      <c r="AB123" s="20"/>
      <c r="AC123" s="20"/>
      <c r="AD123" s="20"/>
    </row>
    <row r="124" spans="1:30" ht="16.5" customHeight="1">
      <c r="A124" s="20"/>
      <c r="B124" s="20"/>
      <c r="C124" s="20"/>
      <c r="D124" s="20"/>
      <c r="E124" s="20"/>
      <c r="F124" s="20"/>
      <c r="G124" s="20"/>
      <c r="H124" s="20"/>
      <c r="I124" s="131"/>
      <c r="J124" s="20"/>
      <c r="M124" s="119"/>
      <c r="N124" s="119"/>
      <c r="O124" s="20"/>
      <c r="P124" s="20"/>
      <c r="Q124" s="20"/>
      <c r="R124" s="20"/>
      <c r="S124" s="20"/>
      <c r="T124" s="20"/>
      <c r="U124" s="20"/>
      <c r="V124" s="20"/>
      <c r="W124" s="20"/>
      <c r="X124" s="20"/>
      <c r="Y124" s="20"/>
      <c r="Z124" s="20"/>
      <c r="AA124" s="20"/>
      <c r="AB124" s="20"/>
      <c r="AC124" s="20"/>
      <c r="AD124" s="20"/>
    </row>
    <row r="125" spans="1:30" ht="16.5" customHeight="1">
      <c r="A125" s="20"/>
      <c r="B125" s="20"/>
      <c r="C125" s="20"/>
      <c r="D125" s="20"/>
      <c r="E125" s="20"/>
      <c r="F125" s="20"/>
      <c r="G125" s="20"/>
      <c r="H125" s="20"/>
      <c r="I125" s="131"/>
      <c r="J125" s="20"/>
      <c r="M125" s="119"/>
      <c r="N125" s="119"/>
      <c r="O125" s="20"/>
      <c r="P125" s="20"/>
      <c r="Q125" s="20"/>
      <c r="R125" s="20"/>
      <c r="S125" s="20"/>
      <c r="T125" s="20"/>
      <c r="U125" s="20"/>
      <c r="V125" s="20"/>
      <c r="W125" s="20"/>
      <c r="X125" s="20"/>
      <c r="Y125" s="20"/>
      <c r="Z125" s="20"/>
      <c r="AA125" s="20"/>
      <c r="AB125" s="20"/>
      <c r="AC125" s="20"/>
      <c r="AD125" s="20"/>
    </row>
    <row r="126" spans="1:30" ht="16.5" customHeight="1">
      <c r="A126" s="20"/>
      <c r="B126" s="20"/>
      <c r="C126" s="20"/>
      <c r="D126" s="20"/>
      <c r="E126" s="20"/>
      <c r="F126" s="20"/>
      <c r="G126" s="20"/>
      <c r="H126" s="20"/>
      <c r="I126" s="131"/>
      <c r="J126" s="20"/>
      <c r="M126" s="119"/>
      <c r="N126" s="119"/>
      <c r="O126" s="20"/>
      <c r="P126" s="20"/>
      <c r="Q126" s="20"/>
      <c r="R126" s="20"/>
      <c r="S126" s="20"/>
      <c r="T126" s="20"/>
      <c r="U126" s="20"/>
      <c r="V126" s="20"/>
      <c r="W126" s="20"/>
      <c r="X126" s="20"/>
      <c r="Y126" s="20"/>
      <c r="Z126" s="20"/>
      <c r="AA126" s="20"/>
      <c r="AB126" s="20"/>
      <c r="AC126" s="20"/>
      <c r="AD126" s="20"/>
    </row>
    <row r="127" spans="1:30" ht="16.5" customHeight="1">
      <c r="A127" s="20"/>
      <c r="B127" s="20"/>
      <c r="C127" s="20"/>
      <c r="D127" s="20"/>
      <c r="E127" s="20"/>
      <c r="F127" s="20"/>
      <c r="G127" s="20"/>
      <c r="H127" s="20"/>
      <c r="I127" s="131"/>
      <c r="J127" s="20"/>
      <c r="M127" s="119"/>
      <c r="N127" s="119"/>
      <c r="O127" s="20"/>
      <c r="P127" s="20"/>
      <c r="Q127" s="20"/>
      <c r="R127" s="20"/>
      <c r="S127" s="20"/>
      <c r="T127" s="20"/>
      <c r="U127" s="20"/>
      <c r="V127" s="20"/>
      <c r="W127" s="20"/>
      <c r="X127" s="20"/>
      <c r="Y127" s="20"/>
      <c r="Z127" s="20"/>
      <c r="AA127" s="20"/>
      <c r="AB127" s="20"/>
      <c r="AC127" s="20"/>
      <c r="AD127" s="20"/>
    </row>
    <row r="128" spans="1:30" ht="16.5" customHeight="1">
      <c r="A128" s="20"/>
      <c r="B128" s="20"/>
      <c r="C128" s="20"/>
      <c r="D128" s="20"/>
      <c r="E128" s="20"/>
      <c r="F128" s="20"/>
      <c r="G128" s="20"/>
      <c r="H128" s="20"/>
      <c r="I128" s="131"/>
      <c r="J128" s="20"/>
      <c r="M128" s="119"/>
      <c r="N128" s="119"/>
      <c r="O128" s="20"/>
      <c r="P128" s="20"/>
      <c r="Q128" s="20"/>
      <c r="R128" s="20"/>
      <c r="S128" s="20"/>
      <c r="T128" s="20"/>
      <c r="U128" s="20"/>
      <c r="V128" s="20"/>
      <c r="W128" s="20"/>
      <c r="X128" s="20"/>
      <c r="Y128" s="20"/>
      <c r="Z128" s="20"/>
      <c r="AA128" s="20"/>
      <c r="AB128" s="20"/>
      <c r="AC128" s="20"/>
      <c r="AD128" s="20"/>
    </row>
    <row r="129" spans="1:30" ht="16.5" customHeight="1">
      <c r="A129" s="20"/>
      <c r="B129" s="20"/>
      <c r="C129" s="20"/>
      <c r="D129" s="20"/>
      <c r="E129" s="20"/>
      <c r="F129" s="20"/>
      <c r="G129" s="20"/>
      <c r="H129" s="20"/>
      <c r="I129" s="131"/>
      <c r="J129" s="20"/>
      <c r="M129" s="119"/>
      <c r="N129" s="119"/>
      <c r="O129" s="20"/>
      <c r="P129" s="20"/>
      <c r="Q129" s="20"/>
      <c r="R129" s="20"/>
      <c r="S129" s="20"/>
      <c r="T129" s="20"/>
      <c r="U129" s="20"/>
      <c r="V129" s="20"/>
      <c r="W129" s="20"/>
      <c r="X129" s="20"/>
      <c r="Y129" s="20"/>
      <c r="Z129" s="20"/>
      <c r="AA129" s="20"/>
      <c r="AB129" s="20"/>
      <c r="AC129" s="20"/>
      <c r="AD129" s="20"/>
    </row>
    <row r="130" spans="1:30" ht="16.5" customHeight="1">
      <c r="A130" s="20"/>
      <c r="B130" s="20"/>
      <c r="C130" s="20"/>
      <c r="D130" s="20"/>
      <c r="E130" s="20"/>
      <c r="F130" s="20"/>
      <c r="G130" s="20"/>
      <c r="H130" s="20"/>
      <c r="I130" s="131"/>
      <c r="J130" s="20"/>
      <c r="M130" s="119"/>
      <c r="N130" s="119"/>
      <c r="O130" s="20"/>
      <c r="P130" s="20"/>
      <c r="Q130" s="20"/>
      <c r="R130" s="20"/>
      <c r="S130" s="20"/>
      <c r="T130" s="20"/>
      <c r="U130" s="20"/>
      <c r="V130" s="20"/>
      <c r="W130" s="20"/>
      <c r="X130" s="20"/>
      <c r="Y130" s="20"/>
      <c r="Z130" s="20"/>
      <c r="AA130" s="20"/>
      <c r="AB130" s="20"/>
      <c r="AC130" s="20"/>
      <c r="AD130" s="20"/>
    </row>
    <row r="131" spans="1:30" ht="16.5" customHeight="1">
      <c r="A131" s="20"/>
      <c r="B131" s="20"/>
      <c r="C131" s="20"/>
      <c r="D131" s="20"/>
      <c r="E131" s="20"/>
      <c r="F131" s="20"/>
      <c r="G131" s="20"/>
      <c r="H131" s="20"/>
      <c r="I131" s="131"/>
      <c r="J131" s="20"/>
      <c r="M131" s="119"/>
      <c r="N131" s="119"/>
      <c r="O131" s="20"/>
      <c r="P131" s="20"/>
      <c r="Q131" s="20"/>
      <c r="R131" s="20"/>
      <c r="S131" s="20"/>
      <c r="T131" s="20"/>
      <c r="U131" s="20"/>
      <c r="V131" s="20"/>
      <c r="W131" s="20"/>
      <c r="X131" s="20"/>
      <c r="Y131" s="20"/>
      <c r="Z131" s="20"/>
      <c r="AA131" s="20"/>
      <c r="AB131" s="20"/>
      <c r="AC131" s="20"/>
      <c r="AD131" s="20"/>
    </row>
    <row r="132" spans="1:30" ht="16.5" customHeight="1">
      <c r="A132" s="20"/>
      <c r="B132" s="20"/>
      <c r="C132" s="20"/>
      <c r="D132" s="20"/>
      <c r="E132" s="20"/>
      <c r="F132" s="20"/>
      <c r="G132" s="20"/>
      <c r="H132" s="20"/>
      <c r="I132" s="131"/>
      <c r="J132" s="20"/>
      <c r="M132" s="119"/>
      <c r="N132" s="119"/>
      <c r="O132" s="20"/>
      <c r="P132" s="20"/>
      <c r="Q132" s="20"/>
      <c r="R132" s="20"/>
      <c r="S132" s="20"/>
      <c r="T132" s="20"/>
      <c r="U132" s="20"/>
      <c r="V132" s="20"/>
      <c r="W132" s="20"/>
      <c r="X132" s="20"/>
      <c r="Y132" s="20"/>
      <c r="Z132" s="20"/>
      <c r="AA132" s="20"/>
      <c r="AB132" s="20"/>
      <c r="AC132" s="20"/>
      <c r="AD132" s="20"/>
    </row>
    <row r="133" spans="1:30" ht="16.5" customHeight="1">
      <c r="A133" s="20"/>
      <c r="B133" s="20"/>
      <c r="C133" s="20"/>
      <c r="D133" s="20"/>
      <c r="E133" s="20"/>
      <c r="F133" s="20"/>
      <c r="G133" s="20"/>
      <c r="H133" s="20"/>
      <c r="I133" s="131"/>
      <c r="J133" s="20"/>
      <c r="M133" s="119"/>
      <c r="N133" s="119"/>
      <c r="O133" s="20"/>
      <c r="P133" s="20"/>
      <c r="Q133" s="20"/>
      <c r="R133" s="20"/>
      <c r="S133" s="20"/>
      <c r="T133" s="20"/>
      <c r="U133" s="20"/>
      <c r="V133" s="20"/>
      <c r="W133" s="20"/>
      <c r="X133" s="20"/>
      <c r="Y133" s="20"/>
      <c r="Z133" s="20"/>
      <c r="AA133" s="20"/>
      <c r="AB133" s="20"/>
      <c r="AC133" s="20"/>
      <c r="AD133" s="20"/>
    </row>
    <row r="134" spans="1:30" ht="16.5" customHeight="1">
      <c r="A134" s="20"/>
      <c r="B134" s="20"/>
      <c r="C134" s="20"/>
      <c r="D134" s="20"/>
      <c r="E134" s="20"/>
      <c r="F134" s="20"/>
      <c r="G134" s="20"/>
      <c r="H134" s="20"/>
      <c r="I134" s="131"/>
      <c r="J134" s="20"/>
      <c r="M134" s="119"/>
      <c r="N134" s="119"/>
      <c r="O134" s="20"/>
      <c r="P134" s="20"/>
      <c r="Q134" s="20"/>
      <c r="R134" s="20"/>
      <c r="S134" s="20"/>
      <c r="T134" s="20"/>
      <c r="U134" s="20"/>
      <c r="V134" s="20"/>
      <c r="W134" s="20"/>
      <c r="X134" s="20"/>
      <c r="Y134" s="20"/>
      <c r="Z134" s="20"/>
      <c r="AA134" s="20"/>
      <c r="AB134" s="20"/>
      <c r="AC134" s="20"/>
      <c r="AD134" s="20"/>
    </row>
    <row r="135" spans="1:30" ht="16.5" customHeight="1">
      <c r="A135" s="20"/>
      <c r="B135" s="20"/>
      <c r="C135" s="20"/>
      <c r="D135" s="20"/>
      <c r="E135" s="20"/>
      <c r="F135" s="20"/>
      <c r="G135" s="20"/>
      <c r="H135" s="20"/>
      <c r="I135" s="131"/>
      <c r="J135" s="20"/>
      <c r="M135" s="119"/>
      <c r="N135" s="119"/>
      <c r="O135" s="20"/>
      <c r="P135" s="20"/>
      <c r="Q135" s="20"/>
      <c r="R135" s="20"/>
      <c r="S135" s="20"/>
      <c r="T135" s="20"/>
      <c r="U135" s="20"/>
      <c r="V135" s="20"/>
      <c r="W135" s="20"/>
      <c r="X135" s="20"/>
      <c r="Y135" s="20"/>
      <c r="Z135" s="20"/>
      <c r="AA135" s="20"/>
      <c r="AB135" s="20"/>
      <c r="AC135" s="20"/>
      <c r="AD135" s="20"/>
    </row>
    <row r="136" spans="1:30" ht="16.5" customHeight="1">
      <c r="A136" s="20"/>
      <c r="B136" s="20"/>
      <c r="C136" s="20"/>
      <c r="D136" s="20"/>
      <c r="E136" s="20"/>
      <c r="F136" s="20"/>
      <c r="G136" s="20"/>
      <c r="H136" s="20"/>
      <c r="I136" s="131"/>
      <c r="J136" s="20"/>
      <c r="M136" s="119"/>
      <c r="N136" s="119"/>
      <c r="O136" s="20"/>
      <c r="P136" s="20"/>
      <c r="Q136" s="20"/>
      <c r="R136" s="20"/>
      <c r="S136" s="20"/>
      <c r="T136" s="20"/>
      <c r="U136" s="20"/>
      <c r="V136" s="20"/>
      <c r="W136" s="20"/>
      <c r="X136" s="20"/>
      <c r="Y136" s="20"/>
      <c r="Z136" s="20"/>
      <c r="AA136" s="20"/>
      <c r="AB136" s="20"/>
      <c r="AC136" s="20"/>
      <c r="AD136" s="20"/>
    </row>
    <row r="137" spans="1:30" ht="16.5" customHeight="1">
      <c r="A137" s="20"/>
      <c r="B137" s="20"/>
      <c r="C137" s="20"/>
      <c r="D137" s="20"/>
      <c r="E137" s="20"/>
      <c r="F137" s="20"/>
      <c r="G137" s="20"/>
      <c r="H137" s="20"/>
      <c r="I137" s="131"/>
      <c r="J137" s="20"/>
      <c r="M137" s="119"/>
      <c r="N137" s="119"/>
      <c r="O137" s="20"/>
      <c r="P137" s="20"/>
      <c r="Q137" s="20"/>
      <c r="R137" s="20"/>
      <c r="S137" s="20"/>
      <c r="T137" s="20"/>
      <c r="U137" s="20"/>
      <c r="V137" s="20"/>
      <c r="W137" s="20"/>
      <c r="X137" s="20"/>
      <c r="Y137" s="20"/>
      <c r="Z137" s="20"/>
      <c r="AA137" s="20"/>
      <c r="AB137" s="20"/>
      <c r="AC137" s="20"/>
      <c r="AD137" s="20"/>
    </row>
    <row r="138" spans="1:30" ht="16.5" customHeight="1">
      <c r="A138" s="20"/>
      <c r="B138" s="20"/>
      <c r="C138" s="20"/>
      <c r="D138" s="20"/>
      <c r="E138" s="20"/>
      <c r="F138" s="20"/>
      <c r="G138" s="20"/>
      <c r="H138" s="20"/>
      <c r="I138" s="131"/>
      <c r="J138" s="20"/>
      <c r="M138" s="119"/>
      <c r="N138" s="119"/>
      <c r="O138" s="20"/>
      <c r="P138" s="20"/>
      <c r="Q138" s="20"/>
      <c r="R138" s="20"/>
      <c r="S138" s="20"/>
      <c r="T138" s="20"/>
      <c r="U138" s="20"/>
      <c r="V138" s="20"/>
      <c r="W138" s="20"/>
      <c r="X138" s="20"/>
      <c r="Y138" s="20"/>
      <c r="Z138" s="20"/>
      <c r="AA138" s="20"/>
      <c r="AB138" s="20"/>
      <c r="AC138" s="20"/>
      <c r="AD138" s="20"/>
    </row>
    <row r="139" spans="1:30" ht="16.5" customHeight="1">
      <c r="A139" s="20"/>
      <c r="B139" s="20"/>
      <c r="C139" s="20"/>
      <c r="D139" s="20"/>
      <c r="E139" s="20"/>
      <c r="F139" s="20"/>
      <c r="G139" s="20"/>
      <c r="H139" s="20"/>
      <c r="I139" s="131"/>
      <c r="J139" s="20"/>
      <c r="M139" s="119"/>
      <c r="N139" s="119"/>
      <c r="O139" s="20"/>
      <c r="P139" s="20"/>
      <c r="Q139" s="20"/>
      <c r="R139" s="20"/>
      <c r="S139" s="20"/>
      <c r="T139" s="20"/>
      <c r="U139" s="20"/>
      <c r="V139" s="20"/>
      <c r="W139" s="20"/>
      <c r="X139" s="20"/>
      <c r="Y139" s="20"/>
      <c r="Z139" s="20"/>
      <c r="AA139" s="20"/>
      <c r="AB139" s="20"/>
      <c r="AC139" s="20"/>
      <c r="AD139" s="20"/>
    </row>
    <row r="140" spans="1:30" ht="16.5" customHeight="1">
      <c r="A140" s="20"/>
      <c r="B140" s="20"/>
      <c r="C140" s="20"/>
      <c r="D140" s="20"/>
      <c r="E140" s="20"/>
      <c r="F140" s="20"/>
      <c r="G140" s="20"/>
      <c r="H140" s="20"/>
      <c r="I140" s="131"/>
      <c r="J140" s="20"/>
      <c r="M140" s="119"/>
      <c r="N140" s="119"/>
      <c r="O140" s="20"/>
      <c r="P140" s="20"/>
      <c r="Q140" s="20"/>
      <c r="R140" s="20"/>
      <c r="S140" s="20"/>
      <c r="T140" s="20"/>
      <c r="U140" s="20"/>
      <c r="V140" s="20"/>
      <c r="W140" s="20"/>
      <c r="X140" s="20"/>
      <c r="Y140" s="20"/>
      <c r="Z140" s="20"/>
      <c r="AA140" s="20"/>
      <c r="AB140" s="20"/>
      <c r="AC140" s="20"/>
      <c r="AD140" s="20"/>
    </row>
    <row r="141" spans="1:30" ht="16.5" customHeight="1">
      <c r="A141" s="20"/>
      <c r="B141" s="20"/>
      <c r="C141" s="20"/>
      <c r="D141" s="20"/>
      <c r="E141" s="20"/>
      <c r="F141" s="20"/>
      <c r="G141" s="20"/>
      <c r="H141" s="20"/>
      <c r="I141" s="131"/>
      <c r="J141" s="20"/>
      <c r="M141" s="119"/>
      <c r="N141" s="119"/>
      <c r="O141" s="20"/>
      <c r="P141" s="20"/>
      <c r="Q141" s="20"/>
      <c r="R141" s="20"/>
      <c r="S141" s="20"/>
      <c r="T141" s="20"/>
      <c r="U141" s="20"/>
      <c r="V141" s="20"/>
      <c r="W141" s="20"/>
      <c r="X141" s="20"/>
      <c r="Y141" s="20"/>
      <c r="Z141" s="20"/>
      <c r="AA141" s="20"/>
      <c r="AB141" s="20"/>
      <c r="AC141" s="20"/>
      <c r="AD141" s="20"/>
    </row>
    <row r="142" spans="1:30" ht="16.5" customHeight="1">
      <c r="A142" s="20"/>
      <c r="B142" s="20"/>
      <c r="C142" s="20"/>
      <c r="D142" s="20"/>
      <c r="E142" s="20"/>
      <c r="F142" s="20"/>
      <c r="G142" s="20"/>
      <c r="H142" s="20"/>
      <c r="I142" s="131"/>
      <c r="J142" s="20"/>
      <c r="M142" s="119"/>
      <c r="N142" s="119"/>
      <c r="O142" s="20"/>
      <c r="P142" s="20"/>
      <c r="Q142" s="20"/>
      <c r="R142" s="20"/>
      <c r="S142" s="20"/>
      <c r="T142" s="20"/>
      <c r="U142" s="20"/>
      <c r="V142" s="20"/>
      <c r="W142" s="20"/>
      <c r="X142" s="20"/>
      <c r="Y142" s="20"/>
      <c r="Z142" s="20"/>
      <c r="AA142" s="20"/>
      <c r="AB142" s="20"/>
      <c r="AC142" s="20"/>
      <c r="AD142" s="20"/>
    </row>
    <row r="143" spans="1:30" ht="16.5" customHeight="1">
      <c r="A143" s="20"/>
      <c r="B143" s="20"/>
      <c r="C143" s="20"/>
      <c r="D143" s="20"/>
      <c r="E143" s="20"/>
      <c r="F143" s="20"/>
      <c r="G143" s="20"/>
      <c r="H143" s="20"/>
      <c r="I143" s="131"/>
      <c r="J143" s="20"/>
      <c r="M143" s="119"/>
      <c r="N143" s="119"/>
      <c r="O143" s="20"/>
      <c r="P143" s="20"/>
      <c r="Q143" s="20"/>
      <c r="R143" s="20"/>
      <c r="S143" s="20"/>
      <c r="T143" s="20"/>
      <c r="U143" s="20"/>
      <c r="V143" s="20"/>
      <c r="W143" s="20"/>
      <c r="X143" s="20"/>
      <c r="Y143" s="20"/>
      <c r="Z143" s="20"/>
      <c r="AA143" s="20"/>
      <c r="AB143" s="20"/>
      <c r="AC143" s="20"/>
      <c r="AD143" s="20"/>
    </row>
    <row r="144" spans="1:30" ht="16.5" customHeight="1">
      <c r="A144" s="20"/>
      <c r="B144" s="20"/>
      <c r="C144" s="20"/>
      <c r="D144" s="20"/>
      <c r="E144" s="20"/>
      <c r="F144" s="20"/>
      <c r="G144" s="20"/>
      <c r="H144" s="20"/>
      <c r="I144" s="131"/>
      <c r="J144" s="20"/>
      <c r="M144" s="119"/>
      <c r="N144" s="119"/>
      <c r="O144" s="20"/>
      <c r="P144" s="20"/>
      <c r="Q144" s="20"/>
      <c r="R144" s="20"/>
      <c r="S144" s="20"/>
      <c r="T144" s="20"/>
      <c r="U144" s="20"/>
      <c r="V144" s="20"/>
      <c r="W144" s="20"/>
      <c r="X144" s="20"/>
      <c r="Y144" s="20"/>
      <c r="Z144" s="20"/>
      <c r="AA144" s="20"/>
      <c r="AB144" s="20"/>
      <c r="AC144" s="20"/>
      <c r="AD144" s="20"/>
    </row>
    <row r="145" spans="1:30" ht="16.5" customHeight="1">
      <c r="A145" s="20"/>
      <c r="B145" s="20"/>
      <c r="C145" s="20"/>
      <c r="D145" s="20"/>
      <c r="E145" s="20"/>
      <c r="F145" s="20"/>
      <c r="G145" s="20"/>
      <c r="H145" s="20"/>
      <c r="I145" s="131"/>
      <c r="J145" s="20"/>
      <c r="M145" s="119"/>
      <c r="N145" s="119"/>
      <c r="O145" s="20"/>
      <c r="P145" s="20"/>
      <c r="Q145" s="20"/>
      <c r="R145" s="20"/>
      <c r="S145" s="20"/>
      <c r="T145" s="20"/>
      <c r="U145" s="20"/>
      <c r="V145" s="20"/>
      <c r="W145" s="20"/>
      <c r="X145" s="20"/>
      <c r="Y145" s="20"/>
      <c r="Z145" s="20"/>
      <c r="AA145" s="20"/>
      <c r="AB145" s="20"/>
      <c r="AC145" s="20"/>
      <c r="AD145" s="20"/>
    </row>
    <row r="146" spans="1:30" ht="16.5" customHeight="1">
      <c r="A146" s="20"/>
      <c r="B146" s="20"/>
      <c r="C146" s="20"/>
      <c r="D146" s="20"/>
      <c r="E146" s="20"/>
      <c r="F146" s="20"/>
      <c r="G146" s="20"/>
      <c r="H146" s="20"/>
      <c r="I146" s="131"/>
      <c r="J146" s="20"/>
      <c r="M146" s="119"/>
      <c r="N146" s="119"/>
      <c r="O146" s="20"/>
      <c r="P146" s="20"/>
      <c r="Q146" s="20"/>
      <c r="R146" s="20"/>
      <c r="S146" s="20"/>
      <c r="T146" s="20"/>
      <c r="U146" s="20"/>
      <c r="V146" s="20"/>
      <c r="W146" s="20"/>
      <c r="X146" s="20"/>
      <c r="Y146" s="20"/>
      <c r="Z146" s="20"/>
      <c r="AA146" s="20"/>
      <c r="AB146" s="20"/>
      <c r="AC146" s="20"/>
      <c r="AD146" s="20"/>
    </row>
    <row r="147" spans="1:30" ht="16.5" customHeight="1">
      <c r="A147" s="20"/>
      <c r="B147" s="20"/>
      <c r="C147" s="20"/>
      <c r="D147" s="20"/>
      <c r="E147" s="20"/>
      <c r="F147" s="20"/>
      <c r="G147" s="20"/>
      <c r="H147" s="20"/>
      <c r="I147" s="131"/>
      <c r="J147" s="20"/>
      <c r="M147" s="119"/>
      <c r="N147" s="119"/>
      <c r="O147" s="20"/>
      <c r="P147" s="20"/>
      <c r="Q147" s="20"/>
      <c r="R147" s="20"/>
      <c r="S147" s="20"/>
      <c r="T147" s="20"/>
      <c r="U147" s="20"/>
      <c r="V147" s="20"/>
      <c r="W147" s="20"/>
      <c r="X147" s="20"/>
      <c r="Y147" s="20"/>
      <c r="Z147" s="20"/>
      <c r="AA147" s="20"/>
      <c r="AB147" s="20"/>
      <c r="AC147" s="20"/>
      <c r="AD147" s="20"/>
    </row>
    <row r="148" spans="1:30" ht="16.5" customHeight="1">
      <c r="A148" s="20"/>
      <c r="B148" s="20"/>
      <c r="C148" s="20"/>
      <c r="D148" s="20"/>
      <c r="E148" s="20"/>
      <c r="F148" s="20"/>
      <c r="G148" s="20"/>
      <c r="H148" s="20"/>
      <c r="I148" s="131"/>
      <c r="J148" s="20"/>
      <c r="M148" s="119"/>
      <c r="N148" s="119"/>
      <c r="O148" s="20"/>
      <c r="P148" s="20"/>
      <c r="Q148" s="20"/>
      <c r="R148" s="20"/>
      <c r="S148" s="20"/>
      <c r="T148" s="20"/>
      <c r="U148" s="20"/>
      <c r="V148" s="20"/>
      <c r="W148" s="20"/>
      <c r="X148" s="20"/>
      <c r="Y148" s="20"/>
      <c r="Z148" s="20"/>
      <c r="AA148" s="20"/>
      <c r="AB148" s="20"/>
      <c r="AC148" s="20"/>
      <c r="AD148" s="20"/>
    </row>
    <row r="149" spans="1:30" ht="16.5" customHeight="1">
      <c r="A149" s="20"/>
      <c r="B149" s="20"/>
      <c r="C149" s="20"/>
      <c r="D149" s="20"/>
      <c r="E149" s="20"/>
      <c r="F149" s="20"/>
      <c r="G149" s="20"/>
      <c r="H149" s="20"/>
      <c r="I149" s="131"/>
      <c r="J149" s="20"/>
      <c r="M149" s="119"/>
      <c r="N149" s="119"/>
      <c r="O149" s="20"/>
      <c r="P149" s="20"/>
      <c r="Q149" s="20"/>
      <c r="R149" s="20"/>
      <c r="S149" s="20"/>
      <c r="T149" s="20"/>
      <c r="U149" s="20"/>
      <c r="V149" s="20"/>
      <c r="W149" s="20"/>
      <c r="X149" s="20"/>
      <c r="Y149" s="20"/>
      <c r="Z149" s="20"/>
      <c r="AA149" s="20"/>
      <c r="AB149" s="20"/>
      <c r="AC149" s="20"/>
      <c r="AD149" s="20"/>
    </row>
    <row r="150" spans="1:30" ht="16.5" customHeight="1">
      <c r="A150" s="20"/>
      <c r="B150" s="20"/>
      <c r="C150" s="20"/>
      <c r="D150" s="20"/>
      <c r="E150" s="20"/>
      <c r="F150" s="20"/>
      <c r="G150" s="20"/>
      <c r="H150" s="20"/>
      <c r="I150" s="131"/>
      <c r="J150" s="20"/>
      <c r="M150" s="119"/>
      <c r="N150" s="119"/>
      <c r="O150" s="20"/>
      <c r="P150" s="20"/>
      <c r="Q150" s="20"/>
      <c r="R150" s="20"/>
      <c r="S150" s="20"/>
      <c r="T150" s="20"/>
      <c r="U150" s="20"/>
      <c r="V150" s="20"/>
      <c r="W150" s="20"/>
      <c r="X150" s="20"/>
      <c r="Y150" s="20"/>
      <c r="Z150" s="20"/>
      <c r="AA150" s="20"/>
      <c r="AB150" s="20"/>
      <c r="AC150" s="20"/>
      <c r="AD150" s="20"/>
    </row>
    <row r="151" spans="1:30" ht="16.5" customHeight="1">
      <c r="A151" s="20"/>
      <c r="B151" s="20"/>
      <c r="C151" s="20"/>
      <c r="D151" s="20"/>
      <c r="E151" s="20"/>
      <c r="F151" s="20"/>
      <c r="G151" s="20"/>
      <c r="H151" s="20"/>
      <c r="I151" s="131"/>
      <c r="J151" s="20"/>
      <c r="M151" s="119"/>
      <c r="N151" s="119"/>
      <c r="O151" s="20"/>
      <c r="P151" s="20"/>
      <c r="Q151" s="20"/>
      <c r="R151" s="20"/>
      <c r="S151" s="20"/>
      <c r="T151" s="20"/>
      <c r="U151" s="20"/>
      <c r="V151" s="20"/>
      <c r="W151" s="20"/>
      <c r="X151" s="20"/>
      <c r="Y151" s="20"/>
      <c r="Z151" s="20"/>
      <c r="AA151" s="20"/>
      <c r="AB151" s="20"/>
      <c r="AC151" s="20"/>
      <c r="AD151" s="20"/>
    </row>
    <row r="152" spans="1:30" ht="16.5" customHeight="1">
      <c r="A152" s="20"/>
      <c r="B152" s="20"/>
      <c r="C152" s="20"/>
      <c r="D152" s="20"/>
      <c r="E152" s="20"/>
      <c r="F152" s="20"/>
      <c r="G152" s="20"/>
      <c r="H152" s="20"/>
      <c r="I152" s="131"/>
      <c r="J152" s="20"/>
      <c r="M152" s="119"/>
      <c r="N152" s="119"/>
      <c r="O152" s="20"/>
      <c r="P152" s="20"/>
      <c r="Q152" s="20"/>
      <c r="R152" s="20"/>
      <c r="S152" s="20"/>
      <c r="T152" s="20"/>
      <c r="U152" s="20"/>
      <c r="V152" s="20"/>
      <c r="W152" s="20"/>
      <c r="X152" s="20"/>
      <c r="Y152" s="20"/>
      <c r="Z152" s="20"/>
      <c r="AA152" s="20"/>
      <c r="AB152" s="20"/>
      <c r="AC152" s="20"/>
      <c r="AD152" s="20"/>
    </row>
    <row r="153" spans="1:30" ht="16.5" customHeight="1">
      <c r="A153" s="20"/>
      <c r="B153" s="20"/>
      <c r="C153" s="20"/>
      <c r="D153" s="20"/>
      <c r="E153" s="20"/>
      <c r="F153" s="20"/>
      <c r="G153" s="20"/>
      <c r="H153" s="20"/>
      <c r="I153" s="131"/>
      <c r="J153" s="20"/>
      <c r="M153" s="119"/>
      <c r="N153" s="119"/>
      <c r="O153" s="20"/>
      <c r="P153" s="20"/>
      <c r="Q153" s="20"/>
      <c r="R153" s="20"/>
      <c r="S153" s="20"/>
      <c r="T153" s="20"/>
      <c r="U153" s="20"/>
      <c r="V153" s="20"/>
      <c r="W153" s="20"/>
      <c r="X153" s="20"/>
      <c r="Y153" s="20"/>
      <c r="Z153" s="20"/>
      <c r="AA153" s="20"/>
      <c r="AB153" s="20"/>
      <c r="AC153" s="20"/>
      <c r="AD153" s="20"/>
    </row>
    <row r="154" spans="1:30" ht="16.5" customHeight="1">
      <c r="A154" s="20"/>
      <c r="B154" s="20"/>
      <c r="C154" s="20"/>
      <c r="D154" s="20"/>
      <c r="E154" s="20"/>
      <c r="F154" s="20"/>
      <c r="G154" s="20"/>
      <c r="H154" s="20"/>
      <c r="I154" s="131"/>
      <c r="J154" s="20"/>
      <c r="M154" s="119"/>
      <c r="N154" s="119"/>
      <c r="O154" s="20"/>
      <c r="P154" s="20"/>
      <c r="Q154" s="20"/>
      <c r="R154" s="20"/>
      <c r="S154" s="20"/>
      <c r="T154" s="20"/>
      <c r="U154" s="20"/>
      <c r="V154" s="20"/>
      <c r="W154" s="20"/>
      <c r="X154" s="20"/>
      <c r="Y154" s="20"/>
      <c r="Z154" s="20"/>
      <c r="AA154" s="20"/>
      <c r="AB154" s="20"/>
      <c r="AC154" s="20"/>
      <c r="AD154" s="20"/>
    </row>
    <row r="155" spans="1:30" ht="16.5" customHeight="1">
      <c r="A155" s="20"/>
      <c r="B155" s="20"/>
      <c r="C155" s="20"/>
      <c r="D155" s="20"/>
      <c r="E155" s="20"/>
      <c r="F155" s="20"/>
      <c r="G155" s="20"/>
      <c r="H155" s="20"/>
      <c r="I155" s="131"/>
      <c r="J155" s="20"/>
      <c r="M155" s="119"/>
      <c r="N155" s="119"/>
      <c r="O155" s="20"/>
      <c r="P155" s="20"/>
      <c r="Q155" s="20"/>
      <c r="R155" s="20"/>
      <c r="S155" s="20"/>
      <c r="T155" s="20"/>
      <c r="U155" s="20"/>
      <c r="V155" s="20"/>
      <c r="W155" s="20"/>
      <c r="X155" s="20"/>
      <c r="Y155" s="20"/>
      <c r="Z155" s="20"/>
      <c r="AA155" s="20"/>
      <c r="AB155" s="20"/>
      <c r="AC155" s="20"/>
      <c r="AD155" s="20"/>
    </row>
    <row r="156" spans="1:30" ht="16.5" customHeight="1">
      <c r="A156" s="20"/>
      <c r="B156" s="20"/>
      <c r="C156" s="20"/>
      <c r="D156" s="20"/>
      <c r="E156" s="20"/>
      <c r="F156" s="20"/>
      <c r="G156" s="20"/>
      <c r="H156" s="20"/>
      <c r="I156" s="131"/>
      <c r="J156" s="20"/>
      <c r="M156" s="119"/>
      <c r="N156" s="119"/>
      <c r="O156" s="20"/>
      <c r="P156" s="20"/>
      <c r="Q156" s="20"/>
      <c r="R156" s="20"/>
      <c r="S156" s="20"/>
      <c r="T156" s="20"/>
      <c r="U156" s="20"/>
      <c r="V156" s="20"/>
      <c r="W156" s="20"/>
      <c r="X156" s="20"/>
      <c r="Y156" s="20"/>
      <c r="Z156" s="20"/>
      <c r="AA156" s="20"/>
      <c r="AB156" s="20"/>
      <c r="AC156" s="20"/>
      <c r="AD156" s="20"/>
    </row>
    <row r="157" spans="1:30" ht="16.5" customHeight="1">
      <c r="A157" s="20"/>
      <c r="B157" s="20"/>
      <c r="C157" s="20"/>
      <c r="D157" s="20"/>
      <c r="E157" s="20"/>
      <c r="F157" s="20"/>
      <c r="G157" s="20"/>
      <c r="H157" s="20"/>
      <c r="I157" s="131"/>
      <c r="J157" s="20"/>
      <c r="M157" s="119"/>
      <c r="N157" s="119"/>
      <c r="O157" s="20"/>
      <c r="P157" s="20"/>
      <c r="Q157" s="20"/>
      <c r="R157" s="20"/>
      <c r="S157" s="20"/>
      <c r="T157" s="20"/>
      <c r="U157" s="20"/>
      <c r="V157" s="20"/>
      <c r="W157" s="20"/>
      <c r="X157" s="20"/>
      <c r="Y157" s="20"/>
      <c r="Z157" s="20"/>
      <c r="AA157" s="20"/>
      <c r="AB157" s="20"/>
      <c r="AC157" s="20"/>
      <c r="AD157" s="20"/>
    </row>
    <row r="158" spans="1:30" ht="16.5" customHeight="1">
      <c r="A158" s="20"/>
      <c r="B158" s="20"/>
      <c r="C158" s="20"/>
      <c r="D158" s="20"/>
      <c r="E158" s="20"/>
      <c r="F158" s="20"/>
      <c r="G158" s="20"/>
      <c r="H158" s="20"/>
      <c r="I158" s="131"/>
      <c r="J158" s="20"/>
      <c r="M158" s="119"/>
      <c r="N158" s="119"/>
      <c r="O158" s="20"/>
      <c r="P158" s="20"/>
      <c r="Q158" s="20"/>
      <c r="R158" s="20"/>
      <c r="S158" s="20"/>
      <c r="T158" s="20"/>
      <c r="U158" s="20"/>
      <c r="V158" s="20"/>
      <c r="W158" s="20"/>
      <c r="X158" s="20"/>
      <c r="Y158" s="20"/>
      <c r="Z158" s="20"/>
      <c r="AA158" s="20"/>
      <c r="AB158" s="20"/>
      <c r="AC158" s="20"/>
      <c r="AD158" s="20"/>
    </row>
    <row r="159" spans="1:30" ht="16.5" customHeight="1">
      <c r="A159" s="20"/>
      <c r="B159" s="20"/>
      <c r="C159" s="20"/>
      <c r="D159" s="20"/>
      <c r="E159" s="20"/>
      <c r="F159" s="20"/>
      <c r="G159" s="20"/>
      <c r="H159" s="20"/>
      <c r="I159" s="131"/>
      <c r="J159" s="20"/>
      <c r="M159" s="119"/>
      <c r="N159" s="119"/>
      <c r="O159" s="20"/>
      <c r="P159" s="20"/>
      <c r="Q159" s="20"/>
      <c r="R159" s="20"/>
      <c r="S159" s="20"/>
      <c r="T159" s="20"/>
      <c r="U159" s="20"/>
      <c r="V159" s="20"/>
      <c r="W159" s="20"/>
      <c r="X159" s="20"/>
      <c r="Y159" s="20"/>
      <c r="Z159" s="20"/>
      <c r="AA159" s="20"/>
      <c r="AB159" s="20"/>
      <c r="AC159" s="20"/>
      <c r="AD159" s="20"/>
    </row>
    <row r="160" spans="1:30" ht="16.5" customHeight="1">
      <c r="A160" s="20"/>
      <c r="B160" s="20"/>
      <c r="C160" s="20"/>
      <c r="D160" s="20"/>
      <c r="E160" s="20"/>
      <c r="F160" s="20"/>
      <c r="G160" s="20"/>
      <c r="H160" s="20"/>
      <c r="I160" s="131"/>
      <c r="J160" s="20"/>
      <c r="M160" s="119"/>
      <c r="N160" s="119"/>
      <c r="O160" s="20"/>
      <c r="P160" s="20"/>
      <c r="Q160" s="20"/>
      <c r="R160" s="20"/>
      <c r="S160" s="20"/>
      <c r="T160" s="20"/>
      <c r="U160" s="20"/>
      <c r="V160" s="20"/>
      <c r="W160" s="20"/>
      <c r="X160" s="20"/>
      <c r="Y160" s="20"/>
      <c r="Z160" s="20"/>
      <c r="AA160" s="20"/>
      <c r="AB160" s="20"/>
      <c r="AC160" s="20"/>
      <c r="AD160" s="20"/>
    </row>
    <row r="161" spans="1:30" ht="16.5" customHeight="1">
      <c r="A161" s="20"/>
      <c r="B161" s="20"/>
      <c r="C161" s="20"/>
      <c r="D161" s="20"/>
      <c r="E161" s="20"/>
      <c r="F161" s="20"/>
      <c r="G161" s="20"/>
      <c r="H161" s="20"/>
      <c r="I161" s="131"/>
      <c r="J161" s="20"/>
      <c r="M161" s="119"/>
      <c r="N161" s="119"/>
      <c r="O161" s="20"/>
      <c r="P161" s="20"/>
      <c r="Q161" s="20"/>
      <c r="R161" s="20"/>
      <c r="S161" s="20"/>
      <c r="T161" s="20"/>
      <c r="U161" s="20"/>
      <c r="V161" s="20"/>
      <c r="W161" s="20"/>
      <c r="X161" s="20"/>
      <c r="Y161" s="20"/>
      <c r="Z161" s="20"/>
      <c r="AA161" s="20"/>
      <c r="AB161" s="20"/>
      <c r="AC161" s="20"/>
      <c r="AD161" s="20"/>
    </row>
    <row r="162" spans="1:30" ht="16.5" customHeight="1">
      <c r="A162" s="20"/>
      <c r="B162" s="20"/>
      <c r="C162" s="20"/>
      <c r="D162" s="20"/>
      <c r="E162" s="20"/>
      <c r="F162" s="20"/>
      <c r="G162" s="20"/>
      <c r="H162" s="20"/>
      <c r="I162" s="131"/>
      <c r="J162" s="20"/>
      <c r="M162" s="119"/>
      <c r="N162" s="119"/>
      <c r="O162" s="20"/>
      <c r="P162" s="20"/>
      <c r="Q162" s="20"/>
      <c r="R162" s="20"/>
      <c r="S162" s="20"/>
      <c r="T162" s="20"/>
      <c r="U162" s="20"/>
      <c r="V162" s="20"/>
      <c r="W162" s="20"/>
      <c r="X162" s="20"/>
      <c r="Y162" s="20"/>
      <c r="Z162" s="20"/>
      <c r="AA162" s="20"/>
      <c r="AB162" s="20"/>
      <c r="AC162" s="20"/>
      <c r="AD162" s="20"/>
    </row>
    <row r="163" spans="1:30" ht="16.5" customHeight="1">
      <c r="A163" s="20"/>
      <c r="B163" s="20"/>
      <c r="C163" s="20"/>
      <c r="D163" s="20"/>
      <c r="E163" s="20"/>
      <c r="F163" s="20"/>
      <c r="G163" s="20"/>
      <c r="H163" s="20"/>
      <c r="I163" s="131"/>
      <c r="J163" s="20"/>
      <c r="M163" s="119"/>
      <c r="N163" s="119"/>
      <c r="O163" s="20"/>
      <c r="P163" s="20"/>
      <c r="Q163" s="20"/>
      <c r="R163" s="20"/>
      <c r="S163" s="20"/>
      <c r="T163" s="20"/>
      <c r="U163" s="20"/>
      <c r="V163" s="20"/>
      <c r="W163" s="20"/>
      <c r="X163" s="20"/>
      <c r="Y163" s="20"/>
      <c r="Z163" s="20"/>
      <c r="AA163" s="20"/>
      <c r="AB163" s="20"/>
      <c r="AC163" s="20"/>
      <c r="AD163" s="20"/>
    </row>
    <row r="164" spans="1:30" ht="16.5" customHeight="1">
      <c r="A164" s="20"/>
      <c r="B164" s="20"/>
      <c r="C164" s="20"/>
      <c r="D164" s="20"/>
      <c r="E164" s="20"/>
      <c r="F164" s="20"/>
      <c r="G164" s="20"/>
      <c r="H164" s="20"/>
      <c r="I164" s="131"/>
      <c r="J164" s="20"/>
      <c r="M164" s="119"/>
      <c r="N164" s="119"/>
      <c r="O164" s="20"/>
      <c r="P164" s="20"/>
      <c r="Q164" s="20"/>
      <c r="R164" s="20"/>
      <c r="S164" s="20"/>
      <c r="T164" s="20"/>
      <c r="U164" s="20"/>
      <c r="V164" s="20"/>
      <c r="W164" s="20"/>
      <c r="X164" s="20"/>
      <c r="Y164" s="20"/>
      <c r="Z164" s="20"/>
      <c r="AA164" s="20"/>
      <c r="AB164" s="20"/>
      <c r="AC164" s="20"/>
      <c r="AD164" s="20"/>
    </row>
    <row r="165" spans="1:30" ht="16.5" customHeight="1">
      <c r="A165" s="20"/>
      <c r="B165" s="20"/>
      <c r="C165" s="20"/>
      <c r="D165" s="20"/>
      <c r="E165" s="20"/>
      <c r="F165" s="20"/>
      <c r="G165" s="20"/>
      <c r="H165" s="20"/>
      <c r="I165" s="131"/>
      <c r="J165" s="20"/>
      <c r="M165" s="119"/>
      <c r="N165" s="119"/>
      <c r="O165" s="20"/>
      <c r="P165" s="20"/>
      <c r="Q165" s="20"/>
      <c r="R165" s="20"/>
      <c r="S165" s="20"/>
      <c r="T165" s="20"/>
      <c r="U165" s="20"/>
      <c r="V165" s="20"/>
      <c r="W165" s="20"/>
      <c r="X165" s="20"/>
      <c r="Y165" s="20"/>
      <c r="Z165" s="20"/>
      <c r="AA165" s="20"/>
      <c r="AB165" s="20"/>
      <c r="AC165" s="20"/>
      <c r="AD165" s="20"/>
    </row>
    <row r="166" spans="1:30" ht="16.5" customHeight="1">
      <c r="A166" s="20"/>
      <c r="B166" s="20"/>
      <c r="C166" s="20"/>
      <c r="D166" s="20"/>
      <c r="E166" s="20"/>
      <c r="F166" s="20"/>
      <c r="G166" s="20"/>
      <c r="H166" s="20"/>
      <c r="I166" s="131"/>
      <c r="J166" s="20"/>
      <c r="M166" s="119"/>
      <c r="N166" s="119"/>
      <c r="O166" s="20"/>
      <c r="P166" s="20"/>
      <c r="Q166" s="20"/>
      <c r="R166" s="20"/>
      <c r="S166" s="20"/>
      <c r="T166" s="20"/>
      <c r="U166" s="20"/>
      <c r="V166" s="20"/>
      <c r="W166" s="20"/>
      <c r="X166" s="20"/>
      <c r="Y166" s="20"/>
      <c r="Z166" s="20"/>
      <c r="AA166" s="20"/>
      <c r="AB166" s="20"/>
      <c r="AC166" s="20"/>
      <c r="AD166" s="20"/>
    </row>
    <row r="167" spans="1:30" ht="16.5" customHeight="1">
      <c r="A167" s="20"/>
      <c r="B167" s="20"/>
      <c r="C167" s="20"/>
      <c r="D167" s="20"/>
      <c r="E167" s="20"/>
      <c r="F167" s="20"/>
      <c r="G167" s="20"/>
      <c r="H167" s="20"/>
      <c r="I167" s="131"/>
      <c r="J167" s="20"/>
      <c r="M167" s="119"/>
      <c r="N167" s="119"/>
      <c r="O167" s="20"/>
      <c r="P167" s="20"/>
      <c r="Q167" s="20"/>
      <c r="R167" s="20"/>
      <c r="S167" s="20"/>
      <c r="T167" s="20"/>
      <c r="U167" s="20"/>
      <c r="V167" s="20"/>
      <c r="W167" s="20"/>
      <c r="X167" s="20"/>
      <c r="Y167" s="20"/>
      <c r="Z167" s="20"/>
      <c r="AA167" s="20"/>
      <c r="AB167" s="20"/>
      <c r="AC167" s="20"/>
      <c r="AD167" s="20"/>
    </row>
    <row r="168" spans="1:30" ht="16.5" customHeight="1">
      <c r="A168" s="20"/>
      <c r="B168" s="20"/>
      <c r="C168" s="20"/>
      <c r="D168" s="20"/>
      <c r="E168" s="20"/>
      <c r="F168" s="20"/>
      <c r="G168" s="20"/>
      <c r="H168" s="20"/>
      <c r="I168" s="131"/>
      <c r="J168" s="20"/>
      <c r="M168" s="119"/>
      <c r="N168" s="119"/>
      <c r="O168" s="20"/>
      <c r="P168" s="20"/>
      <c r="Q168" s="20"/>
      <c r="R168" s="20"/>
      <c r="S168" s="20"/>
      <c r="T168" s="20"/>
      <c r="U168" s="20"/>
      <c r="V168" s="20"/>
      <c r="W168" s="20"/>
      <c r="X168" s="20"/>
      <c r="Y168" s="20"/>
      <c r="Z168" s="20"/>
      <c r="AA168" s="20"/>
      <c r="AB168" s="20"/>
      <c r="AC168" s="20"/>
      <c r="AD168" s="20"/>
    </row>
    <row r="169" spans="1:30" ht="16.5" customHeight="1">
      <c r="A169" s="20"/>
      <c r="B169" s="20"/>
      <c r="C169" s="20"/>
      <c r="D169" s="20"/>
      <c r="E169" s="20"/>
      <c r="F169" s="20"/>
      <c r="G169" s="20"/>
      <c r="H169" s="20"/>
      <c r="I169" s="131"/>
      <c r="J169" s="20"/>
      <c r="M169" s="119"/>
      <c r="N169" s="119"/>
      <c r="O169" s="20"/>
      <c r="P169" s="20"/>
      <c r="Q169" s="20"/>
      <c r="R169" s="20"/>
      <c r="S169" s="20"/>
      <c r="T169" s="20"/>
      <c r="U169" s="20"/>
      <c r="V169" s="20"/>
      <c r="W169" s="20"/>
      <c r="X169" s="20"/>
      <c r="Y169" s="20"/>
      <c r="Z169" s="20"/>
      <c r="AA169" s="20"/>
      <c r="AB169" s="20"/>
      <c r="AC169" s="20"/>
      <c r="AD169" s="20"/>
    </row>
    <row r="170" spans="1:30" ht="16.5" customHeight="1">
      <c r="A170" s="20"/>
      <c r="B170" s="20"/>
      <c r="C170" s="20"/>
      <c r="D170" s="20"/>
      <c r="E170" s="20"/>
      <c r="F170" s="20"/>
      <c r="G170" s="20"/>
      <c r="H170" s="20"/>
      <c r="I170" s="131"/>
      <c r="J170" s="20"/>
      <c r="M170" s="119"/>
      <c r="N170" s="119"/>
      <c r="O170" s="20"/>
      <c r="P170" s="20"/>
      <c r="Q170" s="20"/>
      <c r="R170" s="20"/>
      <c r="S170" s="20"/>
      <c r="T170" s="20"/>
      <c r="U170" s="20"/>
      <c r="V170" s="20"/>
      <c r="W170" s="20"/>
      <c r="X170" s="20"/>
      <c r="Y170" s="20"/>
      <c r="Z170" s="20"/>
      <c r="AA170" s="20"/>
      <c r="AB170" s="20"/>
      <c r="AC170" s="20"/>
      <c r="AD170" s="20"/>
    </row>
    <row r="171" spans="1:30" ht="16.5" customHeight="1">
      <c r="A171" s="20"/>
      <c r="B171" s="20"/>
      <c r="C171" s="20"/>
      <c r="D171" s="20"/>
      <c r="E171" s="20"/>
      <c r="F171" s="20"/>
      <c r="G171" s="20"/>
      <c r="H171" s="20"/>
      <c r="I171" s="131"/>
      <c r="J171" s="20"/>
      <c r="M171" s="119"/>
      <c r="N171" s="119"/>
      <c r="O171" s="20"/>
      <c r="P171" s="20"/>
      <c r="Q171" s="20"/>
      <c r="R171" s="20"/>
      <c r="S171" s="20"/>
      <c r="T171" s="20"/>
      <c r="U171" s="20"/>
      <c r="V171" s="20"/>
      <c r="W171" s="20"/>
      <c r="X171" s="20"/>
      <c r="Y171" s="20"/>
      <c r="Z171" s="20"/>
      <c r="AA171" s="20"/>
      <c r="AB171" s="20"/>
      <c r="AC171" s="20"/>
      <c r="AD171" s="20"/>
    </row>
    <row r="172" spans="1:30" ht="16.5" customHeight="1">
      <c r="A172" s="20"/>
      <c r="B172" s="20"/>
      <c r="C172" s="20"/>
      <c r="D172" s="20"/>
      <c r="E172" s="20"/>
      <c r="F172" s="20"/>
      <c r="G172" s="20"/>
      <c r="H172" s="20"/>
      <c r="I172" s="131"/>
      <c r="J172" s="20"/>
      <c r="M172" s="119"/>
      <c r="N172" s="119"/>
      <c r="O172" s="20"/>
      <c r="P172" s="20"/>
      <c r="Q172" s="20"/>
      <c r="R172" s="20"/>
      <c r="S172" s="20"/>
      <c r="T172" s="20"/>
      <c r="U172" s="20"/>
      <c r="V172" s="20"/>
      <c r="W172" s="20"/>
      <c r="X172" s="20"/>
      <c r="Y172" s="20"/>
      <c r="Z172" s="20"/>
      <c r="AA172" s="20"/>
      <c r="AB172" s="20"/>
      <c r="AC172" s="20"/>
      <c r="AD172" s="20"/>
    </row>
    <row r="173" spans="1:30" ht="16.5" customHeight="1">
      <c r="A173" s="20"/>
      <c r="B173" s="20"/>
      <c r="C173" s="20"/>
      <c r="D173" s="20"/>
      <c r="E173" s="20"/>
      <c r="F173" s="20"/>
      <c r="G173" s="20"/>
      <c r="H173" s="20"/>
      <c r="I173" s="131"/>
      <c r="J173" s="20"/>
      <c r="M173" s="119"/>
      <c r="N173" s="119"/>
      <c r="O173" s="20"/>
      <c r="P173" s="20"/>
      <c r="Q173" s="20"/>
      <c r="R173" s="20"/>
      <c r="S173" s="20"/>
      <c r="T173" s="20"/>
      <c r="U173" s="20"/>
      <c r="V173" s="20"/>
      <c r="W173" s="20"/>
      <c r="X173" s="20"/>
      <c r="Y173" s="20"/>
      <c r="Z173" s="20"/>
      <c r="AA173" s="20"/>
      <c r="AB173" s="20"/>
      <c r="AC173" s="20"/>
      <c r="AD173" s="20"/>
    </row>
    <row r="174" spans="1:30" ht="16.5" customHeight="1">
      <c r="A174" s="20"/>
      <c r="B174" s="20"/>
      <c r="C174" s="20"/>
      <c r="D174" s="20"/>
      <c r="E174" s="20"/>
      <c r="F174" s="20"/>
      <c r="G174" s="20"/>
      <c r="H174" s="20"/>
      <c r="I174" s="131"/>
      <c r="J174" s="20"/>
      <c r="M174" s="119"/>
      <c r="N174" s="119"/>
      <c r="O174" s="20"/>
      <c r="P174" s="20"/>
      <c r="Q174" s="20"/>
      <c r="R174" s="20"/>
      <c r="S174" s="20"/>
      <c r="T174" s="20"/>
      <c r="U174" s="20"/>
      <c r="V174" s="20"/>
      <c r="W174" s="20"/>
      <c r="X174" s="20"/>
      <c r="Y174" s="20"/>
      <c r="Z174" s="20"/>
      <c r="AA174" s="20"/>
      <c r="AB174" s="20"/>
      <c r="AC174" s="20"/>
      <c r="AD174" s="20"/>
    </row>
    <row r="175" spans="1:30" ht="16.5" customHeight="1">
      <c r="A175" s="20"/>
      <c r="B175" s="20"/>
      <c r="C175" s="20"/>
      <c r="D175" s="20"/>
      <c r="E175" s="20"/>
      <c r="F175" s="20"/>
      <c r="G175" s="20"/>
      <c r="H175" s="20"/>
      <c r="I175" s="131"/>
      <c r="J175" s="20"/>
      <c r="M175" s="119"/>
      <c r="N175" s="119"/>
      <c r="O175" s="20"/>
      <c r="P175" s="20"/>
      <c r="Q175" s="20"/>
      <c r="R175" s="20"/>
      <c r="S175" s="20"/>
      <c r="T175" s="20"/>
      <c r="U175" s="20"/>
      <c r="V175" s="20"/>
      <c r="W175" s="20"/>
      <c r="X175" s="20"/>
      <c r="Y175" s="20"/>
      <c r="Z175" s="20"/>
      <c r="AA175" s="20"/>
      <c r="AB175" s="20"/>
      <c r="AC175" s="20"/>
      <c r="AD175" s="20"/>
    </row>
    <row r="176" spans="1:30" ht="16.5" customHeight="1">
      <c r="A176" s="20"/>
      <c r="B176" s="20"/>
      <c r="C176" s="20"/>
      <c r="D176" s="20"/>
      <c r="E176" s="20"/>
      <c r="F176" s="20"/>
      <c r="G176" s="20"/>
      <c r="H176" s="20"/>
      <c r="I176" s="131"/>
      <c r="J176" s="20"/>
      <c r="M176" s="119"/>
      <c r="N176" s="119"/>
      <c r="O176" s="20"/>
      <c r="P176" s="20"/>
      <c r="Q176" s="20"/>
      <c r="R176" s="20"/>
      <c r="S176" s="20"/>
      <c r="T176" s="20"/>
      <c r="U176" s="20"/>
      <c r="V176" s="20"/>
      <c r="W176" s="20"/>
      <c r="X176" s="20"/>
      <c r="Y176" s="20"/>
      <c r="Z176" s="20"/>
      <c r="AA176" s="20"/>
      <c r="AB176" s="20"/>
      <c r="AC176" s="20"/>
      <c r="AD176" s="20"/>
    </row>
    <row r="177" spans="1:30" ht="16.5" customHeight="1">
      <c r="A177" s="20"/>
      <c r="B177" s="20"/>
      <c r="C177" s="20"/>
      <c r="D177" s="20"/>
      <c r="E177" s="20"/>
      <c r="F177" s="20"/>
      <c r="G177" s="20"/>
      <c r="H177" s="20"/>
      <c r="I177" s="131"/>
      <c r="J177" s="20"/>
      <c r="M177" s="119"/>
      <c r="N177" s="119"/>
      <c r="O177" s="20"/>
      <c r="P177" s="20"/>
      <c r="Q177" s="20"/>
      <c r="R177" s="20"/>
      <c r="S177" s="20"/>
      <c r="T177" s="20"/>
      <c r="U177" s="20"/>
      <c r="V177" s="20"/>
      <c r="W177" s="20"/>
      <c r="X177" s="20"/>
      <c r="Y177" s="20"/>
      <c r="Z177" s="20"/>
      <c r="AA177" s="20"/>
      <c r="AB177" s="20"/>
      <c r="AC177" s="20"/>
      <c r="AD177" s="20"/>
    </row>
    <row r="178" spans="1:30" ht="16.5" customHeight="1">
      <c r="A178" s="20"/>
      <c r="B178" s="20"/>
      <c r="C178" s="20"/>
      <c r="D178" s="20"/>
      <c r="E178" s="20"/>
      <c r="F178" s="20"/>
      <c r="G178" s="20"/>
      <c r="H178" s="20"/>
      <c r="I178" s="131"/>
      <c r="J178" s="20"/>
      <c r="M178" s="119"/>
      <c r="N178" s="119"/>
      <c r="O178" s="20"/>
      <c r="P178" s="20"/>
      <c r="Q178" s="20"/>
      <c r="R178" s="20"/>
      <c r="S178" s="20"/>
      <c r="T178" s="20"/>
      <c r="U178" s="20"/>
      <c r="V178" s="20"/>
      <c r="W178" s="20"/>
      <c r="X178" s="20"/>
      <c r="Y178" s="20"/>
      <c r="Z178" s="20"/>
      <c r="AA178" s="20"/>
      <c r="AB178" s="20"/>
      <c r="AC178" s="20"/>
      <c r="AD178" s="20"/>
    </row>
    <row r="179" spans="1:30" ht="16.5" customHeight="1">
      <c r="A179" s="20"/>
      <c r="B179" s="20"/>
      <c r="C179" s="20"/>
      <c r="D179" s="20"/>
      <c r="E179" s="20"/>
      <c r="F179" s="20"/>
      <c r="G179" s="20"/>
      <c r="H179" s="20"/>
      <c r="I179" s="131"/>
      <c r="J179" s="20"/>
      <c r="M179" s="119"/>
      <c r="N179" s="119"/>
      <c r="O179" s="20"/>
      <c r="P179" s="20"/>
      <c r="Q179" s="20"/>
      <c r="R179" s="20"/>
      <c r="S179" s="20"/>
      <c r="T179" s="20"/>
      <c r="U179" s="20"/>
      <c r="V179" s="20"/>
      <c r="W179" s="20"/>
      <c r="X179" s="20"/>
      <c r="Y179" s="20"/>
      <c r="Z179" s="20"/>
      <c r="AA179" s="20"/>
      <c r="AB179" s="20"/>
      <c r="AC179" s="20"/>
      <c r="AD179" s="20"/>
    </row>
    <row r="180" spans="1:30" ht="16.5" customHeight="1">
      <c r="A180" s="20"/>
      <c r="B180" s="20"/>
      <c r="C180" s="20"/>
      <c r="D180" s="20"/>
      <c r="E180" s="20"/>
      <c r="F180" s="20"/>
      <c r="G180" s="20"/>
      <c r="H180" s="20"/>
      <c r="I180" s="131"/>
      <c r="J180" s="20"/>
      <c r="M180" s="119"/>
      <c r="N180" s="119"/>
      <c r="O180" s="20"/>
      <c r="P180" s="20"/>
      <c r="Q180" s="20"/>
      <c r="R180" s="20"/>
      <c r="S180" s="20"/>
      <c r="T180" s="20"/>
      <c r="U180" s="20"/>
      <c r="V180" s="20"/>
      <c r="W180" s="20"/>
      <c r="X180" s="20"/>
      <c r="Y180" s="20"/>
      <c r="Z180" s="20"/>
      <c r="AA180" s="20"/>
      <c r="AB180" s="20"/>
      <c r="AC180" s="20"/>
      <c r="AD180" s="20"/>
    </row>
    <row r="181" spans="1:30" ht="16.5" customHeight="1">
      <c r="A181" s="20"/>
      <c r="B181" s="20"/>
      <c r="C181" s="20"/>
      <c r="D181" s="20"/>
      <c r="E181" s="20"/>
      <c r="F181" s="20"/>
      <c r="G181" s="20"/>
      <c r="H181" s="20"/>
      <c r="I181" s="131"/>
      <c r="J181" s="20"/>
      <c r="M181" s="119"/>
      <c r="N181" s="119"/>
      <c r="O181" s="20"/>
      <c r="P181" s="20"/>
      <c r="Q181" s="20"/>
      <c r="R181" s="20"/>
      <c r="S181" s="20"/>
      <c r="T181" s="20"/>
      <c r="U181" s="20"/>
      <c r="V181" s="20"/>
      <c r="W181" s="20"/>
      <c r="X181" s="20"/>
      <c r="Y181" s="20"/>
      <c r="Z181" s="20"/>
      <c r="AA181" s="20"/>
      <c r="AB181" s="20"/>
      <c r="AC181" s="20"/>
      <c r="AD181" s="20"/>
    </row>
    <row r="182" spans="1:30" ht="16.5" customHeight="1">
      <c r="A182" s="20"/>
      <c r="B182" s="20"/>
      <c r="C182" s="20"/>
      <c r="D182" s="20"/>
      <c r="E182" s="20"/>
      <c r="F182" s="20"/>
      <c r="G182" s="20"/>
      <c r="H182" s="20"/>
      <c r="I182" s="131"/>
      <c r="J182" s="20"/>
      <c r="M182" s="119"/>
      <c r="N182" s="119"/>
      <c r="O182" s="20"/>
      <c r="P182" s="20"/>
      <c r="Q182" s="20"/>
      <c r="R182" s="20"/>
      <c r="S182" s="20"/>
      <c r="T182" s="20"/>
      <c r="U182" s="20"/>
      <c r="V182" s="20"/>
      <c r="W182" s="20"/>
      <c r="X182" s="20"/>
      <c r="Y182" s="20"/>
      <c r="Z182" s="20"/>
      <c r="AA182" s="20"/>
      <c r="AB182" s="20"/>
      <c r="AC182" s="20"/>
      <c r="AD182" s="20"/>
    </row>
    <row r="183" spans="1:30" ht="16.5" customHeight="1">
      <c r="A183" s="20"/>
      <c r="B183" s="20"/>
      <c r="C183" s="20"/>
      <c r="D183" s="20"/>
      <c r="E183" s="20"/>
      <c r="F183" s="20"/>
      <c r="G183" s="20"/>
      <c r="H183" s="20"/>
      <c r="I183" s="131"/>
      <c r="J183" s="20"/>
      <c r="M183" s="119"/>
      <c r="N183" s="119"/>
      <c r="O183" s="20"/>
      <c r="P183" s="20"/>
      <c r="Q183" s="20"/>
      <c r="R183" s="20"/>
      <c r="S183" s="20"/>
      <c r="T183" s="20"/>
      <c r="U183" s="20"/>
      <c r="V183" s="20"/>
      <c r="W183" s="20"/>
      <c r="X183" s="20"/>
      <c r="Y183" s="20"/>
      <c r="Z183" s="20"/>
      <c r="AA183" s="20"/>
      <c r="AB183" s="20"/>
      <c r="AC183" s="20"/>
      <c r="AD183" s="20"/>
    </row>
    <row r="184" spans="1:30" ht="16.5" customHeight="1">
      <c r="A184" s="20"/>
      <c r="B184" s="20"/>
      <c r="C184" s="20"/>
      <c r="D184" s="20"/>
      <c r="E184" s="20"/>
      <c r="F184" s="20"/>
      <c r="G184" s="20"/>
      <c r="H184" s="20"/>
      <c r="I184" s="131"/>
      <c r="J184" s="20"/>
      <c r="M184" s="119"/>
      <c r="N184" s="119"/>
      <c r="O184" s="20"/>
      <c r="P184" s="20"/>
      <c r="Q184" s="20"/>
      <c r="R184" s="20"/>
      <c r="S184" s="20"/>
      <c r="T184" s="20"/>
      <c r="U184" s="20"/>
      <c r="V184" s="20"/>
      <c r="W184" s="20"/>
      <c r="X184" s="20"/>
      <c r="Y184" s="20"/>
      <c r="Z184" s="20"/>
      <c r="AA184" s="20"/>
      <c r="AB184" s="20"/>
      <c r="AC184" s="20"/>
      <c r="AD184" s="20"/>
    </row>
    <row r="185" spans="1:30" ht="16.5" customHeight="1">
      <c r="A185" s="20"/>
      <c r="B185" s="20"/>
      <c r="C185" s="20"/>
      <c r="D185" s="20"/>
      <c r="E185" s="20"/>
      <c r="F185" s="20"/>
      <c r="G185" s="20"/>
      <c r="H185" s="20"/>
      <c r="I185" s="131"/>
      <c r="J185" s="20"/>
      <c r="M185" s="119"/>
      <c r="N185" s="119"/>
      <c r="O185" s="20"/>
      <c r="P185" s="20"/>
      <c r="Q185" s="20"/>
      <c r="R185" s="20"/>
      <c r="S185" s="20"/>
      <c r="T185" s="20"/>
      <c r="U185" s="20"/>
      <c r="V185" s="20"/>
      <c r="W185" s="20"/>
      <c r="X185" s="20"/>
      <c r="Y185" s="20"/>
      <c r="Z185" s="20"/>
      <c r="AA185" s="20"/>
      <c r="AB185" s="20"/>
      <c r="AC185" s="20"/>
      <c r="AD185" s="20"/>
    </row>
    <row r="186" spans="1:30" ht="16.5" customHeight="1">
      <c r="A186" s="20"/>
      <c r="B186" s="20"/>
      <c r="C186" s="20"/>
      <c r="D186" s="20"/>
      <c r="E186" s="20"/>
      <c r="F186" s="20"/>
      <c r="G186" s="20"/>
      <c r="H186" s="20"/>
      <c r="I186" s="131"/>
      <c r="J186" s="20"/>
      <c r="M186" s="119"/>
      <c r="N186" s="119"/>
      <c r="O186" s="20"/>
      <c r="P186" s="20"/>
      <c r="Q186" s="20"/>
      <c r="R186" s="20"/>
      <c r="S186" s="20"/>
      <c r="T186" s="20"/>
      <c r="U186" s="20"/>
      <c r="V186" s="20"/>
      <c r="W186" s="20"/>
      <c r="X186" s="20"/>
      <c r="Y186" s="20"/>
      <c r="Z186" s="20"/>
      <c r="AA186" s="20"/>
      <c r="AB186" s="20"/>
      <c r="AC186" s="20"/>
      <c r="AD186" s="20"/>
    </row>
    <row r="187" spans="1:30" ht="16.5" customHeight="1">
      <c r="A187" s="20"/>
      <c r="B187" s="20"/>
      <c r="C187" s="20"/>
      <c r="D187" s="20"/>
      <c r="E187" s="20"/>
      <c r="F187" s="20"/>
      <c r="G187" s="20"/>
      <c r="H187" s="20"/>
      <c r="I187" s="131"/>
      <c r="J187" s="20"/>
      <c r="M187" s="119"/>
      <c r="N187" s="119"/>
      <c r="O187" s="20"/>
      <c r="P187" s="20"/>
      <c r="Q187" s="20"/>
      <c r="R187" s="20"/>
      <c r="S187" s="20"/>
      <c r="T187" s="20"/>
      <c r="U187" s="20"/>
      <c r="V187" s="20"/>
      <c r="W187" s="20"/>
      <c r="X187" s="20"/>
      <c r="Y187" s="20"/>
      <c r="Z187" s="20"/>
      <c r="AA187" s="20"/>
      <c r="AB187" s="20"/>
      <c r="AC187" s="20"/>
      <c r="AD187" s="20"/>
    </row>
    <row r="188" spans="1:30" ht="16.5" customHeight="1">
      <c r="A188" s="20"/>
      <c r="B188" s="20"/>
      <c r="C188" s="20"/>
      <c r="D188" s="20"/>
      <c r="E188" s="20"/>
      <c r="F188" s="20"/>
      <c r="G188" s="20"/>
      <c r="H188" s="20"/>
      <c r="I188" s="131"/>
      <c r="J188" s="20"/>
      <c r="M188" s="119"/>
      <c r="N188" s="119"/>
      <c r="O188" s="20"/>
      <c r="P188" s="20"/>
      <c r="Q188" s="20"/>
      <c r="R188" s="20"/>
      <c r="S188" s="20"/>
      <c r="T188" s="20"/>
      <c r="U188" s="20"/>
      <c r="V188" s="20"/>
      <c r="W188" s="20"/>
      <c r="X188" s="20"/>
      <c r="Y188" s="20"/>
      <c r="Z188" s="20"/>
      <c r="AA188" s="20"/>
      <c r="AB188" s="20"/>
      <c r="AC188" s="20"/>
      <c r="AD188" s="20"/>
    </row>
    <row r="189" spans="1:30" ht="16.5" customHeight="1">
      <c r="A189" s="20"/>
      <c r="B189" s="20"/>
      <c r="C189" s="20"/>
      <c r="D189" s="20"/>
      <c r="E189" s="20"/>
      <c r="F189" s="20"/>
      <c r="G189" s="20"/>
      <c r="H189" s="20"/>
      <c r="I189" s="131"/>
      <c r="J189" s="20"/>
      <c r="M189" s="119"/>
      <c r="N189" s="119"/>
      <c r="O189" s="20"/>
      <c r="P189" s="20"/>
      <c r="Q189" s="20"/>
      <c r="R189" s="20"/>
      <c r="S189" s="20"/>
      <c r="T189" s="20"/>
      <c r="U189" s="20"/>
      <c r="V189" s="20"/>
      <c r="W189" s="20"/>
      <c r="X189" s="20"/>
      <c r="Y189" s="20"/>
      <c r="Z189" s="20"/>
      <c r="AA189" s="20"/>
      <c r="AB189" s="20"/>
      <c r="AC189" s="20"/>
      <c r="AD189" s="20"/>
    </row>
    <row r="190" spans="1:30" ht="16.5" customHeight="1">
      <c r="A190" s="20"/>
      <c r="B190" s="20"/>
      <c r="C190" s="20"/>
      <c r="D190" s="20"/>
      <c r="E190" s="20"/>
      <c r="F190" s="20"/>
      <c r="G190" s="20"/>
      <c r="H190" s="20"/>
      <c r="I190" s="131"/>
      <c r="J190" s="20"/>
      <c r="M190" s="119"/>
      <c r="N190" s="119"/>
      <c r="O190" s="20"/>
      <c r="P190" s="20"/>
      <c r="Q190" s="20"/>
      <c r="R190" s="20"/>
      <c r="S190" s="20"/>
      <c r="T190" s="20"/>
      <c r="U190" s="20"/>
      <c r="V190" s="20"/>
      <c r="W190" s="20"/>
      <c r="X190" s="20"/>
      <c r="Y190" s="20"/>
      <c r="Z190" s="20"/>
      <c r="AA190" s="20"/>
      <c r="AB190" s="20"/>
      <c r="AC190" s="20"/>
      <c r="AD190" s="20"/>
    </row>
    <row r="191" spans="1:30" ht="16.5" customHeight="1">
      <c r="A191" s="20"/>
      <c r="B191" s="20"/>
      <c r="C191" s="20"/>
      <c r="D191" s="20"/>
      <c r="E191" s="20"/>
      <c r="F191" s="20"/>
      <c r="G191" s="20"/>
      <c r="H191" s="20"/>
      <c r="I191" s="131"/>
      <c r="J191" s="20"/>
      <c r="M191" s="119"/>
      <c r="N191" s="119"/>
      <c r="O191" s="20"/>
      <c r="P191" s="20"/>
      <c r="Q191" s="20"/>
      <c r="R191" s="20"/>
      <c r="S191" s="20"/>
      <c r="T191" s="20"/>
      <c r="U191" s="20"/>
      <c r="V191" s="20"/>
      <c r="W191" s="20"/>
      <c r="X191" s="20"/>
      <c r="Y191" s="20"/>
      <c r="Z191" s="20"/>
      <c r="AA191" s="20"/>
      <c r="AB191" s="20"/>
      <c r="AC191" s="20"/>
      <c r="AD191" s="20"/>
    </row>
    <row r="192" spans="1:30" ht="16.5" customHeight="1">
      <c r="A192" s="20"/>
      <c r="B192" s="20"/>
      <c r="C192" s="20"/>
      <c r="D192" s="20"/>
      <c r="E192" s="20"/>
      <c r="F192" s="20"/>
      <c r="G192" s="20"/>
      <c r="H192" s="20"/>
      <c r="I192" s="131"/>
      <c r="J192" s="20"/>
      <c r="M192" s="119"/>
      <c r="N192" s="119"/>
      <c r="O192" s="20"/>
      <c r="P192" s="20"/>
      <c r="Q192" s="20"/>
      <c r="R192" s="20"/>
      <c r="S192" s="20"/>
      <c r="T192" s="20"/>
      <c r="U192" s="20"/>
      <c r="V192" s="20"/>
      <c r="W192" s="20"/>
      <c r="X192" s="20"/>
      <c r="Y192" s="20"/>
      <c r="Z192" s="20"/>
      <c r="AA192" s="20"/>
      <c r="AB192" s="20"/>
      <c r="AC192" s="20"/>
      <c r="AD192" s="20"/>
    </row>
    <row r="193" spans="1:30" ht="16.5" customHeight="1">
      <c r="A193" s="20"/>
      <c r="B193" s="20"/>
      <c r="C193" s="20"/>
      <c r="D193" s="20"/>
      <c r="E193" s="20"/>
      <c r="F193" s="20"/>
      <c r="G193" s="20"/>
      <c r="H193" s="20"/>
      <c r="I193" s="131"/>
      <c r="J193" s="20"/>
      <c r="M193" s="119"/>
      <c r="N193" s="119"/>
      <c r="O193" s="20"/>
      <c r="P193" s="20"/>
      <c r="Q193" s="20"/>
      <c r="R193" s="20"/>
      <c r="S193" s="20"/>
      <c r="T193" s="20"/>
      <c r="U193" s="20"/>
      <c r="V193" s="20"/>
      <c r="W193" s="20"/>
      <c r="X193" s="20"/>
      <c r="Y193" s="20"/>
      <c r="Z193" s="20"/>
      <c r="AA193" s="20"/>
      <c r="AB193" s="20"/>
      <c r="AC193" s="20"/>
      <c r="AD193" s="20"/>
    </row>
    <row r="194" spans="1:30" ht="16.5" customHeight="1">
      <c r="A194" s="20"/>
      <c r="B194" s="20"/>
      <c r="C194" s="20"/>
      <c r="D194" s="20"/>
      <c r="E194" s="20"/>
      <c r="F194" s="20"/>
      <c r="G194" s="20"/>
      <c r="H194" s="20"/>
      <c r="I194" s="131"/>
      <c r="J194" s="20"/>
      <c r="M194" s="119"/>
      <c r="N194" s="119"/>
      <c r="O194" s="20"/>
      <c r="P194" s="20"/>
      <c r="Q194" s="20"/>
      <c r="R194" s="20"/>
      <c r="S194" s="20"/>
      <c r="T194" s="20"/>
      <c r="U194" s="20"/>
      <c r="V194" s="20"/>
      <c r="W194" s="20"/>
      <c r="X194" s="20"/>
      <c r="Y194" s="20"/>
      <c r="Z194" s="20"/>
      <c r="AA194" s="20"/>
      <c r="AB194" s="20"/>
      <c r="AC194" s="20"/>
      <c r="AD194" s="20"/>
    </row>
    <row r="195" spans="1:30" ht="16.5" customHeight="1">
      <c r="A195" s="20"/>
      <c r="B195" s="20"/>
      <c r="C195" s="20"/>
      <c r="D195" s="20"/>
      <c r="E195" s="20"/>
      <c r="F195" s="20"/>
      <c r="G195" s="20"/>
      <c r="H195" s="20"/>
      <c r="I195" s="131"/>
      <c r="J195" s="20"/>
      <c r="M195" s="119"/>
      <c r="N195" s="119"/>
      <c r="O195" s="20"/>
      <c r="P195" s="20"/>
      <c r="Q195" s="20"/>
      <c r="R195" s="20"/>
      <c r="S195" s="20"/>
      <c r="T195" s="20"/>
      <c r="U195" s="20"/>
      <c r="V195" s="20"/>
      <c r="W195" s="20"/>
      <c r="X195" s="20"/>
      <c r="Y195" s="20"/>
      <c r="Z195" s="20"/>
      <c r="AA195" s="20"/>
      <c r="AB195" s="20"/>
      <c r="AC195" s="20"/>
      <c r="AD195" s="20"/>
    </row>
    <row r="196" spans="1:30" ht="16.5" customHeight="1">
      <c r="A196" s="20"/>
      <c r="B196" s="20"/>
      <c r="C196" s="20"/>
      <c r="D196" s="20"/>
      <c r="E196" s="20"/>
      <c r="F196" s="20"/>
      <c r="G196" s="20"/>
      <c r="H196" s="20"/>
      <c r="I196" s="131"/>
      <c r="J196" s="20"/>
      <c r="M196" s="119"/>
      <c r="N196" s="119"/>
      <c r="O196" s="20"/>
      <c r="P196" s="20"/>
      <c r="Q196" s="20"/>
      <c r="R196" s="20"/>
      <c r="S196" s="20"/>
      <c r="T196" s="20"/>
      <c r="U196" s="20"/>
      <c r="V196" s="20"/>
      <c r="W196" s="20"/>
      <c r="X196" s="20"/>
      <c r="Y196" s="20"/>
      <c r="Z196" s="20"/>
      <c r="AA196" s="20"/>
      <c r="AB196" s="20"/>
      <c r="AC196" s="20"/>
      <c r="AD196" s="20"/>
    </row>
    <row r="197" spans="1:30" ht="16.5" customHeight="1">
      <c r="A197" s="20"/>
      <c r="B197" s="20"/>
      <c r="C197" s="20"/>
      <c r="D197" s="20"/>
      <c r="E197" s="20"/>
      <c r="F197" s="20"/>
      <c r="G197" s="20"/>
      <c r="H197" s="20"/>
      <c r="I197" s="131"/>
      <c r="J197" s="20"/>
      <c r="M197" s="119"/>
      <c r="N197" s="119"/>
      <c r="O197" s="20"/>
      <c r="P197" s="20"/>
      <c r="Q197" s="20"/>
      <c r="R197" s="20"/>
      <c r="S197" s="20"/>
      <c r="T197" s="20"/>
      <c r="U197" s="20"/>
      <c r="V197" s="20"/>
      <c r="W197" s="20"/>
      <c r="X197" s="20"/>
      <c r="Y197" s="20"/>
      <c r="Z197" s="20"/>
      <c r="AA197" s="20"/>
      <c r="AB197" s="20"/>
      <c r="AC197" s="20"/>
      <c r="AD197" s="20"/>
    </row>
    <row r="198" spans="1:30" ht="16.5" customHeight="1">
      <c r="A198" s="20"/>
      <c r="B198" s="20"/>
      <c r="C198" s="20"/>
      <c r="D198" s="20"/>
      <c r="E198" s="20"/>
      <c r="F198" s="20"/>
      <c r="G198" s="20"/>
      <c r="H198" s="20"/>
      <c r="I198" s="131"/>
      <c r="J198" s="20"/>
      <c r="M198" s="119"/>
      <c r="N198" s="119"/>
      <c r="O198" s="20"/>
      <c r="P198" s="20"/>
      <c r="Q198" s="20"/>
      <c r="R198" s="20"/>
      <c r="S198" s="20"/>
      <c r="T198" s="20"/>
      <c r="U198" s="20"/>
      <c r="V198" s="20"/>
      <c r="W198" s="20"/>
      <c r="X198" s="20"/>
      <c r="Y198" s="20"/>
      <c r="Z198" s="20"/>
      <c r="AA198" s="20"/>
      <c r="AB198" s="20"/>
      <c r="AC198" s="20"/>
      <c r="AD198" s="20"/>
    </row>
    <row r="199" spans="1:30" ht="16.5" customHeight="1">
      <c r="A199" s="20"/>
      <c r="B199" s="20"/>
      <c r="C199" s="20"/>
      <c r="D199" s="20"/>
      <c r="E199" s="20"/>
      <c r="F199" s="20"/>
      <c r="G199" s="20"/>
      <c r="H199" s="20"/>
      <c r="I199" s="131"/>
      <c r="J199" s="20"/>
      <c r="M199" s="119"/>
      <c r="N199" s="119"/>
      <c r="O199" s="20"/>
      <c r="P199" s="20"/>
      <c r="Q199" s="20"/>
      <c r="R199" s="20"/>
      <c r="S199" s="20"/>
      <c r="T199" s="20"/>
      <c r="U199" s="20"/>
      <c r="V199" s="20"/>
      <c r="W199" s="20"/>
      <c r="X199" s="20"/>
      <c r="Y199" s="20"/>
      <c r="Z199" s="20"/>
      <c r="AA199" s="20"/>
      <c r="AB199" s="20"/>
      <c r="AC199" s="20"/>
      <c r="AD199" s="20"/>
    </row>
    <row r="200" spans="1:30" ht="16.5" customHeight="1">
      <c r="A200" s="20"/>
      <c r="B200" s="20"/>
      <c r="C200" s="20"/>
      <c r="D200" s="20"/>
      <c r="E200" s="20"/>
      <c r="F200" s="20"/>
      <c r="G200" s="20"/>
      <c r="H200" s="20"/>
      <c r="I200" s="131"/>
      <c r="J200" s="20"/>
      <c r="M200" s="119"/>
      <c r="N200" s="119"/>
      <c r="O200" s="20"/>
      <c r="P200" s="20"/>
      <c r="Q200" s="20"/>
      <c r="R200" s="20"/>
      <c r="S200" s="20"/>
      <c r="T200" s="20"/>
      <c r="U200" s="20"/>
      <c r="V200" s="20"/>
      <c r="W200" s="20"/>
      <c r="X200" s="20"/>
      <c r="Y200" s="20"/>
      <c r="Z200" s="20"/>
      <c r="AA200" s="20"/>
      <c r="AB200" s="20"/>
      <c r="AC200" s="20"/>
      <c r="AD200" s="20"/>
    </row>
    <row r="201" spans="1:30" ht="16.5" customHeight="1">
      <c r="A201" s="20"/>
      <c r="B201" s="20"/>
      <c r="C201" s="20"/>
      <c r="D201" s="20"/>
      <c r="E201" s="20"/>
      <c r="F201" s="20"/>
      <c r="G201" s="20"/>
      <c r="H201" s="20"/>
      <c r="I201" s="131"/>
      <c r="J201" s="20"/>
      <c r="M201" s="119"/>
      <c r="N201" s="119"/>
      <c r="O201" s="20"/>
      <c r="P201" s="20"/>
      <c r="Q201" s="20"/>
      <c r="R201" s="20"/>
      <c r="S201" s="20"/>
      <c r="T201" s="20"/>
      <c r="U201" s="20"/>
      <c r="V201" s="20"/>
      <c r="W201" s="20"/>
      <c r="X201" s="20"/>
      <c r="Y201" s="20"/>
      <c r="Z201" s="20"/>
      <c r="AA201" s="20"/>
      <c r="AB201" s="20"/>
      <c r="AC201" s="20"/>
      <c r="AD201" s="20"/>
    </row>
    <row r="202" spans="1:30" ht="16.5" customHeight="1">
      <c r="A202" s="20"/>
      <c r="B202" s="20"/>
      <c r="C202" s="20"/>
      <c r="D202" s="20"/>
      <c r="E202" s="20"/>
      <c r="F202" s="20"/>
      <c r="G202" s="20"/>
      <c r="H202" s="20"/>
      <c r="I202" s="131"/>
      <c r="J202" s="20"/>
      <c r="M202" s="119"/>
      <c r="N202" s="119"/>
      <c r="O202" s="20"/>
      <c r="P202" s="20"/>
      <c r="Q202" s="20"/>
      <c r="R202" s="20"/>
      <c r="S202" s="20"/>
      <c r="T202" s="20"/>
      <c r="U202" s="20"/>
      <c r="V202" s="20"/>
      <c r="W202" s="20"/>
      <c r="X202" s="20"/>
      <c r="Y202" s="20"/>
      <c r="Z202" s="20"/>
      <c r="AA202" s="20"/>
      <c r="AB202" s="20"/>
      <c r="AC202" s="20"/>
      <c r="AD202" s="20"/>
    </row>
    <row r="203" spans="1:30" ht="16.5" customHeight="1">
      <c r="A203" s="20"/>
      <c r="B203" s="20"/>
      <c r="C203" s="20"/>
      <c r="D203" s="20"/>
      <c r="E203" s="20"/>
      <c r="F203" s="20"/>
      <c r="G203" s="20"/>
      <c r="H203" s="20"/>
      <c r="I203" s="131"/>
      <c r="J203" s="20"/>
      <c r="M203" s="119"/>
      <c r="N203" s="119"/>
      <c r="O203" s="20"/>
      <c r="P203" s="20"/>
      <c r="Q203" s="20"/>
      <c r="R203" s="20"/>
      <c r="S203" s="20"/>
      <c r="T203" s="20"/>
      <c r="U203" s="20"/>
      <c r="V203" s="20"/>
      <c r="W203" s="20"/>
      <c r="X203" s="20"/>
      <c r="Y203" s="20"/>
      <c r="Z203" s="20"/>
      <c r="AA203" s="20"/>
      <c r="AB203" s="20"/>
      <c r="AC203" s="20"/>
      <c r="AD203" s="20"/>
    </row>
    <row r="204" spans="1:30" ht="16.5" customHeight="1">
      <c r="A204" s="20"/>
      <c r="B204" s="20"/>
      <c r="C204" s="20"/>
      <c r="D204" s="20"/>
      <c r="E204" s="20"/>
      <c r="F204" s="20"/>
      <c r="G204" s="20"/>
      <c r="H204" s="20"/>
      <c r="I204" s="131"/>
      <c r="J204" s="20"/>
      <c r="M204" s="119"/>
      <c r="N204" s="119"/>
      <c r="O204" s="20"/>
      <c r="P204" s="20"/>
      <c r="Q204" s="20"/>
      <c r="R204" s="20"/>
      <c r="S204" s="20"/>
      <c r="T204" s="20"/>
      <c r="U204" s="20"/>
      <c r="V204" s="20"/>
      <c r="W204" s="20"/>
      <c r="X204" s="20"/>
      <c r="Y204" s="20"/>
      <c r="Z204" s="20"/>
      <c r="AA204" s="20"/>
      <c r="AB204" s="20"/>
      <c r="AC204" s="20"/>
      <c r="AD204" s="20"/>
    </row>
    <row r="205" spans="1:30" ht="16.5" customHeight="1">
      <c r="A205" s="20"/>
      <c r="B205" s="20"/>
      <c r="C205" s="20"/>
      <c r="D205" s="20"/>
      <c r="E205" s="20"/>
      <c r="F205" s="20"/>
      <c r="G205" s="20"/>
      <c r="H205" s="20"/>
      <c r="I205" s="131"/>
      <c r="J205" s="20"/>
      <c r="M205" s="119"/>
      <c r="N205" s="119"/>
      <c r="O205" s="20"/>
      <c r="P205" s="20"/>
      <c r="Q205" s="20"/>
      <c r="R205" s="20"/>
      <c r="S205" s="20"/>
      <c r="T205" s="20"/>
      <c r="U205" s="20"/>
      <c r="V205" s="20"/>
      <c r="W205" s="20"/>
      <c r="X205" s="20"/>
      <c r="Y205" s="20"/>
      <c r="Z205" s="20"/>
      <c r="AA205" s="20"/>
      <c r="AB205" s="20"/>
      <c r="AC205" s="20"/>
      <c r="AD205" s="20"/>
    </row>
    <row r="206" spans="1:30" ht="16.5" customHeight="1">
      <c r="A206" s="20"/>
      <c r="B206" s="20"/>
      <c r="C206" s="20"/>
      <c r="D206" s="20"/>
      <c r="E206" s="20"/>
      <c r="F206" s="20"/>
      <c r="G206" s="20"/>
      <c r="H206" s="20"/>
      <c r="I206" s="131"/>
      <c r="J206" s="20"/>
      <c r="M206" s="119"/>
      <c r="N206" s="119"/>
      <c r="O206" s="20"/>
      <c r="P206" s="20"/>
      <c r="Q206" s="20"/>
      <c r="R206" s="20"/>
      <c r="S206" s="20"/>
      <c r="T206" s="20"/>
      <c r="U206" s="20"/>
      <c r="V206" s="20"/>
      <c r="W206" s="20"/>
      <c r="X206" s="20"/>
      <c r="Y206" s="20"/>
      <c r="Z206" s="20"/>
      <c r="AA206" s="20"/>
      <c r="AB206" s="20"/>
      <c r="AC206" s="20"/>
      <c r="AD206" s="20"/>
    </row>
    <row r="207" spans="1:30" ht="16.5" customHeight="1">
      <c r="A207" s="20"/>
      <c r="B207" s="20"/>
      <c r="C207" s="20"/>
      <c r="D207" s="20"/>
      <c r="E207" s="20"/>
      <c r="F207" s="20"/>
      <c r="G207" s="20"/>
      <c r="H207" s="20"/>
      <c r="I207" s="131"/>
      <c r="J207" s="20"/>
      <c r="M207" s="119"/>
      <c r="N207" s="119"/>
      <c r="O207" s="20"/>
      <c r="P207" s="20"/>
      <c r="Q207" s="20"/>
      <c r="R207" s="20"/>
      <c r="S207" s="20"/>
      <c r="T207" s="20"/>
      <c r="U207" s="20"/>
      <c r="V207" s="20"/>
      <c r="W207" s="20"/>
      <c r="X207" s="20"/>
      <c r="Y207" s="20"/>
      <c r="Z207" s="20"/>
      <c r="AA207" s="20"/>
      <c r="AB207" s="20"/>
      <c r="AC207" s="20"/>
      <c r="AD207" s="20"/>
    </row>
    <row r="208" spans="1:30" ht="16.5" customHeight="1">
      <c r="A208" s="20"/>
      <c r="B208" s="20"/>
      <c r="C208" s="20"/>
      <c r="D208" s="20"/>
      <c r="E208" s="20"/>
      <c r="F208" s="20"/>
      <c r="G208" s="20"/>
      <c r="H208" s="20"/>
      <c r="I208" s="131"/>
      <c r="J208" s="20"/>
      <c r="M208" s="119"/>
      <c r="N208" s="119"/>
      <c r="O208" s="20"/>
      <c r="P208" s="20"/>
      <c r="Q208" s="20"/>
      <c r="R208" s="20"/>
      <c r="S208" s="20"/>
      <c r="T208" s="20"/>
      <c r="U208" s="20"/>
      <c r="V208" s="20"/>
      <c r="W208" s="20"/>
      <c r="X208" s="20"/>
      <c r="Y208" s="20"/>
      <c r="Z208" s="20"/>
      <c r="AA208" s="20"/>
      <c r="AB208" s="20"/>
      <c r="AC208" s="20"/>
      <c r="AD208" s="20"/>
    </row>
    <row r="209" spans="1:30" ht="16.5" customHeight="1">
      <c r="A209" s="20"/>
      <c r="B209" s="20"/>
      <c r="C209" s="20"/>
      <c r="D209" s="20"/>
      <c r="E209" s="20"/>
      <c r="F209" s="20"/>
      <c r="G209" s="20"/>
      <c r="H209" s="20"/>
      <c r="I209" s="131"/>
      <c r="J209" s="20"/>
      <c r="M209" s="119"/>
      <c r="N209" s="119"/>
      <c r="O209" s="20"/>
      <c r="P209" s="20"/>
      <c r="Q209" s="20"/>
      <c r="R209" s="20"/>
      <c r="S209" s="20"/>
      <c r="T209" s="20"/>
      <c r="U209" s="20"/>
      <c r="V209" s="20"/>
      <c r="W209" s="20"/>
      <c r="X209" s="20"/>
      <c r="Y209" s="20"/>
      <c r="Z209" s="20"/>
      <c r="AA209" s="20"/>
      <c r="AB209" s="20"/>
      <c r="AC209" s="20"/>
      <c r="AD209" s="20"/>
    </row>
    <row r="210" spans="1:30" ht="16.5" customHeight="1">
      <c r="A210" s="20"/>
      <c r="B210" s="20"/>
      <c r="C210" s="20"/>
      <c r="D210" s="20"/>
      <c r="E210" s="20"/>
      <c r="F210" s="20"/>
      <c r="G210" s="20"/>
      <c r="H210" s="20"/>
      <c r="I210" s="131"/>
      <c r="J210" s="20"/>
      <c r="M210" s="119"/>
      <c r="N210" s="119"/>
      <c r="O210" s="20"/>
      <c r="P210" s="20"/>
      <c r="Q210" s="20"/>
      <c r="R210" s="20"/>
      <c r="S210" s="20"/>
      <c r="T210" s="20"/>
      <c r="U210" s="20"/>
      <c r="V210" s="20"/>
      <c r="W210" s="20"/>
      <c r="X210" s="20"/>
      <c r="Y210" s="20"/>
      <c r="Z210" s="20"/>
      <c r="AA210" s="20"/>
      <c r="AB210" s="20"/>
      <c r="AC210" s="20"/>
      <c r="AD210" s="20"/>
    </row>
    <row r="211" spans="1:30" ht="16.5" customHeight="1">
      <c r="A211" s="20"/>
      <c r="B211" s="20"/>
      <c r="C211" s="20"/>
      <c r="D211" s="20"/>
      <c r="E211" s="20"/>
      <c r="F211" s="20"/>
      <c r="G211" s="20"/>
      <c r="H211" s="20"/>
      <c r="I211" s="131"/>
      <c r="J211" s="20"/>
      <c r="M211" s="119"/>
      <c r="N211" s="119"/>
      <c r="O211" s="20"/>
      <c r="P211" s="20"/>
      <c r="Q211" s="20"/>
      <c r="R211" s="20"/>
      <c r="S211" s="20"/>
      <c r="T211" s="20"/>
      <c r="U211" s="20"/>
      <c r="V211" s="20"/>
      <c r="W211" s="20"/>
      <c r="X211" s="20"/>
      <c r="Y211" s="20"/>
      <c r="Z211" s="20"/>
      <c r="AA211" s="20"/>
      <c r="AB211" s="20"/>
      <c r="AC211" s="20"/>
      <c r="AD211" s="20"/>
    </row>
    <row r="212" spans="1:30" ht="16.5" customHeight="1">
      <c r="A212" s="20"/>
      <c r="B212" s="20"/>
      <c r="C212" s="20"/>
      <c r="D212" s="20"/>
      <c r="E212" s="20"/>
      <c r="F212" s="20"/>
      <c r="G212" s="20"/>
      <c r="H212" s="20"/>
      <c r="I212" s="131"/>
      <c r="J212" s="20"/>
      <c r="M212" s="119"/>
      <c r="N212" s="119"/>
      <c r="O212" s="20"/>
      <c r="P212" s="20"/>
      <c r="Q212" s="20"/>
      <c r="R212" s="20"/>
      <c r="S212" s="20"/>
      <c r="T212" s="20"/>
      <c r="U212" s="20"/>
      <c r="V212" s="20"/>
      <c r="W212" s="20"/>
      <c r="X212" s="20"/>
      <c r="Y212" s="20"/>
      <c r="Z212" s="20"/>
      <c r="AA212" s="20"/>
      <c r="AB212" s="20"/>
      <c r="AC212" s="20"/>
      <c r="AD212" s="20"/>
    </row>
    <row r="213" spans="1:30" ht="16.5" customHeight="1">
      <c r="A213" s="20"/>
      <c r="B213" s="20"/>
      <c r="C213" s="20"/>
      <c r="D213" s="20"/>
      <c r="E213" s="20"/>
      <c r="F213" s="20"/>
      <c r="G213" s="20"/>
      <c r="H213" s="20"/>
      <c r="I213" s="131"/>
      <c r="J213" s="20"/>
      <c r="M213" s="119"/>
      <c r="N213" s="119"/>
      <c r="O213" s="20"/>
      <c r="P213" s="20"/>
      <c r="Q213" s="20"/>
      <c r="R213" s="20"/>
      <c r="S213" s="20"/>
      <c r="T213" s="20"/>
      <c r="U213" s="20"/>
      <c r="V213" s="20"/>
      <c r="W213" s="20"/>
      <c r="X213" s="20"/>
      <c r="Y213" s="20"/>
      <c r="Z213" s="20"/>
      <c r="AA213" s="20"/>
      <c r="AB213" s="20"/>
      <c r="AC213" s="20"/>
      <c r="AD213" s="20"/>
    </row>
    <row r="214" spans="1:30" ht="16.5" customHeight="1">
      <c r="A214" s="20"/>
      <c r="B214" s="20"/>
      <c r="C214" s="20"/>
      <c r="D214" s="20"/>
      <c r="E214" s="20"/>
      <c r="F214" s="20"/>
      <c r="G214" s="20"/>
      <c r="H214" s="20"/>
      <c r="I214" s="131"/>
      <c r="J214" s="20"/>
      <c r="M214" s="119"/>
      <c r="N214" s="119"/>
      <c r="O214" s="20"/>
      <c r="P214" s="20"/>
      <c r="Q214" s="20"/>
      <c r="R214" s="20"/>
      <c r="S214" s="20"/>
      <c r="T214" s="20"/>
      <c r="U214" s="20"/>
      <c r="V214" s="20"/>
      <c r="W214" s="20"/>
      <c r="X214" s="20"/>
      <c r="Y214" s="20"/>
      <c r="Z214" s="20"/>
      <c r="AA214" s="20"/>
      <c r="AB214" s="20"/>
      <c r="AC214" s="20"/>
      <c r="AD214" s="20"/>
    </row>
    <row r="215" spans="1:30" ht="16.5" customHeight="1">
      <c r="A215" s="20"/>
      <c r="B215" s="20"/>
      <c r="C215" s="20"/>
      <c r="D215" s="20"/>
      <c r="E215" s="20"/>
      <c r="F215" s="20"/>
      <c r="G215" s="20"/>
      <c r="H215" s="20"/>
      <c r="I215" s="131"/>
      <c r="J215" s="20"/>
      <c r="M215" s="119"/>
      <c r="N215" s="119"/>
      <c r="O215" s="20"/>
      <c r="P215" s="20"/>
      <c r="Q215" s="20"/>
      <c r="R215" s="20"/>
      <c r="S215" s="20"/>
      <c r="T215" s="20"/>
      <c r="U215" s="20"/>
      <c r="V215" s="20"/>
      <c r="W215" s="20"/>
      <c r="X215" s="20"/>
      <c r="Y215" s="20"/>
      <c r="Z215" s="20"/>
      <c r="AA215" s="20"/>
      <c r="AB215" s="20"/>
      <c r="AC215" s="20"/>
      <c r="AD215" s="20"/>
    </row>
    <row r="216" spans="1:30" ht="16.5" customHeight="1">
      <c r="A216" s="20"/>
      <c r="B216" s="20"/>
      <c r="C216" s="20"/>
      <c r="D216" s="20"/>
      <c r="E216" s="20"/>
      <c r="F216" s="20"/>
      <c r="G216" s="20"/>
      <c r="H216" s="20"/>
      <c r="I216" s="131"/>
      <c r="J216" s="20"/>
      <c r="M216" s="119"/>
      <c r="N216" s="119"/>
      <c r="O216" s="20"/>
      <c r="P216" s="20"/>
      <c r="Q216" s="20"/>
      <c r="R216" s="20"/>
      <c r="S216" s="20"/>
      <c r="T216" s="20"/>
      <c r="U216" s="20"/>
      <c r="V216" s="20"/>
      <c r="W216" s="20"/>
      <c r="X216" s="20"/>
      <c r="Y216" s="20"/>
      <c r="Z216" s="20"/>
      <c r="AA216" s="20"/>
      <c r="AB216" s="20"/>
      <c r="AC216" s="20"/>
      <c r="AD216" s="20"/>
    </row>
    <row r="217" spans="1:30" ht="16.5" customHeight="1">
      <c r="A217" s="20"/>
      <c r="B217" s="20"/>
      <c r="C217" s="20"/>
      <c r="D217" s="20"/>
      <c r="E217" s="20"/>
      <c r="F217" s="20"/>
      <c r="G217" s="20"/>
      <c r="H217" s="20"/>
      <c r="I217" s="131"/>
      <c r="J217" s="20"/>
      <c r="M217" s="119"/>
      <c r="N217" s="119"/>
      <c r="O217" s="20"/>
      <c r="P217" s="20"/>
      <c r="Q217" s="20"/>
      <c r="R217" s="20"/>
      <c r="S217" s="20"/>
      <c r="T217" s="20"/>
      <c r="U217" s="20"/>
      <c r="V217" s="20"/>
      <c r="W217" s="20"/>
      <c r="X217" s="20"/>
      <c r="Y217" s="20"/>
      <c r="Z217" s="20"/>
      <c r="AA217" s="20"/>
      <c r="AB217" s="20"/>
      <c r="AC217" s="20"/>
      <c r="AD217" s="20"/>
    </row>
    <row r="218" spans="1:30" ht="16.5" customHeight="1">
      <c r="A218" s="20"/>
      <c r="B218" s="20"/>
      <c r="C218" s="20"/>
      <c r="D218" s="20"/>
      <c r="E218" s="20"/>
      <c r="F218" s="20"/>
      <c r="G218" s="20"/>
      <c r="H218" s="20"/>
      <c r="I218" s="131"/>
      <c r="J218" s="20"/>
      <c r="M218" s="119"/>
      <c r="N218" s="119"/>
      <c r="O218" s="20"/>
      <c r="P218" s="20"/>
      <c r="Q218" s="20"/>
      <c r="R218" s="20"/>
      <c r="S218" s="20"/>
      <c r="T218" s="20"/>
      <c r="U218" s="20"/>
      <c r="V218" s="20"/>
      <c r="W218" s="20"/>
      <c r="X218" s="20"/>
      <c r="Y218" s="20"/>
      <c r="Z218" s="20"/>
      <c r="AA218" s="20"/>
      <c r="AB218" s="20"/>
      <c r="AC218" s="20"/>
      <c r="AD218" s="20"/>
    </row>
    <row r="219" spans="1:30" ht="16.5" customHeight="1">
      <c r="A219" s="20"/>
      <c r="B219" s="20"/>
      <c r="C219" s="20"/>
      <c r="D219" s="20"/>
      <c r="E219" s="20"/>
      <c r="F219" s="20"/>
      <c r="G219" s="20"/>
      <c r="H219" s="20"/>
      <c r="I219" s="131"/>
      <c r="J219" s="20"/>
      <c r="M219" s="119"/>
      <c r="N219" s="119"/>
      <c r="O219" s="20"/>
      <c r="P219" s="20"/>
      <c r="Q219" s="20"/>
      <c r="R219" s="20"/>
      <c r="S219" s="20"/>
      <c r="T219" s="20"/>
      <c r="U219" s="20"/>
      <c r="V219" s="20"/>
      <c r="W219" s="20"/>
      <c r="X219" s="20"/>
      <c r="Y219" s="20"/>
      <c r="Z219" s="20"/>
      <c r="AA219" s="20"/>
      <c r="AB219" s="20"/>
      <c r="AC219" s="20"/>
      <c r="AD219" s="20"/>
    </row>
    <row r="220" spans="1:30" ht="16.5" customHeight="1">
      <c r="A220" s="20"/>
      <c r="B220" s="20"/>
      <c r="C220" s="20"/>
      <c r="D220" s="20"/>
      <c r="E220" s="20"/>
      <c r="F220" s="20"/>
      <c r="G220" s="20"/>
      <c r="H220" s="20"/>
      <c r="I220" s="131"/>
      <c r="J220" s="20"/>
      <c r="M220" s="119"/>
      <c r="N220" s="119"/>
      <c r="O220" s="20"/>
      <c r="P220" s="20"/>
      <c r="Q220" s="20"/>
      <c r="R220" s="20"/>
      <c r="S220" s="20"/>
      <c r="T220" s="20"/>
      <c r="U220" s="20"/>
      <c r="V220" s="20"/>
      <c r="W220" s="20"/>
      <c r="X220" s="20"/>
      <c r="Y220" s="20"/>
      <c r="Z220" s="20"/>
      <c r="AA220" s="20"/>
      <c r="AB220" s="20"/>
      <c r="AC220" s="20"/>
      <c r="AD220" s="20"/>
    </row>
    <row r="221" spans="1:30" ht="16.5" customHeight="1">
      <c r="A221" s="20"/>
      <c r="B221" s="20"/>
      <c r="C221" s="20"/>
      <c r="D221" s="20"/>
      <c r="E221" s="20"/>
      <c r="F221" s="20"/>
      <c r="G221" s="20"/>
      <c r="H221" s="20"/>
      <c r="I221" s="131"/>
      <c r="J221" s="20"/>
      <c r="M221" s="119"/>
      <c r="N221" s="119"/>
      <c r="O221" s="20"/>
      <c r="P221" s="20"/>
      <c r="Q221" s="20"/>
      <c r="R221" s="20"/>
      <c r="S221" s="20"/>
      <c r="T221" s="20"/>
      <c r="U221" s="20"/>
      <c r="V221" s="20"/>
      <c r="W221" s="20"/>
      <c r="X221" s="20"/>
      <c r="Y221" s="20"/>
      <c r="Z221" s="20"/>
      <c r="AA221" s="20"/>
      <c r="AB221" s="20"/>
      <c r="AC221" s="20"/>
      <c r="AD221" s="20"/>
    </row>
    <row r="222" spans="1:30" ht="16.5" customHeight="1">
      <c r="A222" s="20"/>
      <c r="B222" s="20"/>
      <c r="C222" s="20"/>
      <c r="D222" s="20"/>
      <c r="E222" s="20"/>
      <c r="F222" s="20"/>
      <c r="G222" s="20"/>
      <c r="H222" s="20"/>
      <c r="I222" s="131"/>
      <c r="J222" s="20"/>
      <c r="M222" s="119"/>
      <c r="N222" s="119"/>
      <c r="O222" s="20"/>
      <c r="P222" s="20"/>
      <c r="Q222" s="20"/>
      <c r="R222" s="20"/>
      <c r="S222" s="20"/>
      <c r="T222" s="20"/>
      <c r="U222" s="20"/>
      <c r="V222" s="20"/>
      <c r="W222" s="20"/>
      <c r="X222" s="20"/>
      <c r="Y222" s="20"/>
      <c r="Z222" s="20"/>
      <c r="AA222" s="20"/>
      <c r="AB222" s="20"/>
      <c r="AC222" s="20"/>
      <c r="AD222" s="20"/>
    </row>
    <row r="223" spans="1:30" ht="16.5" customHeight="1">
      <c r="A223" s="20"/>
      <c r="B223" s="20"/>
      <c r="C223" s="20"/>
      <c r="D223" s="20"/>
      <c r="E223" s="20"/>
      <c r="F223" s="20"/>
      <c r="G223" s="20"/>
      <c r="H223" s="20"/>
      <c r="I223" s="131"/>
      <c r="J223" s="20"/>
      <c r="M223" s="119"/>
      <c r="N223" s="119"/>
      <c r="O223" s="20"/>
      <c r="P223" s="20"/>
      <c r="Q223" s="20"/>
      <c r="R223" s="20"/>
      <c r="S223" s="20"/>
      <c r="T223" s="20"/>
      <c r="U223" s="20"/>
      <c r="V223" s="20"/>
      <c r="W223" s="20"/>
      <c r="X223" s="20"/>
      <c r="Y223" s="20"/>
      <c r="Z223" s="20"/>
      <c r="AA223" s="20"/>
      <c r="AB223" s="20"/>
      <c r="AC223" s="20"/>
      <c r="AD223" s="20"/>
    </row>
    <row r="224" spans="1:30" ht="16.5" customHeight="1">
      <c r="A224" s="20"/>
      <c r="B224" s="20"/>
      <c r="C224" s="20"/>
      <c r="D224" s="20"/>
      <c r="E224" s="20"/>
      <c r="F224" s="20"/>
      <c r="G224" s="20"/>
      <c r="H224" s="20"/>
      <c r="I224" s="131"/>
      <c r="J224" s="20"/>
      <c r="M224" s="119"/>
      <c r="N224" s="119"/>
      <c r="O224" s="20"/>
      <c r="P224" s="20"/>
      <c r="Q224" s="20"/>
      <c r="R224" s="20"/>
      <c r="S224" s="20"/>
      <c r="T224" s="20"/>
      <c r="U224" s="20"/>
      <c r="V224" s="20"/>
      <c r="W224" s="20"/>
      <c r="X224" s="20"/>
      <c r="Y224" s="20"/>
      <c r="Z224" s="20"/>
      <c r="AA224" s="20"/>
      <c r="AB224" s="20"/>
      <c r="AC224" s="20"/>
      <c r="AD224" s="20"/>
    </row>
    <row r="225" spans="1:30" ht="16.5" customHeight="1">
      <c r="A225" s="20"/>
      <c r="B225" s="20"/>
      <c r="C225" s="20"/>
      <c r="D225" s="20"/>
      <c r="E225" s="20"/>
      <c r="F225" s="20"/>
      <c r="G225" s="20"/>
      <c r="H225" s="20"/>
      <c r="I225" s="131"/>
      <c r="J225" s="20"/>
      <c r="M225" s="119"/>
      <c r="N225" s="119"/>
      <c r="O225" s="20"/>
      <c r="P225" s="20"/>
      <c r="Q225" s="20"/>
      <c r="R225" s="20"/>
      <c r="S225" s="20"/>
      <c r="T225" s="20"/>
      <c r="U225" s="20"/>
      <c r="V225" s="20"/>
      <c r="W225" s="20"/>
      <c r="X225" s="20"/>
      <c r="Y225" s="20"/>
      <c r="Z225" s="20"/>
      <c r="AA225" s="20"/>
      <c r="AB225" s="20"/>
      <c r="AC225" s="20"/>
      <c r="AD225" s="20"/>
    </row>
    <row r="226" spans="1:30" ht="16.5" customHeight="1">
      <c r="A226" s="20"/>
      <c r="B226" s="20"/>
      <c r="C226" s="20"/>
      <c r="D226" s="20"/>
      <c r="E226" s="20"/>
      <c r="F226" s="20"/>
      <c r="G226" s="20"/>
      <c r="H226" s="20"/>
      <c r="I226" s="131"/>
      <c r="J226" s="20"/>
      <c r="M226" s="119"/>
      <c r="N226" s="119"/>
      <c r="O226" s="20"/>
      <c r="P226" s="20"/>
      <c r="Q226" s="20"/>
      <c r="R226" s="20"/>
      <c r="S226" s="20"/>
      <c r="T226" s="20"/>
      <c r="U226" s="20"/>
      <c r="V226" s="20"/>
      <c r="W226" s="20"/>
      <c r="X226" s="20"/>
      <c r="Y226" s="20"/>
      <c r="Z226" s="20"/>
      <c r="AA226" s="20"/>
      <c r="AB226" s="20"/>
      <c r="AC226" s="20"/>
      <c r="AD226" s="20"/>
    </row>
    <row r="227" spans="1:30" ht="16.5" customHeight="1">
      <c r="A227" s="20"/>
      <c r="B227" s="20"/>
      <c r="C227" s="20"/>
      <c r="D227" s="20"/>
      <c r="E227" s="20"/>
      <c r="F227" s="20"/>
      <c r="G227" s="20"/>
      <c r="H227" s="20"/>
      <c r="I227" s="131"/>
      <c r="J227" s="20"/>
      <c r="M227" s="119"/>
      <c r="N227" s="119"/>
      <c r="O227" s="20"/>
      <c r="P227" s="20"/>
      <c r="Q227" s="20"/>
      <c r="R227" s="20"/>
      <c r="S227" s="20"/>
      <c r="T227" s="20"/>
      <c r="U227" s="20"/>
      <c r="V227" s="20"/>
      <c r="W227" s="20"/>
      <c r="X227" s="20"/>
      <c r="Y227" s="20"/>
      <c r="Z227" s="20"/>
      <c r="AA227" s="20"/>
      <c r="AB227" s="20"/>
      <c r="AC227" s="20"/>
      <c r="AD227" s="20"/>
    </row>
    <row r="228" spans="1:30" ht="16.5" customHeight="1">
      <c r="A228" s="20"/>
      <c r="B228" s="20"/>
      <c r="C228" s="20"/>
      <c r="D228" s="20"/>
      <c r="E228" s="20"/>
      <c r="F228" s="20"/>
      <c r="G228" s="20"/>
      <c r="H228" s="20"/>
      <c r="I228" s="131"/>
      <c r="J228" s="20"/>
      <c r="M228" s="119"/>
      <c r="N228" s="119"/>
      <c r="O228" s="20"/>
      <c r="P228" s="20"/>
      <c r="Q228" s="20"/>
      <c r="R228" s="20"/>
      <c r="S228" s="20"/>
      <c r="T228" s="20"/>
      <c r="U228" s="20"/>
      <c r="V228" s="20"/>
      <c r="W228" s="20"/>
      <c r="X228" s="20"/>
      <c r="Y228" s="20"/>
      <c r="Z228" s="20"/>
      <c r="AA228" s="20"/>
      <c r="AB228" s="20"/>
      <c r="AC228" s="20"/>
      <c r="AD228" s="20"/>
    </row>
    <row r="229" spans="1:30" ht="15.75" customHeight="1"/>
    <row r="230" spans="1:30" ht="15.75" customHeight="1"/>
    <row r="231" spans="1:30" ht="15.75" customHeight="1"/>
    <row r="232" spans="1:30" ht="15.75" customHeight="1"/>
    <row r="233" spans="1:30" ht="15.75" customHeight="1"/>
    <row r="234" spans="1:30" ht="15.75" customHeight="1"/>
    <row r="235" spans="1:30" ht="15.75" customHeight="1"/>
    <row r="236" spans="1:30" ht="15.75" customHeight="1"/>
    <row r="237" spans="1:30" ht="15.75" customHeight="1"/>
    <row r="238" spans="1:30" ht="15.75" customHeight="1"/>
    <row r="239" spans="1:30" ht="15.75" customHeight="1"/>
    <row r="240" spans="1:3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sortState xmlns:xlrd2="http://schemas.microsoft.com/office/spreadsheetml/2017/richdata2" ref="A23:AE27">
    <sortCondition ref="C23:C27"/>
  </sortState>
  <mergeCells count="8">
    <mergeCell ref="K8:K9"/>
    <mergeCell ref="N8:N9"/>
    <mergeCell ref="L8:L9"/>
    <mergeCell ref="B28:C28"/>
    <mergeCell ref="B8:C9"/>
    <mergeCell ref="J8:J9"/>
    <mergeCell ref="M8:M9"/>
    <mergeCell ref="D8:H8"/>
  </mergeCells>
  <conditionalFormatting sqref="M11:N27">
    <cfRule type="dataBar" priority="14">
      <dataBar>
        <cfvo type="min"/>
        <cfvo type="max"/>
        <color rgb="FF638EC6"/>
      </dataBar>
      <extLst>
        <ext xmlns:x14="http://schemas.microsoft.com/office/spreadsheetml/2009/9/main" uri="{B025F937-C7B1-47D3-B67F-A62EFF666E3E}">
          <x14:id>{53971E3A-C25E-46F5-99AB-70E137B6305F}</x14:id>
        </ext>
      </extLst>
    </cfRule>
  </conditionalFormatting>
  <printOptions horizontalCentered="1" verticalCentered="1"/>
  <pageMargins left="0.39370078740157483" right="0.39370078740157483" top="0.39370078740157483" bottom="0.39370078740157483" header="0" footer="0"/>
  <pageSetup paperSize="8" scale="75" fitToHeight="0" orientation="landscape" r:id="rId1"/>
  <headerFooter scaleWithDoc="0">
    <oddFooter>&amp;L&amp;F&amp;C_x000D_&amp;1#&amp;"Aptos"&amp;10&amp;K000000 Confidential - Not for Public Consumption or Distribution&amp;RPágina &amp;P de &amp;N</oddFooter>
  </headerFooter>
  <extLst>
    <ext xmlns:x14="http://schemas.microsoft.com/office/spreadsheetml/2009/9/main" uri="{78C0D931-6437-407d-A8EE-F0AAD7539E65}">
      <x14:conditionalFormattings>
        <x14:conditionalFormatting xmlns:xm="http://schemas.microsoft.com/office/excel/2006/main">
          <x14:cfRule type="dataBar" id="{53971E3A-C25E-46F5-99AB-70E137B6305F}">
            <x14:dataBar minLength="0" maxLength="100" border="1" negativeBarBorderColorSameAsPositive="0">
              <x14:cfvo type="autoMin"/>
              <x14:cfvo type="autoMax"/>
              <x14:borderColor rgb="FF638EC6"/>
              <x14:negativeFillColor rgb="FFFF0000"/>
              <x14:negativeBorderColor rgb="FFFF0000"/>
              <x14:axisColor rgb="FF000000"/>
            </x14:dataBar>
          </x14:cfRule>
          <xm:sqref>M11:N27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ilha6">
    <tabColor theme="2" tint="-4.9989318521683403E-2"/>
    <pageSetUpPr fitToPage="1"/>
  </sheetPr>
  <dimension ref="A1:AM980"/>
  <sheetViews>
    <sheetView showGridLines="0" zoomScale="80" zoomScaleNormal="80" workbookViewId="0">
      <selection activeCell="A32" sqref="A32:XFD32"/>
    </sheetView>
  </sheetViews>
  <sheetFormatPr defaultColWidth="14.42578125" defaultRowHeight="15" customHeight="1"/>
  <cols>
    <col min="1" max="1" width="2.7109375" style="112" customWidth="1"/>
    <col min="2" max="2" width="19.140625" style="112" customWidth="1"/>
    <col min="3" max="3" width="20.85546875" style="112" customWidth="1"/>
    <col min="4" max="4" width="20.28515625" style="112" customWidth="1"/>
    <col min="5" max="5" width="20.140625" style="112" customWidth="1"/>
    <col min="6" max="6" width="32.140625" style="114" bestFit="1" customWidth="1"/>
    <col min="7" max="7" width="20" style="114" customWidth="1"/>
    <col min="8" max="8" width="47.42578125" style="112" customWidth="1"/>
    <col min="9" max="9" width="15.85546875" style="112" customWidth="1"/>
    <col min="10" max="10" width="18.85546875" style="112" customWidth="1"/>
    <col min="11" max="11" width="14.85546875" style="114" customWidth="1"/>
    <col min="12" max="12" width="14.140625" style="112" customWidth="1"/>
    <col min="13" max="14" width="13" style="112" customWidth="1"/>
    <col min="15" max="15" width="14" style="112" customWidth="1"/>
    <col min="16" max="16" width="10.7109375" style="112" customWidth="1"/>
    <col min="17" max="17" width="15" style="112" customWidth="1"/>
    <col min="18" max="18" width="22.28515625" style="112" customWidth="1"/>
    <col min="19" max="19" width="20.42578125" style="112" customWidth="1"/>
    <col min="20" max="20" width="21.42578125" style="112" customWidth="1"/>
    <col min="21" max="21" width="9.140625" style="112" customWidth="1"/>
    <col min="22" max="22" width="20.42578125" style="112" customWidth="1"/>
    <col min="23" max="24" width="21.42578125" style="112" customWidth="1"/>
    <col min="25" max="25" width="17.85546875" style="112" customWidth="1"/>
    <col min="26" max="27" width="21" style="112" customWidth="1"/>
    <col min="28" max="28" width="16.7109375" style="112" customWidth="1"/>
    <col min="29" max="29" width="14.140625" style="112" customWidth="1"/>
    <col min="30" max="30" width="22.7109375" style="112" customWidth="1"/>
    <col min="31" max="31" width="2.7109375" style="112" customWidth="1"/>
    <col min="32" max="32" width="3.140625" style="112" customWidth="1"/>
    <col min="33" max="36" width="17.42578125" style="112" customWidth="1"/>
    <col min="37" max="39" width="3.140625" style="112" customWidth="1"/>
    <col min="40" max="16384" width="14.42578125" style="112"/>
  </cols>
  <sheetData>
    <row r="1" spans="1:39" ht="13.5" customHeight="1">
      <c r="A1" s="14"/>
      <c r="B1" s="15"/>
      <c r="C1" s="15"/>
      <c r="D1" s="14"/>
      <c r="E1" s="14"/>
      <c r="F1" s="15"/>
      <c r="G1" s="15"/>
      <c r="H1" s="14"/>
      <c r="I1" s="14"/>
      <c r="J1" s="14"/>
      <c r="K1" s="15"/>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row>
    <row r="2" spans="1:39" ht="21">
      <c r="A2" s="14"/>
      <c r="B2" s="160" t="s">
        <v>171</v>
      </c>
      <c r="C2" s="21"/>
      <c r="D2" s="8"/>
      <c r="E2" s="8"/>
      <c r="AE2" s="14"/>
      <c r="AF2" s="14"/>
      <c r="AG2" s="14"/>
      <c r="AH2" s="14"/>
      <c r="AI2" s="14"/>
      <c r="AJ2" s="14"/>
      <c r="AK2" s="14"/>
      <c r="AL2" s="14"/>
      <c r="AM2" s="14"/>
    </row>
    <row r="3" spans="1:39" ht="12.75">
      <c r="A3" s="14"/>
      <c r="B3" s="16"/>
      <c r="C3" s="15"/>
      <c r="D3" s="14"/>
      <c r="E3" s="14"/>
      <c r="F3" s="15"/>
      <c r="G3" s="15"/>
      <c r="H3" s="14"/>
      <c r="I3" s="14"/>
      <c r="J3" s="14"/>
      <c r="K3" s="15"/>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row>
    <row r="4" spans="1:39" s="12" customFormat="1">
      <c r="A4" s="17"/>
      <c r="B4" s="13" t="str">
        <f>CAPA!D4</f>
        <v xml:space="preserve">MINISTÉRIO DA EDUCAÇÃO </v>
      </c>
      <c r="C4" s="116"/>
      <c r="D4" s="28"/>
      <c r="E4" s="18"/>
      <c r="F4" s="161"/>
      <c r="G4" s="161"/>
      <c r="H4" s="17"/>
      <c r="I4" s="17"/>
      <c r="J4" s="17"/>
      <c r="K4" s="161"/>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row>
    <row r="5" spans="1:39" s="12" customFormat="1">
      <c r="A5" s="17"/>
      <c r="B5" s="13" t="str">
        <f>CAPA!D6</f>
        <v>FIES 2026</v>
      </c>
      <c r="C5" s="116"/>
      <c r="D5" s="28"/>
      <c r="E5" s="18"/>
      <c r="F5" s="161"/>
      <c r="G5" s="161"/>
      <c r="H5" s="17"/>
      <c r="I5" s="17"/>
      <c r="J5" s="17"/>
      <c r="K5" s="161"/>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row>
    <row r="6" spans="1:39" s="12" customFormat="1">
      <c r="A6" s="17"/>
      <c r="B6" s="13" t="str">
        <f>CAPA!D8</f>
        <v>JULHO DE 2026</v>
      </c>
      <c r="C6" s="116"/>
      <c r="D6" s="28"/>
      <c r="E6" s="18"/>
      <c r="F6" s="161"/>
      <c r="G6" s="161"/>
      <c r="H6" s="17"/>
      <c r="I6" s="17"/>
      <c r="J6" s="17"/>
      <c r="K6" s="161"/>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row>
    <row r="7" spans="1:39" ht="12.75">
      <c r="A7" s="14"/>
      <c r="B7" s="15"/>
      <c r="C7" s="15"/>
      <c r="D7" s="14"/>
      <c r="E7" s="14"/>
      <c r="F7" s="15"/>
      <c r="G7" s="15"/>
      <c r="H7" s="14"/>
      <c r="I7" s="14"/>
      <c r="J7" s="14"/>
      <c r="K7" s="15"/>
      <c r="L7" s="14"/>
      <c r="M7" s="14"/>
      <c r="N7" s="14"/>
      <c r="O7" s="14"/>
      <c r="P7" s="14"/>
      <c r="Q7" s="14"/>
      <c r="R7" s="14"/>
      <c r="S7" s="14"/>
      <c r="T7" s="14"/>
      <c r="U7" s="14"/>
      <c r="V7" s="14"/>
      <c r="W7" s="14"/>
      <c r="X7" s="14"/>
      <c r="Y7" s="126"/>
      <c r="Z7" s="14"/>
      <c r="AA7" s="14"/>
      <c r="AB7" s="14"/>
      <c r="AC7" s="14"/>
      <c r="AD7" s="14"/>
      <c r="AE7" s="14"/>
      <c r="AF7" s="14"/>
      <c r="AG7" s="14"/>
      <c r="AH7" s="14"/>
      <c r="AI7" s="14"/>
      <c r="AJ7" s="14"/>
      <c r="AK7" s="14"/>
      <c r="AL7" s="14"/>
      <c r="AM7" s="14"/>
    </row>
    <row r="8" spans="1:39" ht="18" customHeight="1">
      <c r="A8" s="14"/>
      <c r="B8" s="820" t="s">
        <v>89</v>
      </c>
      <c r="C8" s="809" t="s">
        <v>65</v>
      </c>
      <c r="D8" s="809" t="s">
        <v>21</v>
      </c>
      <c r="E8" s="809" t="s">
        <v>90</v>
      </c>
      <c r="F8" s="809" t="s">
        <v>91</v>
      </c>
      <c r="G8" s="813" t="s">
        <v>413</v>
      </c>
      <c r="H8" s="813" t="s">
        <v>115</v>
      </c>
      <c r="I8" s="827" t="s">
        <v>12</v>
      </c>
      <c r="J8" s="828"/>
      <c r="K8" s="828"/>
      <c r="L8" s="829"/>
      <c r="M8" s="834" t="s">
        <v>93</v>
      </c>
      <c r="N8" s="812"/>
      <c r="O8" s="812"/>
      <c r="P8" s="832" t="s">
        <v>165</v>
      </c>
      <c r="Q8" s="809" t="s">
        <v>95</v>
      </c>
      <c r="R8" s="797" t="s">
        <v>162</v>
      </c>
      <c r="S8" s="809" t="s">
        <v>13</v>
      </c>
      <c r="T8" s="812"/>
      <c r="U8" s="809" t="s">
        <v>67</v>
      </c>
      <c r="V8" s="809" t="s">
        <v>54</v>
      </c>
      <c r="W8" s="812"/>
      <c r="X8" s="809" t="s">
        <v>14</v>
      </c>
      <c r="Y8" s="809" t="s">
        <v>157</v>
      </c>
      <c r="Z8" s="809" t="s">
        <v>97</v>
      </c>
      <c r="AA8" s="809" t="s">
        <v>98</v>
      </c>
      <c r="AB8" s="817" t="s">
        <v>99</v>
      </c>
      <c r="AC8" s="817" t="s">
        <v>100</v>
      </c>
      <c r="AD8" s="814" t="s">
        <v>24</v>
      </c>
      <c r="AE8" s="14"/>
      <c r="AF8" s="14"/>
      <c r="AG8" s="14"/>
      <c r="AH8" s="14"/>
      <c r="AI8" s="14"/>
      <c r="AJ8" s="14"/>
      <c r="AK8" s="14"/>
      <c r="AL8" s="14"/>
      <c r="AM8" s="14"/>
    </row>
    <row r="9" spans="1:39" ht="18" customHeight="1">
      <c r="A9" s="14"/>
      <c r="B9" s="821"/>
      <c r="C9" s="810"/>
      <c r="D9" s="810"/>
      <c r="E9" s="810"/>
      <c r="F9" s="810"/>
      <c r="G9" s="810"/>
      <c r="H9" s="810"/>
      <c r="I9" s="833" t="s">
        <v>20</v>
      </c>
      <c r="J9" s="833" t="s">
        <v>116</v>
      </c>
      <c r="K9" s="833" t="s">
        <v>92</v>
      </c>
      <c r="L9" s="830" t="s">
        <v>94</v>
      </c>
      <c r="M9" s="810" t="s">
        <v>55</v>
      </c>
      <c r="N9" s="810" t="s">
        <v>56</v>
      </c>
      <c r="O9" s="810" t="s">
        <v>102</v>
      </c>
      <c r="P9" s="830"/>
      <c r="Q9" s="810"/>
      <c r="R9" s="810"/>
      <c r="S9" s="810" t="s">
        <v>62</v>
      </c>
      <c r="T9" s="810" t="s">
        <v>53</v>
      </c>
      <c r="U9" s="810"/>
      <c r="V9" s="810" t="s">
        <v>62</v>
      </c>
      <c r="W9" s="810" t="s">
        <v>63</v>
      </c>
      <c r="X9" s="810"/>
      <c r="Y9" s="810"/>
      <c r="Z9" s="810"/>
      <c r="AA9" s="810"/>
      <c r="AB9" s="818"/>
      <c r="AC9" s="818"/>
      <c r="AD9" s="815"/>
      <c r="AE9" s="14"/>
      <c r="AF9" s="14"/>
      <c r="AG9" s="14"/>
      <c r="AH9" s="14"/>
      <c r="AI9" s="14"/>
      <c r="AJ9" s="14"/>
      <c r="AK9" s="14"/>
      <c r="AL9" s="14"/>
      <c r="AM9" s="14"/>
    </row>
    <row r="10" spans="1:39" ht="18" customHeight="1">
      <c r="A10" s="14"/>
      <c r="B10" s="822"/>
      <c r="C10" s="811"/>
      <c r="D10" s="811"/>
      <c r="E10" s="811"/>
      <c r="F10" s="811"/>
      <c r="G10" s="811"/>
      <c r="H10" s="811"/>
      <c r="I10" s="811"/>
      <c r="J10" s="811"/>
      <c r="K10" s="811"/>
      <c r="L10" s="831"/>
      <c r="M10" s="811"/>
      <c r="N10" s="811"/>
      <c r="O10" s="811"/>
      <c r="P10" s="831"/>
      <c r="Q10" s="811"/>
      <c r="R10" s="826"/>
      <c r="S10" s="811"/>
      <c r="T10" s="811"/>
      <c r="U10" s="811"/>
      <c r="V10" s="811"/>
      <c r="W10" s="811"/>
      <c r="X10" s="811"/>
      <c r="Y10" s="811"/>
      <c r="Z10" s="811"/>
      <c r="AA10" s="811"/>
      <c r="AB10" s="819"/>
      <c r="AC10" s="819"/>
      <c r="AD10" s="816"/>
      <c r="AE10" s="14"/>
      <c r="AF10" s="14"/>
      <c r="AG10" s="14"/>
      <c r="AH10" s="14"/>
      <c r="AI10" s="14"/>
      <c r="AJ10" s="14"/>
      <c r="AK10" s="14"/>
      <c r="AL10" s="14"/>
      <c r="AM10" s="14"/>
    </row>
    <row r="11" spans="1:39" s="561" customFormat="1" ht="21" customHeight="1">
      <c r="A11" s="546"/>
      <c r="B11" s="547">
        <v>97390</v>
      </c>
      <c r="C11" s="547" t="s">
        <v>29</v>
      </c>
      <c r="D11" s="548" t="s">
        <v>46</v>
      </c>
      <c r="E11" s="547">
        <v>5300108</v>
      </c>
      <c r="F11" s="549" t="s">
        <v>192</v>
      </c>
      <c r="G11" s="547" t="s">
        <v>414</v>
      </c>
      <c r="H11" s="550" t="s">
        <v>451</v>
      </c>
      <c r="I11" s="550" t="s">
        <v>26</v>
      </c>
      <c r="J11" s="550" t="s">
        <v>117</v>
      </c>
      <c r="K11" s="547" t="s">
        <v>118</v>
      </c>
      <c r="L11" s="547" t="s">
        <v>103</v>
      </c>
      <c r="M11" s="551">
        <v>46219</v>
      </c>
      <c r="N11" s="552">
        <f t="shared" ref="N11:N17" si="0">M11+O11-1</f>
        <v>46220</v>
      </c>
      <c r="O11" s="547">
        <v>2</v>
      </c>
      <c r="P11" s="547">
        <v>1</v>
      </c>
      <c r="Q11" s="553">
        <v>4160</v>
      </c>
      <c r="R11" s="554">
        <f t="shared" ref="R11:R17" si="1">Q11*O11*P11</f>
        <v>8320</v>
      </c>
      <c r="S11" s="555">
        <v>3.2</v>
      </c>
      <c r="T11" s="556">
        <f>S11*R11</f>
        <v>26624</v>
      </c>
      <c r="U11" s="557">
        <v>0.3</v>
      </c>
      <c r="V11" s="555">
        <f t="shared" ref="V11:V17" si="2">S11-S11*U11</f>
        <v>2.2400000000000002</v>
      </c>
      <c r="W11" s="556">
        <f t="shared" ref="W11:W17" si="3">T11*(1-U11)</f>
        <v>18636.8</v>
      </c>
      <c r="X11" s="555">
        <f>W11*0.95</f>
        <v>17704.96</v>
      </c>
      <c r="Y11" s="558">
        <v>7283</v>
      </c>
      <c r="Z11" s="558">
        <f t="shared" ref="Z11:Z17" si="4">R11</f>
        <v>8320</v>
      </c>
      <c r="AA11" s="558" t="s">
        <v>104</v>
      </c>
      <c r="AB11" s="559">
        <f t="shared" ref="AB11:AB12" si="5">W11/(Z11)*1000</f>
        <v>2239.9999999999995</v>
      </c>
      <c r="AC11" s="559">
        <f t="shared" ref="AC11:AC12" si="6">W11/(Z11)</f>
        <v>2.2399999999999998</v>
      </c>
      <c r="AD11" s="547" t="s">
        <v>109</v>
      </c>
      <c r="AE11" s="546"/>
      <c r="AF11" s="546"/>
      <c r="AG11" s="546"/>
      <c r="AH11" s="546"/>
      <c r="AI11" s="546"/>
      <c r="AJ11" s="546"/>
      <c r="AK11" s="546"/>
      <c r="AL11" s="546"/>
      <c r="AM11" s="560"/>
    </row>
    <row r="12" spans="1:39" s="561" customFormat="1" ht="21" customHeight="1">
      <c r="A12" s="562"/>
      <c r="B12" s="563">
        <v>97390</v>
      </c>
      <c r="C12" s="563" t="s">
        <v>29</v>
      </c>
      <c r="D12" s="564" t="s">
        <v>46</v>
      </c>
      <c r="E12" s="563">
        <v>5300108</v>
      </c>
      <c r="F12" s="565" t="s">
        <v>192</v>
      </c>
      <c r="G12" s="563" t="s">
        <v>414</v>
      </c>
      <c r="H12" s="566" t="s">
        <v>452</v>
      </c>
      <c r="I12" s="566" t="s">
        <v>26</v>
      </c>
      <c r="J12" s="566" t="s">
        <v>117</v>
      </c>
      <c r="K12" s="563" t="s">
        <v>118</v>
      </c>
      <c r="L12" s="563" t="s">
        <v>103</v>
      </c>
      <c r="M12" s="551">
        <v>46219</v>
      </c>
      <c r="N12" s="552">
        <f t="shared" si="0"/>
        <v>46220</v>
      </c>
      <c r="O12" s="563">
        <v>2</v>
      </c>
      <c r="P12" s="563">
        <v>1</v>
      </c>
      <c r="Q12" s="567">
        <v>4160</v>
      </c>
      <c r="R12" s="568">
        <f t="shared" si="1"/>
        <v>8320</v>
      </c>
      <c r="S12" s="569">
        <v>3.2</v>
      </c>
      <c r="T12" s="556">
        <f t="shared" ref="T12:T17" si="7">S12*R12</f>
        <v>26624</v>
      </c>
      <c r="U12" s="557">
        <v>0.3</v>
      </c>
      <c r="V12" s="569">
        <f t="shared" si="2"/>
        <v>2.2400000000000002</v>
      </c>
      <c r="W12" s="570">
        <f t="shared" si="3"/>
        <v>18636.8</v>
      </c>
      <c r="X12" s="555">
        <f t="shared" ref="X12:X17" si="8">W12*0.95</f>
        <v>17704.96</v>
      </c>
      <c r="Y12" s="571">
        <v>9454</v>
      </c>
      <c r="Z12" s="558">
        <f t="shared" si="4"/>
        <v>8320</v>
      </c>
      <c r="AA12" s="571" t="s">
        <v>104</v>
      </c>
      <c r="AB12" s="559">
        <f t="shared" si="5"/>
        <v>2239.9999999999995</v>
      </c>
      <c r="AC12" s="559">
        <f t="shared" si="6"/>
        <v>2.2399999999999998</v>
      </c>
      <c r="AD12" s="563" t="s">
        <v>109</v>
      </c>
      <c r="AE12" s="562"/>
      <c r="AF12" s="562"/>
      <c r="AG12" s="562"/>
      <c r="AH12" s="562"/>
      <c r="AI12" s="562"/>
      <c r="AJ12" s="562"/>
      <c r="AK12" s="562"/>
      <c r="AL12" s="562"/>
      <c r="AM12" s="572"/>
    </row>
    <row r="13" spans="1:39" s="561" customFormat="1" ht="21" customHeight="1">
      <c r="A13" s="546"/>
      <c r="B13" s="547">
        <v>12237</v>
      </c>
      <c r="C13" s="547" t="s">
        <v>29</v>
      </c>
      <c r="D13" s="548" t="s">
        <v>46</v>
      </c>
      <c r="E13" s="547">
        <v>5300108</v>
      </c>
      <c r="F13" s="549" t="s">
        <v>215</v>
      </c>
      <c r="G13" s="547" t="s">
        <v>415</v>
      </c>
      <c r="H13" s="550" t="s">
        <v>216</v>
      </c>
      <c r="I13" s="550" t="s">
        <v>26</v>
      </c>
      <c r="J13" s="550" t="s">
        <v>117</v>
      </c>
      <c r="K13" s="547" t="s">
        <v>118</v>
      </c>
      <c r="L13" s="547" t="s">
        <v>103</v>
      </c>
      <c r="M13" s="551">
        <v>46219</v>
      </c>
      <c r="N13" s="552">
        <f t="shared" si="0"/>
        <v>46220</v>
      </c>
      <c r="O13" s="547">
        <v>2</v>
      </c>
      <c r="P13" s="547">
        <v>1</v>
      </c>
      <c r="Q13" s="553">
        <v>1000</v>
      </c>
      <c r="R13" s="554">
        <f>Q13*O13*P13</f>
        <v>2000</v>
      </c>
      <c r="S13" s="555">
        <v>3.2</v>
      </c>
      <c r="T13" s="556">
        <f>S13*R13</f>
        <v>6400</v>
      </c>
      <c r="U13" s="557">
        <v>0.3</v>
      </c>
      <c r="V13" s="555">
        <f t="shared" si="2"/>
        <v>2.2400000000000002</v>
      </c>
      <c r="W13" s="556">
        <f t="shared" si="3"/>
        <v>4480</v>
      </c>
      <c r="X13" s="555">
        <f t="shared" si="8"/>
        <v>4256</v>
      </c>
      <c r="Y13" s="558">
        <v>7283</v>
      </c>
      <c r="Z13" s="558">
        <f t="shared" si="4"/>
        <v>2000</v>
      </c>
      <c r="AA13" s="558" t="s">
        <v>104</v>
      </c>
      <c r="AB13" s="559">
        <f>W13/(Z13)*1000</f>
        <v>2240</v>
      </c>
      <c r="AC13" s="559">
        <f>W13/(Z13)</f>
        <v>2.2400000000000002</v>
      </c>
      <c r="AD13" s="547" t="s">
        <v>219</v>
      </c>
      <c r="AE13" s="546"/>
      <c r="AF13" s="546"/>
      <c r="AG13" s="546"/>
      <c r="AH13" s="546"/>
      <c r="AI13" s="546"/>
      <c r="AJ13" s="546"/>
      <c r="AK13" s="546"/>
      <c r="AL13" s="546"/>
      <c r="AM13" s="560"/>
    </row>
    <row r="14" spans="1:39" s="561" customFormat="1" ht="21" customHeight="1">
      <c r="A14" s="562"/>
      <c r="B14" s="563">
        <v>12237</v>
      </c>
      <c r="C14" s="563" t="s">
        <v>29</v>
      </c>
      <c r="D14" s="564" t="s">
        <v>46</v>
      </c>
      <c r="E14" s="563">
        <v>5300108</v>
      </c>
      <c r="F14" s="565" t="s">
        <v>215</v>
      </c>
      <c r="G14" s="563" t="s">
        <v>415</v>
      </c>
      <c r="H14" s="566" t="s">
        <v>217</v>
      </c>
      <c r="I14" s="566" t="s">
        <v>26</v>
      </c>
      <c r="J14" s="566" t="s">
        <v>117</v>
      </c>
      <c r="K14" s="563" t="s">
        <v>118</v>
      </c>
      <c r="L14" s="563" t="s">
        <v>103</v>
      </c>
      <c r="M14" s="551">
        <v>46219</v>
      </c>
      <c r="N14" s="552">
        <f t="shared" si="0"/>
        <v>46220</v>
      </c>
      <c r="O14" s="563">
        <v>2</v>
      </c>
      <c r="P14" s="563">
        <v>2</v>
      </c>
      <c r="Q14" s="553">
        <v>1000</v>
      </c>
      <c r="R14" s="568">
        <f>Q14*O14*P14</f>
        <v>4000</v>
      </c>
      <c r="S14" s="555">
        <v>3.2</v>
      </c>
      <c r="T14" s="556">
        <f t="shared" si="7"/>
        <v>12800</v>
      </c>
      <c r="U14" s="557">
        <v>0.3</v>
      </c>
      <c r="V14" s="569">
        <f t="shared" si="2"/>
        <v>2.2400000000000002</v>
      </c>
      <c r="W14" s="570">
        <f t="shared" si="3"/>
        <v>8960</v>
      </c>
      <c r="X14" s="555">
        <f t="shared" si="8"/>
        <v>8512</v>
      </c>
      <c r="Y14" s="571">
        <v>9454</v>
      </c>
      <c r="Z14" s="558">
        <f t="shared" si="4"/>
        <v>4000</v>
      </c>
      <c r="AA14" s="571" t="s">
        <v>104</v>
      </c>
      <c r="AB14" s="559">
        <f t="shared" ref="AB14:AB17" si="9">W14/(Z14)*1000</f>
        <v>2240</v>
      </c>
      <c r="AC14" s="559">
        <f t="shared" ref="AC14:AC17" si="10">W14/(Z14)</f>
        <v>2.2400000000000002</v>
      </c>
      <c r="AD14" s="563" t="s">
        <v>219</v>
      </c>
      <c r="AE14" s="562"/>
      <c r="AF14" s="562"/>
      <c r="AG14" s="562"/>
      <c r="AH14" s="562"/>
      <c r="AI14" s="562"/>
      <c r="AJ14" s="562"/>
      <c r="AK14" s="562"/>
      <c r="AL14" s="562"/>
      <c r="AM14" s="572"/>
    </row>
    <row r="15" spans="1:39" s="561" customFormat="1" ht="21" customHeight="1">
      <c r="A15" s="562"/>
      <c r="B15" s="563">
        <v>12237</v>
      </c>
      <c r="C15" s="563" t="s">
        <v>29</v>
      </c>
      <c r="D15" s="564" t="s">
        <v>46</v>
      </c>
      <c r="E15" s="563">
        <v>5300108</v>
      </c>
      <c r="F15" s="565" t="s">
        <v>215</v>
      </c>
      <c r="G15" s="563" t="s">
        <v>415</v>
      </c>
      <c r="H15" s="566" t="s">
        <v>218</v>
      </c>
      <c r="I15" s="566" t="s">
        <v>26</v>
      </c>
      <c r="J15" s="566" t="s">
        <v>117</v>
      </c>
      <c r="K15" s="563" t="s">
        <v>118</v>
      </c>
      <c r="L15" s="563" t="s">
        <v>103</v>
      </c>
      <c r="M15" s="551">
        <v>46219</v>
      </c>
      <c r="N15" s="552">
        <f t="shared" si="0"/>
        <v>46220</v>
      </c>
      <c r="O15" s="563">
        <v>2</v>
      </c>
      <c r="P15" s="563">
        <v>2</v>
      </c>
      <c r="Q15" s="553">
        <v>1000</v>
      </c>
      <c r="R15" s="568">
        <f t="shared" ref="R15:R16" si="11">Q15*O15*P15</f>
        <v>4000</v>
      </c>
      <c r="S15" s="555">
        <v>3.2</v>
      </c>
      <c r="T15" s="556">
        <f t="shared" si="7"/>
        <v>12800</v>
      </c>
      <c r="U15" s="557">
        <v>0.3</v>
      </c>
      <c r="V15" s="569">
        <f t="shared" si="2"/>
        <v>2.2400000000000002</v>
      </c>
      <c r="W15" s="570">
        <f t="shared" si="3"/>
        <v>8960</v>
      </c>
      <c r="X15" s="555">
        <f t="shared" si="8"/>
        <v>8512</v>
      </c>
      <c r="Y15" s="571">
        <v>9454</v>
      </c>
      <c r="Z15" s="558">
        <f t="shared" si="4"/>
        <v>4000</v>
      </c>
      <c r="AA15" s="571" t="s">
        <v>104</v>
      </c>
      <c r="AB15" s="559">
        <f t="shared" si="9"/>
        <v>2240</v>
      </c>
      <c r="AC15" s="559">
        <f t="shared" si="10"/>
        <v>2.2400000000000002</v>
      </c>
      <c r="AD15" s="563" t="s">
        <v>219</v>
      </c>
      <c r="AE15" s="562"/>
      <c r="AF15" s="562"/>
      <c r="AG15" s="562"/>
      <c r="AH15" s="562"/>
      <c r="AI15" s="562"/>
      <c r="AJ15" s="562"/>
      <c r="AK15" s="562"/>
      <c r="AL15" s="562"/>
      <c r="AM15" s="572"/>
    </row>
    <row r="16" spans="1:39" s="561" customFormat="1" ht="21" customHeight="1">
      <c r="A16" s="562"/>
      <c r="B16" s="563">
        <v>12237</v>
      </c>
      <c r="C16" s="563" t="s">
        <v>29</v>
      </c>
      <c r="D16" s="564" t="s">
        <v>46</v>
      </c>
      <c r="E16" s="563">
        <v>5300108</v>
      </c>
      <c r="F16" s="565" t="s">
        <v>215</v>
      </c>
      <c r="G16" s="563" t="s">
        <v>415</v>
      </c>
      <c r="H16" s="566" t="s">
        <v>405</v>
      </c>
      <c r="I16" s="566" t="s">
        <v>26</v>
      </c>
      <c r="J16" s="566" t="s">
        <v>117</v>
      </c>
      <c r="K16" s="563" t="s">
        <v>118</v>
      </c>
      <c r="L16" s="563" t="s">
        <v>103</v>
      </c>
      <c r="M16" s="551">
        <v>46219</v>
      </c>
      <c r="N16" s="552">
        <f t="shared" si="0"/>
        <v>46220</v>
      </c>
      <c r="O16" s="563">
        <v>2</v>
      </c>
      <c r="P16" s="563">
        <v>2</v>
      </c>
      <c r="Q16" s="553">
        <v>820</v>
      </c>
      <c r="R16" s="568">
        <f t="shared" si="11"/>
        <v>3280</v>
      </c>
      <c r="S16" s="555">
        <v>4.9000000000000004</v>
      </c>
      <c r="T16" s="556">
        <f t="shared" si="7"/>
        <v>16072.000000000002</v>
      </c>
      <c r="U16" s="557">
        <v>0.3</v>
      </c>
      <c r="V16" s="569">
        <f t="shared" si="2"/>
        <v>3.4300000000000006</v>
      </c>
      <c r="W16" s="570">
        <f t="shared" si="3"/>
        <v>11250.400000000001</v>
      </c>
      <c r="X16" s="555">
        <f t="shared" si="8"/>
        <v>10687.880000000001</v>
      </c>
      <c r="Y16" s="571">
        <v>9454</v>
      </c>
      <c r="Z16" s="558">
        <f t="shared" si="4"/>
        <v>3280</v>
      </c>
      <c r="AA16" s="571" t="s">
        <v>104</v>
      </c>
      <c r="AB16" s="559">
        <f t="shared" si="9"/>
        <v>3430.0000000000005</v>
      </c>
      <c r="AC16" s="559">
        <f t="shared" si="10"/>
        <v>3.4300000000000006</v>
      </c>
      <c r="AD16" s="563" t="s">
        <v>219</v>
      </c>
      <c r="AE16" s="562"/>
      <c r="AF16" s="562"/>
      <c r="AG16" s="562"/>
      <c r="AH16" s="562"/>
      <c r="AI16" s="562"/>
      <c r="AJ16" s="562"/>
      <c r="AK16" s="562"/>
      <c r="AL16" s="562"/>
      <c r="AM16" s="572"/>
    </row>
    <row r="17" spans="1:39" s="561" customFormat="1" ht="21" customHeight="1">
      <c r="A17" s="562"/>
      <c r="B17" s="563">
        <v>12237</v>
      </c>
      <c r="C17" s="563" t="s">
        <v>29</v>
      </c>
      <c r="D17" s="564" t="s">
        <v>46</v>
      </c>
      <c r="E17" s="563">
        <v>5300108</v>
      </c>
      <c r="F17" s="565" t="s">
        <v>215</v>
      </c>
      <c r="G17" s="563" t="s">
        <v>415</v>
      </c>
      <c r="H17" s="566" t="s">
        <v>406</v>
      </c>
      <c r="I17" s="566" t="s">
        <v>26</v>
      </c>
      <c r="J17" s="566" t="s">
        <v>117</v>
      </c>
      <c r="K17" s="563" t="s">
        <v>118</v>
      </c>
      <c r="L17" s="563" t="s">
        <v>103</v>
      </c>
      <c r="M17" s="551">
        <v>46219</v>
      </c>
      <c r="N17" s="552">
        <f t="shared" si="0"/>
        <v>46220</v>
      </c>
      <c r="O17" s="563">
        <v>2</v>
      </c>
      <c r="P17" s="563">
        <v>2</v>
      </c>
      <c r="Q17" s="553">
        <v>800</v>
      </c>
      <c r="R17" s="568">
        <f t="shared" si="1"/>
        <v>3200</v>
      </c>
      <c r="S17" s="555">
        <v>4.9000000000000004</v>
      </c>
      <c r="T17" s="556">
        <f t="shared" si="7"/>
        <v>15680.000000000002</v>
      </c>
      <c r="U17" s="557">
        <v>0.3</v>
      </c>
      <c r="V17" s="569">
        <f t="shared" si="2"/>
        <v>3.4300000000000006</v>
      </c>
      <c r="W17" s="570">
        <f t="shared" si="3"/>
        <v>10976</v>
      </c>
      <c r="X17" s="555">
        <f t="shared" si="8"/>
        <v>10427.199999999999</v>
      </c>
      <c r="Y17" s="571">
        <v>9454</v>
      </c>
      <c r="Z17" s="558">
        <f t="shared" si="4"/>
        <v>3200</v>
      </c>
      <c r="AA17" s="571" t="s">
        <v>104</v>
      </c>
      <c r="AB17" s="559">
        <f t="shared" si="9"/>
        <v>3430</v>
      </c>
      <c r="AC17" s="559">
        <f t="shared" si="10"/>
        <v>3.43</v>
      </c>
      <c r="AD17" s="563" t="s">
        <v>219</v>
      </c>
      <c r="AE17" s="562"/>
      <c r="AF17" s="562"/>
      <c r="AG17" s="562"/>
      <c r="AH17" s="562"/>
      <c r="AI17" s="562"/>
      <c r="AJ17" s="562"/>
      <c r="AK17" s="562"/>
      <c r="AL17" s="562"/>
      <c r="AM17" s="572"/>
    </row>
    <row r="18" spans="1:39" ht="21" customHeight="1">
      <c r="A18" s="8"/>
      <c r="B18" s="162" t="s">
        <v>121</v>
      </c>
      <c r="C18" s="163"/>
      <c r="D18" s="164"/>
      <c r="E18" s="164"/>
      <c r="F18" s="163"/>
      <c r="G18" s="163"/>
      <c r="H18" s="164"/>
      <c r="I18" s="164"/>
      <c r="J18" s="164"/>
      <c r="K18" s="163"/>
      <c r="L18" s="164"/>
      <c r="M18" s="164"/>
      <c r="N18" s="164"/>
      <c r="O18" s="164"/>
      <c r="P18" s="164"/>
      <c r="Q18" s="165">
        <f>SUBTOTAL(9,Q11:Q17)</f>
        <v>12940</v>
      </c>
      <c r="R18" s="165">
        <f>SUBTOTAL(9,R11:R17)</f>
        <v>33120</v>
      </c>
      <c r="S18" s="164"/>
      <c r="T18" s="247">
        <f>SUBTOTAL(9,T11:T17)</f>
        <v>117000</v>
      </c>
      <c r="U18" s="166"/>
      <c r="V18" s="164"/>
      <c r="W18" s="247">
        <f>SUBTOTAL(9,W11:W17)</f>
        <v>81900</v>
      </c>
      <c r="X18" s="247">
        <f>SUBTOTAL(9,X11:X17)</f>
        <v>77805</v>
      </c>
      <c r="Y18" s="168"/>
      <c r="Z18" s="165">
        <f>SUBTOTAL(9,Z11:Z17)</f>
        <v>33120</v>
      </c>
      <c r="AA18" s="168"/>
      <c r="AB18" s="165">
        <f>SUBTOTAL(9,AB11:AB17)</f>
        <v>18060</v>
      </c>
      <c r="AC18" s="178"/>
      <c r="AD18" s="170"/>
      <c r="AE18" s="8"/>
      <c r="AF18" s="8"/>
      <c r="AG18" s="8"/>
      <c r="AH18" s="8"/>
      <c r="AI18" s="8"/>
      <c r="AJ18" s="8"/>
      <c r="AK18" s="8"/>
      <c r="AL18" s="8"/>
      <c r="AM18" s="8"/>
    </row>
    <row r="19" spans="1:39" s="561" customFormat="1" ht="21" customHeight="1">
      <c r="A19" s="546"/>
      <c r="B19" s="547">
        <v>27461</v>
      </c>
      <c r="C19" s="547" t="s">
        <v>27</v>
      </c>
      <c r="D19" s="548" t="s">
        <v>42</v>
      </c>
      <c r="E19" s="547">
        <v>3550308</v>
      </c>
      <c r="F19" s="549" t="s">
        <v>193</v>
      </c>
      <c r="G19" s="547" t="s">
        <v>416</v>
      </c>
      <c r="H19" s="550" t="s">
        <v>194</v>
      </c>
      <c r="I19" s="550" t="s">
        <v>26</v>
      </c>
      <c r="J19" s="550" t="s">
        <v>117</v>
      </c>
      <c r="K19" s="547" t="s">
        <v>118</v>
      </c>
      <c r="L19" s="547" t="s">
        <v>103</v>
      </c>
      <c r="M19" s="551">
        <v>46219</v>
      </c>
      <c r="N19" s="552">
        <f>M19+O19-1</f>
        <v>46220</v>
      </c>
      <c r="O19" s="547">
        <v>2</v>
      </c>
      <c r="P19" s="547">
        <v>200</v>
      </c>
      <c r="Q19" s="553">
        <v>812</v>
      </c>
      <c r="R19" s="554">
        <f>Q19*O19*P19</f>
        <v>324800</v>
      </c>
      <c r="S19" s="555">
        <v>275000</v>
      </c>
      <c r="T19" s="556">
        <f>S19</f>
        <v>275000</v>
      </c>
      <c r="U19" s="557">
        <v>0.24</v>
      </c>
      <c r="V19" s="555">
        <f>S19-S19*U19</f>
        <v>209000</v>
      </c>
      <c r="W19" s="556">
        <f>T19*(1-U19)</f>
        <v>209000</v>
      </c>
      <c r="X19" s="555">
        <f t="shared" ref="X19:X20" si="12">W19*0.95</f>
        <v>198550</v>
      </c>
      <c r="Y19" s="573">
        <v>7283</v>
      </c>
      <c r="Z19" s="573">
        <f>R19</f>
        <v>324800</v>
      </c>
      <c r="AA19" s="573" t="s">
        <v>104</v>
      </c>
      <c r="AB19" s="574">
        <f>V19/(Z19)*1000</f>
        <v>643.47290640394078</v>
      </c>
      <c r="AC19" s="575">
        <f>V19/(Z19)</f>
        <v>0.64347290640394084</v>
      </c>
      <c r="AD19" s="547" t="s">
        <v>109</v>
      </c>
      <c r="AE19" s="546"/>
      <c r="AF19" s="546"/>
      <c r="AG19" s="546"/>
      <c r="AH19" s="546"/>
      <c r="AI19" s="546"/>
      <c r="AJ19" s="546"/>
      <c r="AK19" s="546"/>
      <c r="AL19" s="546"/>
      <c r="AM19" s="560"/>
    </row>
    <row r="20" spans="1:39" s="561" customFormat="1" ht="21" customHeight="1">
      <c r="A20" s="546"/>
      <c r="B20" s="547">
        <v>86035</v>
      </c>
      <c r="C20" s="547" t="s">
        <v>27</v>
      </c>
      <c r="D20" s="548" t="s">
        <v>42</v>
      </c>
      <c r="E20" s="547">
        <v>3550308</v>
      </c>
      <c r="F20" s="549" t="s">
        <v>532</v>
      </c>
      <c r="G20" s="563" t="s">
        <v>417</v>
      </c>
      <c r="H20" s="566" t="s">
        <v>533</v>
      </c>
      <c r="I20" s="550" t="s">
        <v>26</v>
      </c>
      <c r="J20" s="550" t="s">
        <v>117</v>
      </c>
      <c r="K20" s="547" t="s">
        <v>118</v>
      </c>
      <c r="L20" s="547" t="s">
        <v>120</v>
      </c>
      <c r="M20" s="551">
        <v>46219</v>
      </c>
      <c r="N20" s="552">
        <f>M20+O20-1</f>
        <v>46220</v>
      </c>
      <c r="O20" s="547">
        <v>2</v>
      </c>
      <c r="P20" s="547">
        <v>3792</v>
      </c>
      <c r="Q20" s="553">
        <v>192</v>
      </c>
      <c r="R20" s="554">
        <f>Q20*O20*P20</f>
        <v>1456128</v>
      </c>
      <c r="S20" s="555">
        <v>93770.41</v>
      </c>
      <c r="T20" s="556">
        <f>S20</f>
        <v>93770.41</v>
      </c>
      <c r="U20" s="557">
        <v>0.4</v>
      </c>
      <c r="V20" s="555">
        <f>S20-S20*U20</f>
        <v>56262.245999999999</v>
      </c>
      <c r="W20" s="556">
        <f>T20*(1-U20)</f>
        <v>56262.245999999999</v>
      </c>
      <c r="X20" s="555">
        <f t="shared" si="12"/>
        <v>53449.133699999998</v>
      </c>
      <c r="Y20" s="558">
        <v>2450000</v>
      </c>
      <c r="Z20" s="558">
        <f>R20</f>
        <v>1456128</v>
      </c>
      <c r="AA20" s="558" t="s">
        <v>104</v>
      </c>
      <c r="AB20" s="574">
        <f>V20/(Z20)*1000</f>
        <v>38.638255702795362</v>
      </c>
      <c r="AC20" s="575">
        <f>V20/(Z20)</f>
        <v>3.863825570279536E-2</v>
      </c>
      <c r="AD20" s="547" t="s">
        <v>109</v>
      </c>
      <c r="AE20" s="546"/>
      <c r="AF20" s="546"/>
      <c r="AG20" s="546"/>
      <c r="AH20" s="546"/>
      <c r="AI20" s="546"/>
      <c r="AJ20" s="546"/>
      <c r="AK20" s="546"/>
      <c r="AL20" s="546"/>
      <c r="AM20" s="560"/>
    </row>
    <row r="21" spans="1:39" ht="21" customHeight="1">
      <c r="A21" s="8"/>
      <c r="B21" s="162" t="s">
        <v>108</v>
      </c>
      <c r="C21" s="163"/>
      <c r="D21" s="164"/>
      <c r="E21" s="164"/>
      <c r="F21" s="163"/>
      <c r="G21" s="163"/>
      <c r="H21" s="164"/>
      <c r="I21" s="164"/>
      <c r="J21" s="164"/>
      <c r="K21" s="163"/>
      <c r="L21" s="164"/>
      <c r="M21" s="164"/>
      <c r="N21" s="164"/>
      <c r="O21" s="164"/>
      <c r="P21" s="164"/>
      <c r="Q21" s="165">
        <f>SUBTOTAL(9,Q19:Q20)</f>
        <v>1004</v>
      </c>
      <c r="R21" s="165">
        <f>SUBTOTAL(9,R19:R20)</f>
        <v>1780928</v>
      </c>
      <c r="S21" s="164"/>
      <c r="T21" s="247">
        <f>SUBTOTAL(9,T19:T20)</f>
        <v>368770.41000000003</v>
      </c>
      <c r="U21" s="166"/>
      <c r="V21" s="164"/>
      <c r="W21" s="247">
        <f>SUBTOTAL(9,W19:W20)</f>
        <v>265262.24599999998</v>
      </c>
      <c r="X21" s="247">
        <f>SUBTOTAL(9,X19:X20)</f>
        <v>251999.13370000001</v>
      </c>
      <c r="Y21" s="168"/>
      <c r="Z21" s="165">
        <f>SUBTOTAL(9,Z19:Z20)</f>
        <v>1780928</v>
      </c>
      <c r="AA21" s="168"/>
      <c r="AB21" s="247">
        <f>SUBTOTAL(9,AB19:AB20)</f>
        <v>682.11116210673617</v>
      </c>
      <c r="AC21" s="178"/>
      <c r="AD21" s="170"/>
      <c r="AE21" s="8"/>
      <c r="AF21" s="8"/>
      <c r="AG21" s="8"/>
      <c r="AH21" s="8"/>
      <c r="AI21" s="8"/>
      <c r="AJ21" s="8"/>
      <c r="AK21" s="8"/>
      <c r="AL21" s="8"/>
      <c r="AM21" s="8"/>
    </row>
    <row r="22" spans="1:39" s="561" customFormat="1" ht="21" hidden="1" customHeight="1">
      <c r="A22" s="546"/>
      <c r="B22" s="547">
        <v>86035</v>
      </c>
      <c r="C22" s="547" t="s">
        <v>25</v>
      </c>
      <c r="D22" s="548" t="s">
        <v>43</v>
      </c>
      <c r="E22" s="547">
        <v>3304557</v>
      </c>
      <c r="F22" s="549" t="s">
        <v>105</v>
      </c>
      <c r="G22" s="563" t="s">
        <v>417</v>
      </c>
      <c r="H22" s="566" t="s">
        <v>534</v>
      </c>
      <c r="I22" s="550" t="s">
        <v>26</v>
      </c>
      <c r="J22" s="550" t="s">
        <v>117</v>
      </c>
      <c r="K22" s="547" t="s">
        <v>118</v>
      </c>
      <c r="L22" s="547" t="s">
        <v>120</v>
      </c>
      <c r="M22" s="551">
        <v>46219</v>
      </c>
      <c r="N22" s="552">
        <f>M22+O22-1</f>
        <v>46220</v>
      </c>
      <c r="O22" s="547">
        <v>2</v>
      </c>
      <c r="P22" s="547">
        <v>273</v>
      </c>
      <c r="Q22" s="553"/>
      <c r="R22" s="554"/>
      <c r="S22" s="555"/>
      <c r="T22" s="556"/>
      <c r="U22" s="557">
        <v>0.4</v>
      </c>
      <c r="V22" s="555"/>
      <c r="W22" s="556"/>
      <c r="X22" s="555">
        <f t="shared" ref="X22" si="13">W22*0.95</f>
        <v>0</v>
      </c>
      <c r="Y22" s="558">
        <v>12314061</v>
      </c>
      <c r="Z22" s="558">
        <f>R22</f>
        <v>0</v>
      </c>
      <c r="AA22" s="558" t="s">
        <v>104</v>
      </c>
      <c r="AB22" s="574" t="e">
        <f>V22/(Z22)*1000</f>
        <v>#DIV/0!</v>
      </c>
      <c r="AC22" s="575" t="e">
        <f>V22/(Z22)</f>
        <v>#DIV/0!</v>
      </c>
      <c r="AD22" s="547" t="s">
        <v>109</v>
      </c>
      <c r="AE22" s="546"/>
      <c r="AF22" s="546"/>
      <c r="AG22" s="546"/>
      <c r="AH22" s="546"/>
      <c r="AI22" s="546"/>
      <c r="AJ22" s="546"/>
      <c r="AK22" s="546"/>
      <c r="AL22" s="546"/>
      <c r="AM22" s="560"/>
    </row>
    <row r="23" spans="1:39" ht="21" hidden="1" customHeight="1">
      <c r="A23" s="8"/>
      <c r="B23" s="162" t="s">
        <v>110</v>
      </c>
      <c r="C23" s="163"/>
      <c r="D23" s="164"/>
      <c r="E23" s="164"/>
      <c r="F23" s="163"/>
      <c r="G23" s="163"/>
      <c r="H23" s="164"/>
      <c r="I23" s="164"/>
      <c r="J23" s="164"/>
      <c r="K23" s="163"/>
      <c r="L23" s="164"/>
      <c r="M23" s="164"/>
      <c r="N23" s="164"/>
      <c r="O23" s="164"/>
      <c r="P23" s="164"/>
      <c r="Q23" s="248">
        <f>SUBTOTAL(9,Q22:Q22)</f>
        <v>0</v>
      </c>
      <c r="R23" s="248">
        <f>SUBTOTAL(9,R22:R22)</f>
        <v>0</v>
      </c>
      <c r="S23" s="164"/>
      <c r="T23" s="247">
        <f>SUBTOTAL(9,T22:T22)</f>
        <v>0</v>
      </c>
      <c r="U23" s="166"/>
      <c r="V23" s="164"/>
      <c r="W23" s="247">
        <f>SUBTOTAL(9,W22:W22)</f>
        <v>0</v>
      </c>
      <c r="X23" s="247">
        <f>SUBTOTAL(9,X22:X22)</f>
        <v>0</v>
      </c>
      <c r="Y23" s="168"/>
      <c r="Z23" s="248">
        <f>SUBTOTAL(9,Z22:Z22)</f>
        <v>0</v>
      </c>
      <c r="AA23" s="168"/>
      <c r="AB23" s="247" t="e">
        <f>SUBTOTAL(9,AB22:AB22)</f>
        <v>#DIV/0!</v>
      </c>
      <c r="AC23" s="178"/>
      <c r="AD23" s="170"/>
      <c r="AE23" s="8"/>
      <c r="AF23" s="8"/>
      <c r="AG23" s="8"/>
      <c r="AH23" s="8"/>
      <c r="AI23" s="8"/>
      <c r="AJ23" s="8"/>
      <c r="AK23" s="8"/>
      <c r="AL23" s="8"/>
      <c r="AM23" s="8"/>
    </row>
    <row r="24" spans="1:39" s="113" customFormat="1" ht="21" customHeight="1">
      <c r="A24" s="8"/>
      <c r="B24" s="157" t="s">
        <v>18</v>
      </c>
      <c r="C24" s="159"/>
      <c r="D24" s="158"/>
      <c r="E24" s="158"/>
      <c r="F24" s="159"/>
      <c r="G24" s="159"/>
      <c r="H24" s="158"/>
      <c r="I24" s="158"/>
      <c r="J24" s="158"/>
      <c r="K24" s="159"/>
      <c r="L24" s="159"/>
      <c r="M24" s="172"/>
      <c r="N24" s="172"/>
      <c r="O24" s="159"/>
      <c r="P24" s="158"/>
      <c r="Q24" s="173">
        <f>SUBTOTAL(9,Q11:Q23)</f>
        <v>13944</v>
      </c>
      <c r="R24" s="173">
        <f>SUBTOTAL(9,R11:R23)</f>
        <v>1814048</v>
      </c>
      <c r="S24" s="158"/>
      <c r="T24" s="249">
        <f>SUBTOTAL(9,T11:T23)</f>
        <v>485770.41000000003</v>
      </c>
      <c r="U24" s="158"/>
      <c r="V24" s="176"/>
      <c r="W24" s="249">
        <f>SUBTOTAL(9,W11:W23)</f>
        <v>347162.24599999998</v>
      </c>
      <c r="X24" s="249">
        <f>SUBTOTAL(9,X11:X23)</f>
        <v>329804.13370000001</v>
      </c>
      <c r="Y24" s="158"/>
      <c r="Z24" s="173">
        <f>SUBTOTAL(9,Z18:Z23)</f>
        <v>1780928</v>
      </c>
      <c r="AA24" s="175"/>
      <c r="AB24" s="249" t="e">
        <f>SUBTOTAL(9,AB18:AB23)</f>
        <v>#DIV/0!</v>
      </c>
      <c r="AC24" s="158"/>
      <c r="AD24" s="177"/>
      <c r="AE24" s="8"/>
      <c r="AF24" s="8"/>
      <c r="AG24" s="8"/>
      <c r="AH24" s="8"/>
      <c r="AI24" s="8"/>
      <c r="AJ24" s="8"/>
      <c r="AK24" s="8"/>
      <c r="AL24" s="8"/>
      <c r="AM24" s="8"/>
    </row>
    <row r="25" spans="1:39" ht="15.75" customHeight="1">
      <c r="A25" s="14"/>
      <c r="B25" s="185" t="s">
        <v>83</v>
      </c>
      <c r="C25" s="15"/>
      <c r="D25" s="14"/>
      <c r="E25" s="14"/>
      <c r="F25" s="15"/>
      <c r="G25" s="15"/>
      <c r="H25" s="14"/>
      <c r="I25" s="14"/>
      <c r="J25" s="14"/>
      <c r="K25" s="15"/>
      <c r="L25" s="14"/>
      <c r="M25" s="19"/>
      <c r="N25" s="19"/>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row>
    <row r="26" spans="1:39" ht="15.75" customHeight="1">
      <c r="A26" s="20"/>
      <c r="B26" s="25"/>
      <c r="C26" s="25"/>
      <c r="D26" s="20"/>
      <c r="E26" s="20"/>
      <c r="F26" s="25"/>
      <c r="G26" s="25"/>
      <c r="H26" s="20"/>
      <c r="I26" s="20"/>
      <c r="J26" s="20"/>
      <c r="K26" s="25"/>
      <c r="L26" s="20"/>
      <c r="M26" s="20"/>
      <c r="N26" s="20"/>
      <c r="O26" s="20"/>
      <c r="P26" s="20"/>
      <c r="Q26" s="20"/>
      <c r="R26" s="20"/>
      <c r="S26" s="20"/>
      <c r="T26" s="20"/>
      <c r="U26" s="20"/>
      <c r="V26" s="20"/>
      <c r="W26" s="20"/>
      <c r="X26" s="259"/>
      <c r="Y26" s="20"/>
      <c r="Z26" s="20"/>
      <c r="AA26" s="20"/>
      <c r="AB26" s="20"/>
      <c r="AC26" s="20"/>
      <c r="AD26" s="20"/>
      <c r="AE26" s="20"/>
      <c r="AF26" s="20"/>
      <c r="AG26" s="20"/>
      <c r="AH26" s="20"/>
      <c r="AI26" s="20"/>
      <c r="AJ26" s="20"/>
      <c r="AK26" s="20"/>
      <c r="AL26" s="20"/>
      <c r="AM26" s="20"/>
    </row>
    <row r="27" spans="1:39" ht="45.75" customHeight="1">
      <c r="A27" s="20"/>
      <c r="B27" s="825" t="s">
        <v>91</v>
      </c>
      <c r="C27" s="825"/>
      <c r="D27" s="130" t="s">
        <v>170</v>
      </c>
      <c r="E27" s="130" t="s">
        <v>159</v>
      </c>
      <c r="F27" s="130" t="s">
        <v>13</v>
      </c>
      <c r="G27" s="130" t="s">
        <v>160</v>
      </c>
      <c r="H27" s="130" t="s">
        <v>14</v>
      </c>
      <c r="I27" s="507" t="s">
        <v>161</v>
      </c>
      <c r="J27" s="508"/>
      <c r="K27" s="20"/>
      <c r="L27" s="20"/>
      <c r="M27" s="20"/>
      <c r="N27" s="20"/>
      <c r="O27" s="20"/>
      <c r="P27" s="20"/>
      <c r="Q27" s="20"/>
      <c r="R27" s="20"/>
      <c r="S27" s="20"/>
      <c r="T27" s="20"/>
      <c r="U27" s="20"/>
      <c r="V27" s="20"/>
      <c r="W27" s="20"/>
      <c r="X27" s="259"/>
      <c r="Y27" s="20"/>
      <c r="Z27" s="20"/>
      <c r="AA27" s="20"/>
      <c r="AB27" s="20"/>
      <c r="AC27" s="20"/>
      <c r="AD27" s="20"/>
      <c r="AE27" s="20"/>
      <c r="AF27" s="20"/>
      <c r="AG27" s="20"/>
      <c r="AH27" s="20"/>
    </row>
    <row r="28" spans="1:39" ht="14.25" customHeight="1">
      <c r="A28" s="20"/>
      <c r="B28" s="330" t="s">
        <v>192</v>
      </c>
      <c r="C28" s="331"/>
      <c r="D28" s="239">
        <f>SUMIF(F:F,B28,R:R)</f>
        <v>16640</v>
      </c>
      <c r="E28" s="238">
        <f>SUMIF(F:F,B28,Z:Z)</f>
        <v>16640</v>
      </c>
      <c r="F28" s="180">
        <f>SUMIF($F$11:$F$22,B28,$T$11:$T$23)</f>
        <v>53248</v>
      </c>
      <c r="G28" s="180">
        <f>SUMIF($F$11:$F$22,B28,$W$11:$W$23)</f>
        <v>37273.599999999999</v>
      </c>
      <c r="H28" s="180">
        <f>G28*0.95</f>
        <v>35409.919999999998</v>
      </c>
      <c r="I28" s="513">
        <f>1-H28/F28</f>
        <v>0.33500000000000008</v>
      </c>
      <c r="J28" s="515"/>
      <c r="K28" s="20"/>
      <c r="L28" s="259"/>
      <c r="M28" s="20"/>
      <c r="N28" s="20"/>
      <c r="O28" s="20"/>
      <c r="P28" s="20"/>
      <c r="Q28" s="20"/>
      <c r="R28" s="20"/>
      <c r="S28" s="20"/>
      <c r="T28" s="20"/>
      <c r="U28" s="20"/>
      <c r="V28" s="20"/>
      <c r="W28" s="20"/>
      <c r="X28" s="20"/>
      <c r="Y28" s="20"/>
      <c r="Z28" s="20"/>
      <c r="AA28" s="20"/>
      <c r="AB28" s="20"/>
      <c r="AC28" s="20"/>
      <c r="AD28" s="20"/>
      <c r="AE28" s="20"/>
      <c r="AF28" s="20"/>
      <c r="AG28" s="20"/>
      <c r="AH28" s="20"/>
    </row>
    <row r="29" spans="1:39" ht="14.25" customHeight="1">
      <c r="A29" s="20"/>
      <c r="B29" s="330" t="s">
        <v>215</v>
      </c>
      <c r="C29" s="331"/>
      <c r="D29" s="239">
        <f>SUMIF(F:F,B29,R:R)</f>
        <v>16480</v>
      </c>
      <c r="E29" s="238">
        <f>SUMIF(F:F,B29,Z:Z)</f>
        <v>16480</v>
      </c>
      <c r="F29" s="180">
        <f t="shared" ref="F29:F32" si="14">SUMIF($F$11:$F$22,B29,$T$11:$T$23)</f>
        <v>63752</v>
      </c>
      <c r="G29" s="180">
        <f t="shared" ref="G29:G32" si="15">SUMIF($F$11:$F$22,B29,$W$11:$W$23)</f>
        <v>44626.400000000001</v>
      </c>
      <c r="H29" s="180">
        <f t="shared" ref="H29:H32" si="16">G29*0.95</f>
        <v>42395.08</v>
      </c>
      <c r="I29" s="513">
        <f t="shared" ref="I29:I32" si="17">1-H29/F29</f>
        <v>0.33499999999999996</v>
      </c>
      <c r="J29" s="515"/>
      <c r="K29" s="20"/>
      <c r="L29" s="20"/>
      <c r="M29" s="20"/>
      <c r="N29" s="20"/>
      <c r="O29" s="20"/>
      <c r="P29" s="20"/>
      <c r="Q29" s="20"/>
      <c r="R29" s="20"/>
      <c r="S29" s="20"/>
      <c r="T29" s="20"/>
      <c r="U29" s="20"/>
      <c r="V29" s="20"/>
      <c r="W29" s="259"/>
      <c r="X29" s="20"/>
      <c r="Y29" s="20"/>
      <c r="Z29" s="20"/>
      <c r="AA29" s="20"/>
      <c r="AB29" s="20"/>
      <c r="AC29" s="20"/>
      <c r="AD29" s="20"/>
      <c r="AE29" s="20"/>
      <c r="AF29" s="20"/>
      <c r="AG29" s="20"/>
      <c r="AH29" s="20"/>
    </row>
    <row r="30" spans="1:39" ht="14.25" customHeight="1">
      <c r="A30" s="20"/>
      <c r="B30" s="330" t="s">
        <v>193</v>
      </c>
      <c r="C30" s="331"/>
      <c r="D30" s="239">
        <f>SUMIF(F:F,B30,R:R)</f>
        <v>324800</v>
      </c>
      <c r="E30" s="238">
        <f>SUMIF(F:F,B30,Z:Z)</f>
        <v>324800</v>
      </c>
      <c r="F30" s="180">
        <f t="shared" si="14"/>
        <v>275000</v>
      </c>
      <c r="G30" s="180">
        <f t="shared" si="15"/>
        <v>209000</v>
      </c>
      <c r="H30" s="180">
        <f t="shared" si="16"/>
        <v>198550</v>
      </c>
      <c r="I30" s="513">
        <f t="shared" si="17"/>
        <v>0.27800000000000002</v>
      </c>
      <c r="J30" s="515"/>
      <c r="K30" s="20"/>
      <c r="L30" s="20"/>
      <c r="M30" s="20"/>
      <c r="N30" s="20"/>
      <c r="O30" s="20"/>
      <c r="P30" s="20"/>
      <c r="Q30" s="20"/>
      <c r="R30" s="20"/>
      <c r="S30" s="20"/>
      <c r="T30" s="20"/>
      <c r="U30" s="20"/>
      <c r="V30" s="20"/>
      <c r="W30" s="20"/>
      <c r="X30" s="20"/>
      <c r="Y30" s="20"/>
      <c r="Z30" s="20"/>
      <c r="AA30" s="20"/>
      <c r="AB30" s="20"/>
      <c r="AC30" s="20"/>
      <c r="AD30" s="20"/>
      <c r="AE30" s="20"/>
      <c r="AF30" s="20"/>
      <c r="AG30" s="20"/>
      <c r="AH30" s="20"/>
    </row>
    <row r="31" spans="1:39" ht="14.25" customHeight="1">
      <c r="A31" s="20"/>
      <c r="B31" s="330" t="s">
        <v>532</v>
      </c>
      <c r="C31" s="331"/>
      <c r="D31" s="239">
        <f>SUMIF(F:F,B31,R:R)</f>
        <v>1456128</v>
      </c>
      <c r="E31" s="238">
        <f>SUMIF(F:F,B31,Z:Z)</f>
        <v>1456128</v>
      </c>
      <c r="F31" s="180">
        <f t="shared" si="14"/>
        <v>93770.41</v>
      </c>
      <c r="G31" s="180">
        <f t="shared" si="15"/>
        <v>56262.245999999999</v>
      </c>
      <c r="H31" s="180">
        <f t="shared" ref="H31" si="18">G31*0.95</f>
        <v>53449.133699999998</v>
      </c>
      <c r="I31" s="513">
        <f t="shared" ref="I31" si="19">1-H31/F31</f>
        <v>0.43000000000000005</v>
      </c>
      <c r="J31" s="515"/>
      <c r="K31" s="365"/>
      <c r="L31" s="259"/>
      <c r="M31" s="20"/>
      <c r="N31" s="20"/>
      <c r="O31" s="20"/>
      <c r="P31" s="20"/>
      <c r="Q31" s="20"/>
      <c r="R31" s="20"/>
      <c r="S31" s="20"/>
      <c r="T31" s="20"/>
      <c r="U31" s="20"/>
      <c r="V31" s="20"/>
      <c r="W31" s="20"/>
      <c r="X31" s="20"/>
      <c r="Y31" s="20"/>
      <c r="Z31" s="20"/>
      <c r="AA31" s="20"/>
      <c r="AB31" s="20"/>
      <c r="AC31" s="20"/>
      <c r="AD31" s="20"/>
      <c r="AE31" s="20"/>
      <c r="AF31" s="20"/>
      <c r="AG31" s="20"/>
      <c r="AH31" s="20"/>
    </row>
    <row r="32" spans="1:39" ht="14.25" hidden="1" customHeight="1">
      <c r="A32" s="20"/>
      <c r="B32" s="330" t="s">
        <v>105</v>
      </c>
      <c r="C32" s="331"/>
      <c r="D32" s="239">
        <f>SUMIF(F:F,B32,R:R)</f>
        <v>0</v>
      </c>
      <c r="E32" s="238">
        <f>SUMIF(F:F,B32,Z:Z)</f>
        <v>0</v>
      </c>
      <c r="F32" s="180">
        <f t="shared" si="14"/>
        <v>0</v>
      </c>
      <c r="G32" s="180">
        <f t="shared" si="15"/>
        <v>0</v>
      </c>
      <c r="H32" s="180">
        <f t="shared" si="16"/>
        <v>0</v>
      </c>
      <c r="I32" s="513" t="e">
        <f t="shared" si="17"/>
        <v>#DIV/0!</v>
      </c>
      <c r="J32" s="515"/>
      <c r="K32" s="365"/>
      <c r="L32" s="259"/>
      <c r="M32" s="20"/>
      <c r="N32" s="20"/>
      <c r="O32" s="20"/>
      <c r="P32" s="20"/>
      <c r="Q32" s="20"/>
      <c r="R32" s="20"/>
      <c r="S32" s="20"/>
      <c r="T32" s="20"/>
      <c r="U32" s="20"/>
      <c r="V32" s="20"/>
      <c r="W32" s="20"/>
      <c r="X32" s="20"/>
      <c r="Y32" s="20"/>
      <c r="Z32" s="20"/>
      <c r="AA32" s="20"/>
      <c r="AB32" s="20"/>
      <c r="AC32" s="20"/>
      <c r="AD32" s="20"/>
      <c r="AE32" s="20"/>
      <c r="AF32" s="20"/>
      <c r="AG32" s="20"/>
      <c r="AH32" s="20"/>
    </row>
    <row r="33" spans="1:39" ht="14.25" customHeight="1">
      <c r="A33" s="20"/>
      <c r="B33" s="823"/>
      <c r="C33" s="824"/>
      <c r="D33" s="234">
        <f>SUM(D28:D32)</f>
        <v>1814048</v>
      </c>
      <c r="E33" s="255">
        <f>SUM(E28:E32)</f>
        <v>1814048</v>
      </c>
      <c r="F33" s="181">
        <f>SUM(F28:F32)</f>
        <v>485770.41000000003</v>
      </c>
      <c r="G33" s="499">
        <f>SUM(G28:G32)</f>
        <v>347162.24599999998</v>
      </c>
      <c r="H33" s="181">
        <f>SUM(H28:H32)</f>
        <v>329804.13370000001</v>
      </c>
      <c r="I33" s="506"/>
      <c r="J33" s="512"/>
      <c r="K33" s="20"/>
      <c r="L33" s="20"/>
      <c r="M33" s="20"/>
      <c r="N33" s="20"/>
      <c r="O33" s="20"/>
      <c r="P33" s="20"/>
      <c r="Q33" s="20"/>
      <c r="R33" s="20"/>
      <c r="S33" s="20"/>
      <c r="T33" s="20"/>
      <c r="U33" s="20"/>
      <c r="V33" s="20"/>
      <c r="W33" s="20"/>
      <c r="X33" s="20"/>
      <c r="Y33" s="20"/>
      <c r="Z33" s="20"/>
      <c r="AA33" s="20"/>
      <c r="AB33" s="20"/>
      <c r="AC33" s="20"/>
      <c r="AD33" s="20"/>
      <c r="AE33" s="20"/>
      <c r="AF33" s="20"/>
      <c r="AG33" s="20"/>
      <c r="AH33" s="20"/>
    </row>
    <row r="34" spans="1:39" ht="14.25" customHeight="1">
      <c r="A34" s="20"/>
      <c r="B34" s="25"/>
      <c r="C34" s="25"/>
      <c r="D34" s="20"/>
      <c r="E34" s="20"/>
      <c r="F34" s="20"/>
      <c r="G34" s="25"/>
      <c r="H34" s="20"/>
      <c r="I34" s="25"/>
      <c r="K34" s="20"/>
      <c r="L34" s="20"/>
      <c r="M34" s="20"/>
      <c r="N34" s="20"/>
      <c r="O34" s="20"/>
      <c r="P34" s="20"/>
      <c r="Q34" s="20"/>
      <c r="R34" s="20"/>
      <c r="S34" s="20"/>
      <c r="T34" s="20"/>
      <c r="U34" s="20"/>
      <c r="V34" s="20"/>
      <c r="W34" s="20"/>
      <c r="X34" s="20"/>
      <c r="Y34" s="20"/>
      <c r="Z34" s="20"/>
      <c r="AA34" s="20"/>
      <c r="AB34" s="20"/>
      <c r="AC34" s="20"/>
      <c r="AD34" s="20"/>
      <c r="AE34" s="20"/>
      <c r="AF34" s="20"/>
      <c r="AG34" s="20"/>
      <c r="AH34" s="20"/>
    </row>
    <row r="35" spans="1:39" ht="15.75" hidden="1" customHeight="1">
      <c r="A35" s="20"/>
      <c r="B35" s="25"/>
      <c r="C35" s="25"/>
      <c r="D35" s="20"/>
      <c r="E35" s="20"/>
      <c r="F35" s="25"/>
      <c r="G35" s="25"/>
      <c r="H35" s="20"/>
      <c r="I35" s="20"/>
      <c r="J35" s="20"/>
      <c r="K35" s="25"/>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spans="1:39" ht="15.75" hidden="1" customHeight="1">
      <c r="A36" s="20"/>
      <c r="B36" s="377" t="s">
        <v>387</v>
      </c>
      <c r="C36" s="378" t="s">
        <v>169</v>
      </c>
      <c r="D36" s="378" t="s">
        <v>249</v>
      </c>
      <c r="E36" s="20"/>
      <c r="F36" s="25"/>
      <c r="G36" s="25"/>
      <c r="H36" s="20"/>
      <c r="I36" s="20"/>
      <c r="J36" s="20"/>
      <c r="K36" s="25"/>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row>
    <row r="37" spans="1:39" ht="15.75" hidden="1" customHeight="1">
      <c r="A37" s="20"/>
      <c r="B37" s="379" t="s">
        <v>317</v>
      </c>
      <c r="C37" s="473">
        <f>SUMIF($A$18:$A$23,B37,$W$18:$W$24)</f>
        <v>0</v>
      </c>
      <c r="D37" s="380">
        <f>C37*0.95</f>
        <v>0</v>
      </c>
      <c r="E37" s="20"/>
      <c r="F37" s="25"/>
      <c r="G37" s="25"/>
      <c r="H37" s="20"/>
      <c r="I37" s="20"/>
      <c r="J37" s="20"/>
      <c r="K37" s="25"/>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row>
    <row r="38" spans="1:39" ht="15.75" hidden="1" customHeight="1">
      <c r="A38" s="20"/>
      <c r="B38" s="381" t="s">
        <v>411</v>
      </c>
      <c r="C38" s="474">
        <f>SUMIF($A$18:$A$23,B38,$W$18:$W$24)</f>
        <v>0</v>
      </c>
      <c r="D38" s="382">
        <f>C38*0.95</f>
        <v>0</v>
      </c>
      <c r="E38" s="20"/>
      <c r="F38" s="25"/>
      <c r="G38" s="25"/>
      <c r="H38" s="20"/>
      <c r="I38" s="20"/>
      <c r="J38" s="20"/>
      <c r="K38" s="25"/>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row>
    <row r="39" spans="1:39" ht="15.75" hidden="1" customHeight="1">
      <c r="A39" s="20"/>
      <c r="B39" s="383" t="s">
        <v>388</v>
      </c>
      <c r="C39" s="384">
        <f>SUMIF($A$18:$A$23,B39,$W$18:$W$24)</f>
        <v>0</v>
      </c>
      <c r="D39" s="384">
        <f>C39*0.95</f>
        <v>0</v>
      </c>
      <c r="E39" s="20"/>
      <c r="F39" s="25"/>
      <c r="G39" s="25"/>
      <c r="H39" s="20"/>
      <c r="I39" s="20"/>
      <c r="J39" s="20"/>
      <c r="K39" s="25"/>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row>
    <row r="40" spans="1:39" ht="15.75" hidden="1" customHeight="1">
      <c r="A40" s="20"/>
      <c r="B40" s="25"/>
      <c r="C40" s="25"/>
      <c r="D40" s="20"/>
      <c r="E40" s="20"/>
      <c r="F40" s="25"/>
      <c r="G40" s="25"/>
      <c r="H40" s="20"/>
      <c r="I40" s="20"/>
      <c r="J40" s="20"/>
      <c r="K40" s="25"/>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row>
    <row r="41" spans="1:39" ht="15.75" customHeight="1">
      <c r="A41" s="20"/>
      <c r="B41" s="25"/>
      <c r="C41" s="25"/>
      <c r="D41" s="20"/>
      <c r="E41" s="20"/>
      <c r="F41" s="25"/>
      <c r="G41" s="25"/>
      <c r="H41" s="20"/>
      <c r="I41" s="20"/>
      <c r="J41" s="20"/>
      <c r="K41" s="25"/>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row>
    <row r="42" spans="1:39" ht="15.75" customHeight="1">
      <c r="A42" s="20"/>
      <c r="B42" s="25"/>
      <c r="C42" s="25"/>
      <c r="D42" s="20"/>
      <c r="E42" s="20"/>
      <c r="F42" s="25"/>
      <c r="G42" s="25"/>
      <c r="H42" s="20"/>
      <c r="I42" s="20"/>
      <c r="J42" s="20"/>
      <c r="K42" s="25"/>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row>
    <row r="43" spans="1:39" ht="15.75" customHeight="1">
      <c r="A43" s="20"/>
      <c r="B43" s="25"/>
      <c r="C43" s="25"/>
      <c r="D43" s="20"/>
      <c r="E43" s="20"/>
      <c r="F43" s="25"/>
      <c r="G43" s="25"/>
      <c r="H43" s="20"/>
      <c r="I43" s="20"/>
      <c r="J43" s="20"/>
      <c r="K43" s="25"/>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row>
    <row r="44" spans="1:39" ht="15.75" customHeight="1">
      <c r="A44" s="20"/>
      <c r="B44" s="25"/>
      <c r="C44" s="25"/>
      <c r="D44" s="20"/>
      <c r="E44" s="20"/>
      <c r="F44" s="25"/>
      <c r="G44" s="25"/>
      <c r="H44" s="20"/>
      <c r="I44" s="20"/>
      <c r="J44" s="20"/>
      <c r="K44" s="25"/>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row>
    <row r="45" spans="1:39" ht="15.75" customHeight="1">
      <c r="A45" s="20"/>
      <c r="B45" s="25"/>
      <c r="C45" s="25"/>
      <c r="D45" s="20"/>
      <c r="E45" s="20"/>
      <c r="F45" s="25"/>
      <c r="G45" s="25"/>
      <c r="H45" s="20"/>
      <c r="I45" s="20"/>
      <c r="J45" s="20"/>
      <c r="K45" s="25"/>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row>
    <row r="46" spans="1:39" ht="15.75" customHeight="1">
      <c r="A46" s="20"/>
      <c r="B46" s="25"/>
      <c r="C46" s="25"/>
      <c r="D46" s="20"/>
      <c r="E46" s="20"/>
      <c r="F46" s="25"/>
      <c r="G46" s="25"/>
      <c r="H46" s="20"/>
      <c r="I46" s="20"/>
      <c r="J46" s="20"/>
      <c r="K46" s="25"/>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row>
    <row r="47" spans="1:39" ht="15.75" customHeight="1">
      <c r="A47" s="20"/>
      <c r="B47" s="25"/>
      <c r="C47" s="25"/>
      <c r="D47" s="20"/>
      <c r="E47" s="20"/>
      <c r="F47" s="25"/>
      <c r="G47" s="25"/>
      <c r="H47" s="20"/>
      <c r="I47" s="20"/>
      <c r="J47" s="20"/>
      <c r="K47" s="25"/>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row>
    <row r="48" spans="1:39" ht="15.75" customHeight="1">
      <c r="A48" s="20"/>
      <c r="B48" s="25"/>
      <c r="C48" s="25"/>
      <c r="D48" s="20"/>
      <c r="E48" s="20"/>
      <c r="F48" s="25"/>
      <c r="G48" s="25"/>
      <c r="H48" s="20"/>
      <c r="I48" s="20"/>
      <c r="J48" s="20"/>
      <c r="K48" s="25"/>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row>
    <row r="49" spans="1:39" ht="15.75" customHeight="1">
      <c r="A49" s="20"/>
      <c r="B49" s="25"/>
      <c r="C49" s="25"/>
      <c r="D49" s="20"/>
      <c r="E49" s="20"/>
      <c r="F49" s="25"/>
      <c r="G49" s="25"/>
      <c r="H49" s="20"/>
      <c r="I49" s="20"/>
      <c r="J49" s="20"/>
      <c r="K49" s="25"/>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row>
    <row r="50" spans="1:39" ht="15.75" customHeight="1">
      <c r="A50" s="20"/>
      <c r="B50" s="25"/>
      <c r="C50" s="25"/>
      <c r="D50" s="20"/>
      <c r="E50" s="20"/>
      <c r="F50" s="25"/>
      <c r="G50" s="25"/>
      <c r="H50" s="20"/>
      <c r="I50" s="20"/>
      <c r="J50" s="20"/>
      <c r="K50" s="25"/>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row>
    <row r="51" spans="1:39" ht="15.75" customHeight="1">
      <c r="A51" s="20"/>
      <c r="B51" s="25"/>
      <c r="C51" s="25"/>
      <c r="D51" s="20"/>
      <c r="E51" s="20"/>
      <c r="F51" s="25"/>
      <c r="G51" s="25"/>
      <c r="H51" s="20"/>
      <c r="I51" s="20"/>
      <c r="J51" s="20"/>
      <c r="K51" s="25"/>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row>
    <row r="52" spans="1:39" ht="15.75" customHeight="1">
      <c r="A52" s="20"/>
      <c r="B52" s="25"/>
      <c r="C52" s="25"/>
      <c r="D52" s="20"/>
      <c r="E52" s="20"/>
      <c r="F52" s="25"/>
      <c r="G52" s="25"/>
      <c r="H52" s="20"/>
      <c r="I52" s="20"/>
      <c r="J52" s="20"/>
      <c r="K52" s="25"/>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row>
    <row r="53" spans="1:39" ht="15.75" customHeight="1">
      <c r="A53" s="20"/>
      <c r="B53" s="25"/>
      <c r="C53" s="25"/>
      <c r="D53" s="20"/>
      <c r="E53" s="20"/>
      <c r="F53" s="25"/>
      <c r="G53" s="25"/>
      <c r="H53" s="20"/>
      <c r="I53" s="20"/>
      <c r="J53" s="20"/>
      <c r="K53" s="25"/>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row>
    <row r="54" spans="1:39" ht="15.75" customHeight="1">
      <c r="A54" s="20"/>
      <c r="B54" s="25"/>
      <c r="C54" s="25"/>
      <c r="D54" s="20"/>
      <c r="E54" s="20"/>
      <c r="F54" s="25"/>
      <c r="G54" s="25"/>
      <c r="H54" s="20"/>
      <c r="I54" s="20"/>
      <c r="J54" s="20"/>
      <c r="K54" s="25"/>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row>
    <row r="55" spans="1:39" ht="15.75" customHeight="1">
      <c r="A55" s="20"/>
      <c r="B55" s="25"/>
      <c r="C55" s="25"/>
      <c r="D55" s="20"/>
      <c r="E55" s="20"/>
      <c r="F55" s="25"/>
      <c r="G55" s="25"/>
      <c r="H55" s="20"/>
      <c r="I55" s="20"/>
      <c r="J55" s="20"/>
      <c r="K55" s="25"/>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row>
    <row r="56" spans="1:39" ht="15.75" customHeight="1">
      <c r="A56" s="20"/>
      <c r="B56" s="25"/>
      <c r="C56" s="25"/>
      <c r="D56" s="20"/>
      <c r="E56" s="20"/>
      <c r="F56" s="25"/>
      <c r="G56" s="25"/>
      <c r="H56" s="20"/>
      <c r="I56" s="20"/>
      <c r="J56" s="20"/>
      <c r="K56" s="25"/>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row>
    <row r="57" spans="1:39" ht="15.75" customHeight="1">
      <c r="A57" s="20"/>
      <c r="B57" s="25"/>
      <c r="C57" s="25"/>
      <c r="D57" s="20"/>
      <c r="E57" s="20"/>
      <c r="F57" s="25"/>
      <c r="G57" s="25"/>
      <c r="H57" s="20"/>
      <c r="I57" s="20"/>
      <c r="J57" s="20"/>
      <c r="K57" s="25"/>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row>
    <row r="58" spans="1:39" ht="15.75" customHeight="1">
      <c r="A58" s="20"/>
      <c r="B58" s="25"/>
      <c r="C58" s="25"/>
      <c r="D58" s="20"/>
      <c r="E58" s="20"/>
      <c r="F58" s="25"/>
      <c r="G58" s="25"/>
      <c r="H58" s="20"/>
      <c r="I58" s="20"/>
      <c r="J58" s="20"/>
      <c r="K58" s="25"/>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row>
    <row r="59" spans="1:39" ht="15.75" customHeight="1">
      <c r="A59" s="20"/>
      <c r="B59" s="25"/>
      <c r="C59" s="25"/>
      <c r="D59" s="20"/>
      <c r="E59" s="20"/>
      <c r="F59" s="25"/>
      <c r="G59" s="25"/>
      <c r="H59" s="20"/>
      <c r="I59" s="20"/>
      <c r="J59" s="20"/>
      <c r="K59" s="25"/>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row>
    <row r="60" spans="1:39" ht="15.75" customHeight="1">
      <c r="A60" s="20"/>
      <c r="B60" s="25"/>
      <c r="C60" s="25"/>
      <c r="D60" s="20"/>
      <c r="E60" s="20"/>
      <c r="F60" s="25"/>
      <c r="G60" s="25"/>
      <c r="H60" s="20"/>
      <c r="I60" s="20"/>
      <c r="J60" s="20"/>
      <c r="K60" s="25"/>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row>
    <row r="61" spans="1:39" ht="15.75" customHeight="1">
      <c r="A61" s="20"/>
      <c r="B61" s="25"/>
      <c r="C61" s="25"/>
      <c r="D61" s="20"/>
      <c r="E61" s="20"/>
      <c r="F61" s="25"/>
      <c r="G61" s="25"/>
      <c r="H61" s="20"/>
      <c r="I61" s="20"/>
      <c r="J61" s="20"/>
      <c r="K61" s="25"/>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row>
    <row r="62" spans="1:39" ht="15.75" customHeight="1">
      <c r="A62" s="20"/>
      <c r="B62" s="25"/>
      <c r="C62" s="25"/>
      <c r="D62" s="20"/>
      <c r="E62" s="20"/>
      <c r="F62" s="25"/>
      <c r="G62" s="25"/>
      <c r="H62" s="20"/>
      <c r="I62" s="20"/>
      <c r="J62" s="20"/>
      <c r="K62" s="25"/>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row>
    <row r="63" spans="1:39" ht="15.75" customHeight="1">
      <c r="A63" s="20"/>
      <c r="B63" s="25"/>
      <c r="C63" s="25"/>
      <c r="D63" s="20"/>
      <c r="E63" s="20"/>
      <c r="F63" s="25"/>
      <c r="G63" s="25"/>
      <c r="H63" s="20"/>
      <c r="I63" s="20"/>
      <c r="J63" s="20"/>
      <c r="K63" s="25"/>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row>
    <row r="64" spans="1:39" ht="15.75" customHeight="1">
      <c r="A64" s="20"/>
      <c r="B64" s="25"/>
      <c r="C64" s="25"/>
      <c r="D64" s="20"/>
      <c r="E64" s="20"/>
      <c r="F64" s="25"/>
      <c r="G64" s="25"/>
      <c r="H64" s="20"/>
      <c r="I64" s="20"/>
      <c r="J64" s="20"/>
      <c r="K64" s="25"/>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row>
    <row r="65" spans="1:39" ht="15.75" customHeight="1">
      <c r="A65" s="20"/>
      <c r="B65" s="25"/>
      <c r="C65" s="25"/>
      <c r="D65" s="20"/>
      <c r="E65" s="20"/>
      <c r="F65" s="25"/>
      <c r="G65" s="25"/>
      <c r="H65" s="20"/>
      <c r="I65" s="20"/>
      <c r="J65" s="20"/>
      <c r="K65" s="25"/>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row>
    <row r="66" spans="1:39" ht="15.75" customHeight="1">
      <c r="A66" s="20"/>
      <c r="B66" s="25"/>
      <c r="C66" s="25"/>
      <c r="D66" s="20"/>
      <c r="E66" s="20"/>
      <c r="F66" s="25"/>
      <c r="G66" s="25"/>
      <c r="H66" s="20"/>
      <c r="I66" s="20"/>
      <c r="J66" s="20"/>
      <c r="K66" s="25"/>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row>
    <row r="67" spans="1:39" ht="15.75" customHeight="1">
      <c r="A67" s="20"/>
      <c r="B67" s="25"/>
      <c r="C67" s="25"/>
      <c r="D67" s="20"/>
      <c r="E67" s="20"/>
      <c r="F67" s="25"/>
      <c r="G67" s="25"/>
      <c r="H67" s="20"/>
      <c r="I67" s="20"/>
      <c r="J67" s="20"/>
      <c r="K67" s="25"/>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row>
    <row r="68" spans="1:39" ht="15.75" customHeight="1">
      <c r="A68" s="20"/>
      <c r="B68" s="25"/>
      <c r="C68" s="25"/>
      <c r="D68" s="20"/>
      <c r="E68" s="20"/>
      <c r="F68" s="25"/>
      <c r="G68" s="25"/>
      <c r="H68" s="20"/>
      <c r="I68" s="20"/>
      <c r="J68" s="20"/>
      <c r="K68" s="25"/>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row>
    <row r="69" spans="1:39" ht="15.75" customHeight="1">
      <c r="A69" s="20"/>
      <c r="B69" s="25"/>
      <c r="C69" s="25"/>
      <c r="D69" s="20"/>
      <c r="E69" s="20"/>
      <c r="F69" s="25"/>
      <c r="G69" s="25"/>
      <c r="H69" s="20"/>
      <c r="I69" s="20"/>
      <c r="J69" s="20"/>
      <c r="K69" s="25"/>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row>
    <row r="70" spans="1:39" ht="15.75" customHeight="1">
      <c r="A70" s="20"/>
      <c r="B70" s="25"/>
      <c r="C70" s="25"/>
      <c r="D70" s="20"/>
      <c r="E70" s="20"/>
      <c r="F70" s="25"/>
      <c r="G70" s="25"/>
      <c r="H70" s="20"/>
      <c r="I70" s="20"/>
      <c r="J70" s="20"/>
      <c r="K70" s="25"/>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row>
    <row r="71" spans="1:39" ht="15.75" customHeight="1">
      <c r="A71" s="20"/>
      <c r="B71" s="25"/>
      <c r="C71" s="25"/>
      <c r="D71" s="20"/>
      <c r="E71" s="20"/>
      <c r="F71" s="25"/>
      <c r="G71" s="25"/>
      <c r="H71" s="20"/>
      <c r="I71" s="20"/>
      <c r="J71" s="20"/>
      <c r="K71" s="25"/>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row>
    <row r="72" spans="1:39" ht="15.75" customHeight="1">
      <c r="A72" s="20"/>
      <c r="B72" s="25"/>
      <c r="C72" s="25"/>
      <c r="D72" s="20"/>
      <c r="E72" s="20"/>
      <c r="F72" s="25"/>
      <c r="G72" s="25"/>
      <c r="H72" s="20"/>
      <c r="I72" s="20"/>
      <c r="J72" s="20"/>
      <c r="K72" s="25"/>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row>
    <row r="73" spans="1:39" ht="15.75" customHeight="1">
      <c r="A73" s="20"/>
      <c r="B73" s="25"/>
      <c r="C73" s="25"/>
      <c r="D73" s="20"/>
      <c r="E73" s="20"/>
      <c r="F73" s="25"/>
      <c r="G73" s="25"/>
      <c r="H73" s="20"/>
      <c r="I73" s="20"/>
      <c r="J73" s="20"/>
      <c r="K73" s="25"/>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row>
    <row r="74" spans="1:39" ht="15.75" customHeight="1">
      <c r="A74" s="20"/>
      <c r="B74" s="25"/>
      <c r="C74" s="25"/>
      <c r="D74" s="20"/>
      <c r="E74" s="20"/>
      <c r="F74" s="25"/>
      <c r="G74" s="25"/>
      <c r="H74" s="20"/>
      <c r="I74" s="20"/>
      <c r="J74" s="20"/>
      <c r="K74" s="25"/>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row>
    <row r="75" spans="1:39" ht="15.75" customHeight="1">
      <c r="A75" s="20"/>
      <c r="B75" s="25"/>
      <c r="C75" s="25"/>
      <c r="D75" s="20"/>
      <c r="E75" s="20"/>
      <c r="F75" s="25"/>
      <c r="G75" s="25"/>
      <c r="H75" s="20"/>
      <c r="I75" s="20"/>
      <c r="J75" s="20"/>
      <c r="K75" s="25"/>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row>
    <row r="76" spans="1:39" ht="15.75" customHeight="1">
      <c r="A76" s="20"/>
      <c r="B76" s="25"/>
      <c r="C76" s="25"/>
      <c r="D76" s="20"/>
      <c r="E76" s="20"/>
      <c r="F76" s="25"/>
      <c r="G76" s="25"/>
      <c r="H76" s="20"/>
      <c r="I76" s="20"/>
      <c r="J76" s="20"/>
      <c r="K76" s="25"/>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row>
    <row r="77" spans="1:39" ht="15.75" customHeight="1">
      <c r="A77" s="20"/>
      <c r="B77" s="25"/>
      <c r="C77" s="25"/>
      <c r="D77" s="20"/>
      <c r="E77" s="20"/>
      <c r="F77" s="25"/>
      <c r="G77" s="25"/>
      <c r="H77" s="20"/>
      <c r="I77" s="20"/>
      <c r="J77" s="20"/>
      <c r="K77" s="25"/>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row>
    <row r="78" spans="1:39" ht="15.75" customHeight="1">
      <c r="A78" s="20"/>
      <c r="B78" s="25"/>
      <c r="C78" s="25"/>
      <c r="D78" s="20"/>
      <c r="E78" s="20"/>
      <c r="F78" s="25"/>
      <c r="G78" s="25"/>
      <c r="H78" s="20"/>
      <c r="I78" s="20"/>
      <c r="J78" s="20"/>
      <c r="K78" s="25"/>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row>
    <row r="79" spans="1:39" ht="15.75" customHeight="1">
      <c r="A79" s="20"/>
      <c r="B79" s="25"/>
      <c r="C79" s="25"/>
      <c r="D79" s="20"/>
      <c r="E79" s="20"/>
      <c r="F79" s="25"/>
      <c r="G79" s="25"/>
      <c r="H79" s="20"/>
      <c r="I79" s="20"/>
      <c r="J79" s="20"/>
      <c r="K79" s="25"/>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row>
    <row r="80" spans="1:39" ht="15.75" customHeight="1">
      <c r="A80" s="20"/>
      <c r="B80" s="25"/>
      <c r="C80" s="25"/>
      <c r="D80" s="20"/>
      <c r="E80" s="20"/>
      <c r="F80" s="25"/>
      <c r="G80" s="25"/>
      <c r="H80" s="20"/>
      <c r="I80" s="20"/>
      <c r="J80" s="20"/>
      <c r="K80" s="25"/>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row>
    <row r="81" spans="1:39" ht="15.75" customHeight="1">
      <c r="A81" s="20"/>
      <c r="B81" s="25"/>
      <c r="C81" s="25"/>
      <c r="D81" s="20"/>
      <c r="E81" s="20"/>
      <c r="F81" s="25"/>
      <c r="G81" s="25"/>
      <c r="H81" s="20"/>
      <c r="I81" s="20"/>
      <c r="J81" s="20"/>
      <c r="K81" s="25"/>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row>
    <row r="82" spans="1:39" ht="15.75" customHeight="1">
      <c r="A82" s="20"/>
      <c r="B82" s="25"/>
      <c r="C82" s="25"/>
      <c r="D82" s="20"/>
      <c r="E82" s="20"/>
      <c r="F82" s="25"/>
      <c r="G82" s="25"/>
      <c r="H82" s="20"/>
      <c r="I82" s="20"/>
      <c r="J82" s="20"/>
      <c r="K82" s="25"/>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row>
    <row r="83" spans="1:39" ht="15.75" customHeight="1">
      <c r="A83" s="20"/>
      <c r="B83" s="25"/>
      <c r="C83" s="25"/>
      <c r="D83" s="20"/>
      <c r="E83" s="20"/>
      <c r="F83" s="25"/>
      <c r="G83" s="25"/>
      <c r="H83" s="20"/>
      <c r="I83" s="20"/>
      <c r="J83" s="20"/>
      <c r="K83" s="25"/>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row>
    <row r="84" spans="1:39" ht="15.75" customHeight="1">
      <c r="A84" s="20"/>
      <c r="B84" s="25"/>
      <c r="C84" s="25"/>
      <c r="D84" s="20"/>
      <c r="E84" s="20"/>
      <c r="F84" s="25"/>
      <c r="G84" s="25"/>
      <c r="H84" s="20"/>
      <c r="I84" s="20"/>
      <c r="J84" s="20"/>
      <c r="K84" s="25"/>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row>
    <row r="85" spans="1:39" ht="15.75" customHeight="1">
      <c r="A85" s="20"/>
      <c r="B85" s="25"/>
      <c r="C85" s="25"/>
      <c r="D85" s="20"/>
      <c r="E85" s="20"/>
      <c r="F85" s="25"/>
      <c r="G85" s="25"/>
      <c r="H85" s="20"/>
      <c r="I85" s="20"/>
      <c r="J85" s="20"/>
      <c r="K85" s="25"/>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row>
    <row r="86" spans="1:39" ht="15.75" customHeight="1">
      <c r="A86" s="20"/>
      <c r="B86" s="25"/>
      <c r="C86" s="25"/>
      <c r="D86" s="20"/>
      <c r="E86" s="20"/>
      <c r="F86" s="25"/>
      <c r="G86" s="25"/>
      <c r="H86" s="20"/>
      <c r="I86" s="20"/>
      <c r="J86" s="20"/>
      <c r="K86" s="25"/>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row>
    <row r="87" spans="1:39" ht="15.75" customHeight="1">
      <c r="A87" s="20"/>
      <c r="B87" s="25"/>
      <c r="C87" s="25"/>
      <c r="D87" s="20"/>
      <c r="E87" s="20"/>
      <c r="F87" s="25"/>
      <c r="G87" s="25"/>
      <c r="H87" s="20"/>
      <c r="I87" s="20"/>
      <c r="J87" s="20"/>
      <c r="K87" s="25"/>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row>
    <row r="88" spans="1:39" ht="15.75" customHeight="1">
      <c r="A88" s="20"/>
      <c r="B88" s="25"/>
      <c r="C88" s="25"/>
      <c r="D88" s="20"/>
      <c r="E88" s="20"/>
      <c r="F88" s="25"/>
      <c r="G88" s="25"/>
      <c r="H88" s="20"/>
      <c r="I88" s="20"/>
      <c r="J88" s="20"/>
      <c r="K88" s="25"/>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row>
    <row r="89" spans="1:39" ht="15.75" customHeight="1">
      <c r="A89" s="20"/>
      <c r="B89" s="25"/>
      <c r="C89" s="25"/>
      <c r="D89" s="20"/>
      <c r="E89" s="20"/>
      <c r="F89" s="25"/>
      <c r="G89" s="25"/>
      <c r="H89" s="20"/>
      <c r="I89" s="20"/>
      <c r="J89" s="20"/>
      <c r="K89" s="25"/>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row>
    <row r="90" spans="1:39" ht="15.75" customHeight="1">
      <c r="A90" s="20"/>
      <c r="B90" s="25"/>
      <c r="C90" s="25"/>
      <c r="D90" s="20"/>
      <c r="E90" s="20"/>
      <c r="F90" s="25"/>
      <c r="G90" s="25"/>
      <c r="H90" s="20"/>
      <c r="I90" s="20"/>
      <c r="J90" s="20"/>
      <c r="K90" s="25"/>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row>
    <row r="91" spans="1:39" ht="15.75" customHeight="1">
      <c r="A91" s="20"/>
      <c r="B91" s="25"/>
      <c r="C91" s="25"/>
      <c r="D91" s="20"/>
      <c r="E91" s="20"/>
      <c r="F91" s="25"/>
      <c r="G91" s="25"/>
      <c r="H91" s="20"/>
      <c r="I91" s="20"/>
      <c r="J91" s="20"/>
      <c r="K91" s="25"/>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row>
    <row r="92" spans="1:39" ht="15.75" customHeight="1">
      <c r="A92" s="20"/>
      <c r="B92" s="25"/>
      <c r="C92" s="25"/>
      <c r="D92" s="20"/>
      <c r="E92" s="20"/>
      <c r="F92" s="25"/>
      <c r="G92" s="25"/>
      <c r="H92" s="20"/>
      <c r="I92" s="20"/>
      <c r="J92" s="20"/>
      <c r="K92" s="25"/>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row>
    <row r="93" spans="1:39" ht="15.75" customHeight="1">
      <c r="A93" s="20"/>
      <c r="B93" s="25"/>
      <c r="C93" s="25"/>
      <c r="D93" s="20"/>
      <c r="E93" s="20"/>
      <c r="F93" s="25"/>
      <c r="G93" s="25"/>
      <c r="H93" s="20"/>
      <c r="I93" s="20"/>
      <c r="J93" s="20"/>
      <c r="K93" s="25"/>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row>
    <row r="94" spans="1:39" ht="15.75" customHeight="1">
      <c r="A94" s="20"/>
      <c r="B94" s="25"/>
      <c r="C94" s="25"/>
      <c r="D94" s="20"/>
      <c r="E94" s="20"/>
      <c r="F94" s="25"/>
      <c r="G94" s="25"/>
      <c r="H94" s="20"/>
      <c r="I94" s="20"/>
      <c r="J94" s="20"/>
      <c r="K94" s="25"/>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row>
    <row r="95" spans="1:39" ht="15.75" customHeight="1">
      <c r="A95" s="20"/>
      <c r="B95" s="25"/>
      <c r="C95" s="25"/>
      <c r="D95" s="20"/>
      <c r="E95" s="20"/>
      <c r="F95" s="25"/>
      <c r="G95" s="25"/>
      <c r="H95" s="20"/>
      <c r="I95" s="20"/>
      <c r="J95" s="20"/>
      <c r="K95" s="25"/>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row>
    <row r="96" spans="1:39" ht="15.75" customHeight="1">
      <c r="A96" s="20"/>
      <c r="B96" s="25"/>
      <c r="C96" s="25"/>
      <c r="D96" s="20"/>
      <c r="E96" s="20"/>
      <c r="F96" s="25"/>
      <c r="G96" s="25"/>
      <c r="H96" s="20"/>
      <c r="I96" s="20"/>
      <c r="J96" s="20"/>
      <c r="K96" s="25"/>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row>
    <row r="97" spans="1:39" ht="15.75" customHeight="1">
      <c r="A97" s="20"/>
      <c r="B97" s="25"/>
      <c r="C97" s="25"/>
      <c r="D97" s="20"/>
      <c r="E97" s="20"/>
      <c r="F97" s="25"/>
      <c r="G97" s="25"/>
      <c r="H97" s="20"/>
      <c r="I97" s="20"/>
      <c r="J97" s="20"/>
      <c r="K97" s="25"/>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row>
    <row r="98" spans="1:39" ht="15.75" customHeight="1">
      <c r="A98" s="20"/>
      <c r="B98" s="25"/>
      <c r="C98" s="25"/>
      <c r="D98" s="20"/>
      <c r="E98" s="20"/>
      <c r="F98" s="25"/>
      <c r="G98" s="25"/>
      <c r="H98" s="20"/>
      <c r="I98" s="20"/>
      <c r="J98" s="20"/>
      <c r="K98" s="25"/>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row>
    <row r="99" spans="1:39" ht="15.75" customHeight="1">
      <c r="A99" s="20"/>
      <c r="B99" s="25"/>
      <c r="C99" s="25"/>
      <c r="D99" s="20"/>
      <c r="E99" s="20"/>
      <c r="F99" s="25"/>
      <c r="G99" s="25"/>
      <c r="H99" s="20"/>
      <c r="I99" s="20"/>
      <c r="J99" s="20"/>
      <c r="K99" s="25"/>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row>
    <row r="100" spans="1:39" ht="15.75" customHeight="1">
      <c r="A100" s="20"/>
      <c r="B100" s="25"/>
      <c r="C100" s="25"/>
      <c r="D100" s="20"/>
      <c r="E100" s="20"/>
      <c r="F100" s="25"/>
      <c r="G100" s="25"/>
      <c r="H100" s="20"/>
      <c r="I100" s="20"/>
      <c r="J100" s="20"/>
      <c r="K100" s="25"/>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row>
    <row r="101" spans="1:39" ht="15.75" customHeight="1">
      <c r="A101" s="20"/>
      <c r="B101" s="25"/>
      <c r="C101" s="25"/>
      <c r="D101" s="20"/>
      <c r="E101" s="20"/>
      <c r="F101" s="25"/>
      <c r="G101" s="25"/>
      <c r="H101" s="20"/>
      <c r="I101" s="20"/>
      <c r="J101" s="20"/>
      <c r="K101" s="25"/>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row>
    <row r="102" spans="1:39" ht="15.75" customHeight="1">
      <c r="A102" s="20"/>
      <c r="B102" s="25"/>
      <c r="C102" s="25"/>
      <c r="D102" s="20"/>
      <c r="E102" s="20"/>
      <c r="F102" s="25"/>
      <c r="G102" s="25"/>
      <c r="H102" s="20"/>
      <c r="I102" s="20"/>
      <c r="J102" s="20"/>
      <c r="K102" s="25"/>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row>
    <row r="103" spans="1:39" ht="15.75" customHeight="1">
      <c r="A103" s="20"/>
      <c r="B103" s="25"/>
      <c r="C103" s="25"/>
      <c r="D103" s="20"/>
      <c r="E103" s="20"/>
      <c r="F103" s="25"/>
      <c r="G103" s="25"/>
      <c r="H103" s="20"/>
      <c r="I103" s="20"/>
      <c r="J103" s="20"/>
      <c r="K103" s="25"/>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row>
    <row r="104" spans="1:39" ht="15.75" customHeight="1">
      <c r="A104" s="20"/>
      <c r="B104" s="25"/>
      <c r="C104" s="25"/>
      <c r="D104" s="20"/>
      <c r="E104" s="20"/>
      <c r="F104" s="25"/>
      <c r="G104" s="25"/>
      <c r="H104" s="20"/>
      <c r="I104" s="20"/>
      <c r="J104" s="20"/>
      <c r="K104" s="25"/>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row>
    <row r="105" spans="1:39" ht="15.75" customHeight="1">
      <c r="A105" s="20"/>
      <c r="B105" s="25"/>
      <c r="C105" s="25"/>
      <c r="D105" s="20"/>
      <c r="E105" s="20"/>
      <c r="F105" s="25"/>
      <c r="G105" s="25"/>
      <c r="H105" s="20"/>
      <c r="I105" s="20"/>
      <c r="J105" s="20"/>
      <c r="K105" s="25"/>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row>
    <row r="106" spans="1:39" ht="15.75" customHeight="1">
      <c r="A106" s="20"/>
      <c r="B106" s="25"/>
      <c r="C106" s="25"/>
      <c r="D106" s="20"/>
      <c r="E106" s="20"/>
      <c r="F106" s="25"/>
      <c r="G106" s="25"/>
      <c r="H106" s="20"/>
      <c r="I106" s="20"/>
      <c r="J106" s="20"/>
      <c r="K106" s="25"/>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row>
    <row r="107" spans="1:39" ht="15.75" customHeight="1">
      <c r="A107" s="20"/>
      <c r="B107" s="25"/>
      <c r="C107" s="25"/>
      <c r="D107" s="20"/>
      <c r="E107" s="20"/>
      <c r="F107" s="25"/>
      <c r="G107" s="25"/>
      <c r="H107" s="20"/>
      <c r="I107" s="20"/>
      <c r="J107" s="20"/>
      <c r="K107" s="25"/>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row>
    <row r="108" spans="1:39" ht="15.75" customHeight="1">
      <c r="A108" s="20"/>
      <c r="B108" s="25"/>
      <c r="C108" s="25"/>
      <c r="D108" s="20"/>
      <c r="E108" s="20"/>
      <c r="F108" s="25"/>
      <c r="G108" s="25"/>
      <c r="H108" s="20"/>
      <c r="I108" s="20"/>
      <c r="J108" s="20"/>
      <c r="K108" s="25"/>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row>
    <row r="109" spans="1:39" ht="15.75" customHeight="1">
      <c r="A109" s="20"/>
      <c r="B109" s="25"/>
      <c r="C109" s="25"/>
      <c r="D109" s="20"/>
      <c r="E109" s="20"/>
      <c r="F109" s="25"/>
      <c r="G109" s="25"/>
      <c r="H109" s="20"/>
      <c r="I109" s="20"/>
      <c r="J109" s="20"/>
      <c r="K109" s="25"/>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row>
    <row r="110" spans="1:39" ht="15.75" customHeight="1">
      <c r="A110" s="20"/>
      <c r="B110" s="25"/>
      <c r="C110" s="25"/>
      <c r="D110" s="20"/>
      <c r="E110" s="20"/>
      <c r="F110" s="25"/>
      <c r="G110" s="25"/>
      <c r="H110" s="20"/>
      <c r="I110" s="20"/>
      <c r="J110" s="20"/>
      <c r="K110" s="25"/>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row>
    <row r="111" spans="1:39" ht="15.75" customHeight="1">
      <c r="A111" s="20"/>
      <c r="B111" s="25"/>
      <c r="C111" s="25"/>
      <c r="D111" s="20"/>
      <c r="E111" s="20"/>
      <c r="F111" s="25"/>
      <c r="G111" s="25"/>
      <c r="H111" s="20"/>
      <c r="I111" s="20"/>
      <c r="J111" s="20"/>
      <c r="K111" s="25"/>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row>
    <row r="112" spans="1:39" ht="15.75" customHeight="1">
      <c r="A112" s="20"/>
      <c r="B112" s="25"/>
      <c r="C112" s="25"/>
      <c r="D112" s="20"/>
      <c r="E112" s="20"/>
      <c r="F112" s="25"/>
      <c r="G112" s="25"/>
      <c r="H112" s="20"/>
      <c r="I112" s="20"/>
      <c r="J112" s="20"/>
      <c r="K112" s="25"/>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row>
    <row r="113" spans="1:39" ht="15.75" customHeight="1">
      <c r="A113" s="20"/>
      <c r="B113" s="25"/>
      <c r="C113" s="25"/>
      <c r="D113" s="20"/>
      <c r="E113" s="20"/>
      <c r="F113" s="25"/>
      <c r="G113" s="25"/>
      <c r="H113" s="20"/>
      <c r="I113" s="20"/>
      <c r="J113" s="20"/>
      <c r="K113" s="25"/>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row>
    <row r="114" spans="1:39" ht="15.75" customHeight="1">
      <c r="A114" s="20"/>
      <c r="B114" s="25"/>
      <c r="C114" s="25"/>
      <c r="D114" s="20"/>
      <c r="E114" s="20"/>
      <c r="F114" s="25"/>
      <c r="G114" s="25"/>
      <c r="H114" s="20"/>
      <c r="I114" s="20"/>
      <c r="J114" s="20"/>
      <c r="K114" s="25"/>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row>
    <row r="115" spans="1:39" ht="15.75" customHeight="1">
      <c r="A115" s="20"/>
      <c r="B115" s="25"/>
      <c r="C115" s="25"/>
      <c r="D115" s="20"/>
      <c r="E115" s="20"/>
      <c r="F115" s="25"/>
      <c r="G115" s="25"/>
      <c r="H115" s="20"/>
      <c r="I115" s="20"/>
      <c r="J115" s="20"/>
      <c r="K115" s="25"/>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row>
    <row r="116" spans="1:39" ht="15.75" customHeight="1">
      <c r="A116" s="20"/>
      <c r="B116" s="25"/>
      <c r="C116" s="25"/>
      <c r="D116" s="20"/>
      <c r="E116" s="20"/>
      <c r="F116" s="25"/>
      <c r="G116" s="25"/>
      <c r="H116" s="20"/>
      <c r="I116" s="20"/>
      <c r="J116" s="20"/>
      <c r="K116" s="25"/>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row>
    <row r="117" spans="1:39" ht="15.75" customHeight="1">
      <c r="A117" s="20"/>
      <c r="B117" s="25"/>
      <c r="C117" s="25"/>
      <c r="D117" s="20"/>
      <c r="E117" s="20"/>
      <c r="F117" s="25"/>
      <c r="G117" s="25"/>
      <c r="H117" s="20"/>
      <c r="I117" s="20"/>
      <c r="J117" s="20"/>
      <c r="K117" s="25"/>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row>
    <row r="118" spans="1:39" ht="15.75" customHeight="1">
      <c r="A118" s="20"/>
      <c r="B118" s="25"/>
      <c r="C118" s="25"/>
      <c r="D118" s="20"/>
      <c r="E118" s="20"/>
      <c r="F118" s="25"/>
      <c r="G118" s="25"/>
      <c r="H118" s="20"/>
      <c r="I118" s="20"/>
      <c r="J118" s="20"/>
      <c r="K118" s="25"/>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row>
    <row r="119" spans="1:39" ht="15.75" customHeight="1">
      <c r="A119" s="20"/>
      <c r="B119" s="25"/>
      <c r="C119" s="25"/>
      <c r="D119" s="20"/>
      <c r="E119" s="20"/>
      <c r="F119" s="25"/>
      <c r="G119" s="25"/>
      <c r="H119" s="20"/>
      <c r="I119" s="20"/>
      <c r="J119" s="20"/>
      <c r="K119" s="25"/>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row>
    <row r="120" spans="1:39" ht="15.75" customHeight="1">
      <c r="A120" s="20"/>
      <c r="B120" s="25"/>
      <c r="C120" s="25"/>
      <c r="D120" s="20"/>
      <c r="E120" s="20"/>
      <c r="F120" s="25"/>
      <c r="G120" s="25"/>
      <c r="H120" s="20"/>
      <c r="I120" s="20"/>
      <c r="J120" s="20"/>
      <c r="K120" s="25"/>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row>
    <row r="121" spans="1:39" ht="15.75" customHeight="1">
      <c r="A121" s="20"/>
      <c r="B121" s="25"/>
      <c r="C121" s="25"/>
      <c r="D121" s="20"/>
      <c r="E121" s="20"/>
      <c r="F121" s="25"/>
      <c r="G121" s="25"/>
      <c r="H121" s="20"/>
      <c r="I121" s="20"/>
      <c r="J121" s="20"/>
      <c r="K121" s="25"/>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row>
    <row r="122" spans="1:39" ht="15.75" customHeight="1">
      <c r="A122" s="20"/>
      <c r="B122" s="25"/>
      <c r="C122" s="25"/>
      <c r="D122" s="20"/>
      <c r="E122" s="20"/>
      <c r="F122" s="25"/>
      <c r="G122" s="25"/>
      <c r="H122" s="20"/>
      <c r="I122" s="20"/>
      <c r="J122" s="20"/>
      <c r="K122" s="25"/>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row>
    <row r="123" spans="1:39" ht="15.75" customHeight="1">
      <c r="A123" s="20"/>
      <c r="B123" s="25"/>
      <c r="C123" s="25"/>
      <c r="D123" s="20"/>
      <c r="E123" s="20"/>
      <c r="F123" s="25"/>
      <c r="G123" s="25"/>
      <c r="H123" s="20"/>
      <c r="I123" s="20"/>
      <c r="J123" s="20"/>
      <c r="K123" s="25"/>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row>
    <row r="124" spans="1:39" ht="15.75" customHeight="1">
      <c r="A124" s="20"/>
      <c r="B124" s="25"/>
      <c r="C124" s="25"/>
      <c r="D124" s="20"/>
      <c r="E124" s="20"/>
      <c r="F124" s="25"/>
      <c r="G124" s="25"/>
      <c r="H124" s="20"/>
      <c r="I124" s="20"/>
      <c r="J124" s="20"/>
      <c r="K124" s="25"/>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row>
    <row r="125" spans="1:39" ht="15.75" customHeight="1">
      <c r="A125" s="20"/>
      <c r="B125" s="25"/>
      <c r="C125" s="25"/>
      <c r="D125" s="20"/>
      <c r="E125" s="20"/>
      <c r="F125" s="25"/>
      <c r="G125" s="25"/>
      <c r="H125" s="20"/>
      <c r="I125" s="20"/>
      <c r="J125" s="20"/>
      <c r="K125" s="25"/>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row>
    <row r="126" spans="1:39" ht="15.75" customHeight="1">
      <c r="A126" s="20"/>
      <c r="B126" s="25"/>
      <c r="C126" s="25"/>
      <c r="D126" s="20"/>
      <c r="E126" s="20"/>
      <c r="F126" s="25"/>
      <c r="G126" s="25"/>
      <c r="H126" s="20"/>
      <c r="I126" s="20"/>
      <c r="J126" s="20"/>
      <c r="K126" s="25"/>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row>
    <row r="127" spans="1:39" ht="15.75" customHeight="1">
      <c r="A127" s="20"/>
      <c r="B127" s="25"/>
      <c r="C127" s="25"/>
      <c r="D127" s="20"/>
      <c r="E127" s="20"/>
      <c r="F127" s="25"/>
      <c r="G127" s="25"/>
      <c r="H127" s="20"/>
      <c r="I127" s="20"/>
      <c r="J127" s="20"/>
      <c r="K127" s="25"/>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row>
    <row r="128" spans="1:39" ht="15.75" customHeight="1">
      <c r="A128" s="20"/>
      <c r="B128" s="25"/>
      <c r="C128" s="25"/>
      <c r="D128" s="20"/>
      <c r="E128" s="20"/>
      <c r="F128" s="25"/>
      <c r="G128" s="25"/>
      <c r="H128" s="20"/>
      <c r="I128" s="20"/>
      <c r="J128" s="20"/>
      <c r="K128" s="25"/>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row>
    <row r="129" spans="1:39" ht="15.75" customHeight="1">
      <c r="A129" s="20"/>
      <c r="B129" s="25"/>
      <c r="C129" s="25"/>
      <c r="D129" s="20"/>
      <c r="E129" s="20"/>
      <c r="F129" s="25"/>
      <c r="G129" s="25"/>
      <c r="H129" s="20"/>
      <c r="I129" s="20"/>
      <c r="J129" s="20"/>
      <c r="K129" s="25"/>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row>
    <row r="130" spans="1:39" ht="15.75" customHeight="1">
      <c r="A130" s="20"/>
      <c r="B130" s="25"/>
      <c r="C130" s="25"/>
      <c r="D130" s="20"/>
      <c r="E130" s="20"/>
      <c r="F130" s="25"/>
      <c r="G130" s="25"/>
      <c r="H130" s="20"/>
      <c r="I130" s="20"/>
      <c r="J130" s="20"/>
      <c r="K130" s="25"/>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row>
    <row r="131" spans="1:39" ht="15.75" customHeight="1">
      <c r="A131" s="20"/>
      <c r="B131" s="25"/>
      <c r="C131" s="25"/>
      <c r="D131" s="20"/>
      <c r="E131" s="20"/>
      <c r="F131" s="25"/>
      <c r="G131" s="25"/>
      <c r="H131" s="20"/>
      <c r="I131" s="20"/>
      <c r="J131" s="20"/>
      <c r="K131" s="25"/>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row>
    <row r="132" spans="1:39" ht="15.75" customHeight="1">
      <c r="A132" s="20"/>
      <c r="B132" s="25"/>
      <c r="C132" s="25"/>
      <c r="D132" s="20"/>
      <c r="E132" s="20"/>
      <c r="F132" s="25"/>
      <c r="G132" s="25"/>
      <c r="H132" s="20"/>
      <c r="I132" s="20"/>
      <c r="J132" s="20"/>
      <c r="K132" s="25"/>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row>
    <row r="133" spans="1:39" ht="15.75" customHeight="1">
      <c r="A133" s="20"/>
      <c r="B133" s="25"/>
      <c r="C133" s="25"/>
      <c r="D133" s="20"/>
      <c r="E133" s="20"/>
      <c r="F133" s="25"/>
      <c r="G133" s="25"/>
      <c r="H133" s="20"/>
      <c r="I133" s="20"/>
      <c r="J133" s="20"/>
      <c r="K133" s="25"/>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row>
    <row r="134" spans="1:39" ht="15.75" customHeight="1">
      <c r="A134" s="20"/>
      <c r="B134" s="25"/>
      <c r="C134" s="25"/>
      <c r="D134" s="20"/>
      <c r="E134" s="20"/>
      <c r="F134" s="25"/>
      <c r="G134" s="25"/>
      <c r="H134" s="20"/>
      <c r="I134" s="20"/>
      <c r="J134" s="20"/>
      <c r="K134" s="25"/>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row>
    <row r="135" spans="1:39" ht="15.75" customHeight="1">
      <c r="A135" s="20"/>
      <c r="B135" s="25"/>
      <c r="C135" s="25"/>
      <c r="D135" s="20"/>
      <c r="E135" s="20"/>
      <c r="F135" s="25"/>
      <c r="G135" s="25"/>
      <c r="H135" s="20"/>
      <c r="I135" s="20"/>
      <c r="J135" s="20"/>
      <c r="K135" s="25"/>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row>
    <row r="136" spans="1:39" ht="15.75" customHeight="1">
      <c r="A136" s="20"/>
      <c r="B136" s="25"/>
      <c r="C136" s="25"/>
      <c r="D136" s="20"/>
      <c r="E136" s="20"/>
      <c r="F136" s="25"/>
      <c r="G136" s="25"/>
      <c r="H136" s="20"/>
      <c r="I136" s="20"/>
      <c r="J136" s="20"/>
      <c r="K136" s="25"/>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row>
    <row r="137" spans="1:39" ht="15.75" customHeight="1">
      <c r="A137" s="20"/>
      <c r="B137" s="25"/>
      <c r="C137" s="25"/>
      <c r="D137" s="20"/>
      <c r="E137" s="20"/>
      <c r="F137" s="25"/>
      <c r="G137" s="25"/>
      <c r="H137" s="20"/>
      <c r="I137" s="20"/>
      <c r="J137" s="20"/>
      <c r="K137" s="25"/>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row>
    <row r="138" spans="1:39" ht="15.75" customHeight="1">
      <c r="A138" s="20"/>
      <c r="B138" s="25"/>
      <c r="C138" s="25"/>
      <c r="D138" s="20"/>
      <c r="E138" s="20"/>
      <c r="F138" s="25"/>
      <c r="G138" s="25"/>
      <c r="H138" s="20"/>
      <c r="I138" s="20"/>
      <c r="J138" s="20"/>
      <c r="K138" s="25"/>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row>
    <row r="139" spans="1:39" ht="15.75" customHeight="1">
      <c r="A139" s="20"/>
      <c r="B139" s="25"/>
      <c r="C139" s="25"/>
      <c r="D139" s="20"/>
      <c r="E139" s="20"/>
      <c r="F139" s="25"/>
      <c r="G139" s="25"/>
      <c r="H139" s="20"/>
      <c r="I139" s="20"/>
      <c r="J139" s="20"/>
      <c r="K139" s="25"/>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row>
    <row r="140" spans="1:39" ht="15.75" customHeight="1">
      <c r="A140" s="20"/>
      <c r="B140" s="25"/>
      <c r="C140" s="25"/>
      <c r="D140" s="20"/>
      <c r="E140" s="20"/>
      <c r="F140" s="25"/>
      <c r="G140" s="25"/>
      <c r="H140" s="20"/>
      <c r="I140" s="20"/>
      <c r="J140" s="20"/>
      <c r="K140" s="25"/>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row>
    <row r="141" spans="1:39" ht="15.75" customHeight="1">
      <c r="A141" s="20"/>
      <c r="B141" s="25"/>
      <c r="C141" s="25"/>
      <c r="D141" s="20"/>
      <c r="E141" s="20"/>
      <c r="F141" s="25"/>
      <c r="G141" s="25"/>
      <c r="H141" s="20"/>
      <c r="I141" s="20"/>
      <c r="J141" s="20"/>
      <c r="K141" s="25"/>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row>
    <row r="142" spans="1:39" ht="15.75" customHeight="1">
      <c r="A142" s="20"/>
      <c r="B142" s="25"/>
      <c r="C142" s="25"/>
      <c r="D142" s="20"/>
      <c r="E142" s="20"/>
      <c r="F142" s="25"/>
      <c r="G142" s="25"/>
      <c r="H142" s="20"/>
      <c r="I142" s="20"/>
      <c r="J142" s="20"/>
      <c r="K142" s="25"/>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row>
    <row r="143" spans="1:39" ht="15.75" customHeight="1">
      <c r="A143" s="20"/>
      <c r="B143" s="25"/>
      <c r="C143" s="25"/>
      <c r="D143" s="20"/>
      <c r="E143" s="20"/>
      <c r="F143" s="25"/>
      <c r="G143" s="25"/>
      <c r="H143" s="20"/>
      <c r="I143" s="20"/>
      <c r="J143" s="20"/>
      <c r="K143" s="25"/>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row>
    <row r="144" spans="1:39" ht="15.75" customHeight="1">
      <c r="A144" s="20"/>
      <c r="B144" s="25"/>
      <c r="C144" s="25"/>
      <c r="D144" s="20"/>
      <c r="E144" s="20"/>
      <c r="F144" s="25"/>
      <c r="G144" s="25"/>
      <c r="H144" s="20"/>
      <c r="I144" s="20"/>
      <c r="J144" s="20"/>
      <c r="K144" s="25"/>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row>
    <row r="145" spans="1:39" ht="15.75" customHeight="1">
      <c r="A145" s="20"/>
      <c r="B145" s="25"/>
      <c r="C145" s="25"/>
      <c r="D145" s="20"/>
      <c r="E145" s="20"/>
      <c r="F145" s="25"/>
      <c r="G145" s="25"/>
      <c r="H145" s="20"/>
      <c r="I145" s="20"/>
      <c r="J145" s="20"/>
      <c r="K145" s="25"/>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row>
    <row r="146" spans="1:39" ht="15.75" customHeight="1">
      <c r="A146" s="20"/>
      <c r="B146" s="25"/>
      <c r="C146" s="25"/>
      <c r="D146" s="20"/>
      <c r="E146" s="20"/>
      <c r="F146" s="25"/>
      <c r="G146" s="25"/>
      <c r="H146" s="20"/>
      <c r="I146" s="20"/>
      <c r="J146" s="20"/>
      <c r="K146" s="25"/>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row>
    <row r="147" spans="1:39" ht="15.75" customHeight="1">
      <c r="A147" s="20"/>
      <c r="B147" s="25"/>
      <c r="C147" s="25"/>
      <c r="D147" s="20"/>
      <c r="E147" s="20"/>
      <c r="F147" s="25"/>
      <c r="G147" s="25"/>
      <c r="H147" s="20"/>
      <c r="I147" s="20"/>
      <c r="J147" s="20"/>
      <c r="K147" s="25"/>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row>
    <row r="148" spans="1:39" ht="15.75" customHeight="1">
      <c r="A148" s="20"/>
      <c r="B148" s="25"/>
      <c r="C148" s="25"/>
      <c r="D148" s="20"/>
      <c r="E148" s="20"/>
      <c r="F148" s="25"/>
      <c r="G148" s="25"/>
      <c r="H148" s="20"/>
      <c r="I148" s="20"/>
      <c r="J148" s="20"/>
      <c r="K148" s="25"/>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row>
    <row r="149" spans="1:39" ht="15.75" customHeight="1">
      <c r="A149" s="20"/>
      <c r="B149" s="25"/>
      <c r="C149" s="25"/>
      <c r="D149" s="20"/>
      <c r="E149" s="20"/>
      <c r="F149" s="25"/>
      <c r="G149" s="25"/>
      <c r="H149" s="20"/>
      <c r="I149" s="20"/>
      <c r="J149" s="20"/>
      <c r="K149" s="25"/>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row>
    <row r="150" spans="1:39" ht="15.75" customHeight="1">
      <c r="A150" s="20"/>
      <c r="B150" s="25"/>
      <c r="C150" s="25"/>
      <c r="D150" s="20"/>
      <c r="E150" s="20"/>
      <c r="F150" s="25"/>
      <c r="G150" s="25"/>
      <c r="H150" s="20"/>
      <c r="I150" s="20"/>
      <c r="J150" s="20"/>
      <c r="K150" s="25"/>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row>
    <row r="151" spans="1:39" ht="15.75" customHeight="1">
      <c r="A151" s="20"/>
      <c r="B151" s="25"/>
      <c r="C151" s="25"/>
      <c r="D151" s="20"/>
      <c r="E151" s="20"/>
      <c r="F151" s="25"/>
      <c r="G151" s="25"/>
      <c r="H151" s="20"/>
      <c r="I151" s="20"/>
      <c r="J151" s="20"/>
      <c r="K151" s="25"/>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row>
    <row r="152" spans="1:39" ht="15.75" customHeight="1">
      <c r="A152" s="20"/>
      <c r="B152" s="25"/>
      <c r="C152" s="25"/>
      <c r="D152" s="20"/>
      <c r="E152" s="20"/>
      <c r="F152" s="25"/>
      <c r="G152" s="25"/>
      <c r="H152" s="20"/>
      <c r="I152" s="20"/>
      <c r="J152" s="20"/>
      <c r="K152" s="25"/>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row>
    <row r="153" spans="1:39" ht="15.75" customHeight="1">
      <c r="A153" s="20"/>
      <c r="B153" s="25"/>
      <c r="C153" s="25"/>
      <c r="D153" s="20"/>
      <c r="E153" s="20"/>
      <c r="F153" s="25"/>
      <c r="G153" s="25"/>
      <c r="H153" s="20"/>
      <c r="I153" s="20"/>
      <c r="J153" s="20"/>
      <c r="K153" s="25"/>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row>
    <row r="154" spans="1:39" ht="15.75" customHeight="1">
      <c r="A154" s="20"/>
      <c r="B154" s="25"/>
      <c r="C154" s="25"/>
      <c r="D154" s="20"/>
      <c r="E154" s="20"/>
      <c r="F154" s="25"/>
      <c r="G154" s="25"/>
      <c r="H154" s="20"/>
      <c r="I154" s="20"/>
      <c r="J154" s="20"/>
      <c r="K154" s="25"/>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row>
    <row r="155" spans="1:39" ht="15.75" customHeight="1">
      <c r="A155" s="20"/>
      <c r="B155" s="25"/>
      <c r="C155" s="25"/>
      <c r="D155" s="20"/>
      <c r="E155" s="20"/>
      <c r="F155" s="25"/>
      <c r="G155" s="25"/>
      <c r="H155" s="20"/>
      <c r="I155" s="20"/>
      <c r="J155" s="20"/>
      <c r="K155" s="25"/>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row>
    <row r="156" spans="1:39" ht="15.75" customHeight="1">
      <c r="A156" s="20"/>
      <c r="B156" s="25"/>
      <c r="C156" s="25"/>
      <c r="D156" s="20"/>
      <c r="E156" s="20"/>
      <c r="F156" s="25"/>
      <c r="G156" s="25"/>
      <c r="H156" s="20"/>
      <c r="I156" s="20"/>
      <c r="J156" s="20"/>
      <c r="K156" s="25"/>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row>
    <row r="157" spans="1:39" ht="15.75" customHeight="1">
      <c r="A157" s="20"/>
      <c r="B157" s="25"/>
      <c r="C157" s="25"/>
      <c r="D157" s="20"/>
      <c r="E157" s="20"/>
      <c r="F157" s="25"/>
      <c r="G157" s="25"/>
      <c r="H157" s="20"/>
      <c r="I157" s="20"/>
      <c r="J157" s="20"/>
      <c r="K157" s="25"/>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row>
    <row r="158" spans="1:39" ht="15.75" customHeight="1">
      <c r="A158" s="20"/>
      <c r="B158" s="25"/>
      <c r="C158" s="25"/>
      <c r="D158" s="20"/>
      <c r="E158" s="20"/>
      <c r="F158" s="25"/>
      <c r="G158" s="25"/>
      <c r="H158" s="20"/>
      <c r="I158" s="20"/>
      <c r="J158" s="20"/>
      <c r="K158" s="25"/>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row>
    <row r="159" spans="1:39" ht="15.75" customHeight="1">
      <c r="A159" s="20"/>
      <c r="B159" s="25"/>
      <c r="C159" s="25"/>
      <c r="D159" s="20"/>
      <c r="E159" s="20"/>
      <c r="F159" s="25"/>
      <c r="G159" s="25"/>
      <c r="H159" s="20"/>
      <c r="I159" s="20"/>
      <c r="J159" s="20"/>
      <c r="K159" s="25"/>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row>
    <row r="160" spans="1:39" ht="15.75" customHeight="1">
      <c r="A160" s="20"/>
      <c r="B160" s="25"/>
      <c r="C160" s="25"/>
      <c r="D160" s="20"/>
      <c r="E160" s="20"/>
      <c r="F160" s="25"/>
      <c r="G160" s="25"/>
      <c r="H160" s="20"/>
      <c r="I160" s="20"/>
      <c r="J160" s="20"/>
      <c r="K160" s="25"/>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row>
    <row r="161" spans="1:39" ht="15.75" customHeight="1">
      <c r="A161" s="20"/>
      <c r="B161" s="25"/>
      <c r="C161" s="25"/>
      <c r="D161" s="20"/>
      <c r="E161" s="20"/>
      <c r="F161" s="25"/>
      <c r="G161" s="25"/>
      <c r="H161" s="20"/>
      <c r="I161" s="20"/>
      <c r="J161" s="20"/>
      <c r="K161" s="25"/>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row>
    <row r="162" spans="1:39" ht="15.75" customHeight="1">
      <c r="A162" s="20"/>
      <c r="B162" s="25"/>
      <c r="C162" s="25"/>
      <c r="D162" s="20"/>
      <c r="E162" s="20"/>
      <c r="F162" s="25"/>
      <c r="G162" s="25"/>
      <c r="H162" s="20"/>
      <c r="I162" s="20"/>
      <c r="J162" s="20"/>
      <c r="K162" s="25"/>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row>
    <row r="163" spans="1:39" ht="15.75" customHeight="1">
      <c r="A163" s="20"/>
      <c r="B163" s="25"/>
      <c r="C163" s="25"/>
      <c r="D163" s="20"/>
      <c r="E163" s="20"/>
      <c r="F163" s="25"/>
      <c r="G163" s="25"/>
      <c r="H163" s="20"/>
      <c r="I163" s="20"/>
      <c r="J163" s="20"/>
      <c r="K163" s="25"/>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row>
    <row r="164" spans="1:39" ht="15.75" customHeight="1">
      <c r="A164" s="20"/>
      <c r="B164" s="25"/>
      <c r="C164" s="25"/>
      <c r="D164" s="20"/>
      <c r="E164" s="20"/>
      <c r="F164" s="25"/>
      <c r="G164" s="25"/>
      <c r="H164" s="20"/>
      <c r="I164" s="20"/>
      <c r="J164" s="20"/>
      <c r="K164" s="25"/>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row>
    <row r="165" spans="1:39" ht="15.75" customHeight="1">
      <c r="A165" s="20"/>
      <c r="B165" s="25"/>
      <c r="C165" s="25"/>
      <c r="D165" s="20"/>
      <c r="E165" s="20"/>
      <c r="F165" s="25"/>
      <c r="G165" s="25"/>
      <c r="H165" s="20"/>
      <c r="I165" s="20"/>
      <c r="J165" s="20"/>
      <c r="K165" s="25"/>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row>
    <row r="166" spans="1:39" ht="15.75" customHeight="1">
      <c r="A166" s="20"/>
      <c r="B166" s="25"/>
      <c r="C166" s="25"/>
      <c r="D166" s="20"/>
      <c r="E166" s="20"/>
      <c r="F166" s="25"/>
      <c r="G166" s="25"/>
      <c r="H166" s="20"/>
      <c r="I166" s="20"/>
      <c r="J166" s="20"/>
      <c r="K166" s="25"/>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row>
    <row r="167" spans="1:39" ht="15.75" customHeight="1">
      <c r="A167" s="20"/>
      <c r="B167" s="25"/>
      <c r="C167" s="25"/>
      <c r="D167" s="20"/>
      <c r="E167" s="20"/>
      <c r="F167" s="25"/>
      <c r="G167" s="25"/>
      <c r="H167" s="20"/>
      <c r="I167" s="20"/>
      <c r="J167" s="20"/>
      <c r="K167" s="25"/>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row>
    <row r="168" spans="1:39" ht="15.75" customHeight="1">
      <c r="A168" s="20"/>
      <c r="B168" s="25"/>
      <c r="C168" s="25"/>
      <c r="D168" s="20"/>
      <c r="E168" s="20"/>
      <c r="F168" s="25"/>
      <c r="G168" s="25"/>
      <c r="H168" s="20"/>
      <c r="I168" s="20"/>
      <c r="J168" s="20"/>
      <c r="K168" s="25"/>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row>
    <row r="169" spans="1:39" ht="15.75" customHeight="1">
      <c r="A169" s="20"/>
      <c r="B169" s="25"/>
      <c r="C169" s="25"/>
      <c r="D169" s="20"/>
      <c r="E169" s="20"/>
      <c r="F169" s="25"/>
      <c r="G169" s="25"/>
      <c r="H169" s="20"/>
      <c r="I169" s="20"/>
      <c r="J169" s="20"/>
      <c r="K169" s="25"/>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row>
    <row r="170" spans="1:39" ht="15.75" customHeight="1">
      <c r="A170" s="20"/>
      <c r="B170" s="25"/>
      <c r="C170" s="25"/>
      <c r="D170" s="20"/>
      <c r="E170" s="20"/>
      <c r="F170" s="25"/>
      <c r="G170" s="25"/>
      <c r="H170" s="20"/>
      <c r="I170" s="20"/>
      <c r="J170" s="20"/>
      <c r="K170" s="25"/>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row>
    <row r="171" spans="1:39" ht="15.75" customHeight="1">
      <c r="A171" s="20"/>
      <c r="B171" s="25"/>
      <c r="C171" s="25"/>
      <c r="D171" s="20"/>
      <c r="E171" s="20"/>
      <c r="F171" s="25"/>
      <c r="G171" s="25"/>
      <c r="H171" s="20"/>
      <c r="I171" s="20"/>
      <c r="J171" s="20"/>
      <c r="K171" s="25"/>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row>
    <row r="172" spans="1:39" ht="15.75" customHeight="1">
      <c r="A172" s="20"/>
      <c r="B172" s="25"/>
      <c r="C172" s="25"/>
      <c r="D172" s="20"/>
      <c r="E172" s="20"/>
      <c r="F172" s="25"/>
      <c r="G172" s="25"/>
      <c r="H172" s="20"/>
      <c r="I172" s="20"/>
      <c r="J172" s="20"/>
      <c r="K172" s="25"/>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row>
    <row r="173" spans="1:39" ht="15.75" customHeight="1">
      <c r="A173" s="20"/>
      <c r="B173" s="25"/>
      <c r="C173" s="25"/>
      <c r="D173" s="20"/>
      <c r="E173" s="20"/>
      <c r="F173" s="25"/>
      <c r="G173" s="25"/>
      <c r="H173" s="20"/>
      <c r="I173" s="20"/>
      <c r="J173" s="20"/>
      <c r="K173" s="25"/>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row>
    <row r="174" spans="1:39" ht="15.75" customHeight="1">
      <c r="A174" s="20"/>
      <c r="B174" s="25"/>
      <c r="C174" s="25"/>
      <c r="D174" s="20"/>
      <c r="E174" s="20"/>
      <c r="F174" s="25"/>
      <c r="G174" s="25"/>
      <c r="H174" s="20"/>
      <c r="I174" s="20"/>
      <c r="J174" s="20"/>
      <c r="K174" s="25"/>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row>
    <row r="175" spans="1:39" ht="15.75" customHeight="1">
      <c r="A175" s="20"/>
      <c r="B175" s="25"/>
      <c r="C175" s="25"/>
      <c r="D175" s="20"/>
      <c r="E175" s="20"/>
      <c r="F175" s="25"/>
      <c r="G175" s="25"/>
      <c r="H175" s="20"/>
      <c r="I175" s="20"/>
      <c r="J175" s="20"/>
      <c r="K175" s="25"/>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row>
    <row r="176" spans="1:39" ht="15.75" customHeight="1">
      <c r="A176" s="20"/>
      <c r="B176" s="25"/>
      <c r="C176" s="25"/>
      <c r="D176" s="20"/>
      <c r="E176" s="20"/>
      <c r="F176" s="25"/>
      <c r="G176" s="25"/>
      <c r="H176" s="20"/>
      <c r="I176" s="20"/>
      <c r="J176" s="20"/>
      <c r="K176" s="25"/>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row>
    <row r="177" spans="1:39" ht="15.75" customHeight="1">
      <c r="A177" s="20"/>
      <c r="B177" s="25"/>
      <c r="C177" s="25"/>
      <c r="D177" s="20"/>
      <c r="E177" s="20"/>
      <c r="F177" s="25"/>
      <c r="G177" s="25"/>
      <c r="H177" s="20"/>
      <c r="I177" s="20"/>
      <c r="J177" s="20"/>
      <c r="K177" s="25"/>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row>
    <row r="178" spans="1:39" ht="15.75" customHeight="1">
      <c r="A178" s="20"/>
      <c r="B178" s="25"/>
      <c r="C178" s="25"/>
      <c r="D178" s="20"/>
      <c r="E178" s="20"/>
      <c r="F178" s="25"/>
      <c r="G178" s="25"/>
      <c r="H178" s="20"/>
      <c r="I178" s="20"/>
      <c r="J178" s="20"/>
      <c r="K178" s="25"/>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row>
    <row r="179" spans="1:39" ht="15.75" customHeight="1">
      <c r="A179" s="20"/>
      <c r="B179" s="25"/>
      <c r="C179" s="25"/>
      <c r="D179" s="20"/>
      <c r="E179" s="20"/>
      <c r="F179" s="25"/>
      <c r="G179" s="25"/>
      <c r="H179" s="20"/>
      <c r="I179" s="20"/>
      <c r="J179" s="20"/>
      <c r="K179" s="25"/>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row>
    <row r="180" spans="1:39" ht="15.75" customHeight="1">
      <c r="A180" s="20"/>
      <c r="B180" s="25"/>
      <c r="C180" s="25"/>
      <c r="D180" s="20"/>
      <c r="E180" s="20"/>
      <c r="F180" s="25"/>
      <c r="G180" s="25"/>
      <c r="H180" s="20"/>
      <c r="I180" s="20"/>
      <c r="J180" s="20"/>
      <c r="K180" s="25"/>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row>
    <row r="181" spans="1:39" ht="15.75" customHeight="1">
      <c r="A181" s="20"/>
      <c r="B181" s="25"/>
      <c r="C181" s="25"/>
      <c r="D181" s="20"/>
      <c r="E181" s="20"/>
      <c r="F181" s="25"/>
      <c r="G181" s="25"/>
      <c r="H181" s="20"/>
      <c r="I181" s="20"/>
      <c r="J181" s="20"/>
      <c r="K181" s="25"/>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row>
    <row r="182" spans="1:39" ht="15.75" customHeight="1">
      <c r="A182" s="20"/>
      <c r="B182" s="25"/>
      <c r="C182" s="25"/>
      <c r="D182" s="20"/>
      <c r="E182" s="20"/>
      <c r="F182" s="25"/>
      <c r="G182" s="25"/>
      <c r="H182" s="20"/>
      <c r="I182" s="20"/>
      <c r="J182" s="20"/>
      <c r="K182" s="25"/>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row>
    <row r="183" spans="1:39" ht="15.75" customHeight="1">
      <c r="A183" s="20"/>
      <c r="B183" s="25"/>
      <c r="C183" s="25"/>
      <c r="D183" s="20"/>
      <c r="E183" s="20"/>
      <c r="F183" s="25"/>
      <c r="G183" s="25"/>
      <c r="H183" s="20"/>
      <c r="I183" s="20"/>
      <c r="J183" s="20"/>
      <c r="K183" s="25"/>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row>
    <row r="184" spans="1:39" ht="15.75" customHeight="1">
      <c r="A184" s="20"/>
      <c r="B184" s="25"/>
      <c r="C184" s="25"/>
      <c r="D184" s="20"/>
      <c r="E184" s="20"/>
      <c r="F184" s="25"/>
      <c r="G184" s="25"/>
      <c r="H184" s="20"/>
      <c r="I184" s="20"/>
      <c r="J184" s="20"/>
      <c r="K184" s="25"/>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row>
    <row r="185" spans="1:39" ht="15.75" customHeight="1">
      <c r="A185" s="20"/>
      <c r="B185" s="25"/>
      <c r="C185" s="25"/>
      <c r="D185" s="20"/>
      <c r="E185" s="20"/>
      <c r="F185" s="25"/>
      <c r="G185" s="25"/>
      <c r="H185" s="20"/>
      <c r="I185" s="20"/>
      <c r="J185" s="20"/>
      <c r="K185" s="25"/>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row>
    <row r="186" spans="1:39" ht="15.75" customHeight="1">
      <c r="A186" s="20"/>
      <c r="B186" s="25"/>
      <c r="C186" s="25"/>
      <c r="D186" s="20"/>
      <c r="E186" s="20"/>
      <c r="F186" s="25"/>
      <c r="G186" s="25"/>
      <c r="H186" s="20"/>
      <c r="I186" s="20"/>
      <c r="J186" s="20"/>
      <c r="K186" s="25"/>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row>
    <row r="187" spans="1:39" ht="15.75" customHeight="1">
      <c r="A187" s="20"/>
      <c r="B187" s="25"/>
      <c r="C187" s="25"/>
      <c r="D187" s="20"/>
      <c r="E187" s="20"/>
      <c r="F187" s="25"/>
      <c r="G187" s="25"/>
      <c r="H187" s="20"/>
      <c r="I187" s="20"/>
      <c r="J187" s="20"/>
      <c r="K187" s="25"/>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row>
    <row r="188" spans="1:39" ht="15.75" customHeight="1">
      <c r="A188" s="20"/>
      <c r="B188" s="25"/>
      <c r="C188" s="25"/>
      <c r="D188" s="20"/>
      <c r="E188" s="20"/>
      <c r="F188" s="25"/>
      <c r="G188" s="25"/>
      <c r="H188" s="20"/>
      <c r="I188" s="20"/>
      <c r="J188" s="20"/>
      <c r="K188" s="25"/>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row>
    <row r="189" spans="1:39" ht="15.75" customHeight="1">
      <c r="A189" s="20"/>
      <c r="B189" s="25"/>
      <c r="C189" s="25"/>
      <c r="D189" s="20"/>
      <c r="E189" s="20"/>
      <c r="F189" s="25"/>
      <c r="G189" s="25"/>
      <c r="H189" s="20"/>
      <c r="I189" s="20"/>
      <c r="J189" s="20"/>
      <c r="K189" s="25"/>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row>
    <row r="190" spans="1:39" ht="15.75" customHeight="1">
      <c r="A190" s="20"/>
      <c r="B190" s="25"/>
      <c r="C190" s="25"/>
      <c r="D190" s="20"/>
      <c r="E190" s="20"/>
      <c r="F190" s="25"/>
      <c r="G190" s="25"/>
      <c r="H190" s="20"/>
      <c r="I190" s="20"/>
      <c r="J190" s="20"/>
      <c r="K190" s="25"/>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row>
    <row r="191" spans="1:39" ht="15.75" customHeight="1">
      <c r="A191" s="20"/>
      <c r="B191" s="25"/>
      <c r="C191" s="25"/>
      <c r="D191" s="20"/>
      <c r="E191" s="20"/>
      <c r="F191" s="25"/>
      <c r="G191" s="25"/>
      <c r="H191" s="20"/>
      <c r="I191" s="20"/>
      <c r="J191" s="20"/>
      <c r="K191" s="25"/>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row>
    <row r="192" spans="1:39" ht="15.75" customHeight="1">
      <c r="A192" s="20"/>
      <c r="B192" s="25"/>
      <c r="C192" s="25"/>
      <c r="D192" s="20"/>
      <c r="E192" s="20"/>
      <c r="F192" s="25"/>
      <c r="G192" s="25"/>
      <c r="H192" s="20"/>
      <c r="I192" s="20"/>
      <c r="J192" s="20"/>
      <c r="K192" s="25"/>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row>
    <row r="193" spans="1:39" ht="15.75" customHeight="1">
      <c r="A193" s="20"/>
      <c r="B193" s="25"/>
      <c r="C193" s="25"/>
      <c r="D193" s="20"/>
      <c r="E193" s="20"/>
      <c r="F193" s="25"/>
      <c r="G193" s="25"/>
      <c r="H193" s="20"/>
      <c r="I193" s="20"/>
      <c r="J193" s="20"/>
      <c r="K193" s="25"/>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row>
    <row r="194" spans="1:39" ht="15.75" customHeight="1">
      <c r="A194" s="20"/>
      <c r="B194" s="25"/>
      <c r="C194" s="25"/>
      <c r="D194" s="20"/>
      <c r="E194" s="20"/>
      <c r="F194" s="25"/>
      <c r="G194" s="25"/>
      <c r="H194" s="20"/>
      <c r="I194" s="20"/>
      <c r="J194" s="20"/>
      <c r="K194" s="25"/>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row>
    <row r="195" spans="1:39" ht="15.75" customHeight="1">
      <c r="A195" s="20"/>
      <c r="B195" s="25"/>
      <c r="C195" s="25"/>
      <c r="D195" s="20"/>
      <c r="E195" s="20"/>
      <c r="F195" s="25"/>
      <c r="G195" s="25"/>
      <c r="H195" s="20"/>
      <c r="I195" s="20"/>
      <c r="J195" s="20"/>
      <c r="K195" s="25"/>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row>
    <row r="196" spans="1:39" ht="15.75" customHeight="1">
      <c r="A196" s="20"/>
      <c r="B196" s="25"/>
      <c r="C196" s="25"/>
      <c r="D196" s="20"/>
      <c r="E196" s="20"/>
      <c r="F196" s="25"/>
      <c r="G196" s="25"/>
      <c r="H196" s="20"/>
      <c r="I196" s="20"/>
      <c r="J196" s="20"/>
      <c r="K196" s="25"/>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row>
    <row r="197" spans="1:39" ht="15.75" customHeight="1">
      <c r="A197" s="20"/>
      <c r="B197" s="25"/>
      <c r="C197" s="25"/>
      <c r="D197" s="20"/>
      <c r="E197" s="20"/>
      <c r="F197" s="25"/>
      <c r="G197" s="25"/>
      <c r="H197" s="20"/>
      <c r="I197" s="20"/>
      <c r="J197" s="20"/>
      <c r="K197" s="25"/>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row>
    <row r="198" spans="1:39" ht="15.75" customHeight="1">
      <c r="A198" s="20"/>
      <c r="B198" s="25"/>
      <c r="C198" s="25"/>
      <c r="D198" s="20"/>
      <c r="E198" s="20"/>
      <c r="F198" s="25"/>
      <c r="G198" s="25"/>
      <c r="H198" s="20"/>
      <c r="I198" s="20"/>
      <c r="J198" s="20"/>
      <c r="K198" s="25"/>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row>
    <row r="199" spans="1:39" ht="15.75" customHeight="1">
      <c r="A199" s="20"/>
      <c r="B199" s="25"/>
      <c r="C199" s="25"/>
      <c r="D199" s="20"/>
      <c r="E199" s="20"/>
      <c r="F199" s="25"/>
      <c r="G199" s="25"/>
      <c r="H199" s="20"/>
      <c r="I199" s="20"/>
      <c r="J199" s="20"/>
      <c r="K199" s="25"/>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row>
    <row r="200" spans="1:39" ht="15.75" customHeight="1">
      <c r="A200" s="20"/>
      <c r="B200" s="25"/>
      <c r="C200" s="25"/>
      <c r="D200" s="20"/>
      <c r="E200" s="20"/>
      <c r="F200" s="25"/>
      <c r="G200" s="25"/>
      <c r="H200" s="20"/>
      <c r="I200" s="20"/>
      <c r="J200" s="20"/>
      <c r="K200" s="25"/>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row>
    <row r="201" spans="1:39" ht="15.75" customHeight="1">
      <c r="A201" s="20"/>
      <c r="B201" s="25"/>
      <c r="C201" s="25"/>
      <c r="D201" s="20"/>
      <c r="E201" s="20"/>
      <c r="F201" s="25"/>
      <c r="G201" s="25"/>
      <c r="H201" s="20"/>
      <c r="I201" s="20"/>
      <c r="J201" s="20"/>
      <c r="K201" s="25"/>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row>
    <row r="202" spans="1:39" ht="15.75" customHeight="1">
      <c r="A202" s="20"/>
      <c r="B202" s="25"/>
      <c r="C202" s="25"/>
      <c r="D202" s="20"/>
      <c r="E202" s="20"/>
      <c r="F202" s="25"/>
      <c r="G202" s="25"/>
      <c r="H202" s="20"/>
      <c r="I202" s="20"/>
      <c r="J202" s="20"/>
      <c r="K202" s="25"/>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row>
    <row r="203" spans="1:39" ht="15.75" customHeight="1">
      <c r="A203" s="20"/>
      <c r="B203" s="25"/>
      <c r="C203" s="25"/>
      <c r="D203" s="20"/>
      <c r="E203" s="20"/>
      <c r="F203" s="25"/>
      <c r="G203" s="25"/>
      <c r="H203" s="20"/>
      <c r="I203" s="20"/>
      <c r="J203" s="20"/>
      <c r="K203" s="25"/>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row>
    <row r="204" spans="1:39" ht="15.75" customHeight="1">
      <c r="A204" s="20"/>
      <c r="B204" s="25"/>
      <c r="C204" s="25"/>
      <c r="D204" s="20"/>
      <c r="E204" s="20"/>
      <c r="F204" s="25"/>
      <c r="G204" s="25"/>
      <c r="H204" s="20"/>
      <c r="I204" s="20"/>
      <c r="J204" s="20"/>
      <c r="K204" s="25"/>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row>
    <row r="205" spans="1:39" ht="15.75" customHeight="1">
      <c r="A205" s="20"/>
      <c r="B205" s="25"/>
      <c r="C205" s="25"/>
      <c r="D205" s="20"/>
      <c r="E205" s="20"/>
      <c r="F205" s="25"/>
      <c r="G205" s="25"/>
      <c r="H205" s="20"/>
      <c r="I205" s="20"/>
      <c r="J205" s="20"/>
      <c r="K205" s="25"/>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row>
    <row r="206" spans="1:39" ht="15.75" customHeight="1">
      <c r="A206" s="20"/>
      <c r="B206" s="25"/>
      <c r="C206" s="25"/>
      <c r="D206" s="20"/>
      <c r="E206" s="20"/>
      <c r="F206" s="25"/>
      <c r="G206" s="25"/>
      <c r="H206" s="20"/>
      <c r="I206" s="20"/>
      <c r="J206" s="20"/>
      <c r="K206" s="25"/>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row>
    <row r="207" spans="1:39" ht="15.75" customHeight="1">
      <c r="A207" s="20"/>
      <c r="B207" s="25"/>
      <c r="C207" s="25"/>
      <c r="D207" s="20"/>
      <c r="E207" s="20"/>
      <c r="F207" s="25"/>
      <c r="G207" s="25"/>
      <c r="H207" s="20"/>
      <c r="I207" s="20"/>
      <c r="J207" s="20"/>
      <c r="K207" s="25"/>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row>
    <row r="208" spans="1:39" ht="15.75" customHeight="1">
      <c r="A208" s="20"/>
      <c r="B208" s="25"/>
      <c r="C208" s="25"/>
      <c r="D208" s="20"/>
      <c r="E208" s="20"/>
      <c r="F208" s="25"/>
      <c r="G208" s="25"/>
      <c r="H208" s="20"/>
      <c r="I208" s="20"/>
      <c r="J208" s="20"/>
      <c r="K208" s="25"/>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row>
    <row r="209" spans="1:39" ht="15.75" customHeight="1">
      <c r="A209" s="20"/>
      <c r="B209" s="25"/>
      <c r="C209" s="25"/>
      <c r="D209" s="20"/>
      <c r="E209" s="20"/>
      <c r="F209" s="25"/>
      <c r="G209" s="25"/>
      <c r="H209" s="20"/>
      <c r="I209" s="20"/>
      <c r="J209" s="20"/>
      <c r="K209" s="25"/>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row>
    <row r="210" spans="1:39" ht="15.75" customHeight="1">
      <c r="A210" s="20"/>
      <c r="B210" s="25"/>
      <c r="C210" s="25"/>
      <c r="D210" s="20"/>
      <c r="E210" s="20"/>
      <c r="F210" s="25"/>
      <c r="G210" s="25"/>
      <c r="H210" s="20"/>
      <c r="I210" s="20"/>
      <c r="J210" s="20"/>
      <c r="K210" s="25"/>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row>
    <row r="211" spans="1:39" ht="15.75" customHeight="1">
      <c r="A211" s="20"/>
      <c r="B211" s="25"/>
      <c r="C211" s="25"/>
      <c r="D211" s="20"/>
      <c r="E211" s="20"/>
      <c r="F211" s="25"/>
      <c r="G211" s="25"/>
      <c r="H211" s="20"/>
      <c r="I211" s="20"/>
      <c r="J211" s="20"/>
      <c r="K211" s="25"/>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row>
    <row r="212" spans="1:39" ht="15.75" customHeight="1">
      <c r="A212" s="20"/>
      <c r="B212" s="25"/>
      <c r="C212" s="25"/>
      <c r="D212" s="20"/>
      <c r="E212" s="20"/>
      <c r="F212" s="25"/>
      <c r="G212" s="25"/>
      <c r="H212" s="20"/>
      <c r="I212" s="20"/>
      <c r="J212" s="20"/>
      <c r="K212" s="25"/>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row>
    <row r="213" spans="1:39" ht="15.75" customHeight="1">
      <c r="A213" s="20"/>
      <c r="B213" s="25"/>
      <c r="C213" s="25"/>
      <c r="D213" s="20"/>
      <c r="E213" s="20"/>
      <c r="F213" s="25"/>
      <c r="G213" s="25"/>
      <c r="H213" s="20"/>
      <c r="I213" s="20"/>
      <c r="J213" s="20"/>
      <c r="K213" s="25"/>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row>
    <row r="214" spans="1:39" ht="15.75" customHeight="1">
      <c r="A214" s="20"/>
      <c r="B214" s="25"/>
      <c r="C214" s="25"/>
      <c r="D214" s="20"/>
      <c r="E214" s="20"/>
      <c r="F214" s="25"/>
      <c r="G214" s="25"/>
      <c r="H214" s="20"/>
      <c r="I214" s="20"/>
      <c r="J214" s="20"/>
      <c r="K214" s="25"/>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row>
    <row r="215" spans="1:39" ht="15.75" customHeight="1">
      <c r="A215" s="20"/>
      <c r="B215" s="25"/>
      <c r="C215" s="25"/>
      <c r="D215" s="20"/>
      <c r="E215" s="20"/>
      <c r="F215" s="25"/>
      <c r="G215" s="25"/>
      <c r="H215" s="20"/>
      <c r="I215" s="20"/>
      <c r="J215" s="20"/>
      <c r="K215" s="25"/>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row>
    <row r="216" spans="1:39" ht="15.75" customHeight="1">
      <c r="A216" s="20"/>
      <c r="B216" s="25"/>
      <c r="C216" s="25"/>
      <c r="D216" s="20"/>
      <c r="E216" s="20"/>
      <c r="F216" s="25"/>
      <c r="G216" s="25"/>
      <c r="H216" s="20"/>
      <c r="I216" s="20"/>
      <c r="J216" s="20"/>
      <c r="K216" s="25"/>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row>
    <row r="217" spans="1:39" ht="15.75" customHeight="1">
      <c r="A217" s="20"/>
      <c r="B217" s="25"/>
      <c r="C217" s="25"/>
      <c r="D217" s="20"/>
      <c r="E217" s="20"/>
      <c r="F217" s="25"/>
      <c r="G217" s="25"/>
      <c r="H217" s="20"/>
      <c r="I217" s="20"/>
      <c r="J217" s="20"/>
      <c r="K217" s="25"/>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row>
    <row r="218" spans="1:39" ht="15.75" customHeight="1">
      <c r="A218" s="20"/>
      <c r="B218" s="25"/>
      <c r="C218" s="25"/>
      <c r="D218" s="20"/>
      <c r="E218" s="20"/>
      <c r="F218" s="25"/>
      <c r="G218" s="25"/>
      <c r="H218" s="20"/>
      <c r="I218" s="20"/>
      <c r="J218" s="20"/>
      <c r="K218" s="25"/>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row>
    <row r="219" spans="1:39" ht="15.75" customHeight="1">
      <c r="A219" s="20"/>
      <c r="B219" s="25"/>
      <c r="C219" s="25"/>
      <c r="D219" s="20"/>
      <c r="E219" s="20"/>
      <c r="F219" s="25"/>
      <c r="G219" s="25"/>
      <c r="H219" s="20"/>
      <c r="I219" s="20"/>
      <c r="J219" s="20"/>
      <c r="K219" s="25"/>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row>
    <row r="220" spans="1:39" ht="15.75" customHeight="1"/>
    <row r="221" spans="1:39" ht="15.75" customHeight="1"/>
    <row r="222" spans="1:39" ht="15.75" customHeight="1"/>
    <row r="223" spans="1:39" ht="15.75" customHeight="1"/>
    <row r="224" spans="1:3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autoFilter ref="A10:AM10" xr:uid="{133919EB-81A2-45BC-8862-9FA41A233DCC}"/>
  <mergeCells count="35">
    <mergeCell ref="B8:B10"/>
    <mergeCell ref="T9:T10"/>
    <mergeCell ref="AB8:AB10"/>
    <mergeCell ref="B33:C33"/>
    <mergeCell ref="B27:C27"/>
    <mergeCell ref="Q8:Q10"/>
    <mergeCell ref="R8:R10"/>
    <mergeCell ref="S9:S10"/>
    <mergeCell ref="I8:L8"/>
    <mergeCell ref="L9:L10"/>
    <mergeCell ref="P8:P10"/>
    <mergeCell ref="I9:I10"/>
    <mergeCell ref="J9:J10"/>
    <mergeCell ref="K9:K10"/>
    <mergeCell ref="M8:O8"/>
    <mergeCell ref="C8:C10"/>
    <mergeCell ref="AD8:AD10"/>
    <mergeCell ref="Z8:Z10"/>
    <mergeCell ref="AA8:AA10"/>
    <mergeCell ref="X8:X10"/>
    <mergeCell ref="AC8:AC10"/>
    <mergeCell ref="Y8:Y10"/>
    <mergeCell ref="D8:D10"/>
    <mergeCell ref="E8:E10"/>
    <mergeCell ref="F8:F10"/>
    <mergeCell ref="W9:W10"/>
    <mergeCell ref="U8:U10"/>
    <mergeCell ref="V9:V10"/>
    <mergeCell ref="O9:O10"/>
    <mergeCell ref="S8:T8"/>
    <mergeCell ref="V8:W8"/>
    <mergeCell ref="M9:M10"/>
    <mergeCell ref="N9:N10"/>
    <mergeCell ref="H8:H10"/>
    <mergeCell ref="G8:G10"/>
  </mergeCells>
  <conditionalFormatting sqref="B142:B143 B117:B139">
    <cfRule type="duplicateValues" dxfId="3" priority="1"/>
  </conditionalFormatting>
  <printOptions horizontalCentered="1" verticalCentered="1"/>
  <pageMargins left="0.39370078740157483" right="0.39370078740157483" top="0.39370078740157483" bottom="0.39370078740157483" header="0" footer="0"/>
  <pageSetup paperSize="8" scale="35" fitToHeight="0" orientation="landscape" r:id="rId1"/>
  <headerFooter scaleWithDoc="0">
    <oddFooter>&amp;L&amp;F&amp;C_x000D_&amp;1#&amp;"Aptos"&amp;10&amp;K000000 Confidential - Not for Public Consumption or Distribution&amp;RPágina &amp;P de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E5C7F-37EE-4AD5-AB01-EAA028BEF53C}">
  <sheetPr codeName="Planilha8"/>
  <dimension ref="A1:AN938"/>
  <sheetViews>
    <sheetView showGridLines="0" zoomScale="90" zoomScaleNormal="90" workbookViewId="0">
      <selection activeCell="N25" sqref="N25"/>
    </sheetView>
  </sheetViews>
  <sheetFormatPr defaultColWidth="14.42578125" defaultRowHeight="12.75"/>
  <cols>
    <col min="1" max="1" width="2.7109375" style="192" customWidth="1"/>
    <col min="2" max="2" width="19.140625" style="192" customWidth="1"/>
    <col min="3" max="3" width="12.28515625" style="192" customWidth="1"/>
    <col min="4" max="4" width="19" style="192" customWidth="1"/>
    <col min="5" max="5" width="20.140625" style="192" customWidth="1"/>
    <col min="6" max="6" width="21.85546875" style="193" customWidth="1"/>
    <col min="7" max="7" width="20.42578125" style="193" customWidth="1"/>
    <col min="8" max="8" width="34.42578125" style="192" customWidth="1"/>
    <col min="9" max="9" width="22.140625" style="192" customWidth="1"/>
    <col min="10" max="10" width="18.85546875" style="192" customWidth="1"/>
    <col min="11" max="11" width="19.140625" style="193" bestFit="1" customWidth="1"/>
    <col min="12" max="12" width="14.140625" style="192" customWidth="1"/>
    <col min="13" max="14" width="13" style="192" customWidth="1"/>
    <col min="15" max="15" width="14" style="192" customWidth="1"/>
    <col min="16" max="16" width="10.7109375" style="192" customWidth="1"/>
    <col min="17" max="17" width="15" style="192" customWidth="1"/>
    <col min="18" max="18" width="17.42578125" style="192" customWidth="1"/>
    <col min="19" max="19" width="15.5703125" style="192" customWidth="1"/>
    <col min="20" max="20" width="20.42578125" style="192" customWidth="1"/>
    <col min="21" max="21" width="21.42578125" style="192" customWidth="1"/>
    <col min="22" max="22" width="9.140625" style="192" customWidth="1"/>
    <col min="23" max="23" width="20.42578125" style="192" customWidth="1"/>
    <col min="24" max="25" width="21.42578125" style="192" customWidth="1"/>
    <col min="26" max="26" width="22.5703125" style="192" customWidth="1"/>
    <col min="27" max="28" width="21" style="192" customWidth="1"/>
    <col min="29" max="29" width="16.7109375" style="192" customWidth="1"/>
    <col min="30" max="30" width="14.140625" style="192" customWidth="1"/>
    <col min="31" max="31" width="22.7109375" style="192" customWidth="1"/>
    <col min="32" max="32" width="2.7109375" style="192" customWidth="1"/>
    <col min="33" max="33" width="3.140625" style="192" customWidth="1"/>
    <col min="34" max="37" width="17.42578125" style="192" customWidth="1"/>
    <col min="38" max="40" width="3.140625" style="192" customWidth="1"/>
    <col min="41" max="16384" width="14.42578125" style="192"/>
  </cols>
  <sheetData>
    <row r="1" spans="1:40" ht="13.5" customHeight="1">
      <c r="A1" s="197"/>
      <c r="B1" s="199"/>
      <c r="C1" s="199"/>
      <c r="D1" s="197"/>
      <c r="E1" s="197"/>
      <c r="F1" s="199"/>
      <c r="G1" s="199"/>
      <c r="H1" s="197"/>
      <c r="I1" s="197"/>
      <c r="J1" s="197"/>
      <c r="K1" s="199"/>
      <c r="L1" s="197"/>
      <c r="M1" s="197"/>
      <c r="N1" s="197"/>
      <c r="O1" s="197"/>
      <c r="P1" s="197"/>
      <c r="Q1" s="197"/>
      <c r="R1" s="197"/>
      <c r="S1" s="197"/>
      <c r="T1" s="197"/>
      <c r="U1" s="197"/>
      <c r="V1" s="197"/>
      <c r="W1" s="197"/>
      <c r="X1" s="197"/>
      <c r="Y1" s="197"/>
      <c r="Z1" s="197"/>
      <c r="AA1" s="197"/>
      <c r="AB1" s="197"/>
      <c r="AC1" s="197"/>
      <c r="AD1" s="197"/>
      <c r="AE1" s="197"/>
      <c r="AF1" s="197"/>
      <c r="AG1" s="197"/>
      <c r="AH1" s="197"/>
      <c r="AI1" s="197"/>
      <c r="AJ1" s="197"/>
      <c r="AK1" s="197"/>
      <c r="AL1" s="197"/>
      <c r="AM1" s="197"/>
      <c r="AN1" s="197"/>
    </row>
    <row r="2" spans="1:40" ht="21">
      <c r="A2" s="197"/>
      <c r="B2" s="233" t="s">
        <v>167</v>
      </c>
      <c r="C2" s="232"/>
      <c r="D2" s="202"/>
      <c r="E2" s="202"/>
      <c r="AF2" s="197"/>
      <c r="AG2" s="197"/>
      <c r="AH2" s="197"/>
      <c r="AI2" s="197"/>
      <c r="AJ2" s="197"/>
      <c r="AK2" s="197"/>
      <c r="AL2" s="197"/>
      <c r="AM2" s="197"/>
      <c r="AN2" s="197"/>
    </row>
    <row r="3" spans="1:40">
      <c r="A3" s="197"/>
      <c r="B3" s="231"/>
      <c r="C3" s="199"/>
      <c r="D3" s="197"/>
      <c r="E3" s="197"/>
      <c r="F3" s="199"/>
      <c r="G3" s="199"/>
      <c r="H3" s="197"/>
      <c r="I3" s="197"/>
      <c r="J3" s="197"/>
      <c r="K3" s="199"/>
      <c r="L3" s="197"/>
      <c r="M3" s="197"/>
      <c r="N3" s="197"/>
      <c r="O3" s="197"/>
      <c r="P3" s="197"/>
      <c r="Q3" s="197"/>
      <c r="R3" s="197"/>
      <c r="S3" s="197"/>
      <c r="T3" s="197"/>
      <c r="U3" s="197"/>
      <c r="V3" s="197"/>
      <c r="W3" s="197"/>
      <c r="X3" s="197"/>
      <c r="Y3" s="197"/>
      <c r="Z3" s="197"/>
      <c r="AA3" s="197"/>
      <c r="AB3" s="197"/>
      <c r="AC3" s="197"/>
      <c r="AD3" s="197"/>
      <c r="AE3" s="197"/>
      <c r="AF3" s="197"/>
      <c r="AG3" s="197"/>
      <c r="AH3" s="197" t="s">
        <v>257</v>
      </c>
      <c r="AI3" s="197"/>
      <c r="AJ3" s="197"/>
      <c r="AK3" s="197"/>
      <c r="AL3" s="197"/>
      <c r="AM3" s="197"/>
      <c r="AN3" s="197"/>
    </row>
    <row r="4" spans="1:40" s="225" customFormat="1" ht="15">
      <c r="A4" s="226"/>
      <c r="B4" s="13" t="str">
        <f>RESUMO!C5</f>
        <v xml:space="preserve">MINISTÉRIO DA EDUCAÇÃO </v>
      </c>
      <c r="C4" s="230"/>
      <c r="D4" s="229"/>
      <c r="E4" s="228"/>
      <c r="F4" s="227"/>
      <c r="G4" s="227"/>
      <c r="H4" s="226"/>
      <c r="I4" s="226"/>
      <c r="J4" s="226"/>
      <c r="K4" s="227"/>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row>
    <row r="5" spans="1:40" s="225" customFormat="1" ht="15">
      <c r="A5" s="226"/>
      <c r="B5" s="13" t="str">
        <f>RESUMO!C6</f>
        <v>FIES 2026</v>
      </c>
      <c r="C5" s="230"/>
      <c r="D5" s="229"/>
      <c r="E5" s="228"/>
      <c r="F5" s="227"/>
      <c r="G5" s="227"/>
      <c r="H5" s="226"/>
      <c r="I5" s="226"/>
      <c r="J5" s="226"/>
      <c r="K5" s="227"/>
      <c r="L5" s="226"/>
      <c r="M5" s="226"/>
      <c r="N5" s="226"/>
      <c r="O5" s="226"/>
      <c r="P5" s="226"/>
      <c r="Q5" s="226"/>
      <c r="R5" s="226"/>
      <c r="S5" s="226"/>
      <c r="T5" s="258"/>
      <c r="U5" s="226"/>
      <c r="V5" s="226"/>
      <c r="W5" s="226"/>
      <c r="X5" s="226"/>
      <c r="Y5" s="226"/>
      <c r="Z5" s="226"/>
      <c r="AA5" s="226"/>
      <c r="AB5" s="226"/>
      <c r="AC5" s="226"/>
      <c r="AD5" s="226"/>
      <c r="AE5" s="226"/>
      <c r="AF5" s="226"/>
      <c r="AG5" s="226"/>
      <c r="AH5" s="226"/>
      <c r="AI5" s="226"/>
      <c r="AJ5" s="226"/>
      <c r="AK5" s="226"/>
      <c r="AL5" s="226"/>
      <c r="AM5" s="226"/>
      <c r="AN5" s="226"/>
    </row>
    <row r="6" spans="1:40" s="225" customFormat="1" ht="15">
      <c r="A6" s="226"/>
      <c r="B6" s="13" t="str">
        <f>RESUMO!C7</f>
        <v>JULHO DE 2026</v>
      </c>
      <c r="C6" s="230"/>
      <c r="D6" s="229"/>
      <c r="E6" s="228"/>
      <c r="F6" s="227"/>
      <c r="G6" s="227"/>
      <c r="H6" s="226"/>
      <c r="I6" s="226"/>
      <c r="J6" s="226"/>
      <c r="K6" s="227"/>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row>
    <row r="7" spans="1:40">
      <c r="A7" s="197"/>
      <c r="B7" s="199"/>
      <c r="C7" s="199"/>
      <c r="D7" s="197"/>
      <c r="E7" s="197"/>
      <c r="F7" s="199"/>
      <c r="G7" s="199"/>
      <c r="H7" s="197"/>
      <c r="I7" s="197"/>
      <c r="J7" s="197"/>
      <c r="K7" s="199"/>
      <c r="L7" s="197"/>
      <c r="M7" s="197"/>
      <c r="N7" s="197"/>
      <c r="O7" s="197"/>
      <c r="P7" s="197"/>
      <c r="Q7" s="197"/>
      <c r="R7" s="197"/>
      <c r="S7" s="197"/>
      <c r="T7" s="197"/>
      <c r="U7" s="197"/>
      <c r="V7" s="197"/>
      <c r="W7" s="197"/>
      <c r="X7" s="197"/>
      <c r="Y7" s="197"/>
      <c r="Z7" s="224"/>
      <c r="AA7" s="197"/>
      <c r="AB7" s="197"/>
      <c r="AC7" s="197"/>
      <c r="AD7" s="197"/>
      <c r="AE7" s="197"/>
      <c r="AF7" s="197"/>
      <c r="AG7" s="197"/>
      <c r="AH7" s="197"/>
      <c r="AI7" s="197"/>
      <c r="AJ7" s="197"/>
      <c r="AK7" s="197"/>
      <c r="AL7" s="197"/>
      <c r="AM7" s="197"/>
      <c r="AN7" s="197"/>
    </row>
    <row r="8" spans="1:40">
      <c r="A8" s="197"/>
      <c r="B8" s="853" t="s">
        <v>89</v>
      </c>
      <c r="C8" s="835" t="s">
        <v>65</v>
      </c>
      <c r="D8" s="835" t="s">
        <v>21</v>
      </c>
      <c r="E8" s="835" t="s">
        <v>90</v>
      </c>
      <c r="F8" s="835" t="s">
        <v>91</v>
      </c>
      <c r="G8" s="835" t="s">
        <v>413</v>
      </c>
      <c r="H8" s="835" t="s">
        <v>115</v>
      </c>
      <c r="I8" s="835" t="s">
        <v>12</v>
      </c>
      <c r="J8" s="846"/>
      <c r="K8" s="846"/>
      <c r="L8" s="846"/>
      <c r="M8" s="835" t="s">
        <v>93</v>
      </c>
      <c r="N8" s="846"/>
      <c r="O8" s="846"/>
      <c r="P8" s="847" t="s">
        <v>165</v>
      </c>
      <c r="Q8" s="835" t="s">
        <v>95</v>
      </c>
      <c r="R8" s="849" t="s">
        <v>162</v>
      </c>
      <c r="S8" s="849" t="s">
        <v>163</v>
      </c>
      <c r="T8" s="835" t="s">
        <v>13</v>
      </c>
      <c r="U8" s="846"/>
      <c r="V8" s="835" t="s">
        <v>67</v>
      </c>
      <c r="W8" s="835" t="s">
        <v>54</v>
      </c>
      <c r="X8" s="846"/>
      <c r="Y8" s="835" t="s">
        <v>14</v>
      </c>
      <c r="Z8" s="835" t="s">
        <v>157</v>
      </c>
      <c r="AA8" s="835" t="s">
        <v>97</v>
      </c>
      <c r="AB8" s="835" t="s">
        <v>98</v>
      </c>
      <c r="AC8" s="838" t="s">
        <v>99</v>
      </c>
      <c r="AD8" s="838" t="s">
        <v>100</v>
      </c>
      <c r="AE8" s="841" t="s">
        <v>24</v>
      </c>
      <c r="AF8" s="197"/>
      <c r="AG8" s="197"/>
      <c r="AH8" s="197"/>
      <c r="AI8" s="197"/>
      <c r="AJ8" s="197"/>
      <c r="AK8" s="197"/>
      <c r="AL8" s="197"/>
      <c r="AM8" s="197"/>
      <c r="AN8" s="197"/>
    </row>
    <row r="9" spans="1:40">
      <c r="A9" s="197"/>
      <c r="B9" s="854"/>
      <c r="C9" s="836"/>
      <c r="D9" s="836"/>
      <c r="E9" s="836"/>
      <c r="F9" s="836"/>
      <c r="G9" s="836"/>
      <c r="H9" s="836"/>
      <c r="I9" s="836" t="s">
        <v>20</v>
      </c>
      <c r="J9" s="836" t="s">
        <v>116</v>
      </c>
      <c r="K9" s="836" t="s">
        <v>92</v>
      </c>
      <c r="L9" s="844" t="s">
        <v>94</v>
      </c>
      <c r="M9" s="836" t="s">
        <v>55</v>
      </c>
      <c r="N9" s="836" t="s">
        <v>56</v>
      </c>
      <c r="O9" s="836" t="s">
        <v>102</v>
      </c>
      <c r="P9" s="848"/>
      <c r="Q9" s="836"/>
      <c r="R9" s="836"/>
      <c r="S9" s="836"/>
      <c r="T9" s="836" t="s">
        <v>62</v>
      </c>
      <c r="U9" s="836" t="s">
        <v>53</v>
      </c>
      <c r="V9" s="836"/>
      <c r="W9" s="836" t="s">
        <v>62</v>
      </c>
      <c r="X9" s="836" t="s">
        <v>63</v>
      </c>
      <c r="Y9" s="836"/>
      <c r="Z9" s="836"/>
      <c r="AA9" s="836"/>
      <c r="AB9" s="836"/>
      <c r="AC9" s="839"/>
      <c r="AD9" s="839"/>
      <c r="AE9" s="842"/>
      <c r="AF9" s="197"/>
      <c r="AG9" s="197"/>
      <c r="AH9" s="197"/>
      <c r="AI9" s="197"/>
      <c r="AJ9" s="197"/>
      <c r="AK9" s="197"/>
      <c r="AL9" s="197"/>
      <c r="AM9" s="197"/>
      <c r="AN9" s="197"/>
    </row>
    <row r="10" spans="1:40">
      <c r="A10" s="197"/>
      <c r="B10" s="855"/>
      <c r="C10" s="837"/>
      <c r="D10" s="837"/>
      <c r="E10" s="837"/>
      <c r="F10" s="837"/>
      <c r="G10" s="837"/>
      <c r="H10" s="837"/>
      <c r="I10" s="837"/>
      <c r="J10" s="837"/>
      <c r="K10" s="837"/>
      <c r="L10" s="845"/>
      <c r="M10" s="837"/>
      <c r="N10" s="837"/>
      <c r="O10" s="837"/>
      <c r="P10" s="845"/>
      <c r="Q10" s="837"/>
      <c r="R10" s="850"/>
      <c r="S10" s="850"/>
      <c r="T10" s="837"/>
      <c r="U10" s="837"/>
      <c r="V10" s="837"/>
      <c r="W10" s="837"/>
      <c r="X10" s="837"/>
      <c r="Y10" s="837"/>
      <c r="Z10" s="837"/>
      <c r="AA10" s="837"/>
      <c r="AB10" s="837"/>
      <c r="AC10" s="840"/>
      <c r="AD10" s="840"/>
      <c r="AE10" s="843"/>
      <c r="AF10" s="197"/>
      <c r="AG10" s="197"/>
      <c r="AH10" s="197"/>
      <c r="AI10" s="197"/>
      <c r="AJ10" s="197"/>
      <c r="AK10" s="197"/>
      <c r="AL10" s="197"/>
      <c r="AM10" s="197"/>
      <c r="AN10" s="197"/>
    </row>
    <row r="11" spans="1:40" s="591" customFormat="1" ht="21" customHeight="1">
      <c r="A11" s="576"/>
      <c r="B11" s="577">
        <v>12323</v>
      </c>
      <c r="C11" s="577" t="s">
        <v>29</v>
      </c>
      <c r="D11" s="592" t="s">
        <v>46</v>
      </c>
      <c r="E11" s="337">
        <v>5300108</v>
      </c>
      <c r="F11" s="578" t="s">
        <v>284</v>
      </c>
      <c r="G11" s="593" t="s">
        <v>418</v>
      </c>
      <c r="H11" s="597" t="s">
        <v>487</v>
      </c>
      <c r="I11" s="577" t="s">
        <v>168</v>
      </c>
      <c r="J11" s="579" t="s">
        <v>117</v>
      </c>
      <c r="K11" s="577" t="s">
        <v>124</v>
      </c>
      <c r="L11" s="577" t="s">
        <v>120</v>
      </c>
      <c r="M11" s="580">
        <v>46219</v>
      </c>
      <c r="N11" s="580">
        <f>M11+O11-1</f>
        <v>46220</v>
      </c>
      <c r="O11" s="577">
        <v>2</v>
      </c>
      <c r="P11" s="577">
        <v>132</v>
      </c>
      <c r="Q11" s="581">
        <v>360</v>
      </c>
      <c r="R11" s="582">
        <f>Q11*P11*O11</f>
        <v>95040</v>
      </c>
      <c r="S11" s="583">
        <v>1</v>
      </c>
      <c r="T11" s="584">
        <f>279840/7*O11</f>
        <v>79954.28571428571</v>
      </c>
      <c r="U11" s="585">
        <f>T11</f>
        <v>79954.28571428571</v>
      </c>
      <c r="V11" s="586">
        <v>0.15</v>
      </c>
      <c r="W11" s="584">
        <f>T11-T11*V11</f>
        <v>67961.142857142855</v>
      </c>
      <c r="X11" s="585">
        <f>U11*(1-V11)</f>
        <v>67961.142857142855</v>
      </c>
      <c r="Y11" s="584">
        <f t="shared" ref="Y11" si="0">X11*0.95</f>
        <v>64563.085714285706</v>
      </c>
      <c r="Z11" s="587" t="s">
        <v>107</v>
      </c>
      <c r="AA11" s="587">
        <f>R11</f>
        <v>95040</v>
      </c>
      <c r="AB11" s="587" t="s">
        <v>104</v>
      </c>
      <c r="AC11" s="574">
        <f>X11/(AA11+AA12)*1000</f>
        <v>715.07936507936506</v>
      </c>
      <c r="AD11" s="588">
        <f>X11/(AA11+AA12)</f>
        <v>0.71507936507936509</v>
      </c>
      <c r="AE11" s="577" t="s">
        <v>31</v>
      </c>
      <c r="AF11" s="576"/>
      <c r="AG11" s="576"/>
      <c r="AH11" s="576"/>
      <c r="AI11" s="576"/>
      <c r="AJ11" s="576"/>
      <c r="AK11" s="576"/>
      <c r="AL11" s="576"/>
      <c r="AM11" s="576"/>
      <c r="AN11" s="590"/>
    </row>
    <row r="12" spans="1:40" ht="21" customHeight="1">
      <c r="A12" s="202"/>
      <c r="B12" s="223" t="s">
        <v>111</v>
      </c>
      <c r="C12" s="222"/>
      <c r="D12" s="218"/>
      <c r="E12" s="218"/>
      <c r="F12" s="333"/>
      <c r="G12" s="222"/>
      <c r="H12" s="218"/>
      <c r="I12" s="218"/>
      <c r="J12" s="218"/>
      <c r="K12" s="222"/>
      <c r="L12" s="218"/>
      <c r="M12" s="218"/>
      <c r="N12" s="218"/>
      <c r="O12" s="218"/>
      <c r="P12" s="218"/>
      <c r="Q12" s="218"/>
      <c r="R12" s="221">
        <f>SUBTOTAL(9,R11:R11)</f>
        <v>95040</v>
      </c>
      <c r="S12" s="220"/>
      <c r="T12" s="218"/>
      <c r="U12" s="218"/>
      <c r="V12" s="219"/>
      <c r="W12" s="218"/>
      <c r="X12" s="217">
        <f>SUBTOTAL(9,X11:X11)</f>
        <v>67961.142857142855</v>
      </c>
      <c r="Y12" s="217">
        <f t="shared" ref="Y12:Y15" si="1">X12*0.95</f>
        <v>64563.085714285706</v>
      </c>
      <c r="Z12" s="216"/>
      <c r="AA12" s="216"/>
      <c r="AB12" s="216"/>
      <c r="AC12" s="215"/>
      <c r="AD12" s="214"/>
      <c r="AE12" s="213"/>
      <c r="AF12" s="202"/>
      <c r="AG12" s="202"/>
      <c r="AH12" s="202"/>
      <c r="AI12" s="202"/>
      <c r="AJ12" s="202"/>
      <c r="AK12" s="202"/>
      <c r="AL12" s="202"/>
      <c r="AM12" s="202"/>
      <c r="AN12" s="202"/>
    </row>
    <row r="13" spans="1:40" s="342" customFormat="1" ht="24" customHeight="1">
      <c r="A13" s="336"/>
      <c r="B13" s="337">
        <v>100158</v>
      </c>
      <c r="C13" s="593" t="s">
        <v>25</v>
      </c>
      <c r="D13" s="594" t="s">
        <v>43</v>
      </c>
      <c r="E13" s="593">
        <v>3304557</v>
      </c>
      <c r="F13" s="595" t="s">
        <v>269</v>
      </c>
      <c r="G13" s="337" t="s">
        <v>419</v>
      </c>
      <c r="H13" s="596" t="s">
        <v>453</v>
      </c>
      <c r="I13" s="593" t="s">
        <v>271</v>
      </c>
      <c r="J13" s="597" t="s">
        <v>4</v>
      </c>
      <c r="K13" s="593" t="s">
        <v>124</v>
      </c>
      <c r="L13" s="577" t="s">
        <v>120</v>
      </c>
      <c r="M13" s="580">
        <v>46219</v>
      </c>
      <c r="N13" s="598">
        <f t="shared" ref="N13" si="2">M13+O13-1</f>
        <v>46220</v>
      </c>
      <c r="O13" s="593">
        <v>2</v>
      </c>
      <c r="P13" s="337">
        <v>10</v>
      </c>
      <c r="Q13" s="599">
        <v>855</v>
      </c>
      <c r="R13" s="600">
        <f>O13*P13*Q13</f>
        <v>17100</v>
      </c>
      <c r="S13" s="601">
        <v>1</v>
      </c>
      <c r="T13" s="338">
        <v>3.2</v>
      </c>
      <c r="U13" s="339">
        <f>T13*R13</f>
        <v>54720</v>
      </c>
      <c r="V13" s="602">
        <v>0.55000000000000004</v>
      </c>
      <c r="W13" s="603">
        <f t="shared" ref="W13" si="3">T13-(T13*V13)</f>
        <v>1.44</v>
      </c>
      <c r="X13" s="339">
        <f>U13-(U13*V13)</f>
        <v>24623.999999999996</v>
      </c>
      <c r="Y13" s="569">
        <f>X13*0.95</f>
        <v>23392.799999999996</v>
      </c>
      <c r="Z13" s="604">
        <v>336119</v>
      </c>
      <c r="AA13" s="340">
        <f>R13</f>
        <v>17100</v>
      </c>
      <c r="AB13" s="574" t="s">
        <v>255</v>
      </c>
      <c r="AC13" s="574">
        <f>X13/(AA13+AA14)*1000</f>
        <v>1439.9999999999998</v>
      </c>
      <c r="AD13" s="588">
        <f>X13/(AA13+AA14)</f>
        <v>1.4399999999999997</v>
      </c>
      <c r="AE13" s="577" t="s">
        <v>270</v>
      </c>
      <c r="AF13" s="336"/>
      <c r="AG13" s="341"/>
    </row>
    <row r="14" spans="1:40" ht="21" customHeight="1">
      <c r="A14" s="202"/>
      <c r="B14" s="223" t="s">
        <v>110</v>
      </c>
      <c r="C14" s="222"/>
      <c r="D14" s="218"/>
      <c r="E14" s="218"/>
      <c r="F14" s="333"/>
      <c r="G14" s="222"/>
      <c r="H14" s="218"/>
      <c r="I14" s="218"/>
      <c r="J14" s="218"/>
      <c r="K14" s="222"/>
      <c r="L14" s="218"/>
      <c r="M14" s="218"/>
      <c r="N14" s="218"/>
      <c r="O14" s="218"/>
      <c r="P14" s="218"/>
      <c r="Q14" s="218"/>
      <c r="R14" s="221">
        <f>SUBTOTAL(9,R13:R13)</f>
        <v>17100</v>
      </c>
      <c r="S14" s="220"/>
      <c r="T14" s="218"/>
      <c r="U14" s="218"/>
      <c r="V14" s="219"/>
      <c r="W14" s="218"/>
      <c r="X14" s="217">
        <f>SUBTOTAL(9,X13:X13)</f>
        <v>24623.999999999996</v>
      </c>
      <c r="Y14" s="217">
        <f>X14*0.95</f>
        <v>23392.799999999996</v>
      </c>
      <c r="Z14" s="216"/>
      <c r="AA14" s="216"/>
      <c r="AB14" s="216"/>
      <c r="AC14" s="215"/>
      <c r="AD14" s="257"/>
      <c r="AE14" s="213"/>
      <c r="AF14" s="202"/>
      <c r="AG14" s="202"/>
      <c r="AH14" s="202"/>
      <c r="AI14" s="202"/>
      <c r="AJ14" s="202"/>
      <c r="AK14" s="202"/>
      <c r="AL14" s="202"/>
      <c r="AM14" s="202"/>
      <c r="AN14" s="202"/>
    </row>
    <row r="15" spans="1:40" s="591" customFormat="1" ht="21" customHeight="1">
      <c r="A15" s="588"/>
      <c r="B15" s="577">
        <v>70547</v>
      </c>
      <c r="C15" s="577" t="s">
        <v>28</v>
      </c>
      <c r="D15" s="592" t="s">
        <v>44</v>
      </c>
      <c r="E15" s="577">
        <v>3106200</v>
      </c>
      <c r="F15" s="578" t="s">
        <v>196</v>
      </c>
      <c r="G15" s="577" t="s">
        <v>420</v>
      </c>
      <c r="H15" s="579" t="s">
        <v>453</v>
      </c>
      <c r="I15" s="577" t="s">
        <v>168</v>
      </c>
      <c r="J15" s="579" t="s">
        <v>166</v>
      </c>
      <c r="K15" s="577" t="s">
        <v>124</v>
      </c>
      <c r="L15" s="577" t="s">
        <v>120</v>
      </c>
      <c r="M15" s="580">
        <v>46219</v>
      </c>
      <c r="N15" s="580">
        <f t="shared" ref="N15" si="4">M15+O15-1</f>
        <v>46220</v>
      </c>
      <c r="O15" s="577">
        <v>2</v>
      </c>
      <c r="P15" s="577">
        <v>25</v>
      </c>
      <c r="Q15" s="581">
        <v>4800</v>
      </c>
      <c r="R15" s="582">
        <f t="shared" ref="R15" si="5">Q15*P15*O15</f>
        <v>240000</v>
      </c>
      <c r="S15" s="583">
        <v>4</v>
      </c>
      <c r="T15" s="584">
        <v>7752</v>
      </c>
      <c r="U15" s="585">
        <f>T15*P15</f>
        <v>193800</v>
      </c>
      <c r="V15" s="586">
        <v>0.33</v>
      </c>
      <c r="W15" s="584">
        <f t="shared" ref="W15" si="6">T15-T15*V15</f>
        <v>5193.84</v>
      </c>
      <c r="X15" s="585">
        <f t="shared" ref="X15" si="7">U15*(1-V15)</f>
        <v>129845.99999999999</v>
      </c>
      <c r="Y15" s="584">
        <f t="shared" si="1"/>
        <v>123353.69999999998</v>
      </c>
      <c r="Z15" s="587">
        <v>115140.28571428571</v>
      </c>
      <c r="AA15" s="587">
        <f>Z15*O15</f>
        <v>230280.57142857142</v>
      </c>
      <c r="AB15" s="587" t="s">
        <v>104</v>
      </c>
      <c r="AC15" s="574">
        <f>X15/(AA15+AA16)*1000</f>
        <v>563.85998694759928</v>
      </c>
      <c r="AD15" s="588">
        <f>X15/(AA15+AA16)</f>
        <v>0.56385998694759931</v>
      </c>
      <c r="AE15" s="589" t="s">
        <v>175</v>
      </c>
      <c r="AF15" s="576"/>
      <c r="AG15" s="576"/>
      <c r="AH15" s="576"/>
      <c r="AI15" s="576"/>
      <c r="AJ15" s="576"/>
      <c r="AK15" s="576"/>
      <c r="AL15" s="576"/>
      <c r="AM15" s="576"/>
      <c r="AN15" s="590"/>
    </row>
    <row r="16" spans="1:40" ht="21" customHeight="1">
      <c r="A16" s="202"/>
      <c r="B16" s="223" t="s">
        <v>112</v>
      </c>
      <c r="C16" s="222"/>
      <c r="D16" s="218"/>
      <c r="E16" s="218"/>
      <c r="F16" s="333"/>
      <c r="G16" s="222"/>
      <c r="H16" s="218"/>
      <c r="I16" s="218"/>
      <c r="J16" s="218"/>
      <c r="K16" s="222"/>
      <c r="L16" s="218"/>
      <c r="M16" s="218"/>
      <c r="N16" s="218"/>
      <c r="O16" s="218"/>
      <c r="P16" s="218"/>
      <c r="Q16" s="218"/>
      <c r="R16" s="221">
        <f>SUBTOTAL(9,R15:R15)</f>
        <v>240000</v>
      </c>
      <c r="S16" s="220"/>
      <c r="T16" s="218"/>
      <c r="U16" s="218"/>
      <c r="V16" s="219"/>
      <c r="W16" s="218"/>
      <c r="X16" s="217">
        <f>SUBTOTAL(9,X15:X15)</f>
        <v>129845.99999999999</v>
      </c>
      <c r="Y16" s="217">
        <f>X16*0.95</f>
        <v>123353.69999999998</v>
      </c>
      <c r="Z16" s="216"/>
      <c r="AA16" s="216"/>
      <c r="AB16" s="216"/>
      <c r="AC16" s="215"/>
      <c r="AD16" s="253"/>
      <c r="AE16" s="213"/>
      <c r="AF16" s="202"/>
      <c r="AG16" s="202"/>
      <c r="AH16" s="202"/>
      <c r="AI16" s="202"/>
      <c r="AJ16" s="202"/>
      <c r="AK16" s="202"/>
      <c r="AL16" s="202"/>
      <c r="AM16" s="202"/>
      <c r="AN16" s="202"/>
    </row>
    <row r="17" spans="1:40" s="591" customFormat="1" ht="21" customHeight="1">
      <c r="A17" s="576"/>
      <c r="B17" s="577">
        <v>41033</v>
      </c>
      <c r="C17" s="547" t="s">
        <v>27</v>
      </c>
      <c r="D17" s="548" t="s">
        <v>42</v>
      </c>
      <c r="E17" s="547">
        <v>3550308</v>
      </c>
      <c r="F17" s="578" t="s">
        <v>558</v>
      </c>
      <c r="G17" s="577" t="s">
        <v>685</v>
      </c>
      <c r="H17" s="579" t="s">
        <v>559</v>
      </c>
      <c r="I17" s="577" t="s">
        <v>168</v>
      </c>
      <c r="J17" s="579" t="s">
        <v>166</v>
      </c>
      <c r="K17" s="577" t="s">
        <v>124</v>
      </c>
      <c r="L17" s="577" t="s">
        <v>120</v>
      </c>
      <c r="M17" s="580">
        <v>46219</v>
      </c>
      <c r="N17" s="580">
        <v>46217</v>
      </c>
      <c r="O17" s="577">
        <v>2</v>
      </c>
      <c r="P17" s="577">
        <v>100</v>
      </c>
      <c r="Q17" s="581">
        <v>732</v>
      </c>
      <c r="R17" s="582">
        <f t="shared" ref="R17" si="8">Q17*P17*O17</f>
        <v>146400</v>
      </c>
      <c r="S17" s="583">
        <v>1</v>
      </c>
      <c r="T17" s="584">
        <v>213801.19</v>
      </c>
      <c r="U17" s="585">
        <f>T17</f>
        <v>213801.19</v>
      </c>
      <c r="V17" s="586">
        <v>0.4</v>
      </c>
      <c r="W17" s="584">
        <f t="shared" ref="W17" si="9">T17-T17*V17</f>
        <v>128280.71399999999</v>
      </c>
      <c r="X17" s="585">
        <f t="shared" ref="X17" si="10">U17*(1-V17)</f>
        <v>128280.71399999999</v>
      </c>
      <c r="Y17" s="584">
        <f t="shared" ref="Y17" si="11">X17*0.95</f>
        <v>121866.67829999999</v>
      </c>
      <c r="Z17" s="587">
        <v>602818.96875</v>
      </c>
      <c r="AA17" s="587">
        <f>Z17*P17</f>
        <v>60281896.875</v>
      </c>
      <c r="AB17" s="587" t="s">
        <v>104</v>
      </c>
      <c r="AC17" s="574">
        <f>X17/(AA17+AA18)*1000</f>
        <v>2.1280138922303942</v>
      </c>
      <c r="AD17" s="588">
        <f>X17/(AA17+AA18)</f>
        <v>2.1280138922303944E-3</v>
      </c>
      <c r="AE17" s="589" t="s">
        <v>158</v>
      </c>
      <c r="AF17" s="576"/>
      <c r="AG17" s="576"/>
      <c r="AH17" s="576"/>
      <c r="AI17" s="576"/>
      <c r="AJ17" s="576"/>
      <c r="AK17" s="576"/>
      <c r="AL17" s="576"/>
      <c r="AM17" s="576"/>
      <c r="AN17" s="590"/>
    </row>
    <row r="18" spans="1:40" ht="21" customHeight="1">
      <c r="A18" s="202"/>
      <c r="B18" s="223" t="s">
        <v>108</v>
      </c>
      <c r="C18" s="222"/>
      <c r="D18" s="218"/>
      <c r="E18" s="218"/>
      <c r="F18" s="222"/>
      <c r="G18" s="222"/>
      <c r="H18" s="218"/>
      <c r="I18" s="218"/>
      <c r="J18" s="218"/>
      <c r="K18" s="222"/>
      <c r="L18" s="218"/>
      <c r="M18" s="218"/>
      <c r="N18" s="218"/>
      <c r="O18" s="218"/>
      <c r="P18" s="218"/>
      <c r="Q18" s="218"/>
      <c r="R18" s="221">
        <f>R17</f>
        <v>146400</v>
      </c>
      <c r="S18" s="220"/>
      <c r="T18" s="218"/>
      <c r="U18" s="218"/>
      <c r="V18" s="219"/>
      <c r="W18" s="218"/>
      <c r="X18" s="217">
        <f>SUBTOTAL(9,X17)</f>
        <v>128280.71399999999</v>
      </c>
      <c r="Y18" s="217">
        <f t="shared" ref="Y18" si="12">X18*0.95</f>
        <v>121866.67829999999</v>
      </c>
      <c r="Z18" s="216"/>
      <c r="AA18" s="216"/>
      <c r="AB18" s="216"/>
      <c r="AC18" s="215"/>
      <c r="AD18" s="253"/>
      <c r="AE18" s="213"/>
      <c r="AF18" s="202"/>
      <c r="AG18" s="202"/>
      <c r="AH18" s="202"/>
      <c r="AI18" s="202"/>
      <c r="AJ18" s="202"/>
      <c r="AK18" s="202"/>
      <c r="AL18" s="202"/>
      <c r="AM18" s="202"/>
      <c r="AN18" s="202"/>
    </row>
    <row r="19" spans="1:40">
      <c r="A19" s="202"/>
      <c r="B19" s="449"/>
      <c r="C19" s="450"/>
      <c r="D19" s="451"/>
      <c r="E19" s="451"/>
      <c r="F19" s="450"/>
      <c r="G19" s="450"/>
      <c r="H19" s="451"/>
      <c r="I19" s="451"/>
      <c r="J19" s="451"/>
      <c r="K19" s="450"/>
      <c r="L19" s="451"/>
      <c r="M19" s="451"/>
      <c r="N19" s="451"/>
      <c r="O19" s="451"/>
      <c r="P19" s="451"/>
      <c r="Q19" s="451"/>
      <c r="R19" s="452"/>
      <c r="S19" s="453"/>
      <c r="T19" s="451"/>
      <c r="U19" s="451"/>
      <c r="V19" s="454"/>
      <c r="W19" s="451"/>
      <c r="X19" s="455"/>
      <c r="Y19" s="455"/>
      <c r="Z19" s="456"/>
      <c r="AA19" s="456"/>
      <c r="AB19" s="456"/>
      <c r="AC19" s="457"/>
      <c r="AD19" s="458"/>
      <c r="AE19" s="459"/>
      <c r="AF19" s="202"/>
      <c r="AG19" s="202"/>
      <c r="AH19" s="202"/>
      <c r="AI19" s="202"/>
      <c r="AJ19" s="202"/>
      <c r="AK19" s="202"/>
      <c r="AL19" s="202"/>
      <c r="AM19" s="202"/>
      <c r="AN19" s="202"/>
    </row>
    <row r="20" spans="1:40" s="201" customFormat="1">
      <c r="A20" s="202"/>
      <c r="B20" s="212" t="s">
        <v>18</v>
      </c>
      <c r="C20" s="210"/>
      <c r="D20" s="204"/>
      <c r="E20" s="204"/>
      <c r="F20" s="210"/>
      <c r="G20" s="210"/>
      <c r="H20" s="204"/>
      <c r="I20" s="204"/>
      <c r="J20" s="204"/>
      <c r="K20" s="210"/>
      <c r="L20" s="210"/>
      <c r="M20" s="211"/>
      <c r="N20" s="211"/>
      <c r="O20" s="210"/>
      <c r="P20" s="204"/>
      <c r="Q20" s="210"/>
      <c r="R20" s="209">
        <f>SUBTOTAL(9,R11:R18)</f>
        <v>644940</v>
      </c>
      <c r="S20" s="208"/>
      <c r="T20" s="204"/>
      <c r="U20" s="207">
        <f>SUM(U11:U18)</f>
        <v>542275.47571428563</v>
      </c>
      <c r="V20" s="204"/>
      <c r="W20" s="205"/>
      <c r="X20" s="207">
        <f>SUBTOTAL(9,X11:X18)</f>
        <v>350711.85685714282</v>
      </c>
      <c r="Y20" s="207">
        <f>X20*0.95</f>
        <v>333176.26401428564</v>
      </c>
      <c r="Z20" s="204"/>
      <c r="AA20" s="206">
        <f>SUM(AA11:AA17)</f>
        <v>60624317.446428575</v>
      </c>
      <c r="AB20" s="206"/>
      <c r="AC20" s="205"/>
      <c r="AD20" s="204"/>
      <c r="AE20" s="203"/>
      <c r="AF20" s="202"/>
      <c r="AG20" s="202"/>
      <c r="AH20" s="202"/>
      <c r="AI20" s="202"/>
      <c r="AJ20" s="202"/>
      <c r="AK20" s="202"/>
      <c r="AL20" s="202"/>
      <c r="AM20" s="202"/>
      <c r="AN20" s="202"/>
    </row>
    <row r="21" spans="1:40">
      <c r="A21" s="197"/>
      <c r="B21" s="200" t="s">
        <v>83</v>
      </c>
      <c r="C21" s="852"/>
      <c r="D21" s="852"/>
      <c r="E21" s="852"/>
      <c r="F21" s="852"/>
      <c r="G21" s="852"/>
      <c r="H21" s="852"/>
      <c r="I21" s="197"/>
      <c r="J21" s="197"/>
      <c r="K21" s="199"/>
      <c r="L21" s="197"/>
      <c r="M21" s="198"/>
      <c r="N21" s="198"/>
      <c r="O21" s="197"/>
      <c r="P21" s="197"/>
      <c r="Q21" s="197"/>
      <c r="R21" s="197"/>
      <c r="S21" s="197"/>
      <c r="T21" s="197"/>
      <c r="U21" s="197"/>
      <c r="V21" s="197"/>
      <c r="W21" s="197"/>
      <c r="X21" s="197"/>
      <c r="Y21" s="197"/>
      <c r="Z21" s="197"/>
      <c r="AA21" s="197"/>
      <c r="AB21" s="197"/>
      <c r="AC21" s="197"/>
      <c r="AD21" s="197"/>
      <c r="AE21" s="197"/>
      <c r="AF21" s="197"/>
      <c r="AG21" s="197"/>
      <c r="AH21" s="197"/>
      <c r="AI21" s="197"/>
      <c r="AJ21" s="197"/>
      <c r="AK21" s="197"/>
      <c r="AL21" s="197"/>
      <c r="AM21" s="197"/>
      <c r="AN21" s="197"/>
    </row>
    <row r="22" spans="1:40" ht="15.75" customHeight="1">
      <c r="A22" s="194"/>
      <c r="B22" s="195"/>
      <c r="C22" s="195"/>
      <c r="D22" s="194"/>
      <c r="E22" s="194"/>
      <c r="F22" s="195"/>
      <c r="G22" s="195"/>
      <c r="H22" s="194"/>
      <c r="I22" s="194"/>
      <c r="J22" s="194"/>
      <c r="K22" s="195"/>
      <c r="L22" s="194"/>
      <c r="M22" s="194"/>
      <c r="N22" s="194"/>
      <c r="O22" s="194"/>
      <c r="P22" s="194"/>
      <c r="Q22" s="194"/>
      <c r="R22" s="194"/>
      <c r="S22" s="194"/>
      <c r="T22" s="196"/>
      <c r="U22" s="194"/>
      <c r="V22" s="194"/>
      <c r="W22" s="194"/>
      <c r="X22" s="196"/>
      <c r="Y22" s="194"/>
      <c r="Z22" s="194"/>
      <c r="AA22" s="194"/>
      <c r="AB22" s="194"/>
      <c r="AC22" s="194"/>
      <c r="AD22" s="194"/>
      <c r="AE22" s="194"/>
      <c r="AF22" s="194"/>
      <c r="AG22" s="194"/>
      <c r="AH22" s="194"/>
      <c r="AI22" s="194"/>
      <c r="AJ22" s="194"/>
      <c r="AK22" s="194"/>
      <c r="AL22" s="194"/>
      <c r="AM22" s="194"/>
      <c r="AN22" s="194"/>
    </row>
    <row r="23" spans="1:40" s="112" customFormat="1" ht="30.75" customHeight="1">
      <c r="A23" s="20"/>
      <c r="B23" s="825" t="s">
        <v>91</v>
      </c>
      <c r="C23" s="825"/>
      <c r="D23" s="130" t="s">
        <v>170</v>
      </c>
      <c r="E23" s="130" t="s">
        <v>159</v>
      </c>
      <c r="F23" s="130" t="s">
        <v>13</v>
      </c>
      <c r="G23" s="130" t="s">
        <v>160</v>
      </c>
      <c r="H23" s="130" t="s">
        <v>14</v>
      </c>
      <c r="I23" s="507" t="s">
        <v>161</v>
      </c>
      <c r="J23" s="508"/>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row>
    <row r="24" spans="1:40" s="112" customFormat="1" ht="14.25" customHeight="1">
      <c r="A24" s="20"/>
      <c r="B24" s="330" t="s">
        <v>284</v>
      </c>
      <c r="C24" s="331"/>
      <c r="D24" s="238">
        <f t="shared" ref="D24:D27" si="13">SUMIF($F$11:$F$17,B24,$R$11:$R$17)</f>
        <v>95040</v>
      </c>
      <c r="E24" s="240">
        <f t="shared" ref="E24:E27" si="14">SUMIF($F$11:$F$17,B24,$AA$11:$AA$17)</f>
        <v>95040</v>
      </c>
      <c r="F24" s="180">
        <f t="shared" ref="F24:F27" si="15">SUMIF($F$11:$F$17,B24,$U$11:$U$17)</f>
        <v>79954.28571428571</v>
      </c>
      <c r="G24" s="180">
        <f t="shared" ref="G24:G27" si="16">SUMIF($F$11:$F$17,B24,$X$11:$X$17)</f>
        <v>67961.142857142855</v>
      </c>
      <c r="H24" s="180">
        <f t="shared" ref="H24:H27" si="17">G24*0.95</f>
        <v>64563.085714285706</v>
      </c>
      <c r="I24" s="513">
        <f t="shared" ref="I24:I27" si="18">1-H24/F24</f>
        <v>0.19250000000000012</v>
      </c>
      <c r="J24" s="511"/>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row>
    <row r="25" spans="1:40" s="112" customFormat="1" ht="14.25" customHeight="1">
      <c r="A25" s="20"/>
      <c r="B25" s="243" t="s">
        <v>269</v>
      </c>
      <c r="C25" s="244"/>
      <c r="D25" s="238">
        <f t="shared" si="13"/>
        <v>17100</v>
      </c>
      <c r="E25" s="240">
        <f t="shared" si="14"/>
        <v>17100</v>
      </c>
      <c r="F25" s="180">
        <f t="shared" si="15"/>
        <v>54720</v>
      </c>
      <c r="G25" s="180">
        <f t="shared" si="16"/>
        <v>24623.999999999996</v>
      </c>
      <c r="H25" s="180">
        <f t="shared" si="17"/>
        <v>23392.799999999996</v>
      </c>
      <c r="I25" s="513">
        <f t="shared" si="18"/>
        <v>0.57250000000000001</v>
      </c>
      <c r="J25" s="511"/>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row>
    <row r="26" spans="1:40" s="112" customFormat="1" ht="14.25" customHeight="1">
      <c r="A26" s="20"/>
      <c r="B26" s="330" t="s">
        <v>196</v>
      </c>
      <c r="C26" s="331"/>
      <c r="D26" s="238">
        <f t="shared" si="13"/>
        <v>240000</v>
      </c>
      <c r="E26" s="240">
        <f t="shared" si="14"/>
        <v>230280.57142857142</v>
      </c>
      <c r="F26" s="180">
        <f t="shared" si="15"/>
        <v>193800</v>
      </c>
      <c r="G26" s="180">
        <f t="shared" si="16"/>
        <v>129845.99999999999</v>
      </c>
      <c r="H26" s="180">
        <f t="shared" si="17"/>
        <v>123353.69999999998</v>
      </c>
      <c r="I26" s="513">
        <f t="shared" si="18"/>
        <v>0.36350000000000005</v>
      </c>
      <c r="J26" s="511"/>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row>
    <row r="27" spans="1:40" s="112" customFormat="1" ht="14.25" customHeight="1">
      <c r="A27" s="20"/>
      <c r="B27" s="330" t="s">
        <v>558</v>
      </c>
      <c r="C27" s="331"/>
      <c r="D27" s="238">
        <f t="shared" si="13"/>
        <v>146400</v>
      </c>
      <c r="E27" s="240">
        <f t="shared" si="14"/>
        <v>60281896.875</v>
      </c>
      <c r="F27" s="180">
        <f t="shared" si="15"/>
        <v>213801.19</v>
      </c>
      <c r="G27" s="180">
        <f t="shared" si="16"/>
        <v>128280.71399999999</v>
      </c>
      <c r="H27" s="180">
        <f t="shared" si="17"/>
        <v>121866.67829999999</v>
      </c>
      <c r="I27" s="513">
        <f t="shared" si="18"/>
        <v>0.43000000000000005</v>
      </c>
      <c r="J27" s="511"/>
      <c r="K27" s="20"/>
      <c r="L27" s="259"/>
      <c r="M27" s="20"/>
      <c r="N27" s="20"/>
      <c r="O27" s="20"/>
      <c r="P27" s="20"/>
      <c r="Q27" s="20"/>
      <c r="R27" s="20"/>
      <c r="S27" s="20"/>
      <c r="T27" s="20"/>
      <c r="U27" s="20"/>
      <c r="V27" s="20"/>
      <c r="W27" s="20"/>
      <c r="X27" s="20"/>
      <c r="Y27" s="20"/>
      <c r="Z27" s="20"/>
      <c r="AA27" s="20"/>
      <c r="AB27" s="20"/>
      <c r="AC27" s="20"/>
      <c r="AD27" s="20"/>
      <c r="AE27" s="20"/>
      <c r="AF27" s="20"/>
      <c r="AG27" s="20"/>
      <c r="AH27" s="20"/>
      <c r="AI27" s="20"/>
    </row>
    <row r="28" spans="1:40" s="112" customFormat="1" ht="14.25" customHeight="1">
      <c r="A28" s="20"/>
      <c r="B28" s="823"/>
      <c r="C28" s="824"/>
      <c r="D28" s="254">
        <f>SUM(D24:D27)</f>
        <v>498540</v>
      </c>
      <c r="E28" s="255">
        <f>SUM(E24:E27)</f>
        <v>60624317.446428575</v>
      </c>
      <c r="F28" s="181">
        <f>SUM(F24:F27)</f>
        <v>542275.47571428563</v>
      </c>
      <c r="G28" s="499">
        <f>SUM(G24:G27)</f>
        <v>350711.85685714282</v>
      </c>
      <c r="H28" s="181">
        <f>SUM(H24:H27)</f>
        <v>333176.26401428564</v>
      </c>
      <c r="I28" s="506"/>
      <c r="J28" s="512"/>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row>
    <row r="29" spans="1:40" s="112" customFormat="1" ht="14.25" customHeight="1">
      <c r="A29" s="20"/>
      <c r="B29" s="25"/>
      <c r="C29" s="25"/>
      <c r="D29" s="20"/>
      <c r="E29" s="20"/>
      <c r="F29" s="20"/>
      <c r="G29" s="25"/>
      <c r="H29" s="20"/>
      <c r="I29" s="25"/>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row>
    <row r="30" spans="1:40" ht="15.75" hidden="1" customHeight="1">
      <c r="A30" s="194"/>
      <c r="B30" s="195"/>
      <c r="C30" s="195"/>
      <c r="D30" s="194"/>
      <c r="E30" s="194"/>
      <c r="F30" s="195"/>
      <c r="G30" s="195"/>
      <c r="H30" s="194"/>
      <c r="I30" s="194"/>
      <c r="J30" s="194"/>
      <c r="K30" s="195"/>
      <c r="L30" s="194"/>
      <c r="M30" s="194"/>
      <c r="N30" s="194"/>
      <c r="O30" s="194"/>
      <c r="P30" s="194"/>
      <c r="Q30" s="194"/>
      <c r="R30" s="194"/>
      <c r="S30" s="194"/>
      <c r="T30" s="194"/>
      <c r="U30" s="194"/>
      <c r="V30" s="194"/>
      <c r="W30" s="194"/>
      <c r="X30" s="194"/>
      <c r="Y30" s="194"/>
      <c r="Z30" s="194"/>
      <c r="AA30" s="194"/>
      <c r="AB30" s="194"/>
      <c r="AC30" s="194"/>
      <c r="AD30" s="194"/>
      <c r="AE30" s="194"/>
      <c r="AF30" s="194"/>
      <c r="AG30" s="194"/>
      <c r="AH30" s="194"/>
      <c r="AI30" s="194"/>
      <c r="AJ30" s="194"/>
      <c r="AK30" s="194"/>
      <c r="AL30" s="194"/>
      <c r="AM30" s="194"/>
      <c r="AN30" s="194"/>
    </row>
    <row r="31" spans="1:40" ht="15.75" hidden="1" customHeight="1">
      <c r="A31" s="194"/>
      <c r="B31" s="377" t="s">
        <v>387</v>
      </c>
      <c r="C31" s="378" t="s">
        <v>169</v>
      </c>
      <c r="D31" s="378" t="s">
        <v>249</v>
      </c>
      <c r="E31" s="194"/>
      <c r="F31" s="195"/>
      <c r="G31" s="195"/>
      <c r="H31" s="194"/>
      <c r="I31" s="194"/>
      <c r="J31" s="194"/>
      <c r="K31" s="195"/>
      <c r="L31" s="194"/>
      <c r="M31" s="194"/>
      <c r="N31" s="194"/>
      <c r="O31" s="194"/>
      <c r="P31" s="194"/>
      <c r="Q31" s="194"/>
      <c r="R31" s="194"/>
      <c r="S31" s="194"/>
      <c r="T31" s="194"/>
      <c r="U31" s="194"/>
      <c r="V31" s="194"/>
      <c r="W31" s="194"/>
      <c r="X31" s="194"/>
      <c r="Y31" s="194"/>
      <c r="Z31" s="194"/>
      <c r="AA31" s="194"/>
      <c r="AB31" s="194"/>
      <c r="AC31" s="194"/>
      <c r="AD31" s="194"/>
      <c r="AE31" s="194"/>
      <c r="AF31" s="194"/>
      <c r="AG31" s="194"/>
      <c r="AH31" s="194"/>
      <c r="AI31" s="194"/>
      <c r="AJ31" s="194"/>
      <c r="AK31" s="194"/>
      <c r="AL31" s="194"/>
      <c r="AM31" s="194"/>
      <c r="AN31" s="194"/>
    </row>
    <row r="32" spans="1:40" ht="15.75" hidden="1" customHeight="1">
      <c r="A32" s="194"/>
      <c r="B32" s="379" t="s">
        <v>317</v>
      </c>
      <c r="C32" s="473">
        <f>SUMIF($A$11:$A$17,B32,$X$11:$X$19)</f>
        <v>0</v>
      </c>
      <c r="D32" s="380">
        <f>C32*0.95</f>
        <v>0</v>
      </c>
      <c r="E32" s="194"/>
      <c r="F32" s="195"/>
      <c r="G32" s="195"/>
      <c r="H32" s="194"/>
      <c r="I32" s="194"/>
      <c r="J32" s="194"/>
      <c r="K32" s="195"/>
      <c r="L32" s="194"/>
      <c r="M32" s="194"/>
      <c r="N32" s="194"/>
      <c r="O32" s="194"/>
      <c r="P32" s="194"/>
      <c r="Q32" s="194"/>
      <c r="R32" s="194"/>
      <c r="S32" s="194"/>
      <c r="T32" s="194"/>
      <c r="U32" s="194"/>
      <c r="V32" s="194"/>
      <c r="W32" s="194"/>
      <c r="X32" s="194"/>
      <c r="Y32" s="194"/>
      <c r="Z32" s="194"/>
      <c r="AA32" s="194"/>
      <c r="AB32" s="194"/>
      <c r="AC32" s="194"/>
      <c r="AD32" s="194"/>
      <c r="AE32" s="194"/>
      <c r="AF32" s="194"/>
      <c r="AG32" s="194"/>
      <c r="AH32" s="194"/>
      <c r="AI32" s="194"/>
      <c r="AJ32" s="194"/>
      <c r="AK32" s="194"/>
      <c r="AL32" s="194"/>
      <c r="AM32" s="194"/>
      <c r="AN32" s="194"/>
    </row>
    <row r="33" spans="1:40" ht="15.75" hidden="1" customHeight="1">
      <c r="A33" s="194"/>
      <c r="B33" s="381" t="s">
        <v>411</v>
      </c>
      <c r="C33" s="382">
        <f>SUMIF($A$11:$A$17,B33,$X$11:$X$19)</f>
        <v>0</v>
      </c>
      <c r="D33" s="382">
        <f>C33*0.95</f>
        <v>0</v>
      </c>
      <c r="E33" s="194"/>
      <c r="F33" s="195"/>
      <c r="G33" s="195"/>
      <c r="H33" s="194"/>
      <c r="I33" s="194"/>
      <c r="J33" s="194"/>
      <c r="K33" s="195"/>
      <c r="L33" s="194"/>
      <c r="M33" s="194"/>
      <c r="N33" s="194"/>
      <c r="O33" s="194"/>
      <c r="P33" s="194"/>
      <c r="Q33" s="194"/>
      <c r="R33" s="194"/>
      <c r="S33" s="194"/>
      <c r="T33" s="194"/>
      <c r="U33" s="194"/>
      <c r="V33" s="194"/>
      <c r="W33" s="194"/>
      <c r="X33" s="194"/>
      <c r="Y33" s="194"/>
      <c r="Z33" s="194"/>
      <c r="AA33" s="194"/>
      <c r="AB33" s="194"/>
      <c r="AC33" s="194"/>
      <c r="AD33" s="194"/>
      <c r="AE33" s="194"/>
      <c r="AF33" s="194"/>
      <c r="AG33" s="194"/>
      <c r="AH33" s="194"/>
      <c r="AI33" s="194"/>
      <c r="AJ33" s="194"/>
      <c r="AK33" s="194"/>
      <c r="AL33" s="194"/>
      <c r="AM33" s="194"/>
      <c r="AN33" s="194"/>
    </row>
    <row r="34" spans="1:40" ht="15.75" hidden="1" customHeight="1">
      <c r="A34" s="194"/>
      <c r="B34" s="383" t="s">
        <v>388</v>
      </c>
      <c r="C34" s="384">
        <f>SUMIF($A$11:$A$17,B34,$X$11:$X$19)</f>
        <v>0</v>
      </c>
      <c r="D34" s="384">
        <f>C34*0.95</f>
        <v>0</v>
      </c>
      <c r="E34" s="194"/>
      <c r="F34" s="195"/>
      <c r="G34" s="195"/>
      <c r="H34" s="194"/>
      <c r="I34" s="194"/>
      <c r="J34" s="194"/>
      <c r="K34" s="195"/>
      <c r="L34" s="194"/>
      <c r="M34" s="194"/>
      <c r="N34" s="194"/>
      <c r="O34" s="194"/>
      <c r="P34" s="194"/>
      <c r="Q34" s="194"/>
      <c r="R34" s="194"/>
      <c r="S34" s="194"/>
      <c r="T34" s="194"/>
      <c r="U34" s="194"/>
      <c r="V34" s="194"/>
      <c r="W34" s="194"/>
      <c r="X34" s="194"/>
      <c r="Y34" s="194"/>
      <c r="Z34" s="194"/>
      <c r="AA34" s="194"/>
      <c r="AB34" s="194"/>
      <c r="AC34" s="194"/>
      <c r="AD34" s="194"/>
      <c r="AE34" s="194"/>
      <c r="AF34" s="194"/>
      <c r="AG34" s="194"/>
      <c r="AH34" s="194"/>
      <c r="AI34" s="194"/>
      <c r="AJ34" s="194"/>
      <c r="AK34" s="194"/>
      <c r="AL34" s="194"/>
      <c r="AM34" s="194"/>
      <c r="AN34" s="194"/>
    </row>
    <row r="35" spans="1:40" ht="15.75" hidden="1" customHeight="1">
      <c r="A35" s="194"/>
      <c r="B35" s="195"/>
      <c r="C35" s="195"/>
      <c r="D35" s="194"/>
      <c r="E35" s="194"/>
      <c r="F35" s="195"/>
      <c r="G35" s="195"/>
      <c r="H35" s="194"/>
      <c r="I35" s="194"/>
      <c r="J35" s="194"/>
      <c r="K35" s="195"/>
      <c r="L35" s="194"/>
      <c r="M35" s="194"/>
      <c r="N35" s="194"/>
      <c r="O35" s="194"/>
      <c r="P35" s="194"/>
      <c r="Q35" s="194"/>
      <c r="R35" s="194"/>
      <c r="S35" s="194"/>
      <c r="T35" s="194"/>
      <c r="U35" s="194"/>
      <c r="V35" s="194"/>
      <c r="W35" s="194"/>
      <c r="X35" s="194"/>
      <c r="Y35" s="194"/>
      <c r="Z35" s="194"/>
      <c r="AA35" s="194"/>
      <c r="AB35" s="194"/>
      <c r="AC35" s="194"/>
      <c r="AD35" s="194"/>
      <c r="AE35" s="194"/>
      <c r="AF35" s="194"/>
      <c r="AG35" s="194"/>
      <c r="AH35" s="194"/>
      <c r="AI35" s="194"/>
      <c r="AJ35" s="194"/>
      <c r="AK35" s="194"/>
      <c r="AL35" s="194"/>
      <c r="AM35" s="194"/>
      <c r="AN35" s="194"/>
    </row>
    <row r="36" spans="1:40" ht="15.75" customHeight="1">
      <c r="A36" s="194"/>
      <c r="B36" s="195"/>
      <c r="C36" s="195"/>
      <c r="D36" s="194"/>
      <c r="E36" s="194"/>
      <c r="F36" s="195"/>
      <c r="G36" s="195"/>
      <c r="H36" s="194"/>
      <c r="I36" s="194"/>
      <c r="J36" s="194"/>
      <c r="K36" s="195"/>
      <c r="L36" s="194"/>
      <c r="M36" s="194"/>
      <c r="N36" s="194"/>
      <c r="O36" s="194"/>
      <c r="P36" s="194"/>
      <c r="Q36" s="194"/>
      <c r="R36" s="194"/>
      <c r="S36" s="194"/>
      <c r="T36" s="194"/>
      <c r="U36" s="194"/>
      <c r="V36" s="194"/>
      <c r="W36" s="194"/>
      <c r="X36" s="194"/>
      <c r="Y36" s="194"/>
      <c r="Z36" s="194"/>
      <c r="AA36" s="194"/>
      <c r="AB36" s="194"/>
      <c r="AC36" s="194"/>
      <c r="AD36" s="194"/>
      <c r="AE36" s="194"/>
      <c r="AF36" s="194"/>
      <c r="AG36" s="194"/>
      <c r="AH36" s="194"/>
      <c r="AI36" s="194"/>
      <c r="AJ36" s="194"/>
      <c r="AK36" s="194"/>
      <c r="AL36" s="194"/>
      <c r="AM36" s="194"/>
      <c r="AN36" s="194"/>
    </row>
    <row r="37" spans="1:40" ht="15.75" customHeight="1">
      <c r="A37" s="194"/>
      <c r="B37" s="520" t="s">
        <v>486</v>
      </c>
      <c r="C37" s="195"/>
      <c r="D37" s="194"/>
      <c r="E37" s="194"/>
      <c r="F37" s="195"/>
      <c r="G37" s="195"/>
      <c r="H37" s="194"/>
      <c r="I37" s="194"/>
      <c r="J37" s="194"/>
      <c r="K37" s="195"/>
      <c r="L37" s="194"/>
      <c r="M37" s="194"/>
      <c r="N37" s="194"/>
      <c r="O37" s="194"/>
      <c r="P37" s="194"/>
      <c r="Q37" s="194"/>
      <c r="R37" s="194"/>
      <c r="S37" s="194"/>
      <c r="T37" s="194"/>
      <c r="U37" s="194"/>
      <c r="V37" s="194"/>
      <c r="W37" s="194"/>
      <c r="X37" s="194"/>
      <c r="Y37" s="194"/>
      <c r="Z37" s="194"/>
      <c r="AA37" s="194"/>
      <c r="AB37" s="194"/>
      <c r="AC37" s="194"/>
      <c r="AD37" s="194"/>
      <c r="AE37" s="194"/>
      <c r="AF37" s="194"/>
      <c r="AG37" s="194"/>
      <c r="AH37" s="194"/>
      <c r="AI37" s="194"/>
      <c r="AJ37" s="194"/>
      <c r="AK37" s="194"/>
      <c r="AL37" s="194"/>
      <c r="AM37" s="194"/>
      <c r="AN37" s="194"/>
    </row>
    <row r="38" spans="1:40" ht="15.75" customHeight="1">
      <c r="A38" s="194"/>
      <c r="B38" s="851" t="s">
        <v>454</v>
      </c>
      <c r="C38" s="851"/>
      <c r="D38" s="851"/>
      <c r="E38" s="194"/>
      <c r="F38" s="195"/>
      <c r="G38" s="195"/>
      <c r="H38" s="194"/>
      <c r="I38" s="194"/>
      <c r="J38" s="194"/>
      <c r="K38" s="195"/>
      <c r="L38" s="194"/>
      <c r="M38" s="194"/>
      <c r="N38" s="194"/>
      <c r="O38" s="194"/>
      <c r="P38" s="194"/>
      <c r="Q38" s="194"/>
      <c r="R38" s="194"/>
      <c r="S38" s="194"/>
      <c r="T38" s="194"/>
      <c r="U38" s="194"/>
      <c r="V38" s="194"/>
      <c r="W38" s="194"/>
      <c r="X38" s="194"/>
      <c r="Y38" s="194"/>
      <c r="Z38" s="194"/>
      <c r="AA38" s="194"/>
      <c r="AB38" s="194"/>
      <c r="AC38" s="194"/>
      <c r="AD38" s="194"/>
      <c r="AE38" s="194"/>
      <c r="AF38" s="194"/>
      <c r="AG38" s="194"/>
      <c r="AH38" s="194"/>
      <c r="AI38" s="194"/>
      <c r="AJ38" s="194"/>
      <c r="AK38" s="194"/>
      <c r="AL38" s="194"/>
      <c r="AM38" s="194"/>
      <c r="AN38" s="194"/>
    </row>
    <row r="39" spans="1:40" ht="15.75" customHeight="1">
      <c r="A39" s="194"/>
      <c r="B39" s="521" t="s">
        <v>455</v>
      </c>
      <c r="C39" s="195"/>
      <c r="D39" s="194"/>
      <c r="E39" s="194"/>
      <c r="F39" s="195"/>
      <c r="G39" s="195"/>
      <c r="H39" s="194"/>
      <c r="I39" s="194"/>
      <c r="J39" s="194"/>
      <c r="K39" s="195"/>
      <c r="L39" s="194"/>
      <c r="M39" s="194"/>
      <c r="N39" s="194"/>
      <c r="O39" s="194"/>
      <c r="P39" s="194"/>
      <c r="Q39" s="194"/>
      <c r="R39" s="194"/>
      <c r="S39" s="194"/>
      <c r="T39" s="194"/>
      <c r="U39" s="194"/>
      <c r="V39" s="194"/>
      <c r="W39" s="194"/>
      <c r="X39" s="194"/>
      <c r="Y39" s="194"/>
      <c r="Z39" s="194"/>
      <c r="AA39" s="194"/>
      <c r="AB39" s="194"/>
      <c r="AC39" s="194"/>
      <c r="AD39" s="194"/>
      <c r="AE39" s="194"/>
      <c r="AF39" s="194"/>
      <c r="AG39" s="194"/>
      <c r="AH39" s="194"/>
      <c r="AI39" s="194"/>
      <c r="AJ39" s="194"/>
      <c r="AK39" s="194"/>
      <c r="AL39" s="194"/>
      <c r="AM39" s="194"/>
      <c r="AN39" s="194"/>
    </row>
    <row r="40" spans="1:40" ht="15.75" customHeight="1">
      <c r="A40" s="194"/>
      <c r="B40" s="521" t="s">
        <v>456</v>
      </c>
      <c r="C40" s="195"/>
      <c r="D40" s="194"/>
      <c r="E40" s="194"/>
      <c r="F40" s="195"/>
      <c r="G40" s="195"/>
      <c r="H40" s="194"/>
      <c r="I40" s="194"/>
      <c r="J40" s="194"/>
      <c r="K40" s="195"/>
      <c r="L40" s="194"/>
      <c r="M40" s="194"/>
      <c r="N40" s="194"/>
      <c r="O40" s="194"/>
      <c r="P40" s="194"/>
      <c r="Q40" s="194"/>
      <c r="R40" s="194"/>
      <c r="S40" s="194"/>
      <c r="T40" s="194"/>
      <c r="U40" s="194"/>
      <c r="V40" s="194"/>
      <c r="W40" s="194"/>
      <c r="X40" s="194"/>
      <c r="Y40" s="194"/>
      <c r="Z40" s="194"/>
      <c r="AA40" s="194"/>
      <c r="AB40" s="194"/>
      <c r="AC40" s="194"/>
      <c r="AD40" s="194"/>
      <c r="AE40" s="194"/>
      <c r="AF40" s="194"/>
      <c r="AG40" s="194"/>
      <c r="AH40" s="194"/>
      <c r="AI40" s="194"/>
      <c r="AJ40" s="194"/>
      <c r="AK40" s="194"/>
      <c r="AL40" s="194"/>
      <c r="AM40" s="194"/>
      <c r="AN40" s="194"/>
    </row>
    <row r="41" spans="1:40" ht="15.75" customHeight="1">
      <c r="A41" s="194"/>
      <c r="B41" s="521" t="s">
        <v>457</v>
      </c>
      <c r="C41" s="195"/>
      <c r="D41" s="194"/>
      <c r="E41" s="194"/>
      <c r="F41" s="195"/>
      <c r="G41" s="195"/>
      <c r="H41" s="194"/>
      <c r="I41" s="194"/>
      <c r="J41" s="194"/>
      <c r="K41" s="195"/>
      <c r="L41" s="194"/>
      <c r="M41" s="194"/>
      <c r="N41" s="194"/>
      <c r="O41" s="194"/>
      <c r="P41" s="194"/>
      <c r="Q41" s="194"/>
      <c r="R41" s="194"/>
      <c r="S41" s="194"/>
      <c r="T41" s="194"/>
      <c r="U41" s="194"/>
      <c r="V41" s="194"/>
      <c r="W41" s="194"/>
      <c r="X41" s="194"/>
      <c r="Y41" s="194"/>
      <c r="Z41" s="194"/>
      <c r="AA41" s="194"/>
      <c r="AB41" s="194"/>
      <c r="AC41" s="194"/>
      <c r="AD41" s="194"/>
      <c r="AE41" s="194"/>
      <c r="AF41" s="194"/>
      <c r="AG41" s="194"/>
      <c r="AH41" s="194"/>
      <c r="AI41" s="194"/>
      <c r="AJ41" s="194"/>
      <c r="AK41" s="194"/>
      <c r="AL41" s="194"/>
      <c r="AM41" s="194"/>
      <c r="AN41" s="194"/>
    </row>
    <row r="42" spans="1:40" ht="15.75" customHeight="1">
      <c r="A42" s="194"/>
      <c r="B42" s="521" t="s">
        <v>458</v>
      </c>
      <c r="C42" s="195"/>
      <c r="D42" s="194"/>
      <c r="E42" s="194"/>
      <c r="F42" s="195"/>
      <c r="G42" s="195"/>
      <c r="H42" s="194"/>
      <c r="I42" s="194"/>
      <c r="J42" s="194"/>
      <c r="K42" s="195"/>
      <c r="L42" s="194"/>
      <c r="M42" s="194"/>
      <c r="N42" s="194"/>
      <c r="O42" s="194"/>
      <c r="P42" s="194"/>
      <c r="Q42" s="194"/>
      <c r="R42" s="194"/>
      <c r="S42" s="194"/>
      <c r="T42" s="194"/>
      <c r="U42" s="194"/>
      <c r="V42" s="194"/>
      <c r="W42" s="194"/>
      <c r="X42" s="194"/>
      <c r="Y42" s="194"/>
      <c r="Z42" s="194"/>
      <c r="AA42" s="194"/>
      <c r="AB42" s="194"/>
      <c r="AC42" s="194"/>
      <c r="AD42" s="194"/>
      <c r="AE42" s="194"/>
      <c r="AF42" s="194"/>
      <c r="AG42" s="194"/>
      <c r="AH42" s="194"/>
      <c r="AI42" s="194"/>
      <c r="AJ42" s="194"/>
      <c r="AK42" s="194"/>
      <c r="AL42" s="194"/>
      <c r="AM42" s="194"/>
      <c r="AN42" s="194"/>
    </row>
    <row r="43" spans="1:40" ht="15.75" customHeight="1">
      <c r="A43" s="194"/>
      <c r="B43" s="521" t="s">
        <v>459</v>
      </c>
      <c r="C43" s="195"/>
      <c r="D43" s="194"/>
      <c r="E43" s="194"/>
      <c r="F43" s="195"/>
      <c r="G43" s="195"/>
      <c r="H43" s="194"/>
      <c r="I43" s="194"/>
      <c r="J43" s="194"/>
      <c r="K43" s="195"/>
      <c r="L43" s="194"/>
      <c r="M43" s="194"/>
      <c r="N43" s="194"/>
      <c r="O43" s="194"/>
      <c r="P43" s="194"/>
      <c r="Q43" s="194"/>
      <c r="R43" s="194"/>
      <c r="S43" s="194"/>
      <c r="T43" s="194"/>
      <c r="U43" s="194"/>
      <c r="V43" s="194"/>
      <c r="W43" s="194"/>
      <c r="X43" s="194"/>
      <c r="Y43" s="194"/>
      <c r="Z43" s="194"/>
      <c r="AA43" s="194"/>
      <c r="AB43" s="194"/>
      <c r="AC43" s="194"/>
      <c r="AD43" s="194"/>
      <c r="AE43" s="194"/>
      <c r="AF43" s="194"/>
      <c r="AG43" s="194"/>
      <c r="AH43" s="194"/>
      <c r="AI43" s="194"/>
      <c r="AJ43" s="194"/>
      <c r="AK43" s="194"/>
      <c r="AL43" s="194"/>
      <c r="AM43" s="194"/>
      <c r="AN43" s="194"/>
    </row>
    <row r="44" spans="1:40" ht="15.75" customHeight="1">
      <c r="A44" s="194"/>
      <c r="B44" s="521" t="s">
        <v>460</v>
      </c>
      <c r="C44" s="195"/>
      <c r="D44" s="194"/>
      <c r="E44" s="194"/>
      <c r="F44" s="195"/>
      <c r="G44" s="195"/>
      <c r="H44" s="194"/>
      <c r="I44" s="194"/>
      <c r="J44" s="194"/>
      <c r="K44" s="195"/>
      <c r="L44" s="194"/>
      <c r="M44" s="194"/>
      <c r="N44" s="194"/>
      <c r="O44" s="194"/>
      <c r="P44" s="194"/>
      <c r="Q44" s="194"/>
      <c r="R44" s="194"/>
      <c r="S44" s="194"/>
      <c r="T44" s="194"/>
      <c r="U44" s="194"/>
      <c r="V44" s="194"/>
      <c r="W44" s="194"/>
      <c r="X44" s="194"/>
      <c r="Y44" s="194"/>
      <c r="Z44" s="194"/>
      <c r="AA44" s="194"/>
      <c r="AB44" s="194"/>
      <c r="AC44" s="194"/>
      <c r="AD44" s="194"/>
      <c r="AE44" s="194"/>
      <c r="AF44" s="194"/>
      <c r="AG44" s="194"/>
      <c r="AH44" s="194"/>
      <c r="AI44" s="194"/>
      <c r="AJ44" s="194"/>
      <c r="AK44" s="194"/>
      <c r="AL44" s="194"/>
      <c r="AM44" s="194"/>
      <c r="AN44" s="194"/>
    </row>
    <row r="45" spans="1:40" ht="15.75" customHeight="1">
      <c r="A45" s="194"/>
      <c r="B45" s="521" t="s">
        <v>461</v>
      </c>
      <c r="C45" s="195"/>
      <c r="D45" s="194"/>
      <c r="E45" s="194"/>
      <c r="F45" s="195"/>
      <c r="G45" s="195"/>
      <c r="H45" s="194"/>
      <c r="I45" s="194"/>
      <c r="J45" s="194"/>
      <c r="K45" s="195"/>
      <c r="L45" s="194"/>
      <c r="M45" s="194"/>
      <c r="N45" s="194"/>
      <c r="O45" s="194"/>
      <c r="P45" s="194"/>
      <c r="Q45" s="194"/>
      <c r="R45" s="194"/>
      <c r="S45" s="194"/>
      <c r="T45" s="194"/>
      <c r="U45" s="194"/>
      <c r="V45" s="194"/>
      <c r="W45" s="194"/>
      <c r="X45" s="194"/>
      <c r="Y45" s="194"/>
      <c r="Z45" s="194"/>
      <c r="AA45" s="194"/>
      <c r="AB45" s="194"/>
      <c r="AC45" s="194"/>
      <c r="AD45" s="194"/>
      <c r="AE45" s="194"/>
      <c r="AF45" s="194"/>
      <c r="AG45" s="194"/>
      <c r="AH45" s="194"/>
      <c r="AI45" s="194"/>
      <c r="AJ45" s="194"/>
      <c r="AK45" s="194"/>
      <c r="AL45" s="194"/>
      <c r="AM45" s="194"/>
      <c r="AN45" s="194"/>
    </row>
    <row r="46" spans="1:40" ht="15.75" customHeight="1">
      <c r="A46" s="194"/>
      <c r="B46" s="521" t="s">
        <v>462</v>
      </c>
      <c r="C46" s="195"/>
      <c r="D46" s="194"/>
      <c r="E46" s="194"/>
      <c r="F46" s="195"/>
      <c r="G46" s="195"/>
      <c r="H46" s="194"/>
      <c r="I46" s="194"/>
      <c r="J46" s="194"/>
      <c r="K46" s="195"/>
      <c r="L46" s="194"/>
      <c r="M46" s="194"/>
      <c r="N46" s="194"/>
      <c r="O46" s="194"/>
      <c r="P46" s="194"/>
      <c r="Q46" s="194"/>
      <c r="R46" s="194"/>
      <c r="S46" s="194"/>
      <c r="T46" s="194"/>
      <c r="U46" s="194"/>
      <c r="V46" s="194"/>
      <c r="W46" s="194"/>
      <c r="X46" s="194"/>
      <c r="Y46" s="194"/>
      <c r="Z46" s="194"/>
      <c r="AA46" s="194"/>
      <c r="AB46" s="194"/>
      <c r="AC46" s="194"/>
      <c r="AD46" s="194"/>
      <c r="AE46" s="194"/>
      <c r="AF46" s="194"/>
      <c r="AG46" s="194"/>
      <c r="AH46" s="194"/>
      <c r="AI46" s="194"/>
      <c r="AJ46" s="194"/>
      <c r="AK46" s="194"/>
      <c r="AL46" s="194"/>
      <c r="AM46" s="194"/>
      <c r="AN46" s="194"/>
    </row>
    <row r="47" spans="1:40" ht="15.75" customHeight="1">
      <c r="A47" s="194"/>
      <c r="B47" s="521" t="s">
        <v>463</v>
      </c>
      <c r="C47" s="195"/>
      <c r="D47" s="194"/>
      <c r="E47" s="194"/>
      <c r="F47" s="195"/>
      <c r="G47" s="195"/>
      <c r="H47" s="194"/>
      <c r="I47" s="194"/>
      <c r="J47" s="194"/>
      <c r="K47" s="195"/>
      <c r="L47" s="194"/>
      <c r="M47" s="194"/>
      <c r="N47" s="194"/>
      <c r="O47" s="194"/>
      <c r="P47" s="194"/>
      <c r="Q47" s="194"/>
      <c r="R47" s="194"/>
      <c r="S47" s="194"/>
      <c r="T47" s="194"/>
      <c r="U47" s="194"/>
      <c r="V47" s="194"/>
      <c r="W47" s="194"/>
      <c r="X47" s="194"/>
      <c r="Y47" s="194"/>
      <c r="Z47" s="194"/>
      <c r="AA47" s="194"/>
      <c r="AB47" s="194"/>
      <c r="AC47" s="194"/>
      <c r="AD47" s="194"/>
      <c r="AE47" s="194"/>
      <c r="AF47" s="194"/>
      <c r="AG47" s="194"/>
      <c r="AH47" s="194"/>
      <c r="AI47" s="194"/>
      <c r="AJ47" s="194"/>
      <c r="AK47" s="194"/>
      <c r="AL47" s="194"/>
      <c r="AM47" s="194"/>
      <c r="AN47" s="194"/>
    </row>
    <row r="48" spans="1:40" ht="15.75" customHeight="1">
      <c r="A48" s="194"/>
      <c r="B48" s="521" t="s">
        <v>464</v>
      </c>
      <c r="C48" s="195"/>
      <c r="D48" s="194"/>
      <c r="E48" s="194"/>
      <c r="F48" s="195"/>
      <c r="G48" s="195"/>
      <c r="H48" s="194"/>
      <c r="I48" s="194"/>
      <c r="J48" s="194"/>
      <c r="K48" s="195"/>
      <c r="L48" s="194"/>
      <c r="M48" s="194"/>
      <c r="N48" s="194"/>
      <c r="O48" s="194"/>
      <c r="P48" s="194"/>
      <c r="Q48" s="194"/>
      <c r="R48" s="194"/>
      <c r="S48" s="194"/>
      <c r="T48" s="194"/>
      <c r="U48" s="194"/>
      <c r="V48" s="194"/>
      <c r="W48" s="194"/>
      <c r="X48" s="194"/>
      <c r="Y48" s="194"/>
      <c r="Z48" s="194"/>
      <c r="AA48" s="194"/>
      <c r="AB48" s="194"/>
      <c r="AC48" s="194"/>
      <c r="AD48" s="194"/>
      <c r="AE48" s="194"/>
      <c r="AF48" s="194"/>
      <c r="AG48" s="194"/>
      <c r="AH48" s="194"/>
      <c r="AI48" s="194"/>
      <c r="AJ48" s="194"/>
      <c r="AK48" s="194"/>
      <c r="AL48" s="194"/>
      <c r="AM48" s="194"/>
      <c r="AN48" s="194"/>
    </row>
    <row r="49" spans="1:40" ht="15.75" customHeight="1">
      <c r="A49" s="194"/>
      <c r="B49" s="521" t="s">
        <v>465</v>
      </c>
      <c r="C49" s="195"/>
      <c r="D49" s="194"/>
      <c r="E49" s="194"/>
      <c r="F49" s="195"/>
      <c r="G49" s="195"/>
      <c r="H49" s="194"/>
      <c r="I49" s="194"/>
      <c r="J49" s="194"/>
      <c r="K49" s="195"/>
      <c r="L49" s="194"/>
      <c r="M49" s="194"/>
      <c r="N49" s="194"/>
      <c r="O49" s="194"/>
      <c r="P49" s="194"/>
      <c r="Q49" s="194"/>
      <c r="R49" s="194"/>
      <c r="S49" s="194"/>
      <c r="T49" s="194"/>
      <c r="U49" s="194"/>
      <c r="V49" s="194"/>
      <c r="W49" s="194"/>
      <c r="X49" s="194"/>
      <c r="Y49" s="194"/>
      <c r="Z49" s="194"/>
      <c r="AA49" s="194"/>
      <c r="AB49" s="194"/>
      <c r="AC49" s="194"/>
      <c r="AD49" s="194"/>
      <c r="AE49" s="194"/>
      <c r="AF49" s="194"/>
      <c r="AG49" s="194"/>
      <c r="AH49" s="194"/>
      <c r="AI49" s="194"/>
      <c r="AJ49" s="194"/>
      <c r="AK49" s="194"/>
      <c r="AL49" s="194"/>
      <c r="AM49" s="194"/>
      <c r="AN49" s="194"/>
    </row>
    <row r="50" spans="1:40" ht="15.75" customHeight="1">
      <c r="A50" s="194"/>
      <c r="B50" s="521" t="s">
        <v>466</v>
      </c>
      <c r="C50" s="195"/>
      <c r="D50" s="194"/>
      <c r="E50" s="194"/>
      <c r="F50" s="195"/>
      <c r="G50" s="195"/>
      <c r="H50" s="194"/>
      <c r="I50" s="194"/>
      <c r="J50" s="194"/>
      <c r="K50" s="195"/>
      <c r="L50" s="194"/>
      <c r="M50" s="194"/>
      <c r="N50" s="194"/>
      <c r="O50" s="194"/>
      <c r="P50" s="194"/>
      <c r="Q50" s="194"/>
      <c r="R50" s="194"/>
      <c r="S50" s="194"/>
      <c r="T50" s="194"/>
      <c r="U50" s="194"/>
      <c r="V50" s="194"/>
      <c r="W50" s="194"/>
      <c r="X50" s="194"/>
      <c r="Y50" s="194"/>
      <c r="Z50" s="194"/>
      <c r="AA50" s="194"/>
      <c r="AB50" s="194"/>
      <c r="AC50" s="194"/>
      <c r="AD50" s="194"/>
      <c r="AE50" s="194"/>
      <c r="AF50" s="194"/>
      <c r="AG50" s="194"/>
      <c r="AH50" s="194"/>
      <c r="AI50" s="194"/>
      <c r="AJ50" s="194"/>
      <c r="AK50" s="194"/>
      <c r="AL50" s="194"/>
      <c r="AM50" s="194"/>
      <c r="AN50" s="194"/>
    </row>
    <row r="51" spans="1:40" ht="15.75" customHeight="1">
      <c r="A51" s="194"/>
      <c r="B51" s="521" t="s">
        <v>467</v>
      </c>
      <c r="C51" s="195"/>
      <c r="D51" s="194"/>
      <c r="E51" s="194"/>
      <c r="F51" s="195"/>
      <c r="G51" s="195"/>
      <c r="H51" s="194"/>
      <c r="I51" s="194"/>
      <c r="J51" s="194"/>
      <c r="K51" s="195"/>
      <c r="L51" s="194"/>
      <c r="M51" s="194"/>
      <c r="N51" s="194"/>
      <c r="O51" s="194"/>
      <c r="P51" s="194"/>
      <c r="Q51" s="194"/>
      <c r="R51" s="194"/>
      <c r="S51" s="194"/>
      <c r="T51" s="194"/>
      <c r="U51" s="194"/>
      <c r="V51" s="194"/>
      <c r="W51" s="194"/>
      <c r="X51" s="194"/>
      <c r="Y51" s="194"/>
      <c r="Z51" s="194"/>
      <c r="AA51" s="194"/>
      <c r="AB51" s="194"/>
      <c r="AC51" s="194"/>
      <c r="AD51" s="194"/>
      <c r="AE51" s="194"/>
      <c r="AF51" s="194"/>
      <c r="AG51" s="194"/>
      <c r="AH51" s="194"/>
      <c r="AI51" s="194"/>
      <c r="AJ51" s="194"/>
      <c r="AK51" s="194"/>
      <c r="AL51" s="194"/>
      <c r="AM51" s="194"/>
      <c r="AN51" s="194"/>
    </row>
    <row r="52" spans="1:40" ht="15.75" customHeight="1">
      <c r="A52" s="194"/>
      <c r="B52" s="521" t="s">
        <v>468</v>
      </c>
      <c r="C52" s="195"/>
      <c r="D52" s="194"/>
      <c r="E52" s="194"/>
      <c r="F52" s="195"/>
      <c r="G52" s="195"/>
      <c r="H52" s="194"/>
      <c r="I52" s="194"/>
      <c r="J52" s="194"/>
      <c r="K52" s="195"/>
      <c r="L52" s="194"/>
      <c r="M52" s="194"/>
      <c r="N52" s="194"/>
      <c r="O52" s="194"/>
      <c r="P52" s="194"/>
      <c r="Q52" s="194"/>
      <c r="R52" s="194"/>
      <c r="S52" s="194"/>
      <c r="T52" s="194"/>
      <c r="U52" s="194"/>
      <c r="V52" s="194"/>
      <c r="W52" s="194"/>
      <c r="X52" s="194"/>
      <c r="Y52" s="194"/>
      <c r="Z52" s="194"/>
      <c r="AA52" s="194"/>
      <c r="AB52" s="194"/>
      <c r="AC52" s="194"/>
      <c r="AD52" s="194"/>
      <c r="AE52" s="194"/>
      <c r="AF52" s="194"/>
      <c r="AG52" s="194"/>
      <c r="AH52" s="194"/>
      <c r="AI52" s="194"/>
      <c r="AJ52" s="194"/>
      <c r="AK52" s="194"/>
      <c r="AL52" s="194"/>
      <c r="AM52" s="194"/>
      <c r="AN52" s="194"/>
    </row>
    <row r="53" spans="1:40" ht="15.75" customHeight="1">
      <c r="A53" s="194"/>
      <c r="B53" s="521" t="s">
        <v>469</v>
      </c>
      <c r="C53" s="195"/>
      <c r="D53" s="194"/>
      <c r="E53" s="194"/>
      <c r="F53" s="195"/>
      <c r="G53" s="195"/>
      <c r="H53" s="194"/>
      <c r="I53" s="194"/>
      <c r="J53" s="194"/>
      <c r="K53" s="195"/>
      <c r="L53" s="194"/>
      <c r="M53" s="194"/>
      <c r="N53" s="194"/>
      <c r="O53" s="194"/>
      <c r="P53" s="194"/>
      <c r="Q53" s="194"/>
      <c r="R53" s="194"/>
      <c r="S53" s="194"/>
      <c r="T53" s="194"/>
      <c r="U53" s="194"/>
      <c r="V53" s="194"/>
      <c r="W53" s="194"/>
      <c r="X53" s="194"/>
      <c r="Y53" s="194"/>
      <c r="Z53" s="194"/>
      <c r="AA53" s="194"/>
      <c r="AB53" s="194"/>
      <c r="AC53" s="194"/>
      <c r="AD53" s="194"/>
      <c r="AE53" s="194"/>
      <c r="AF53" s="194"/>
      <c r="AG53" s="194"/>
      <c r="AH53" s="194"/>
      <c r="AI53" s="194"/>
      <c r="AJ53" s="194"/>
      <c r="AK53" s="194"/>
      <c r="AL53" s="194"/>
      <c r="AM53" s="194"/>
      <c r="AN53" s="194"/>
    </row>
    <row r="54" spans="1:40" ht="15.75" customHeight="1">
      <c r="A54" s="194"/>
      <c r="B54" s="521" t="s">
        <v>470</v>
      </c>
      <c r="C54" s="195"/>
      <c r="D54" s="194"/>
      <c r="E54" s="194"/>
      <c r="F54" s="195"/>
      <c r="G54" s="195"/>
      <c r="H54" s="194"/>
      <c r="I54" s="194"/>
      <c r="J54" s="194"/>
      <c r="K54" s="195"/>
      <c r="L54" s="194"/>
      <c r="M54" s="194"/>
      <c r="N54" s="194"/>
      <c r="O54" s="194"/>
      <c r="P54" s="194"/>
      <c r="Q54" s="194"/>
      <c r="R54" s="194"/>
      <c r="S54" s="194"/>
      <c r="T54" s="194"/>
      <c r="U54" s="194"/>
      <c r="V54" s="194"/>
      <c r="W54" s="194"/>
      <c r="X54" s="194"/>
      <c r="Y54" s="194"/>
      <c r="Z54" s="194"/>
      <c r="AA54" s="194"/>
      <c r="AB54" s="194"/>
      <c r="AC54" s="194"/>
      <c r="AD54" s="194"/>
      <c r="AE54" s="194"/>
      <c r="AF54" s="194"/>
      <c r="AG54" s="194"/>
      <c r="AH54" s="194"/>
      <c r="AI54" s="194"/>
      <c r="AJ54" s="194"/>
      <c r="AK54" s="194"/>
      <c r="AL54" s="194"/>
      <c r="AM54" s="194"/>
      <c r="AN54" s="194"/>
    </row>
    <row r="55" spans="1:40" ht="15.75" customHeight="1">
      <c r="A55" s="194"/>
      <c r="B55" s="521" t="s">
        <v>471</v>
      </c>
      <c r="C55" s="195"/>
      <c r="D55" s="194"/>
      <c r="E55" s="194"/>
      <c r="F55" s="195"/>
      <c r="G55" s="195"/>
      <c r="H55" s="194"/>
      <c r="I55" s="194"/>
      <c r="J55" s="194"/>
      <c r="K55" s="195"/>
      <c r="L55" s="194"/>
      <c r="M55" s="194"/>
      <c r="N55" s="194"/>
      <c r="O55" s="194"/>
      <c r="P55" s="194"/>
      <c r="Q55" s="194"/>
      <c r="R55" s="194"/>
      <c r="S55" s="194"/>
      <c r="T55" s="194"/>
      <c r="U55" s="194"/>
      <c r="V55" s="194"/>
      <c r="W55" s="194"/>
      <c r="X55" s="194"/>
      <c r="Y55" s="194"/>
      <c r="Z55" s="194"/>
      <c r="AA55" s="194"/>
      <c r="AB55" s="194"/>
      <c r="AC55" s="194"/>
      <c r="AD55" s="194"/>
      <c r="AE55" s="194"/>
      <c r="AF55" s="194"/>
      <c r="AG55" s="194"/>
      <c r="AH55" s="194"/>
      <c r="AI55" s="194"/>
      <c r="AJ55" s="194"/>
      <c r="AK55" s="194"/>
      <c r="AL55" s="194"/>
      <c r="AM55" s="194"/>
      <c r="AN55" s="194"/>
    </row>
    <row r="56" spans="1:40" ht="15.75" customHeight="1">
      <c r="A56" s="194"/>
      <c r="B56" s="521" t="s">
        <v>472</v>
      </c>
      <c r="C56" s="195"/>
      <c r="D56" s="194"/>
      <c r="E56" s="194"/>
      <c r="F56" s="195"/>
      <c r="G56" s="195"/>
      <c r="H56" s="194"/>
      <c r="I56" s="194"/>
      <c r="J56" s="194"/>
      <c r="K56" s="195"/>
      <c r="L56" s="194"/>
      <c r="M56" s="194"/>
      <c r="N56" s="194"/>
      <c r="O56" s="194"/>
      <c r="P56" s="194"/>
      <c r="Q56" s="194"/>
      <c r="R56" s="194"/>
      <c r="S56" s="194"/>
      <c r="T56" s="194"/>
      <c r="U56" s="194"/>
      <c r="V56" s="194"/>
      <c r="W56" s="194"/>
      <c r="X56" s="194"/>
      <c r="Y56" s="194"/>
      <c r="Z56" s="194"/>
      <c r="AA56" s="194"/>
      <c r="AB56" s="194"/>
      <c r="AC56" s="194"/>
      <c r="AD56" s="194"/>
      <c r="AE56" s="194"/>
      <c r="AF56" s="194"/>
      <c r="AG56" s="194"/>
      <c r="AH56" s="194"/>
      <c r="AI56" s="194"/>
      <c r="AJ56" s="194"/>
      <c r="AK56" s="194"/>
      <c r="AL56" s="194"/>
      <c r="AM56" s="194"/>
      <c r="AN56" s="194"/>
    </row>
    <row r="57" spans="1:40" ht="15.75" customHeight="1">
      <c r="A57" s="194"/>
      <c r="B57" s="521" t="s">
        <v>473</v>
      </c>
      <c r="C57" s="195"/>
      <c r="D57" s="194"/>
      <c r="E57" s="194"/>
      <c r="F57" s="195"/>
      <c r="G57" s="195"/>
      <c r="H57" s="194"/>
      <c r="I57" s="194"/>
      <c r="J57" s="194"/>
      <c r="K57" s="195"/>
      <c r="L57" s="194"/>
      <c r="M57" s="194"/>
      <c r="N57" s="194"/>
      <c r="O57" s="194"/>
      <c r="P57" s="194"/>
      <c r="Q57" s="194"/>
      <c r="R57" s="194"/>
      <c r="S57" s="194"/>
      <c r="T57" s="194"/>
      <c r="U57" s="194"/>
      <c r="V57" s="194"/>
      <c r="W57" s="194"/>
      <c r="X57" s="194"/>
      <c r="Y57" s="194"/>
      <c r="Z57" s="194"/>
      <c r="AA57" s="194"/>
      <c r="AB57" s="194"/>
      <c r="AC57" s="194"/>
      <c r="AD57" s="194"/>
      <c r="AE57" s="194"/>
      <c r="AF57" s="194"/>
      <c r="AG57" s="194"/>
      <c r="AH57" s="194"/>
      <c r="AI57" s="194"/>
      <c r="AJ57" s="194"/>
      <c r="AK57" s="194"/>
      <c r="AL57" s="194"/>
      <c r="AM57" s="194"/>
      <c r="AN57" s="194"/>
    </row>
    <row r="58" spans="1:40" ht="15.75" customHeight="1">
      <c r="A58" s="194"/>
      <c r="B58" s="521" t="s">
        <v>474</v>
      </c>
      <c r="C58" s="195"/>
      <c r="D58" s="194"/>
      <c r="E58" s="194"/>
      <c r="F58" s="195"/>
      <c r="G58" s="195"/>
      <c r="H58" s="194"/>
      <c r="I58" s="194"/>
      <c r="J58" s="194"/>
      <c r="K58" s="195"/>
      <c r="L58" s="194"/>
      <c r="M58" s="194"/>
      <c r="N58" s="194"/>
      <c r="O58" s="194"/>
      <c r="P58" s="194"/>
      <c r="Q58" s="194"/>
      <c r="R58" s="194"/>
      <c r="S58" s="194"/>
      <c r="T58" s="194"/>
      <c r="U58" s="194"/>
      <c r="V58" s="194"/>
      <c r="W58" s="194"/>
      <c r="X58" s="194"/>
      <c r="Y58" s="194"/>
      <c r="Z58" s="194"/>
      <c r="AA58" s="194"/>
      <c r="AB58" s="194"/>
      <c r="AC58" s="194"/>
      <c r="AD58" s="194"/>
      <c r="AE58" s="194"/>
      <c r="AF58" s="194"/>
      <c r="AG58" s="194"/>
      <c r="AH58" s="194"/>
      <c r="AI58" s="194"/>
      <c r="AJ58" s="194"/>
      <c r="AK58" s="194"/>
      <c r="AL58" s="194"/>
      <c r="AM58" s="194"/>
      <c r="AN58" s="194"/>
    </row>
    <row r="59" spans="1:40" ht="15.75" customHeight="1">
      <c r="A59" s="194"/>
      <c r="B59" s="521" t="s">
        <v>475</v>
      </c>
      <c r="C59" s="195"/>
      <c r="D59" s="194"/>
      <c r="E59" s="194"/>
      <c r="F59" s="195"/>
      <c r="G59" s="195"/>
      <c r="H59" s="194"/>
      <c r="I59" s="194"/>
      <c r="J59" s="194"/>
      <c r="K59" s="195"/>
      <c r="L59" s="194"/>
      <c r="M59" s="194"/>
      <c r="N59" s="194"/>
      <c r="O59" s="194"/>
      <c r="P59" s="194"/>
      <c r="Q59" s="194"/>
      <c r="R59" s="194"/>
      <c r="S59" s="194"/>
      <c r="T59" s="194"/>
      <c r="U59" s="194"/>
      <c r="V59" s="194"/>
      <c r="W59" s="194"/>
      <c r="X59" s="194"/>
      <c r="Y59" s="194"/>
      <c r="Z59" s="194"/>
      <c r="AA59" s="194"/>
      <c r="AB59" s="194"/>
      <c r="AC59" s="194"/>
      <c r="AD59" s="194"/>
      <c r="AE59" s="194"/>
      <c r="AF59" s="194"/>
      <c r="AG59" s="194"/>
      <c r="AH59" s="194"/>
      <c r="AI59" s="194"/>
      <c r="AJ59" s="194"/>
      <c r="AK59" s="194"/>
      <c r="AL59" s="194"/>
      <c r="AM59" s="194"/>
      <c r="AN59" s="194"/>
    </row>
    <row r="60" spans="1:40" ht="15.75" customHeight="1">
      <c r="A60" s="194"/>
      <c r="B60" s="521" t="s">
        <v>476</v>
      </c>
      <c r="C60" s="195"/>
      <c r="D60" s="194"/>
      <c r="E60" s="194"/>
      <c r="F60" s="195"/>
      <c r="G60" s="195"/>
      <c r="H60" s="194"/>
      <c r="I60" s="194"/>
      <c r="J60" s="194"/>
      <c r="K60" s="195"/>
      <c r="L60" s="194"/>
      <c r="M60" s="194"/>
      <c r="N60" s="194"/>
      <c r="O60" s="194"/>
      <c r="P60" s="194"/>
      <c r="Q60" s="194"/>
      <c r="R60" s="194"/>
      <c r="S60" s="194"/>
      <c r="T60" s="194"/>
      <c r="U60" s="194"/>
      <c r="V60" s="194"/>
      <c r="W60" s="194"/>
      <c r="X60" s="194"/>
      <c r="Y60" s="194"/>
      <c r="Z60" s="194"/>
      <c r="AA60" s="194"/>
      <c r="AB60" s="194"/>
      <c r="AC60" s="194"/>
      <c r="AD60" s="194"/>
      <c r="AE60" s="194"/>
      <c r="AF60" s="194"/>
      <c r="AG60" s="194"/>
      <c r="AH60" s="194"/>
      <c r="AI60" s="194"/>
      <c r="AJ60" s="194"/>
      <c r="AK60" s="194"/>
      <c r="AL60" s="194"/>
      <c r="AM60" s="194"/>
      <c r="AN60" s="194"/>
    </row>
    <row r="61" spans="1:40" ht="15.75" customHeight="1">
      <c r="A61" s="194"/>
      <c r="B61" s="521" t="s">
        <v>477</v>
      </c>
      <c r="C61" s="195"/>
      <c r="D61" s="194"/>
      <c r="E61" s="194"/>
      <c r="F61" s="195"/>
      <c r="G61" s="195"/>
      <c r="H61" s="194"/>
      <c r="I61" s="194"/>
      <c r="J61" s="194"/>
      <c r="K61" s="195"/>
      <c r="L61" s="194"/>
      <c r="M61" s="194"/>
      <c r="N61" s="194"/>
      <c r="O61" s="194"/>
      <c r="P61" s="194"/>
      <c r="Q61" s="194"/>
      <c r="R61" s="194"/>
      <c r="S61" s="194"/>
      <c r="T61" s="194"/>
      <c r="U61" s="194"/>
      <c r="V61" s="194"/>
      <c r="W61" s="194"/>
      <c r="X61" s="194"/>
      <c r="Y61" s="194"/>
      <c r="Z61" s="194"/>
      <c r="AA61" s="194"/>
      <c r="AB61" s="194"/>
      <c r="AC61" s="194"/>
      <c r="AD61" s="194"/>
      <c r="AE61" s="194"/>
      <c r="AF61" s="194"/>
      <c r="AG61" s="194"/>
      <c r="AH61" s="194"/>
      <c r="AI61" s="194"/>
      <c r="AJ61" s="194"/>
      <c r="AK61" s="194"/>
      <c r="AL61" s="194"/>
      <c r="AM61" s="194"/>
      <c r="AN61" s="194"/>
    </row>
    <row r="62" spans="1:40" ht="15.75" customHeight="1">
      <c r="A62" s="194"/>
      <c r="B62" s="521" t="s">
        <v>478</v>
      </c>
      <c r="C62" s="195"/>
      <c r="D62" s="194"/>
      <c r="E62" s="194"/>
      <c r="F62" s="195"/>
      <c r="G62" s="195"/>
      <c r="H62" s="194"/>
      <c r="I62" s="194"/>
      <c r="J62" s="194"/>
      <c r="K62" s="195"/>
      <c r="L62" s="194"/>
      <c r="M62" s="194"/>
      <c r="N62" s="194"/>
      <c r="O62" s="194"/>
      <c r="P62" s="194"/>
      <c r="Q62" s="194"/>
      <c r="R62" s="194"/>
      <c r="S62" s="194"/>
      <c r="T62" s="194"/>
      <c r="U62" s="194"/>
      <c r="V62" s="194"/>
      <c r="W62" s="194"/>
      <c r="X62" s="194"/>
      <c r="Y62" s="194"/>
      <c r="Z62" s="194"/>
      <c r="AA62" s="194"/>
      <c r="AB62" s="194"/>
      <c r="AC62" s="194"/>
      <c r="AD62" s="194"/>
      <c r="AE62" s="194"/>
      <c r="AF62" s="194"/>
      <c r="AG62" s="194"/>
      <c r="AH62" s="194"/>
      <c r="AI62" s="194"/>
      <c r="AJ62" s="194"/>
      <c r="AK62" s="194"/>
      <c r="AL62" s="194"/>
      <c r="AM62" s="194"/>
      <c r="AN62" s="194"/>
    </row>
    <row r="63" spans="1:40" ht="15.75" customHeight="1">
      <c r="A63" s="194"/>
      <c r="B63" s="521" t="s">
        <v>479</v>
      </c>
      <c r="C63" s="195"/>
      <c r="D63" s="194"/>
      <c r="E63" s="194"/>
      <c r="F63" s="195"/>
      <c r="G63" s="195"/>
      <c r="H63" s="194"/>
      <c r="I63" s="194"/>
      <c r="J63" s="194"/>
      <c r="K63" s="195"/>
      <c r="L63" s="194"/>
      <c r="M63" s="194"/>
      <c r="N63" s="194"/>
      <c r="O63" s="194"/>
      <c r="P63" s="194"/>
      <c r="Q63" s="194"/>
      <c r="R63" s="194"/>
      <c r="S63" s="194"/>
      <c r="T63" s="194"/>
      <c r="U63" s="194"/>
      <c r="V63" s="194"/>
      <c r="W63" s="194"/>
      <c r="X63" s="194"/>
      <c r="Y63" s="194"/>
      <c r="Z63" s="194"/>
      <c r="AA63" s="194"/>
      <c r="AB63" s="194"/>
      <c r="AC63" s="194"/>
      <c r="AD63" s="194"/>
      <c r="AE63" s="194"/>
      <c r="AF63" s="194"/>
      <c r="AG63" s="194"/>
      <c r="AH63" s="194"/>
      <c r="AI63" s="194"/>
      <c r="AJ63" s="194"/>
      <c r="AK63" s="194"/>
      <c r="AL63" s="194"/>
      <c r="AM63" s="194"/>
      <c r="AN63" s="194"/>
    </row>
    <row r="64" spans="1:40" ht="15.75" customHeight="1">
      <c r="A64" s="194"/>
      <c r="B64" s="521" t="s">
        <v>480</v>
      </c>
      <c r="C64" s="195"/>
      <c r="D64" s="194"/>
      <c r="E64" s="194"/>
      <c r="F64" s="195"/>
      <c r="G64" s="195"/>
      <c r="H64" s="194"/>
      <c r="I64" s="194"/>
      <c r="J64" s="194"/>
      <c r="K64" s="195"/>
      <c r="L64" s="194"/>
      <c r="M64" s="194"/>
      <c r="N64" s="194"/>
      <c r="O64" s="194"/>
      <c r="P64" s="194"/>
      <c r="Q64" s="194"/>
      <c r="R64" s="194"/>
      <c r="S64" s="194"/>
      <c r="T64" s="194"/>
      <c r="U64" s="194"/>
      <c r="V64" s="194"/>
      <c r="W64" s="194"/>
      <c r="X64" s="194"/>
      <c r="Y64" s="194"/>
      <c r="Z64" s="194"/>
      <c r="AA64" s="194"/>
      <c r="AB64" s="194"/>
      <c r="AC64" s="194"/>
      <c r="AD64" s="194"/>
      <c r="AE64" s="194"/>
      <c r="AF64" s="194"/>
      <c r="AG64" s="194"/>
      <c r="AH64" s="194"/>
      <c r="AI64" s="194"/>
      <c r="AJ64" s="194"/>
      <c r="AK64" s="194"/>
      <c r="AL64" s="194"/>
      <c r="AM64" s="194"/>
      <c r="AN64" s="194"/>
    </row>
    <row r="65" spans="1:40" ht="15.75" customHeight="1">
      <c r="A65" s="194"/>
      <c r="B65" s="521" t="s">
        <v>481</v>
      </c>
      <c r="C65" s="195"/>
      <c r="D65" s="194"/>
      <c r="E65" s="194"/>
      <c r="F65" s="195"/>
      <c r="G65" s="195"/>
      <c r="H65" s="194"/>
      <c r="I65" s="194"/>
      <c r="J65" s="194"/>
      <c r="K65" s="195"/>
      <c r="L65" s="194"/>
      <c r="M65" s="194"/>
      <c r="N65" s="194"/>
      <c r="O65" s="194"/>
      <c r="P65" s="194"/>
      <c r="Q65" s="194"/>
      <c r="R65" s="194"/>
      <c r="S65" s="194"/>
      <c r="T65" s="194"/>
      <c r="U65" s="194"/>
      <c r="V65" s="194"/>
      <c r="W65" s="194"/>
      <c r="X65" s="194"/>
      <c r="Y65" s="194"/>
      <c r="Z65" s="194"/>
      <c r="AA65" s="194"/>
      <c r="AB65" s="194"/>
      <c r="AC65" s="194"/>
      <c r="AD65" s="194"/>
      <c r="AE65" s="194"/>
      <c r="AF65" s="194"/>
      <c r="AG65" s="194"/>
      <c r="AH65" s="194"/>
      <c r="AI65" s="194"/>
      <c r="AJ65" s="194"/>
      <c r="AK65" s="194"/>
      <c r="AL65" s="194"/>
      <c r="AM65" s="194"/>
      <c r="AN65" s="194"/>
    </row>
    <row r="66" spans="1:40" ht="15.75" customHeight="1">
      <c r="A66" s="194"/>
      <c r="B66" s="521" t="s">
        <v>482</v>
      </c>
      <c r="C66" s="195"/>
      <c r="D66" s="194"/>
      <c r="E66" s="194"/>
      <c r="F66" s="195"/>
      <c r="G66" s="195"/>
      <c r="H66" s="194"/>
      <c r="I66" s="194"/>
      <c r="J66" s="194"/>
      <c r="K66" s="195"/>
      <c r="L66" s="194"/>
      <c r="M66" s="194"/>
      <c r="N66" s="194"/>
      <c r="O66" s="194"/>
      <c r="P66" s="194"/>
      <c r="Q66" s="194"/>
      <c r="R66" s="194"/>
      <c r="S66" s="194"/>
      <c r="T66" s="194"/>
      <c r="U66" s="194"/>
      <c r="V66" s="194"/>
      <c r="W66" s="194"/>
      <c r="X66" s="194"/>
      <c r="Y66" s="194"/>
      <c r="Z66" s="194"/>
      <c r="AA66" s="194"/>
      <c r="AB66" s="194"/>
      <c r="AC66" s="194"/>
      <c r="AD66" s="194"/>
      <c r="AE66" s="194"/>
      <c r="AF66" s="194"/>
      <c r="AG66" s="194"/>
      <c r="AH66" s="194"/>
      <c r="AI66" s="194"/>
      <c r="AJ66" s="194"/>
      <c r="AK66" s="194"/>
      <c r="AL66" s="194"/>
      <c r="AM66" s="194"/>
      <c r="AN66" s="194"/>
    </row>
    <row r="67" spans="1:40" ht="15.75" customHeight="1">
      <c r="A67" s="194"/>
      <c r="B67" s="521" t="s">
        <v>483</v>
      </c>
      <c r="C67" s="195"/>
      <c r="D67" s="194"/>
      <c r="E67" s="194"/>
      <c r="F67" s="195"/>
      <c r="G67" s="195"/>
      <c r="H67" s="194"/>
      <c r="I67" s="194"/>
      <c r="J67" s="194"/>
      <c r="K67" s="195"/>
      <c r="L67" s="194"/>
      <c r="M67" s="194"/>
      <c r="N67" s="194"/>
      <c r="O67" s="194"/>
      <c r="P67" s="194"/>
      <c r="Q67" s="194"/>
      <c r="R67" s="194"/>
      <c r="S67" s="194"/>
      <c r="T67" s="194"/>
      <c r="U67" s="194"/>
      <c r="V67" s="194"/>
      <c r="W67" s="194"/>
      <c r="X67" s="194"/>
      <c r="Y67" s="194"/>
      <c r="Z67" s="194"/>
      <c r="AA67" s="194"/>
      <c r="AB67" s="194"/>
      <c r="AC67" s="194"/>
      <c r="AD67" s="194"/>
      <c r="AE67" s="194"/>
      <c r="AF67" s="194"/>
      <c r="AG67" s="194"/>
      <c r="AH67" s="194"/>
      <c r="AI67" s="194"/>
      <c r="AJ67" s="194"/>
      <c r="AK67" s="194"/>
      <c r="AL67" s="194"/>
      <c r="AM67" s="194"/>
      <c r="AN67" s="194"/>
    </row>
    <row r="68" spans="1:40" ht="15.75" customHeight="1">
      <c r="A68" s="194"/>
      <c r="B68" s="521" t="s">
        <v>484</v>
      </c>
      <c r="C68" s="195"/>
      <c r="D68" s="194"/>
      <c r="E68" s="194"/>
      <c r="F68" s="195"/>
      <c r="G68" s="195"/>
      <c r="H68" s="194"/>
      <c r="I68" s="194"/>
      <c r="J68" s="194"/>
      <c r="K68" s="195"/>
      <c r="L68" s="194"/>
      <c r="M68" s="194"/>
      <c r="N68" s="194"/>
      <c r="O68" s="194"/>
      <c r="P68" s="194"/>
      <c r="Q68" s="194"/>
      <c r="R68" s="194"/>
      <c r="S68" s="194"/>
      <c r="T68" s="194"/>
      <c r="U68" s="194"/>
      <c r="V68" s="194"/>
      <c r="W68" s="194"/>
      <c r="X68" s="194"/>
      <c r="Y68" s="194"/>
      <c r="Z68" s="194"/>
      <c r="AA68" s="194"/>
      <c r="AB68" s="194"/>
      <c r="AC68" s="194"/>
      <c r="AD68" s="194"/>
      <c r="AE68" s="194"/>
      <c r="AF68" s="194"/>
      <c r="AG68" s="194"/>
      <c r="AH68" s="194"/>
      <c r="AI68" s="194"/>
      <c r="AJ68" s="194"/>
      <c r="AK68" s="194"/>
      <c r="AL68" s="194"/>
      <c r="AM68" s="194"/>
      <c r="AN68" s="194"/>
    </row>
    <row r="69" spans="1:40" ht="15.75" customHeight="1">
      <c r="A69" s="194"/>
      <c r="B69" s="521" t="s">
        <v>485</v>
      </c>
      <c r="C69" s="195"/>
      <c r="D69" s="194"/>
      <c r="E69" s="194"/>
      <c r="F69" s="195"/>
      <c r="G69" s="195"/>
      <c r="H69" s="194"/>
      <c r="I69" s="194"/>
      <c r="J69" s="194"/>
      <c r="K69" s="195"/>
      <c r="L69" s="194"/>
      <c r="M69" s="194"/>
      <c r="N69" s="194"/>
      <c r="O69" s="194"/>
      <c r="P69" s="194"/>
      <c r="Q69" s="194"/>
      <c r="R69" s="194"/>
      <c r="S69" s="194"/>
      <c r="T69" s="194"/>
      <c r="U69" s="194"/>
      <c r="V69" s="194"/>
      <c r="W69" s="194"/>
      <c r="X69" s="194"/>
      <c r="Y69" s="194"/>
      <c r="Z69" s="194"/>
      <c r="AA69" s="194"/>
      <c r="AB69" s="194"/>
      <c r="AC69" s="194"/>
      <c r="AD69" s="194"/>
      <c r="AE69" s="194"/>
      <c r="AF69" s="194"/>
      <c r="AG69" s="194"/>
      <c r="AH69" s="194"/>
      <c r="AI69" s="194"/>
      <c r="AJ69" s="194"/>
      <c r="AK69" s="194"/>
      <c r="AL69" s="194"/>
      <c r="AM69" s="194"/>
      <c r="AN69" s="194"/>
    </row>
    <row r="70" spans="1:40" ht="15.75" customHeight="1">
      <c r="A70" s="194"/>
      <c r="B70" s="195"/>
      <c r="C70" s="195"/>
      <c r="D70" s="194"/>
      <c r="E70" s="194"/>
      <c r="F70" s="195"/>
      <c r="G70" s="195"/>
      <c r="H70" s="194"/>
      <c r="I70" s="194"/>
      <c r="J70" s="194"/>
      <c r="K70" s="195"/>
      <c r="L70" s="194"/>
      <c r="M70" s="194"/>
      <c r="N70" s="194"/>
      <c r="O70" s="194"/>
      <c r="P70" s="194"/>
      <c r="Q70" s="194"/>
      <c r="R70" s="194"/>
      <c r="S70" s="194"/>
      <c r="T70" s="194"/>
      <c r="U70" s="194"/>
      <c r="V70" s="194"/>
      <c r="W70" s="194"/>
      <c r="X70" s="194"/>
      <c r="Y70" s="194"/>
      <c r="Z70" s="194"/>
      <c r="AA70" s="194"/>
      <c r="AB70" s="194"/>
      <c r="AC70" s="194"/>
      <c r="AD70" s="194"/>
      <c r="AE70" s="194"/>
      <c r="AF70" s="194"/>
      <c r="AG70" s="194"/>
      <c r="AH70" s="194"/>
      <c r="AI70" s="194"/>
      <c r="AJ70" s="194"/>
      <c r="AK70" s="194"/>
      <c r="AL70" s="194"/>
      <c r="AM70" s="194"/>
      <c r="AN70" s="194"/>
    </row>
    <row r="71" spans="1:40" ht="15.75" customHeight="1">
      <c r="A71" s="194"/>
      <c r="B71" s="195"/>
      <c r="C71" s="195"/>
      <c r="D71" s="194"/>
      <c r="E71" s="194"/>
      <c r="F71" s="195"/>
      <c r="G71" s="195"/>
      <c r="H71" s="194"/>
      <c r="I71" s="194"/>
      <c r="J71" s="194"/>
      <c r="K71" s="195"/>
      <c r="L71" s="194"/>
      <c r="M71" s="194"/>
      <c r="N71" s="194"/>
      <c r="O71" s="194"/>
      <c r="P71" s="194"/>
      <c r="Q71" s="194"/>
      <c r="R71" s="194"/>
      <c r="S71" s="194"/>
      <c r="T71" s="194"/>
      <c r="U71" s="194"/>
      <c r="V71" s="194"/>
      <c r="W71" s="194"/>
      <c r="X71" s="194"/>
      <c r="Y71" s="194"/>
      <c r="Z71" s="194"/>
      <c r="AA71" s="194"/>
      <c r="AB71" s="194"/>
      <c r="AC71" s="194"/>
      <c r="AD71" s="194"/>
      <c r="AE71" s="194"/>
      <c r="AF71" s="194"/>
      <c r="AG71" s="194"/>
      <c r="AH71" s="194"/>
      <c r="AI71" s="194"/>
      <c r="AJ71" s="194"/>
      <c r="AK71" s="194"/>
      <c r="AL71" s="194"/>
      <c r="AM71" s="194"/>
      <c r="AN71" s="194"/>
    </row>
    <row r="72" spans="1:40" ht="15.75" customHeight="1">
      <c r="A72" s="194"/>
      <c r="B72" s="195"/>
      <c r="C72" s="195"/>
      <c r="D72" s="194"/>
      <c r="E72" s="194"/>
      <c r="F72" s="195"/>
      <c r="G72" s="195"/>
      <c r="H72" s="194"/>
      <c r="I72" s="194"/>
      <c r="J72" s="194"/>
      <c r="K72" s="195"/>
      <c r="L72" s="194"/>
      <c r="M72" s="194"/>
      <c r="N72" s="194"/>
      <c r="O72" s="194"/>
      <c r="P72" s="194"/>
      <c r="Q72" s="194"/>
      <c r="R72" s="194"/>
      <c r="S72" s="194"/>
      <c r="T72" s="194"/>
      <c r="U72" s="194"/>
      <c r="V72" s="194"/>
      <c r="W72" s="194"/>
      <c r="X72" s="194"/>
      <c r="Y72" s="194"/>
      <c r="Z72" s="194"/>
      <c r="AA72" s="194"/>
      <c r="AB72" s="194"/>
      <c r="AC72" s="194"/>
      <c r="AD72" s="194"/>
      <c r="AE72" s="194"/>
      <c r="AF72" s="194"/>
      <c r="AG72" s="194"/>
      <c r="AH72" s="194"/>
      <c r="AI72" s="194"/>
      <c r="AJ72" s="194"/>
      <c r="AK72" s="194"/>
      <c r="AL72" s="194"/>
      <c r="AM72" s="194"/>
      <c r="AN72" s="194"/>
    </row>
    <row r="73" spans="1:40" ht="15.75" customHeight="1">
      <c r="A73" s="194"/>
      <c r="B73" s="195"/>
      <c r="C73" s="195"/>
      <c r="D73" s="194"/>
      <c r="E73" s="194"/>
      <c r="F73" s="195"/>
      <c r="G73" s="195"/>
      <c r="H73" s="194"/>
      <c r="I73" s="194"/>
      <c r="J73" s="194"/>
      <c r="K73" s="195"/>
      <c r="L73" s="194"/>
      <c r="M73" s="194"/>
      <c r="N73" s="194"/>
      <c r="O73" s="194"/>
      <c r="P73" s="194"/>
      <c r="Q73" s="194"/>
      <c r="R73" s="194"/>
      <c r="S73" s="194"/>
      <c r="T73" s="194"/>
      <c r="U73" s="194"/>
      <c r="V73" s="194"/>
      <c r="W73" s="194"/>
      <c r="X73" s="194"/>
      <c r="Y73" s="194"/>
      <c r="Z73" s="194"/>
      <c r="AA73" s="194"/>
      <c r="AB73" s="194"/>
      <c r="AC73" s="194"/>
      <c r="AD73" s="194"/>
      <c r="AE73" s="194"/>
      <c r="AF73" s="194"/>
      <c r="AG73" s="194"/>
      <c r="AH73" s="194"/>
      <c r="AI73" s="194"/>
      <c r="AJ73" s="194"/>
      <c r="AK73" s="194"/>
      <c r="AL73" s="194"/>
      <c r="AM73" s="194"/>
      <c r="AN73" s="194"/>
    </row>
    <row r="74" spans="1:40" ht="15.75" customHeight="1">
      <c r="A74" s="194"/>
      <c r="B74" s="195"/>
      <c r="C74" s="195"/>
      <c r="D74" s="194"/>
      <c r="E74" s="194"/>
      <c r="F74" s="195"/>
      <c r="G74" s="195"/>
      <c r="H74" s="194"/>
      <c r="I74" s="194"/>
      <c r="J74" s="194"/>
      <c r="K74" s="195"/>
      <c r="L74" s="194"/>
      <c r="M74" s="194"/>
      <c r="N74" s="194"/>
      <c r="O74" s="194"/>
      <c r="P74" s="194"/>
      <c r="Q74" s="194"/>
      <c r="R74" s="194"/>
      <c r="S74" s="194"/>
      <c r="T74" s="194"/>
      <c r="U74" s="194"/>
      <c r="V74" s="194"/>
      <c r="W74" s="194"/>
      <c r="X74" s="194"/>
      <c r="Y74" s="194"/>
      <c r="Z74" s="194"/>
      <c r="AA74" s="194"/>
      <c r="AB74" s="194"/>
      <c r="AC74" s="194"/>
      <c r="AD74" s="194"/>
      <c r="AE74" s="194"/>
      <c r="AF74" s="194"/>
      <c r="AG74" s="194"/>
      <c r="AH74" s="194"/>
      <c r="AI74" s="194"/>
      <c r="AJ74" s="194"/>
      <c r="AK74" s="194"/>
      <c r="AL74" s="194"/>
      <c r="AM74" s="194"/>
      <c r="AN74" s="194"/>
    </row>
    <row r="75" spans="1:40" ht="15.75" customHeight="1">
      <c r="A75" s="194"/>
      <c r="B75" s="195"/>
      <c r="C75" s="195"/>
      <c r="D75" s="194"/>
      <c r="E75" s="194"/>
      <c r="F75" s="195"/>
      <c r="G75" s="195"/>
      <c r="H75" s="194"/>
      <c r="I75" s="194"/>
      <c r="J75" s="194"/>
      <c r="K75" s="195"/>
      <c r="L75" s="194"/>
      <c r="M75" s="194"/>
      <c r="N75" s="194"/>
      <c r="O75" s="194"/>
      <c r="P75" s="194"/>
      <c r="Q75" s="194"/>
      <c r="R75" s="194"/>
      <c r="S75" s="194"/>
      <c r="T75" s="194"/>
      <c r="U75" s="194"/>
      <c r="V75" s="194"/>
      <c r="W75" s="194"/>
      <c r="X75" s="194"/>
      <c r="Y75" s="194"/>
      <c r="Z75" s="194"/>
      <c r="AA75" s="194"/>
      <c r="AB75" s="194"/>
      <c r="AC75" s="194"/>
      <c r="AD75" s="194"/>
      <c r="AE75" s="194"/>
      <c r="AF75" s="194"/>
      <c r="AG75" s="194"/>
      <c r="AH75" s="194"/>
      <c r="AI75" s="194"/>
      <c r="AJ75" s="194"/>
      <c r="AK75" s="194"/>
      <c r="AL75" s="194"/>
      <c r="AM75" s="194"/>
      <c r="AN75" s="194"/>
    </row>
    <row r="76" spans="1:40" ht="15.75" customHeight="1">
      <c r="A76" s="194"/>
      <c r="B76" s="195"/>
      <c r="C76" s="195"/>
      <c r="D76" s="194"/>
      <c r="E76" s="194"/>
      <c r="F76" s="195"/>
      <c r="G76" s="195"/>
      <c r="H76" s="194"/>
      <c r="I76" s="194"/>
      <c r="J76" s="194"/>
      <c r="K76" s="195"/>
      <c r="L76" s="194"/>
      <c r="M76" s="194"/>
      <c r="N76" s="194"/>
      <c r="O76" s="194"/>
      <c r="P76" s="194"/>
      <c r="Q76" s="194"/>
      <c r="R76" s="194"/>
      <c r="S76" s="194"/>
      <c r="T76" s="194"/>
      <c r="U76" s="194"/>
      <c r="V76" s="194"/>
      <c r="W76" s="194"/>
      <c r="X76" s="194"/>
      <c r="Y76" s="194"/>
      <c r="Z76" s="194"/>
      <c r="AA76" s="194"/>
      <c r="AB76" s="194"/>
      <c r="AC76" s="194"/>
      <c r="AD76" s="194"/>
      <c r="AE76" s="194"/>
      <c r="AF76" s="194"/>
      <c r="AG76" s="194"/>
      <c r="AH76" s="194"/>
      <c r="AI76" s="194"/>
      <c r="AJ76" s="194"/>
      <c r="AK76" s="194"/>
      <c r="AL76" s="194"/>
      <c r="AM76" s="194"/>
      <c r="AN76" s="194"/>
    </row>
    <row r="77" spans="1:40" ht="15.75" customHeight="1">
      <c r="A77" s="194"/>
      <c r="B77" s="195"/>
      <c r="C77" s="195"/>
      <c r="D77" s="194"/>
      <c r="E77" s="194"/>
      <c r="F77" s="195"/>
      <c r="G77" s="195"/>
      <c r="H77" s="194"/>
      <c r="I77" s="194"/>
      <c r="J77" s="194"/>
      <c r="K77" s="195"/>
      <c r="L77" s="194"/>
      <c r="M77" s="194"/>
      <c r="N77" s="194"/>
      <c r="O77" s="194"/>
      <c r="P77" s="194"/>
      <c r="Q77" s="194"/>
      <c r="R77" s="194"/>
      <c r="S77" s="194"/>
      <c r="T77" s="194"/>
      <c r="U77" s="194"/>
      <c r="V77" s="194"/>
      <c r="W77" s="194"/>
      <c r="X77" s="194"/>
      <c r="Y77" s="194"/>
      <c r="Z77" s="194"/>
      <c r="AA77" s="194"/>
      <c r="AB77" s="194"/>
      <c r="AC77" s="194"/>
      <c r="AD77" s="194"/>
      <c r="AE77" s="194"/>
      <c r="AF77" s="194"/>
      <c r="AG77" s="194"/>
      <c r="AH77" s="194"/>
      <c r="AI77" s="194"/>
      <c r="AJ77" s="194"/>
      <c r="AK77" s="194"/>
      <c r="AL77" s="194"/>
      <c r="AM77" s="194"/>
      <c r="AN77" s="194"/>
    </row>
    <row r="78" spans="1:40" ht="15.75" customHeight="1">
      <c r="A78" s="194"/>
      <c r="B78" s="195"/>
      <c r="C78" s="195"/>
      <c r="D78" s="194"/>
      <c r="E78" s="194"/>
      <c r="F78" s="195"/>
      <c r="G78" s="195"/>
      <c r="H78" s="194"/>
      <c r="I78" s="194"/>
      <c r="J78" s="194"/>
      <c r="K78" s="195"/>
      <c r="L78" s="194"/>
      <c r="M78" s="194"/>
      <c r="N78" s="194"/>
      <c r="O78" s="194"/>
      <c r="P78" s="194"/>
      <c r="Q78" s="194"/>
      <c r="R78" s="194"/>
      <c r="S78" s="194"/>
      <c r="T78" s="194"/>
      <c r="U78" s="194"/>
      <c r="V78" s="194"/>
      <c r="W78" s="194"/>
      <c r="X78" s="194"/>
      <c r="Y78" s="194"/>
      <c r="Z78" s="194"/>
      <c r="AA78" s="194"/>
      <c r="AB78" s="194"/>
      <c r="AC78" s="194"/>
      <c r="AD78" s="194"/>
      <c r="AE78" s="194"/>
      <c r="AF78" s="194"/>
      <c r="AG78" s="194"/>
      <c r="AH78" s="194"/>
      <c r="AI78" s="194"/>
      <c r="AJ78" s="194"/>
      <c r="AK78" s="194"/>
      <c r="AL78" s="194"/>
      <c r="AM78" s="194"/>
      <c r="AN78" s="194"/>
    </row>
    <row r="79" spans="1:40" ht="15.75" customHeight="1">
      <c r="A79" s="194"/>
      <c r="B79" s="195"/>
      <c r="C79" s="195"/>
      <c r="D79" s="194"/>
      <c r="E79" s="194"/>
      <c r="F79" s="195"/>
      <c r="G79" s="195"/>
      <c r="H79" s="194"/>
      <c r="I79" s="194"/>
      <c r="J79" s="194"/>
      <c r="K79" s="195"/>
      <c r="L79" s="194"/>
      <c r="M79" s="194"/>
      <c r="N79" s="194"/>
      <c r="O79" s="194"/>
      <c r="P79" s="194"/>
      <c r="Q79" s="194"/>
      <c r="R79" s="194"/>
      <c r="S79" s="194"/>
      <c r="T79" s="194"/>
      <c r="U79" s="194"/>
      <c r="V79" s="194"/>
      <c r="W79" s="194"/>
      <c r="X79" s="194"/>
      <c r="Y79" s="194"/>
      <c r="Z79" s="194"/>
      <c r="AA79" s="194"/>
      <c r="AB79" s="194"/>
      <c r="AC79" s="194"/>
      <c r="AD79" s="194"/>
      <c r="AE79" s="194"/>
      <c r="AF79" s="194"/>
      <c r="AG79" s="194"/>
      <c r="AH79" s="194"/>
      <c r="AI79" s="194"/>
      <c r="AJ79" s="194"/>
      <c r="AK79" s="194"/>
      <c r="AL79" s="194"/>
      <c r="AM79" s="194"/>
      <c r="AN79" s="194"/>
    </row>
    <row r="80" spans="1:40" ht="15.75" customHeight="1">
      <c r="A80" s="194"/>
      <c r="B80" s="195"/>
      <c r="C80" s="195"/>
      <c r="D80" s="194"/>
      <c r="E80" s="194"/>
      <c r="F80" s="195"/>
      <c r="G80" s="195"/>
      <c r="H80" s="194"/>
      <c r="I80" s="194"/>
      <c r="J80" s="194"/>
      <c r="K80" s="195"/>
      <c r="L80" s="194"/>
      <c r="M80" s="194"/>
      <c r="N80" s="194"/>
      <c r="O80" s="194"/>
      <c r="P80" s="194"/>
      <c r="Q80" s="194"/>
      <c r="R80" s="194"/>
      <c r="S80" s="194"/>
      <c r="T80" s="194"/>
      <c r="U80" s="194"/>
      <c r="V80" s="194"/>
      <c r="W80" s="194"/>
      <c r="X80" s="194"/>
      <c r="Y80" s="194"/>
      <c r="Z80" s="194"/>
      <c r="AA80" s="194"/>
      <c r="AB80" s="194"/>
      <c r="AC80" s="194"/>
      <c r="AD80" s="194"/>
      <c r="AE80" s="194"/>
      <c r="AF80" s="194"/>
      <c r="AG80" s="194"/>
      <c r="AH80" s="194"/>
      <c r="AI80" s="194"/>
      <c r="AJ80" s="194"/>
      <c r="AK80" s="194"/>
      <c r="AL80" s="194"/>
      <c r="AM80" s="194"/>
      <c r="AN80" s="194"/>
    </row>
    <row r="81" spans="1:40" ht="15.75" customHeight="1">
      <c r="A81" s="194"/>
      <c r="B81" s="195"/>
      <c r="C81" s="195"/>
      <c r="D81" s="194"/>
      <c r="E81" s="194"/>
      <c r="F81" s="195"/>
      <c r="G81" s="195"/>
      <c r="H81" s="194"/>
      <c r="I81" s="194"/>
      <c r="J81" s="194"/>
      <c r="K81" s="195"/>
      <c r="L81" s="194"/>
      <c r="M81" s="194"/>
      <c r="N81" s="194"/>
      <c r="O81" s="194"/>
      <c r="P81" s="194"/>
      <c r="Q81" s="194"/>
      <c r="R81" s="194"/>
      <c r="S81" s="194"/>
      <c r="T81" s="194"/>
      <c r="U81" s="194"/>
      <c r="V81" s="194"/>
      <c r="W81" s="194"/>
      <c r="X81" s="194"/>
      <c r="Y81" s="194"/>
      <c r="Z81" s="194"/>
      <c r="AA81" s="194"/>
      <c r="AB81" s="194"/>
      <c r="AC81" s="194"/>
      <c r="AD81" s="194"/>
      <c r="AE81" s="194"/>
      <c r="AF81" s="194"/>
      <c r="AG81" s="194"/>
      <c r="AH81" s="194"/>
      <c r="AI81" s="194"/>
      <c r="AJ81" s="194"/>
      <c r="AK81" s="194"/>
      <c r="AL81" s="194"/>
      <c r="AM81" s="194"/>
      <c r="AN81" s="194"/>
    </row>
    <row r="82" spans="1:40" ht="15.75" customHeight="1">
      <c r="A82" s="194"/>
      <c r="B82" s="195"/>
      <c r="C82" s="195"/>
      <c r="D82" s="194"/>
      <c r="E82" s="194"/>
      <c r="F82" s="195"/>
      <c r="G82" s="195"/>
      <c r="H82" s="194"/>
      <c r="I82" s="194"/>
      <c r="J82" s="194"/>
      <c r="K82" s="195"/>
      <c r="L82" s="194"/>
      <c r="M82" s="194"/>
      <c r="N82" s="194"/>
      <c r="O82" s="194"/>
      <c r="P82" s="194"/>
      <c r="Q82" s="194"/>
      <c r="R82" s="194"/>
      <c r="S82" s="194"/>
      <c r="T82" s="194"/>
      <c r="U82" s="194"/>
      <c r="V82" s="194"/>
      <c r="W82" s="194"/>
      <c r="X82" s="194"/>
      <c r="Y82" s="194"/>
      <c r="Z82" s="194"/>
      <c r="AA82" s="194"/>
      <c r="AB82" s="194"/>
      <c r="AC82" s="194"/>
      <c r="AD82" s="194"/>
      <c r="AE82" s="194"/>
      <c r="AF82" s="194"/>
      <c r="AG82" s="194"/>
      <c r="AH82" s="194"/>
      <c r="AI82" s="194"/>
      <c r="AJ82" s="194"/>
      <c r="AK82" s="194"/>
      <c r="AL82" s="194"/>
      <c r="AM82" s="194"/>
      <c r="AN82" s="194"/>
    </row>
    <row r="83" spans="1:40" ht="15.75" customHeight="1">
      <c r="A83" s="194"/>
      <c r="B83" s="195"/>
      <c r="C83" s="195"/>
      <c r="D83" s="194"/>
      <c r="E83" s="194"/>
      <c r="F83" s="195"/>
      <c r="G83" s="195"/>
      <c r="H83" s="194"/>
      <c r="I83" s="194"/>
      <c r="J83" s="194"/>
      <c r="K83" s="195"/>
      <c r="L83" s="194"/>
      <c r="M83" s="194"/>
      <c r="N83" s="194"/>
      <c r="O83" s="194"/>
      <c r="P83" s="194"/>
      <c r="Q83" s="194"/>
      <c r="R83" s="194"/>
      <c r="S83" s="194"/>
      <c r="T83" s="194"/>
      <c r="U83" s="194"/>
      <c r="V83" s="194"/>
      <c r="W83" s="194"/>
      <c r="X83" s="194"/>
      <c r="Y83" s="194"/>
      <c r="Z83" s="194"/>
      <c r="AA83" s="194"/>
      <c r="AB83" s="194"/>
      <c r="AC83" s="194"/>
      <c r="AD83" s="194"/>
      <c r="AE83" s="194"/>
      <c r="AF83" s="194"/>
      <c r="AG83" s="194"/>
      <c r="AH83" s="194"/>
      <c r="AI83" s="194"/>
      <c r="AJ83" s="194"/>
      <c r="AK83" s="194"/>
      <c r="AL83" s="194"/>
      <c r="AM83" s="194"/>
      <c r="AN83" s="194"/>
    </row>
    <row r="84" spans="1:40" ht="15.75" customHeight="1">
      <c r="A84" s="194"/>
      <c r="B84" s="195"/>
      <c r="C84" s="195"/>
      <c r="D84" s="194"/>
      <c r="E84" s="194"/>
      <c r="F84" s="195"/>
      <c r="G84" s="195"/>
      <c r="H84" s="194"/>
      <c r="I84" s="194"/>
      <c r="J84" s="194"/>
      <c r="K84" s="195"/>
      <c r="L84" s="194"/>
      <c r="M84" s="194"/>
      <c r="N84" s="194"/>
      <c r="O84" s="194"/>
      <c r="P84" s="194"/>
      <c r="Q84" s="194"/>
      <c r="R84" s="194"/>
      <c r="S84" s="194"/>
      <c r="T84" s="194"/>
      <c r="U84" s="194"/>
      <c r="V84" s="194"/>
      <c r="W84" s="194"/>
      <c r="X84" s="194"/>
      <c r="Y84" s="194"/>
      <c r="Z84" s="194"/>
      <c r="AA84" s="194"/>
      <c r="AB84" s="194"/>
      <c r="AC84" s="194"/>
      <c r="AD84" s="194"/>
      <c r="AE84" s="194"/>
      <c r="AF84" s="194"/>
      <c r="AG84" s="194"/>
      <c r="AH84" s="194"/>
      <c r="AI84" s="194"/>
      <c r="AJ84" s="194"/>
      <c r="AK84" s="194"/>
      <c r="AL84" s="194"/>
      <c r="AM84" s="194"/>
      <c r="AN84" s="194"/>
    </row>
    <row r="85" spans="1:40" ht="15.75" customHeight="1">
      <c r="A85" s="194"/>
      <c r="B85" s="195"/>
      <c r="C85" s="195"/>
      <c r="D85" s="194"/>
      <c r="E85" s="194"/>
      <c r="F85" s="195"/>
      <c r="G85" s="195"/>
      <c r="H85" s="194"/>
      <c r="I85" s="194"/>
      <c r="J85" s="194"/>
      <c r="K85" s="195"/>
      <c r="L85" s="194"/>
      <c r="M85" s="194"/>
      <c r="N85" s="194"/>
      <c r="O85" s="194"/>
      <c r="P85" s="194"/>
      <c r="Q85" s="194"/>
      <c r="R85" s="194"/>
      <c r="S85" s="194"/>
      <c r="T85" s="194"/>
      <c r="U85" s="194"/>
      <c r="V85" s="194"/>
      <c r="W85" s="194"/>
      <c r="X85" s="194"/>
      <c r="Y85" s="194"/>
      <c r="Z85" s="194"/>
      <c r="AA85" s="194"/>
      <c r="AB85" s="194"/>
      <c r="AC85" s="194"/>
      <c r="AD85" s="194"/>
      <c r="AE85" s="194"/>
      <c r="AF85" s="194"/>
      <c r="AG85" s="194"/>
      <c r="AH85" s="194"/>
      <c r="AI85" s="194"/>
      <c r="AJ85" s="194"/>
      <c r="AK85" s="194"/>
      <c r="AL85" s="194"/>
      <c r="AM85" s="194"/>
      <c r="AN85" s="194"/>
    </row>
    <row r="86" spans="1:40" ht="15.75" customHeight="1">
      <c r="A86" s="194"/>
      <c r="B86" s="195"/>
      <c r="C86" s="195"/>
      <c r="D86" s="194"/>
      <c r="E86" s="194"/>
      <c r="F86" s="195"/>
      <c r="G86" s="195"/>
      <c r="H86" s="194"/>
      <c r="I86" s="194"/>
      <c r="J86" s="194"/>
      <c r="K86" s="195"/>
      <c r="L86" s="194"/>
      <c r="M86" s="194"/>
      <c r="N86" s="194"/>
      <c r="O86" s="194"/>
      <c r="P86" s="194"/>
      <c r="Q86" s="194"/>
      <c r="R86" s="194"/>
      <c r="S86" s="194"/>
      <c r="T86" s="194"/>
      <c r="U86" s="194"/>
      <c r="V86" s="194"/>
      <c r="W86" s="194"/>
      <c r="X86" s="194"/>
      <c r="Y86" s="194"/>
      <c r="Z86" s="194"/>
      <c r="AA86" s="194"/>
      <c r="AB86" s="194"/>
      <c r="AC86" s="194"/>
      <c r="AD86" s="194"/>
      <c r="AE86" s="194"/>
      <c r="AF86" s="194"/>
      <c r="AG86" s="194"/>
      <c r="AH86" s="194"/>
      <c r="AI86" s="194"/>
      <c r="AJ86" s="194"/>
      <c r="AK86" s="194"/>
      <c r="AL86" s="194"/>
      <c r="AM86" s="194"/>
      <c r="AN86" s="194"/>
    </row>
    <row r="87" spans="1:40" ht="15.75" customHeight="1">
      <c r="A87" s="194"/>
      <c r="B87" s="195"/>
      <c r="C87" s="195"/>
      <c r="D87" s="194"/>
      <c r="E87" s="194"/>
      <c r="F87" s="195"/>
      <c r="G87" s="195"/>
      <c r="H87" s="194"/>
      <c r="I87" s="194"/>
      <c r="J87" s="194"/>
      <c r="K87" s="195"/>
      <c r="L87" s="194"/>
      <c r="M87" s="194"/>
      <c r="N87" s="194"/>
      <c r="O87" s="194"/>
      <c r="P87" s="194"/>
      <c r="Q87" s="194"/>
      <c r="R87" s="194"/>
      <c r="S87" s="194"/>
      <c r="T87" s="194"/>
      <c r="U87" s="194"/>
      <c r="V87" s="194"/>
      <c r="W87" s="194"/>
      <c r="X87" s="194"/>
      <c r="Y87" s="194"/>
      <c r="Z87" s="194"/>
      <c r="AA87" s="194"/>
      <c r="AB87" s="194"/>
      <c r="AC87" s="194"/>
      <c r="AD87" s="194"/>
      <c r="AE87" s="194"/>
      <c r="AF87" s="194"/>
      <c r="AG87" s="194"/>
      <c r="AH87" s="194"/>
      <c r="AI87" s="194"/>
      <c r="AJ87" s="194"/>
      <c r="AK87" s="194"/>
      <c r="AL87" s="194"/>
      <c r="AM87" s="194"/>
      <c r="AN87" s="194"/>
    </row>
    <row r="88" spans="1:40" ht="15.75" customHeight="1">
      <c r="A88" s="194"/>
      <c r="B88" s="195"/>
      <c r="C88" s="195"/>
      <c r="D88" s="194"/>
      <c r="E88" s="194"/>
      <c r="F88" s="195"/>
      <c r="G88" s="195"/>
      <c r="H88" s="194"/>
      <c r="I88" s="194"/>
      <c r="J88" s="194"/>
      <c r="K88" s="195"/>
      <c r="L88" s="194"/>
      <c r="M88" s="194"/>
      <c r="N88" s="194"/>
      <c r="O88" s="194"/>
      <c r="P88" s="194"/>
      <c r="Q88" s="194"/>
      <c r="R88" s="194"/>
      <c r="S88" s="194"/>
      <c r="T88" s="194"/>
      <c r="U88" s="194"/>
      <c r="V88" s="194"/>
      <c r="W88" s="194"/>
      <c r="X88" s="194"/>
      <c r="Y88" s="194"/>
      <c r="Z88" s="194"/>
      <c r="AA88" s="194"/>
      <c r="AB88" s="194"/>
      <c r="AC88" s="194"/>
      <c r="AD88" s="194"/>
      <c r="AE88" s="194"/>
      <c r="AF88" s="194"/>
      <c r="AG88" s="194"/>
      <c r="AH88" s="194"/>
      <c r="AI88" s="194"/>
      <c r="AJ88" s="194"/>
      <c r="AK88" s="194"/>
      <c r="AL88" s="194"/>
      <c r="AM88" s="194"/>
      <c r="AN88" s="194"/>
    </row>
    <row r="89" spans="1:40" ht="15.75" customHeight="1">
      <c r="A89" s="194"/>
      <c r="B89" s="195"/>
      <c r="C89" s="195"/>
      <c r="D89" s="194"/>
      <c r="E89" s="194"/>
      <c r="F89" s="195"/>
      <c r="G89" s="195"/>
      <c r="H89" s="194"/>
      <c r="I89" s="194"/>
      <c r="J89" s="194"/>
      <c r="K89" s="195"/>
      <c r="L89" s="194"/>
      <c r="M89" s="194"/>
      <c r="N89" s="194"/>
      <c r="O89" s="194"/>
      <c r="P89" s="194"/>
      <c r="Q89" s="194"/>
      <c r="R89" s="194"/>
      <c r="S89" s="194"/>
      <c r="T89" s="194"/>
      <c r="U89" s="194"/>
      <c r="V89" s="194"/>
      <c r="W89" s="194"/>
      <c r="X89" s="194"/>
      <c r="Y89" s="194"/>
      <c r="Z89" s="194"/>
      <c r="AA89" s="194"/>
      <c r="AB89" s="194"/>
      <c r="AC89" s="194"/>
      <c r="AD89" s="194"/>
      <c r="AE89" s="194"/>
      <c r="AF89" s="194"/>
      <c r="AG89" s="194"/>
      <c r="AH89" s="194"/>
      <c r="AI89" s="194"/>
      <c r="AJ89" s="194"/>
      <c r="AK89" s="194"/>
      <c r="AL89" s="194"/>
      <c r="AM89" s="194"/>
      <c r="AN89" s="194"/>
    </row>
    <row r="90" spans="1:40" ht="15.75" customHeight="1">
      <c r="A90" s="194"/>
      <c r="B90" s="195"/>
      <c r="C90" s="195"/>
      <c r="D90" s="194"/>
      <c r="E90" s="194"/>
      <c r="F90" s="195"/>
      <c r="G90" s="195"/>
      <c r="H90" s="194"/>
      <c r="I90" s="194"/>
      <c r="J90" s="194"/>
      <c r="K90" s="195"/>
      <c r="L90" s="194"/>
      <c r="M90" s="194"/>
      <c r="N90" s="194"/>
      <c r="O90" s="194"/>
      <c r="P90" s="194"/>
      <c r="Q90" s="194"/>
      <c r="R90" s="194"/>
      <c r="S90" s="194"/>
      <c r="T90" s="194"/>
      <c r="U90" s="194"/>
      <c r="V90" s="194"/>
      <c r="W90" s="194"/>
      <c r="X90" s="194"/>
      <c r="Y90" s="194"/>
      <c r="Z90" s="194"/>
      <c r="AA90" s="194"/>
      <c r="AB90" s="194"/>
      <c r="AC90" s="194"/>
      <c r="AD90" s="194"/>
      <c r="AE90" s="194"/>
      <c r="AF90" s="194"/>
      <c r="AG90" s="194"/>
      <c r="AH90" s="194"/>
      <c r="AI90" s="194"/>
      <c r="AJ90" s="194"/>
      <c r="AK90" s="194"/>
      <c r="AL90" s="194"/>
      <c r="AM90" s="194"/>
      <c r="AN90" s="194"/>
    </row>
    <row r="91" spans="1:40" ht="15.75" customHeight="1">
      <c r="A91" s="194"/>
      <c r="B91" s="195"/>
      <c r="C91" s="195"/>
      <c r="D91" s="194"/>
      <c r="E91" s="194"/>
      <c r="F91" s="195"/>
      <c r="G91" s="195"/>
      <c r="H91" s="194"/>
      <c r="I91" s="194"/>
      <c r="J91" s="194"/>
      <c r="K91" s="195"/>
      <c r="L91" s="194"/>
      <c r="M91" s="194"/>
      <c r="N91" s="194"/>
      <c r="O91" s="194"/>
      <c r="P91" s="194"/>
      <c r="Q91" s="194"/>
      <c r="R91" s="194"/>
      <c r="S91" s="194"/>
      <c r="T91" s="194"/>
      <c r="U91" s="194"/>
      <c r="V91" s="194"/>
      <c r="W91" s="194"/>
      <c r="X91" s="194"/>
      <c r="Y91" s="194"/>
      <c r="Z91" s="194"/>
      <c r="AA91" s="194"/>
      <c r="AB91" s="194"/>
      <c r="AC91" s="194"/>
      <c r="AD91" s="194"/>
      <c r="AE91" s="194"/>
      <c r="AF91" s="194"/>
      <c r="AG91" s="194"/>
      <c r="AH91" s="194"/>
      <c r="AI91" s="194"/>
      <c r="AJ91" s="194"/>
      <c r="AK91" s="194"/>
      <c r="AL91" s="194"/>
      <c r="AM91" s="194"/>
      <c r="AN91" s="194"/>
    </row>
    <row r="92" spans="1:40" ht="15.75" customHeight="1">
      <c r="A92" s="194"/>
      <c r="B92" s="195"/>
      <c r="C92" s="195"/>
      <c r="D92" s="194"/>
      <c r="E92" s="194"/>
      <c r="F92" s="195"/>
      <c r="G92" s="195"/>
      <c r="H92" s="194"/>
      <c r="I92" s="194"/>
      <c r="J92" s="194"/>
      <c r="K92" s="195"/>
      <c r="L92" s="194"/>
      <c r="M92" s="194"/>
      <c r="N92" s="194"/>
      <c r="O92" s="194"/>
      <c r="P92" s="194"/>
      <c r="Q92" s="194"/>
      <c r="R92" s="194"/>
      <c r="S92" s="194"/>
      <c r="T92" s="194"/>
      <c r="U92" s="194"/>
      <c r="V92" s="194"/>
      <c r="W92" s="194"/>
      <c r="X92" s="194"/>
      <c r="Y92" s="194"/>
      <c r="Z92" s="194"/>
      <c r="AA92" s="194"/>
      <c r="AB92" s="194"/>
      <c r="AC92" s="194"/>
      <c r="AD92" s="194"/>
      <c r="AE92" s="194"/>
      <c r="AF92" s="194"/>
      <c r="AG92" s="194"/>
      <c r="AH92" s="194"/>
      <c r="AI92" s="194"/>
      <c r="AJ92" s="194"/>
      <c r="AK92" s="194"/>
      <c r="AL92" s="194"/>
      <c r="AM92" s="194"/>
      <c r="AN92" s="194"/>
    </row>
    <row r="93" spans="1:40" ht="15.75" customHeight="1">
      <c r="A93" s="194"/>
      <c r="B93" s="195"/>
      <c r="C93" s="195"/>
      <c r="D93" s="194"/>
      <c r="E93" s="194"/>
      <c r="F93" s="195"/>
      <c r="G93" s="195"/>
      <c r="H93" s="194"/>
      <c r="I93" s="194"/>
      <c r="J93" s="194"/>
      <c r="K93" s="195"/>
      <c r="L93" s="194"/>
      <c r="M93" s="194"/>
      <c r="N93" s="194"/>
      <c r="O93" s="194"/>
      <c r="P93" s="194"/>
      <c r="Q93" s="194"/>
      <c r="R93" s="194"/>
      <c r="S93" s="194"/>
      <c r="T93" s="194"/>
      <c r="U93" s="194"/>
      <c r="V93" s="194"/>
      <c r="W93" s="194"/>
      <c r="X93" s="194"/>
      <c r="Y93" s="194"/>
      <c r="Z93" s="194"/>
      <c r="AA93" s="194"/>
      <c r="AB93" s="194"/>
      <c r="AC93" s="194"/>
      <c r="AD93" s="194"/>
      <c r="AE93" s="194"/>
      <c r="AF93" s="194"/>
      <c r="AG93" s="194"/>
      <c r="AH93" s="194"/>
      <c r="AI93" s="194"/>
      <c r="AJ93" s="194"/>
      <c r="AK93" s="194"/>
      <c r="AL93" s="194"/>
      <c r="AM93" s="194"/>
      <c r="AN93" s="194"/>
    </row>
    <row r="94" spans="1:40" ht="15.75" customHeight="1">
      <c r="A94" s="194"/>
      <c r="B94" s="195"/>
      <c r="C94" s="195"/>
      <c r="D94" s="194"/>
      <c r="E94" s="194"/>
      <c r="F94" s="195"/>
      <c r="G94" s="195"/>
      <c r="H94" s="194"/>
      <c r="I94" s="194"/>
      <c r="J94" s="194"/>
      <c r="K94" s="195"/>
      <c r="L94" s="194"/>
      <c r="M94" s="194"/>
      <c r="N94" s="194"/>
      <c r="O94" s="194"/>
      <c r="P94" s="194"/>
      <c r="Q94" s="194"/>
      <c r="R94" s="194"/>
      <c r="S94" s="194"/>
      <c r="T94" s="194"/>
      <c r="U94" s="194"/>
      <c r="V94" s="194"/>
      <c r="W94" s="194"/>
      <c r="X94" s="194"/>
      <c r="Y94" s="194"/>
      <c r="Z94" s="194"/>
      <c r="AA94" s="194"/>
      <c r="AB94" s="194"/>
      <c r="AC94" s="194"/>
      <c r="AD94" s="194"/>
      <c r="AE94" s="194"/>
      <c r="AF94" s="194"/>
      <c r="AG94" s="194"/>
      <c r="AH94" s="194"/>
      <c r="AI94" s="194"/>
      <c r="AJ94" s="194"/>
      <c r="AK94" s="194"/>
      <c r="AL94" s="194"/>
      <c r="AM94" s="194"/>
      <c r="AN94" s="194"/>
    </row>
    <row r="95" spans="1:40" ht="15.75" customHeight="1">
      <c r="A95" s="194"/>
      <c r="B95" s="195"/>
      <c r="C95" s="195"/>
      <c r="D95" s="194"/>
      <c r="E95" s="194"/>
      <c r="F95" s="195"/>
      <c r="G95" s="195"/>
      <c r="H95" s="194"/>
      <c r="I95" s="194"/>
      <c r="J95" s="194"/>
      <c r="K95" s="195"/>
      <c r="L95" s="194"/>
      <c r="M95" s="194"/>
      <c r="N95" s="194"/>
      <c r="O95" s="194"/>
      <c r="P95" s="194"/>
      <c r="Q95" s="194"/>
      <c r="R95" s="194"/>
      <c r="S95" s="194"/>
      <c r="T95" s="194"/>
      <c r="U95" s="194"/>
      <c r="V95" s="194"/>
      <c r="W95" s="194"/>
      <c r="X95" s="194"/>
      <c r="Y95" s="194"/>
      <c r="Z95" s="194"/>
      <c r="AA95" s="194"/>
      <c r="AB95" s="194"/>
      <c r="AC95" s="194"/>
      <c r="AD95" s="194"/>
      <c r="AE95" s="194"/>
      <c r="AF95" s="194"/>
      <c r="AG95" s="194"/>
      <c r="AH95" s="194"/>
      <c r="AI95" s="194"/>
      <c r="AJ95" s="194"/>
      <c r="AK95" s="194"/>
      <c r="AL95" s="194"/>
      <c r="AM95" s="194"/>
      <c r="AN95" s="194"/>
    </row>
    <row r="96" spans="1:40" ht="15.75" customHeight="1">
      <c r="A96" s="194"/>
      <c r="B96" s="195"/>
      <c r="C96" s="195"/>
      <c r="D96" s="194"/>
      <c r="E96" s="194"/>
      <c r="F96" s="195"/>
      <c r="G96" s="195"/>
      <c r="H96" s="194"/>
      <c r="I96" s="194"/>
      <c r="J96" s="194"/>
      <c r="K96" s="195"/>
      <c r="L96" s="194"/>
      <c r="M96" s="194"/>
      <c r="N96" s="194"/>
      <c r="O96" s="194"/>
      <c r="P96" s="194"/>
      <c r="Q96" s="194"/>
      <c r="R96" s="194"/>
      <c r="S96" s="194"/>
      <c r="T96" s="194"/>
      <c r="U96" s="194"/>
      <c r="V96" s="194"/>
      <c r="W96" s="194"/>
      <c r="X96" s="194"/>
      <c r="Y96" s="194"/>
      <c r="Z96" s="194"/>
      <c r="AA96" s="194"/>
      <c r="AB96" s="194"/>
      <c r="AC96" s="194"/>
      <c r="AD96" s="194"/>
      <c r="AE96" s="194"/>
      <c r="AF96" s="194"/>
      <c r="AG96" s="194"/>
      <c r="AH96" s="194"/>
      <c r="AI96" s="194"/>
      <c r="AJ96" s="194"/>
      <c r="AK96" s="194"/>
      <c r="AL96" s="194"/>
      <c r="AM96" s="194"/>
      <c r="AN96" s="194"/>
    </row>
    <row r="97" spans="1:40" ht="15.75" customHeight="1">
      <c r="A97" s="194"/>
      <c r="B97" s="195"/>
      <c r="C97" s="195"/>
      <c r="D97" s="194"/>
      <c r="E97" s="194"/>
      <c r="F97" s="195"/>
      <c r="G97" s="195"/>
      <c r="H97" s="194"/>
      <c r="I97" s="194"/>
      <c r="J97" s="194"/>
      <c r="K97" s="195"/>
      <c r="L97" s="194"/>
      <c r="M97" s="194"/>
      <c r="N97" s="194"/>
      <c r="O97" s="194"/>
      <c r="P97" s="194"/>
      <c r="Q97" s="194"/>
      <c r="R97" s="194"/>
      <c r="S97" s="194"/>
      <c r="T97" s="194"/>
      <c r="U97" s="194"/>
      <c r="V97" s="194"/>
      <c r="W97" s="194"/>
      <c r="X97" s="194"/>
      <c r="Y97" s="194"/>
      <c r="Z97" s="194"/>
      <c r="AA97" s="194"/>
      <c r="AB97" s="194"/>
      <c r="AC97" s="194"/>
      <c r="AD97" s="194"/>
      <c r="AE97" s="194"/>
      <c r="AF97" s="194"/>
      <c r="AG97" s="194"/>
      <c r="AH97" s="194"/>
      <c r="AI97" s="194"/>
      <c r="AJ97" s="194"/>
      <c r="AK97" s="194"/>
      <c r="AL97" s="194"/>
      <c r="AM97" s="194"/>
      <c r="AN97" s="194"/>
    </row>
    <row r="98" spans="1:40" ht="15.75" customHeight="1">
      <c r="A98" s="194"/>
      <c r="B98" s="195"/>
      <c r="C98" s="195"/>
      <c r="D98" s="194"/>
      <c r="E98" s="194"/>
      <c r="F98" s="195"/>
      <c r="G98" s="195"/>
      <c r="H98" s="194"/>
      <c r="I98" s="194"/>
      <c r="J98" s="194"/>
      <c r="K98" s="195"/>
      <c r="L98" s="194"/>
      <c r="M98" s="194"/>
      <c r="N98" s="194"/>
      <c r="O98" s="194"/>
      <c r="P98" s="194"/>
      <c r="Q98" s="194"/>
      <c r="R98" s="194"/>
      <c r="S98" s="194"/>
      <c r="T98" s="194"/>
      <c r="U98" s="194"/>
      <c r="V98" s="194"/>
      <c r="W98" s="194"/>
      <c r="X98" s="194"/>
      <c r="Y98" s="194"/>
      <c r="Z98" s="194"/>
      <c r="AA98" s="194"/>
      <c r="AB98" s="194"/>
      <c r="AC98" s="194"/>
      <c r="AD98" s="194"/>
      <c r="AE98" s="194"/>
      <c r="AF98" s="194"/>
      <c r="AG98" s="194"/>
      <c r="AH98" s="194"/>
      <c r="AI98" s="194"/>
      <c r="AJ98" s="194"/>
      <c r="AK98" s="194"/>
      <c r="AL98" s="194"/>
      <c r="AM98" s="194"/>
      <c r="AN98" s="194"/>
    </row>
    <row r="99" spans="1:40" ht="15.75" customHeight="1">
      <c r="A99" s="194"/>
      <c r="B99" s="195"/>
      <c r="C99" s="195"/>
      <c r="D99" s="194"/>
      <c r="E99" s="194"/>
      <c r="F99" s="195"/>
      <c r="G99" s="195"/>
      <c r="H99" s="194"/>
      <c r="I99" s="194"/>
      <c r="J99" s="194"/>
      <c r="K99" s="195"/>
      <c r="L99" s="194"/>
      <c r="M99" s="194"/>
      <c r="N99" s="194"/>
      <c r="O99" s="194"/>
      <c r="P99" s="194"/>
      <c r="Q99" s="194"/>
      <c r="R99" s="194"/>
      <c r="S99" s="194"/>
      <c r="T99" s="194"/>
      <c r="U99" s="194"/>
      <c r="V99" s="194"/>
      <c r="W99" s="194"/>
      <c r="X99" s="194"/>
      <c r="Y99" s="194"/>
      <c r="Z99" s="194"/>
      <c r="AA99" s="194"/>
      <c r="AB99" s="194"/>
      <c r="AC99" s="194"/>
      <c r="AD99" s="194"/>
      <c r="AE99" s="194"/>
      <c r="AF99" s="194"/>
      <c r="AG99" s="194"/>
      <c r="AH99" s="194"/>
      <c r="AI99" s="194"/>
      <c r="AJ99" s="194"/>
      <c r="AK99" s="194"/>
      <c r="AL99" s="194"/>
      <c r="AM99" s="194"/>
      <c r="AN99" s="194"/>
    </row>
    <row r="100" spans="1:40" ht="15.75" customHeight="1">
      <c r="A100" s="194"/>
      <c r="B100" s="195"/>
      <c r="C100" s="195"/>
      <c r="D100" s="194"/>
      <c r="E100" s="194"/>
      <c r="F100" s="195"/>
      <c r="G100" s="195"/>
      <c r="H100" s="194"/>
      <c r="I100" s="194"/>
      <c r="J100" s="194"/>
      <c r="K100" s="195"/>
      <c r="L100" s="194"/>
      <c r="M100" s="194"/>
      <c r="N100" s="194"/>
      <c r="O100" s="194"/>
      <c r="P100" s="194"/>
      <c r="Q100" s="194"/>
      <c r="R100" s="194"/>
      <c r="S100" s="194"/>
      <c r="T100" s="194"/>
      <c r="U100" s="194"/>
      <c r="V100" s="194"/>
      <c r="W100" s="194"/>
      <c r="X100" s="194"/>
      <c r="Y100" s="194"/>
      <c r="Z100" s="194"/>
      <c r="AA100" s="194"/>
      <c r="AB100" s="194"/>
      <c r="AC100" s="194"/>
      <c r="AD100" s="194"/>
      <c r="AE100" s="194"/>
      <c r="AF100" s="194"/>
      <c r="AG100" s="194"/>
      <c r="AH100" s="194"/>
      <c r="AI100" s="194"/>
      <c r="AJ100" s="194"/>
      <c r="AK100" s="194"/>
      <c r="AL100" s="194"/>
      <c r="AM100" s="194"/>
      <c r="AN100" s="194"/>
    </row>
    <row r="101" spans="1:40" ht="15.75" customHeight="1">
      <c r="A101" s="194"/>
      <c r="B101" s="195"/>
      <c r="C101" s="195"/>
      <c r="D101" s="194"/>
      <c r="E101" s="194"/>
      <c r="F101" s="195"/>
      <c r="G101" s="195"/>
      <c r="H101" s="194"/>
      <c r="I101" s="194"/>
      <c r="J101" s="194"/>
      <c r="K101" s="195"/>
      <c r="L101" s="194"/>
      <c r="M101" s="194"/>
      <c r="N101" s="194"/>
      <c r="O101" s="194"/>
      <c r="P101" s="194"/>
      <c r="Q101" s="194"/>
      <c r="R101" s="194"/>
      <c r="S101" s="194"/>
      <c r="T101" s="194"/>
      <c r="U101" s="194"/>
      <c r="V101" s="194"/>
      <c r="W101" s="194"/>
      <c r="X101" s="194"/>
      <c r="Y101" s="194"/>
      <c r="Z101" s="194"/>
      <c r="AA101" s="194"/>
      <c r="AB101" s="194"/>
      <c r="AC101" s="194"/>
      <c r="AD101" s="194"/>
      <c r="AE101" s="194"/>
      <c r="AF101" s="194"/>
      <c r="AG101" s="194"/>
      <c r="AH101" s="194"/>
      <c r="AI101" s="194"/>
      <c r="AJ101" s="194"/>
      <c r="AK101" s="194"/>
      <c r="AL101" s="194"/>
      <c r="AM101" s="194"/>
      <c r="AN101" s="194"/>
    </row>
    <row r="102" spans="1:40" ht="15.75" customHeight="1">
      <c r="A102" s="194"/>
      <c r="B102" s="195"/>
      <c r="C102" s="195"/>
      <c r="D102" s="194"/>
      <c r="E102" s="194"/>
      <c r="F102" s="195"/>
      <c r="G102" s="195"/>
      <c r="H102" s="194"/>
      <c r="I102" s="194"/>
      <c r="J102" s="194"/>
      <c r="K102" s="195"/>
      <c r="L102" s="194"/>
      <c r="M102" s="194"/>
      <c r="N102" s="194"/>
      <c r="O102" s="194"/>
      <c r="P102" s="194"/>
      <c r="Q102" s="194"/>
      <c r="R102" s="194"/>
      <c r="S102" s="194"/>
      <c r="T102" s="194"/>
      <c r="U102" s="194"/>
      <c r="V102" s="194"/>
      <c r="W102" s="194"/>
      <c r="X102" s="194"/>
      <c r="Y102" s="194"/>
      <c r="Z102" s="194"/>
      <c r="AA102" s="194"/>
      <c r="AB102" s="194"/>
      <c r="AC102" s="194"/>
      <c r="AD102" s="194"/>
      <c r="AE102" s="194"/>
      <c r="AF102" s="194"/>
      <c r="AG102" s="194"/>
      <c r="AH102" s="194"/>
      <c r="AI102" s="194"/>
      <c r="AJ102" s="194"/>
      <c r="AK102" s="194"/>
      <c r="AL102" s="194"/>
      <c r="AM102" s="194"/>
      <c r="AN102" s="194"/>
    </row>
    <row r="103" spans="1:40" ht="15.75" customHeight="1">
      <c r="A103" s="194"/>
      <c r="B103" s="195"/>
      <c r="C103" s="195"/>
      <c r="D103" s="194"/>
      <c r="E103" s="194"/>
      <c r="F103" s="195"/>
      <c r="G103" s="195"/>
      <c r="H103" s="194"/>
      <c r="I103" s="194"/>
      <c r="J103" s="194"/>
      <c r="K103" s="195"/>
      <c r="L103" s="194"/>
      <c r="M103" s="194"/>
      <c r="N103" s="194"/>
      <c r="O103" s="194"/>
      <c r="P103" s="194"/>
      <c r="Q103" s="194"/>
      <c r="R103" s="194"/>
      <c r="S103" s="194"/>
      <c r="T103" s="194"/>
      <c r="U103" s="194"/>
      <c r="V103" s="194"/>
      <c r="W103" s="194"/>
      <c r="X103" s="194"/>
      <c r="Y103" s="194"/>
      <c r="Z103" s="194"/>
      <c r="AA103" s="194"/>
      <c r="AB103" s="194"/>
      <c r="AC103" s="194"/>
      <c r="AD103" s="194"/>
      <c r="AE103" s="194"/>
      <c r="AF103" s="194"/>
      <c r="AG103" s="194"/>
      <c r="AH103" s="194"/>
      <c r="AI103" s="194"/>
      <c r="AJ103" s="194"/>
      <c r="AK103" s="194"/>
      <c r="AL103" s="194"/>
      <c r="AM103" s="194"/>
      <c r="AN103" s="194"/>
    </row>
    <row r="104" spans="1:40" ht="15.75" customHeight="1">
      <c r="A104" s="194"/>
      <c r="B104" s="195"/>
      <c r="C104" s="195"/>
      <c r="D104" s="194"/>
      <c r="E104" s="194"/>
      <c r="F104" s="195"/>
      <c r="G104" s="195"/>
      <c r="H104" s="194"/>
      <c r="I104" s="194"/>
      <c r="J104" s="194"/>
      <c r="K104" s="195"/>
      <c r="L104" s="194"/>
      <c r="M104" s="194"/>
      <c r="N104" s="194"/>
      <c r="O104" s="194"/>
      <c r="P104" s="194"/>
      <c r="Q104" s="194"/>
      <c r="R104" s="194"/>
      <c r="S104" s="194"/>
      <c r="T104" s="194"/>
      <c r="U104" s="194"/>
      <c r="V104" s="194"/>
      <c r="W104" s="194"/>
      <c r="X104" s="194"/>
      <c r="Y104" s="194"/>
      <c r="Z104" s="194"/>
      <c r="AA104" s="194"/>
      <c r="AB104" s="194"/>
      <c r="AC104" s="194"/>
      <c r="AD104" s="194"/>
      <c r="AE104" s="194"/>
      <c r="AF104" s="194"/>
      <c r="AG104" s="194"/>
      <c r="AH104" s="194"/>
      <c r="AI104" s="194"/>
      <c r="AJ104" s="194"/>
      <c r="AK104" s="194"/>
      <c r="AL104" s="194"/>
      <c r="AM104" s="194"/>
      <c r="AN104" s="194"/>
    </row>
    <row r="105" spans="1:40" ht="15.75" customHeight="1">
      <c r="A105" s="194"/>
      <c r="B105" s="195"/>
      <c r="C105" s="195"/>
      <c r="D105" s="194"/>
      <c r="E105" s="194"/>
      <c r="F105" s="195"/>
      <c r="G105" s="195"/>
      <c r="H105" s="194"/>
      <c r="I105" s="194"/>
      <c r="J105" s="194"/>
      <c r="K105" s="195"/>
      <c r="L105" s="194"/>
      <c r="M105" s="194"/>
      <c r="N105" s="194"/>
      <c r="O105" s="194"/>
      <c r="P105" s="194"/>
      <c r="Q105" s="194"/>
      <c r="R105" s="194"/>
      <c r="S105" s="194"/>
      <c r="T105" s="194"/>
      <c r="U105" s="194"/>
      <c r="V105" s="194"/>
      <c r="W105" s="194"/>
      <c r="X105" s="194"/>
      <c r="Y105" s="194"/>
      <c r="Z105" s="194"/>
      <c r="AA105" s="194"/>
      <c r="AB105" s="194"/>
      <c r="AC105" s="194"/>
      <c r="AD105" s="194"/>
      <c r="AE105" s="194"/>
      <c r="AF105" s="194"/>
      <c r="AG105" s="194"/>
      <c r="AH105" s="194"/>
      <c r="AI105" s="194"/>
      <c r="AJ105" s="194"/>
      <c r="AK105" s="194"/>
      <c r="AL105" s="194"/>
      <c r="AM105" s="194"/>
      <c r="AN105" s="194"/>
    </row>
    <row r="106" spans="1:40" ht="15.75" customHeight="1">
      <c r="A106" s="194"/>
      <c r="B106" s="195"/>
      <c r="C106" s="195"/>
      <c r="D106" s="194"/>
      <c r="E106" s="194"/>
      <c r="F106" s="195"/>
      <c r="G106" s="195"/>
      <c r="H106" s="194"/>
      <c r="I106" s="194"/>
      <c r="J106" s="194"/>
      <c r="K106" s="195"/>
      <c r="L106" s="194"/>
      <c r="M106" s="194"/>
      <c r="N106" s="194"/>
      <c r="O106" s="194"/>
      <c r="P106" s="194"/>
      <c r="Q106" s="194"/>
      <c r="R106" s="194"/>
      <c r="S106" s="194"/>
      <c r="T106" s="194"/>
      <c r="U106" s="194"/>
      <c r="V106" s="194"/>
      <c r="W106" s="194"/>
      <c r="X106" s="194"/>
      <c r="Y106" s="194"/>
      <c r="Z106" s="194"/>
      <c r="AA106" s="194"/>
      <c r="AB106" s="194"/>
      <c r="AC106" s="194"/>
      <c r="AD106" s="194"/>
      <c r="AE106" s="194"/>
      <c r="AF106" s="194"/>
      <c r="AG106" s="194"/>
      <c r="AH106" s="194"/>
      <c r="AI106" s="194"/>
      <c r="AJ106" s="194"/>
      <c r="AK106" s="194"/>
      <c r="AL106" s="194"/>
      <c r="AM106" s="194"/>
      <c r="AN106" s="194"/>
    </row>
    <row r="107" spans="1:40" ht="15.75" customHeight="1">
      <c r="A107" s="194"/>
      <c r="B107" s="195"/>
      <c r="C107" s="195"/>
      <c r="D107" s="194"/>
      <c r="E107" s="194"/>
      <c r="F107" s="195"/>
      <c r="G107" s="195"/>
      <c r="H107" s="194"/>
      <c r="I107" s="194"/>
      <c r="J107" s="194"/>
      <c r="K107" s="195"/>
      <c r="L107" s="194"/>
      <c r="M107" s="194"/>
      <c r="N107" s="194"/>
      <c r="O107" s="194"/>
      <c r="P107" s="194"/>
      <c r="Q107" s="194"/>
      <c r="R107" s="194"/>
      <c r="S107" s="194"/>
      <c r="T107" s="194"/>
      <c r="U107" s="194"/>
      <c r="V107" s="194"/>
      <c r="W107" s="194"/>
      <c r="X107" s="194"/>
      <c r="Y107" s="194"/>
      <c r="Z107" s="194"/>
      <c r="AA107" s="194"/>
      <c r="AB107" s="194"/>
      <c r="AC107" s="194"/>
      <c r="AD107" s="194"/>
      <c r="AE107" s="194"/>
      <c r="AF107" s="194"/>
      <c r="AG107" s="194"/>
      <c r="AH107" s="194"/>
      <c r="AI107" s="194"/>
      <c r="AJ107" s="194"/>
      <c r="AK107" s="194"/>
      <c r="AL107" s="194"/>
      <c r="AM107" s="194"/>
      <c r="AN107" s="194"/>
    </row>
    <row r="108" spans="1:40" ht="15.75" customHeight="1">
      <c r="A108" s="194"/>
      <c r="B108" s="195"/>
      <c r="C108" s="195"/>
      <c r="D108" s="194"/>
      <c r="E108" s="194"/>
      <c r="F108" s="195"/>
      <c r="G108" s="195"/>
      <c r="H108" s="194"/>
      <c r="I108" s="194"/>
      <c r="J108" s="194"/>
      <c r="K108" s="195"/>
      <c r="L108" s="194"/>
      <c r="M108" s="194"/>
      <c r="N108" s="194"/>
      <c r="O108" s="194"/>
      <c r="P108" s="194"/>
      <c r="Q108" s="194"/>
      <c r="R108" s="194"/>
      <c r="S108" s="194"/>
      <c r="T108" s="194"/>
      <c r="U108" s="194"/>
      <c r="V108" s="194"/>
      <c r="W108" s="194"/>
      <c r="X108" s="194"/>
      <c r="Y108" s="194"/>
      <c r="Z108" s="194"/>
      <c r="AA108" s="194"/>
      <c r="AB108" s="194"/>
      <c r="AC108" s="194"/>
      <c r="AD108" s="194"/>
      <c r="AE108" s="194"/>
      <c r="AF108" s="194"/>
      <c r="AG108" s="194"/>
      <c r="AH108" s="194"/>
      <c r="AI108" s="194"/>
      <c r="AJ108" s="194"/>
      <c r="AK108" s="194"/>
      <c r="AL108" s="194"/>
      <c r="AM108" s="194"/>
      <c r="AN108" s="194"/>
    </row>
    <row r="109" spans="1:40" ht="15.75" customHeight="1">
      <c r="A109" s="194"/>
      <c r="B109" s="195"/>
      <c r="C109" s="195"/>
      <c r="D109" s="194"/>
      <c r="E109" s="194"/>
      <c r="F109" s="195"/>
      <c r="G109" s="195"/>
      <c r="H109" s="194"/>
      <c r="I109" s="194"/>
      <c r="J109" s="194"/>
      <c r="K109" s="195"/>
      <c r="L109" s="194"/>
      <c r="M109" s="194"/>
      <c r="N109" s="194"/>
      <c r="O109" s="194"/>
      <c r="P109" s="194"/>
      <c r="Q109" s="194"/>
      <c r="R109" s="194"/>
      <c r="S109" s="194"/>
      <c r="T109" s="194"/>
      <c r="U109" s="194"/>
      <c r="V109" s="194"/>
      <c r="W109" s="194"/>
      <c r="X109" s="194"/>
      <c r="Y109" s="194"/>
      <c r="Z109" s="194"/>
      <c r="AA109" s="194"/>
      <c r="AB109" s="194"/>
      <c r="AC109" s="194"/>
      <c r="AD109" s="194"/>
      <c r="AE109" s="194"/>
      <c r="AF109" s="194"/>
      <c r="AG109" s="194"/>
      <c r="AH109" s="194"/>
      <c r="AI109" s="194"/>
      <c r="AJ109" s="194"/>
      <c r="AK109" s="194"/>
      <c r="AL109" s="194"/>
      <c r="AM109" s="194"/>
      <c r="AN109" s="194"/>
    </row>
    <row r="110" spans="1:40" ht="15.75" customHeight="1">
      <c r="A110" s="194"/>
      <c r="B110" s="195"/>
      <c r="C110" s="195"/>
      <c r="D110" s="194"/>
      <c r="E110" s="194"/>
      <c r="F110" s="195"/>
      <c r="G110" s="195"/>
      <c r="H110" s="194"/>
      <c r="I110" s="194"/>
      <c r="J110" s="194"/>
      <c r="K110" s="195"/>
      <c r="L110" s="194"/>
      <c r="M110" s="194"/>
      <c r="N110" s="194"/>
      <c r="O110" s="194"/>
      <c r="P110" s="194"/>
      <c r="Q110" s="194"/>
      <c r="R110" s="194"/>
      <c r="S110" s="194"/>
      <c r="T110" s="194"/>
      <c r="U110" s="194"/>
      <c r="V110" s="194"/>
      <c r="W110" s="194"/>
      <c r="X110" s="194"/>
      <c r="Y110" s="194"/>
      <c r="Z110" s="194"/>
      <c r="AA110" s="194"/>
      <c r="AB110" s="194"/>
      <c r="AC110" s="194"/>
      <c r="AD110" s="194"/>
      <c r="AE110" s="194"/>
      <c r="AF110" s="194"/>
      <c r="AG110" s="194"/>
      <c r="AH110" s="194"/>
      <c r="AI110" s="194"/>
      <c r="AJ110" s="194"/>
      <c r="AK110" s="194"/>
      <c r="AL110" s="194"/>
      <c r="AM110" s="194"/>
      <c r="AN110" s="194"/>
    </row>
    <row r="111" spans="1:40" ht="15.75" customHeight="1">
      <c r="A111" s="194"/>
      <c r="B111" s="195"/>
      <c r="C111" s="195"/>
      <c r="D111" s="194"/>
      <c r="E111" s="194"/>
      <c r="F111" s="195"/>
      <c r="G111" s="195"/>
      <c r="H111" s="194"/>
      <c r="I111" s="194"/>
      <c r="J111" s="194"/>
      <c r="K111" s="195"/>
      <c r="L111" s="194"/>
      <c r="M111" s="194"/>
      <c r="N111" s="194"/>
      <c r="O111" s="194"/>
      <c r="P111" s="194"/>
      <c r="Q111" s="194"/>
      <c r="R111" s="194"/>
      <c r="S111" s="194"/>
      <c r="T111" s="194"/>
      <c r="U111" s="194"/>
      <c r="V111" s="194"/>
      <c r="W111" s="194"/>
      <c r="X111" s="194"/>
      <c r="Y111" s="194"/>
      <c r="Z111" s="194"/>
      <c r="AA111" s="194"/>
      <c r="AB111" s="194"/>
      <c r="AC111" s="194"/>
      <c r="AD111" s="194"/>
      <c r="AE111" s="194"/>
      <c r="AF111" s="194"/>
      <c r="AG111" s="194"/>
      <c r="AH111" s="194"/>
      <c r="AI111" s="194"/>
      <c r="AJ111" s="194"/>
      <c r="AK111" s="194"/>
      <c r="AL111" s="194"/>
      <c r="AM111" s="194"/>
      <c r="AN111" s="194"/>
    </row>
    <row r="112" spans="1:40" ht="15.75" customHeight="1">
      <c r="A112" s="194"/>
      <c r="B112" s="195"/>
      <c r="C112" s="195"/>
      <c r="D112" s="194"/>
      <c r="E112" s="194"/>
      <c r="F112" s="195"/>
      <c r="G112" s="195"/>
      <c r="H112" s="194"/>
      <c r="I112" s="194"/>
      <c r="J112" s="194"/>
      <c r="K112" s="195"/>
      <c r="L112" s="194"/>
      <c r="M112" s="194"/>
      <c r="N112" s="194"/>
      <c r="O112" s="194"/>
      <c r="P112" s="194"/>
      <c r="Q112" s="194"/>
      <c r="R112" s="194"/>
      <c r="S112" s="194"/>
      <c r="T112" s="194"/>
      <c r="U112" s="194"/>
      <c r="V112" s="194"/>
      <c r="W112" s="194"/>
      <c r="X112" s="194"/>
      <c r="Y112" s="194"/>
      <c r="Z112" s="194"/>
      <c r="AA112" s="194"/>
      <c r="AB112" s="194"/>
      <c r="AC112" s="194"/>
      <c r="AD112" s="194"/>
      <c r="AE112" s="194"/>
      <c r="AF112" s="194"/>
      <c r="AG112" s="194"/>
      <c r="AH112" s="194"/>
      <c r="AI112" s="194"/>
      <c r="AJ112" s="194"/>
      <c r="AK112" s="194"/>
      <c r="AL112" s="194"/>
      <c r="AM112" s="194"/>
      <c r="AN112" s="194"/>
    </row>
    <row r="113" spans="1:40" ht="15.75" customHeight="1">
      <c r="A113" s="194"/>
      <c r="B113" s="195"/>
      <c r="C113" s="195"/>
      <c r="D113" s="194"/>
      <c r="E113" s="194"/>
      <c r="F113" s="195"/>
      <c r="G113" s="195"/>
      <c r="H113" s="194"/>
      <c r="I113" s="194"/>
      <c r="J113" s="194"/>
      <c r="K113" s="195"/>
      <c r="L113" s="194"/>
      <c r="M113" s="194"/>
      <c r="N113" s="194"/>
      <c r="O113" s="194"/>
      <c r="P113" s="194"/>
      <c r="Q113" s="194"/>
      <c r="R113" s="194"/>
      <c r="S113" s="194"/>
      <c r="T113" s="194"/>
      <c r="U113" s="194"/>
      <c r="V113" s="194"/>
      <c r="W113" s="194"/>
      <c r="X113" s="194"/>
      <c r="Y113" s="194"/>
      <c r="Z113" s="194"/>
      <c r="AA113" s="194"/>
      <c r="AB113" s="194"/>
      <c r="AC113" s="194"/>
      <c r="AD113" s="194"/>
      <c r="AE113" s="194"/>
      <c r="AF113" s="194"/>
      <c r="AG113" s="194"/>
      <c r="AH113" s="194"/>
      <c r="AI113" s="194"/>
      <c r="AJ113" s="194"/>
      <c r="AK113" s="194"/>
      <c r="AL113" s="194"/>
      <c r="AM113" s="194"/>
      <c r="AN113" s="194"/>
    </row>
    <row r="114" spans="1:40" ht="15.75" customHeight="1">
      <c r="A114" s="194"/>
      <c r="B114" s="195"/>
      <c r="C114" s="195"/>
      <c r="D114" s="194"/>
      <c r="E114" s="194"/>
      <c r="F114" s="195"/>
      <c r="G114" s="195"/>
      <c r="H114" s="194"/>
      <c r="I114" s="194"/>
      <c r="J114" s="194"/>
      <c r="K114" s="195"/>
      <c r="L114" s="194"/>
      <c r="M114" s="194"/>
      <c r="N114" s="194"/>
      <c r="O114" s="194"/>
      <c r="P114" s="194"/>
      <c r="Q114" s="194"/>
      <c r="R114" s="194"/>
      <c r="S114" s="194"/>
      <c r="T114" s="194"/>
      <c r="U114" s="194"/>
      <c r="V114" s="194"/>
      <c r="W114" s="194"/>
      <c r="X114" s="194"/>
      <c r="Y114" s="194"/>
      <c r="Z114" s="194"/>
      <c r="AA114" s="194"/>
      <c r="AB114" s="194"/>
      <c r="AC114" s="194"/>
      <c r="AD114" s="194"/>
      <c r="AE114" s="194"/>
      <c r="AF114" s="194"/>
      <c r="AG114" s="194"/>
      <c r="AH114" s="194"/>
      <c r="AI114" s="194"/>
      <c r="AJ114" s="194"/>
      <c r="AK114" s="194"/>
      <c r="AL114" s="194"/>
      <c r="AM114" s="194"/>
      <c r="AN114" s="194"/>
    </row>
    <row r="115" spans="1:40" ht="15.75" customHeight="1">
      <c r="A115" s="194"/>
      <c r="B115" s="195"/>
      <c r="C115" s="195"/>
      <c r="D115" s="194"/>
      <c r="E115" s="194"/>
      <c r="F115" s="195"/>
      <c r="G115" s="195"/>
      <c r="H115" s="194"/>
      <c r="I115" s="194"/>
      <c r="J115" s="194"/>
      <c r="K115" s="195"/>
      <c r="L115" s="194"/>
      <c r="M115" s="194"/>
      <c r="N115" s="194"/>
      <c r="O115" s="194"/>
      <c r="P115" s="194"/>
      <c r="Q115" s="194"/>
      <c r="R115" s="194"/>
      <c r="S115" s="194"/>
      <c r="T115" s="194"/>
      <c r="U115" s="194"/>
      <c r="V115" s="194"/>
      <c r="W115" s="194"/>
      <c r="X115" s="194"/>
      <c r="Y115" s="194"/>
      <c r="Z115" s="194"/>
      <c r="AA115" s="194"/>
      <c r="AB115" s="194"/>
      <c r="AC115" s="194"/>
      <c r="AD115" s="194"/>
      <c r="AE115" s="194"/>
      <c r="AF115" s="194"/>
      <c r="AG115" s="194"/>
      <c r="AH115" s="194"/>
      <c r="AI115" s="194"/>
      <c r="AJ115" s="194"/>
      <c r="AK115" s="194"/>
      <c r="AL115" s="194"/>
      <c r="AM115" s="194"/>
      <c r="AN115" s="194"/>
    </row>
    <row r="116" spans="1:40" ht="15.75" customHeight="1">
      <c r="A116" s="194"/>
      <c r="B116" s="195"/>
      <c r="C116" s="195"/>
      <c r="D116" s="194"/>
      <c r="E116" s="194"/>
      <c r="F116" s="195"/>
      <c r="G116" s="195"/>
      <c r="H116" s="194"/>
      <c r="I116" s="194"/>
      <c r="J116" s="194"/>
      <c r="K116" s="195"/>
      <c r="L116" s="194"/>
      <c r="M116" s="194"/>
      <c r="N116" s="194"/>
      <c r="O116" s="194"/>
      <c r="P116" s="194"/>
      <c r="Q116" s="194"/>
      <c r="R116" s="194"/>
      <c r="S116" s="194"/>
      <c r="T116" s="194"/>
      <c r="U116" s="194"/>
      <c r="V116" s="194"/>
      <c r="W116" s="194"/>
      <c r="X116" s="194"/>
      <c r="Y116" s="194"/>
      <c r="Z116" s="194"/>
      <c r="AA116" s="194"/>
      <c r="AB116" s="194"/>
      <c r="AC116" s="194"/>
      <c r="AD116" s="194"/>
      <c r="AE116" s="194"/>
      <c r="AF116" s="194"/>
      <c r="AG116" s="194"/>
      <c r="AH116" s="194"/>
      <c r="AI116" s="194"/>
      <c r="AJ116" s="194"/>
      <c r="AK116" s="194"/>
      <c r="AL116" s="194"/>
      <c r="AM116" s="194"/>
      <c r="AN116" s="194"/>
    </row>
    <row r="117" spans="1:40" ht="15.75" customHeight="1">
      <c r="A117" s="194"/>
      <c r="B117" s="195"/>
      <c r="C117" s="195"/>
      <c r="D117" s="194"/>
      <c r="E117" s="194"/>
      <c r="F117" s="195"/>
      <c r="G117" s="195"/>
      <c r="H117" s="194"/>
      <c r="I117" s="194"/>
      <c r="J117" s="194"/>
      <c r="K117" s="195"/>
      <c r="L117" s="194"/>
      <c r="M117" s="194"/>
      <c r="N117" s="194"/>
      <c r="O117" s="194"/>
      <c r="P117" s="194"/>
      <c r="Q117" s="194"/>
      <c r="R117" s="194"/>
      <c r="S117" s="194"/>
      <c r="T117" s="194"/>
      <c r="U117" s="194"/>
      <c r="V117" s="194"/>
      <c r="W117" s="194"/>
      <c r="X117" s="194"/>
      <c r="Y117" s="194"/>
      <c r="Z117" s="194"/>
      <c r="AA117" s="194"/>
      <c r="AB117" s="194"/>
      <c r="AC117" s="194"/>
      <c r="AD117" s="194"/>
      <c r="AE117" s="194"/>
      <c r="AF117" s="194"/>
      <c r="AG117" s="194"/>
      <c r="AH117" s="194"/>
      <c r="AI117" s="194"/>
      <c r="AJ117" s="194"/>
      <c r="AK117" s="194"/>
      <c r="AL117" s="194"/>
      <c r="AM117" s="194"/>
      <c r="AN117" s="194"/>
    </row>
    <row r="118" spans="1:40" ht="15.75" customHeight="1">
      <c r="A118" s="194"/>
      <c r="B118" s="195"/>
      <c r="C118" s="195"/>
      <c r="D118" s="194"/>
      <c r="E118" s="194"/>
      <c r="F118" s="195"/>
      <c r="G118" s="195"/>
      <c r="H118" s="194"/>
      <c r="I118" s="194"/>
      <c r="J118" s="194"/>
      <c r="K118" s="195"/>
      <c r="L118" s="194"/>
      <c r="M118" s="194"/>
      <c r="N118" s="194"/>
      <c r="O118" s="194"/>
      <c r="P118" s="194"/>
      <c r="Q118" s="194"/>
      <c r="R118" s="194"/>
      <c r="S118" s="194"/>
      <c r="T118" s="194"/>
      <c r="U118" s="194"/>
      <c r="V118" s="194"/>
      <c r="W118" s="194"/>
      <c r="X118" s="194"/>
      <c r="Y118" s="194"/>
      <c r="Z118" s="194"/>
      <c r="AA118" s="194"/>
      <c r="AB118" s="194"/>
      <c r="AC118" s="194"/>
      <c r="AD118" s="194"/>
      <c r="AE118" s="194"/>
      <c r="AF118" s="194"/>
      <c r="AG118" s="194"/>
      <c r="AH118" s="194"/>
      <c r="AI118" s="194"/>
      <c r="AJ118" s="194"/>
      <c r="AK118" s="194"/>
      <c r="AL118" s="194"/>
      <c r="AM118" s="194"/>
      <c r="AN118" s="194"/>
    </row>
    <row r="119" spans="1:40" ht="15.75" customHeight="1">
      <c r="A119" s="194"/>
      <c r="B119" s="195"/>
      <c r="C119" s="195"/>
      <c r="D119" s="194"/>
      <c r="E119" s="194"/>
      <c r="F119" s="195"/>
      <c r="G119" s="195"/>
      <c r="H119" s="194"/>
      <c r="I119" s="194"/>
      <c r="J119" s="194"/>
      <c r="K119" s="195"/>
      <c r="L119" s="194"/>
      <c r="M119" s="194"/>
      <c r="N119" s="194"/>
      <c r="O119" s="194"/>
      <c r="P119" s="194"/>
      <c r="Q119" s="194"/>
      <c r="R119" s="194"/>
      <c r="S119" s="194"/>
      <c r="T119" s="194"/>
      <c r="U119" s="194"/>
      <c r="V119" s="194"/>
      <c r="W119" s="194"/>
      <c r="X119" s="194"/>
      <c r="Y119" s="194"/>
      <c r="Z119" s="194"/>
      <c r="AA119" s="194"/>
      <c r="AB119" s="194"/>
      <c r="AC119" s="194"/>
      <c r="AD119" s="194"/>
      <c r="AE119" s="194"/>
      <c r="AF119" s="194"/>
      <c r="AG119" s="194"/>
      <c r="AH119" s="194"/>
      <c r="AI119" s="194"/>
      <c r="AJ119" s="194"/>
      <c r="AK119" s="194"/>
      <c r="AL119" s="194"/>
      <c r="AM119" s="194"/>
      <c r="AN119" s="194"/>
    </row>
    <row r="120" spans="1:40" ht="15.75" customHeight="1">
      <c r="A120" s="194"/>
      <c r="B120" s="195"/>
      <c r="C120" s="195"/>
      <c r="D120" s="194"/>
      <c r="E120" s="194"/>
      <c r="F120" s="195"/>
      <c r="G120" s="195"/>
      <c r="H120" s="194"/>
      <c r="I120" s="194"/>
      <c r="J120" s="194"/>
      <c r="K120" s="195"/>
      <c r="L120" s="194"/>
      <c r="M120" s="194"/>
      <c r="N120" s="194"/>
      <c r="O120" s="194"/>
      <c r="P120" s="194"/>
      <c r="Q120" s="194"/>
      <c r="R120" s="194"/>
      <c r="S120" s="194"/>
      <c r="T120" s="194"/>
      <c r="U120" s="194"/>
      <c r="V120" s="194"/>
      <c r="W120" s="194"/>
      <c r="X120" s="194"/>
      <c r="Y120" s="194"/>
      <c r="Z120" s="194"/>
      <c r="AA120" s="194"/>
      <c r="AB120" s="194"/>
      <c r="AC120" s="194"/>
      <c r="AD120" s="194"/>
      <c r="AE120" s="194"/>
      <c r="AF120" s="194"/>
      <c r="AG120" s="194"/>
      <c r="AH120" s="194"/>
      <c r="AI120" s="194"/>
      <c r="AJ120" s="194"/>
      <c r="AK120" s="194"/>
      <c r="AL120" s="194"/>
      <c r="AM120" s="194"/>
      <c r="AN120" s="194"/>
    </row>
    <row r="121" spans="1:40" ht="15.75" customHeight="1">
      <c r="A121" s="194"/>
      <c r="B121" s="195"/>
      <c r="C121" s="195"/>
      <c r="D121" s="194"/>
      <c r="E121" s="194"/>
      <c r="F121" s="195"/>
      <c r="G121" s="195"/>
      <c r="H121" s="194"/>
      <c r="I121" s="194"/>
      <c r="J121" s="194"/>
      <c r="K121" s="195"/>
      <c r="L121" s="194"/>
      <c r="M121" s="194"/>
      <c r="N121" s="194"/>
      <c r="O121" s="194"/>
      <c r="P121" s="194"/>
      <c r="Q121" s="194"/>
      <c r="R121" s="194"/>
      <c r="S121" s="194"/>
      <c r="T121" s="194"/>
      <c r="U121" s="194"/>
      <c r="V121" s="194"/>
      <c r="W121" s="194"/>
      <c r="X121" s="194"/>
      <c r="Y121" s="194"/>
      <c r="Z121" s="194"/>
      <c r="AA121" s="194"/>
      <c r="AB121" s="194"/>
      <c r="AC121" s="194"/>
      <c r="AD121" s="194"/>
      <c r="AE121" s="194"/>
      <c r="AF121" s="194"/>
      <c r="AG121" s="194"/>
      <c r="AH121" s="194"/>
      <c r="AI121" s="194"/>
      <c r="AJ121" s="194"/>
      <c r="AK121" s="194"/>
      <c r="AL121" s="194"/>
      <c r="AM121" s="194"/>
      <c r="AN121" s="194"/>
    </row>
    <row r="122" spans="1:40" ht="15.75" customHeight="1">
      <c r="A122" s="194"/>
      <c r="B122" s="195"/>
      <c r="C122" s="195"/>
      <c r="D122" s="194"/>
      <c r="E122" s="194"/>
      <c r="F122" s="195"/>
      <c r="G122" s="195"/>
      <c r="H122" s="194"/>
      <c r="I122" s="194"/>
      <c r="J122" s="194"/>
      <c r="K122" s="195"/>
      <c r="L122" s="194"/>
      <c r="M122" s="194"/>
      <c r="N122" s="194"/>
      <c r="O122" s="194"/>
      <c r="P122" s="194"/>
      <c r="Q122" s="194"/>
      <c r="R122" s="194"/>
      <c r="S122" s="194"/>
      <c r="T122" s="194"/>
      <c r="U122" s="194"/>
      <c r="V122" s="194"/>
      <c r="W122" s="194"/>
      <c r="X122" s="194"/>
      <c r="Y122" s="194"/>
      <c r="Z122" s="194"/>
      <c r="AA122" s="194"/>
      <c r="AB122" s="194"/>
      <c r="AC122" s="194"/>
      <c r="AD122" s="194"/>
      <c r="AE122" s="194"/>
      <c r="AF122" s="194"/>
      <c r="AG122" s="194"/>
      <c r="AH122" s="194"/>
      <c r="AI122" s="194"/>
      <c r="AJ122" s="194"/>
      <c r="AK122" s="194"/>
      <c r="AL122" s="194"/>
      <c r="AM122" s="194"/>
      <c r="AN122" s="194"/>
    </row>
    <row r="123" spans="1:40" ht="15.75" customHeight="1">
      <c r="A123" s="194"/>
      <c r="B123" s="195"/>
      <c r="C123" s="195"/>
      <c r="D123" s="194"/>
      <c r="E123" s="194"/>
      <c r="F123" s="195"/>
      <c r="G123" s="195"/>
      <c r="H123" s="194"/>
      <c r="I123" s="194"/>
      <c r="J123" s="194"/>
      <c r="K123" s="195"/>
      <c r="L123" s="194"/>
      <c r="M123" s="194"/>
      <c r="N123" s="194"/>
      <c r="O123" s="194"/>
      <c r="P123" s="194"/>
      <c r="Q123" s="194"/>
      <c r="R123" s="194"/>
      <c r="S123" s="194"/>
      <c r="T123" s="194"/>
      <c r="U123" s="194"/>
      <c r="V123" s="194"/>
      <c r="W123" s="194"/>
      <c r="X123" s="194"/>
      <c r="Y123" s="194"/>
      <c r="Z123" s="194"/>
      <c r="AA123" s="194"/>
      <c r="AB123" s="194"/>
      <c r="AC123" s="194"/>
      <c r="AD123" s="194"/>
      <c r="AE123" s="194"/>
      <c r="AF123" s="194"/>
      <c r="AG123" s="194"/>
      <c r="AH123" s="194"/>
      <c r="AI123" s="194"/>
      <c r="AJ123" s="194"/>
      <c r="AK123" s="194"/>
      <c r="AL123" s="194"/>
      <c r="AM123" s="194"/>
      <c r="AN123" s="194"/>
    </row>
    <row r="124" spans="1:40" ht="15.75" customHeight="1">
      <c r="A124" s="194"/>
      <c r="B124" s="195"/>
      <c r="C124" s="195"/>
      <c r="D124" s="194"/>
      <c r="E124" s="194"/>
      <c r="F124" s="195"/>
      <c r="G124" s="195"/>
      <c r="H124" s="194"/>
      <c r="I124" s="194"/>
      <c r="J124" s="194"/>
      <c r="K124" s="195"/>
      <c r="L124" s="194"/>
      <c r="M124" s="194"/>
      <c r="N124" s="194"/>
      <c r="O124" s="194"/>
      <c r="P124" s="194"/>
      <c r="Q124" s="194"/>
      <c r="R124" s="194"/>
      <c r="S124" s="194"/>
      <c r="T124" s="194"/>
      <c r="U124" s="194"/>
      <c r="V124" s="194"/>
      <c r="W124" s="194"/>
      <c r="X124" s="194"/>
      <c r="Y124" s="194"/>
      <c r="Z124" s="194"/>
      <c r="AA124" s="194"/>
      <c r="AB124" s="194"/>
      <c r="AC124" s="194"/>
      <c r="AD124" s="194"/>
      <c r="AE124" s="194"/>
      <c r="AF124" s="194"/>
      <c r="AG124" s="194"/>
      <c r="AH124" s="194"/>
      <c r="AI124" s="194"/>
      <c r="AJ124" s="194"/>
      <c r="AK124" s="194"/>
      <c r="AL124" s="194"/>
      <c r="AM124" s="194"/>
      <c r="AN124" s="194"/>
    </row>
    <row r="125" spans="1:40" ht="15.75" customHeight="1">
      <c r="A125" s="194"/>
      <c r="B125" s="195"/>
      <c r="C125" s="195"/>
      <c r="D125" s="194"/>
      <c r="E125" s="194"/>
      <c r="F125" s="195"/>
      <c r="G125" s="195"/>
      <c r="H125" s="194"/>
      <c r="I125" s="194"/>
      <c r="J125" s="194"/>
      <c r="K125" s="195"/>
      <c r="L125" s="194"/>
      <c r="M125" s="194"/>
      <c r="N125" s="194"/>
      <c r="O125" s="194"/>
      <c r="P125" s="194"/>
      <c r="Q125" s="194"/>
      <c r="R125" s="194"/>
      <c r="S125" s="194"/>
      <c r="T125" s="194"/>
      <c r="U125" s="194"/>
      <c r="V125" s="194"/>
      <c r="W125" s="194"/>
      <c r="X125" s="194"/>
      <c r="Y125" s="194"/>
      <c r="Z125" s="194"/>
      <c r="AA125" s="194"/>
      <c r="AB125" s="194"/>
      <c r="AC125" s="194"/>
      <c r="AD125" s="194"/>
      <c r="AE125" s="194"/>
      <c r="AF125" s="194"/>
      <c r="AG125" s="194"/>
      <c r="AH125" s="194"/>
      <c r="AI125" s="194"/>
      <c r="AJ125" s="194"/>
      <c r="AK125" s="194"/>
      <c r="AL125" s="194"/>
      <c r="AM125" s="194"/>
      <c r="AN125" s="194"/>
    </row>
    <row r="126" spans="1:40" ht="15.75" customHeight="1">
      <c r="A126" s="194"/>
      <c r="B126" s="195"/>
      <c r="C126" s="195"/>
      <c r="D126" s="194"/>
      <c r="E126" s="194"/>
      <c r="F126" s="195"/>
      <c r="G126" s="195"/>
      <c r="H126" s="194"/>
      <c r="I126" s="194"/>
      <c r="J126" s="194"/>
      <c r="K126" s="195"/>
      <c r="L126" s="194"/>
      <c r="M126" s="194"/>
      <c r="N126" s="194"/>
      <c r="O126" s="194"/>
      <c r="P126" s="194"/>
      <c r="Q126" s="194"/>
      <c r="R126" s="194"/>
      <c r="S126" s="194"/>
      <c r="T126" s="194"/>
      <c r="U126" s="194"/>
      <c r="V126" s="194"/>
      <c r="W126" s="194"/>
      <c r="X126" s="194"/>
      <c r="Y126" s="194"/>
      <c r="Z126" s="194"/>
      <c r="AA126" s="194"/>
      <c r="AB126" s="194"/>
      <c r="AC126" s="194"/>
      <c r="AD126" s="194"/>
      <c r="AE126" s="194"/>
      <c r="AF126" s="194"/>
      <c r="AG126" s="194"/>
      <c r="AH126" s="194"/>
      <c r="AI126" s="194"/>
      <c r="AJ126" s="194"/>
      <c r="AK126" s="194"/>
      <c r="AL126" s="194"/>
      <c r="AM126" s="194"/>
      <c r="AN126" s="194"/>
    </row>
    <row r="127" spans="1:40" ht="15.75" customHeight="1">
      <c r="A127" s="194"/>
      <c r="B127" s="195"/>
      <c r="C127" s="195"/>
      <c r="D127" s="194"/>
      <c r="E127" s="194"/>
      <c r="F127" s="195"/>
      <c r="G127" s="195"/>
      <c r="H127" s="194"/>
      <c r="I127" s="194"/>
      <c r="J127" s="194"/>
      <c r="K127" s="195"/>
      <c r="L127" s="194"/>
      <c r="M127" s="194"/>
      <c r="N127" s="194"/>
      <c r="O127" s="194"/>
      <c r="P127" s="194"/>
      <c r="Q127" s="194"/>
      <c r="R127" s="194"/>
      <c r="S127" s="194"/>
      <c r="T127" s="194"/>
      <c r="U127" s="194"/>
      <c r="V127" s="194"/>
      <c r="W127" s="194"/>
      <c r="X127" s="194"/>
      <c r="Y127" s="194"/>
      <c r="Z127" s="194"/>
      <c r="AA127" s="194"/>
      <c r="AB127" s="194"/>
      <c r="AC127" s="194"/>
      <c r="AD127" s="194"/>
      <c r="AE127" s="194"/>
      <c r="AF127" s="194"/>
      <c r="AG127" s="194"/>
      <c r="AH127" s="194"/>
      <c r="AI127" s="194"/>
      <c r="AJ127" s="194"/>
      <c r="AK127" s="194"/>
      <c r="AL127" s="194"/>
      <c r="AM127" s="194"/>
      <c r="AN127" s="194"/>
    </row>
    <row r="128" spans="1:40" ht="15.75" customHeight="1">
      <c r="A128" s="194"/>
      <c r="B128" s="195"/>
      <c r="C128" s="195"/>
      <c r="D128" s="194"/>
      <c r="E128" s="194"/>
      <c r="F128" s="195"/>
      <c r="G128" s="195"/>
      <c r="H128" s="194"/>
      <c r="I128" s="194"/>
      <c r="J128" s="194"/>
      <c r="K128" s="195"/>
      <c r="L128" s="194"/>
      <c r="M128" s="194"/>
      <c r="N128" s="194"/>
      <c r="O128" s="194"/>
      <c r="P128" s="194"/>
      <c r="Q128" s="194"/>
      <c r="R128" s="194"/>
      <c r="S128" s="194"/>
      <c r="T128" s="194"/>
      <c r="U128" s="194"/>
      <c r="V128" s="194"/>
      <c r="W128" s="194"/>
      <c r="X128" s="194"/>
      <c r="Y128" s="194"/>
      <c r="Z128" s="194"/>
      <c r="AA128" s="194"/>
      <c r="AB128" s="194"/>
      <c r="AC128" s="194"/>
      <c r="AD128" s="194"/>
      <c r="AE128" s="194"/>
      <c r="AF128" s="194"/>
      <c r="AG128" s="194"/>
      <c r="AH128" s="194"/>
      <c r="AI128" s="194"/>
      <c r="AJ128" s="194"/>
      <c r="AK128" s="194"/>
      <c r="AL128" s="194"/>
      <c r="AM128" s="194"/>
      <c r="AN128" s="194"/>
    </row>
    <row r="129" spans="1:40" ht="15.75" customHeight="1">
      <c r="A129" s="194"/>
      <c r="B129" s="195"/>
      <c r="C129" s="195"/>
      <c r="D129" s="194"/>
      <c r="E129" s="194"/>
      <c r="F129" s="195"/>
      <c r="G129" s="195"/>
      <c r="H129" s="194"/>
      <c r="I129" s="194"/>
      <c r="J129" s="194"/>
      <c r="K129" s="195"/>
      <c r="L129" s="194"/>
      <c r="M129" s="194"/>
      <c r="N129" s="194"/>
      <c r="O129" s="194"/>
      <c r="P129" s="194"/>
      <c r="Q129" s="194"/>
      <c r="R129" s="194"/>
      <c r="S129" s="194"/>
      <c r="T129" s="194"/>
      <c r="U129" s="194"/>
      <c r="V129" s="194"/>
      <c r="W129" s="194"/>
      <c r="X129" s="194"/>
      <c r="Y129" s="194"/>
      <c r="Z129" s="194"/>
      <c r="AA129" s="194"/>
      <c r="AB129" s="194"/>
      <c r="AC129" s="194"/>
      <c r="AD129" s="194"/>
      <c r="AE129" s="194"/>
      <c r="AF129" s="194"/>
      <c r="AG129" s="194"/>
      <c r="AH129" s="194"/>
      <c r="AI129" s="194"/>
      <c r="AJ129" s="194"/>
      <c r="AK129" s="194"/>
      <c r="AL129" s="194"/>
      <c r="AM129" s="194"/>
      <c r="AN129" s="194"/>
    </row>
    <row r="130" spans="1:40" ht="15.75" customHeight="1">
      <c r="A130" s="194"/>
      <c r="B130" s="195"/>
      <c r="C130" s="195"/>
      <c r="D130" s="194"/>
      <c r="E130" s="194"/>
      <c r="F130" s="195"/>
      <c r="G130" s="195"/>
      <c r="H130" s="194"/>
      <c r="I130" s="194"/>
      <c r="J130" s="194"/>
      <c r="K130" s="195"/>
      <c r="L130" s="194"/>
      <c r="M130" s="194"/>
      <c r="N130" s="194"/>
      <c r="O130" s="194"/>
      <c r="P130" s="194"/>
      <c r="Q130" s="194"/>
      <c r="R130" s="194"/>
      <c r="S130" s="194"/>
      <c r="T130" s="194"/>
      <c r="U130" s="194"/>
      <c r="V130" s="194"/>
      <c r="W130" s="194"/>
      <c r="X130" s="194"/>
      <c r="Y130" s="194"/>
      <c r="Z130" s="194"/>
      <c r="AA130" s="194"/>
      <c r="AB130" s="194"/>
      <c r="AC130" s="194"/>
      <c r="AD130" s="194"/>
      <c r="AE130" s="194"/>
      <c r="AF130" s="194"/>
      <c r="AG130" s="194"/>
      <c r="AH130" s="194"/>
      <c r="AI130" s="194"/>
      <c r="AJ130" s="194"/>
      <c r="AK130" s="194"/>
      <c r="AL130" s="194"/>
      <c r="AM130" s="194"/>
      <c r="AN130" s="194"/>
    </row>
    <row r="131" spans="1:40" ht="15.75" customHeight="1">
      <c r="A131" s="194"/>
      <c r="B131" s="195"/>
      <c r="C131" s="195"/>
      <c r="D131" s="194"/>
      <c r="E131" s="194"/>
      <c r="F131" s="195"/>
      <c r="G131" s="195"/>
      <c r="H131" s="194"/>
      <c r="I131" s="194"/>
      <c r="J131" s="194"/>
      <c r="K131" s="195"/>
      <c r="L131" s="194"/>
      <c r="M131" s="194"/>
      <c r="N131" s="194"/>
      <c r="O131" s="194"/>
      <c r="P131" s="194"/>
      <c r="Q131" s="194"/>
      <c r="R131" s="194"/>
      <c r="S131" s="194"/>
      <c r="T131" s="194"/>
      <c r="U131" s="194"/>
      <c r="V131" s="194"/>
      <c r="W131" s="194"/>
      <c r="X131" s="194"/>
      <c r="Y131" s="194"/>
      <c r="Z131" s="194"/>
      <c r="AA131" s="194"/>
      <c r="AB131" s="194"/>
      <c r="AC131" s="194"/>
      <c r="AD131" s="194"/>
      <c r="AE131" s="194"/>
      <c r="AF131" s="194"/>
      <c r="AG131" s="194"/>
      <c r="AH131" s="194"/>
      <c r="AI131" s="194"/>
      <c r="AJ131" s="194"/>
      <c r="AK131" s="194"/>
      <c r="AL131" s="194"/>
      <c r="AM131" s="194"/>
      <c r="AN131" s="194"/>
    </row>
    <row r="132" spans="1:40" ht="15.75" customHeight="1">
      <c r="A132" s="194"/>
      <c r="B132" s="195"/>
      <c r="C132" s="195"/>
      <c r="D132" s="194"/>
      <c r="E132" s="194"/>
      <c r="F132" s="195"/>
      <c r="G132" s="195"/>
      <c r="H132" s="194"/>
      <c r="I132" s="194"/>
      <c r="J132" s="194"/>
      <c r="K132" s="195"/>
      <c r="L132" s="194"/>
      <c r="M132" s="194"/>
      <c r="N132" s="194"/>
      <c r="O132" s="194"/>
      <c r="P132" s="194"/>
      <c r="Q132" s="194"/>
      <c r="R132" s="194"/>
      <c r="S132" s="194"/>
      <c r="T132" s="194"/>
      <c r="U132" s="194"/>
      <c r="V132" s="194"/>
      <c r="W132" s="194"/>
      <c r="X132" s="194"/>
      <c r="Y132" s="194"/>
      <c r="Z132" s="194"/>
      <c r="AA132" s="194"/>
      <c r="AB132" s="194"/>
      <c r="AC132" s="194"/>
      <c r="AD132" s="194"/>
      <c r="AE132" s="194"/>
      <c r="AF132" s="194"/>
      <c r="AG132" s="194"/>
      <c r="AH132" s="194"/>
      <c r="AI132" s="194"/>
      <c r="AJ132" s="194"/>
      <c r="AK132" s="194"/>
      <c r="AL132" s="194"/>
      <c r="AM132" s="194"/>
      <c r="AN132" s="194"/>
    </row>
    <row r="133" spans="1:40" ht="15.75" customHeight="1">
      <c r="A133" s="194"/>
      <c r="B133" s="195"/>
      <c r="C133" s="195"/>
      <c r="D133" s="194"/>
      <c r="E133" s="194"/>
      <c r="F133" s="195"/>
      <c r="G133" s="195"/>
      <c r="H133" s="194"/>
      <c r="I133" s="194"/>
      <c r="J133" s="194"/>
      <c r="K133" s="195"/>
      <c r="L133" s="194"/>
      <c r="M133" s="194"/>
      <c r="N133" s="194"/>
      <c r="O133" s="194"/>
      <c r="P133" s="194"/>
      <c r="Q133" s="194"/>
      <c r="R133" s="194"/>
      <c r="S133" s="194"/>
      <c r="T133" s="194"/>
      <c r="U133" s="194"/>
      <c r="V133" s="194"/>
      <c r="W133" s="194"/>
      <c r="X133" s="194"/>
      <c r="Y133" s="194"/>
      <c r="Z133" s="194"/>
      <c r="AA133" s="194"/>
      <c r="AB133" s="194"/>
      <c r="AC133" s="194"/>
      <c r="AD133" s="194"/>
      <c r="AE133" s="194"/>
      <c r="AF133" s="194"/>
      <c r="AG133" s="194"/>
      <c r="AH133" s="194"/>
      <c r="AI133" s="194"/>
      <c r="AJ133" s="194"/>
      <c r="AK133" s="194"/>
      <c r="AL133" s="194"/>
      <c r="AM133" s="194"/>
      <c r="AN133" s="194"/>
    </row>
    <row r="134" spans="1:40" ht="15.75" customHeight="1">
      <c r="A134" s="194"/>
      <c r="B134" s="195"/>
      <c r="C134" s="195"/>
      <c r="D134" s="194"/>
      <c r="E134" s="194"/>
      <c r="F134" s="195"/>
      <c r="G134" s="195"/>
      <c r="H134" s="194"/>
      <c r="I134" s="194"/>
      <c r="J134" s="194"/>
      <c r="K134" s="195"/>
      <c r="L134" s="194"/>
      <c r="M134" s="194"/>
      <c r="N134" s="194"/>
      <c r="O134" s="194"/>
      <c r="P134" s="194"/>
      <c r="Q134" s="194"/>
      <c r="R134" s="194"/>
      <c r="S134" s="194"/>
      <c r="T134" s="194"/>
      <c r="U134" s="194"/>
      <c r="V134" s="194"/>
      <c r="W134" s="194"/>
      <c r="X134" s="194"/>
      <c r="Y134" s="194"/>
      <c r="Z134" s="194"/>
      <c r="AA134" s="194"/>
      <c r="AB134" s="194"/>
      <c r="AC134" s="194"/>
      <c r="AD134" s="194"/>
      <c r="AE134" s="194"/>
      <c r="AF134" s="194"/>
      <c r="AG134" s="194"/>
      <c r="AH134" s="194"/>
      <c r="AI134" s="194"/>
      <c r="AJ134" s="194"/>
      <c r="AK134" s="194"/>
      <c r="AL134" s="194"/>
      <c r="AM134" s="194"/>
      <c r="AN134" s="194"/>
    </row>
    <row r="135" spans="1:40" ht="15.75" customHeight="1">
      <c r="A135" s="194"/>
      <c r="B135" s="195"/>
      <c r="C135" s="195"/>
      <c r="D135" s="194"/>
      <c r="E135" s="194"/>
      <c r="F135" s="195"/>
      <c r="G135" s="195"/>
      <c r="H135" s="194"/>
      <c r="I135" s="194"/>
      <c r="J135" s="194"/>
      <c r="K135" s="195"/>
      <c r="L135" s="194"/>
      <c r="M135" s="194"/>
      <c r="N135" s="194"/>
      <c r="O135" s="194"/>
      <c r="P135" s="194"/>
      <c r="Q135" s="194"/>
      <c r="R135" s="194"/>
      <c r="S135" s="194"/>
      <c r="T135" s="194"/>
      <c r="U135" s="194"/>
      <c r="V135" s="194"/>
      <c r="W135" s="194"/>
      <c r="X135" s="194"/>
      <c r="Y135" s="194"/>
      <c r="Z135" s="194"/>
      <c r="AA135" s="194"/>
      <c r="AB135" s="194"/>
      <c r="AC135" s="194"/>
      <c r="AD135" s="194"/>
      <c r="AE135" s="194"/>
      <c r="AF135" s="194"/>
      <c r="AG135" s="194"/>
      <c r="AH135" s="194"/>
      <c r="AI135" s="194"/>
      <c r="AJ135" s="194"/>
      <c r="AK135" s="194"/>
      <c r="AL135" s="194"/>
      <c r="AM135" s="194"/>
      <c r="AN135" s="194"/>
    </row>
    <row r="136" spans="1:40" ht="15.75" customHeight="1">
      <c r="A136" s="194"/>
      <c r="B136" s="195"/>
      <c r="C136" s="195"/>
      <c r="D136" s="194"/>
      <c r="E136" s="194"/>
      <c r="F136" s="195"/>
      <c r="G136" s="195"/>
      <c r="H136" s="194"/>
      <c r="I136" s="194"/>
      <c r="J136" s="194"/>
      <c r="K136" s="195"/>
      <c r="L136" s="194"/>
      <c r="M136" s="194"/>
      <c r="N136" s="194"/>
      <c r="O136" s="194"/>
      <c r="P136" s="194"/>
      <c r="Q136" s="194"/>
      <c r="R136" s="194"/>
      <c r="S136" s="194"/>
      <c r="T136" s="194"/>
      <c r="U136" s="194"/>
      <c r="V136" s="194"/>
      <c r="W136" s="194"/>
      <c r="X136" s="194"/>
      <c r="Y136" s="194"/>
      <c r="Z136" s="194"/>
      <c r="AA136" s="194"/>
      <c r="AB136" s="194"/>
      <c r="AC136" s="194"/>
      <c r="AD136" s="194"/>
      <c r="AE136" s="194"/>
      <c r="AF136" s="194"/>
      <c r="AG136" s="194"/>
      <c r="AH136" s="194"/>
      <c r="AI136" s="194"/>
      <c r="AJ136" s="194"/>
      <c r="AK136" s="194"/>
      <c r="AL136" s="194"/>
      <c r="AM136" s="194"/>
      <c r="AN136" s="194"/>
    </row>
    <row r="137" spans="1:40" ht="15.75" customHeight="1">
      <c r="A137" s="194"/>
      <c r="B137" s="195"/>
      <c r="C137" s="195"/>
      <c r="D137" s="194"/>
      <c r="E137" s="194"/>
      <c r="F137" s="195"/>
      <c r="G137" s="195"/>
      <c r="H137" s="194"/>
      <c r="I137" s="194"/>
      <c r="J137" s="194"/>
      <c r="K137" s="195"/>
      <c r="L137" s="194"/>
      <c r="M137" s="194"/>
      <c r="N137" s="194"/>
      <c r="O137" s="194"/>
      <c r="P137" s="194"/>
      <c r="Q137" s="194"/>
      <c r="R137" s="194"/>
      <c r="S137" s="194"/>
      <c r="T137" s="194"/>
      <c r="U137" s="194"/>
      <c r="V137" s="194"/>
      <c r="W137" s="194"/>
      <c r="X137" s="194"/>
      <c r="Y137" s="194"/>
      <c r="Z137" s="194"/>
      <c r="AA137" s="194"/>
      <c r="AB137" s="194"/>
      <c r="AC137" s="194"/>
      <c r="AD137" s="194"/>
      <c r="AE137" s="194"/>
      <c r="AF137" s="194"/>
      <c r="AG137" s="194"/>
      <c r="AH137" s="194"/>
      <c r="AI137" s="194"/>
      <c r="AJ137" s="194"/>
      <c r="AK137" s="194"/>
      <c r="AL137" s="194"/>
      <c r="AM137" s="194"/>
      <c r="AN137" s="194"/>
    </row>
    <row r="138" spans="1:40" ht="15.75" customHeight="1">
      <c r="A138" s="194"/>
      <c r="B138" s="195"/>
      <c r="C138" s="195"/>
      <c r="D138" s="194"/>
      <c r="E138" s="194"/>
      <c r="F138" s="195"/>
      <c r="G138" s="195"/>
      <c r="H138" s="194"/>
      <c r="I138" s="194"/>
      <c r="J138" s="194"/>
      <c r="K138" s="195"/>
      <c r="L138" s="194"/>
      <c r="M138" s="194"/>
      <c r="N138" s="194"/>
      <c r="O138" s="194"/>
      <c r="P138" s="194"/>
      <c r="Q138" s="194"/>
      <c r="R138" s="194"/>
      <c r="S138" s="194"/>
      <c r="T138" s="194"/>
      <c r="U138" s="194"/>
      <c r="V138" s="194"/>
      <c r="W138" s="194"/>
      <c r="X138" s="194"/>
      <c r="Y138" s="194"/>
      <c r="Z138" s="194"/>
      <c r="AA138" s="194"/>
      <c r="AB138" s="194"/>
      <c r="AC138" s="194"/>
      <c r="AD138" s="194"/>
      <c r="AE138" s="194"/>
      <c r="AF138" s="194"/>
      <c r="AG138" s="194"/>
      <c r="AH138" s="194"/>
      <c r="AI138" s="194"/>
      <c r="AJ138" s="194"/>
      <c r="AK138" s="194"/>
      <c r="AL138" s="194"/>
      <c r="AM138" s="194"/>
      <c r="AN138" s="194"/>
    </row>
    <row r="139" spans="1:40" ht="15.75" customHeight="1">
      <c r="A139" s="194"/>
      <c r="B139" s="195"/>
      <c r="C139" s="195"/>
      <c r="D139" s="194"/>
      <c r="E139" s="194"/>
      <c r="F139" s="195"/>
      <c r="G139" s="195"/>
      <c r="H139" s="194"/>
      <c r="I139" s="194"/>
      <c r="J139" s="194"/>
      <c r="K139" s="195"/>
      <c r="L139" s="194"/>
      <c r="M139" s="194"/>
      <c r="N139" s="194"/>
      <c r="O139" s="194"/>
      <c r="P139" s="194"/>
      <c r="Q139" s="194"/>
      <c r="R139" s="194"/>
      <c r="S139" s="194"/>
      <c r="T139" s="194"/>
      <c r="U139" s="194"/>
      <c r="V139" s="194"/>
      <c r="W139" s="194"/>
      <c r="X139" s="194"/>
      <c r="Y139" s="194"/>
      <c r="Z139" s="194"/>
      <c r="AA139" s="194"/>
      <c r="AB139" s="194"/>
      <c r="AC139" s="194"/>
      <c r="AD139" s="194"/>
      <c r="AE139" s="194"/>
      <c r="AF139" s="194"/>
      <c r="AG139" s="194"/>
      <c r="AH139" s="194"/>
      <c r="AI139" s="194"/>
      <c r="AJ139" s="194"/>
      <c r="AK139" s="194"/>
      <c r="AL139" s="194"/>
      <c r="AM139" s="194"/>
      <c r="AN139" s="194"/>
    </row>
    <row r="140" spans="1:40" ht="15.75" customHeight="1">
      <c r="A140" s="194"/>
      <c r="B140" s="195"/>
      <c r="C140" s="195"/>
      <c r="D140" s="194"/>
      <c r="E140" s="194"/>
      <c r="F140" s="195"/>
      <c r="G140" s="195"/>
      <c r="H140" s="194"/>
      <c r="I140" s="194"/>
      <c r="J140" s="194"/>
      <c r="K140" s="195"/>
      <c r="L140" s="194"/>
      <c r="M140" s="194"/>
      <c r="N140" s="194"/>
      <c r="O140" s="194"/>
      <c r="P140" s="194"/>
      <c r="Q140" s="194"/>
      <c r="R140" s="194"/>
      <c r="S140" s="194"/>
      <c r="T140" s="194"/>
      <c r="U140" s="194"/>
      <c r="V140" s="194"/>
      <c r="W140" s="194"/>
      <c r="X140" s="194"/>
      <c r="Y140" s="194"/>
      <c r="Z140" s="194"/>
      <c r="AA140" s="194"/>
      <c r="AB140" s="194"/>
      <c r="AC140" s="194"/>
      <c r="AD140" s="194"/>
      <c r="AE140" s="194"/>
      <c r="AF140" s="194"/>
      <c r="AG140" s="194"/>
      <c r="AH140" s="194"/>
      <c r="AI140" s="194"/>
      <c r="AJ140" s="194"/>
      <c r="AK140" s="194"/>
      <c r="AL140" s="194"/>
      <c r="AM140" s="194"/>
      <c r="AN140" s="194"/>
    </row>
    <row r="141" spans="1:40" ht="15.75" customHeight="1">
      <c r="A141" s="194"/>
      <c r="B141" s="195"/>
      <c r="C141" s="195"/>
      <c r="D141" s="194"/>
      <c r="E141" s="194"/>
      <c r="F141" s="195"/>
      <c r="G141" s="195"/>
      <c r="H141" s="194"/>
      <c r="I141" s="194"/>
      <c r="J141" s="194"/>
      <c r="K141" s="195"/>
      <c r="L141" s="194"/>
      <c r="M141" s="194"/>
      <c r="N141" s="194"/>
      <c r="O141" s="194"/>
      <c r="P141" s="194"/>
      <c r="Q141" s="194"/>
      <c r="R141" s="194"/>
      <c r="S141" s="194"/>
      <c r="T141" s="194"/>
      <c r="U141" s="194"/>
      <c r="V141" s="194"/>
      <c r="W141" s="194"/>
      <c r="X141" s="194"/>
      <c r="Y141" s="194"/>
      <c r="Z141" s="194"/>
      <c r="AA141" s="194"/>
      <c r="AB141" s="194"/>
      <c r="AC141" s="194"/>
      <c r="AD141" s="194"/>
      <c r="AE141" s="194"/>
      <c r="AF141" s="194"/>
      <c r="AG141" s="194"/>
      <c r="AH141" s="194"/>
      <c r="AI141" s="194"/>
      <c r="AJ141" s="194"/>
      <c r="AK141" s="194"/>
      <c r="AL141" s="194"/>
      <c r="AM141" s="194"/>
      <c r="AN141" s="194"/>
    </row>
    <row r="142" spans="1:40" ht="15.75" customHeight="1">
      <c r="A142" s="194"/>
      <c r="B142" s="195"/>
      <c r="C142" s="195"/>
      <c r="D142" s="194"/>
      <c r="E142" s="194"/>
      <c r="F142" s="195"/>
      <c r="G142" s="195"/>
      <c r="H142" s="194"/>
      <c r="I142" s="194"/>
      <c r="J142" s="194"/>
      <c r="K142" s="195"/>
      <c r="L142" s="194"/>
      <c r="M142" s="194"/>
      <c r="N142" s="194"/>
      <c r="O142" s="194"/>
      <c r="P142" s="194"/>
      <c r="Q142" s="194"/>
      <c r="R142" s="194"/>
      <c r="S142" s="194"/>
      <c r="T142" s="194"/>
      <c r="U142" s="194"/>
      <c r="V142" s="194"/>
      <c r="W142" s="194"/>
      <c r="X142" s="194"/>
      <c r="Y142" s="194"/>
      <c r="Z142" s="194"/>
      <c r="AA142" s="194"/>
      <c r="AB142" s="194"/>
      <c r="AC142" s="194"/>
      <c r="AD142" s="194"/>
      <c r="AE142" s="194"/>
      <c r="AF142" s="194"/>
      <c r="AG142" s="194"/>
      <c r="AH142" s="194"/>
      <c r="AI142" s="194"/>
      <c r="AJ142" s="194"/>
      <c r="AK142" s="194"/>
      <c r="AL142" s="194"/>
      <c r="AM142" s="194"/>
      <c r="AN142" s="194"/>
    </row>
    <row r="143" spans="1:40" ht="15.75" customHeight="1">
      <c r="A143" s="194"/>
      <c r="B143" s="195"/>
      <c r="C143" s="195"/>
      <c r="D143" s="194"/>
      <c r="E143" s="194"/>
      <c r="F143" s="195"/>
      <c r="G143" s="195"/>
      <c r="H143" s="194"/>
      <c r="I143" s="194"/>
      <c r="J143" s="194"/>
      <c r="K143" s="195"/>
      <c r="L143" s="194"/>
      <c r="M143" s="194"/>
      <c r="N143" s="194"/>
      <c r="O143" s="194"/>
      <c r="P143" s="194"/>
      <c r="Q143" s="194"/>
      <c r="R143" s="194"/>
      <c r="S143" s="194"/>
      <c r="T143" s="194"/>
      <c r="U143" s="194"/>
      <c r="V143" s="194"/>
      <c r="W143" s="194"/>
      <c r="X143" s="194"/>
      <c r="Y143" s="194"/>
      <c r="Z143" s="194"/>
      <c r="AA143" s="194"/>
      <c r="AB143" s="194"/>
      <c r="AC143" s="194"/>
      <c r="AD143" s="194"/>
      <c r="AE143" s="194"/>
      <c r="AF143" s="194"/>
      <c r="AG143" s="194"/>
      <c r="AH143" s="194"/>
      <c r="AI143" s="194"/>
      <c r="AJ143" s="194"/>
      <c r="AK143" s="194"/>
      <c r="AL143" s="194"/>
      <c r="AM143" s="194"/>
      <c r="AN143" s="194"/>
    </row>
    <row r="144" spans="1:40" ht="15.75" customHeight="1">
      <c r="A144" s="194"/>
      <c r="B144" s="195"/>
      <c r="C144" s="195"/>
      <c r="D144" s="194"/>
      <c r="E144" s="194"/>
      <c r="F144" s="195"/>
      <c r="G144" s="195"/>
      <c r="H144" s="194"/>
      <c r="I144" s="194"/>
      <c r="J144" s="194"/>
      <c r="K144" s="195"/>
      <c r="L144" s="194"/>
      <c r="M144" s="194"/>
      <c r="N144" s="194"/>
      <c r="O144" s="194"/>
      <c r="P144" s="194"/>
      <c r="Q144" s="194"/>
      <c r="R144" s="194"/>
      <c r="S144" s="194"/>
      <c r="T144" s="194"/>
      <c r="U144" s="194"/>
      <c r="V144" s="194"/>
      <c r="W144" s="194"/>
      <c r="X144" s="194"/>
      <c r="Y144" s="194"/>
      <c r="Z144" s="194"/>
      <c r="AA144" s="194"/>
      <c r="AB144" s="194"/>
      <c r="AC144" s="194"/>
      <c r="AD144" s="194"/>
      <c r="AE144" s="194"/>
      <c r="AF144" s="194"/>
      <c r="AG144" s="194"/>
      <c r="AH144" s="194"/>
      <c r="AI144" s="194"/>
      <c r="AJ144" s="194"/>
      <c r="AK144" s="194"/>
      <c r="AL144" s="194"/>
      <c r="AM144" s="194"/>
      <c r="AN144" s="194"/>
    </row>
    <row r="145" spans="1:40" ht="15.75" customHeight="1">
      <c r="A145" s="194"/>
      <c r="B145" s="195"/>
      <c r="C145" s="195"/>
      <c r="D145" s="194"/>
      <c r="E145" s="194"/>
      <c r="F145" s="195"/>
      <c r="G145" s="195"/>
      <c r="H145" s="194"/>
      <c r="I145" s="194"/>
      <c r="J145" s="194"/>
      <c r="K145" s="195"/>
      <c r="L145" s="194"/>
      <c r="M145" s="194"/>
      <c r="N145" s="194"/>
      <c r="O145" s="194"/>
      <c r="P145" s="194"/>
      <c r="Q145" s="194"/>
      <c r="R145" s="194"/>
      <c r="S145" s="194"/>
      <c r="T145" s="194"/>
      <c r="U145" s="194"/>
      <c r="V145" s="194"/>
      <c r="W145" s="194"/>
      <c r="X145" s="194"/>
      <c r="Y145" s="194"/>
      <c r="Z145" s="194"/>
      <c r="AA145" s="194"/>
      <c r="AB145" s="194"/>
      <c r="AC145" s="194"/>
      <c r="AD145" s="194"/>
      <c r="AE145" s="194"/>
      <c r="AF145" s="194"/>
      <c r="AG145" s="194"/>
      <c r="AH145" s="194"/>
      <c r="AI145" s="194"/>
      <c r="AJ145" s="194"/>
      <c r="AK145" s="194"/>
      <c r="AL145" s="194"/>
      <c r="AM145" s="194"/>
      <c r="AN145" s="194"/>
    </row>
    <row r="146" spans="1:40" ht="15.75" customHeight="1">
      <c r="A146" s="194"/>
      <c r="B146" s="195"/>
      <c r="C146" s="195"/>
      <c r="D146" s="194"/>
      <c r="E146" s="194"/>
      <c r="F146" s="195"/>
      <c r="G146" s="195"/>
      <c r="H146" s="194"/>
      <c r="I146" s="194"/>
      <c r="J146" s="194"/>
      <c r="K146" s="195"/>
      <c r="L146" s="194"/>
      <c r="M146" s="194"/>
      <c r="N146" s="194"/>
      <c r="O146" s="194"/>
      <c r="P146" s="194"/>
      <c r="Q146" s="194"/>
      <c r="R146" s="194"/>
      <c r="S146" s="194"/>
      <c r="T146" s="194"/>
      <c r="U146" s="194"/>
      <c r="V146" s="194"/>
      <c r="W146" s="194"/>
      <c r="X146" s="194"/>
      <c r="Y146" s="194"/>
      <c r="Z146" s="194"/>
      <c r="AA146" s="194"/>
      <c r="AB146" s="194"/>
      <c r="AC146" s="194"/>
      <c r="AD146" s="194"/>
      <c r="AE146" s="194"/>
      <c r="AF146" s="194"/>
      <c r="AG146" s="194"/>
      <c r="AH146" s="194"/>
      <c r="AI146" s="194"/>
      <c r="AJ146" s="194"/>
      <c r="AK146" s="194"/>
      <c r="AL146" s="194"/>
      <c r="AM146" s="194"/>
      <c r="AN146" s="194"/>
    </row>
    <row r="147" spans="1:40" ht="15.75" customHeight="1">
      <c r="A147" s="194"/>
      <c r="B147" s="195"/>
      <c r="C147" s="195"/>
      <c r="D147" s="194"/>
      <c r="E147" s="194"/>
      <c r="F147" s="195"/>
      <c r="G147" s="195"/>
      <c r="H147" s="194"/>
      <c r="I147" s="194"/>
      <c r="J147" s="194"/>
      <c r="K147" s="195"/>
      <c r="L147" s="194"/>
      <c r="M147" s="194"/>
      <c r="N147" s="194"/>
      <c r="O147" s="194"/>
      <c r="P147" s="194"/>
      <c r="Q147" s="194"/>
      <c r="R147" s="194"/>
      <c r="S147" s="194"/>
      <c r="T147" s="194"/>
      <c r="U147" s="194"/>
      <c r="V147" s="194"/>
      <c r="W147" s="194"/>
      <c r="X147" s="194"/>
      <c r="Y147" s="194"/>
      <c r="Z147" s="194"/>
      <c r="AA147" s="194"/>
      <c r="AB147" s="194"/>
      <c r="AC147" s="194"/>
      <c r="AD147" s="194"/>
      <c r="AE147" s="194"/>
      <c r="AF147" s="194"/>
      <c r="AG147" s="194"/>
      <c r="AH147" s="194"/>
      <c r="AI147" s="194"/>
      <c r="AJ147" s="194"/>
      <c r="AK147" s="194"/>
      <c r="AL147" s="194"/>
      <c r="AM147" s="194"/>
      <c r="AN147" s="194"/>
    </row>
    <row r="148" spans="1:40" ht="15.75" customHeight="1">
      <c r="A148" s="194"/>
      <c r="B148" s="195"/>
      <c r="C148" s="195"/>
      <c r="D148" s="194"/>
      <c r="E148" s="194"/>
      <c r="F148" s="195"/>
      <c r="G148" s="195"/>
      <c r="H148" s="194"/>
      <c r="I148" s="194"/>
      <c r="J148" s="194"/>
      <c r="K148" s="195"/>
      <c r="L148" s="194"/>
      <c r="M148" s="194"/>
      <c r="N148" s="194"/>
      <c r="O148" s="194"/>
      <c r="P148" s="194"/>
      <c r="Q148" s="194"/>
      <c r="R148" s="194"/>
      <c r="S148" s="194"/>
      <c r="T148" s="194"/>
      <c r="U148" s="194"/>
      <c r="V148" s="194"/>
      <c r="W148" s="194"/>
      <c r="X148" s="194"/>
      <c r="Y148" s="194"/>
      <c r="Z148" s="194"/>
      <c r="AA148" s="194"/>
      <c r="AB148" s="194"/>
      <c r="AC148" s="194"/>
      <c r="AD148" s="194"/>
      <c r="AE148" s="194"/>
      <c r="AF148" s="194"/>
      <c r="AG148" s="194"/>
      <c r="AH148" s="194"/>
      <c r="AI148" s="194"/>
      <c r="AJ148" s="194"/>
      <c r="AK148" s="194"/>
      <c r="AL148" s="194"/>
      <c r="AM148" s="194"/>
      <c r="AN148" s="194"/>
    </row>
    <row r="149" spans="1:40" ht="15.75" customHeight="1">
      <c r="A149" s="194"/>
      <c r="B149" s="195"/>
      <c r="C149" s="195"/>
      <c r="D149" s="194"/>
      <c r="E149" s="194"/>
      <c r="F149" s="195"/>
      <c r="G149" s="195"/>
      <c r="H149" s="194"/>
      <c r="I149" s="194"/>
      <c r="J149" s="194"/>
      <c r="K149" s="195"/>
      <c r="L149" s="194"/>
      <c r="M149" s="194"/>
      <c r="N149" s="194"/>
      <c r="O149" s="194"/>
      <c r="P149" s="194"/>
      <c r="Q149" s="194"/>
      <c r="R149" s="194"/>
      <c r="S149" s="194"/>
      <c r="T149" s="194"/>
      <c r="U149" s="194"/>
      <c r="V149" s="194"/>
      <c r="W149" s="194"/>
      <c r="X149" s="194"/>
      <c r="Y149" s="194"/>
      <c r="Z149" s="194"/>
      <c r="AA149" s="194"/>
      <c r="AB149" s="194"/>
      <c r="AC149" s="194"/>
      <c r="AD149" s="194"/>
      <c r="AE149" s="194"/>
      <c r="AF149" s="194"/>
      <c r="AG149" s="194"/>
      <c r="AH149" s="194"/>
      <c r="AI149" s="194"/>
      <c r="AJ149" s="194"/>
      <c r="AK149" s="194"/>
      <c r="AL149" s="194"/>
      <c r="AM149" s="194"/>
      <c r="AN149" s="194"/>
    </row>
    <row r="150" spans="1:40" ht="15.75" customHeight="1">
      <c r="A150" s="194"/>
      <c r="B150" s="195"/>
      <c r="C150" s="195"/>
      <c r="D150" s="194"/>
      <c r="E150" s="194"/>
      <c r="F150" s="195"/>
      <c r="G150" s="195"/>
      <c r="H150" s="194"/>
      <c r="I150" s="194"/>
      <c r="J150" s="194"/>
      <c r="K150" s="195"/>
      <c r="L150" s="194"/>
      <c r="M150" s="194"/>
      <c r="N150" s="194"/>
      <c r="O150" s="194"/>
      <c r="P150" s="194"/>
      <c r="Q150" s="194"/>
      <c r="R150" s="194"/>
      <c r="S150" s="194"/>
      <c r="T150" s="194"/>
      <c r="U150" s="194"/>
      <c r="V150" s="194"/>
      <c r="W150" s="194"/>
      <c r="X150" s="194"/>
      <c r="Y150" s="194"/>
      <c r="Z150" s="194"/>
      <c r="AA150" s="194"/>
      <c r="AB150" s="194"/>
      <c r="AC150" s="194"/>
      <c r="AD150" s="194"/>
      <c r="AE150" s="194"/>
      <c r="AF150" s="194"/>
      <c r="AG150" s="194"/>
      <c r="AH150" s="194"/>
      <c r="AI150" s="194"/>
      <c r="AJ150" s="194"/>
      <c r="AK150" s="194"/>
      <c r="AL150" s="194"/>
      <c r="AM150" s="194"/>
      <c r="AN150" s="194"/>
    </row>
    <row r="151" spans="1:40" ht="15.75" customHeight="1">
      <c r="A151" s="194"/>
      <c r="B151" s="195"/>
      <c r="C151" s="195"/>
      <c r="D151" s="194"/>
      <c r="E151" s="194"/>
      <c r="F151" s="195"/>
      <c r="G151" s="195"/>
      <c r="H151" s="194"/>
      <c r="I151" s="194"/>
      <c r="J151" s="194"/>
      <c r="K151" s="195"/>
      <c r="L151" s="194"/>
      <c r="M151" s="194"/>
      <c r="N151" s="194"/>
      <c r="O151" s="194"/>
      <c r="P151" s="194"/>
      <c r="Q151" s="194"/>
      <c r="R151" s="194"/>
      <c r="S151" s="194"/>
      <c r="T151" s="194"/>
      <c r="U151" s="194"/>
      <c r="V151" s="194"/>
      <c r="W151" s="194"/>
      <c r="X151" s="194"/>
      <c r="Y151" s="194"/>
      <c r="Z151" s="194"/>
      <c r="AA151" s="194"/>
      <c r="AB151" s="194"/>
      <c r="AC151" s="194"/>
      <c r="AD151" s="194"/>
      <c r="AE151" s="194"/>
      <c r="AF151" s="194"/>
      <c r="AG151" s="194"/>
      <c r="AH151" s="194"/>
      <c r="AI151" s="194"/>
      <c r="AJ151" s="194"/>
      <c r="AK151" s="194"/>
      <c r="AL151" s="194"/>
      <c r="AM151" s="194"/>
      <c r="AN151" s="194"/>
    </row>
    <row r="152" spans="1:40" ht="15.75" customHeight="1">
      <c r="A152" s="194"/>
      <c r="B152" s="195"/>
      <c r="C152" s="195"/>
      <c r="D152" s="194"/>
      <c r="E152" s="194"/>
      <c r="F152" s="195"/>
      <c r="G152" s="195"/>
      <c r="H152" s="194"/>
      <c r="I152" s="194"/>
      <c r="J152" s="194"/>
      <c r="K152" s="195"/>
      <c r="L152" s="194"/>
      <c r="M152" s="194"/>
      <c r="N152" s="194"/>
      <c r="O152" s="194"/>
      <c r="P152" s="194"/>
      <c r="Q152" s="194"/>
      <c r="R152" s="194"/>
      <c r="S152" s="194"/>
      <c r="T152" s="194"/>
      <c r="U152" s="194"/>
      <c r="V152" s="194"/>
      <c r="W152" s="194"/>
      <c r="X152" s="194"/>
      <c r="Y152" s="194"/>
      <c r="Z152" s="194"/>
      <c r="AA152" s="194"/>
      <c r="AB152" s="194"/>
      <c r="AC152" s="194"/>
      <c r="AD152" s="194"/>
      <c r="AE152" s="194"/>
      <c r="AF152" s="194"/>
      <c r="AG152" s="194"/>
      <c r="AH152" s="194"/>
      <c r="AI152" s="194"/>
      <c r="AJ152" s="194"/>
      <c r="AK152" s="194"/>
      <c r="AL152" s="194"/>
      <c r="AM152" s="194"/>
      <c r="AN152" s="194"/>
    </row>
    <row r="153" spans="1:40" ht="15.75" customHeight="1">
      <c r="A153" s="194"/>
      <c r="B153" s="195"/>
      <c r="C153" s="195"/>
      <c r="D153" s="194"/>
      <c r="E153" s="194"/>
      <c r="F153" s="195"/>
      <c r="G153" s="195"/>
      <c r="H153" s="194"/>
      <c r="I153" s="194"/>
      <c r="J153" s="194"/>
      <c r="K153" s="195"/>
      <c r="L153" s="194"/>
      <c r="M153" s="194"/>
      <c r="N153" s="194"/>
      <c r="O153" s="194"/>
      <c r="P153" s="194"/>
      <c r="Q153" s="194"/>
      <c r="R153" s="194"/>
      <c r="S153" s="194"/>
      <c r="T153" s="194"/>
      <c r="U153" s="194"/>
      <c r="V153" s="194"/>
      <c r="W153" s="194"/>
      <c r="X153" s="194"/>
      <c r="Y153" s="194"/>
      <c r="Z153" s="194"/>
      <c r="AA153" s="194"/>
      <c r="AB153" s="194"/>
      <c r="AC153" s="194"/>
      <c r="AD153" s="194"/>
      <c r="AE153" s="194"/>
      <c r="AF153" s="194"/>
      <c r="AG153" s="194"/>
      <c r="AH153" s="194"/>
      <c r="AI153" s="194"/>
      <c r="AJ153" s="194"/>
      <c r="AK153" s="194"/>
      <c r="AL153" s="194"/>
      <c r="AM153" s="194"/>
      <c r="AN153" s="194"/>
    </row>
    <row r="154" spans="1:40" ht="15.75" customHeight="1">
      <c r="A154" s="194"/>
      <c r="B154" s="195"/>
      <c r="C154" s="195"/>
      <c r="D154" s="194"/>
      <c r="E154" s="194"/>
      <c r="F154" s="195"/>
      <c r="G154" s="195"/>
      <c r="H154" s="194"/>
      <c r="I154" s="194"/>
      <c r="J154" s="194"/>
      <c r="K154" s="195"/>
      <c r="L154" s="194"/>
      <c r="M154" s="194"/>
      <c r="N154" s="194"/>
      <c r="O154" s="194"/>
      <c r="P154" s="194"/>
      <c r="Q154" s="194"/>
      <c r="R154" s="194"/>
      <c r="S154" s="194"/>
      <c r="T154" s="194"/>
      <c r="U154" s="194"/>
      <c r="V154" s="194"/>
      <c r="W154" s="194"/>
      <c r="X154" s="194"/>
      <c r="Y154" s="194"/>
      <c r="Z154" s="194"/>
      <c r="AA154" s="194"/>
      <c r="AB154" s="194"/>
      <c r="AC154" s="194"/>
      <c r="AD154" s="194"/>
      <c r="AE154" s="194"/>
      <c r="AF154" s="194"/>
      <c r="AG154" s="194"/>
      <c r="AH154" s="194"/>
      <c r="AI154" s="194"/>
      <c r="AJ154" s="194"/>
      <c r="AK154" s="194"/>
      <c r="AL154" s="194"/>
      <c r="AM154" s="194"/>
      <c r="AN154" s="194"/>
    </row>
    <row r="155" spans="1:40" ht="15.75" customHeight="1">
      <c r="A155" s="194"/>
      <c r="B155" s="195"/>
      <c r="C155" s="195"/>
      <c r="D155" s="194"/>
      <c r="E155" s="194"/>
      <c r="F155" s="195"/>
      <c r="G155" s="195"/>
      <c r="H155" s="194"/>
      <c r="I155" s="194"/>
      <c r="J155" s="194"/>
      <c r="K155" s="195"/>
      <c r="L155" s="194"/>
      <c r="M155" s="194"/>
      <c r="N155" s="194"/>
      <c r="O155" s="194"/>
      <c r="P155" s="194"/>
      <c r="Q155" s="194"/>
      <c r="R155" s="194"/>
      <c r="S155" s="194"/>
      <c r="T155" s="194"/>
      <c r="U155" s="194"/>
      <c r="V155" s="194"/>
      <c r="W155" s="194"/>
      <c r="X155" s="194"/>
      <c r="Y155" s="194"/>
      <c r="Z155" s="194"/>
      <c r="AA155" s="194"/>
      <c r="AB155" s="194"/>
      <c r="AC155" s="194"/>
      <c r="AD155" s="194"/>
      <c r="AE155" s="194"/>
      <c r="AF155" s="194"/>
      <c r="AG155" s="194"/>
      <c r="AH155" s="194"/>
      <c r="AI155" s="194"/>
      <c r="AJ155" s="194"/>
      <c r="AK155" s="194"/>
      <c r="AL155" s="194"/>
      <c r="AM155" s="194"/>
      <c r="AN155" s="194"/>
    </row>
    <row r="156" spans="1:40" ht="15.75" customHeight="1">
      <c r="A156" s="194"/>
      <c r="B156" s="195"/>
      <c r="C156" s="195"/>
      <c r="D156" s="194"/>
      <c r="E156" s="194"/>
      <c r="F156" s="195"/>
      <c r="G156" s="195"/>
      <c r="H156" s="194"/>
      <c r="I156" s="194"/>
      <c r="J156" s="194"/>
      <c r="K156" s="195"/>
      <c r="L156" s="194"/>
      <c r="M156" s="194"/>
      <c r="N156" s="194"/>
      <c r="O156" s="194"/>
      <c r="P156" s="194"/>
      <c r="Q156" s="194"/>
      <c r="R156" s="194"/>
      <c r="S156" s="194"/>
      <c r="T156" s="194"/>
      <c r="U156" s="194"/>
      <c r="V156" s="194"/>
      <c r="W156" s="194"/>
      <c r="X156" s="194"/>
      <c r="Y156" s="194"/>
      <c r="Z156" s="194"/>
      <c r="AA156" s="194"/>
      <c r="AB156" s="194"/>
      <c r="AC156" s="194"/>
      <c r="AD156" s="194"/>
      <c r="AE156" s="194"/>
      <c r="AF156" s="194"/>
      <c r="AG156" s="194"/>
      <c r="AH156" s="194"/>
      <c r="AI156" s="194"/>
      <c r="AJ156" s="194"/>
      <c r="AK156" s="194"/>
      <c r="AL156" s="194"/>
      <c r="AM156" s="194"/>
      <c r="AN156" s="194"/>
    </row>
    <row r="157" spans="1:40" ht="15.75" customHeight="1">
      <c r="A157" s="194"/>
      <c r="B157" s="195"/>
      <c r="C157" s="195"/>
      <c r="D157" s="194"/>
      <c r="E157" s="194"/>
      <c r="F157" s="195"/>
      <c r="G157" s="195"/>
      <c r="H157" s="194"/>
      <c r="I157" s="194"/>
      <c r="J157" s="194"/>
      <c r="K157" s="195"/>
      <c r="L157" s="194"/>
      <c r="M157" s="194"/>
      <c r="N157" s="194"/>
      <c r="O157" s="194"/>
      <c r="P157" s="194"/>
      <c r="Q157" s="194"/>
      <c r="R157" s="194"/>
      <c r="S157" s="194"/>
      <c r="T157" s="194"/>
      <c r="U157" s="194"/>
      <c r="V157" s="194"/>
      <c r="W157" s="194"/>
      <c r="X157" s="194"/>
      <c r="Y157" s="194"/>
      <c r="Z157" s="194"/>
      <c r="AA157" s="194"/>
      <c r="AB157" s="194"/>
      <c r="AC157" s="194"/>
      <c r="AD157" s="194"/>
      <c r="AE157" s="194"/>
      <c r="AF157" s="194"/>
      <c r="AG157" s="194"/>
      <c r="AH157" s="194"/>
      <c r="AI157" s="194"/>
      <c r="AJ157" s="194"/>
      <c r="AK157" s="194"/>
      <c r="AL157" s="194"/>
      <c r="AM157" s="194"/>
      <c r="AN157" s="194"/>
    </row>
    <row r="158" spans="1:40" ht="15.75" customHeight="1">
      <c r="A158" s="194"/>
      <c r="B158" s="195"/>
      <c r="C158" s="195"/>
      <c r="D158" s="194"/>
      <c r="E158" s="194"/>
      <c r="F158" s="195"/>
      <c r="G158" s="195"/>
      <c r="H158" s="194"/>
      <c r="I158" s="194"/>
      <c r="J158" s="194"/>
      <c r="K158" s="195"/>
      <c r="L158" s="194"/>
      <c r="M158" s="194"/>
      <c r="N158" s="194"/>
      <c r="O158" s="194"/>
      <c r="P158" s="194"/>
      <c r="Q158" s="194"/>
      <c r="R158" s="194"/>
      <c r="S158" s="194"/>
      <c r="T158" s="194"/>
      <c r="U158" s="194"/>
      <c r="V158" s="194"/>
      <c r="W158" s="194"/>
      <c r="X158" s="194"/>
      <c r="Y158" s="194"/>
      <c r="Z158" s="194"/>
      <c r="AA158" s="194"/>
      <c r="AB158" s="194"/>
      <c r="AC158" s="194"/>
      <c r="AD158" s="194"/>
      <c r="AE158" s="194"/>
      <c r="AF158" s="194"/>
      <c r="AG158" s="194"/>
      <c r="AH158" s="194"/>
      <c r="AI158" s="194"/>
      <c r="AJ158" s="194"/>
      <c r="AK158" s="194"/>
      <c r="AL158" s="194"/>
      <c r="AM158" s="194"/>
      <c r="AN158" s="194"/>
    </row>
    <row r="159" spans="1:40" ht="15.75" customHeight="1">
      <c r="A159" s="194"/>
      <c r="B159" s="195"/>
      <c r="C159" s="195"/>
      <c r="D159" s="194"/>
      <c r="E159" s="194"/>
      <c r="F159" s="195"/>
      <c r="G159" s="195"/>
      <c r="H159" s="194"/>
      <c r="I159" s="194"/>
      <c r="J159" s="194"/>
      <c r="K159" s="195"/>
      <c r="L159" s="194"/>
      <c r="M159" s="194"/>
      <c r="N159" s="194"/>
      <c r="O159" s="194"/>
      <c r="P159" s="194"/>
      <c r="Q159" s="194"/>
      <c r="R159" s="194"/>
      <c r="S159" s="194"/>
      <c r="T159" s="194"/>
      <c r="U159" s="194"/>
      <c r="V159" s="194"/>
      <c r="W159" s="194"/>
      <c r="X159" s="194"/>
      <c r="Y159" s="194"/>
      <c r="Z159" s="194"/>
      <c r="AA159" s="194"/>
      <c r="AB159" s="194"/>
      <c r="AC159" s="194"/>
      <c r="AD159" s="194"/>
      <c r="AE159" s="194"/>
      <c r="AF159" s="194"/>
      <c r="AG159" s="194"/>
      <c r="AH159" s="194"/>
      <c r="AI159" s="194"/>
      <c r="AJ159" s="194"/>
      <c r="AK159" s="194"/>
      <c r="AL159" s="194"/>
      <c r="AM159" s="194"/>
      <c r="AN159" s="194"/>
    </row>
    <row r="160" spans="1:40" ht="15.75" customHeight="1">
      <c r="A160" s="194"/>
      <c r="B160" s="195"/>
      <c r="C160" s="195"/>
      <c r="D160" s="194"/>
      <c r="E160" s="194"/>
      <c r="F160" s="195"/>
      <c r="G160" s="195"/>
      <c r="H160" s="194"/>
      <c r="I160" s="194"/>
      <c r="J160" s="194"/>
      <c r="K160" s="195"/>
      <c r="L160" s="194"/>
      <c r="M160" s="194"/>
      <c r="N160" s="194"/>
      <c r="O160" s="194"/>
      <c r="P160" s="194"/>
      <c r="Q160" s="194"/>
      <c r="R160" s="194"/>
      <c r="S160" s="194"/>
      <c r="T160" s="194"/>
      <c r="U160" s="194"/>
      <c r="V160" s="194"/>
      <c r="W160" s="194"/>
      <c r="X160" s="194"/>
      <c r="Y160" s="194"/>
      <c r="Z160" s="194"/>
      <c r="AA160" s="194"/>
      <c r="AB160" s="194"/>
      <c r="AC160" s="194"/>
      <c r="AD160" s="194"/>
      <c r="AE160" s="194"/>
      <c r="AF160" s="194"/>
      <c r="AG160" s="194"/>
      <c r="AH160" s="194"/>
      <c r="AI160" s="194"/>
      <c r="AJ160" s="194"/>
      <c r="AK160" s="194"/>
      <c r="AL160" s="194"/>
      <c r="AM160" s="194"/>
      <c r="AN160" s="194"/>
    </row>
    <row r="161" spans="1:40" ht="15.75" customHeight="1">
      <c r="A161" s="194"/>
      <c r="B161" s="195"/>
      <c r="C161" s="195"/>
      <c r="D161" s="194"/>
      <c r="E161" s="194"/>
      <c r="F161" s="195"/>
      <c r="G161" s="195"/>
      <c r="H161" s="194"/>
      <c r="I161" s="194"/>
      <c r="J161" s="194"/>
      <c r="K161" s="195"/>
      <c r="L161" s="194"/>
      <c r="M161" s="194"/>
      <c r="N161" s="194"/>
      <c r="O161" s="194"/>
      <c r="P161" s="194"/>
      <c r="Q161" s="194"/>
      <c r="R161" s="194"/>
      <c r="S161" s="194"/>
      <c r="T161" s="194"/>
      <c r="U161" s="194"/>
      <c r="V161" s="194"/>
      <c r="W161" s="194"/>
      <c r="X161" s="194"/>
      <c r="Y161" s="194"/>
      <c r="Z161" s="194"/>
      <c r="AA161" s="194"/>
      <c r="AB161" s="194"/>
      <c r="AC161" s="194"/>
      <c r="AD161" s="194"/>
      <c r="AE161" s="194"/>
      <c r="AF161" s="194"/>
      <c r="AG161" s="194"/>
      <c r="AH161" s="194"/>
      <c r="AI161" s="194"/>
      <c r="AJ161" s="194"/>
      <c r="AK161" s="194"/>
      <c r="AL161" s="194"/>
      <c r="AM161" s="194"/>
      <c r="AN161" s="194"/>
    </row>
    <row r="162" spans="1:40" ht="15.75" customHeight="1">
      <c r="A162" s="194"/>
      <c r="B162" s="195"/>
      <c r="C162" s="195"/>
      <c r="D162" s="194"/>
      <c r="E162" s="194"/>
      <c r="F162" s="195"/>
      <c r="G162" s="195"/>
      <c r="H162" s="194"/>
      <c r="I162" s="194"/>
      <c r="J162" s="194"/>
      <c r="K162" s="195"/>
      <c r="L162" s="194"/>
      <c r="M162" s="194"/>
      <c r="N162" s="194"/>
      <c r="O162" s="194"/>
      <c r="P162" s="194"/>
      <c r="Q162" s="194"/>
      <c r="R162" s="194"/>
      <c r="S162" s="194"/>
      <c r="T162" s="194"/>
      <c r="U162" s="194"/>
      <c r="V162" s="194"/>
      <c r="W162" s="194"/>
      <c r="X162" s="194"/>
      <c r="Y162" s="194"/>
      <c r="Z162" s="194"/>
      <c r="AA162" s="194"/>
      <c r="AB162" s="194"/>
      <c r="AC162" s="194"/>
      <c r="AD162" s="194"/>
      <c r="AE162" s="194"/>
      <c r="AF162" s="194"/>
      <c r="AG162" s="194"/>
      <c r="AH162" s="194"/>
      <c r="AI162" s="194"/>
      <c r="AJ162" s="194"/>
      <c r="AK162" s="194"/>
      <c r="AL162" s="194"/>
      <c r="AM162" s="194"/>
      <c r="AN162" s="194"/>
    </row>
    <row r="163" spans="1:40" ht="15.75" customHeight="1">
      <c r="A163" s="194"/>
      <c r="B163" s="195"/>
      <c r="C163" s="195"/>
      <c r="D163" s="194"/>
      <c r="E163" s="194"/>
      <c r="F163" s="195"/>
      <c r="G163" s="195"/>
      <c r="H163" s="194"/>
      <c r="I163" s="194"/>
      <c r="J163" s="194"/>
      <c r="K163" s="195"/>
      <c r="L163" s="194"/>
      <c r="M163" s="194"/>
      <c r="N163" s="194"/>
      <c r="O163" s="194"/>
      <c r="P163" s="194"/>
      <c r="Q163" s="194"/>
      <c r="R163" s="194"/>
      <c r="S163" s="194"/>
      <c r="T163" s="194"/>
      <c r="U163" s="194"/>
      <c r="V163" s="194"/>
      <c r="W163" s="194"/>
      <c r="X163" s="194"/>
      <c r="Y163" s="194"/>
      <c r="Z163" s="194"/>
      <c r="AA163" s="194"/>
      <c r="AB163" s="194"/>
      <c r="AC163" s="194"/>
      <c r="AD163" s="194"/>
      <c r="AE163" s="194"/>
      <c r="AF163" s="194"/>
      <c r="AG163" s="194"/>
      <c r="AH163" s="194"/>
      <c r="AI163" s="194"/>
      <c r="AJ163" s="194"/>
      <c r="AK163" s="194"/>
      <c r="AL163" s="194"/>
      <c r="AM163" s="194"/>
      <c r="AN163" s="194"/>
    </row>
    <row r="164" spans="1:40" ht="15.75" customHeight="1">
      <c r="A164" s="194"/>
      <c r="B164" s="195"/>
      <c r="C164" s="195"/>
      <c r="D164" s="194"/>
      <c r="E164" s="194"/>
      <c r="F164" s="195"/>
      <c r="G164" s="195"/>
      <c r="H164" s="194"/>
      <c r="I164" s="194"/>
      <c r="J164" s="194"/>
      <c r="K164" s="195"/>
      <c r="L164" s="194"/>
      <c r="M164" s="194"/>
      <c r="N164" s="194"/>
      <c r="O164" s="194"/>
      <c r="P164" s="194"/>
      <c r="Q164" s="194"/>
      <c r="R164" s="194"/>
      <c r="S164" s="194"/>
      <c r="T164" s="194"/>
      <c r="U164" s="194"/>
      <c r="V164" s="194"/>
      <c r="W164" s="194"/>
      <c r="X164" s="194"/>
      <c r="Y164" s="194"/>
      <c r="Z164" s="194"/>
      <c r="AA164" s="194"/>
      <c r="AB164" s="194"/>
      <c r="AC164" s="194"/>
      <c r="AD164" s="194"/>
      <c r="AE164" s="194"/>
      <c r="AF164" s="194"/>
      <c r="AG164" s="194"/>
      <c r="AH164" s="194"/>
      <c r="AI164" s="194"/>
      <c r="AJ164" s="194"/>
      <c r="AK164" s="194"/>
      <c r="AL164" s="194"/>
      <c r="AM164" s="194"/>
      <c r="AN164" s="194"/>
    </row>
    <row r="165" spans="1:40" ht="15.75" customHeight="1">
      <c r="A165" s="194"/>
      <c r="B165" s="195"/>
      <c r="C165" s="195"/>
      <c r="D165" s="194"/>
      <c r="E165" s="194"/>
      <c r="F165" s="195"/>
      <c r="G165" s="195"/>
      <c r="H165" s="194"/>
      <c r="I165" s="194"/>
      <c r="J165" s="194"/>
      <c r="K165" s="195"/>
      <c r="L165" s="194"/>
      <c r="M165" s="194"/>
      <c r="N165" s="194"/>
      <c r="O165" s="194"/>
      <c r="P165" s="194"/>
      <c r="Q165" s="194"/>
      <c r="R165" s="194"/>
      <c r="S165" s="194"/>
      <c r="T165" s="194"/>
      <c r="U165" s="194"/>
      <c r="V165" s="194"/>
      <c r="W165" s="194"/>
      <c r="X165" s="194"/>
      <c r="Y165" s="194"/>
      <c r="Z165" s="194"/>
      <c r="AA165" s="194"/>
      <c r="AB165" s="194"/>
      <c r="AC165" s="194"/>
      <c r="AD165" s="194"/>
      <c r="AE165" s="194"/>
      <c r="AF165" s="194"/>
      <c r="AG165" s="194"/>
      <c r="AH165" s="194"/>
      <c r="AI165" s="194"/>
      <c r="AJ165" s="194"/>
      <c r="AK165" s="194"/>
      <c r="AL165" s="194"/>
      <c r="AM165" s="194"/>
      <c r="AN165" s="194"/>
    </row>
    <row r="166" spans="1:40" ht="15.75" customHeight="1">
      <c r="A166" s="194"/>
      <c r="B166" s="195"/>
      <c r="C166" s="195"/>
      <c r="D166" s="194"/>
      <c r="E166" s="194"/>
      <c r="F166" s="195"/>
      <c r="G166" s="195"/>
      <c r="H166" s="194"/>
      <c r="I166" s="194"/>
      <c r="J166" s="194"/>
      <c r="K166" s="195"/>
      <c r="L166" s="194"/>
      <c r="M166" s="194"/>
      <c r="N166" s="194"/>
      <c r="O166" s="194"/>
      <c r="P166" s="194"/>
      <c r="Q166" s="194"/>
      <c r="R166" s="194"/>
      <c r="S166" s="194"/>
      <c r="T166" s="194"/>
      <c r="U166" s="194"/>
      <c r="V166" s="194"/>
      <c r="W166" s="194"/>
      <c r="X166" s="194"/>
      <c r="Y166" s="194"/>
      <c r="Z166" s="194"/>
      <c r="AA166" s="194"/>
      <c r="AB166" s="194"/>
      <c r="AC166" s="194"/>
      <c r="AD166" s="194"/>
      <c r="AE166" s="194"/>
      <c r="AF166" s="194"/>
      <c r="AG166" s="194"/>
      <c r="AH166" s="194"/>
      <c r="AI166" s="194"/>
      <c r="AJ166" s="194"/>
      <c r="AK166" s="194"/>
      <c r="AL166" s="194"/>
      <c r="AM166" s="194"/>
      <c r="AN166" s="194"/>
    </row>
    <row r="167" spans="1:40" ht="15.75" customHeight="1">
      <c r="A167" s="194"/>
      <c r="B167" s="195"/>
      <c r="C167" s="195"/>
      <c r="D167" s="194"/>
      <c r="E167" s="194"/>
      <c r="F167" s="195"/>
      <c r="G167" s="195"/>
      <c r="H167" s="194"/>
      <c r="I167" s="194"/>
      <c r="J167" s="194"/>
      <c r="K167" s="195"/>
      <c r="L167" s="194"/>
      <c r="M167" s="194"/>
      <c r="N167" s="194"/>
      <c r="O167" s="194"/>
      <c r="P167" s="194"/>
      <c r="Q167" s="194"/>
      <c r="R167" s="194"/>
      <c r="S167" s="194"/>
      <c r="T167" s="194"/>
      <c r="U167" s="194"/>
      <c r="V167" s="194"/>
      <c r="W167" s="194"/>
      <c r="X167" s="194"/>
      <c r="Y167" s="194"/>
      <c r="Z167" s="194"/>
      <c r="AA167" s="194"/>
      <c r="AB167" s="194"/>
      <c r="AC167" s="194"/>
      <c r="AD167" s="194"/>
      <c r="AE167" s="194"/>
      <c r="AF167" s="194"/>
      <c r="AG167" s="194"/>
      <c r="AH167" s="194"/>
      <c r="AI167" s="194"/>
      <c r="AJ167" s="194"/>
      <c r="AK167" s="194"/>
      <c r="AL167" s="194"/>
      <c r="AM167" s="194"/>
      <c r="AN167" s="194"/>
    </row>
    <row r="168" spans="1:40" ht="15.75" customHeight="1">
      <c r="A168" s="194"/>
      <c r="B168" s="195"/>
      <c r="C168" s="195"/>
      <c r="D168" s="194"/>
      <c r="E168" s="194"/>
      <c r="F168" s="195"/>
      <c r="G168" s="195"/>
      <c r="H168" s="194"/>
      <c r="I168" s="194"/>
      <c r="J168" s="194"/>
      <c r="K168" s="195"/>
      <c r="L168" s="194"/>
      <c r="M168" s="194"/>
      <c r="N168" s="194"/>
      <c r="O168" s="194"/>
      <c r="P168" s="194"/>
      <c r="Q168" s="194"/>
      <c r="R168" s="194"/>
      <c r="S168" s="194"/>
      <c r="T168" s="194"/>
      <c r="U168" s="194"/>
      <c r="V168" s="194"/>
      <c r="W168" s="194"/>
      <c r="X168" s="194"/>
      <c r="Y168" s="194"/>
      <c r="Z168" s="194"/>
      <c r="AA168" s="194"/>
      <c r="AB168" s="194"/>
      <c r="AC168" s="194"/>
      <c r="AD168" s="194"/>
      <c r="AE168" s="194"/>
      <c r="AF168" s="194"/>
      <c r="AG168" s="194"/>
      <c r="AH168" s="194"/>
      <c r="AI168" s="194"/>
      <c r="AJ168" s="194"/>
      <c r="AK168" s="194"/>
      <c r="AL168" s="194"/>
      <c r="AM168" s="194"/>
      <c r="AN168" s="194"/>
    </row>
    <row r="169" spans="1:40" ht="15.75" customHeight="1">
      <c r="A169" s="194"/>
      <c r="B169" s="195"/>
      <c r="C169" s="195"/>
      <c r="D169" s="194"/>
      <c r="E169" s="194"/>
      <c r="F169" s="195"/>
      <c r="G169" s="195"/>
      <c r="H169" s="194"/>
      <c r="I169" s="194"/>
      <c r="J169" s="194"/>
      <c r="K169" s="195"/>
      <c r="L169" s="194"/>
      <c r="M169" s="194"/>
      <c r="N169" s="194"/>
      <c r="O169" s="194"/>
      <c r="P169" s="194"/>
      <c r="Q169" s="194"/>
      <c r="R169" s="194"/>
      <c r="S169" s="194"/>
      <c r="T169" s="194"/>
      <c r="U169" s="194"/>
      <c r="V169" s="194"/>
      <c r="W169" s="194"/>
      <c r="X169" s="194"/>
      <c r="Y169" s="194"/>
      <c r="Z169" s="194"/>
      <c r="AA169" s="194"/>
      <c r="AB169" s="194"/>
      <c r="AC169" s="194"/>
      <c r="AD169" s="194"/>
      <c r="AE169" s="194"/>
      <c r="AF169" s="194"/>
      <c r="AG169" s="194"/>
      <c r="AH169" s="194"/>
      <c r="AI169" s="194"/>
      <c r="AJ169" s="194"/>
      <c r="AK169" s="194"/>
      <c r="AL169" s="194"/>
      <c r="AM169" s="194"/>
      <c r="AN169" s="194"/>
    </row>
    <row r="170" spans="1:40" ht="15.75" customHeight="1">
      <c r="A170" s="194"/>
      <c r="B170" s="195"/>
      <c r="C170" s="195"/>
      <c r="D170" s="194"/>
      <c r="E170" s="194"/>
      <c r="F170" s="195"/>
      <c r="G170" s="195"/>
      <c r="H170" s="194"/>
      <c r="I170" s="194"/>
      <c r="J170" s="194"/>
      <c r="K170" s="195"/>
      <c r="L170" s="194"/>
      <c r="M170" s="194"/>
      <c r="N170" s="194"/>
      <c r="O170" s="194"/>
      <c r="P170" s="194"/>
      <c r="Q170" s="194"/>
      <c r="R170" s="194"/>
      <c r="S170" s="194"/>
      <c r="T170" s="194"/>
      <c r="U170" s="194"/>
      <c r="V170" s="194"/>
      <c r="W170" s="194"/>
      <c r="X170" s="194"/>
      <c r="Y170" s="194"/>
      <c r="Z170" s="194"/>
      <c r="AA170" s="194"/>
      <c r="AB170" s="194"/>
      <c r="AC170" s="194"/>
      <c r="AD170" s="194"/>
      <c r="AE170" s="194"/>
      <c r="AF170" s="194"/>
      <c r="AG170" s="194"/>
      <c r="AH170" s="194"/>
      <c r="AI170" s="194"/>
      <c r="AJ170" s="194"/>
      <c r="AK170" s="194"/>
      <c r="AL170" s="194"/>
      <c r="AM170" s="194"/>
      <c r="AN170" s="194"/>
    </row>
    <row r="171" spans="1:40" ht="15.75" customHeight="1">
      <c r="A171" s="194"/>
      <c r="B171" s="195"/>
      <c r="C171" s="195"/>
      <c r="D171" s="194"/>
      <c r="E171" s="194"/>
      <c r="F171" s="195"/>
      <c r="G171" s="195"/>
      <c r="H171" s="194"/>
      <c r="I171" s="194"/>
      <c r="J171" s="194"/>
      <c r="K171" s="195"/>
      <c r="L171" s="194"/>
      <c r="M171" s="194"/>
      <c r="N171" s="194"/>
      <c r="O171" s="194"/>
      <c r="P171" s="194"/>
      <c r="Q171" s="194"/>
      <c r="R171" s="194"/>
      <c r="S171" s="194"/>
      <c r="T171" s="194"/>
      <c r="U171" s="194"/>
      <c r="V171" s="194"/>
      <c r="W171" s="194"/>
      <c r="X171" s="194"/>
      <c r="Y171" s="194"/>
      <c r="Z171" s="194"/>
      <c r="AA171" s="194"/>
      <c r="AB171" s="194"/>
      <c r="AC171" s="194"/>
      <c r="AD171" s="194"/>
      <c r="AE171" s="194"/>
      <c r="AF171" s="194"/>
      <c r="AG171" s="194"/>
      <c r="AH171" s="194"/>
      <c r="AI171" s="194"/>
      <c r="AJ171" s="194"/>
      <c r="AK171" s="194"/>
      <c r="AL171" s="194"/>
      <c r="AM171" s="194"/>
      <c r="AN171" s="194"/>
    </row>
    <row r="172" spans="1:40" ht="15.75" customHeight="1">
      <c r="A172" s="194"/>
      <c r="B172" s="195"/>
      <c r="C172" s="195"/>
      <c r="D172" s="194"/>
      <c r="E172" s="194"/>
      <c r="F172" s="195"/>
      <c r="G172" s="195"/>
      <c r="H172" s="194"/>
      <c r="I172" s="194"/>
      <c r="J172" s="194"/>
      <c r="K172" s="195"/>
      <c r="L172" s="194"/>
      <c r="M172" s="194"/>
      <c r="N172" s="194"/>
      <c r="O172" s="194"/>
      <c r="P172" s="194"/>
      <c r="Q172" s="194"/>
      <c r="R172" s="194"/>
      <c r="S172" s="194"/>
      <c r="T172" s="194"/>
      <c r="U172" s="194"/>
      <c r="V172" s="194"/>
      <c r="W172" s="194"/>
      <c r="X172" s="194"/>
      <c r="Y172" s="194"/>
      <c r="Z172" s="194"/>
      <c r="AA172" s="194"/>
      <c r="AB172" s="194"/>
      <c r="AC172" s="194"/>
      <c r="AD172" s="194"/>
      <c r="AE172" s="194"/>
      <c r="AF172" s="194"/>
      <c r="AG172" s="194"/>
      <c r="AH172" s="194"/>
      <c r="AI172" s="194"/>
      <c r="AJ172" s="194"/>
      <c r="AK172" s="194"/>
      <c r="AL172" s="194"/>
      <c r="AM172" s="194"/>
      <c r="AN172" s="194"/>
    </row>
    <row r="173" spans="1:40" ht="15.75" customHeight="1">
      <c r="A173" s="194"/>
      <c r="B173" s="195"/>
      <c r="C173" s="195"/>
      <c r="D173" s="194"/>
      <c r="E173" s="194"/>
      <c r="F173" s="195"/>
      <c r="G173" s="195"/>
      <c r="H173" s="194"/>
      <c r="I173" s="194"/>
      <c r="J173" s="194"/>
      <c r="K173" s="195"/>
      <c r="L173" s="194"/>
      <c r="M173" s="194"/>
      <c r="N173" s="194"/>
      <c r="O173" s="194"/>
      <c r="P173" s="194"/>
      <c r="Q173" s="194"/>
      <c r="R173" s="194"/>
      <c r="S173" s="194"/>
      <c r="T173" s="194"/>
      <c r="U173" s="194"/>
      <c r="V173" s="194"/>
      <c r="W173" s="194"/>
      <c r="X173" s="194"/>
      <c r="Y173" s="194"/>
      <c r="Z173" s="194"/>
      <c r="AA173" s="194"/>
      <c r="AB173" s="194"/>
      <c r="AC173" s="194"/>
      <c r="AD173" s="194"/>
      <c r="AE173" s="194"/>
      <c r="AF173" s="194"/>
      <c r="AG173" s="194"/>
      <c r="AH173" s="194"/>
      <c r="AI173" s="194"/>
      <c r="AJ173" s="194"/>
      <c r="AK173" s="194"/>
      <c r="AL173" s="194"/>
      <c r="AM173" s="194"/>
      <c r="AN173" s="194"/>
    </row>
    <row r="174" spans="1:40" ht="15.75" customHeight="1">
      <c r="A174" s="194"/>
      <c r="B174" s="195"/>
      <c r="C174" s="195"/>
      <c r="D174" s="194"/>
      <c r="E174" s="194"/>
      <c r="F174" s="195"/>
      <c r="G174" s="195"/>
      <c r="H174" s="194"/>
      <c r="I174" s="194"/>
      <c r="J174" s="194"/>
      <c r="K174" s="195"/>
      <c r="L174" s="194"/>
      <c r="M174" s="194"/>
      <c r="N174" s="194"/>
      <c r="O174" s="194"/>
      <c r="P174" s="194"/>
      <c r="Q174" s="194"/>
      <c r="R174" s="194"/>
      <c r="S174" s="194"/>
      <c r="T174" s="194"/>
      <c r="U174" s="194"/>
      <c r="V174" s="194"/>
      <c r="W174" s="194"/>
      <c r="X174" s="194"/>
      <c r="Y174" s="194"/>
      <c r="Z174" s="194"/>
      <c r="AA174" s="194"/>
      <c r="AB174" s="194"/>
      <c r="AC174" s="194"/>
      <c r="AD174" s="194"/>
      <c r="AE174" s="194"/>
      <c r="AF174" s="194"/>
      <c r="AG174" s="194"/>
      <c r="AH174" s="194"/>
      <c r="AI174" s="194"/>
      <c r="AJ174" s="194"/>
      <c r="AK174" s="194"/>
      <c r="AL174" s="194"/>
      <c r="AM174" s="194"/>
      <c r="AN174" s="194"/>
    </row>
    <row r="175" spans="1:40" ht="15.75" customHeight="1">
      <c r="A175" s="194"/>
      <c r="B175" s="195"/>
      <c r="C175" s="195"/>
      <c r="D175" s="194"/>
      <c r="E175" s="194"/>
      <c r="F175" s="195"/>
      <c r="G175" s="195"/>
      <c r="H175" s="194"/>
      <c r="I175" s="194"/>
      <c r="J175" s="194"/>
      <c r="K175" s="195"/>
      <c r="L175" s="194"/>
      <c r="M175" s="194"/>
      <c r="N175" s="194"/>
      <c r="O175" s="194"/>
      <c r="P175" s="194"/>
      <c r="Q175" s="194"/>
      <c r="R175" s="194"/>
      <c r="S175" s="194"/>
      <c r="T175" s="194"/>
      <c r="U175" s="194"/>
      <c r="V175" s="194"/>
      <c r="W175" s="194"/>
      <c r="X175" s="194"/>
      <c r="Y175" s="194"/>
      <c r="Z175" s="194"/>
      <c r="AA175" s="194"/>
      <c r="AB175" s="194"/>
      <c r="AC175" s="194"/>
      <c r="AD175" s="194"/>
      <c r="AE175" s="194"/>
      <c r="AF175" s="194"/>
      <c r="AG175" s="194"/>
      <c r="AH175" s="194"/>
      <c r="AI175" s="194"/>
      <c r="AJ175" s="194"/>
      <c r="AK175" s="194"/>
      <c r="AL175" s="194"/>
      <c r="AM175" s="194"/>
      <c r="AN175" s="194"/>
    </row>
    <row r="176" spans="1:40" ht="15.75" customHeight="1">
      <c r="A176" s="194"/>
      <c r="B176" s="195"/>
      <c r="C176" s="195"/>
      <c r="D176" s="194"/>
      <c r="E176" s="194"/>
      <c r="F176" s="195"/>
      <c r="G176" s="195"/>
      <c r="H176" s="194"/>
      <c r="I176" s="194"/>
      <c r="J176" s="194"/>
      <c r="K176" s="195"/>
      <c r="L176" s="194"/>
      <c r="M176" s="194"/>
      <c r="N176" s="194"/>
      <c r="O176" s="194"/>
      <c r="P176" s="194"/>
      <c r="Q176" s="194"/>
      <c r="R176" s="194"/>
      <c r="S176" s="194"/>
      <c r="T176" s="194"/>
      <c r="U176" s="194"/>
      <c r="V176" s="194"/>
      <c r="W176" s="194"/>
      <c r="X176" s="194"/>
      <c r="Y176" s="194"/>
      <c r="Z176" s="194"/>
      <c r="AA176" s="194"/>
      <c r="AB176" s="194"/>
      <c r="AC176" s="194"/>
      <c r="AD176" s="194"/>
      <c r="AE176" s="194"/>
      <c r="AF176" s="194"/>
      <c r="AG176" s="194"/>
      <c r="AH176" s="194"/>
      <c r="AI176" s="194"/>
      <c r="AJ176" s="194"/>
      <c r="AK176" s="194"/>
      <c r="AL176" s="194"/>
      <c r="AM176" s="194"/>
      <c r="AN176" s="194"/>
    </row>
    <row r="177" spans="1:40" ht="15.75" customHeight="1">
      <c r="A177" s="194"/>
      <c r="B177" s="195"/>
      <c r="C177" s="195"/>
      <c r="D177" s="194"/>
      <c r="E177" s="194"/>
      <c r="F177" s="195"/>
      <c r="G177" s="195"/>
      <c r="H177" s="194"/>
      <c r="I177" s="194"/>
      <c r="J177" s="194"/>
      <c r="K177" s="195"/>
      <c r="L177" s="194"/>
      <c r="M177" s="194"/>
      <c r="N177" s="194"/>
      <c r="O177" s="194"/>
      <c r="P177" s="194"/>
      <c r="Q177" s="194"/>
      <c r="R177" s="194"/>
      <c r="S177" s="194"/>
      <c r="T177" s="194"/>
      <c r="U177" s="194"/>
      <c r="V177" s="194"/>
      <c r="W177" s="194"/>
      <c r="X177" s="194"/>
      <c r="Y177" s="194"/>
      <c r="Z177" s="194"/>
      <c r="AA177" s="194"/>
      <c r="AB177" s="194"/>
      <c r="AC177" s="194"/>
      <c r="AD177" s="194"/>
      <c r="AE177" s="194"/>
      <c r="AF177" s="194"/>
      <c r="AG177" s="194"/>
      <c r="AH177" s="194"/>
      <c r="AI177" s="194"/>
      <c r="AJ177" s="194"/>
      <c r="AK177" s="194"/>
      <c r="AL177" s="194"/>
      <c r="AM177" s="194"/>
      <c r="AN177" s="194"/>
    </row>
    <row r="178" spans="1:40" ht="15.75" customHeight="1"/>
    <row r="179" spans="1:40" ht="15.75" customHeight="1"/>
    <row r="180" spans="1:40" ht="15.75" customHeight="1"/>
    <row r="181" spans="1:40" ht="15.75" customHeight="1"/>
    <row r="182" spans="1:40" ht="15.75" customHeight="1"/>
    <row r="183" spans="1:40" ht="15.75" customHeight="1"/>
    <row r="184" spans="1:40" ht="15.75" customHeight="1"/>
    <row r="185" spans="1:40" ht="15.75" customHeight="1"/>
    <row r="186" spans="1:40" ht="15.75" customHeight="1"/>
    <row r="187" spans="1:40" ht="15.75" customHeight="1"/>
    <row r="188" spans="1:40" ht="15.75" customHeight="1"/>
    <row r="189" spans="1:40" ht="15.75" customHeight="1"/>
    <row r="190" spans="1:40" ht="15.75" customHeight="1"/>
    <row r="191" spans="1:40" ht="15.75" customHeight="1"/>
    <row r="192" spans="1:40"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sheetData>
  <mergeCells count="38">
    <mergeCell ref="B38:D38"/>
    <mergeCell ref="B28:C28"/>
    <mergeCell ref="C21:H21"/>
    <mergeCell ref="B23:C23"/>
    <mergeCell ref="H8:H10"/>
    <mergeCell ref="B8:B10"/>
    <mergeCell ref="C8:C10"/>
    <mergeCell ref="D8:D10"/>
    <mergeCell ref="E8:E10"/>
    <mergeCell ref="F8:F10"/>
    <mergeCell ref="G8:G10"/>
    <mergeCell ref="T9:T10"/>
    <mergeCell ref="U9:U10"/>
    <mergeCell ref="W9:W10"/>
    <mergeCell ref="X9:X10"/>
    <mergeCell ref="I8:L8"/>
    <mergeCell ref="M8:O8"/>
    <mergeCell ref="P8:P10"/>
    <mergeCell ref="Q8:Q10"/>
    <mergeCell ref="R8:R10"/>
    <mergeCell ref="S8:S10"/>
    <mergeCell ref="O9:O10"/>
    <mergeCell ref="AB8:AB10"/>
    <mergeCell ref="AC8:AC10"/>
    <mergeCell ref="AD8:AD10"/>
    <mergeCell ref="AE8:AE10"/>
    <mergeCell ref="I9:I10"/>
    <mergeCell ref="J9:J10"/>
    <mergeCell ref="K9:K10"/>
    <mergeCell ref="L9:L10"/>
    <mergeCell ref="M9:M10"/>
    <mergeCell ref="N9:N10"/>
    <mergeCell ref="T8:U8"/>
    <mergeCell ref="V8:V10"/>
    <mergeCell ref="W8:X8"/>
    <mergeCell ref="Y8:Y10"/>
    <mergeCell ref="Z8:Z10"/>
    <mergeCell ref="AA8:AA10"/>
  </mergeCells>
  <pageMargins left="0.511811024" right="0.511811024" top="0.78740157499999996" bottom="0.78740157499999996" header="0.31496062000000002" footer="0.31496062000000002"/>
  <headerFooter>
    <oddFooter>&amp;C_x000D_&amp;1#&amp;"Aptos"&amp;10&amp;K000000 Confidential - Not for Public Consumption or Distribution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5E39E-C790-4B3E-A8A9-5B432B59F66A}">
  <dimension ref="A1:AL999"/>
  <sheetViews>
    <sheetView showGridLines="0" workbookViewId="0">
      <selection activeCell="I35" sqref="I35"/>
    </sheetView>
  </sheetViews>
  <sheetFormatPr defaultColWidth="14.42578125" defaultRowHeight="12.75"/>
  <cols>
    <col min="1" max="1" width="4.140625" style="112" customWidth="1"/>
    <col min="2" max="2" width="15.7109375" style="112" customWidth="1"/>
    <col min="3" max="3" width="6.5703125" style="112" customWidth="1"/>
    <col min="4" max="4" width="17.5703125" style="112" customWidth="1"/>
    <col min="5" max="5" width="16.85546875" style="112" hidden="1" customWidth="1"/>
    <col min="6" max="6" width="22.5703125" style="112" customWidth="1"/>
    <col min="7" max="7" width="19" style="112" customWidth="1"/>
    <col min="8" max="8" width="12.28515625" style="112" customWidth="1"/>
    <col min="9" max="9" width="26.5703125" style="114" customWidth="1"/>
    <col min="10" max="10" width="22.5703125" style="114" customWidth="1"/>
    <col min="11" max="11" width="23" style="112" customWidth="1"/>
    <col min="12" max="12" width="10.7109375" style="112" customWidth="1"/>
    <col min="13" max="14" width="12" style="112" customWidth="1"/>
    <col min="15" max="15" width="10.7109375" style="112" customWidth="1"/>
    <col min="16" max="16" width="10.42578125" style="112" customWidth="1"/>
    <col min="17" max="17" width="9.85546875" style="112" customWidth="1"/>
    <col min="18" max="18" width="11.5703125" style="112" customWidth="1"/>
    <col min="19" max="19" width="17.28515625" style="112" customWidth="1"/>
    <col min="20" max="20" width="19" style="112" customWidth="1"/>
    <col min="21" max="21" width="9.140625" style="112" customWidth="1"/>
    <col min="22" max="22" width="17.28515625" style="112" customWidth="1"/>
    <col min="23" max="24" width="19" style="112" customWidth="1"/>
    <col min="25" max="26" width="15" style="112" customWidth="1"/>
    <col min="27" max="28" width="13.28515625" style="112" hidden="1" customWidth="1"/>
    <col min="29" max="29" width="16.7109375" style="112" hidden="1" customWidth="1"/>
    <col min="30" max="30" width="21.42578125" style="112" customWidth="1"/>
    <col min="31" max="31" width="59.5703125" style="112" customWidth="1"/>
    <col min="32" max="32" width="38.28515625" style="112" customWidth="1"/>
    <col min="33" max="33" width="43.85546875" style="112" customWidth="1"/>
    <col min="34" max="16384" width="14.42578125" style="112"/>
  </cols>
  <sheetData>
    <row r="1" spans="1:36" ht="13.5" customHeight="1">
      <c r="A1" s="14"/>
      <c r="B1" s="15"/>
      <c r="C1" s="15"/>
      <c r="D1" s="14"/>
      <c r="E1" s="14"/>
      <c r="F1" s="14"/>
      <c r="G1" s="14"/>
      <c r="H1" s="14"/>
      <c r="I1" s="15"/>
      <c r="J1" s="15"/>
      <c r="K1" s="14"/>
      <c r="L1" s="14"/>
      <c r="M1" s="14"/>
      <c r="N1" s="14"/>
      <c r="O1" s="14"/>
      <c r="P1" s="14"/>
      <c r="Q1" s="14"/>
      <c r="R1" s="14"/>
      <c r="S1" s="14"/>
      <c r="T1" s="14"/>
      <c r="U1" s="14"/>
      <c r="V1" s="14"/>
      <c r="W1" s="14"/>
      <c r="X1" s="14"/>
      <c r="Y1" s="14"/>
      <c r="Z1" s="14"/>
      <c r="AA1" s="14"/>
      <c r="AB1" s="14"/>
      <c r="AC1" s="14"/>
      <c r="AD1" s="14"/>
    </row>
    <row r="2" spans="1:36" ht="21">
      <c r="A2" s="14"/>
      <c r="B2" s="160" t="s">
        <v>378</v>
      </c>
      <c r="C2" s="21"/>
      <c r="D2" s="8"/>
      <c r="E2" s="8"/>
    </row>
    <row r="3" spans="1:36">
      <c r="A3" s="14"/>
      <c r="B3" s="16"/>
      <c r="C3" s="15"/>
      <c r="D3" s="14"/>
      <c r="E3" s="14"/>
      <c r="F3" s="14"/>
      <c r="G3" s="14"/>
      <c r="H3" s="14"/>
      <c r="I3" s="15"/>
      <c r="J3" s="15"/>
      <c r="K3" s="14"/>
      <c r="L3" s="14"/>
      <c r="M3" s="14"/>
      <c r="N3" s="14"/>
      <c r="O3" s="14"/>
      <c r="P3" s="14"/>
      <c r="Q3" s="14"/>
      <c r="R3" s="14"/>
      <c r="S3" s="14"/>
      <c r="T3" s="14"/>
      <c r="U3" s="14"/>
      <c r="V3" s="14"/>
      <c r="W3" s="14"/>
      <c r="X3" s="14"/>
      <c r="Y3" s="14"/>
      <c r="Z3" s="14"/>
      <c r="AA3" s="14"/>
      <c r="AB3" s="14"/>
      <c r="AC3" s="14"/>
      <c r="AD3" s="14"/>
    </row>
    <row r="4" spans="1:36" s="12" customFormat="1" ht="15">
      <c r="A4" s="17"/>
      <c r="B4" s="13" t="str">
        <f>RESUMO!C5</f>
        <v xml:space="preserve">MINISTÉRIO DA EDUCAÇÃO </v>
      </c>
      <c r="C4" s="116"/>
      <c r="D4" s="28"/>
      <c r="E4" s="18"/>
      <c r="F4" s="17"/>
      <c r="G4" s="17"/>
      <c r="H4" s="17"/>
      <c r="I4" s="161"/>
      <c r="J4" s="161"/>
      <c r="K4" s="17"/>
      <c r="L4" s="17"/>
      <c r="M4" s="17"/>
      <c r="N4" s="17"/>
      <c r="O4" s="17"/>
      <c r="P4" s="17"/>
      <c r="Q4" s="17"/>
      <c r="R4" s="17"/>
      <c r="S4" s="17"/>
      <c r="T4" s="17"/>
      <c r="U4" s="17"/>
      <c r="V4" s="17"/>
      <c r="W4" s="17"/>
      <c r="X4" s="17"/>
      <c r="Y4" s="17"/>
      <c r="Z4" s="17"/>
      <c r="AA4" s="17"/>
      <c r="AB4" s="17"/>
      <c r="AC4" s="17"/>
      <c r="AD4" s="17"/>
    </row>
    <row r="5" spans="1:36" s="12" customFormat="1" ht="15">
      <c r="A5" s="17"/>
      <c r="B5" s="13" t="str">
        <f>RESUMO!C6</f>
        <v>FIES 2026</v>
      </c>
      <c r="C5" s="116"/>
      <c r="D5" s="28"/>
      <c r="E5" s="18"/>
      <c r="F5" s="17"/>
      <c r="G5" s="17"/>
      <c r="H5" s="17"/>
      <c r="I5" s="161"/>
      <c r="J5" s="161"/>
      <c r="K5" s="17"/>
      <c r="L5" s="17"/>
      <c r="M5" s="17"/>
      <c r="N5" s="17"/>
      <c r="O5" s="17"/>
      <c r="P5" s="17"/>
      <c r="Q5" s="17"/>
      <c r="R5" s="17"/>
      <c r="S5" s="17"/>
      <c r="T5" s="17"/>
      <c r="U5" s="17"/>
      <c r="V5" s="17"/>
      <c r="W5" s="17"/>
      <c r="X5" s="17"/>
      <c r="Y5" s="17"/>
      <c r="Z5" s="17"/>
      <c r="AA5" s="17"/>
      <c r="AB5" s="17"/>
      <c r="AC5" s="17"/>
      <c r="AD5" s="17"/>
    </row>
    <row r="6" spans="1:36" s="12" customFormat="1" ht="15">
      <c r="A6" s="17"/>
      <c r="B6" s="13" t="str">
        <f>RESUMO!C7</f>
        <v>JULHO DE 2026</v>
      </c>
      <c r="C6" s="116"/>
      <c r="D6" s="28"/>
      <c r="E6" s="18"/>
      <c r="F6" s="17"/>
      <c r="G6" s="17"/>
      <c r="H6" s="17"/>
      <c r="I6" s="161"/>
      <c r="J6" s="161"/>
      <c r="K6" s="17"/>
      <c r="L6" s="17"/>
      <c r="M6" s="17"/>
      <c r="N6" s="17"/>
      <c r="O6" s="17"/>
      <c r="P6" s="17"/>
      <c r="Q6" s="17"/>
      <c r="R6" s="17"/>
      <c r="S6" s="17"/>
      <c r="T6" s="17"/>
      <c r="U6" s="17"/>
      <c r="V6" s="17"/>
      <c r="W6" s="17"/>
      <c r="X6" s="17"/>
      <c r="Y6" s="17"/>
      <c r="Z6" s="17"/>
      <c r="AA6" s="17"/>
      <c r="AB6" s="17"/>
      <c r="AC6" s="17"/>
      <c r="AD6" s="17"/>
    </row>
    <row r="7" spans="1:36">
      <c r="A7" s="14"/>
      <c r="B7" s="15"/>
      <c r="C7" s="15"/>
      <c r="D7" s="14"/>
      <c r="E7" s="14"/>
      <c r="F7" s="14"/>
      <c r="G7" s="14"/>
      <c r="H7" s="14"/>
      <c r="I7" s="15"/>
      <c r="J7" s="15"/>
      <c r="K7" s="14"/>
      <c r="L7" s="14"/>
      <c r="M7" s="14"/>
      <c r="N7" s="14"/>
      <c r="O7" s="14"/>
      <c r="P7" s="14"/>
      <c r="Q7" s="14"/>
      <c r="R7" s="14"/>
      <c r="S7" s="14"/>
      <c r="T7" s="125"/>
      <c r="U7" s="14"/>
      <c r="V7" s="14"/>
      <c r="W7" s="14"/>
      <c r="X7" s="14"/>
      <c r="Y7" s="14"/>
      <c r="Z7" s="14"/>
      <c r="AA7" s="14"/>
      <c r="AB7" s="14"/>
      <c r="AC7" s="14"/>
      <c r="AD7" s="14"/>
    </row>
    <row r="8" spans="1:36">
      <c r="A8" s="14"/>
      <c r="B8" s="863" t="s">
        <v>89</v>
      </c>
      <c r="C8" s="793" t="s">
        <v>65</v>
      </c>
      <c r="D8" s="793" t="s">
        <v>21</v>
      </c>
      <c r="E8" s="793" t="s">
        <v>90</v>
      </c>
      <c r="F8" s="793" t="s">
        <v>91</v>
      </c>
      <c r="G8" s="793" t="s">
        <v>413</v>
      </c>
      <c r="H8" s="793" t="s">
        <v>115</v>
      </c>
      <c r="I8" s="797" t="s">
        <v>12</v>
      </c>
      <c r="J8" s="862"/>
      <c r="K8" s="862"/>
      <c r="L8" s="862"/>
      <c r="M8" s="797" t="s">
        <v>93</v>
      </c>
      <c r="N8" s="862"/>
      <c r="O8" s="862"/>
      <c r="P8" s="793" t="s">
        <v>94</v>
      </c>
      <c r="Q8" s="793" t="s">
        <v>95</v>
      </c>
      <c r="R8" s="793" t="s">
        <v>66</v>
      </c>
      <c r="S8" s="797" t="s">
        <v>13</v>
      </c>
      <c r="T8" s="862"/>
      <c r="U8" s="797" t="s">
        <v>67</v>
      </c>
      <c r="V8" s="797" t="s">
        <v>54</v>
      </c>
      <c r="W8" s="862"/>
      <c r="X8" s="793" t="s">
        <v>14</v>
      </c>
      <c r="Y8" s="793" t="s">
        <v>156</v>
      </c>
      <c r="Z8" s="793" t="s">
        <v>97</v>
      </c>
      <c r="AA8" s="856" t="s">
        <v>100</v>
      </c>
      <c r="AB8" s="856" t="s">
        <v>99</v>
      </c>
      <c r="AC8" s="793" t="s">
        <v>101</v>
      </c>
      <c r="AD8" s="859" t="s">
        <v>24</v>
      </c>
      <c r="AE8" s="14"/>
      <c r="AF8" s="14"/>
      <c r="AG8" s="14"/>
      <c r="AH8" s="14"/>
      <c r="AI8" s="14"/>
      <c r="AJ8" s="14"/>
    </row>
    <row r="9" spans="1:36">
      <c r="A9" s="14"/>
      <c r="B9" s="864"/>
      <c r="C9" s="830"/>
      <c r="D9" s="830"/>
      <c r="E9" s="830"/>
      <c r="F9" s="830"/>
      <c r="G9" s="830"/>
      <c r="H9" s="830"/>
      <c r="I9" s="830" t="s">
        <v>20</v>
      </c>
      <c r="J9" s="830" t="s">
        <v>116</v>
      </c>
      <c r="K9" s="830" t="s">
        <v>92</v>
      </c>
      <c r="L9" s="830" t="s">
        <v>379</v>
      </c>
      <c r="M9" s="830" t="s">
        <v>55</v>
      </c>
      <c r="N9" s="830" t="s">
        <v>56</v>
      </c>
      <c r="O9" s="830" t="s">
        <v>102</v>
      </c>
      <c r="P9" s="830"/>
      <c r="Q9" s="830"/>
      <c r="R9" s="830"/>
      <c r="S9" s="810" t="s">
        <v>62</v>
      </c>
      <c r="T9" s="810" t="s">
        <v>53</v>
      </c>
      <c r="U9" s="810"/>
      <c r="V9" s="810" t="s">
        <v>62</v>
      </c>
      <c r="W9" s="810" t="s">
        <v>63</v>
      </c>
      <c r="X9" s="830"/>
      <c r="Y9" s="830"/>
      <c r="Z9" s="830"/>
      <c r="AA9" s="857"/>
      <c r="AB9" s="857"/>
      <c r="AC9" s="830"/>
      <c r="AD9" s="860"/>
      <c r="AE9" s="14"/>
      <c r="AF9" s="14"/>
      <c r="AG9" s="14"/>
      <c r="AH9" s="14"/>
      <c r="AI9" s="14"/>
      <c r="AJ9" s="14"/>
    </row>
    <row r="10" spans="1:36">
      <c r="A10" s="14"/>
      <c r="B10" s="865"/>
      <c r="C10" s="794"/>
      <c r="D10" s="794"/>
      <c r="E10" s="794"/>
      <c r="F10" s="794"/>
      <c r="G10" s="794"/>
      <c r="H10" s="794"/>
      <c r="I10" s="794"/>
      <c r="J10" s="794"/>
      <c r="K10" s="794"/>
      <c r="L10" s="794"/>
      <c r="M10" s="794"/>
      <c r="N10" s="794"/>
      <c r="O10" s="794"/>
      <c r="P10" s="794"/>
      <c r="Q10" s="794"/>
      <c r="R10" s="794"/>
      <c r="S10" s="826"/>
      <c r="T10" s="826"/>
      <c r="U10" s="826"/>
      <c r="V10" s="826"/>
      <c r="W10" s="826"/>
      <c r="X10" s="794"/>
      <c r="Y10" s="794"/>
      <c r="Z10" s="794"/>
      <c r="AA10" s="858"/>
      <c r="AB10" s="858"/>
      <c r="AC10" s="794"/>
      <c r="AD10" s="861"/>
      <c r="AE10" s="14"/>
      <c r="AF10" s="14"/>
      <c r="AG10" s="14"/>
      <c r="AH10" s="14"/>
      <c r="AI10" s="14"/>
      <c r="AJ10" s="14"/>
    </row>
    <row r="11" spans="1:36" s="342" customFormat="1" ht="24" customHeight="1">
      <c r="A11" s="351"/>
      <c r="B11" s="245">
        <v>57519</v>
      </c>
      <c r="C11" s="245" t="s">
        <v>80</v>
      </c>
      <c r="D11" s="246" t="s">
        <v>81</v>
      </c>
      <c r="E11" s="337"/>
      <c r="F11" s="352" t="s">
        <v>384</v>
      </c>
      <c r="G11" s="353" t="s">
        <v>422</v>
      </c>
      <c r="H11" s="353" t="s">
        <v>380</v>
      </c>
      <c r="I11" s="337" t="s">
        <v>381</v>
      </c>
      <c r="J11" s="354" t="s">
        <v>382</v>
      </c>
      <c r="K11" s="354" t="s">
        <v>380</v>
      </c>
      <c r="L11" s="337">
        <v>70</v>
      </c>
      <c r="M11" s="355">
        <v>46219</v>
      </c>
      <c r="N11" s="356">
        <f>M11+O11-1</f>
        <v>46220</v>
      </c>
      <c r="O11" s="354">
        <v>2</v>
      </c>
      <c r="P11" s="337" t="s">
        <v>103</v>
      </c>
      <c r="Q11" s="357">
        <v>300</v>
      </c>
      <c r="R11" s="358">
        <f>Q11*O11</f>
        <v>600</v>
      </c>
      <c r="S11" s="338">
        <v>80</v>
      </c>
      <c r="T11" s="359">
        <f>S11*R11</f>
        <v>48000</v>
      </c>
      <c r="U11" s="360">
        <v>0.36</v>
      </c>
      <c r="V11" s="338">
        <f t="shared" ref="V11" si="0">S11-S11*U11</f>
        <v>51.2</v>
      </c>
      <c r="W11" s="339">
        <f t="shared" ref="W11" si="1">T11*(1-U11)</f>
        <v>30720</v>
      </c>
      <c r="X11" s="338">
        <f t="shared" ref="X11:X29" si="2">W11*0.95</f>
        <v>29184</v>
      </c>
      <c r="Y11" s="340">
        <v>80888.888888888891</v>
      </c>
      <c r="Z11" s="340">
        <f t="shared" ref="Z11" si="3">Y11*O11</f>
        <v>161777.77777777778</v>
      </c>
      <c r="AA11" s="334" t="e">
        <f>W11/(Z11+#REF!)</f>
        <v>#REF!</v>
      </c>
      <c r="AB11" s="335" t="e">
        <f>W11/(Z11+#REF!)*1000</f>
        <v>#REF!</v>
      </c>
      <c r="AC11" s="361" t="e">
        <f>1-(W11/((T11+#REF!)))</f>
        <v>#REF!</v>
      </c>
      <c r="AD11" s="337" t="s">
        <v>383</v>
      </c>
      <c r="AE11" s="336"/>
      <c r="AF11" s="336"/>
      <c r="AG11" s="341"/>
    </row>
    <row r="12" spans="1:36" ht="18.75" customHeight="1">
      <c r="A12" s="8"/>
      <c r="B12" s="162" t="s">
        <v>230</v>
      </c>
      <c r="C12" s="163"/>
      <c r="D12" s="164"/>
      <c r="E12" s="164"/>
      <c r="F12" s="164"/>
      <c r="G12" s="164" t="s">
        <v>82</v>
      </c>
      <c r="H12" s="164" t="s">
        <v>82</v>
      </c>
      <c r="I12" s="163"/>
      <c r="J12" s="163"/>
      <c r="K12" s="164"/>
      <c r="L12" s="163">
        <f>SUBTOTAL(9,L11:L11)</f>
        <v>70</v>
      </c>
      <c r="M12" s="164"/>
      <c r="N12" s="164"/>
      <c r="O12" s="164"/>
      <c r="P12" s="164"/>
      <c r="Q12" s="164"/>
      <c r="R12" s="165">
        <f>SUBTOTAL(9,R11:R11)</f>
        <v>600</v>
      </c>
      <c r="S12" s="164"/>
      <c r="T12" s="164"/>
      <c r="U12" s="362"/>
      <c r="V12" s="164"/>
      <c r="W12" s="167">
        <f>SUBTOTAL(9,W11:W11)</f>
        <v>30720</v>
      </c>
      <c r="X12" s="363">
        <f t="shared" si="2"/>
        <v>29184</v>
      </c>
      <c r="Y12" s="168"/>
      <c r="Z12" s="168"/>
      <c r="AA12" s="168"/>
      <c r="AB12" s="167" t="e">
        <f>SUBTOTAL(9,AB11:AB11)</f>
        <v>#REF!</v>
      </c>
      <c r="AC12" s="364"/>
      <c r="AD12" s="170"/>
      <c r="AE12" s="8"/>
      <c r="AF12" s="8"/>
      <c r="AG12" s="8"/>
      <c r="AH12" s="8"/>
      <c r="AI12" s="8"/>
      <c r="AJ12" s="8"/>
    </row>
    <row r="13" spans="1:36" s="342" customFormat="1" ht="24" customHeight="1">
      <c r="A13" s="351"/>
      <c r="B13" s="245">
        <v>57519</v>
      </c>
      <c r="C13" s="245" t="s">
        <v>34</v>
      </c>
      <c r="D13" s="246" t="s">
        <v>51</v>
      </c>
      <c r="E13" s="337"/>
      <c r="F13" s="352" t="s">
        <v>384</v>
      </c>
      <c r="G13" s="353" t="s">
        <v>422</v>
      </c>
      <c r="H13" s="353" t="s">
        <v>380</v>
      </c>
      <c r="I13" s="337" t="s">
        <v>381</v>
      </c>
      <c r="J13" s="354" t="s">
        <v>382</v>
      </c>
      <c r="K13" s="354" t="s">
        <v>380</v>
      </c>
      <c r="L13" s="337">
        <v>70</v>
      </c>
      <c r="M13" s="355">
        <v>46219</v>
      </c>
      <c r="N13" s="356">
        <f>M13+O13-1</f>
        <v>46220</v>
      </c>
      <c r="O13" s="354">
        <v>2</v>
      </c>
      <c r="P13" s="337" t="s">
        <v>103</v>
      </c>
      <c r="Q13" s="357">
        <v>300</v>
      </c>
      <c r="R13" s="358">
        <f>Q13*O13</f>
        <v>600</v>
      </c>
      <c r="S13" s="338">
        <v>70</v>
      </c>
      <c r="T13" s="359">
        <f>S13*R13</f>
        <v>42000</v>
      </c>
      <c r="U13" s="360">
        <v>0.36</v>
      </c>
      <c r="V13" s="338">
        <f t="shared" ref="V13" si="4">S13-S13*U13</f>
        <v>44.8</v>
      </c>
      <c r="W13" s="339">
        <f t="shared" ref="W13" si="5">T13*(1-U13)</f>
        <v>26880</v>
      </c>
      <c r="X13" s="338">
        <f t="shared" si="2"/>
        <v>25536</v>
      </c>
      <c r="Y13" s="340">
        <v>80888.888888888891</v>
      </c>
      <c r="Z13" s="340">
        <f t="shared" ref="Z13" si="6">Y13*O13</f>
        <v>161777.77777777778</v>
      </c>
      <c r="AA13" s="334" t="e">
        <f>W13/(Z13+#REF!)</f>
        <v>#REF!</v>
      </c>
      <c r="AB13" s="335" t="e">
        <f>W13/(Z13+#REF!)*1000</f>
        <v>#REF!</v>
      </c>
      <c r="AC13" s="361" t="e">
        <f>1-(W13/((T13+#REF!)))</f>
        <v>#REF!</v>
      </c>
      <c r="AD13" s="337" t="s">
        <v>383</v>
      </c>
      <c r="AE13" s="336"/>
      <c r="AF13" s="336"/>
      <c r="AG13" s="341"/>
    </row>
    <row r="14" spans="1:36" ht="18.75" customHeight="1">
      <c r="A14" s="8"/>
      <c r="B14" s="162" t="s">
        <v>563</v>
      </c>
      <c r="C14" s="163"/>
      <c r="D14" s="164"/>
      <c r="E14" s="164"/>
      <c r="F14" s="164"/>
      <c r="G14" s="164" t="s">
        <v>82</v>
      </c>
      <c r="H14" s="164" t="s">
        <v>82</v>
      </c>
      <c r="I14" s="163"/>
      <c r="J14" s="163"/>
      <c r="K14" s="164"/>
      <c r="L14" s="163">
        <f>SUBTOTAL(9,L13:L13)</f>
        <v>70</v>
      </c>
      <c r="M14" s="164"/>
      <c r="N14" s="164"/>
      <c r="O14" s="164"/>
      <c r="P14" s="164"/>
      <c r="Q14" s="164"/>
      <c r="R14" s="165">
        <f>SUBTOTAL(9,R13:R13)</f>
        <v>600</v>
      </c>
      <c r="S14" s="164"/>
      <c r="T14" s="164"/>
      <c r="U14" s="362"/>
      <c r="V14" s="164"/>
      <c r="W14" s="167">
        <f>SUBTOTAL(9,W13:W13)</f>
        <v>26880</v>
      </c>
      <c r="X14" s="363">
        <f t="shared" si="2"/>
        <v>25536</v>
      </c>
      <c r="Y14" s="168"/>
      <c r="Z14" s="168"/>
      <c r="AA14" s="168"/>
      <c r="AB14" s="167" t="e">
        <f>SUBTOTAL(9,AB13:AB13)</f>
        <v>#REF!</v>
      </c>
      <c r="AC14" s="364"/>
      <c r="AD14" s="170"/>
      <c r="AE14" s="8"/>
      <c r="AF14" s="8"/>
      <c r="AG14" s="8"/>
      <c r="AH14" s="8"/>
      <c r="AI14" s="8"/>
      <c r="AJ14" s="8"/>
    </row>
    <row r="15" spans="1:36" s="342" customFormat="1" ht="24" customHeight="1">
      <c r="A15" s="351"/>
      <c r="B15" s="245">
        <v>57519</v>
      </c>
      <c r="C15" s="145" t="s">
        <v>29</v>
      </c>
      <c r="D15" s="246" t="s">
        <v>46</v>
      </c>
      <c r="E15" s="337"/>
      <c r="F15" s="352" t="s">
        <v>384</v>
      </c>
      <c r="G15" s="353" t="s">
        <v>422</v>
      </c>
      <c r="H15" s="353" t="s">
        <v>380</v>
      </c>
      <c r="I15" s="337" t="s">
        <v>381</v>
      </c>
      <c r="J15" s="354" t="s">
        <v>382</v>
      </c>
      <c r="K15" s="354" t="s">
        <v>380</v>
      </c>
      <c r="L15" s="337">
        <v>70</v>
      </c>
      <c r="M15" s="355">
        <v>46219</v>
      </c>
      <c r="N15" s="356">
        <f>M15+O15-1</f>
        <v>46220</v>
      </c>
      <c r="O15" s="354">
        <v>2</v>
      </c>
      <c r="P15" s="337" t="s">
        <v>103</v>
      </c>
      <c r="Q15" s="357">
        <v>300</v>
      </c>
      <c r="R15" s="358">
        <f>Q15*O15</f>
        <v>600</v>
      </c>
      <c r="S15" s="338">
        <v>150</v>
      </c>
      <c r="T15" s="359">
        <f>S15*R15</f>
        <v>90000</v>
      </c>
      <c r="U15" s="360">
        <v>0.36</v>
      </c>
      <c r="V15" s="338">
        <f t="shared" ref="V15" si="7">S15-S15*U15</f>
        <v>96</v>
      </c>
      <c r="W15" s="339">
        <f t="shared" ref="W15" si="8">T15*(1-U15)</f>
        <v>57600</v>
      </c>
      <c r="X15" s="338">
        <f t="shared" si="2"/>
        <v>54720</v>
      </c>
      <c r="Y15" s="340">
        <v>80888.888888888891</v>
      </c>
      <c r="Z15" s="340">
        <f t="shared" ref="Z15" si="9">Y15*O15</f>
        <v>161777.77777777778</v>
      </c>
      <c r="AA15" s="334" t="e">
        <f>W15/(Z15+#REF!)</f>
        <v>#REF!</v>
      </c>
      <c r="AB15" s="335" t="e">
        <f>W15/(Z15+#REF!)*1000</f>
        <v>#REF!</v>
      </c>
      <c r="AC15" s="361" t="e">
        <f>1-(W15/((T15+#REF!)))</f>
        <v>#REF!</v>
      </c>
      <c r="AD15" s="337" t="s">
        <v>383</v>
      </c>
      <c r="AE15" s="336"/>
      <c r="AF15" s="336"/>
      <c r="AG15" s="341"/>
    </row>
    <row r="16" spans="1:36" ht="18.75" customHeight="1">
      <c r="A16" s="8"/>
      <c r="B16" s="162" t="s">
        <v>111</v>
      </c>
      <c r="C16" s="163"/>
      <c r="D16" s="164"/>
      <c r="E16" s="164"/>
      <c r="F16" s="164"/>
      <c r="G16" s="164" t="s">
        <v>82</v>
      </c>
      <c r="H16" s="164" t="s">
        <v>82</v>
      </c>
      <c r="I16" s="163"/>
      <c r="J16" s="163"/>
      <c r="K16" s="164"/>
      <c r="L16" s="163">
        <f>SUBTOTAL(9,L15:L15)</f>
        <v>70</v>
      </c>
      <c r="M16" s="164"/>
      <c r="N16" s="164"/>
      <c r="O16" s="164"/>
      <c r="P16" s="164"/>
      <c r="Q16" s="164"/>
      <c r="R16" s="165">
        <f>SUBTOTAL(9,R15:R15)</f>
        <v>600</v>
      </c>
      <c r="S16" s="164"/>
      <c r="T16" s="164"/>
      <c r="U16" s="362"/>
      <c r="V16" s="164"/>
      <c r="W16" s="167">
        <f>SUBTOTAL(9,W15:W15)</f>
        <v>57600</v>
      </c>
      <c r="X16" s="363">
        <f t="shared" si="2"/>
        <v>54720</v>
      </c>
      <c r="Y16" s="168"/>
      <c r="Z16" s="168"/>
      <c r="AA16" s="168"/>
      <c r="AB16" s="167" t="e">
        <f>SUBTOTAL(9,AB15:AB15)</f>
        <v>#REF!</v>
      </c>
      <c r="AC16" s="364"/>
      <c r="AD16" s="170"/>
      <c r="AE16" s="8"/>
      <c r="AF16" s="8"/>
      <c r="AG16" s="8"/>
      <c r="AH16" s="8"/>
      <c r="AI16" s="8"/>
      <c r="AJ16" s="8"/>
    </row>
    <row r="17" spans="1:36" s="342" customFormat="1" ht="24" customHeight="1">
      <c r="A17" s="351"/>
      <c r="B17" s="245">
        <v>57519</v>
      </c>
      <c r="C17" s="145" t="s">
        <v>27</v>
      </c>
      <c r="D17" s="246" t="s">
        <v>42</v>
      </c>
      <c r="E17" s="337">
        <v>3550308</v>
      </c>
      <c r="F17" s="352" t="s">
        <v>384</v>
      </c>
      <c r="G17" s="353" t="s">
        <v>422</v>
      </c>
      <c r="H17" s="353" t="s">
        <v>380</v>
      </c>
      <c r="I17" s="337" t="s">
        <v>381</v>
      </c>
      <c r="J17" s="354" t="s">
        <v>382</v>
      </c>
      <c r="K17" s="354" t="s">
        <v>380</v>
      </c>
      <c r="L17" s="337">
        <v>70</v>
      </c>
      <c r="M17" s="355">
        <v>46219</v>
      </c>
      <c r="N17" s="356">
        <f>M17+O17-1</f>
        <v>46220</v>
      </c>
      <c r="O17" s="354">
        <v>2</v>
      </c>
      <c r="P17" s="337" t="s">
        <v>103</v>
      </c>
      <c r="Q17" s="357">
        <v>300</v>
      </c>
      <c r="R17" s="358">
        <f>Q17*O17</f>
        <v>600</v>
      </c>
      <c r="S17" s="338">
        <v>199</v>
      </c>
      <c r="T17" s="764">
        <f>S17*R17</f>
        <v>119400</v>
      </c>
      <c r="U17" s="360">
        <v>0.36</v>
      </c>
      <c r="V17" s="338">
        <f t="shared" ref="V17" si="10">S17-S17*U17</f>
        <v>127.36</v>
      </c>
      <c r="W17" s="339">
        <f>T17*(1-U17)</f>
        <v>76416</v>
      </c>
      <c r="X17" s="338">
        <f t="shared" si="2"/>
        <v>72595.199999999997</v>
      </c>
      <c r="Y17" s="340">
        <v>80888.888888888891</v>
      </c>
      <c r="Z17" s="340">
        <f t="shared" ref="Z17" si="11">Y17*O17</f>
        <v>161777.77777777778</v>
      </c>
      <c r="AA17" s="334" t="e">
        <f>W17/(Z17+#REF!)</f>
        <v>#REF!</v>
      </c>
      <c r="AB17" s="335" t="e">
        <f>W17/(Z17+#REF!)*1000</f>
        <v>#REF!</v>
      </c>
      <c r="AC17" s="361" t="e">
        <f>1-(W17/((T17+#REF!)))</f>
        <v>#REF!</v>
      </c>
      <c r="AD17" s="337" t="s">
        <v>383</v>
      </c>
      <c r="AE17" s="336"/>
      <c r="AF17" s="336"/>
      <c r="AG17" s="341"/>
    </row>
    <row r="18" spans="1:36" ht="18.75" customHeight="1">
      <c r="A18" s="8"/>
      <c r="B18" s="162" t="s">
        <v>108</v>
      </c>
      <c r="C18" s="163"/>
      <c r="D18" s="164"/>
      <c r="E18" s="164"/>
      <c r="F18" s="164"/>
      <c r="G18" s="164" t="s">
        <v>82</v>
      </c>
      <c r="H18" s="164" t="s">
        <v>82</v>
      </c>
      <c r="I18" s="163"/>
      <c r="J18" s="163"/>
      <c r="K18" s="164"/>
      <c r="L18" s="163">
        <f>SUBTOTAL(9,L17:L17)</f>
        <v>70</v>
      </c>
      <c r="M18" s="164"/>
      <c r="N18" s="164"/>
      <c r="O18" s="164"/>
      <c r="P18" s="164"/>
      <c r="Q18" s="164"/>
      <c r="R18" s="165">
        <f>SUBTOTAL(9,R17:R17)</f>
        <v>600</v>
      </c>
      <c r="S18" s="164"/>
      <c r="T18" s="164"/>
      <c r="U18" s="362"/>
      <c r="V18" s="164"/>
      <c r="W18" s="167">
        <f>SUBTOTAL(9,W17:W17)</f>
        <v>76416</v>
      </c>
      <c r="X18" s="363">
        <f t="shared" si="2"/>
        <v>72595.199999999997</v>
      </c>
      <c r="Y18" s="168"/>
      <c r="Z18" s="168"/>
      <c r="AA18" s="168"/>
      <c r="AB18" s="167" t="e">
        <f>SUBTOTAL(9,AB17:AB17)</f>
        <v>#REF!</v>
      </c>
      <c r="AC18" s="364"/>
      <c r="AD18" s="170"/>
      <c r="AE18" s="8"/>
      <c r="AF18" s="8"/>
      <c r="AG18" s="8"/>
      <c r="AH18" s="8"/>
      <c r="AI18" s="8"/>
      <c r="AJ18" s="8"/>
    </row>
    <row r="19" spans="1:36" s="342" customFormat="1" ht="24" customHeight="1">
      <c r="A19" s="351"/>
      <c r="B19" s="245">
        <v>57519</v>
      </c>
      <c r="C19" s="145" t="s">
        <v>33</v>
      </c>
      <c r="D19" s="246" t="s">
        <v>52</v>
      </c>
      <c r="E19" s="337"/>
      <c r="F19" s="352" t="s">
        <v>384</v>
      </c>
      <c r="G19" s="353" t="s">
        <v>422</v>
      </c>
      <c r="H19" s="353" t="s">
        <v>380</v>
      </c>
      <c r="I19" s="337" t="s">
        <v>381</v>
      </c>
      <c r="J19" s="354" t="s">
        <v>382</v>
      </c>
      <c r="K19" s="354" t="s">
        <v>380</v>
      </c>
      <c r="L19" s="337">
        <v>70</v>
      </c>
      <c r="M19" s="355">
        <v>46219</v>
      </c>
      <c r="N19" s="356">
        <f>M19+O19-1</f>
        <v>46220</v>
      </c>
      <c r="O19" s="354">
        <v>2</v>
      </c>
      <c r="P19" s="337" t="s">
        <v>103</v>
      </c>
      <c r="Q19" s="357">
        <v>300</v>
      </c>
      <c r="R19" s="358">
        <f>Q19*O19</f>
        <v>600</v>
      </c>
      <c r="S19" s="338">
        <v>65</v>
      </c>
      <c r="T19" s="359">
        <f>S19*R19</f>
        <v>39000</v>
      </c>
      <c r="U19" s="360">
        <v>0.36</v>
      </c>
      <c r="V19" s="338">
        <f t="shared" ref="V19" si="12">S19-S19*U19</f>
        <v>41.6</v>
      </c>
      <c r="W19" s="339">
        <f t="shared" ref="W19" si="13">T19*(1-U19)</f>
        <v>24960</v>
      </c>
      <c r="X19" s="338">
        <f t="shared" si="2"/>
        <v>23712</v>
      </c>
      <c r="Y19" s="340">
        <v>80888.888888888891</v>
      </c>
      <c r="Z19" s="340">
        <f t="shared" ref="Z19" si="14">Y19*O19</f>
        <v>161777.77777777778</v>
      </c>
      <c r="AA19" s="334" t="e">
        <f>W19/(Z19+#REF!)</f>
        <v>#REF!</v>
      </c>
      <c r="AB19" s="335" t="e">
        <f>W19/(Z19+#REF!)*1000</f>
        <v>#REF!</v>
      </c>
      <c r="AC19" s="361" t="e">
        <f>1-(W19/((T19+#REF!)))</f>
        <v>#REF!</v>
      </c>
      <c r="AD19" s="337" t="s">
        <v>383</v>
      </c>
      <c r="AE19" s="336"/>
      <c r="AF19" s="336"/>
      <c r="AG19" s="341"/>
    </row>
    <row r="20" spans="1:36" ht="18.75" customHeight="1">
      <c r="A20" s="8"/>
      <c r="B20" s="162" t="s">
        <v>114</v>
      </c>
      <c r="C20" s="163"/>
      <c r="D20" s="164"/>
      <c r="E20" s="164"/>
      <c r="F20" s="164"/>
      <c r="G20" s="164" t="s">
        <v>82</v>
      </c>
      <c r="H20" s="164" t="s">
        <v>82</v>
      </c>
      <c r="I20" s="163"/>
      <c r="J20" s="163"/>
      <c r="K20" s="164"/>
      <c r="L20" s="163">
        <f>SUBTOTAL(9,L19:L19)</f>
        <v>70</v>
      </c>
      <c r="M20" s="164"/>
      <c r="N20" s="164"/>
      <c r="O20" s="164"/>
      <c r="P20" s="164"/>
      <c r="Q20" s="164"/>
      <c r="R20" s="165">
        <f>SUBTOTAL(9,R19:R19)</f>
        <v>600</v>
      </c>
      <c r="S20" s="164"/>
      <c r="T20" s="164"/>
      <c r="U20" s="362"/>
      <c r="V20" s="164"/>
      <c r="W20" s="167">
        <f>SUBTOTAL(9,W19:W19)</f>
        <v>24960</v>
      </c>
      <c r="X20" s="363">
        <f t="shared" si="2"/>
        <v>23712</v>
      </c>
      <c r="Y20" s="168"/>
      <c r="Z20" s="168"/>
      <c r="AA20" s="168"/>
      <c r="AB20" s="167" t="e">
        <f>SUBTOTAL(9,AB19:AB19)</f>
        <v>#REF!</v>
      </c>
      <c r="AC20" s="364"/>
      <c r="AD20" s="170"/>
      <c r="AE20" s="8"/>
      <c r="AF20" s="8"/>
      <c r="AG20" s="8"/>
      <c r="AH20" s="8"/>
      <c r="AI20" s="8"/>
      <c r="AJ20" s="8"/>
    </row>
    <row r="21" spans="1:36" s="342" customFormat="1" ht="24" customHeight="1">
      <c r="A21" s="351"/>
      <c r="B21" s="245">
        <v>57519</v>
      </c>
      <c r="C21" s="245" t="s">
        <v>49</v>
      </c>
      <c r="D21" s="246" t="s">
        <v>48</v>
      </c>
      <c r="E21" s="337"/>
      <c r="F21" s="352" t="s">
        <v>384</v>
      </c>
      <c r="G21" s="353" t="s">
        <v>422</v>
      </c>
      <c r="H21" s="353" t="s">
        <v>380</v>
      </c>
      <c r="I21" s="337" t="s">
        <v>381</v>
      </c>
      <c r="J21" s="354" t="s">
        <v>382</v>
      </c>
      <c r="K21" s="354" t="s">
        <v>380</v>
      </c>
      <c r="L21" s="337">
        <v>70</v>
      </c>
      <c r="M21" s="355">
        <v>46219</v>
      </c>
      <c r="N21" s="356">
        <f>M21+O21-1</f>
        <v>46220</v>
      </c>
      <c r="O21" s="354">
        <v>2</v>
      </c>
      <c r="P21" s="337" t="s">
        <v>103</v>
      </c>
      <c r="Q21" s="357">
        <v>300</v>
      </c>
      <c r="R21" s="358">
        <f>Q21*O21</f>
        <v>600</v>
      </c>
      <c r="S21" s="338">
        <v>70</v>
      </c>
      <c r="T21" s="359">
        <f>S21*R21</f>
        <v>42000</v>
      </c>
      <c r="U21" s="360">
        <v>0.36</v>
      </c>
      <c r="V21" s="338">
        <f t="shared" ref="V21" si="15">S21-S21*U21</f>
        <v>44.8</v>
      </c>
      <c r="W21" s="339">
        <f t="shared" ref="W21" si="16">T21*(1-U21)</f>
        <v>26880</v>
      </c>
      <c r="X21" s="338">
        <f t="shared" ref="X21" si="17">W21*0.95</f>
        <v>25536</v>
      </c>
      <c r="Y21" s="340">
        <v>80888.888888888891</v>
      </c>
      <c r="Z21" s="340">
        <f t="shared" ref="Z21" si="18">Y21*O21</f>
        <v>161777.77777777778</v>
      </c>
      <c r="AA21" s="334" t="e">
        <f>W21/(Z21+#REF!)</f>
        <v>#REF!</v>
      </c>
      <c r="AB21" s="335" t="e">
        <f>W21/(Z21+#REF!)*1000</f>
        <v>#REF!</v>
      </c>
      <c r="AC21" s="361" t="e">
        <f>1-(W21/((T21+#REF!)))</f>
        <v>#REF!</v>
      </c>
      <c r="AD21" s="337" t="s">
        <v>383</v>
      </c>
      <c r="AE21" s="336"/>
      <c r="AF21" s="336"/>
      <c r="AG21" s="341"/>
    </row>
    <row r="22" spans="1:36" ht="18.75" customHeight="1">
      <c r="A22" s="8"/>
      <c r="B22" s="162" t="s">
        <v>566</v>
      </c>
      <c r="C22" s="163"/>
      <c r="D22" s="164"/>
      <c r="E22" s="164"/>
      <c r="F22" s="164"/>
      <c r="G22" s="164" t="s">
        <v>82</v>
      </c>
      <c r="H22" s="164" t="s">
        <v>82</v>
      </c>
      <c r="I22" s="163"/>
      <c r="J22" s="163"/>
      <c r="K22" s="164"/>
      <c r="L22" s="163">
        <f>SUBTOTAL(9,L21:L21)</f>
        <v>70</v>
      </c>
      <c r="M22" s="164"/>
      <c r="N22" s="164"/>
      <c r="O22" s="164"/>
      <c r="P22" s="164"/>
      <c r="Q22" s="164"/>
      <c r="R22" s="165">
        <f>SUBTOTAL(9,R21:R21)</f>
        <v>600</v>
      </c>
      <c r="S22" s="164"/>
      <c r="T22" s="164"/>
      <c r="U22" s="362"/>
      <c r="V22" s="164"/>
      <c r="W22" s="167">
        <f>SUBTOTAL(9,W21:W21)</f>
        <v>26880</v>
      </c>
      <c r="X22" s="363">
        <f t="shared" ref="X22:X24" si="19">W22*0.95</f>
        <v>25536</v>
      </c>
      <c r="Y22" s="168"/>
      <c r="Z22" s="168"/>
      <c r="AA22" s="168"/>
      <c r="AB22" s="167" t="e">
        <f>SUBTOTAL(9,AB21:AB21)</f>
        <v>#REF!</v>
      </c>
      <c r="AC22" s="364"/>
      <c r="AD22" s="170"/>
      <c r="AE22" s="8"/>
      <c r="AF22" s="8"/>
      <c r="AG22" s="8"/>
      <c r="AH22" s="8"/>
      <c r="AI22" s="8"/>
      <c r="AJ22" s="8"/>
    </row>
    <row r="23" spans="1:36" s="342" customFormat="1" ht="24" customHeight="1">
      <c r="A23" s="351"/>
      <c r="B23" s="245">
        <v>83840</v>
      </c>
      <c r="C23" s="245" t="s">
        <v>561</v>
      </c>
      <c r="D23" s="246" t="s">
        <v>562</v>
      </c>
      <c r="E23" s="337"/>
      <c r="F23" s="352" t="s">
        <v>567</v>
      </c>
      <c r="G23" s="353" t="s">
        <v>568</v>
      </c>
      <c r="H23" s="353" t="s">
        <v>380</v>
      </c>
      <c r="I23" s="337" t="s">
        <v>381</v>
      </c>
      <c r="J23" s="354" t="s">
        <v>382</v>
      </c>
      <c r="K23" s="354" t="s">
        <v>380</v>
      </c>
      <c r="L23" s="337">
        <v>30</v>
      </c>
      <c r="M23" s="355">
        <v>46219</v>
      </c>
      <c r="N23" s="356">
        <f>M23+O23-1</f>
        <v>46220</v>
      </c>
      <c r="O23" s="354">
        <v>2</v>
      </c>
      <c r="P23" s="337" t="s">
        <v>103</v>
      </c>
      <c r="Q23" s="357">
        <v>300</v>
      </c>
      <c r="R23" s="358">
        <f>Q23*O23</f>
        <v>600</v>
      </c>
      <c r="S23" s="338">
        <v>109</v>
      </c>
      <c r="T23" s="359">
        <f>S23*R23</f>
        <v>65400</v>
      </c>
      <c r="U23" s="360">
        <v>0.38</v>
      </c>
      <c r="V23" s="338">
        <f t="shared" ref="V23" si="20">S23-S23*U23</f>
        <v>67.58</v>
      </c>
      <c r="W23" s="339">
        <f t="shared" ref="W23" si="21">T23*(1-U23)</f>
        <v>40548</v>
      </c>
      <c r="X23" s="338">
        <f t="shared" si="19"/>
        <v>38520.6</v>
      </c>
      <c r="Y23" s="340">
        <v>80888.888888888891</v>
      </c>
      <c r="Z23" s="340">
        <f t="shared" ref="Z23" si="22">Y23*O23</f>
        <v>161777.77777777778</v>
      </c>
      <c r="AA23" s="334" t="e">
        <f>W23/(Z23+#REF!)</f>
        <v>#REF!</v>
      </c>
      <c r="AB23" s="335" t="e">
        <f>W23/(Z23+#REF!)*1000</f>
        <v>#REF!</v>
      </c>
      <c r="AC23" s="361" t="e">
        <f>1-(W23/((T23+#REF!)))</f>
        <v>#REF!</v>
      </c>
      <c r="AD23" s="337" t="s">
        <v>383</v>
      </c>
      <c r="AE23" s="336"/>
      <c r="AF23" s="336"/>
      <c r="AG23" s="341"/>
    </row>
    <row r="24" spans="1:36" ht="18.75" customHeight="1">
      <c r="A24" s="8"/>
      <c r="B24" s="162" t="s">
        <v>560</v>
      </c>
      <c r="C24" s="163"/>
      <c r="D24" s="164"/>
      <c r="E24" s="164"/>
      <c r="F24" s="164"/>
      <c r="G24" s="164" t="s">
        <v>82</v>
      </c>
      <c r="H24" s="164" t="s">
        <v>82</v>
      </c>
      <c r="I24" s="163"/>
      <c r="J24" s="163"/>
      <c r="K24" s="164"/>
      <c r="L24" s="163">
        <f>SUBTOTAL(9,L23:L23)</f>
        <v>30</v>
      </c>
      <c r="M24" s="164"/>
      <c r="N24" s="164"/>
      <c r="O24" s="164"/>
      <c r="P24" s="164"/>
      <c r="Q24" s="164"/>
      <c r="R24" s="165">
        <f>SUBTOTAL(9,R23:R23)</f>
        <v>600</v>
      </c>
      <c r="S24" s="164"/>
      <c r="T24" s="164"/>
      <c r="U24" s="362"/>
      <c r="V24" s="164"/>
      <c r="W24" s="167">
        <f>SUBTOTAL(9,W23:W23)</f>
        <v>40548</v>
      </c>
      <c r="X24" s="363">
        <f t="shared" si="19"/>
        <v>38520.6</v>
      </c>
      <c r="Y24" s="168"/>
      <c r="Z24" s="168"/>
      <c r="AA24" s="168"/>
      <c r="AB24" s="167" t="e">
        <f>SUBTOTAL(9,AB23:AB23)</f>
        <v>#REF!</v>
      </c>
      <c r="AC24" s="364"/>
      <c r="AD24" s="170"/>
      <c r="AE24" s="8"/>
      <c r="AF24" s="8"/>
      <c r="AG24" s="8"/>
      <c r="AH24" s="8"/>
      <c r="AI24" s="8"/>
      <c r="AJ24" s="8"/>
    </row>
    <row r="25" spans="1:36" s="342" customFormat="1" ht="24" customHeight="1">
      <c r="A25" s="351"/>
      <c r="B25" s="245">
        <v>83840</v>
      </c>
      <c r="C25" s="245" t="s">
        <v>25</v>
      </c>
      <c r="D25" s="246" t="s">
        <v>43</v>
      </c>
      <c r="E25" s="337"/>
      <c r="F25" s="352" t="s">
        <v>567</v>
      </c>
      <c r="G25" s="353" t="s">
        <v>568</v>
      </c>
      <c r="H25" s="353" t="s">
        <v>380</v>
      </c>
      <c r="I25" s="337" t="s">
        <v>381</v>
      </c>
      <c r="J25" s="354" t="s">
        <v>382</v>
      </c>
      <c r="K25" s="354" t="s">
        <v>380</v>
      </c>
      <c r="L25" s="337">
        <v>51</v>
      </c>
      <c r="M25" s="355">
        <v>46219</v>
      </c>
      <c r="N25" s="356">
        <f>M25+O25-1</f>
        <v>46220</v>
      </c>
      <c r="O25" s="354">
        <v>2</v>
      </c>
      <c r="P25" s="337" t="s">
        <v>103</v>
      </c>
      <c r="Q25" s="357">
        <v>300</v>
      </c>
      <c r="R25" s="358">
        <f>Q25*O25</f>
        <v>600</v>
      </c>
      <c r="S25" s="338">
        <v>129</v>
      </c>
      <c r="T25" s="359">
        <f>S25*R25</f>
        <v>77400</v>
      </c>
      <c r="U25" s="360">
        <v>0.38</v>
      </c>
      <c r="V25" s="338">
        <f t="shared" ref="V25" si="23">S25-S25*U25</f>
        <v>79.97999999999999</v>
      </c>
      <c r="W25" s="339">
        <f t="shared" ref="W25" si="24">T25*(1-U25)</f>
        <v>47988</v>
      </c>
      <c r="X25" s="338">
        <f t="shared" si="2"/>
        <v>45588.6</v>
      </c>
      <c r="Y25" s="340">
        <v>80888.888888888891</v>
      </c>
      <c r="Z25" s="340">
        <f t="shared" ref="Z25" si="25">Y25*O25</f>
        <v>161777.77777777778</v>
      </c>
      <c r="AA25" s="334" t="e">
        <f>W25/(Z25+#REF!)</f>
        <v>#REF!</v>
      </c>
      <c r="AB25" s="335" t="e">
        <f>W25/(Z25+#REF!)*1000</f>
        <v>#REF!</v>
      </c>
      <c r="AC25" s="361" t="e">
        <f>1-(W25/((T25+#REF!)))</f>
        <v>#REF!</v>
      </c>
      <c r="AD25" s="337" t="s">
        <v>383</v>
      </c>
      <c r="AE25" s="336"/>
      <c r="AF25" s="336"/>
      <c r="AG25" s="341"/>
    </row>
    <row r="26" spans="1:36" ht="18.75" customHeight="1">
      <c r="A26" s="8"/>
      <c r="B26" s="162" t="s">
        <v>110</v>
      </c>
      <c r="C26" s="163"/>
      <c r="D26" s="164"/>
      <c r="E26" s="164"/>
      <c r="F26" s="164"/>
      <c r="G26" s="164"/>
      <c r="H26" s="164" t="s">
        <v>82</v>
      </c>
      <c r="I26" s="163"/>
      <c r="J26" s="163"/>
      <c r="K26" s="164"/>
      <c r="L26" s="163">
        <f>SUBTOTAL(9,L25:L25)</f>
        <v>51</v>
      </c>
      <c r="M26" s="164"/>
      <c r="N26" s="164"/>
      <c r="O26" s="164"/>
      <c r="P26" s="164"/>
      <c r="Q26" s="164"/>
      <c r="R26" s="165">
        <f>SUBTOTAL(9,R25:R25)</f>
        <v>600</v>
      </c>
      <c r="S26" s="164"/>
      <c r="T26" s="164"/>
      <c r="U26" s="362"/>
      <c r="V26" s="164"/>
      <c r="W26" s="167">
        <f>SUBTOTAL(9,W25:W25)</f>
        <v>47988</v>
      </c>
      <c r="X26" s="363">
        <f t="shared" si="2"/>
        <v>45588.6</v>
      </c>
      <c r="Y26" s="168"/>
      <c r="Z26" s="168"/>
      <c r="AA26" s="168"/>
      <c r="AB26" s="167" t="e">
        <f>SUBTOTAL(9,AB25:AB25)</f>
        <v>#REF!</v>
      </c>
      <c r="AC26" s="364"/>
      <c r="AD26" s="170"/>
      <c r="AE26" s="8"/>
      <c r="AF26" s="8"/>
      <c r="AG26" s="8"/>
      <c r="AH26" s="8"/>
      <c r="AI26" s="8"/>
      <c r="AJ26" s="8"/>
    </row>
    <row r="27" spans="1:36" s="342" customFormat="1" ht="24" customHeight="1">
      <c r="A27" s="351"/>
      <c r="B27" s="245">
        <v>83840</v>
      </c>
      <c r="C27" s="245" t="s">
        <v>86</v>
      </c>
      <c r="D27" s="246" t="s">
        <v>564</v>
      </c>
      <c r="E27" s="337"/>
      <c r="F27" s="352" t="s">
        <v>567</v>
      </c>
      <c r="G27" s="353" t="s">
        <v>568</v>
      </c>
      <c r="H27" s="353" t="s">
        <v>380</v>
      </c>
      <c r="I27" s="337" t="s">
        <v>381</v>
      </c>
      <c r="J27" s="354" t="s">
        <v>382</v>
      </c>
      <c r="K27" s="354" t="s">
        <v>380</v>
      </c>
      <c r="L27" s="337">
        <v>26</v>
      </c>
      <c r="M27" s="355">
        <v>46219</v>
      </c>
      <c r="N27" s="356">
        <f>M27+O27-1</f>
        <v>46220</v>
      </c>
      <c r="O27" s="354">
        <v>2</v>
      </c>
      <c r="P27" s="337" t="s">
        <v>103</v>
      </c>
      <c r="Q27" s="357">
        <v>300</v>
      </c>
      <c r="R27" s="358">
        <f>Q27*O27</f>
        <v>600</v>
      </c>
      <c r="S27" s="338">
        <v>79</v>
      </c>
      <c r="T27" s="359">
        <f>S27*R27</f>
        <v>47400</v>
      </c>
      <c r="U27" s="360">
        <v>0.38</v>
      </c>
      <c r="V27" s="338">
        <f t="shared" ref="V27" si="26">S27-S27*U27</f>
        <v>48.980000000000004</v>
      </c>
      <c r="W27" s="339">
        <f t="shared" ref="W27" si="27">T27*(1-U27)</f>
        <v>29388</v>
      </c>
      <c r="X27" s="338">
        <f t="shared" ref="X27:X28" si="28">W27*0.95</f>
        <v>27918.6</v>
      </c>
      <c r="Y27" s="340">
        <v>80888.888888888891</v>
      </c>
      <c r="Z27" s="340">
        <f t="shared" ref="Z27" si="29">Y27*O27</f>
        <v>161777.77777777778</v>
      </c>
      <c r="AA27" s="334" t="e">
        <f>W27/(Z27+#REF!)</f>
        <v>#REF!</v>
      </c>
      <c r="AB27" s="335" t="e">
        <f>W27/(Z27+#REF!)*1000</f>
        <v>#REF!</v>
      </c>
      <c r="AC27" s="361" t="e">
        <f>1-(W27/((T27+#REF!)))</f>
        <v>#REF!</v>
      </c>
      <c r="AD27" s="337" t="s">
        <v>383</v>
      </c>
      <c r="AE27" s="336"/>
      <c r="AF27" s="336"/>
      <c r="AG27" s="341"/>
    </row>
    <row r="28" spans="1:36" ht="18.75" customHeight="1">
      <c r="A28" s="8"/>
      <c r="B28" s="162" t="s">
        <v>565</v>
      </c>
      <c r="C28" s="163"/>
      <c r="D28" s="164"/>
      <c r="E28" s="164"/>
      <c r="F28" s="164"/>
      <c r="G28" s="164"/>
      <c r="H28" s="164" t="s">
        <v>82</v>
      </c>
      <c r="I28" s="163"/>
      <c r="J28" s="163"/>
      <c r="K28" s="164"/>
      <c r="L28" s="163">
        <f>SUBTOTAL(9,L27:L27)</f>
        <v>26</v>
      </c>
      <c r="M28" s="164"/>
      <c r="N28" s="164"/>
      <c r="O28" s="164"/>
      <c r="P28" s="164"/>
      <c r="Q28" s="164"/>
      <c r="R28" s="165">
        <f>SUBTOTAL(9,R27:R27)</f>
        <v>600</v>
      </c>
      <c r="S28" s="164"/>
      <c r="T28" s="164"/>
      <c r="U28" s="362"/>
      <c r="V28" s="164"/>
      <c r="W28" s="167">
        <f>SUBTOTAL(9,W27:W27)</f>
        <v>29388</v>
      </c>
      <c r="X28" s="363">
        <f t="shared" si="28"/>
        <v>27918.6</v>
      </c>
      <c r="Y28" s="168"/>
      <c r="Z28" s="168"/>
      <c r="AA28" s="168"/>
      <c r="AB28" s="167" t="e">
        <f>SUBTOTAL(9,AB27:AB27)</f>
        <v>#REF!</v>
      </c>
      <c r="AC28" s="364"/>
      <c r="AD28" s="170"/>
      <c r="AE28" s="8"/>
      <c r="AF28" s="8"/>
      <c r="AG28" s="8"/>
      <c r="AH28" s="8"/>
      <c r="AI28" s="8"/>
      <c r="AJ28" s="8"/>
    </row>
    <row r="29" spans="1:36" ht="17.25" customHeight="1">
      <c r="A29" s="14"/>
      <c r="B29" s="157" t="s">
        <v>18</v>
      </c>
      <c r="C29" s="159"/>
      <c r="D29" s="158"/>
      <c r="E29" s="158"/>
      <c r="F29" s="158"/>
      <c r="G29" s="158"/>
      <c r="H29" s="158"/>
      <c r="I29" s="159"/>
      <c r="J29" s="159"/>
      <c r="K29" s="158"/>
      <c r="L29" s="173">
        <f>SUBTOTAL(9,L11:L28)</f>
        <v>527</v>
      </c>
      <c r="M29" s="172"/>
      <c r="N29" s="172"/>
      <c r="O29" s="159"/>
      <c r="P29" s="159"/>
      <c r="Q29" s="159"/>
      <c r="R29" s="173">
        <f>SUBTOTAL(9,R11:R28)</f>
        <v>5400</v>
      </c>
      <c r="S29" s="158"/>
      <c r="T29" s="179">
        <f>SUBTOTAL(9,T11:T28)</f>
        <v>570600</v>
      </c>
      <c r="U29" s="158"/>
      <c r="V29" s="158"/>
      <c r="W29" s="179">
        <f>SUBTOTAL(9,W11:W28)</f>
        <v>361380</v>
      </c>
      <c r="X29" s="179">
        <f t="shared" si="2"/>
        <v>343311</v>
      </c>
      <c r="Y29" s="158"/>
      <c r="Z29" s="175">
        <f>SUM(Z11:Z12)</f>
        <v>161777.77777777778</v>
      </c>
      <c r="AA29" s="158"/>
      <c r="AB29" s="176"/>
      <c r="AC29" s="177"/>
      <c r="AD29" s="177"/>
      <c r="AE29" s="14"/>
      <c r="AF29" s="14"/>
      <c r="AG29" s="14"/>
      <c r="AH29" s="14"/>
      <c r="AI29" s="14"/>
      <c r="AJ29" s="14"/>
    </row>
    <row r="30" spans="1:36">
      <c r="A30" s="14"/>
      <c r="B30" s="15"/>
      <c r="C30" s="15"/>
      <c r="D30" s="14"/>
      <c r="E30" s="14"/>
      <c r="F30" s="14"/>
      <c r="G30" s="14"/>
      <c r="H30" s="14"/>
      <c r="I30" s="15"/>
      <c r="J30" s="15"/>
      <c r="K30" s="14"/>
      <c r="L30" s="14"/>
      <c r="M30" s="19"/>
      <c r="N30" s="19"/>
      <c r="O30" s="14"/>
      <c r="P30" s="14"/>
      <c r="Q30" s="14"/>
      <c r="R30" s="14"/>
      <c r="S30" s="14"/>
      <c r="T30" s="14"/>
      <c r="U30" s="14"/>
      <c r="V30" s="14"/>
      <c r="W30" s="14"/>
      <c r="X30" s="14"/>
      <c r="Y30" s="14"/>
      <c r="Z30" s="14"/>
      <c r="AA30" s="14"/>
      <c r="AB30" s="14"/>
      <c r="AC30" s="14"/>
      <c r="AD30" s="14"/>
      <c r="AE30" s="14"/>
      <c r="AF30" s="14"/>
      <c r="AG30" s="14"/>
      <c r="AH30" s="14"/>
      <c r="AI30" s="14"/>
      <c r="AJ30" s="14"/>
    </row>
    <row r="31" spans="1:36">
      <c r="A31" s="20"/>
      <c r="B31" s="9" t="s">
        <v>385</v>
      </c>
      <c r="C31" s="21"/>
      <c r="D31" s="8"/>
      <c r="E31" s="8"/>
      <c r="F31" s="20"/>
      <c r="G31" s="20"/>
      <c r="H31" s="20"/>
      <c r="I31" s="25"/>
      <c r="J31" s="25"/>
      <c r="K31" s="20"/>
      <c r="L31" s="20"/>
      <c r="M31" s="23"/>
      <c r="N31" s="23"/>
      <c r="O31" s="20"/>
      <c r="P31" s="20"/>
      <c r="Q31" s="20"/>
      <c r="R31" s="20"/>
      <c r="S31" s="120"/>
      <c r="T31" s="122"/>
      <c r="U31" s="20"/>
      <c r="V31" s="20"/>
      <c r="W31" s="22"/>
      <c r="X31" s="24"/>
      <c r="Y31" s="20"/>
      <c r="Z31" s="20"/>
      <c r="AA31" s="20"/>
      <c r="AB31" s="20"/>
      <c r="AC31" s="20"/>
      <c r="AD31" s="20"/>
      <c r="AE31" s="20"/>
      <c r="AF31" s="20"/>
      <c r="AG31" s="20"/>
      <c r="AH31" s="20"/>
      <c r="AI31" s="20"/>
      <c r="AJ31" s="20"/>
    </row>
    <row r="32" spans="1:36" ht="15.75" customHeight="1">
      <c r="A32" s="20"/>
      <c r="B32" s="124"/>
      <c r="C32" s="25"/>
      <c r="D32" s="20"/>
      <c r="E32" s="20"/>
      <c r="F32" s="20"/>
      <c r="G32" s="20"/>
      <c r="H32" s="20"/>
      <c r="I32" s="25"/>
      <c r="J32" s="25"/>
      <c r="K32" s="20"/>
      <c r="L32" s="20"/>
      <c r="M32" s="20"/>
      <c r="N32" s="20"/>
      <c r="O32" s="20"/>
      <c r="P32" s="20"/>
      <c r="Q32" s="20"/>
      <c r="R32" s="20"/>
      <c r="S32" s="22"/>
      <c r="T32" s="20"/>
      <c r="U32" s="20"/>
      <c r="V32" s="20"/>
      <c r="W32" s="365"/>
      <c r="X32" s="20"/>
      <c r="Y32" s="20"/>
      <c r="Z32" s="20"/>
      <c r="AA32" s="20"/>
      <c r="AB32" s="20"/>
      <c r="AC32" s="20"/>
      <c r="AD32" s="20"/>
    </row>
    <row r="33" spans="1:38" ht="15.75" customHeight="1">
      <c r="A33" s="20"/>
      <c r="B33" s="124"/>
      <c r="C33" s="25"/>
      <c r="D33" s="20"/>
      <c r="E33" s="20"/>
      <c r="F33" s="20"/>
      <c r="G33" s="20"/>
      <c r="H33" s="20"/>
      <c r="I33" s="25"/>
      <c r="J33" s="25"/>
      <c r="K33" s="20"/>
      <c r="L33" s="20"/>
      <c r="M33" s="20"/>
      <c r="N33" s="20"/>
      <c r="O33" s="20"/>
      <c r="P33" s="20"/>
      <c r="Q33" s="20"/>
      <c r="R33" s="20"/>
      <c r="S33" s="20"/>
      <c r="T33" s="20"/>
      <c r="U33" s="20"/>
      <c r="V33" s="20"/>
      <c r="W33" s="259"/>
      <c r="X33" s="20"/>
      <c r="Y33" s="20"/>
      <c r="Z33" s="20"/>
      <c r="AA33" s="20"/>
      <c r="AB33" s="20"/>
      <c r="AC33" s="20"/>
      <c r="AD33" s="20"/>
    </row>
    <row r="34" spans="1:38" s="370" customFormat="1" ht="15.75" customHeight="1">
      <c r="A34" s="366"/>
      <c r="B34" s="522" t="s">
        <v>386</v>
      </c>
      <c r="C34" s="522"/>
      <c r="D34" s="522" t="s">
        <v>245</v>
      </c>
      <c r="E34" s="522" t="s">
        <v>169</v>
      </c>
      <c r="F34" s="522" t="s">
        <v>63</v>
      </c>
      <c r="G34" s="500" t="s">
        <v>254</v>
      </c>
      <c r="H34" s="501"/>
      <c r="I34" s="367"/>
      <c r="J34" s="367"/>
      <c r="K34" s="366"/>
      <c r="L34" s="366"/>
      <c r="M34" s="366"/>
      <c r="N34" s="366"/>
      <c r="O34" s="368"/>
      <c r="P34" s="366"/>
      <c r="Q34" s="366"/>
      <c r="R34" s="366"/>
      <c r="S34" s="366"/>
      <c r="T34" s="366"/>
      <c r="U34" s="366"/>
      <c r="V34" s="366"/>
      <c r="W34" s="366"/>
      <c r="X34" s="366"/>
      <c r="Y34" s="366"/>
      <c r="Z34" s="366"/>
      <c r="AA34" s="366"/>
      <c r="AB34" s="366"/>
      <c r="AC34" s="366"/>
      <c r="AD34" s="366"/>
      <c r="AE34" s="369"/>
      <c r="AF34" s="366"/>
      <c r="AG34" s="366"/>
      <c r="AH34" s="366"/>
      <c r="AI34" s="366"/>
      <c r="AJ34" s="366"/>
      <c r="AK34" s="366"/>
    </row>
    <row r="35" spans="1:38" s="370" customFormat="1" ht="18" customHeight="1">
      <c r="A35" s="366"/>
      <c r="B35" s="523" t="s">
        <v>384</v>
      </c>
      <c r="C35" s="524"/>
      <c r="D35" s="525">
        <f>SUMIF(F$11:$F28,B35,R$11:$R28)</f>
        <v>3600</v>
      </c>
      <c r="E35" s="526">
        <f ca="1">SUMIF($F$11:$AD$29,B35,$W$11:$W$12)</f>
        <v>243456</v>
      </c>
      <c r="F35" s="527">
        <f>SUMIF($F$11:$F$28,B35,$W$11:$W$28)</f>
        <v>243456</v>
      </c>
      <c r="G35" s="605">
        <f>SUMIF($F$11:$F$27,B35,$X$11:$X$28)</f>
        <v>231283.20000000001</v>
      </c>
      <c r="H35" s="502"/>
      <c r="I35" s="373"/>
      <c r="J35" s="371"/>
      <c r="K35" s="372"/>
      <c r="L35" s="366"/>
      <c r="M35" s="366"/>
      <c r="N35" s="366"/>
      <c r="O35" s="366"/>
      <c r="P35" s="368"/>
      <c r="Q35" s="366"/>
      <c r="R35" s="366"/>
      <c r="S35" s="366"/>
      <c r="T35" s="366"/>
      <c r="U35" s="366"/>
      <c r="V35" s="366"/>
      <c r="W35" s="366"/>
      <c r="X35" s="366"/>
      <c r="Y35" s="366"/>
      <c r="Z35" s="366"/>
      <c r="AA35" s="366"/>
      <c r="AB35" s="366"/>
      <c r="AC35" s="366"/>
      <c r="AD35" s="366"/>
      <c r="AE35" s="366"/>
      <c r="AF35" s="369"/>
      <c r="AG35" s="366"/>
      <c r="AH35" s="366"/>
      <c r="AI35" s="366"/>
      <c r="AJ35" s="366"/>
      <c r="AK35" s="366"/>
      <c r="AL35" s="366"/>
    </row>
    <row r="36" spans="1:38" s="370" customFormat="1" ht="18" customHeight="1">
      <c r="A36" s="366"/>
      <c r="B36" s="523" t="s">
        <v>567</v>
      </c>
      <c r="C36" s="524"/>
      <c r="D36" s="525">
        <f>SUMIF(F$11:$F29,B36,R$11:$R29)</f>
        <v>1800</v>
      </c>
      <c r="E36" s="526">
        <f ca="1">SUMIF($F$11:$AD$29,B36,$W$11:$W$12)</f>
        <v>117924</v>
      </c>
      <c r="F36" s="527">
        <f>SUMIF($F$11:$F$28,B36,$W$11:$W$28)</f>
        <v>117924</v>
      </c>
      <c r="G36" s="605">
        <f>SUMIF($F$11:$F$27,B36,$X$11:$X$28)</f>
        <v>112027.79999999999</v>
      </c>
      <c r="H36" s="502"/>
      <c r="I36" s="373"/>
      <c r="J36" s="371"/>
      <c r="K36" s="372"/>
      <c r="L36" s="366"/>
      <c r="M36" s="366"/>
      <c r="N36" s="366"/>
      <c r="O36" s="366"/>
      <c r="P36" s="368"/>
      <c r="Q36" s="366"/>
      <c r="R36" s="366"/>
      <c r="S36" s="366"/>
      <c r="T36" s="366"/>
      <c r="U36" s="366"/>
      <c r="V36" s="366"/>
      <c r="W36" s="366"/>
      <c r="X36" s="366"/>
      <c r="Y36" s="366"/>
      <c r="Z36" s="366"/>
      <c r="AA36" s="366"/>
      <c r="AB36" s="366"/>
      <c r="AC36" s="366"/>
      <c r="AD36" s="366"/>
      <c r="AE36" s="366"/>
      <c r="AF36" s="369"/>
      <c r="AG36" s="366"/>
      <c r="AH36" s="366"/>
      <c r="AI36" s="366"/>
      <c r="AJ36" s="366"/>
      <c r="AK36" s="366"/>
      <c r="AL36" s="366"/>
    </row>
    <row r="37" spans="1:38" s="370" customFormat="1" ht="18" customHeight="1">
      <c r="A37" s="366"/>
      <c r="B37" s="528" t="s">
        <v>53</v>
      </c>
      <c r="C37" s="529"/>
      <c r="D37" s="530">
        <f>D36</f>
        <v>1800</v>
      </c>
      <c r="E37" s="531">
        <f ca="1">SUM(E36:E36)</f>
        <v>117924</v>
      </c>
      <c r="F37" s="532">
        <f>F35+F36</f>
        <v>361380</v>
      </c>
      <c r="G37" s="606">
        <f>G35+G36</f>
        <v>343311</v>
      </c>
      <c r="H37" s="503"/>
      <c r="I37" s="374"/>
      <c r="J37" s="374"/>
      <c r="K37" s="372"/>
      <c r="L37" s="366"/>
      <c r="M37" s="366"/>
      <c r="N37" s="366"/>
      <c r="O37" s="366"/>
      <c r="P37" s="368"/>
      <c r="Q37" s="366"/>
      <c r="R37" s="366"/>
      <c r="S37" s="366"/>
      <c r="T37" s="366"/>
      <c r="U37" s="366"/>
      <c r="V37" s="366"/>
      <c r="W37" s="366"/>
      <c r="X37" s="366"/>
      <c r="Y37" s="366"/>
      <c r="Z37" s="366"/>
      <c r="AA37" s="366"/>
      <c r="AB37" s="366"/>
      <c r="AC37" s="366"/>
      <c r="AD37" s="366"/>
      <c r="AE37" s="366"/>
      <c r="AF37" s="369"/>
      <c r="AG37" s="366"/>
      <c r="AH37" s="366"/>
      <c r="AI37" s="366"/>
      <c r="AJ37" s="366"/>
      <c r="AK37" s="366"/>
      <c r="AL37" s="366"/>
    </row>
    <row r="38" spans="1:38" ht="15.75" customHeight="1">
      <c r="A38" s="20"/>
      <c r="B38" s="124"/>
      <c r="C38" s="25"/>
      <c r="E38" s="375"/>
      <c r="F38" s="607"/>
      <c r="G38" s="607"/>
      <c r="H38" s="131"/>
      <c r="I38" s="376"/>
      <c r="J38" s="376"/>
      <c r="K38" s="20"/>
      <c r="L38" s="20"/>
      <c r="M38" s="20"/>
      <c r="N38" s="20"/>
      <c r="O38" s="20"/>
      <c r="P38" s="20"/>
      <c r="Q38" s="20"/>
      <c r="R38" s="20"/>
      <c r="S38" s="20"/>
      <c r="T38" s="20"/>
      <c r="U38" s="20"/>
      <c r="V38" s="20"/>
      <c r="W38" s="20"/>
      <c r="X38" s="20"/>
      <c r="Y38" s="20"/>
      <c r="Z38" s="20"/>
      <c r="AA38" s="20"/>
      <c r="AB38" s="20"/>
      <c r="AC38" s="20"/>
      <c r="AD38" s="20"/>
    </row>
    <row r="39" spans="1:38" ht="15.75" hidden="1" customHeight="1">
      <c r="A39" s="20"/>
      <c r="B39" s="124"/>
      <c r="C39" s="25"/>
      <c r="E39" s="20"/>
      <c r="F39" s="20"/>
      <c r="G39" s="20"/>
      <c r="H39" s="20"/>
      <c r="I39" s="25"/>
      <c r="J39" s="25"/>
      <c r="K39" s="20"/>
      <c r="L39" s="20"/>
      <c r="M39" s="20"/>
      <c r="N39" s="20"/>
      <c r="O39" s="20"/>
      <c r="P39" s="20"/>
      <c r="Q39" s="20"/>
      <c r="R39" s="20"/>
      <c r="S39" s="20"/>
      <c r="T39" s="20"/>
      <c r="U39" s="20"/>
      <c r="V39" s="20"/>
      <c r="W39" s="20"/>
      <c r="X39" s="20"/>
      <c r="Y39" s="20"/>
      <c r="Z39" s="20"/>
      <c r="AA39" s="20"/>
      <c r="AB39" s="20"/>
      <c r="AC39" s="20"/>
      <c r="AD39" s="20"/>
    </row>
    <row r="40" spans="1:38" ht="15.75" hidden="1" customHeight="1">
      <c r="A40" s="20"/>
      <c r="B40" s="516" t="s">
        <v>387</v>
      </c>
      <c r="C40" s="516"/>
      <c r="D40" s="533" t="s">
        <v>169</v>
      </c>
      <c r="E40" s="533" t="s">
        <v>249</v>
      </c>
      <c r="F40" s="20"/>
      <c r="G40" s="20"/>
      <c r="H40" s="20"/>
      <c r="I40" s="25"/>
      <c r="J40" s="25"/>
      <c r="K40" s="20"/>
      <c r="L40" s="20"/>
      <c r="M40" s="20"/>
      <c r="N40" s="20"/>
      <c r="O40" s="20"/>
      <c r="P40" s="20"/>
      <c r="Q40" s="20"/>
      <c r="R40" s="20"/>
      <c r="S40" s="20"/>
      <c r="T40" s="20"/>
      <c r="U40" s="20"/>
      <c r="V40" s="20"/>
      <c r="W40" s="20"/>
      <c r="X40" s="20"/>
      <c r="Y40" s="20"/>
      <c r="Z40" s="20"/>
      <c r="AA40" s="20"/>
      <c r="AB40" s="20"/>
      <c r="AC40" s="20"/>
      <c r="AD40" s="20"/>
    </row>
    <row r="41" spans="1:38" ht="15.75" hidden="1" customHeight="1">
      <c r="A41" s="20"/>
      <c r="B41" s="517" t="s">
        <v>317</v>
      </c>
      <c r="C41" s="517"/>
      <c r="D41" s="534">
        <f>SUMIF($A$11:$A$12,B41,$W$11:$W$12)</f>
        <v>0</v>
      </c>
      <c r="E41" s="534">
        <f>D41*0.95</f>
        <v>0</v>
      </c>
      <c r="F41" s="20"/>
      <c r="G41" s="20"/>
      <c r="H41" s="20"/>
      <c r="I41" s="25"/>
      <c r="J41" s="25"/>
      <c r="K41" s="20"/>
      <c r="L41" s="20"/>
      <c r="M41" s="20"/>
      <c r="N41" s="20"/>
      <c r="O41" s="20"/>
      <c r="P41" s="20"/>
      <c r="Q41" s="20"/>
      <c r="R41" s="20"/>
      <c r="S41" s="20"/>
      <c r="T41" s="20"/>
      <c r="U41" s="20"/>
      <c r="V41" s="20"/>
      <c r="W41" s="20"/>
      <c r="X41" s="20"/>
      <c r="Y41" s="20"/>
      <c r="Z41" s="20"/>
      <c r="AA41" s="20"/>
      <c r="AB41" s="20"/>
      <c r="AC41" s="20"/>
      <c r="AD41" s="20"/>
    </row>
    <row r="42" spans="1:38" ht="15.75" hidden="1" customHeight="1">
      <c r="A42" s="20"/>
      <c r="B42" s="518" t="s">
        <v>411</v>
      </c>
      <c r="C42" s="518"/>
      <c r="D42" s="535">
        <f>SUMIF($A$11:$A$12,B42,$W$11:$W$12)</f>
        <v>0</v>
      </c>
      <c r="E42" s="536">
        <f>D42*0.95</f>
        <v>0</v>
      </c>
      <c r="F42" s="20"/>
      <c r="G42" s="20"/>
      <c r="H42" s="20"/>
      <c r="I42" s="25"/>
      <c r="J42" s="25"/>
      <c r="K42" s="20"/>
      <c r="L42" s="20"/>
      <c r="M42" s="20"/>
      <c r="N42" s="20"/>
      <c r="O42" s="20"/>
      <c r="P42" s="20"/>
      <c r="Q42" s="20"/>
      <c r="R42" s="20"/>
      <c r="S42" s="20"/>
      <c r="T42" s="20"/>
      <c r="U42" s="20"/>
      <c r="V42" s="20"/>
      <c r="W42" s="20"/>
      <c r="X42" s="20"/>
      <c r="Y42" s="20"/>
      <c r="Z42" s="20"/>
      <c r="AA42" s="20"/>
      <c r="AB42" s="20"/>
      <c r="AC42" s="20"/>
      <c r="AD42" s="20"/>
    </row>
    <row r="43" spans="1:38" ht="15.75" hidden="1" customHeight="1">
      <c r="A43" s="20"/>
      <c r="B43" s="519" t="s">
        <v>388</v>
      </c>
      <c r="C43" s="519"/>
      <c r="D43" s="537">
        <f>SUMIF($A$11:$A$12,B43,$W$11:$W$12)</f>
        <v>0</v>
      </c>
      <c r="E43" s="537">
        <f>D43*0.95</f>
        <v>0</v>
      </c>
      <c r="F43" s="20"/>
      <c r="G43" s="20"/>
      <c r="H43" s="20"/>
      <c r="I43" s="25"/>
      <c r="J43" s="25"/>
      <c r="K43" s="20"/>
      <c r="L43" s="20"/>
      <c r="M43" s="20"/>
      <c r="N43" s="20"/>
      <c r="O43" s="20"/>
      <c r="P43" s="20"/>
      <c r="Q43" s="20"/>
      <c r="R43" s="20"/>
      <c r="S43" s="20"/>
      <c r="T43" s="20"/>
      <c r="U43" s="20"/>
      <c r="V43" s="20"/>
      <c r="W43" s="20"/>
      <c r="X43" s="20"/>
      <c r="Y43" s="20"/>
      <c r="Z43" s="20"/>
      <c r="AA43" s="20"/>
      <c r="AB43" s="20"/>
      <c r="AC43" s="20"/>
      <c r="AD43" s="20"/>
    </row>
    <row r="44" spans="1:38" ht="15.75" hidden="1" customHeight="1">
      <c r="A44" s="20"/>
      <c r="B44" s="25"/>
      <c r="C44" s="25"/>
      <c r="E44" s="20"/>
      <c r="F44" s="20"/>
      <c r="G44" s="20"/>
      <c r="H44" s="20"/>
      <c r="I44" s="25"/>
      <c r="J44" s="25"/>
      <c r="K44" s="20"/>
      <c r="L44" s="20"/>
      <c r="M44" s="20"/>
      <c r="N44" s="20"/>
      <c r="O44" s="20"/>
      <c r="P44" s="20"/>
      <c r="Q44" s="20"/>
      <c r="R44" s="20"/>
      <c r="S44" s="20"/>
      <c r="T44" s="20"/>
      <c r="U44" s="20"/>
      <c r="V44" s="20"/>
      <c r="W44" s="20"/>
      <c r="X44" s="20"/>
      <c r="Y44" s="20"/>
      <c r="Z44" s="20"/>
      <c r="AA44" s="20"/>
      <c r="AB44" s="20"/>
      <c r="AC44" s="20"/>
      <c r="AD44" s="20"/>
    </row>
    <row r="45" spans="1:38" ht="15.75" customHeight="1">
      <c r="A45" s="20"/>
      <c r="B45" s="25"/>
      <c r="C45" s="25"/>
      <c r="E45" s="20"/>
      <c r="F45" s="20"/>
      <c r="G45" s="20"/>
      <c r="H45" s="20"/>
      <c r="I45" s="25"/>
      <c r="J45" s="25"/>
      <c r="K45" s="20"/>
      <c r="L45" s="20"/>
      <c r="M45" s="20"/>
      <c r="N45" s="20"/>
      <c r="O45" s="20"/>
      <c r="P45" s="20"/>
      <c r="Q45" s="20"/>
      <c r="R45" s="20"/>
      <c r="S45" s="20"/>
      <c r="T45" s="20"/>
      <c r="U45" s="20"/>
      <c r="V45" s="20"/>
      <c r="W45" s="20"/>
      <c r="X45" s="20"/>
      <c r="Y45" s="20"/>
      <c r="Z45" s="20"/>
      <c r="AA45" s="20"/>
      <c r="AB45" s="20"/>
      <c r="AC45" s="20"/>
      <c r="AD45" s="20"/>
    </row>
    <row r="46" spans="1:38" ht="15.75" customHeight="1">
      <c r="A46" s="20"/>
      <c r="B46" s="25"/>
      <c r="C46" s="25"/>
      <c r="E46" s="20"/>
      <c r="F46" s="20"/>
      <c r="G46" s="20"/>
      <c r="H46" s="20"/>
      <c r="I46" s="25"/>
      <c r="J46" s="25"/>
      <c r="K46" s="20"/>
      <c r="L46" s="20"/>
      <c r="M46" s="20"/>
      <c r="N46" s="20"/>
      <c r="O46" s="20"/>
      <c r="P46" s="20"/>
      <c r="Q46" s="20"/>
      <c r="R46" s="20"/>
      <c r="S46" s="20"/>
      <c r="T46" s="20"/>
      <c r="U46" s="20"/>
      <c r="V46" s="20"/>
      <c r="W46" s="20"/>
      <c r="X46" s="20"/>
      <c r="Y46" s="20"/>
      <c r="Z46" s="20"/>
      <c r="AA46" s="20"/>
      <c r="AB46" s="20"/>
      <c r="AC46" s="20"/>
      <c r="AD46" s="20"/>
    </row>
    <row r="47" spans="1:38" ht="15.75" customHeight="1">
      <c r="A47" s="20"/>
      <c r="B47" s="25"/>
      <c r="C47" s="25"/>
      <c r="E47" s="20"/>
      <c r="F47" s="20"/>
      <c r="G47" s="20"/>
      <c r="H47" s="20"/>
      <c r="I47" s="25"/>
      <c r="J47" s="25"/>
      <c r="K47" s="20"/>
      <c r="L47" s="20"/>
      <c r="M47" s="20"/>
      <c r="N47" s="20"/>
      <c r="O47" s="20"/>
      <c r="P47" s="20"/>
      <c r="Q47" s="20"/>
      <c r="R47" s="20"/>
      <c r="S47" s="20"/>
      <c r="T47" s="20"/>
      <c r="U47" s="20"/>
      <c r="V47" s="20"/>
      <c r="W47" s="20"/>
      <c r="X47" s="20"/>
      <c r="Y47" s="20"/>
      <c r="Z47" s="20"/>
      <c r="AA47" s="20"/>
      <c r="AB47" s="20"/>
      <c r="AC47" s="20"/>
      <c r="AD47" s="20"/>
    </row>
    <row r="48" spans="1:38" ht="15.75" customHeight="1">
      <c r="A48" s="20"/>
      <c r="B48" s="25"/>
      <c r="C48" s="25"/>
      <c r="E48" s="20"/>
      <c r="F48" s="20"/>
      <c r="G48" s="20"/>
      <c r="H48" s="20"/>
      <c r="I48" s="25"/>
      <c r="J48" s="25"/>
      <c r="K48" s="20"/>
      <c r="L48" s="20"/>
      <c r="M48" s="20"/>
      <c r="N48" s="20"/>
      <c r="O48" s="20"/>
      <c r="P48" s="20"/>
      <c r="Q48" s="20"/>
      <c r="R48" s="20"/>
      <c r="S48" s="20"/>
      <c r="T48" s="20"/>
      <c r="U48" s="20"/>
      <c r="V48" s="20"/>
      <c r="W48" s="20"/>
      <c r="X48" s="20"/>
      <c r="Y48" s="20"/>
      <c r="Z48" s="20"/>
      <c r="AA48" s="20"/>
      <c r="AB48" s="20"/>
      <c r="AC48" s="20"/>
      <c r="AD48" s="20"/>
    </row>
    <row r="49" spans="1:30" ht="15.75" customHeight="1">
      <c r="A49" s="20"/>
      <c r="B49" s="25"/>
      <c r="C49" s="25"/>
      <c r="E49" s="20"/>
      <c r="F49" s="20"/>
      <c r="G49" s="20"/>
      <c r="H49" s="20"/>
      <c r="I49" s="25"/>
      <c r="J49" s="25"/>
      <c r="K49" s="20"/>
      <c r="L49" s="20"/>
      <c r="M49" s="20"/>
      <c r="N49" s="20"/>
      <c r="O49" s="20"/>
      <c r="P49" s="20"/>
      <c r="Q49" s="20"/>
      <c r="R49" s="20"/>
      <c r="S49" s="20"/>
      <c r="T49" s="20"/>
      <c r="U49" s="20"/>
      <c r="V49" s="20"/>
      <c r="W49" s="20"/>
      <c r="X49" s="20"/>
      <c r="Y49" s="20"/>
      <c r="Z49" s="20"/>
      <c r="AA49" s="20"/>
      <c r="AB49" s="20"/>
      <c r="AC49" s="20"/>
      <c r="AD49" s="20"/>
    </row>
    <row r="50" spans="1:30" ht="15.75" customHeight="1">
      <c r="A50" s="20"/>
      <c r="B50" s="25"/>
      <c r="C50" s="25"/>
      <c r="E50" s="20"/>
      <c r="F50" s="20"/>
      <c r="G50" s="20"/>
      <c r="H50" s="20"/>
      <c r="I50" s="25"/>
      <c r="J50" s="25"/>
      <c r="K50" s="20"/>
      <c r="L50" s="20"/>
      <c r="M50" s="20"/>
      <c r="N50" s="20"/>
      <c r="O50" s="20"/>
      <c r="P50" s="20"/>
      <c r="Q50" s="20"/>
      <c r="R50" s="20"/>
      <c r="S50" s="20"/>
      <c r="T50" s="20"/>
      <c r="U50" s="20"/>
      <c r="V50" s="20"/>
      <c r="W50" s="20"/>
      <c r="X50" s="20"/>
      <c r="Y50" s="20"/>
      <c r="Z50" s="20"/>
      <c r="AA50" s="20"/>
      <c r="AB50" s="20"/>
      <c r="AC50" s="20"/>
      <c r="AD50" s="20"/>
    </row>
    <row r="51" spans="1:30" ht="15.75" customHeight="1">
      <c r="A51" s="20"/>
      <c r="B51" s="25"/>
      <c r="C51" s="25"/>
      <c r="E51" s="20"/>
      <c r="F51" s="20"/>
      <c r="G51" s="20"/>
      <c r="H51" s="20"/>
      <c r="I51" s="25"/>
      <c r="J51" s="25"/>
      <c r="K51" s="20"/>
      <c r="L51" s="20"/>
      <c r="M51" s="20"/>
      <c r="N51" s="20"/>
      <c r="O51" s="20"/>
      <c r="P51" s="20"/>
      <c r="Q51" s="20"/>
      <c r="R51" s="20"/>
      <c r="S51" s="20"/>
      <c r="T51" s="20"/>
      <c r="U51" s="20"/>
      <c r="V51" s="20"/>
      <c r="W51" s="20"/>
      <c r="X51" s="20"/>
      <c r="Y51" s="20"/>
      <c r="Z51" s="20"/>
      <c r="AA51" s="20"/>
      <c r="AB51" s="20"/>
      <c r="AC51" s="20"/>
      <c r="AD51" s="20"/>
    </row>
    <row r="52" spans="1:30" ht="15.75" customHeight="1">
      <c r="A52" s="20"/>
      <c r="B52" s="25"/>
      <c r="C52" s="25"/>
      <c r="E52" s="20"/>
      <c r="F52" s="20"/>
      <c r="G52" s="20"/>
      <c r="H52" s="20"/>
      <c r="I52" s="25"/>
      <c r="J52" s="25"/>
      <c r="K52" s="20"/>
      <c r="L52" s="20"/>
      <c r="M52" s="20"/>
      <c r="N52" s="20"/>
      <c r="O52" s="20"/>
      <c r="P52" s="20"/>
      <c r="Q52" s="20"/>
      <c r="R52" s="20"/>
      <c r="S52" s="20"/>
      <c r="T52" s="20"/>
      <c r="U52" s="20"/>
      <c r="V52" s="20"/>
      <c r="W52" s="20"/>
      <c r="X52" s="20"/>
      <c r="Y52" s="20"/>
      <c r="Z52" s="20"/>
      <c r="AA52" s="20"/>
      <c r="AB52" s="20"/>
      <c r="AC52" s="20"/>
      <c r="AD52" s="20"/>
    </row>
    <row r="53" spans="1:30" ht="15.75" customHeight="1">
      <c r="A53" s="20"/>
      <c r="B53" s="25"/>
      <c r="C53" s="25"/>
      <c r="E53" s="20"/>
      <c r="F53" s="20"/>
      <c r="G53" s="20"/>
      <c r="H53" s="20"/>
      <c r="I53" s="25"/>
      <c r="J53" s="25"/>
      <c r="K53" s="20"/>
      <c r="L53" s="20"/>
      <c r="M53" s="20"/>
      <c r="N53" s="20"/>
      <c r="O53" s="20"/>
      <c r="P53" s="20"/>
      <c r="Q53" s="20"/>
      <c r="R53" s="20"/>
      <c r="S53" s="20"/>
      <c r="T53" s="20"/>
      <c r="U53" s="20"/>
      <c r="V53" s="20"/>
      <c r="W53" s="20"/>
      <c r="X53" s="20"/>
      <c r="Y53" s="20"/>
      <c r="Z53" s="20"/>
      <c r="AA53" s="20"/>
      <c r="AB53" s="20"/>
      <c r="AC53" s="20"/>
      <c r="AD53" s="20"/>
    </row>
    <row r="54" spans="1:30" ht="15.75" customHeight="1">
      <c r="A54" s="20"/>
      <c r="B54" s="25"/>
      <c r="C54" s="25"/>
      <c r="E54" s="20"/>
      <c r="F54" s="20"/>
      <c r="G54" s="20"/>
      <c r="H54" s="20"/>
      <c r="I54" s="25"/>
      <c r="J54" s="25"/>
      <c r="K54" s="20"/>
      <c r="L54" s="20"/>
      <c r="M54" s="20"/>
      <c r="N54" s="20"/>
      <c r="O54" s="20"/>
      <c r="P54" s="20"/>
      <c r="Q54" s="20"/>
      <c r="R54" s="20"/>
      <c r="S54" s="20"/>
      <c r="T54" s="20"/>
      <c r="U54" s="20"/>
      <c r="V54" s="20"/>
      <c r="W54" s="20"/>
      <c r="X54" s="20"/>
      <c r="Y54" s="20"/>
      <c r="Z54" s="20"/>
      <c r="AA54" s="20"/>
      <c r="AB54" s="20"/>
      <c r="AC54" s="20"/>
      <c r="AD54" s="20"/>
    </row>
    <row r="55" spans="1:30" ht="15.75" customHeight="1">
      <c r="A55" s="20"/>
      <c r="B55" s="25"/>
      <c r="C55" s="25"/>
      <c r="E55" s="20"/>
      <c r="F55" s="20"/>
      <c r="G55" s="20"/>
      <c r="H55" s="20"/>
      <c r="I55" s="25"/>
      <c r="J55" s="25"/>
      <c r="K55" s="20"/>
      <c r="L55" s="20"/>
      <c r="M55" s="20"/>
      <c r="N55" s="20"/>
      <c r="O55" s="20"/>
      <c r="P55" s="20"/>
      <c r="Q55" s="20"/>
      <c r="R55" s="20"/>
      <c r="S55" s="20"/>
      <c r="T55" s="20"/>
      <c r="U55" s="20"/>
      <c r="V55" s="20"/>
      <c r="W55" s="20"/>
      <c r="X55" s="20"/>
      <c r="Y55" s="20"/>
      <c r="Z55" s="20"/>
      <c r="AA55" s="20"/>
      <c r="AB55" s="20"/>
      <c r="AC55" s="20"/>
      <c r="AD55" s="20"/>
    </row>
    <row r="56" spans="1:30" ht="15.75" customHeight="1">
      <c r="A56" s="20"/>
      <c r="B56" s="25"/>
      <c r="C56" s="25"/>
      <c r="E56" s="20"/>
      <c r="F56" s="20"/>
      <c r="G56" s="20"/>
      <c r="H56" s="20"/>
      <c r="I56" s="25"/>
      <c r="J56" s="25"/>
      <c r="K56" s="20"/>
      <c r="L56" s="20"/>
      <c r="M56" s="20"/>
      <c r="N56" s="20"/>
      <c r="O56" s="20"/>
      <c r="P56" s="20"/>
      <c r="Q56" s="20"/>
      <c r="R56" s="20"/>
      <c r="S56" s="20"/>
      <c r="T56" s="20"/>
      <c r="U56" s="20"/>
      <c r="V56" s="20"/>
      <c r="W56" s="20"/>
      <c r="X56" s="20"/>
      <c r="Y56" s="20"/>
      <c r="Z56" s="20"/>
      <c r="AA56" s="20"/>
      <c r="AB56" s="20"/>
      <c r="AC56" s="20"/>
      <c r="AD56" s="20"/>
    </row>
    <row r="57" spans="1:30" ht="15.75" customHeight="1">
      <c r="A57" s="20"/>
      <c r="B57" s="25"/>
      <c r="C57" s="25"/>
      <c r="E57" s="20"/>
      <c r="F57" s="20"/>
      <c r="G57" s="20"/>
      <c r="H57" s="20"/>
      <c r="I57" s="25"/>
      <c r="J57" s="25"/>
      <c r="K57" s="20"/>
      <c r="L57" s="20"/>
      <c r="M57" s="20"/>
      <c r="N57" s="20"/>
      <c r="O57" s="20"/>
      <c r="P57" s="20"/>
      <c r="Q57" s="20"/>
      <c r="R57" s="20"/>
      <c r="S57" s="20"/>
      <c r="T57" s="20"/>
      <c r="U57" s="20"/>
      <c r="V57" s="20"/>
      <c r="W57" s="20"/>
      <c r="X57" s="20"/>
      <c r="Y57" s="20"/>
      <c r="Z57" s="20"/>
      <c r="AA57" s="20"/>
      <c r="AB57" s="20"/>
      <c r="AC57" s="20"/>
      <c r="AD57" s="20"/>
    </row>
    <row r="58" spans="1:30" ht="15.75" customHeight="1">
      <c r="A58" s="20"/>
      <c r="B58" s="25"/>
      <c r="C58" s="25"/>
      <c r="E58" s="20"/>
      <c r="F58" s="20"/>
      <c r="G58" s="20"/>
      <c r="H58" s="20"/>
      <c r="I58" s="25"/>
      <c r="J58" s="25"/>
      <c r="K58" s="20"/>
      <c r="L58" s="20"/>
      <c r="M58" s="20"/>
      <c r="N58" s="20"/>
      <c r="O58" s="20"/>
      <c r="P58" s="20"/>
      <c r="Q58" s="20"/>
      <c r="R58" s="20"/>
      <c r="S58" s="20"/>
      <c r="T58" s="20"/>
      <c r="U58" s="20"/>
      <c r="V58" s="20"/>
      <c r="W58" s="20"/>
      <c r="X58" s="20"/>
      <c r="Y58" s="20"/>
      <c r="Z58" s="20"/>
      <c r="AA58" s="20"/>
      <c r="AB58" s="20"/>
      <c r="AC58" s="20"/>
      <c r="AD58" s="20"/>
    </row>
    <row r="59" spans="1:30" ht="15.75" customHeight="1">
      <c r="A59" s="20"/>
      <c r="B59" s="25"/>
      <c r="C59" s="25"/>
      <c r="E59" s="20"/>
      <c r="F59" s="20"/>
      <c r="G59" s="20"/>
      <c r="H59" s="20"/>
      <c r="I59" s="25"/>
      <c r="J59" s="25"/>
      <c r="K59" s="20"/>
      <c r="L59" s="20"/>
      <c r="M59" s="20"/>
      <c r="N59" s="20"/>
      <c r="O59" s="20"/>
      <c r="P59" s="20"/>
      <c r="Q59" s="20"/>
      <c r="R59" s="20"/>
      <c r="S59" s="20"/>
      <c r="T59" s="20"/>
      <c r="U59" s="20"/>
      <c r="V59" s="20"/>
      <c r="W59" s="20"/>
      <c r="X59" s="20"/>
      <c r="Y59" s="20"/>
      <c r="Z59" s="20"/>
      <c r="AA59" s="20"/>
      <c r="AB59" s="20"/>
      <c r="AC59" s="20"/>
      <c r="AD59" s="20"/>
    </row>
    <row r="60" spans="1:30" ht="15.75" customHeight="1">
      <c r="A60" s="20"/>
      <c r="B60" s="25"/>
      <c r="C60" s="25"/>
      <c r="E60" s="20"/>
      <c r="F60" s="20"/>
      <c r="G60" s="20"/>
      <c r="H60" s="20"/>
      <c r="I60" s="25"/>
      <c r="J60" s="25"/>
      <c r="K60" s="20"/>
      <c r="L60" s="20"/>
      <c r="M60" s="20"/>
      <c r="N60" s="20"/>
      <c r="O60" s="20"/>
      <c r="P60" s="20"/>
      <c r="Q60" s="20"/>
      <c r="R60" s="20"/>
      <c r="S60" s="20"/>
      <c r="T60" s="20"/>
      <c r="U60" s="20"/>
      <c r="V60" s="20"/>
      <c r="W60" s="20"/>
      <c r="X60" s="20"/>
      <c r="Y60" s="20"/>
      <c r="Z60" s="20"/>
      <c r="AA60" s="20"/>
      <c r="AB60" s="20"/>
      <c r="AC60" s="20"/>
      <c r="AD60" s="20"/>
    </row>
    <row r="61" spans="1:30" ht="15.75" customHeight="1">
      <c r="A61" s="20"/>
      <c r="B61" s="25"/>
      <c r="C61" s="25"/>
      <c r="E61" s="20"/>
      <c r="F61" s="20"/>
      <c r="G61" s="20"/>
      <c r="H61" s="20"/>
      <c r="I61" s="25"/>
      <c r="J61" s="25"/>
      <c r="K61" s="20"/>
      <c r="L61" s="20"/>
      <c r="M61" s="20"/>
      <c r="N61" s="20"/>
      <c r="O61" s="20"/>
      <c r="P61" s="20"/>
      <c r="Q61" s="20"/>
      <c r="R61" s="20"/>
      <c r="S61" s="20"/>
      <c r="T61" s="20"/>
      <c r="U61" s="20"/>
      <c r="V61" s="20"/>
      <c r="W61" s="20"/>
      <c r="X61" s="20"/>
      <c r="Y61" s="20"/>
      <c r="Z61" s="20"/>
      <c r="AA61" s="20"/>
      <c r="AB61" s="20"/>
      <c r="AC61" s="20"/>
      <c r="AD61" s="20"/>
    </row>
    <row r="62" spans="1:30" ht="15.75" customHeight="1">
      <c r="A62" s="20"/>
      <c r="B62" s="25"/>
      <c r="C62" s="25"/>
      <c r="E62" s="20"/>
      <c r="F62" s="20"/>
      <c r="G62" s="20"/>
      <c r="H62" s="20"/>
      <c r="I62" s="25"/>
      <c r="J62" s="25"/>
      <c r="K62" s="20"/>
      <c r="L62" s="20"/>
      <c r="M62" s="20"/>
      <c r="N62" s="20"/>
      <c r="O62" s="20"/>
      <c r="P62" s="20"/>
      <c r="Q62" s="20"/>
      <c r="R62" s="20"/>
      <c r="S62" s="20"/>
      <c r="T62" s="20"/>
      <c r="U62" s="20"/>
      <c r="V62" s="20"/>
      <c r="W62" s="20"/>
      <c r="X62" s="20"/>
      <c r="Y62" s="20"/>
      <c r="Z62" s="20"/>
      <c r="AA62" s="20"/>
      <c r="AB62" s="20"/>
      <c r="AC62" s="20"/>
      <c r="AD62" s="20"/>
    </row>
    <row r="63" spans="1:30" ht="15.75" customHeight="1">
      <c r="A63" s="20"/>
      <c r="B63" s="25"/>
      <c r="C63" s="25"/>
      <c r="E63" s="20"/>
      <c r="F63" s="20"/>
      <c r="G63" s="20"/>
      <c r="H63" s="20"/>
      <c r="I63" s="25"/>
      <c r="J63" s="25"/>
      <c r="K63" s="20"/>
      <c r="L63" s="20"/>
      <c r="M63" s="20"/>
      <c r="N63" s="20"/>
      <c r="O63" s="20"/>
      <c r="P63" s="20"/>
      <c r="Q63" s="20"/>
      <c r="R63" s="20"/>
      <c r="S63" s="20"/>
      <c r="T63" s="20"/>
      <c r="U63" s="20"/>
      <c r="V63" s="20"/>
      <c r="W63" s="20"/>
      <c r="X63" s="20"/>
      <c r="Y63" s="20"/>
      <c r="Z63" s="20"/>
      <c r="AA63" s="20"/>
      <c r="AB63" s="20"/>
      <c r="AC63" s="20"/>
      <c r="AD63" s="20"/>
    </row>
    <row r="64" spans="1:30" ht="15.75" customHeight="1">
      <c r="A64" s="20"/>
      <c r="B64" s="25"/>
      <c r="C64" s="25"/>
      <c r="E64" s="20"/>
      <c r="F64" s="20"/>
      <c r="G64" s="20"/>
      <c r="H64" s="20"/>
      <c r="I64" s="25"/>
      <c r="J64" s="25"/>
      <c r="K64" s="20"/>
      <c r="L64" s="20"/>
      <c r="M64" s="20"/>
      <c r="N64" s="20"/>
      <c r="O64" s="20"/>
      <c r="P64" s="20"/>
      <c r="Q64" s="20"/>
      <c r="R64" s="20"/>
      <c r="S64" s="20"/>
      <c r="T64" s="20"/>
      <c r="U64" s="20"/>
      <c r="V64" s="20"/>
      <c r="W64" s="20"/>
      <c r="X64" s="20"/>
      <c r="Y64" s="20"/>
      <c r="Z64" s="20"/>
      <c r="AA64" s="20"/>
      <c r="AB64" s="20"/>
      <c r="AC64" s="20"/>
      <c r="AD64" s="20"/>
    </row>
    <row r="65" spans="1:30" ht="15.75" customHeight="1">
      <c r="A65" s="20"/>
      <c r="B65" s="25"/>
      <c r="C65" s="25"/>
      <c r="E65" s="20"/>
      <c r="F65" s="20"/>
      <c r="G65" s="20"/>
      <c r="H65" s="20"/>
      <c r="I65" s="25"/>
      <c r="J65" s="25"/>
      <c r="K65" s="20"/>
      <c r="L65" s="20"/>
      <c r="M65" s="20"/>
      <c r="N65" s="20"/>
      <c r="O65" s="20"/>
      <c r="P65" s="20"/>
      <c r="Q65" s="20"/>
      <c r="R65" s="20"/>
      <c r="S65" s="20"/>
      <c r="T65" s="20"/>
      <c r="U65" s="20"/>
      <c r="V65" s="20"/>
      <c r="W65" s="20"/>
      <c r="X65" s="20"/>
      <c r="Y65" s="20"/>
      <c r="Z65" s="20"/>
      <c r="AA65" s="20"/>
      <c r="AB65" s="20"/>
      <c r="AC65" s="20"/>
      <c r="AD65" s="20"/>
    </row>
    <row r="66" spans="1:30" ht="15.75" customHeight="1">
      <c r="A66" s="20"/>
      <c r="B66" s="25"/>
      <c r="C66" s="25"/>
      <c r="E66" s="20"/>
      <c r="F66" s="20"/>
      <c r="G66" s="20"/>
      <c r="H66" s="20"/>
      <c r="I66" s="25"/>
      <c r="J66" s="25"/>
      <c r="K66" s="20"/>
      <c r="L66" s="20"/>
      <c r="M66" s="20"/>
      <c r="N66" s="20"/>
      <c r="O66" s="20"/>
      <c r="P66" s="20"/>
      <c r="Q66" s="20"/>
      <c r="R66" s="20"/>
      <c r="S66" s="20"/>
      <c r="T66" s="20"/>
      <c r="U66" s="20"/>
      <c r="V66" s="20"/>
      <c r="W66" s="20"/>
      <c r="X66" s="20"/>
      <c r="Y66" s="20"/>
      <c r="Z66" s="20"/>
      <c r="AA66" s="20"/>
      <c r="AB66" s="20"/>
      <c r="AC66" s="20"/>
      <c r="AD66" s="20"/>
    </row>
    <row r="67" spans="1:30" ht="15.75" customHeight="1">
      <c r="A67" s="20"/>
      <c r="B67" s="25"/>
      <c r="C67" s="25"/>
      <c r="E67" s="20"/>
      <c r="F67" s="20"/>
      <c r="G67" s="20"/>
      <c r="H67" s="20"/>
      <c r="I67" s="25"/>
      <c r="J67" s="25"/>
      <c r="K67" s="20"/>
      <c r="L67" s="20"/>
      <c r="M67" s="20"/>
      <c r="N67" s="20"/>
      <c r="O67" s="20"/>
      <c r="P67" s="20"/>
      <c r="Q67" s="20"/>
      <c r="R67" s="20"/>
      <c r="S67" s="20"/>
      <c r="T67" s="20"/>
      <c r="U67" s="20"/>
      <c r="V67" s="20"/>
      <c r="W67" s="20"/>
      <c r="X67" s="20"/>
      <c r="Y67" s="20"/>
      <c r="Z67" s="20"/>
      <c r="AA67" s="20"/>
      <c r="AB67" s="20"/>
      <c r="AC67" s="20"/>
      <c r="AD67" s="20"/>
    </row>
    <row r="68" spans="1:30" ht="15.75" customHeight="1">
      <c r="A68" s="20"/>
      <c r="B68" s="25"/>
      <c r="C68" s="25"/>
      <c r="E68" s="20"/>
      <c r="F68" s="20"/>
      <c r="G68" s="20"/>
      <c r="H68" s="20"/>
      <c r="I68" s="25"/>
      <c r="J68" s="25"/>
      <c r="K68" s="20"/>
      <c r="L68" s="20"/>
      <c r="M68" s="20"/>
      <c r="N68" s="20"/>
      <c r="O68" s="20"/>
      <c r="P68" s="20"/>
      <c r="Q68" s="20"/>
      <c r="R68" s="20"/>
      <c r="S68" s="20"/>
      <c r="T68" s="20"/>
      <c r="U68" s="20"/>
      <c r="V68" s="20"/>
      <c r="W68" s="20"/>
      <c r="X68" s="20"/>
      <c r="Y68" s="20"/>
      <c r="Z68" s="20"/>
      <c r="AA68" s="20"/>
      <c r="AB68" s="20"/>
      <c r="AC68" s="20"/>
      <c r="AD68" s="20"/>
    </row>
    <row r="69" spans="1:30" ht="15.75" customHeight="1">
      <c r="A69" s="20"/>
      <c r="B69" s="25"/>
      <c r="C69" s="25"/>
      <c r="D69" s="20"/>
      <c r="E69" s="20"/>
      <c r="F69" s="20"/>
      <c r="G69" s="20"/>
      <c r="H69" s="20"/>
      <c r="I69" s="25"/>
      <c r="J69" s="25"/>
      <c r="K69" s="20"/>
      <c r="L69" s="20"/>
      <c r="M69" s="20"/>
      <c r="N69" s="20"/>
      <c r="O69" s="20"/>
      <c r="P69" s="20"/>
      <c r="Q69" s="20"/>
      <c r="R69" s="20"/>
      <c r="S69" s="20"/>
      <c r="T69" s="20"/>
      <c r="U69" s="20"/>
      <c r="V69" s="20"/>
      <c r="W69" s="20"/>
      <c r="X69" s="20"/>
      <c r="Y69" s="20"/>
      <c r="Z69" s="20"/>
      <c r="AA69" s="20"/>
      <c r="AB69" s="20"/>
      <c r="AC69" s="20"/>
      <c r="AD69" s="20"/>
    </row>
    <row r="70" spans="1:30" ht="15.75" customHeight="1">
      <c r="A70" s="20"/>
      <c r="B70" s="25"/>
      <c r="C70" s="25"/>
      <c r="D70" s="20"/>
      <c r="E70" s="20"/>
      <c r="F70" s="20"/>
      <c r="G70" s="20"/>
      <c r="H70" s="20"/>
      <c r="I70" s="25"/>
      <c r="J70" s="25"/>
      <c r="K70" s="20"/>
      <c r="L70" s="20"/>
      <c r="M70" s="20"/>
      <c r="N70" s="20"/>
      <c r="O70" s="20"/>
      <c r="P70" s="20"/>
      <c r="Q70" s="20"/>
      <c r="R70" s="20"/>
      <c r="S70" s="20"/>
      <c r="T70" s="20"/>
      <c r="U70" s="20"/>
      <c r="V70" s="20"/>
      <c r="W70" s="20"/>
      <c r="X70" s="20"/>
      <c r="Y70" s="20"/>
      <c r="Z70" s="20"/>
      <c r="AA70" s="20"/>
      <c r="AB70" s="20"/>
      <c r="AC70" s="20"/>
      <c r="AD70" s="20"/>
    </row>
    <row r="71" spans="1:30" ht="15.75" customHeight="1">
      <c r="A71" s="20"/>
      <c r="B71" s="25"/>
      <c r="C71" s="25"/>
      <c r="D71" s="20"/>
      <c r="E71" s="20"/>
      <c r="F71" s="20"/>
      <c r="G71" s="20"/>
      <c r="H71" s="20"/>
      <c r="I71" s="25"/>
      <c r="J71" s="25"/>
      <c r="K71" s="20"/>
      <c r="L71" s="20"/>
      <c r="M71" s="20"/>
      <c r="N71" s="20"/>
      <c r="O71" s="20"/>
      <c r="P71" s="20"/>
      <c r="Q71" s="20"/>
      <c r="R71" s="20"/>
      <c r="S71" s="20"/>
      <c r="T71" s="20"/>
      <c r="U71" s="20"/>
      <c r="V71" s="20"/>
      <c r="W71" s="20"/>
      <c r="X71" s="20"/>
      <c r="Y71" s="20"/>
      <c r="Z71" s="20"/>
      <c r="AA71" s="20"/>
      <c r="AB71" s="20"/>
      <c r="AC71" s="20"/>
      <c r="AD71" s="20"/>
    </row>
    <row r="72" spans="1:30" ht="15.75" customHeight="1">
      <c r="A72" s="20"/>
      <c r="B72" s="25"/>
      <c r="C72" s="25"/>
      <c r="D72" s="20"/>
      <c r="E72" s="20"/>
      <c r="F72" s="20"/>
      <c r="G72" s="20"/>
      <c r="H72" s="20"/>
      <c r="I72" s="25"/>
      <c r="J72" s="25"/>
      <c r="K72" s="20"/>
      <c r="L72" s="20"/>
      <c r="M72" s="20"/>
      <c r="N72" s="20"/>
      <c r="O72" s="20"/>
      <c r="P72" s="20"/>
      <c r="Q72" s="20"/>
      <c r="R72" s="20"/>
      <c r="S72" s="20"/>
      <c r="T72" s="20"/>
      <c r="U72" s="20"/>
      <c r="V72" s="20"/>
      <c r="W72" s="20"/>
      <c r="X72" s="20"/>
      <c r="Y72" s="20"/>
      <c r="Z72" s="20"/>
      <c r="AA72" s="20"/>
      <c r="AB72" s="20"/>
      <c r="AC72" s="20"/>
      <c r="AD72" s="20"/>
    </row>
    <row r="73" spans="1:30" ht="15.75" customHeight="1">
      <c r="A73" s="20"/>
      <c r="B73" s="25"/>
      <c r="C73" s="25"/>
      <c r="D73" s="20"/>
      <c r="E73" s="20"/>
      <c r="F73" s="20"/>
      <c r="G73" s="20"/>
      <c r="H73" s="20"/>
      <c r="I73" s="25"/>
      <c r="J73" s="25"/>
      <c r="K73" s="20"/>
      <c r="L73" s="20"/>
      <c r="M73" s="20"/>
      <c r="N73" s="20"/>
      <c r="O73" s="20"/>
      <c r="P73" s="20"/>
      <c r="Q73" s="20"/>
      <c r="R73" s="20"/>
      <c r="S73" s="20"/>
      <c r="T73" s="20"/>
      <c r="U73" s="20"/>
      <c r="V73" s="20"/>
      <c r="W73" s="20"/>
      <c r="X73" s="20"/>
      <c r="Y73" s="20"/>
      <c r="Z73" s="20"/>
      <c r="AA73" s="20"/>
      <c r="AB73" s="20"/>
      <c r="AC73" s="20"/>
      <c r="AD73" s="20"/>
    </row>
    <row r="74" spans="1:30" ht="15.75" customHeight="1">
      <c r="A74" s="20"/>
      <c r="B74" s="25"/>
      <c r="C74" s="25"/>
      <c r="D74" s="20"/>
      <c r="E74" s="20"/>
      <c r="F74" s="20"/>
      <c r="G74" s="20"/>
      <c r="H74" s="20"/>
      <c r="I74" s="25"/>
      <c r="J74" s="25"/>
      <c r="K74" s="20"/>
      <c r="L74" s="20"/>
      <c r="M74" s="20"/>
      <c r="N74" s="20"/>
      <c r="O74" s="20"/>
      <c r="P74" s="20"/>
      <c r="Q74" s="20"/>
      <c r="R74" s="20"/>
      <c r="S74" s="20"/>
      <c r="T74" s="20"/>
      <c r="U74" s="20"/>
      <c r="V74" s="20"/>
      <c r="W74" s="20"/>
      <c r="X74" s="20"/>
      <c r="Y74" s="20"/>
      <c r="Z74" s="20"/>
      <c r="AA74" s="20"/>
      <c r="AB74" s="20"/>
      <c r="AC74" s="20"/>
      <c r="AD74" s="20"/>
    </row>
    <row r="75" spans="1:30" ht="15.75" customHeight="1">
      <c r="A75" s="20"/>
      <c r="B75" s="25"/>
      <c r="C75" s="25"/>
      <c r="D75" s="20"/>
      <c r="E75" s="20"/>
      <c r="F75" s="20"/>
      <c r="G75" s="20"/>
      <c r="H75" s="20"/>
      <c r="I75" s="25"/>
      <c r="J75" s="25"/>
      <c r="K75" s="20"/>
      <c r="L75" s="20"/>
      <c r="M75" s="20"/>
      <c r="N75" s="20"/>
      <c r="O75" s="20"/>
      <c r="P75" s="20"/>
      <c r="Q75" s="20"/>
      <c r="R75" s="20"/>
      <c r="S75" s="20"/>
      <c r="T75" s="20"/>
      <c r="U75" s="20"/>
      <c r="V75" s="20"/>
      <c r="W75" s="20"/>
      <c r="X75" s="20"/>
      <c r="Y75" s="20"/>
      <c r="Z75" s="20"/>
      <c r="AA75" s="20"/>
      <c r="AB75" s="20"/>
      <c r="AC75" s="20"/>
      <c r="AD75" s="20"/>
    </row>
    <row r="76" spans="1:30" ht="15.75" customHeight="1">
      <c r="A76" s="20"/>
      <c r="B76" s="25"/>
      <c r="C76" s="25"/>
      <c r="D76" s="20"/>
      <c r="E76" s="20"/>
      <c r="F76" s="20"/>
      <c r="G76" s="20"/>
      <c r="H76" s="20"/>
      <c r="I76" s="25"/>
      <c r="J76" s="25"/>
      <c r="K76" s="20"/>
      <c r="L76" s="20"/>
      <c r="M76" s="20"/>
      <c r="N76" s="20"/>
      <c r="O76" s="20"/>
      <c r="P76" s="20"/>
      <c r="Q76" s="20"/>
      <c r="R76" s="20"/>
      <c r="S76" s="20"/>
      <c r="T76" s="20"/>
      <c r="U76" s="20"/>
      <c r="V76" s="20"/>
      <c r="W76" s="20"/>
      <c r="X76" s="20"/>
      <c r="Y76" s="20"/>
      <c r="Z76" s="20"/>
      <c r="AA76" s="20"/>
      <c r="AB76" s="20"/>
      <c r="AC76" s="20"/>
      <c r="AD76" s="20"/>
    </row>
    <row r="77" spans="1:30" ht="15.75" customHeight="1">
      <c r="A77" s="20"/>
      <c r="B77" s="25"/>
      <c r="C77" s="25"/>
      <c r="D77" s="20"/>
      <c r="E77" s="20"/>
      <c r="F77" s="20"/>
      <c r="G77" s="20"/>
      <c r="H77" s="20"/>
      <c r="I77" s="25"/>
      <c r="J77" s="25"/>
      <c r="K77" s="20"/>
      <c r="L77" s="20"/>
      <c r="M77" s="20"/>
      <c r="N77" s="20"/>
      <c r="O77" s="20"/>
      <c r="P77" s="20"/>
      <c r="Q77" s="20"/>
      <c r="R77" s="20"/>
      <c r="S77" s="20"/>
      <c r="T77" s="20"/>
      <c r="U77" s="20"/>
      <c r="V77" s="20"/>
      <c r="W77" s="20"/>
      <c r="X77" s="20"/>
      <c r="Y77" s="20"/>
      <c r="Z77" s="20"/>
      <c r="AA77" s="20"/>
      <c r="AB77" s="20"/>
      <c r="AC77" s="20"/>
      <c r="AD77" s="20"/>
    </row>
    <row r="78" spans="1:30" ht="15.75" customHeight="1">
      <c r="A78" s="20"/>
      <c r="B78" s="25"/>
      <c r="C78" s="25"/>
      <c r="D78" s="20"/>
      <c r="E78" s="20"/>
      <c r="F78" s="20"/>
      <c r="G78" s="20"/>
      <c r="H78" s="20"/>
      <c r="I78" s="25"/>
      <c r="J78" s="25"/>
      <c r="K78" s="20"/>
      <c r="L78" s="20"/>
      <c r="M78" s="20"/>
      <c r="N78" s="20"/>
      <c r="O78" s="20"/>
      <c r="P78" s="20"/>
      <c r="Q78" s="20"/>
      <c r="R78" s="20"/>
      <c r="S78" s="20"/>
      <c r="T78" s="20"/>
      <c r="U78" s="20"/>
      <c r="V78" s="20"/>
      <c r="W78" s="20"/>
      <c r="X78" s="20"/>
      <c r="Y78" s="20"/>
      <c r="Z78" s="20"/>
      <c r="AA78" s="20"/>
      <c r="AB78" s="20"/>
      <c r="AC78" s="20"/>
      <c r="AD78" s="20"/>
    </row>
    <row r="79" spans="1:30" ht="15.75" customHeight="1">
      <c r="A79" s="20"/>
      <c r="B79" s="25"/>
      <c r="C79" s="25"/>
      <c r="D79" s="20"/>
      <c r="E79" s="20"/>
      <c r="F79" s="20"/>
      <c r="G79" s="20"/>
      <c r="H79" s="20"/>
      <c r="I79" s="25"/>
      <c r="J79" s="25"/>
      <c r="K79" s="20"/>
      <c r="L79" s="20"/>
      <c r="M79" s="20"/>
      <c r="N79" s="20"/>
      <c r="O79" s="20"/>
      <c r="P79" s="20"/>
      <c r="Q79" s="20"/>
      <c r="R79" s="20"/>
      <c r="S79" s="20"/>
      <c r="T79" s="20"/>
      <c r="U79" s="20"/>
      <c r="V79" s="20"/>
      <c r="W79" s="20"/>
      <c r="X79" s="20"/>
      <c r="Y79" s="20"/>
      <c r="Z79" s="20"/>
      <c r="AA79" s="20"/>
      <c r="AB79" s="20"/>
      <c r="AC79" s="20"/>
      <c r="AD79" s="20"/>
    </row>
    <row r="80" spans="1:30" ht="15.75" customHeight="1">
      <c r="A80" s="20"/>
      <c r="B80" s="25"/>
      <c r="C80" s="25"/>
      <c r="D80" s="20"/>
      <c r="E80" s="20"/>
      <c r="F80" s="20"/>
      <c r="G80" s="20"/>
      <c r="H80" s="20"/>
      <c r="I80" s="25"/>
      <c r="J80" s="25"/>
      <c r="K80" s="20"/>
      <c r="L80" s="20"/>
      <c r="M80" s="20"/>
      <c r="N80" s="20"/>
      <c r="O80" s="20"/>
      <c r="P80" s="20"/>
      <c r="Q80" s="20"/>
      <c r="R80" s="20"/>
      <c r="S80" s="20"/>
      <c r="T80" s="20"/>
      <c r="U80" s="20"/>
      <c r="V80" s="20"/>
      <c r="W80" s="20"/>
      <c r="X80" s="20"/>
      <c r="Y80" s="20"/>
      <c r="Z80" s="20"/>
      <c r="AA80" s="20"/>
      <c r="AB80" s="20"/>
      <c r="AC80" s="20"/>
      <c r="AD80" s="20"/>
    </row>
    <row r="81" spans="1:30" ht="15.75" customHeight="1">
      <c r="A81" s="20"/>
      <c r="B81" s="25"/>
      <c r="C81" s="25"/>
      <c r="D81" s="20"/>
      <c r="E81" s="20"/>
      <c r="F81" s="20"/>
      <c r="G81" s="20"/>
      <c r="H81" s="20"/>
      <c r="I81" s="25"/>
      <c r="J81" s="25"/>
      <c r="K81" s="20"/>
      <c r="L81" s="20"/>
      <c r="M81" s="20"/>
      <c r="N81" s="20"/>
      <c r="O81" s="20"/>
      <c r="P81" s="20"/>
      <c r="Q81" s="20"/>
      <c r="R81" s="20"/>
      <c r="S81" s="20"/>
      <c r="T81" s="20"/>
      <c r="U81" s="20"/>
      <c r="V81" s="20"/>
      <c r="W81" s="20"/>
      <c r="X81" s="20"/>
      <c r="Y81" s="20"/>
      <c r="Z81" s="20"/>
      <c r="AA81" s="20"/>
      <c r="AB81" s="20"/>
      <c r="AC81" s="20"/>
      <c r="AD81" s="20"/>
    </row>
    <row r="82" spans="1:30" ht="15.75" customHeight="1">
      <c r="A82" s="20"/>
      <c r="B82" s="25"/>
      <c r="C82" s="25"/>
      <c r="D82" s="20"/>
      <c r="E82" s="20"/>
      <c r="F82" s="20"/>
      <c r="G82" s="20"/>
      <c r="H82" s="20"/>
      <c r="I82" s="25"/>
      <c r="J82" s="25"/>
      <c r="K82" s="20"/>
      <c r="L82" s="20"/>
      <c r="M82" s="20"/>
      <c r="N82" s="20"/>
      <c r="O82" s="20"/>
      <c r="P82" s="20"/>
      <c r="Q82" s="20"/>
      <c r="R82" s="20"/>
      <c r="S82" s="20"/>
      <c r="T82" s="20"/>
      <c r="U82" s="20"/>
      <c r="V82" s="20"/>
      <c r="W82" s="20"/>
      <c r="X82" s="20"/>
      <c r="Y82" s="20"/>
      <c r="Z82" s="20"/>
      <c r="AA82" s="20"/>
      <c r="AB82" s="20"/>
      <c r="AC82" s="20"/>
      <c r="AD82" s="20"/>
    </row>
    <row r="83" spans="1:30" ht="15.75" customHeight="1">
      <c r="A83" s="20"/>
      <c r="B83" s="25"/>
      <c r="C83" s="25"/>
      <c r="D83" s="20"/>
      <c r="E83" s="20"/>
      <c r="F83" s="20"/>
      <c r="G83" s="20"/>
      <c r="H83" s="20"/>
      <c r="I83" s="25"/>
      <c r="J83" s="25"/>
      <c r="K83" s="20"/>
      <c r="L83" s="20"/>
      <c r="M83" s="20"/>
      <c r="N83" s="20"/>
      <c r="O83" s="20"/>
      <c r="P83" s="20"/>
      <c r="Q83" s="20"/>
      <c r="R83" s="20"/>
      <c r="S83" s="20"/>
      <c r="T83" s="20"/>
      <c r="U83" s="20"/>
      <c r="V83" s="20"/>
      <c r="W83" s="20"/>
      <c r="X83" s="20"/>
      <c r="Y83" s="20"/>
      <c r="Z83" s="20"/>
      <c r="AA83" s="20"/>
      <c r="AB83" s="20"/>
      <c r="AC83" s="20"/>
      <c r="AD83" s="20"/>
    </row>
    <row r="84" spans="1:30" ht="15.75" customHeight="1">
      <c r="A84" s="20"/>
      <c r="B84" s="25"/>
      <c r="C84" s="25"/>
      <c r="D84" s="20"/>
      <c r="E84" s="20"/>
      <c r="F84" s="20"/>
      <c r="G84" s="20"/>
      <c r="H84" s="20"/>
      <c r="I84" s="25"/>
      <c r="J84" s="25"/>
      <c r="K84" s="20"/>
      <c r="L84" s="20"/>
      <c r="M84" s="20"/>
      <c r="N84" s="20"/>
      <c r="O84" s="20"/>
      <c r="P84" s="20"/>
      <c r="Q84" s="20"/>
      <c r="R84" s="20"/>
      <c r="S84" s="20"/>
      <c r="T84" s="20"/>
      <c r="U84" s="20"/>
      <c r="V84" s="20"/>
      <c r="W84" s="20"/>
      <c r="X84" s="20"/>
      <c r="Y84" s="20"/>
      <c r="Z84" s="20"/>
      <c r="AA84" s="20"/>
      <c r="AB84" s="20"/>
      <c r="AC84" s="20"/>
      <c r="AD84" s="20"/>
    </row>
    <row r="85" spans="1:30" ht="15.75" customHeight="1">
      <c r="A85" s="20"/>
      <c r="B85" s="25"/>
      <c r="C85" s="25"/>
      <c r="D85" s="20"/>
      <c r="E85" s="20"/>
      <c r="F85" s="20"/>
      <c r="G85" s="20"/>
      <c r="H85" s="20"/>
      <c r="I85" s="25"/>
      <c r="J85" s="25"/>
      <c r="K85" s="20"/>
      <c r="L85" s="20"/>
      <c r="M85" s="20"/>
      <c r="N85" s="20"/>
      <c r="O85" s="20"/>
      <c r="P85" s="20"/>
      <c r="Q85" s="20"/>
      <c r="R85" s="20"/>
      <c r="S85" s="20"/>
      <c r="T85" s="20"/>
      <c r="U85" s="20"/>
      <c r="V85" s="20"/>
      <c r="W85" s="20"/>
      <c r="X85" s="20"/>
      <c r="Y85" s="20"/>
      <c r="Z85" s="20"/>
      <c r="AA85" s="20"/>
      <c r="AB85" s="20"/>
      <c r="AC85" s="20"/>
      <c r="AD85" s="20"/>
    </row>
    <row r="86" spans="1:30" ht="15.75" customHeight="1">
      <c r="A86" s="20"/>
      <c r="B86" s="25"/>
      <c r="C86" s="25"/>
      <c r="D86" s="20"/>
      <c r="E86" s="20"/>
      <c r="F86" s="20"/>
      <c r="G86" s="20"/>
      <c r="H86" s="20"/>
      <c r="I86" s="25"/>
      <c r="J86" s="25"/>
      <c r="K86" s="20"/>
      <c r="L86" s="20"/>
      <c r="M86" s="20"/>
      <c r="N86" s="20"/>
      <c r="O86" s="20"/>
      <c r="P86" s="20"/>
      <c r="Q86" s="20"/>
      <c r="R86" s="20"/>
      <c r="S86" s="20"/>
      <c r="T86" s="20"/>
      <c r="U86" s="20"/>
      <c r="V86" s="20"/>
      <c r="W86" s="20"/>
      <c r="X86" s="20"/>
      <c r="Y86" s="20"/>
      <c r="Z86" s="20"/>
      <c r="AA86" s="20"/>
      <c r="AB86" s="20"/>
      <c r="AC86" s="20"/>
      <c r="AD86" s="20"/>
    </row>
    <row r="87" spans="1:30" ht="15.75" customHeight="1">
      <c r="A87" s="20"/>
      <c r="B87" s="25"/>
      <c r="C87" s="25"/>
      <c r="D87" s="20"/>
      <c r="E87" s="20"/>
      <c r="F87" s="20"/>
      <c r="G87" s="20"/>
      <c r="H87" s="20"/>
      <c r="I87" s="25"/>
      <c r="J87" s="25"/>
      <c r="K87" s="20"/>
      <c r="L87" s="20"/>
      <c r="M87" s="20"/>
      <c r="N87" s="20"/>
      <c r="O87" s="20"/>
      <c r="P87" s="20"/>
      <c r="Q87" s="20"/>
      <c r="R87" s="20"/>
      <c r="S87" s="20"/>
      <c r="T87" s="20"/>
      <c r="U87" s="20"/>
      <c r="V87" s="20"/>
      <c r="W87" s="20"/>
      <c r="X87" s="20"/>
      <c r="Y87" s="20"/>
      <c r="Z87" s="20"/>
      <c r="AA87" s="20"/>
      <c r="AB87" s="20"/>
      <c r="AC87" s="20"/>
      <c r="AD87" s="20"/>
    </row>
    <row r="88" spans="1:30" ht="15.75" customHeight="1">
      <c r="A88" s="20"/>
      <c r="B88" s="25"/>
      <c r="C88" s="25"/>
      <c r="D88" s="20"/>
      <c r="E88" s="20"/>
      <c r="F88" s="20"/>
      <c r="G88" s="20"/>
      <c r="H88" s="20"/>
      <c r="I88" s="25"/>
      <c r="J88" s="25"/>
      <c r="K88" s="20"/>
      <c r="L88" s="20"/>
      <c r="M88" s="20"/>
      <c r="N88" s="20"/>
      <c r="O88" s="20"/>
      <c r="P88" s="20"/>
      <c r="Q88" s="20"/>
      <c r="R88" s="20"/>
      <c r="S88" s="20"/>
      <c r="T88" s="20"/>
      <c r="U88" s="20"/>
      <c r="V88" s="20"/>
      <c r="W88" s="20"/>
      <c r="X88" s="20"/>
      <c r="Y88" s="20"/>
      <c r="Z88" s="20"/>
      <c r="AA88" s="20"/>
      <c r="AB88" s="20"/>
      <c r="AC88" s="20"/>
      <c r="AD88" s="20"/>
    </row>
    <row r="89" spans="1:30" ht="15.75" customHeight="1">
      <c r="A89" s="20"/>
      <c r="B89" s="25"/>
      <c r="C89" s="25"/>
      <c r="D89" s="20"/>
      <c r="E89" s="20"/>
      <c r="F89" s="20"/>
      <c r="G89" s="20"/>
      <c r="H89" s="20"/>
      <c r="I89" s="25"/>
      <c r="J89" s="25"/>
      <c r="K89" s="20"/>
      <c r="L89" s="20"/>
      <c r="M89" s="20"/>
      <c r="N89" s="20"/>
      <c r="O89" s="20"/>
      <c r="P89" s="20"/>
      <c r="Q89" s="20"/>
      <c r="R89" s="20"/>
      <c r="S89" s="20"/>
      <c r="T89" s="20"/>
      <c r="U89" s="20"/>
      <c r="V89" s="20"/>
      <c r="W89" s="20"/>
      <c r="X89" s="20"/>
      <c r="Y89" s="20"/>
      <c r="Z89" s="20"/>
      <c r="AA89" s="20"/>
      <c r="AB89" s="20"/>
      <c r="AC89" s="20"/>
      <c r="AD89" s="20"/>
    </row>
    <row r="90" spans="1:30" ht="15.75" customHeight="1">
      <c r="A90" s="20"/>
      <c r="B90" s="25"/>
      <c r="C90" s="25"/>
      <c r="D90" s="20"/>
      <c r="E90" s="20"/>
      <c r="F90" s="20"/>
      <c r="G90" s="20"/>
      <c r="H90" s="20"/>
      <c r="I90" s="25"/>
      <c r="J90" s="25"/>
      <c r="K90" s="20"/>
      <c r="L90" s="20"/>
      <c r="M90" s="20"/>
      <c r="N90" s="20"/>
      <c r="O90" s="20"/>
      <c r="P90" s="20"/>
      <c r="Q90" s="20"/>
      <c r="R90" s="20"/>
      <c r="S90" s="20"/>
      <c r="T90" s="20"/>
      <c r="U90" s="20"/>
      <c r="V90" s="20"/>
      <c r="W90" s="20"/>
      <c r="X90" s="20"/>
      <c r="Y90" s="20"/>
      <c r="Z90" s="20"/>
      <c r="AA90" s="20"/>
      <c r="AB90" s="20"/>
      <c r="AC90" s="20"/>
      <c r="AD90" s="20"/>
    </row>
    <row r="91" spans="1:30" ht="15.75" customHeight="1">
      <c r="A91" s="20"/>
      <c r="B91" s="25"/>
      <c r="C91" s="25"/>
      <c r="D91" s="20"/>
      <c r="E91" s="20"/>
      <c r="F91" s="20"/>
      <c r="G91" s="20"/>
      <c r="H91" s="20"/>
      <c r="I91" s="25"/>
      <c r="J91" s="25"/>
      <c r="K91" s="20"/>
      <c r="L91" s="20"/>
      <c r="M91" s="20"/>
      <c r="N91" s="20"/>
      <c r="O91" s="20"/>
      <c r="P91" s="20"/>
      <c r="Q91" s="20"/>
      <c r="R91" s="20"/>
      <c r="S91" s="20"/>
      <c r="T91" s="20"/>
      <c r="U91" s="20"/>
      <c r="V91" s="20"/>
      <c r="W91" s="20"/>
      <c r="X91" s="20"/>
      <c r="Y91" s="20"/>
      <c r="Z91" s="20"/>
      <c r="AA91" s="20"/>
      <c r="AB91" s="20"/>
      <c r="AC91" s="20"/>
      <c r="AD91" s="20"/>
    </row>
    <row r="92" spans="1:30" ht="15.75" customHeight="1">
      <c r="A92" s="20"/>
      <c r="B92" s="25"/>
      <c r="C92" s="25"/>
      <c r="D92" s="20"/>
      <c r="E92" s="20"/>
      <c r="F92" s="20"/>
      <c r="G92" s="20"/>
      <c r="H92" s="20"/>
      <c r="I92" s="25"/>
      <c r="J92" s="25"/>
      <c r="K92" s="20"/>
      <c r="L92" s="20"/>
      <c r="M92" s="20"/>
      <c r="N92" s="20"/>
      <c r="O92" s="20"/>
      <c r="P92" s="20"/>
      <c r="Q92" s="20"/>
      <c r="R92" s="20"/>
      <c r="S92" s="20"/>
      <c r="T92" s="20"/>
      <c r="U92" s="20"/>
      <c r="V92" s="20"/>
      <c r="W92" s="20"/>
      <c r="X92" s="20"/>
      <c r="Y92" s="20"/>
      <c r="Z92" s="20"/>
      <c r="AA92" s="20"/>
      <c r="AB92" s="20"/>
      <c r="AC92" s="20"/>
      <c r="AD92" s="20"/>
    </row>
    <row r="93" spans="1:30" ht="15.75" customHeight="1">
      <c r="A93" s="20"/>
      <c r="B93" s="25"/>
      <c r="C93" s="25"/>
      <c r="D93" s="20"/>
      <c r="E93" s="20"/>
      <c r="F93" s="20"/>
      <c r="G93" s="20"/>
      <c r="H93" s="20"/>
      <c r="I93" s="25"/>
      <c r="J93" s="25"/>
      <c r="K93" s="20"/>
      <c r="L93" s="20"/>
      <c r="M93" s="20"/>
      <c r="N93" s="20"/>
      <c r="O93" s="20"/>
      <c r="P93" s="20"/>
      <c r="Q93" s="20"/>
      <c r="R93" s="20"/>
      <c r="S93" s="20"/>
      <c r="T93" s="20"/>
      <c r="U93" s="20"/>
      <c r="V93" s="20"/>
      <c r="W93" s="20"/>
      <c r="X93" s="20"/>
      <c r="Y93" s="20"/>
      <c r="Z93" s="20"/>
      <c r="AA93" s="20"/>
      <c r="AB93" s="20"/>
      <c r="AC93" s="20"/>
      <c r="AD93" s="20"/>
    </row>
    <row r="94" spans="1:30" ht="15.75" customHeight="1">
      <c r="A94" s="20"/>
      <c r="B94" s="25"/>
      <c r="C94" s="25"/>
      <c r="D94" s="20"/>
      <c r="E94" s="20"/>
      <c r="F94" s="20"/>
      <c r="G94" s="20"/>
      <c r="H94" s="20"/>
      <c r="I94" s="25"/>
      <c r="J94" s="25"/>
      <c r="K94" s="20"/>
      <c r="L94" s="20"/>
      <c r="M94" s="20"/>
      <c r="N94" s="20"/>
      <c r="O94" s="20"/>
      <c r="P94" s="20"/>
      <c r="Q94" s="20"/>
      <c r="R94" s="20"/>
      <c r="S94" s="20"/>
      <c r="T94" s="20"/>
      <c r="U94" s="20"/>
      <c r="V94" s="20"/>
      <c r="W94" s="20"/>
      <c r="X94" s="20"/>
      <c r="Y94" s="20"/>
      <c r="Z94" s="20"/>
      <c r="AA94" s="20"/>
      <c r="AB94" s="20"/>
      <c r="AC94" s="20"/>
      <c r="AD94" s="20"/>
    </row>
    <row r="95" spans="1:30" ht="15.75" customHeight="1">
      <c r="A95" s="20"/>
      <c r="B95" s="25"/>
      <c r="C95" s="25"/>
      <c r="D95" s="20"/>
      <c r="E95" s="20"/>
      <c r="F95" s="20"/>
      <c r="G95" s="20"/>
      <c r="H95" s="20"/>
      <c r="I95" s="25"/>
      <c r="J95" s="25"/>
      <c r="K95" s="20"/>
      <c r="L95" s="20"/>
      <c r="M95" s="20"/>
      <c r="N95" s="20"/>
      <c r="O95" s="20"/>
      <c r="P95" s="20"/>
      <c r="Q95" s="20"/>
      <c r="R95" s="20"/>
      <c r="S95" s="20"/>
      <c r="T95" s="20"/>
      <c r="U95" s="20"/>
      <c r="V95" s="20"/>
      <c r="W95" s="20"/>
      <c r="X95" s="20"/>
      <c r="Y95" s="20"/>
      <c r="Z95" s="20"/>
      <c r="AA95" s="20"/>
      <c r="AB95" s="20"/>
      <c r="AC95" s="20"/>
      <c r="AD95" s="20"/>
    </row>
    <row r="96" spans="1:30" ht="15.75" customHeight="1">
      <c r="A96" s="20"/>
      <c r="B96" s="25"/>
      <c r="C96" s="25"/>
      <c r="D96" s="20"/>
      <c r="E96" s="20"/>
      <c r="F96" s="20"/>
      <c r="G96" s="20"/>
      <c r="H96" s="20"/>
      <c r="I96" s="25"/>
      <c r="J96" s="25"/>
      <c r="K96" s="20"/>
      <c r="L96" s="20"/>
      <c r="M96" s="20"/>
      <c r="N96" s="20"/>
      <c r="O96" s="20"/>
      <c r="P96" s="20"/>
      <c r="Q96" s="20"/>
      <c r="R96" s="20"/>
      <c r="S96" s="20"/>
      <c r="T96" s="20"/>
      <c r="U96" s="20"/>
      <c r="V96" s="20"/>
      <c r="W96" s="20"/>
      <c r="X96" s="20"/>
      <c r="Y96" s="20"/>
      <c r="Z96" s="20"/>
      <c r="AA96" s="20"/>
      <c r="AB96" s="20"/>
      <c r="AC96" s="20"/>
      <c r="AD96" s="20"/>
    </row>
    <row r="97" spans="1:30" ht="15.75" customHeight="1">
      <c r="A97" s="20"/>
      <c r="B97" s="25"/>
      <c r="C97" s="25"/>
      <c r="D97" s="20"/>
      <c r="E97" s="20"/>
      <c r="F97" s="20"/>
      <c r="G97" s="20"/>
      <c r="H97" s="20"/>
      <c r="I97" s="25"/>
      <c r="J97" s="25"/>
      <c r="K97" s="20"/>
      <c r="L97" s="20"/>
      <c r="M97" s="20"/>
      <c r="N97" s="20"/>
      <c r="O97" s="20"/>
      <c r="P97" s="20"/>
      <c r="Q97" s="20"/>
      <c r="R97" s="20"/>
      <c r="S97" s="20"/>
      <c r="T97" s="20"/>
      <c r="U97" s="20"/>
      <c r="V97" s="20"/>
      <c r="W97" s="20"/>
      <c r="X97" s="20"/>
      <c r="Y97" s="20"/>
      <c r="Z97" s="20"/>
      <c r="AA97" s="20"/>
      <c r="AB97" s="20"/>
      <c r="AC97" s="20"/>
      <c r="AD97" s="20"/>
    </row>
    <row r="98" spans="1:30" ht="15.75" customHeight="1">
      <c r="A98" s="20"/>
      <c r="B98" s="25"/>
      <c r="C98" s="25"/>
      <c r="D98" s="20"/>
      <c r="E98" s="20"/>
      <c r="F98" s="20"/>
      <c r="G98" s="20"/>
      <c r="H98" s="20"/>
      <c r="I98" s="25"/>
      <c r="J98" s="25"/>
      <c r="K98" s="20"/>
      <c r="L98" s="20"/>
      <c r="M98" s="20"/>
      <c r="N98" s="20"/>
      <c r="O98" s="20"/>
      <c r="P98" s="20"/>
      <c r="Q98" s="20"/>
      <c r="R98" s="20"/>
      <c r="S98" s="20"/>
      <c r="T98" s="20"/>
      <c r="U98" s="20"/>
      <c r="V98" s="20"/>
      <c r="W98" s="20"/>
      <c r="X98" s="20"/>
      <c r="Y98" s="20"/>
      <c r="Z98" s="20"/>
      <c r="AA98" s="20"/>
      <c r="AB98" s="20"/>
      <c r="AC98" s="20"/>
      <c r="AD98" s="20"/>
    </row>
    <row r="99" spans="1:30" ht="15.75" customHeight="1">
      <c r="A99" s="20"/>
      <c r="B99" s="25"/>
      <c r="C99" s="25"/>
      <c r="D99" s="20"/>
      <c r="E99" s="20"/>
      <c r="F99" s="20"/>
      <c r="G99" s="20"/>
      <c r="H99" s="20"/>
      <c r="I99" s="25"/>
      <c r="J99" s="25"/>
      <c r="K99" s="20"/>
      <c r="L99" s="20"/>
      <c r="M99" s="20"/>
      <c r="N99" s="20"/>
      <c r="O99" s="20"/>
      <c r="P99" s="20"/>
      <c r="Q99" s="20"/>
      <c r="R99" s="20"/>
      <c r="S99" s="20"/>
      <c r="T99" s="20"/>
      <c r="U99" s="20"/>
      <c r="V99" s="20"/>
      <c r="W99" s="20"/>
      <c r="X99" s="20"/>
      <c r="Y99" s="20"/>
      <c r="Z99" s="20"/>
      <c r="AA99" s="20"/>
      <c r="AB99" s="20"/>
      <c r="AC99" s="20"/>
      <c r="AD99" s="20"/>
    </row>
    <row r="100" spans="1:30" ht="15.75" customHeight="1">
      <c r="A100" s="20"/>
      <c r="B100" s="25"/>
      <c r="C100" s="25"/>
      <c r="D100" s="20"/>
      <c r="E100" s="20"/>
      <c r="F100" s="20"/>
      <c r="G100" s="20"/>
      <c r="H100" s="20"/>
      <c r="I100" s="25"/>
      <c r="J100" s="25"/>
      <c r="K100" s="20"/>
      <c r="L100" s="20"/>
      <c r="M100" s="20"/>
      <c r="N100" s="20"/>
      <c r="O100" s="20"/>
      <c r="P100" s="20"/>
      <c r="Q100" s="20"/>
      <c r="R100" s="20"/>
      <c r="S100" s="20"/>
      <c r="T100" s="20"/>
      <c r="U100" s="20"/>
      <c r="V100" s="20"/>
      <c r="W100" s="20"/>
      <c r="X100" s="20"/>
      <c r="Y100" s="20"/>
      <c r="Z100" s="20"/>
      <c r="AA100" s="20"/>
      <c r="AB100" s="20"/>
      <c r="AC100" s="20"/>
      <c r="AD100" s="20"/>
    </row>
    <row r="101" spans="1:30" ht="15.75" customHeight="1">
      <c r="A101" s="20"/>
      <c r="B101" s="25"/>
      <c r="C101" s="25"/>
      <c r="D101" s="20"/>
      <c r="E101" s="20"/>
      <c r="F101" s="20"/>
      <c r="G101" s="20"/>
      <c r="H101" s="20"/>
      <c r="I101" s="25"/>
      <c r="J101" s="25"/>
      <c r="K101" s="20"/>
      <c r="L101" s="20"/>
      <c r="M101" s="20"/>
      <c r="N101" s="20"/>
      <c r="O101" s="20"/>
      <c r="P101" s="20"/>
      <c r="Q101" s="20"/>
      <c r="R101" s="20"/>
      <c r="S101" s="20"/>
      <c r="T101" s="20"/>
      <c r="U101" s="20"/>
      <c r="V101" s="20"/>
      <c r="W101" s="20"/>
      <c r="X101" s="20"/>
      <c r="Y101" s="20"/>
      <c r="Z101" s="20"/>
      <c r="AA101" s="20"/>
      <c r="AB101" s="20"/>
      <c r="AC101" s="20"/>
      <c r="AD101" s="20"/>
    </row>
    <row r="102" spans="1:30" ht="15.75" customHeight="1">
      <c r="A102" s="20"/>
      <c r="B102" s="25"/>
      <c r="C102" s="25"/>
      <c r="D102" s="20"/>
      <c r="E102" s="20"/>
      <c r="F102" s="20"/>
      <c r="G102" s="20"/>
      <c r="H102" s="20"/>
      <c r="I102" s="25"/>
      <c r="J102" s="25"/>
      <c r="K102" s="20"/>
      <c r="L102" s="20"/>
      <c r="M102" s="20"/>
      <c r="N102" s="20"/>
      <c r="O102" s="20"/>
      <c r="P102" s="20"/>
      <c r="Q102" s="20"/>
      <c r="R102" s="20"/>
      <c r="S102" s="20"/>
      <c r="T102" s="20"/>
      <c r="U102" s="20"/>
      <c r="V102" s="20"/>
      <c r="W102" s="20"/>
      <c r="X102" s="20"/>
      <c r="Y102" s="20"/>
      <c r="Z102" s="20"/>
      <c r="AA102" s="20"/>
      <c r="AB102" s="20"/>
      <c r="AC102" s="20"/>
      <c r="AD102" s="20"/>
    </row>
    <row r="103" spans="1:30" ht="15.75" customHeight="1">
      <c r="A103" s="20"/>
      <c r="B103" s="25"/>
      <c r="C103" s="25"/>
      <c r="D103" s="20"/>
      <c r="E103" s="20"/>
      <c r="F103" s="20"/>
      <c r="G103" s="20"/>
      <c r="H103" s="20"/>
      <c r="I103" s="25"/>
      <c r="J103" s="25"/>
      <c r="K103" s="20"/>
      <c r="L103" s="20"/>
      <c r="M103" s="20"/>
      <c r="N103" s="20"/>
      <c r="O103" s="20"/>
      <c r="P103" s="20"/>
      <c r="Q103" s="20"/>
      <c r="R103" s="20"/>
      <c r="S103" s="20"/>
      <c r="T103" s="20"/>
      <c r="U103" s="20"/>
      <c r="V103" s="20"/>
      <c r="W103" s="20"/>
      <c r="X103" s="20"/>
      <c r="Y103" s="20"/>
      <c r="Z103" s="20"/>
      <c r="AA103" s="20"/>
      <c r="AB103" s="20"/>
      <c r="AC103" s="20"/>
      <c r="AD103" s="20"/>
    </row>
    <row r="104" spans="1:30" ht="15.75" customHeight="1">
      <c r="A104" s="20"/>
      <c r="B104" s="25"/>
      <c r="C104" s="25"/>
      <c r="D104" s="20"/>
      <c r="E104" s="20"/>
      <c r="F104" s="20"/>
      <c r="G104" s="20"/>
      <c r="H104" s="20"/>
      <c r="I104" s="25"/>
      <c r="J104" s="25"/>
      <c r="K104" s="20"/>
      <c r="L104" s="20"/>
      <c r="M104" s="20"/>
      <c r="N104" s="20"/>
      <c r="O104" s="20"/>
      <c r="P104" s="20"/>
      <c r="Q104" s="20"/>
      <c r="R104" s="20"/>
      <c r="S104" s="20"/>
      <c r="T104" s="20"/>
      <c r="U104" s="20"/>
      <c r="V104" s="20"/>
      <c r="W104" s="20"/>
      <c r="X104" s="20"/>
      <c r="Y104" s="20"/>
      <c r="Z104" s="20"/>
      <c r="AA104" s="20"/>
      <c r="AB104" s="20"/>
      <c r="AC104" s="20"/>
      <c r="AD104" s="20"/>
    </row>
    <row r="105" spans="1:30" ht="15.75" customHeight="1">
      <c r="A105" s="20"/>
      <c r="B105" s="25"/>
      <c r="C105" s="25"/>
      <c r="D105" s="20"/>
      <c r="E105" s="20"/>
      <c r="F105" s="20"/>
      <c r="G105" s="20"/>
      <c r="H105" s="20"/>
      <c r="I105" s="25"/>
      <c r="J105" s="25"/>
      <c r="K105" s="20"/>
      <c r="L105" s="20"/>
      <c r="M105" s="20"/>
      <c r="N105" s="20"/>
      <c r="O105" s="20"/>
      <c r="P105" s="20"/>
      <c r="Q105" s="20"/>
      <c r="R105" s="20"/>
      <c r="S105" s="20"/>
      <c r="T105" s="20"/>
      <c r="U105" s="20"/>
      <c r="V105" s="20"/>
      <c r="W105" s="20"/>
      <c r="X105" s="20"/>
      <c r="Y105" s="20"/>
      <c r="Z105" s="20"/>
      <c r="AA105" s="20"/>
      <c r="AB105" s="20"/>
      <c r="AC105" s="20"/>
      <c r="AD105" s="20"/>
    </row>
    <row r="106" spans="1:30" ht="15.75" customHeight="1">
      <c r="A106" s="20"/>
      <c r="B106" s="25"/>
      <c r="C106" s="25"/>
      <c r="D106" s="20"/>
      <c r="E106" s="20"/>
      <c r="F106" s="20"/>
      <c r="G106" s="20"/>
      <c r="H106" s="20"/>
      <c r="I106" s="25"/>
      <c r="J106" s="25"/>
      <c r="K106" s="20"/>
      <c r="L106" s="20"/>
      <c r="M106" s="20"/>
      <c r="N106" s="20"/>
      <c r="O106" s="20"/>
      <c r="P106" s="20"/>
      <c r="Q106" s="20"/>
      <c r="R106" s="20"/>
      <c r="S106" s="20"/>
      <c r="T106" s="20"/>
      <c r="U106" s="20"/>
      <c r="V106" s="20"/>
      <c r="W106" s="20"/>
      <c r="X106" s="20"/>
      <c r="Y106" s="20"/>
      <c r="Z106" s="20"/>
      <c r="AA106" s="20"/>
      <c r="AB106" s="20"/>
      <c r="AC106" s="20"/>
      <c r="AD106" s="20"/>
    </row>
    <row r="107" spans="1:30" ht="15.75" customHeight="1">
      <c r="A107" s="20"/>
      <c r="B107" s="25"/>
      <c r="C107" s="25"/>
      <c r="D107" s="20"/>
      <c r="E107" s="20"/>
      <c r="F107" s="20"/>
      <c r="G107" s="20"/>
      <c r="H107" s="20"/>
      <c r="I107" s="25"/>
      <c r="J107" s="25"/>
      <c r="K107" s="20"/>
      <c r="L107" s="20"/>
      <c r="M107" s="20"/>
      <c r="N107" s="20"/>
      <c r="O107" s="20"/>
      <c r="P107" s="20"/>
      <c r="Q107" s="20"/>
      <c r="R107" s="20"/>
      <c r="S107" s="20"/>
      <c r="T107" s="20"/>
      <c r="U107" s="20"/>
      <c r="V107" s="20"/>
      <c r="W107" s="20"/>
      <c r="X107" s="20"/>
      <c r="Y107" s="20"/>
      <c r="Z107" s="20"/>
      <c r="AA107" s="20"/>
      <c r="AB107" s="20"/>
      <c r="AC107" s="20"/>
      <c r="AD107" s="20"/>
    </row>
    <row r="108" spans="1:30" ht="15.75" customHeight="1">
      <c r="A108" s="20"/>
      <c r="B108" s="25"/>
      <c r="C108" s="25"/>
      <c r="D108" s="20"/>
      <c r="E108" s="20"/>
      <c r="F108" s="20"/>
      <c r="G108" s="20"/>
      <c r="H108" s="20"/>
      <c r="I108" s="25"/>
      <c r="J108" s="25"/>
      <c r="K108" s="20"/>
      <c r="L108" s="20"/>
      <c r="M108" s="20"/>
      <c r="N108" s="20"/>
      <c r="O108" s="20"/>
      <c r="P108" s="20"/>
      <c r="Q108" s="20"/>
      <c r="R108" s="20"/>
      <c r="S108" s="20"/>
      <c r="T108" s="20"/>
      <c r="U108" s="20"/>
      <c r="V108" s="20"/>
      <c r="W108" s="20"/>
      <c r="X108" s="20"/>
      <c r="Y108" s="20"/>
      <c r="Z108" s="20"/>
      <c r="AA108" s="20"/>
      <c r="AB108" s="20"/>
      <c r="AC108" s="20"/>
      <c r="AD108" s="20"/>
    </row>
    <row r="109" spans="1:30" ht="15.75" customHeight="1">
      <c r="A109" s="20"/>
      <c r="B109" s="25"/>
      <c r="C109" s="25"/>
      <c r="D109" s="20"/>
      <c r="E109" s="20"/>
      <c r="F109" s="20"/>
      <c r="G109" s="20"/>
      <c r="H109" s="20"/>
      <c r="I109" s="25"/>
      <c r="J109" s="25"/>
      <c r="K109" s="20"/>
      <c r="L109" s="20"/>
      <c r="M109" s="20"/>
      <c r="N109" s="20"/>
      <c r="O109" s="20"/>
      <c r="P109" s="20"/>
      <c r="Q109" s="20"/>
      <c r="R109" s="20"/>
      <c r="S109" s="20"/>
      <c r="T109" s="20"/>
      <c r="U109" s="20"/>
      <c r="V109" s="20"/>
      <c r="W109" s="20"/>
      <c r="X109" s="20"/>
      <c r="Y109" s="20"/>
      <c r="Z109" s="20"/>
      <c r="AA109" s="20"/>
      <c r="AB109" s="20"/>
      <c r="AC109" s="20"/>
      <c r="AD109" s="20"/>
    </row>
    <row r="110" spans="1:30" ht="15.75" customHeight="1">
      <c r="A110" s="20"/>
      <c r="B110" s="25"/>
      <c r="C110" s="25"/>
      <c r="D110" s="20"/>
      <c r="E110" s="20"/>
      <c r="F110" s="20"/>
      <c r="G110" s="20"/>
      <c r="H110" s="20"/>
      <c r="I110" s="25"/>
      <c r="J110" s="25"/>
      <c r="K110" s="20"/>
      <c r="L110" s="20"/>
      <c r="M110" s="20"/>
      <c r="N110" s="20"/>
      <c r="O110" s="20"/>
      <c r="P110" s="20"/>
      <c r="Q110" s="20"/>
      <c r="R110" s="20"/>
      <c r="S110" s="20"/>
      <c r="T110" s="20"/>
      <c r="U110" s="20"/>
      <c r="V110" s="20"/>
      <c r="W110" s="20"/>
      <c r="X110" s="20"/>
      <c r="Y110" s="20"/>
      <c r="Z110" s="20"/>
      <c r="AA110" s="20"/>
      <c r="AB110" s="20"/>
      <c r="AC110" s="20"/>
      <c r="AD110" s="20"/>
    </row>
    <row r="111" spans="1:30" ht="15.75" customHeight="1">
      <c r="A111" s="20"/>
      <c r="B111" s="25"/>
      <c r="C111" s="25"/>
      <c r="D111" s="20"/>
      <c r="E111" s="20"/>
      <c r="F111" s="20"/>
      <c r="G111" s="20"/>
      <c r="H111" s="20"/>
      <c r="I111" s="25"/>
      <c r="J111" s="25"/>
      <c r="K111" s="20"/>
      <c r="L111" s="20"/>
      <c r="M111" s="20"/>
      <c r="N111" s="20"/>
      <c r="O111" s="20"/>
      <c r="P111" s="20"/>
      <c r="Q111" s="20"/>
      <c r="R111" s="20"/>
      <c r="S111" s="20"/>
      <c r="T111" s="20"/>
      <c r="U111" s="20"/>
      <c r="V111" s="20"/>
      <c r="W111" s="20"/>
      <c r="X111" s="20"/>
      <c r="Y111" s="20"/>
      <c r="Z111" s="20"/>
      <c r="AA111" s="20"/>
      <c r="AB111" s="20"/>
      <c r="AC111" s="20"/>
      <c r="AD111" s="20"/>
    </row>
    <row r="112" spans="1:30" ht="15.75" customHeight="1">
      <c r="A112" s="20"/>
      <c r="B112" s="25"/>
      <c r="C112" s="25"/>
      <c r="D112" s="20"/>
      <c r="E112" s="20"/>
      <c r="F112" s="20"/>
      <c r="G112" s="20"/>
      <c r="H112" s="20"/>
      <c r="I112" s="25"/>
      <c r="J112" s="25"/>
      <c r="K112" s="20"/>
      <c r="L112" s="20"/>
      <c r="M112" s="20"/>
      <c r="N112" s="20"/>
      <c r="O112" s="20"/>
      <c r="P112" s="20"/>
      <c r="Q112" s="20"/>
      <c r="R112" s="20"/>
      <c r="S112" s="20"/>
      <c r="T112" s="20"/>
      <c r="U112" s="20"/>
      <c r="V112" s="20"/>
      <c r="W112" s="20"/>
      <c r="X112" s="20"/>
      <c r="Y112" s="20"/>
      <c r="Z112" s="20"/>
      <c r="AA112" s="20"/>
      <c r="AB112" s="20"/>
      <c r="AC112" s="20"/>
      <c r="AD112" s="20"/>
    </row>
    <row r="113" spans="1:30" ht="15.75" customHeight="1">
      <c r="A113" s="20"/>
      <c r="B113" s="25"/>
      <c r="C113" s="25"/>
      <c r="D113" s="20"/>
      <c r="E113" s="20"/>
      <c r="F113" s="20"/>
      <c r="G113" s="20"/>
      <c r="H113" s="20"/>
      <c r="I113" s="25"/>
      <c r="J113" s="25"/>
      <c r="K113" s="20"/>
      <c r="L113" s="20"/>
      <c r="M113" s="20"/>
      <c r="N113" s="20"/>
      <c r="O113" s="20"/>
      <c r="P113" s="20"/>
      <c r="Q113" s="20"/>
      <c r="R113" s="20"/>
      <c r="S113" s="20"/>
      <c r="T113" s="20"/>
      <c r="U113" s="20"/>
      <c r="V113" s="20"/>
      <c r="W113" s="20"/>
      <c r="X113" s="20"/>
      <c r="Y113" s="20"/>
      <c r="Z113" s="20"/>
      <c r="AA113" s="20"/>
      <c r="AB113" s="20"/>
      <c r="AC113" s="20"/>
      <c r="AD113" s="20"/>
    </row>
    <row r="114" spans="1:30" ht="15.75" customHeight="1">
      <c r="A114" s="20"/>
      <c r="B114" s="25"/>
      <c r="C114" s="25"/>
      <c r="D114" s="20"/>
      <c r="E114" s="20"/>
      <c r="F114" s="20"/>
      <c r="G114" s="20"/>
      <c r="H114" s="20"/>
      <c r="I114" s="25"/>
      <c r="J114" s="25"/>
      <c r="K114" s="20"/>
      <c r="L114" s="20"/>
      <c r="M114" s="20"/>
      <c r="N114" s="20"/>
      <c r="O114" s="20"/>
      <c r="P114" s="20"/>
      <c r="Q114" s="20"/>
      <c r="R114" s="20"/>
      <c r="S114" s="20"/>
      <c r="T114" s="20"/>
      <c r="U114" s="20"/>
      <c r="V114" s="20"/>
      <c r="W114" s="20"/>
      <c r="X114" s="20"/>
      <c r="Y114" s="20"/>
      <c r="Z114" s="20"/>
      <c r="AA114" s="20"/>
      <c r="AB114" s="20"/>
      <c r="AC114" s="20"/>
      <c r="AD114" s="20"/>
    </row>
    <row r="115" spans="1:30" ht="15.75" customHeight="1">
      <c r="A115" s="20"/>
      <c r="B115" s="25"/>
      <c r="C115" s="25"/>
      <c r="D115" s="20"/>
      <c r="E115" s="20"/>
      <c r="F115" s="20"/>
      <c r="G115" s="20"/>
      <c r="H115" s="20"/>
      <c r="I115" s="25"/>
      <c r="J115" s="25"/>
      <c r="K115" s="20"/>
      <c r="L115" s="20"/>
      <c r="M115" s="20"/>
      <c r="N115" s="20"/>
      <c r="O115" s="20"/>
      <c r="P115" s="20"/>
      <c r="Q115" s="20"/>
      <c r="R115" s="20"/>
      <c r="S115" s="20"/>
      <c r="T115" s="20"/>
      <c r="U115" s="20"/>
      <c r="V115" s="20"/>
      <c r="W115" s="20"/>
      <c r="X115" s="20"/>
      <c r="Y115" s="20"/>
      <c r="Z115" s="20"/>
      <c r="AA115" s="20"/>
      <c r="AB115" s="20"/>
      <c r="AC115" s="20"/>
      <c r="AD115" s="20"/>
    </row>
    <row r="116" spans="1:30" ht="15.75" customHeight="1">
      <c r="A116" s="20"/>
      <c r="B116" s="25"/>
      <c r="C116" s="25"/>
      <c r="D116" s="20"/>
      <c r="E116" s="20"/>
      <c r="F116" s="20"/>
      <c r="G116" s="20"/>
      <c r="H116" s="20"/>
      <c r="I116" s="25"/>
      <c r="J116" s="25"/>
      <c r="K116" s="20"/>
      <c r="L116" s="20"/>
      <c r="M116" s="20"/>
      <c r="N116" s="20"/>
      <c r="O116" s="20"/>
      <c r="P116" s="20"/>
      <c r="Q116" s="20"/>
      <c r="R116" s="20"/>
      <c r="S116" s="20"/>
      <c r="T116" s="20"/>
      <c r="U116" s="20"/>
      <c r="V116" s="20"/>
      <c r="W116" s="20"/>
      <c r="X116" s="20"/>
      <c r="Y116" s="20"/>
      <c r="Z116" s="20"/>
      <c r="AA116" s="20"/>
      <c r="AB116" s="20"/>
      <c r="AC116" s="20"/>
      <c r="AD116" s="20"/>
    </row>
    <row r="117" spans="1:30" ht="15.75" customHeight="1">
      <c r="A117" s="20"/>
      <c r="B117" s="25"/>
      <c r="C117" s="25"/>
      <c r="D117" s="20"/>
      <c r="E117" s="20"/>
      <c r="F117" s="20"/>
      <c r="G117" s="20"/>
      <c r="H117" s="20"/>
      <c r="I117" s="25"/>
      <c r="J117" s="25"/>
      <c r="K117" s="20"/>
      <c r="L117" s="20"/>
      <c r="M117" s="20"/>
      <c r="N117" s="20"/>
      <c r="O117" s="20"/>
      <c r="P117" s="20"/>
      <c r="Q117" s="20"/>
      <c r="R117" s="20"/>
      <c r="S117" s="20"/>
      <c r="T117" s="20"/>
      <c r="U117" s="20"/>
      <c r="V117" s="20"/>
      <c r="W117" s="20"/>
      <c r="X117" s="20"/>
      <c r="Y117" s="20"/>
      <c r="Z117" s="20"/>
      <c r="AA117" s="20"/>
      <c r="AB117" s="20"/>
      <c r="AC117" s="20"/>
      <c r="AD117" s="20"/>
    </row>
    <row r="118" spans="1:30" ht="15.75" customHeight="1">
      <c r="A118" s="20"/>
      <c r="B118" s="25"/>
      <c r="C118" s="25"/>
      <c r="D118" s="20"/>
      <c r="E118" s="20"/>
      <c r="F118" s="20"/>
      <c r="G118" s="20"/>
      <c r="H118" s="20"/>
      <c r="I118" s="25"/>
      <c r="J118" s="25"/>
      <c r="K118" s="20"/>
      <c r="L118" s="20"/>
      <c r="M118" s="20"/>
      <c r="N118" s="20"/>
      <c r="O118" s="20"/>
      <c r="P118" s="20"/>
      <c r="Q118" s="20"/>
      <c r="R118" s="20"/>
      <c r="S118" s="20"/>
      <c r="T118" s="20"/>
      <c r="U118" s="20"/>
      <c r="V118" s="20"/>
      <c r="W118" s="20"/>
      <c r="X118" s="20"/>
      <c r="Y118" s="20"/>
      <c r="Z118" s="20"/>
      <c r="AA118" s="20"/>
      <c r="AB118" s="20"/>
      <c r="AC118" s="20"/>
      <c r="AD118" s="20"/>
    </row>
    <row r="119" spans="1:30" ht="15.75" customHeight="1">
      <c r="A119" s="20"/>
      <c r="B119" s="25"/>
      <c r="C119" s="25"/>
      <c r="D119" s="20"/>
      <c r="E119" s="20"/>
      <c r="F119" s="20"/>
      <c r="G119" s="20"/>
      <c r="H119" s="20"/>
      <c r="I119" s="25"/>
      <c r="J119" s="25"/>
      <c r="K119" s="20"/>
      <c r="L119" s="20"/>
      <c r="M119" s="20"/>
      <c r="N119" s="20"/>
      <c r="O119" s="20"/>
      <c r="P119" s="20"/>
      <c r="Q119" s="20"/>
      <c r="R119" s="20"/>
      <c r="S119" s="20"/>
      <c r="T119" s="20"/>
      <c r="U119" s="20"/>
      <c r="V119" s="20"/>
      <c r="W119" s="20"/>
      <c r="X119" s="20"/>
      <c r="Y119" s="20"/>
      <c r="Z119" s="20"/>
      <c r="AA119" s="20"/>
      <c r="AB119" s="20"/>
      <c r="AC119" s="20"/>
      <c r="AD119" s="20"/>
    </row>
    <row r="120" spans="1:30" ht="15.75" customHeight="1">
      <c r="A120" s="20"/>
      <c r="B120" s="25"/>
      <c r="C120" s="25"/>
      <c r="D120" s="20"/>
      <c r="E120" s="20"/>
      <c r="F120" s="20"/>
      <c r="G120" s="20"/>
      <c r="H120" s="20"/>
      <c r="I120" s="25"/>
      <c r="J120" s="25"/>
      <c r="K120" s="20"/>
      <c r="L120" s="20"/>
      <c r="M120" s="20"/>
      <c r="N120" s="20"/>
      <c r="O120" s="20"/>
      <c r="P120" s="20"/>
      <c r="Q120" s="20"/>
      <c r="R120" s="20"/>
      <c r="S120" s="20"/>
      <c r="T120" s="20"/>
      <c r="U120" s="20"/>
      <c r="V120" s="20"/>
      <c r="W120" s="20"/>
      <c r="X120" s="20"/>
      <c r="Y120" s="20"/>
      <c r="Z120" s="20"/>
      <c r="AA120" s="20"/>
      <c r="AB120" s="20"/>
      <c r="AC120" s="20"/>
      <c r="AD120" s="20"/>
    </row>
    <row r="121" spans="1:30" ht="15.75" customHeight="1">
      <c r="A121" s="20"/>
      <c r="B121" s="25"/>
      <c r="C121" s="25"/>
      <c r="D121" s="20"/>
      <c r="E121" s="20"/>
      <c r="F121" s="20"/>
      <c r="G121" s="20"/>
      <c r="H121" s="20"/>
      <c r="I121" s="25"/>
      <c r="J121" s="25"/>
      <c r="K121" s="20"/>
      <c r="L121" s="20"/>
      <c r="M121" s="20"/>
      <c r="N121" s="20"/>
      <c r="O121" s="20"/>
      <c r="P121" s="20"/>
      <c r="Q121" s="20"/>
      <c r="R121" s="20"/>
      <c r="S121" s="20"/>
      <c r="T121" s="20"/>
      <c r="U121" s="20"/>
      <c r="V121" s="20"/>
      <c r="W121" s="20"/>
      <c r="X121" s="20"/>
      <c r="Y121" s="20"/>
      <c r="Z121" s="20"/>
      <c r="AA121" s="20"/>
      <c r="AB121" s="20"/>
      <c r="AC121" s="20"/>
      <c r="AD121" s="20"/>
    </row>
    <row r="122" spans="1:30" ht="15.75" customHeight="1">
      <c r="A122" s="20"/>
      <c r="B122" s="25"/>
      <c r="C122" s="25"/>
      <c r="D122" s="20"/>
      <c r="E122" s="20"/>
      <c r="F122" s="20"/>
      <c r="G122" s="20"/>
      <c r="H122" s="20"/>
      <c r="I122" s="25"/>
      <c r="J122" s="25"/>
      <c r="K122" s="20"/>
      <c r="L122" s="20"/>
      <c r="M122" s="20"/>
      <c r="N122" s="20"/>
      <c r="O122" s="20"/>
      <c r="P122" s="20"/>
      <c r="Q122" s="20"/>
      <c r="R122" s="20"/>
      <c r="S122" s="20"/>
      <c r="T122" s="20"/>
      <c r="U122" s="20"/>
      <c r="V122" s="20"/>
      <c r="W122" s="20"/>
      <c r="X122" s="20"/>
      <c r="Y122" s="20"/>
      <c r="Z122" s="20"/>
      <c r="AA122" s="20"/>
      <c r="AB122" s="20"/>
      <c r="AC122" s="20"/>
      <c r="AD122" s="20"/>
    </row>
    <row r="123" spans="1:30" ht="15.75" customHeight="1">
      <c r="A123" s="20"/>
      <c r="B123" s="25"/>
      <c r="C123" s="25"/>
      <c r="D123" s="20"/>
      <c r="E123" s="20"/>
      <c r="F123" s="20"/>
      <c r="G123" s="20"/>
      <c r="H123" s="20"/>
      <c r="I123" s="25"/>
      <c r="J123" s="25"/>
      <c r="K123" s="20"/>
      <c r="L123" s="20"/>
      <c r="M123" s="20"/>
      <c r="N123" s="20"/>
      <c r="O123" s="20"/>
      <c r="P123" s="20"/>
      <c r="Q123" s="20"/>
      <c r="R123" s="20"/>
      <c r="S123" s="20"/>
      <c r="T123" s="20"/>
      <c r="U123" s="20"/>
      <c r="V123" s="20"/>
      <c r="W123" s="20"/>
      <c r="X123" s="20"/>
      <c r="Y123" s="20"/>
      <c r="Z123" s="20"/>
      <c r="AA123" s="20"/>
      <c r="AB123" s="20"/>
      <c r="AC123" s="20"/>
      <c r="AD123" s="20"/>
    </row>
    <row r="124" spans="1:30" ht="15.75" customHeight="1">
      <c r="A124" s="20"/>
      <c r="B124" s="25"/>
      <c r="C124" s="25"/>
      <c r="D124" s="20"/>
      <c r="E124" s="20"/>
      <c r="F124" s="20"/>
      <c r="G124" s="20"/>
      <c r="H124" s="20"/>
      <c r="I124" s="25"/>
      <c r="J124" s="25"/>
      <c r="K124" s="20"/>
      <c r="L124" s="20"/>
      <c r="M124" s="20"/>
      <c r="N124" s="20"/>
      <c r="O124" s="20"/>
      <c r="P124" s="20"/>
      <c r="Q124" s="20"/>
      <c r="R124" s="20"/>
      <c r="S124" s="20"/>
      <c r="T124" s="20"/>
      <c r="U124" s="20"/>
      <c r="V124" s="20"/>
      <c r="W124" s="20"/>
      <c r="X124" s="20"/>
      <c r="Y124" s="20"/>
      <c r="Z124" s="20"/>
      <c r="AA124" s="20"/>
      <c r="AB124" s="20"/>
      <c r="AC124" s="20"/>
      <c r="AD124" s="20"/>
    </row>
    <row r="125" spans="1:30" ht="15.75" customHeight="1">
      <c r="A125" s="20"/>
      <c r="B125" s="25"/>
      <c r="C125" s="25"/>
      <c r="D125" s="20"/>
      <c r="E125" s="20"/>
      <c r="F125" s="20"/>
      <c r="G125" s="20"/>
      <c r="H125" s="20"/>
      <c r="I125" s="25"/>
      <c r="J125" s="25"/>
      <c r="K125" s="20"/>
      <c r="L125" s="20"/>
      <c r="M125" s="20"/>
      <c r="N125" s="20"/>
      <c r="O125" s="20"/>
      <c r="P125" s="20"/>
      <c r="Q125" s="20"/>
      <c r="R125" s="20"/>
      <c r="S125" s="20"/>
      <c r="T125" s="20"/>
      <c r="U125" s="20"/>
      <c r="V125" s="20"/>
      <c r="W125" s="20"/>
      <c r="X125" s="20"/>
      <c r="Y125" s="20"/>
      <c r="Z125" s="20"/>
      <c r="AA125" s="20"/>
      <c r="AB125" s="20"/>
      <c r="AC125" s="20"/>
      <c r="AD125" s="20"/>
    </row>
    <row r="126" spans="1:30" ht="15.75" customHeight="1">
      <c r="A126" s="20"/>
      <c r="B126" s="25"/>
      <c r="C126" s="25"/>
      <c r="D126" s="20"/>
      <c r="E126" s="20"/>
      <c r="F126" s="20"/>
      <c r="G126" s="20"/>
      <c r="H126" s="20"/>
      <c r="I126" s="25"/>
      <c r="J126" s="25"/>
      <c r="K126" s="20"/>
      <c r="L126" s="20"/>
      <c r="M126" s="20"/>
      <c r="N126" s="20"/>
      <c r="O126" s="20"/>
      <c r="P126" s="20"/>
      <c r="Q126" s="20"/>
      <c r="R126" s="20"/>
      <c r="S126" s="20"/>
      <c r="T126" s="20"/>
      <c r="U126" s="20"/>
      <c r="V126" s="20"/>
      <c r="W126" s="20"/>
      <c r="X126" s="20"/>
      <c r="Y126" s="20"/>
      <c r="Z126" s="20"/>
      <c r="AA126" s="20"/>
      <c r="AB126" s="20"/>
      <c r="AC126" s="20"/>
      <c r="AD126" s="20"/>
    </row>
    <row r="127" spans="1:30" ht="15.75" customHeight="1">
      <c r="A127" s="20"/>
      <c r="B127" s="25"/>
      <c r="C127" s="25"/>
      <c r="D127" s="20"/>
      <c r="E127" s="20"/>
      <c r="F127" s="20"/>
      <c r="G127" s="20"/>
      <c r="H127" s="20"/>
      <c r="I127" s="25"/>
      <c r="J127" s="25"/>
      <c r="K127" s="20"/>
      <c r="L127" s="20"/>
      <c r="M127" s="20"/>
      <c r="N127" s="20"/>
      <c r="O127" s="20"/>
      <c r="P127" s="20"/>
      <c r="Q127" s="20"/>
      <c r="R127" s="20"/>
      <c r="S127" s="20"/>
      <c r="T127" s="20"/>
      <c r="U127" s="20"/>
      <c r="V127" s="20"/>
      <c r="W127" s="20"/>
      <c r="X127" s="20"/>
      <c r="Y127" s="20"/>
      <c r="Z127" s="20"/>
      <c r="AA127" s="20"/>
      <c r="AB127" s="20"/>
      <c r="AC127" s="20"/>
      <c r="AD127" s="20"/>
    </row>
    <row r="128" spans="1:30" ht="15.75" customHeight="1">
      <c r="A128" s="20"/>
      <c r="B128" s="25"/>
      <c r="C128" s="25"/>
      <c r="D128" s="20"/>
      <c r="E128" s="20"/>
      <c r="F128" s="20"/>
      <c r="G128" s="20"/>
      <c r="H128" s="20"/>
      <c r="I128" s="25"/>
      <c r="J128" s="25"/>
      <c r="K128" s="20"/>
      <c r="L128" s="20"/>
      <c r="M128" s="20"/>
      <c r="N128" s="20"/>
      <c r="O128" s="20"/>
      <c r="P128" s="20"/>
      <c r="Q128" s="20"/>
      <c r="R128" s="20"/>
      <c r="S128" s="20"/>
      <c r="T128" s="20"/>
      <c r="U128" s="20"/>
      <c r="V128" s="20"/>
      <c r="W128" s="20"/>
      <c r="X128" s="20"/>
      <c r="Y128" s="20"/>
      <c r="Z128" s="20"/>
      <c r="AA128" s="20"/>
      <c r="AB128" s="20"/>
      <c r="AC128" s="20"/>
      <c r="AD128" s="20"/>
    </row>
    <row r="129" spans="1:30" ht="15.75" customHeight="1">
      <c r="A129" s="20"/>
      <c r="B129" s="25"/>
      <c r="C129" s="25"/>
      <c r="D129" s="20"/>
      <c r="E129" s="20"/>
      <c r="F129" s="20"/>
      <c r="G129" s="20"/>
      <c r="H129" s="20"/>
      <c r="I129" s="25"/>
      <c r="J129" s="25"/>
      <c r="K129" s="20"/>
      <c r="L129" s="20"/>
      <c r="M129" s="20"/>
      <c r="N129" s="20"/>
      <c r="O129" s="20"/>
      <c r="P129" s="20"/>
      <c r="Q129" s="20"/>
      <c r="R129" s="20"/>
      <c r="S129" s="20"/>
      <c r="T129" s="20"/>
      <c r="U129" s="20"/>
      <c r="V129" s="20"/>
      <c r="W129" s="20"/>
      <c r="X129" s="20"/>
      <c r="Y129" s="20"/>
      <c r="Z129" s="20"/>
      <c r="AA129" s="20"/>
      <c r="AB129" s="20"/>
      <c r="AC129" s="20"/>
      <c r="AD129" s="20"/>
    </row>
    <row r="130" spans="1:30" ht="15.75" customHeight="1">
      <c r="A130" s="20"/>
      <c r="B130" s="25"/>
      <c r="C130" s="25"/>
      <c r="D130" s="20"/>
      <c r="E130" s="20"/>
      <c r="F130" s="20"/>
      <c r="G130" s="20"/>
      <c r="H130" s="20"/>
      <c r="I130" s="25"/>
      <c r="J130" s="25"/>
      <c r="K130" s="20"/>
      <c r="L130" s="20"/>
      <c r="M130" s="20"/>
      <c r="N130" s="20"/>
      <c r="O130" s="20"/>
      <c r="P130" s="20"/>
      <c r="Q130" s="20"/>
      <c r="R130" s="20"/>
      <c r="S130" s="20"/>
      <c r="T130" s="20"/>
      <c r="U130" s="20"/>
      <c r="V130" s="20"/>
      <c r="W130" s="20"/>
      <c r="X130" s="20"/>
      <c r="Y130" s="20"/>
      <c r="Z130" s="20"/>
      <c r="AA130" s="20"/>
      <c r="AB130" s="20"/>
      <c r="AC130" s="20"/>
      <c r="AD130" s="20"/>
    </row>
    <row r="131" spans="1:30" ht="15.75" customHeight="1">
      <c r="A131" s="20"/>
      <c r="B131" s="25"/>
      <c r="C131" s="25"/>
      <c r="D131" s="20"/>
      <c r="E131" s="20"/>
      <c r="F131" s="20"/>
      <c r="G131" s="20"/>
      <c r="H131" s="20"/>
      <c r="I131" s="25"/>
      <c r="J131" s="25"/>
      <c r="K131" s="20"/>
      <c r="L131" s="20"/>
      <c r="M131" s="20"/>
      <c r="N131" s="20"/>
      <c r="O131" s="20"/>
      <c r="P131" s="20"/>
      <c r="Q131" s="20"/>
      <c r="R131" s="20"/>
      <c r="S131" s="20"/>
      <c r="T131" s="20"/>
      <c r="U131" s="20"/>
      <c r="V131" s="20"/>
      <c r="W131" s="20"/>
      <c r="X131" s="20"/>
      <c r="Y131" s="20"/>
      <c r="Z131" s="20"/>
      <c r="AA131" s="20"/>
      <c r="AB131" s="20"/>
      <c r="AC131" s="20"/>
      <c r="AD131" s="20"/>
    </row>
    <row r="132" spans="1:30" ht="15.75" customHeight="1">
      <c r="A132" s="20"/>
      <c r="B132" s="25"/>
      <c r="C132" s="25"/>
      <c r="D132" s="20"/>
      <c r="E132" s="20"/>
      <c r="F132" s="20"/>
      <c r="G132" s="20"/>
      <c r="H132" s="20"/>
      <c r="I132" s="25"/>
      <c r="J132" s="25"/>
      <c r="K132" s="20"/>
      <c r="L132" s="20"/>
      <c r="M132" s="20"/>
      <c r="N132" s="20"/>
      <c r="O132" s="20"/>
      <c r="P132" s="20"/>
      <c r="Q132" s="20"/>
      <c r="R132" s="20"/>
      <c r="S132" s="20"/>
      <c r="T132" s="20"/>
      <c r="U132" s="20"/>
      <c r="V132" s="20"/>
      <c r="W132" s="20"/>
      <c r="X132" s="20"/>
      <c r="Y132" s="20"/>
      <c r="Z132" s="20"/>
      <c r="AA132" s="20"/>
      <c r="AB132" s="20"/>
      <c r="AC132" s="20"/>
      <c r="AD132" s="20"/>
    </row>
    <row r="133" spans="1:30" ht="15.75" customHeight="1">
      <c r="A133" s="20"/>
      <c r="B133" s="25"/>
      <c r="C133" s="25"/>
      <c r="D133" s="20"/>
      <c r="E133" s="20"/>
      <c r="F133" s="20"/>
      <c r="G133" s="20"/>
      <c r="H133" s="20"/>
      <c r="I133" s="25"/>
      <c r="J133" s="25"/>
      <c r="K133" s="20"/>
      <c r="L133" s="20"/>
      <c r="M133" s="20"/>
      <c r="N133" s="20"/>
      <c r="O133" s="20"/>
      <c r="P133" s="20"/>
      <c r="Q133" s="20"/>
      <c r="R133" s="20"/>
      <c r="S133" s="20"/>
      <c r="T133" s="20"/>
      <c r="U133" s="20"/>
      <c r="V133" s="20"/>
      <c r="W133" s="20"/>
      <c r="X133" s="20"/>
      <c r="Y133" s="20"/>
      <c r="Z133" s="20"/>
      <c r="AA133" s="20"/>
      <c r="AB133" s="20"/>
      <c r="AC133" s="20"/>
      <c r="AD133" s="20"/>
    </row>
    <row r="134" spans="1:30" ht="15.75" customHeight="1">
      <c r="A134" s="20"/>
      <c r="B134" s="25"/>
      <c r="C134" s="25"/>
      <c r="D134" s="20"/>
      <c r="E134" s="20"/>
      <c r="F134" s="20"/>
      <c r="G134" s="20"/>
      <c r="H134" s="20"/>
      <c r="I134" s="25"/>
      <c r="J134" s="25"/>
      <c r="K134" s="20"/>
      <c r="L134" s="20"/>
      <c r="M134" s="20"/>
      <c r="N134" s="20"/>
      <c r="O134" s="20"/>
      <c r="P134" s="20"/>
      <c r="Q134" s="20"/>
      <c r="R134" s="20"/>
      <c r="S134" s="20"/>
      <c r="T134" s="20"/>
      <c r="U134" s="20"/>
      <c r="V134" s="20"/>
      <c r="W134" s="20"/>
      <c r="X134" s="20"/>
      <c r="Y134" s="20"/>
      <c r="Z134" s="20"/>
      <c r="AA134" s="20"/>
      <c r="AB134" s="20"/>
      <c r="AC134" s="20"/>
      <c r="AD134" s="20"/>
    </row>
    <row r="135" spans="1:30" ht="15.75" customHeight="1">
      <c r="A135" s="20"/>
      <c r="B135" s="25"/>
      <c r="C135" s="25"/>
      <c r="D135" s="20"/>
      <c r="E135" s="20"/>
      <c r="F135" s="20"/>
      <c r="G135" s="20"/>
      <c r="H135" s="20"/>
      <c r="I135" s="25"/>
      <c r="J135" s="25"/>
      <c r="K135" s="20"/>
      <c r="L135" s="20"/>
      <c r="M135" s="20"/>
      <c r="N135" s="20"/>
      <c r="O135" s="20"/>
      <c r="P135" s="20"/>
      <c r="Q135" s="20"/>
      <c r="R135" s="20"/>
      <c r="S135" s="20"/>
      <c r="T135" s="20"/>
      <c r="U135" s="20"/>
      <c r="V135" s="20"/>
      <c r="W135" s="20"/>
      <c r="X135" s="20"/>
      <c r="Y135" s="20"/>
      <c r="Z135" s="20"/>
      <c r="AA135" s="20"/>
      <c r="AB135" s="20"/>
      <c r="AC135" s="20"/>
      <c r="AD135" s="20"/>
    </row>
    <row r="136" spans="1:30" ht="15.75" customHeight="1">
      <c r="A136" s="20"/>
      <c r="B136" s="25"/>
      <c r="C136" s="25"/>
      <c r="D136" s="20"/>
      <c r="E136" s="20"/>
      <c r="F136" s="20"/>
      <c r="G136" s="20"/>
      <c r="H136" s="20"/>
      <c r="I136" s="25"/>
      <c r="J136" s="25"/>
      <c r="K136" s="20"/>
      <c r="L136" s="20"/>
      <c r="M136" s="20"/>
      <c r="N136" s="20"/>
      <c r="O136" s="20"/>
      <c r="P136" s="20"/>
      <c r="Q136" s="20"/>
      <c r="R136" s="20"/>
      <c r="S136" s="20"/>
      <c r="T136" s="20"/>
      <c r="U136" s="20"/>
      <c r="V136" s="20"/>
      <c r="W136" s="20"/>
      <c r="X136" s="20"/>
      <c r="Y136" s="20"/>
      <c r="Z136" s="20"/>
      <c r="AA136" s="20"/>
      <c r="AB136" s="20"/>
      <c r="AC136" s="20"/>
      <c r="AD136" s="20"/>
    </row>
    <row r="137" spans="1:30" ht="15.75" customHeight="1">
      <c r="A137" s="20"/>
      <c r="B137" s="25"/>
      <c r="C137" s="25"/>
      <c r="D137" s="20"/>
      <c r="E137" s="20"/>
      <c r="F137" s="20"/>
      <c r="G137" s="20"/>
      <c r="H137" s="20"/>
      <c r="I137" s="25"/>
      <c r="J137" s="25"/>
      <c r="K137" s="20"/>
      <c r="L137" s="20"/>
      <c r="M137" s="20"/>
      <c r="N137" s="20"/>
      <c r="O137" s="20"/>
      <c r="P137" s="20"/>
      <c r="Q137" s="20"/>
      <c r="R137" s="20"/>
      <c r="S137" s="20"/>
      <c r="T137" s="20"/>
      <c r="U137" s="20"/>
      <c r="V137" s="20"/>
      <c r="W137" s="20"/>
      <c r="X137" s="20"/>
      <c r="Y137" s="20"/>
      <c r="Z137" s="20"/>
      <c r="AA137" s="20"/>
      <c r="AB137" s="20"/>
      <c r="AC137" s="20"/>
      <c r="AD137" s="20"/>
    </row>
    <row r="138" spans="1:30" ht="15.75" customHeight="1">
      <c r="A138" s="20"/>
      <c r="B138" s="25"/>
      <c r="C138" s="25"/>
      <c r="D138" s="20"/>
      <c r="E138" s="20"/>
      <c r="F138" s="20"/>
      <c r="G138" s="20"/>
      <c r="H138" s="20"/>
      <c r="I138" s="25"/>
      <c r="J138" s="25"/>
      <c r="K138" s="20"/>
      <c r="L138" s="20"/>
      <c r="M138" s="20"/>
      <c r="N138" s="20"/>
      <c r="O138" s="20"/>
      <c r="P138" s="20"/>
      <c r="Q138" s="20"/>
      <c r="R138" s="20"/>
      <c r="S138" s="20"/>
      <c r="T138" s="20"/>
      <c r="U138" s="20"/>
      <c r="V138" s="20"/>
      <c r="W138" s="20"/>
      <c r="X138" s="20"/>
      <c r="Y138" s="20"/>
      <c r="Z138" s="20"/>
      <c r="AA138" s="20"/>
      <c r="AB138" s="20"/>
      <c r="AC138" s="20"/>
      <c r="AD138" s="20"/>
    </row>
    <row r="139" spans="1:30" ht="15.75" customHeight="1">
      <c r="A139" s="20"/>
      <c r="B139" s="25"/>
      <c r="C139" s="25"/>
      <c r="D139" s="20"/>
      <c r="E139" s="20"/>
      <c r="F139" s="20"/>
      <c r="G139" s="20"/>
      <c r="H139" s="20"/>
      <c r="I139" s="25"/>
      <c r="J139" s="25"/>
      <c r="K139" s="20"/>
      <c r="L139" s="20"/>
      <c r="M139" s="20"/>
      <c r="N139" s="20"/>
      <c r="O139" s="20"/>
      <c r="P139" s="20"/>
      <c r="Q139" s="20"/>
      <c r="R139" s="20"/>
      <c r="S139" s="20"/>
      <c r="T139" s="20"/>
      <c r="U139" s="20"/>
      <c r="V139" s="20"/>
      <c r="W139" s="20"/>
      <c r="X139" s="20"/>
      <c r="Y139" s="20"/>
      <c r="Z139" s="20"/>
      <c r="AA139" s="20"/>
      <c r="AB139" s="20"/>
      <c r="AC139" s="20"/>
      <c r="AD139" s="20"/>
    </row>
    <row r="140" spans="1:30" ht="15.75" customHeight="1">
      <c r="A140" s="20"/>
      <c r="B140" s="25"/>
      <c r="C140" s="25"/>
      <c r="D140" s="20"/>
      <c r="E140" s="20"/>
      <c r="F140" s="20"/>
      <c r="G140" s="20"/>
      <c r="H140" s="20"/>
      <c r="I140" s="25"/>
      <c r="J140" s="25"/>
      <c r="K140" s="20"/>
      <c r="L140" s="20"/>
      <c r="M140" s="20"/>
      <c r="N140" s="20"/>
      <c r="O140" s="20"/>
      <c r="P140" s="20"/>
      <c r="Q140" s="20"/>
      <c r="R140" s="20"/>
      <c r="S140" s="20"/>
      <c r="T140" s="20"/>
      <c r="U140" s="20"/>
      <c r="V140" s="20"/>
      <c r="W140" s="20"/>
      <c r="X140" s="20"/>
      <c r="Y140" s="20"/>
      <c r="Z140" s="20"/>
      <c r="AA140" s="20"/>
      <c r="AB140" s="20"/>
      <c r="AC140" s="20"/>
      <c r="AD140" s="20"/>
    </row>
    <row r="141" spans="1:30" ht="15.75" customHeight="1">
      <c r="A141" s="20"/>
      <c r="B141" s="25"/>
      <c r="C141" s="25"/>
      <c r="D141" s="20"/>
      <c r="E141" s="20"/>
      <c r="F141" s="20"/>
      <c r="G141" s="20"/>
      <c r="H141" s="20"/>
      <c r="I141" s="25"/>
      <c r="J141" s="25"/>
      <c r="K141" s="20"/>
      <c r="L141" s="20"/>
      <c r="M141" s="20"/>
      <c r="N141" s="20"/>
      <c r="O141" s="20"/>
      <c r="P141" s="20"/>
      <c r="Q141" s="20"/>
      <c r="R141" s="20"/>
      <c r="S141" s="20"/>
      <c r="T141" s="20"/>
      <c r="U141" s="20"/>
      <c r="V141" s="20"/>
      <c r="W141" s="20"/>
      <c r="X141" s="20"/>
      <c r="Y141" s="20"/>
      <c r="Z141" s="20"/>
      <c r="AA141" s="20"/>
      <c r="AB141" s="20"/>
      <c r="AC141" s="20"/>
      <c r="AD141" s="20"/>
    </row>
    <row r="142" spans="1:30" ht="15.75" customHeight="1">
      <c r="A142" s="20"/>
      <c r="B142" s="25"/>
      <c r="C142" s="25"/>
      <c r="D142" s="20"/>
      <c r="E142" s="20"/>
      <c r="F142" s="20"/>
      <c r="G142" s="20"/>
      <c r="H142" s="20"/>
      <c r="I142" s="25"/>
      <c r="J142" s="25"/>
      <c r="K142" s="20"/>
      <c r="L142" s="20"/>
      <c r="M142" s="20"/>
      <c r="N142" s="20"/>
      <c r="O142" s="20"/>
      <c r="P142" s="20"/>
      <c r="Q142" s="20"/>
      <c r="R142" s="20"/>
      <c r="S142" s="20"/>
      <c r="T142" s="20"/>
      <c r="U142" s="20"/>
      <c r="V142" s="20"/>
      <c r="W142" s="20"/>
      <c r="X142" s="20"/>
      <c r="Y142" s="20"/>
      <c r="Z142" s="20"/>
      <c r="AA142" s="20"/>
      <c r="AB142" s="20"/>
      <c r="AC142" s="20"/>
      <c r="AD142" s="20"/>
    </row>
    <row r="143" spans="1:30" ht="15.75" customHeight="1">
      <c r="A143" s="20"/>
      <c r="B143" s="25"/>
      <c r="C143" s="25"/>
      <c r="D143" s="20"/>
      <c r="E143" s="20"/>
      <c r="F143" s="20"/>
      <c r="G143" s="20"/>
      <c r="H143" s="20"/>
      <c r="I143" s="25"/>
      <c r="J143" s="25"/>
      <c r="K143" s="20"/>
      <c r="L143" s="20"/>
      <c r="M143" s="20"/>
      <c r="N143" s="20"/>
      <c r="O143" s="20"/>
      <c r="P143" s="20"/>
      <c r="Q143" s="20"/>
      <c r="R143" s="20"/>
      <c r="S143" s="20"/>
      <c r="T143" s="20"/>
      <c r="U143" s="20"/>
      <c r="V143" s="20"/>
      <c r="W143" s="20"/>
      <c r="X143" s="20"/>
      <c r="Y143" s="20"/>
      <c r="Z143" s="20"/>
      <c r="AA143" s="20"/>
      <c r="AB143" s="20"/>
      <c r="AC143" s="20"/>
      <c r="AD143" s="20"/>
    </row>
    <row r="144" spans="1:30" ht="15.75" customHeight="1">
      <c r="A144" s="20"/>
      <c r="B144" s="25"/>
      <c r="C144" s="25"/>
      <c r="D144" s="20"/>
      <c r="E144" s="20"/>
      <c r="F144" s="20"/>
      <c r="G144" s="20"/>
      <c r="H144" s="20"/>
      <c r="I144" s="25"/>
      <c r="J144" s="25"/>
      <c r="K144" s="20"/>
      <c r="L144" s="20"/>
      <c r="M144" s="20"/>
      <c r="N144" s="20"/>
      <c r="O144" s="20"/>
      <c r="P144" s="20"/>
      <c r="Q144" s="20"/>
      <c r="R144" s="20"/>
      <c r="S144" s="20"/>
      <c r="T144" s="20"/>
      <c r="U144" s="20"/>
      <c r="V144" s="20"/>
      <c r="W144" s="20"/>
      <c r="X144" s="20"/>
      <c r="Y144" s="20"/>
      <c r="Z144" s="20"/>
      <c r="AA144" s="20"/>
      <c r="AB144" s="20"/>
      <c r="AC144" s="20"/>
      <c r="AD144" s="20"/>
    </row>
    <row r="145" spans="1:30" ht="15.75" customHeight="1">
      <c r="A145" s="20"/>
      <c r="B145" s="25"/>
      <c r="C145" s="25"/>
      <c r="D145" s="20"/>
      <c r="E145" s="20"/>
      <c r="F145" s="20"/>
      <c r="G145" s="20"/>
      <c r="H145" s="20"/>
      <c r="I145" s="25"/>
      <c r="J145" s="25"/>
      <c r="K145" s="20"/>
      <c r="L145" s="20"/>
      <c r="M145" s="20"/>
      <c r="N145" s="20"/>
      <c r="O145" s="20"/>
      <c r="P145" s="20"/>
      <c r="Q145" s="20"/>
      <c r="R145" s="20"/>
      <c r="S145" s="20"/>
      <c r="T145" s="20"/>
      <c r="U145" s="20"/>
      <c r="V145" s="20"/>
      <c r="W145" s="20"/>
      <c r="X145" s="20"/>
      <c r="Y145" s="20"/>
      <c r="Z145" s="20"/>
      <c r="AA145" s="20"/>
      <c r="AB145" s="20"/>
      <c r="AC145" s="20"/>
      <c r="AD145" s="20"/>
    </row>
    <row r="146" spans="1:30" ht="15.75" customHeight="1">
      <c r="A146" s="20"/>
      <c r="B146" s="25"/>
      <c r="C146" s="25"/>
      <c r="D146" s="20"/>
      <c r="E146" s="20"/>
      <c r="F146" s="20"/>
      <c r="G146" s="20"/>
      <c r="H146" s="20"/>
      <c r="I146" s="25"/>
      <c r="J146" s="25"/>
      <c r="K146" s="20"/>
      <c r="L146" s="20"/>
      <c r="M146" s="20"/>
      <c r="N146" s="20"/>
      <c r="O146" s="20"/>
      <c r="P146" s="20"/>
      <c r="Q146" s="20"/>
      <c r="R146" s="20"/>
      <c r="S146" s="20"/>
      <c r="T146" s="20"/>
      <c r="U146" s="20"/>
      <c r="V146" s="20"/>
      <c r="W146" s="20"/>
      <c r="X146" s="20"/>
      <c r="Y146" s="20"/>
      <c r="Z146" s="20"/>
      <c r="AA146" s="20"/>
      <c r="AB146" s="20"/>
      <c r="AC146" s="20"/>
      <c r="AD146" s="20"/>
    </row>
    <row r="147" spans="1:30" ht="15.75" customHeight="1">
      <c r="A147" s="20"/>
      <c r="B147" s="25"/>
      <c r="C147" s="25"/>
      <c r="D147" s="20"/>
      <c r="E147" s="20"/>
      <c r="F147" s="20"/>
      <c r="G147" s="20"/>
      <c r="H147" s="20"/>
      <c r="I147" s="25"/>
      <c r="J147" s="25"/>
      <c r="K147" s="20"/>
      <c r="L147" s="20"/>
      <c r="M147" s="20"/>
      <c r="N147" s="20"/>
      <c r="O147" s="20"/>
      <c r="P147" s="20"/>
      <c r="Q147" s="20"/>
      <c r="R147" s="20"/>
      <c r="S147" s="20"/>
      <c r="T147" s="20"/>
      <c r="U147" s="20"/>
      <c r="V147" s="20"/>
      <c r="W147" s="20"/>
      <c r="X147" s="20"/>
      <c r="Y147" s="20"/>
      <c r="Z147" s="20"/>
      <c r="AA147" s="20"/>
      <c r="AB147" s="20"/>
      <c r="AC147" s="20"/>
      <c r="AD147" s="20"/>
    </row>
    <row r="148" spans="1:30" ht="15.75" customHeight="1">
      <c r="A148" s="20"/>
      <c r="B148" s="25"/>
      <c r="C148" s="25"/>
      <c r="D148" s="20"/>
      <c r="E148" s="20"/>
      <c r="F148" s="20"/>
      <c r="G148" s="20"/>
      <c r="H148" s="20"/>
      <c r="I148" s="25"/>
      <c r="J148" s="25"/>
      <c r="K148" s="20"/>
      <c r="L148" s="20"/>
      <c r="M148" s="20"/>
      <c r="N148" s="20"/>
      <c r="O148" s="20"/>
      <c r="P148" s="20"/>
      <c r="Q148" s="20"/>
      <c r="R148" s="20"/>
      <c r="S148" s="20"/>
      <c r="T148" s="20"/>
      <c r="U148" s="20"/>
      <c r="V148" s="20"/>
      <c r="W148" s="20"/>
      <c r="X148" s="20"/>
      <c r="Y148" s="20"/>
      <c r="Z148" s="20"/>
      <c r="AA148" s="20"/>
      <c r="AB148" s="20"/>
      <c r="AC148" s="20"/>
      <c r="AD148" s="20"/>
    </row>
    <row r="149" spans="1:30" ht="15.75" customHeight="1">
      <c r="A149" s="20"/>
      <c r="B149" s="25"/>
      <c r="C149" s="25"/>
      <c r="D149" s="20"/>
      <c r="E149" s="20"/>
      <c r="F149" s="20"/>
      <c r="G149" s="20"/>
      <c r="H149" s="20"/>
      <c r="I149" s="25"/>
      <c r="J149" s="25"/>
      <c r="K149" s="20"/>
      <c r="L149" s="20"/>
      <c r="M149" s="20"/>
      <c r="N149" s="20"/>
      <c r="O149" s="20"/>
      <c r="P149" s="20"/>
      <c r="Q149" s="20"/>
      <c r="R149" s="20"/>
      <c r="S149" s="20"/>
      <c r="T149" s="20"/>
      <c r="U149" s="20"/>
      <c r="V149" s="20"/>
      <c r="W149" s="20"/>
      <c r="X149" s="20"/>
      <c r="Y149" s="20"/>
      <c r="Z149" s="20"/>
      <c r="AA149" s="20"/>
      <c r="AB149" s="20"/>
      <c r="AC149" s="20"/>
      <c r="AD149" s="20"/>
    </row>
    <row r="150" spans="1:30" ht="15.75" customHeight="1">
      <c r="A150" s="20"/>
      <c r="B150" s="25"/>
      <c r="C150" s="25"/>
      <c r="D150" s="20"/>
      <c r="E150" s="20"/>
      <c r="F150" s="20"/>
      <c r="G150" s="20"/>
      <c r="H150" s="20"/>
      <c r="I150" s="25"/>
      <c r="J150" s="25"/>
      <c r="K150" s="20"/>
      <c r="L150" s="20"/>
      <c r="M150" s="20"/>
      <c r="N150" s="20"/>
      <c r="O150" s="20"/>
      <c r="P150" s="20"/>
      <c r="Q150" s="20"/>
      <c r="R150" s="20"/>
      <c r="S150" s="20"/>
      <c r="T150" s="20"/>
      <c r="U150" s="20"/>
      <c r="V150" s="20"/>
      <c r="W150" s="20"/>
      <c r="X150" s="20"/>
      <c r="Y150" s="20"/>
      <c r="Z150" s="20"/>
      <c r="AA150" s="20"/>
      <c r="AB150" s="20"/>
      <c r="AC150" s="20"/>
      <c r="AD150" s="20"/>
    </row>
    <row r="151" spans="1:30" ht="15.75" customHeight="1">
      <c r="A151" s="20"/>
      <c r="B151" s="25"/>
      <c r="C151" s="25"/>
      <c r="D151" s="20"/>
      <c r="E151" s="20"/>
      <c r="F151" s="20"/>
      <c r="G151" s="20"/>
      <c r="H151" s="20"/>
      <c r="I151" s="25"/>
      <c r="J151" s="25"/>
      <c r="K151" s="20"/>
      <c r="L151" s="20"/>
      <c r="M151" s="20"/>
      <c r="N151" s="20"/>
      <c r="O151" s="20"/>
      <c r="P151" s="20"/>
      <c r="Q151" s="20"/>
      <c r="R151" s="20"/>
      <c r="S151" s="20"/>
      <c r="T151" s="20"/>
      <c r="U151" s="20"/>
      <c r="V151" s="20"/>
      <c r="W151" s="20"/>
      <c r="X151" s="20"/>
      <c r="Y151" s="20"/>
      <c r="Z151" s="20"/>
      <c r="AA151" s="20"/>
      <c r="AB151" s="20"/>
      <c r="AC151" s="20"/>
      <c r="AD151" s="20"/>
    </row>
    <row r="152" spans="1:30" ht="15.75" customHeight="1">
      <c r="A152" s="20"/>
      <c r="B152" s="25"/>
      <c r="C152" s="25"/>
      <c r="D152" s="20"/>
      <c r="E152" s="20"/>
      <c r="F152" s="20"/>
      <c r="G152" s="20"/>
      <c r="H152" s="20"/>
      <c r="I152" s="25"/>
      <c r="J152" s="25"/>
      <c r="K152" s="20"/>
      <c r="L152" s="20"/>
      <c r="M152" s="20"/>
      <c r="N152" s="20"/>
      <c r="O152" s="20"/>
      <c r="P152" s="20"/>
      <c r="Q152" s="20"/>
      <c r="R152" s="20"/>
      <c r="S152" s="20"/>
      <c r="T152" s="20"/>
      <c r="U152" s="20"/>
      <c r="V152" s="20"/>
      <c r="W152" s="20"/>
      <c r="X152" s="20"/>
      <c r="Y152" s="20"/>
      <c r="Z152" s="20"/>
      <c r="AA152" s="20"/>
      <c r="AB152" s="20"/>
      <c r="AC152" s="20"/>
      <c r="AD152" s="20"/>
    </row>
    <row r="153" spans="1:30" ht="15.75" customHeight="1">
      <c r="A153" s="20"/>
      <c r="B153" s="25"/>
      <c r="C153" s="25"/>
      <c r="D153" s="20"/>
      <c r="E153" s="20"/>
      <c r="F153" s="20"/>
      <c r="G153" s="20"/>
      <c r="H153" s="20"/>
      <c r="I153" s="25"/>
      <c r="J153" s="25"/>
      <c r="K153" s="20"/>
      <c r="L153" s="20"/>
      <c r="M153" s="20"/>
      <c r="N153" s="20"/>
      <c r="O153" s="20"/>
      <c r="P153" s="20"/>
      <c r="Q153" s="20"/>
      <c r="R153" s="20"/>
      <c r="S153" s="20"/>
      <c r="T153" s="20"/>
      <c r="U153" s="20"/>
      <c r="V153" s="20"/>
      <c r="W153" s="20"/>
      <c r="X153" s="20"/>
      <c r="Y153" s="20"/>
      <c r="Z153" s="20"/>
      <c r="AA153" s="20"/>
      <c r="AB153" s="20"/>
      <c r="AC153" s="20"/>
      <c r="AD153" s="20"/>
    </row>
    <row r="154" spans="1:30" ht="15.75" customHeight="1">
      <c r="A154" s="20"/>
      <c r="B154" s="25"/>
      <c r="C154" s="25"/>
      <c r="D154" s="20"/>
      <c r="E154" s="20"/>
      <c r="F154" s="20"/>
      <c r="G154" s="20"/>
      <c r="H154" s="20"/>
      <c r="I154" s="25"/>
      <c r="J154" s="25"/>
      <c r="K154" s="20"/>
      <c r="L154" s="20"/>
      <c r="M154" s="20"/>
      <c r="N154" s="20"/>
      <c r="O154" s="20"/>
      <c r="P154" s="20"/>
      <c r="Q154" s="20"/>
      <c r="R154" s="20"/>
      <c r="S154" s="20"/>
      <c r="T154" s="20"/>
      <c r="U154" s="20"/>
      <c r="V154" s="20"/>
      <c r="W154" s="20"/>
      <c r="X154" s="20"/>
      <c r="Y154" s="20"/>
      <c r="Z154" s="20"/>
      <c r="AA154" s="20"/>
      <c r="AB154" s="20"/>
      <c r="AC154" s="20"/>
      <c r="AD154" s="20"/>
    </row>
    <row r="155" spans="1:30" ht="15.75" customHeight="1">
      <c r="A155" s="20"/>
      <c r="B155" s="25"/>
      <c r="C155" s="25"/>
      <c r="D155" s="20"/>
      <c r="E155" s="20"/>
      <c r="F155" s="20"/>
      <c r="G155" s="20"/>
      <c r="H155" s="20"/>
      <c r="I155" s="25"/>
      <c r="J155" s="25"/>
      <c r="K155" s="20"/>
      <c r="L155" s="20"/>
      <c r="M155" s="20"/>
      <c r="N155" s="20"/>
      <c r="O155" s="20"/>
      <c r="P155" s="20"/>
      <c r="Q155" s="20"/>
      <c r="R155" s="20"/>
      <c r="S155" s="20"/>
      <c r="T155" s="20"/>
      <c r="U155" s="20"/>
      <c r="V155" s="20"/>
      <c r="W155" s="20"/>
      <c r="X155" s="20"/>
      <c r="Y155" s="20"/>
      <c r="Z155" s="20"/>
      <c r="AA155" s="20"/>
      <c r="AB155" s="20"/>
      <c r="AC155" s="20"/>
      <c r="AD155" s="20"/>
    </row>
    <row r="156" spans="1:30" ht="15.75" customHeight="1">
      <c r="A156" s="20"/>
      <c r="B156" s="25"/>
      <c r="C156" s="25"/>
      <c r="D156" s="20"/>
      <c r="E156" s="20"/>
      <c r="F156" s="20"/>
      <c r="G156" s="20"/>
      <c r="H156" s="20"/>
      <c r="I156" s="25"/>
      <c r="J156" s="25"/>
      <c r="K156" s="20"/>
      <c r="L156" s="20"/>
      <c r="M156" s="20"/>
      <c r="N156" s="20"/>
      <c r="O156" s="20"/>
      <c r="P156" s="20"/>
      <c r="Q156" s="20"/>
      <c r="R156" s="20"/>
      <c r="S156" s="20"/>
      <c r="T156" s="20"/>
      <c r="U156" s="20"/>
      <c r="V156" s="20"/>
      <c r="W156" s="20"/>
      <c r="X156" s="20"/>
      <c r="Y156" s="20"/>
      <c r="Z156" s="20"/>
      <c r="AA156" s="20"/>
      <c r="AB156" s="20"/>
      <c r="AC156" s="20"/>
      <c r="AD156" s="20"/>
    </row>
    <row r="157" spans="1:30" ht="15.75" customHeight="1">
      <c r="A157" s="20"/>
      <c r="B157" s="25"/>
      <c r="C157" s="25"/>
      <c r="D157" s="20"/>
      <c r="E157" s="20"/>
      <c r="F157" s="20"/>
      <c r="G157" s="20"/>
      <c r="H157" s="20"/>
      <c r="I157" s="25"/>
      <c r="J157" s="25"/>
      <c r="K157" s="20"/>
      <c r="L157" s="20"/>
      <c r="M157" s="20"/>
      <c r="N157" s="20"/>
      <c r="O157" s="20"/>
      <c r="P157" s="20"/>
      <c r="Q157" s="20"/>
      <c r="R157" s="20"/>
      <c r="S157" s="20"/>
      <c r="T157" s="20"/>
      <c r="U157" s="20"/>
      <c r="V157" s="20"/>
      <c r="W157" s="20"/>
      <c r="X157" s="20"/>
      <c r="Y157" s="20"/>
      <c r="Z157" s="20"/>
      <c r="AA157" s="20"/>
      <c r="AB157" s="20"/>
      <c r="AC157" s="20"/>
      <c r="AD157" s="20"/>
    </row>
    <row r="158" spans="1:30" ht="15.75" customHeight="1">
      <c r="A158" s="20"/>
      <c r="B158" s="25"/>
      <c r="C158" s="25"/>
      <c r="D158" s="20"/>
      <c r="E158" s="20"/>
      <c r="F158" s="20"/>
      <c r="G158" s="20"/>
      <c r="H158" s="20"/>
      <c r="I158" s="25"/>
      <c r="J158" s="25"/>
      <c r="K158" s="20"/>
      <c r="L158" s="20"/>
      <c r="M158" s="20"/>
      <c r="N158" s="20"/>
      <c r="O158" s="20"/>
      <c r="P158" s="20"/>
      <c r="Q158" s="20"/>
      <c r="R158" s="20"/>
      <c r="S158" s="20"/>
      <c r="T158" s="20"/>
      <c r="U158" s="20"/>
      <c r="V158" s="20"/>
      <c r="W158" s="20"/>
      <c r="X158" s="20"/>
      <c r="Y158" s="20"/>
      <c r="Z158" s="20"/>
      <c r="AA158" s="20"/>
      <c r="AB158" s="20"/>
      <c r="AC158" s="20"/>
      <c r="AD158" s="20"/>
    </row>
    <row r="159" spans="1:30" ht="15.75" customHeight="1">
      <c r="A159" s="20"/>
      <c r="B159" s="25"/>
      <c r="C159" s="25"/>
      <c r="D159" s="20"/>
      <c r="E159" s="20"/>
      <c r="F159" s="20"/>
      <c r="G159" s="20"/>
      <c r="H159" s="20"/>
      <c r="I159" s="25"/>
      <c r="J159" s="25"/>
      <c r="K159" s="20"/>
      <c r="L159" s="20"/>
      <c r="M159" s="20"/>
      <c r="N159" s="20"/>
      <c r="O159" s="20"/>
      <c r="P159" s="20"/>
      <c r="Q159" s="20"/>
      <c r="R159" s="20"/>
      <c r="S159" s="20"/>
      <c r="T159" s="20"/>
      <c r="U159" s="20"/>
      <c r="V159" s="20"/>
      <c r="W159" s="20"/>
      <c r="X159" s="20"/>
      <c r="Y159" s="20"/>
      <c r="Z159" s="20"/>
      <c r="AA159" s="20"/>
      <c r="AB159" s="20"/>
      <c r="AC159" s="20"/>
      <c r="AD159" s="20"/>
    </row>
    <row r="160" spans="1:30" ht="15.75" customHeight="1">
      <c r="A160" s="20"/>
      <c r="B160" s="25"/>
      <c r="C160" s="25"/>
      <c r="D160" s="20"/>
      <c r="E160" s="20"/>
      <c r="F160" s="20"/>
      <c r="G160" s="20"/>
      <c r="H160" s="20"/>
      <c r="I160" s="25"/>
      <c r="J160" s="25"/>
      <c r="K160" s="20"/>
      <c r="L160" s="20"/>
      <c r="M160" s="20"/>
      <c r="N160" s="20"/>
      <c r="O160" s="20"/>
      <c r="P160" s="20"/>
      <c r="Q160" s="20"/>
      <c r="R160" s="20"/>
      <c r="S160" s="20"/>
      <c r="T160" s="20"/>
      <c r="U160" s="20"/>
      <c r="V160" s="20"/>
      <c r="W160" s="20"/>
      <c r="X160" s="20"/>
      <c r="Y160" s="20"/>
      <c r="Z160" s="20"/>
      <c r="AA160" s="20"/>
      <c r="AB160" s="20"/>
      <c r="AC160" s="20"/>
      <c r="AD160" s="20"/>
    </row>
    <row r="161" spans="1:30" ht="15.75" customHeight="1">
      <c r="A161" s="20"/>
      <c r="B161" s="25"/>
      <c r="C161" s="25"/>
      <c r="D161" s="20"/>
      <c r="E161" s="20"/>
      <c r="F161" s="20"/>
      <c r="G161" s="20"/>
      <c r="H161" s="20"/>
      <c r="I161" s="25"/>
      <c r="J161" s="25"/>
      <c r="K161" s="20"/>
      <c r="L161" s="20"/>
      <c r="M161" s="20"/>
      <c r="N161" s="20"/>
      <c r="O161" s="20"/>
      <c r="P161" s="20"/>
      <c r="Q161" s="20"/>
      <c r="R161" s="20"/>
      <c r="S161" s="20"/>
      <c r="T161" s="20"/>
      <c r="U161" s="20"/>
      <c r="V161" s="20"/>
      <c r="W161" s="20"/>
      <c r="X161" s="20"/>
      <c r="Y161" s="20"/>
      <c r="Z161" s="20"/>
      <c r="AA161" s="20"/>
      <c r="AB161" s="20"/>
      <c r="AC161" s="20"/>
      <c r="AD161" s="20"/>
    </row>
    <row r="162" spans="1:30" ht="15.75" customHeight="1">
      <c r="A162" s="20"/>
      <c r="B162" s="25"/>
      <c r="C162" s="25"/>
      <c r="D162" s="20"/>
      <c r="E162" s="20"/>
      <c r="F162" s="20"/>
      <c r="G162" s="20"/>
      <c r="H162" s="20"/>
      <c r="I162" s="25"/>
      <c r="J162" s="25"/>
      <c r="K162" s="20"/>
      <c r="L162" s="20"/>
      <c r="M162" s="20"/>
      <c r="N162" s="20"/>
      <c r="O162" s="20"/>
      <c r="P162" s="20"/>
      <c r="Q162" s="20"/>
      <c r="R162" s="20"/>
      <c r="S162" s="20"/>
      <c r="T162" s="20"/>
      <c r="U162" s="20"/>
      <c r="V162" s="20"/>
      <c r="W162" s="20"/>
      <c r="X162" s="20"/>
      <c r="Y162" s="20"/>
      <c r="Z162" s="20"/>
      <c r="AA162" s="20"/>
      <c r="AB162" s="20"/>
      <c r="AC162" s="20"/>
      <c r="AD162" s="20"/>
    </row>
    <row r="163" spans="1:30" ht="15.75" customHeight="1">
      <c r="A163" s="20"/>
      <c r="B163" s="25"/>
      <c r="C163" s="25"/>
      <c r="D163" s="20"/>
      <c r="E163" s="20"/>
      <c r="F163" s="20"/>
      <c r="G163" s="20"/>
      <c r="H163" s="20"/>
      <c r="I163" s="25"/>
      <c r="J163" s="25"/>
      <c r="K163" s="20"/>
      <c r="L163" s="20"/>
      <c r="M163" s="20"/>
      <c r="N163" s="20"/>
      <c r="O163" s="20"/>
      <c r="P163" s="20"/>
      <c r="Q163" s="20"/>
      <c r="R163" s="20"/>
      <c r="S163" s="20"/>
      <c r="T163" s="20"/>
      <c r="U163" s="20"/>
      <c r="V163" s="20"/>
      <c r="W163" s="20"/>
      <c r="X163" s="20"/>
      <c r="Y163" s="20"/>
      <c r="Z163" s="20"/>
      <c r="AA163" s="20"/>
      <c r="AB163" s="20"/>
      <c r="AC163" s="20"/>
      <c r="AD163" s="20"/>
    </row>
    <row r="164" spans="1:30" ht="15.75" customHeight="1">
      <c r="A164" s="20"/>
      <c r="B164" s="25"/>
      <c r="C164" s="25"/>
      <c r="D164" s="20"/>
      <c r="E164" s="20"/>
      <c r="F164" s="20"/>
      <c r="G164" s="20"/>
      <c r="H164" s="20"/>
      <c r="I164" s="25"/>
      <c r="J164" s="25"/>
      <c r="K164" s="20"/>
      <c r="L164" s="20"/>
      <c r="M164" s="20"/>
      <c r="N164" s="20"/>
      <c r="O164" s="20"/>
      <c r="P164" s="20"/>
      <c r="Q164" s="20"/>
      <c r="R164" s="20"/>
      <c r="S164" s="20"/>
      <c r="T164" s="20"/>
      <c r="U164" s="20"/>
      <c r="V164" s="20"/>
      <c r="W164" s="20"/>
      <c r="X164" s="20"/>
      <c r="Y164" s="20"/>
      <c r="Z164" s="20"/>
      <c r="AA164" s="20"/>
      <c r="AB164" s="20"/>
      <c r="AC164" s="20"/>
      <c r="AD164" s="20"/>
    </row>
    <row r="165" spans="1:30" ht="15.75" customHeight="1">
      <c r="A165" s="20"/>
      <c r="B165" s="25"/>
      <c r="C165" s="25"/>
      <c r="D165" s="20"/>
      <c r="E165" s="20"/>
      <c r="F165" s="20"/>
      <c r="G165" s="20"/>
      <c r="H165" s="20"/>
      <c r="I165" s="25"/>
      <c r="J165" s="25"/>
      <c r="K165" s="20"/>
      <c r="L165" s="20"/>
      <c r="M165" s="20"/>
      <c r="N165" s="20"/>
      <c r="O165" s="20"/>
      <c r="P165" s="20"/>
      <c r="Q165" s="20"/>
      <c r="R165" s="20"/>
      <c r="S165" s="20"/>
      <c r="T165" s="20"/>
      <c r="U165" s="20"/>
      <c r="V165" s="20"/>
      <c r="W165" s="20"/>
      <c r="X165" s="20"/>
      <c r="Y165" s="20"/>
      <c r="Z165" s="20"/>
      <c r="AA165" s="20"/>
      <c r="AB165" s="20"/>
      <c r="AC165" s="20"/>
      <c r="AD165" s="20"/>
    </row>
    <row r="166" spans="1:30" ht="15.75" customHeight="1">
      <c r="A166" s="20"/>
      <c r="B166" s="25"/>
      <c r="C166" s="25"/>
      <c r="D166" s="20"/>
      <c r="E166" s="20"/>
      <c r="F166" s="20"/>
      <c r="G166" s="20"/>
      <c r="H166" s="20"/>
      <c r="I166" s="25"/>
      <c r="J166" s="25"/>
      <c r="K166" s="20"/>
      <c r="L166" s="20"/>
      <c r="M166" s="20"/>
      <c r="N166" s="20"/>
      <c r="O166" s="20"/>
      <c r="P166" s="20"/>
      <c r="Q166" s="20"/>
      <c r="R166" s="20"/>
      <c r="S166" s="20"/>
      <c r="T166" s="20"/>
      <c r="U166" s="20"/>
      <c r="V166" s="20"/>
      <c r="W166" s="20"/>
      <c r="X166" s="20"/>
      <c r="Y166" s="20"/>
      <c r="Z166" s="20"/>
      <c r="AA166" s="20"/>
      <c r="AB166" s="20"/>
      <c r="AC166" s="20"/>
      <c r="AD166" s="20"/>
    </row>
    <row r="167" spans="1:30" ht="15.75" customHeight="1">
      <c r="A167" s="20"/>
      <c r="B167" s="25"/>
      <c r="C167" s="25"/>
      <c r="D167" s="20"/>
      <c r="E167" s="20"/>
      <c r="F167" s="20"/>
      <c r="G167" s="20"/>
      <c r="H167" s="20"/>
      <c r="I167" s="25"/>
      <c r="J167" s="25"/>
      <c r="K167" s="20"/>
      <c r="L167" s="20"/>
      <c r="M167" s="20"/>
      <c r="N167" s="20"/>
      <c r="O167" s="20"/>
      <c r="P167" s="20"/>
      <c r="Q167" s="20"/>
      <c r="R167" s="20"/>
      <c r="S167" s="20"/>
      <c r="T167" s="20"/>
      <c r="U167" s="20"/>
      <c r="V167" s="20"/>
      <c r="W167" s="20"/>
      <c r="X167" s="20"/>
      <c r="Y167" s="20"/>
      <c r="Z167" s="20"/>
      <c r="AA167" s="20"/>
      <c r="AB167" s="20"/>
      <c r="AC167" s="20"/>
      <c r="AD167" s="20"/>
    </row>
    <row r="168" spans="1:30" ht="15.75" customHeight="1">
      <c r="A168" s="20"/>
      <c r="B168" s="25"/>
      <c r="C168" s="25"/>
      <c r="D168" s="20"/>
      <c r="E168" s="20"/>
      <c r="F168" s="20"/>
      <c r="G168" s="20"/>
      <c r="H168" s="20"/>
      <c r="I168" s="25"/>
      <c r="J168" s="25"/>
      <c r="K168" s="20"/>
      <c r="L168" s="20"/>
      <c r="M168" s="20"/>
      <c r="N168" s="20"/>
      <c r="O168" s="20"/>
      <c r="P168" s="20"/>
      <c r="Q168" s="20"/>
      <c r="R168" s="20"/>
      <c r="S168" s="20"/>
      <c r="T168" s="20"/>
      <c r="U168" s="20"/>
      <c r="V168" s="20"/>
      <c r="W168" s="20"/>
      <c r="X168" s="20"/>
      <c r="Y168" s="20"/>
      <c r="Z168" s="20"/>
      <c r="AA168" s="20"/>
      <c r="AB168" s="20"/>
      <c r="AC168" s="20"/>
      <c r="AD168" s="20"/>
    </row>
    <row r="169" spans="1:30" ht="15.75" customHeight="1">
      <c r="A169" s="20"/>
      <c r="B169" s="25"/>
      <c r="C169" s="25"/>
      <c r="D169" s="20"/>
      <c r="E169" s="20"/>
      <c r="F169" s="20"/>
      <c r="G169" s="20"/>
      <c r="H169" s="20"/>
      <c r="I169" s="25"/>
      <c r="J169" s="25"/>
      <c r="K169" s="20"/>
      <c r="L169" s="20"/>
      <c r="M169" s="20"/>
      <c r="N169" s="20"/>
      <c r="O169" s="20"/>
      <c r="P169" s="20"/>
      <c r="Q169" s="20"/>
      <c r="R169" s="20"/>
      <c r="S169" s="20"/>
      <c r="T169" s="20"/>
      <c r="U169" s="20"/>
      <c r="V169" s="20"/>
      <c r="W169" s="20"/>
      <c r="X169" s="20"/>
      <c r="Y169" s="20"/>
      <c r="Z169" s="20"/>
      <c r="AA169" s="20"/>
      <c r="AB169" s="20"/>
      <c r="AC169" s="20"/>
      <c r="AD169" s="20"/>
    </row>
    <row r="170" spans="1:30" ht="15.75" customHeight="1">
      <c r="A170" s="20"/>
      <c r="B170" s="25"/>
      <c r="C170" s="25"/>
      <c r="D170" s="20"/>
      <c r="E170" s="20"/>
      <c r="F170" s="20"/>
      <c r="G170" s="20"/>
      <c r="H170" s="20"/>
      <c r="I170" s="25"/>
      <c r="J170" s="25"/>
      <c r="K170" s="20"/>
      <c r="L170" s="20"/>
      <c r="M170" s="20"/>
      <c r="N170" s="20"/>
      <c r="O170" s="20"/>
      <c r="P170" s="20"/>
      <c r="Q170" s="20"/>
      <c r="R170" s="20"/>
      <c r="S170" s="20"/>
      <c r="T170" s="20"/>
      <c r="U170" s="20"/>
      <c r="V170" s="20"/>
      <c r="W170" s="20"/>
      <c r="X170" s="20"/>
      <c r="Y170" s="20"/>
      <c r="Z170" s="20"/>
      <c r="AA170" s="20"/>
      <c r="AB170" s="20"/>
      <c r="AC170" s="20"/>
      <c r="AD170" s="20"/>
    </row>
    <row r="171" spans="1:30" ht="15.75" customHeight="1">
      <c r="A171" s="20"/>
      <c r="B171" s="25"/>
      <c r="C171" s="25"/>
      <c r="D171" s="20"/>
      <c r="E171" s="20"/>
      <c r="F171" s="20"/>
      <c r="G171" s="20"/>
      <c r="H171" s="20"/>
      <c r="I171" s="25"/>
      <c r="J171" s="25"/>
      <c r="K171" s="20"/>
      <c r="L171" s="20"/>
      <c r="M171" s="20"/>
      <c r="N171" s="20"/>
      <c r="O171" s="20"/>
      <c r="P171" s="20"/>
      <c r="Q171" s="20"/>
      <c r="R171" s="20"/>
      <c r="S171" s="20"/>
      <c r="T171" s="20"/>
      <c r="U171" s="20"/>
      <c r="V171" s="20"/>
      <c r="W171" s="20"/>
      <c r="X171" s="20"/>
      <c r="Y171" s="20"/>
      <c r="Z171" s="20"/>
      <c r="AA171" s="20"/>
      <c r="AB171" s="20"/>
      <c r="AC171" s="20"/>
      <c r="AD171" s="20"/>
    </row>
    <row r="172" spans="1:30" ht="15.75" customHeight="1">
      <c r="A172" s="20"/>
      <c r="B172" s="25"/>
      <c r="C172" s="25"/>
      <c r="D172" s="20"/>
      <c r="E172" s="20"/>
      <c r="F172" s="20"/>
      <c r="G172" s="20"/>
      <c r="H172" s="20"/>
      <c r="I172" s="25"/>
      <c r="J172" s="25"/>
      <c r="K172" s="20"/>
      <c r="L172" s="20"/>
      <c r="M172" s="20"/>
      <c r="N172" s="20"/>
      <c r="O172" s="20"/>
      <c r="P172" s="20"/>
      <c r="Q172" s="20"/>
      <c r="R172" s="20"/>
      <c r="S172" s="20"/>
      <c r="T172" s="20"/>
      <c r="U172" s="20"/>
      <c r="V172" s="20"/>
      <c r="W172" s="20"/>
      <c r="X172" s="20"/>
      <c r="Y172" s="20"/>
      <c r="Z172" s="20"/>
      <c r="AA172" s="20"/>
      <c r="AB172" s="20"/>
      <c r="AC172" s="20"/>
      <c r="AD172" s="20"/>
    </row>
    <row r="173" spans="1:30" ht="15.75" customHeight="1">
      <c r="A173" s="20"/>
      <c r="B173" s="25"/>
      <c r="C173" s="25"/>
      <c r="D173" s="20"/>
      <c r="E173" s="20"/>
      <c r="F173" s="20"/>
      <c r="G173" s="20"/>
      <c r="H173" s="20"/>
      <c r="I173" s="25"/>
      <c r="J173" s="25"/>
      <c r="K173" s="20"/>
      <c r="L173" s="20"/>
      <c r="M173" s="20"/>
      <c r="N173" s="20"/>
      <c r="O173" s="20"/>
      <c r="P173" s="20"/>
      <c r="Q173" s="20"/>
      <c r="R173" s="20"/>
      <c r="S173" s="20"/>
      <c r="T173" s="20"/>
      <c r="U173" s="20"/>
      <c r="V173" s="20"/>
      <c r="W173" s="20"/>
      <c r="X173" s="20"/>
      <c r="Y173" s="20"/>
      <c r="Z173" s="20"/>
      <c r="AA173" s="20"/>
      <c r="AB173" s="20"/>
      <c r="AC173" s="20"/>
      <c r="AD173" s="20"/>
    </row>
    <row r="174" spans="1:30" ht="15.75" customHeight="1">
      <c r="A174" s="20"/>
      <c r="B174" s="25"/>
      <c r="C174" s="25"/>
      <c r="D174" s="20"/>
      <c r="E174" s="20"/>
      <c r="F174" s="20"/>
      <c r="G174" s="20"/>
      <c r="H174" s="20"/>
      <c r="I174" s="25"/>
      <c r="J174" s="25"/>
      <c r="K174" s="20"/>
      <c r="L174" s="20"/>
      <c r="M174" s="20"/>
      <c r="N174" s="20"/>
      <c r="O174" s="20"/>
      <c r="P174" s="20"/>
      <c r="Q174" s="20"/>
      <c r="R174" s="20"/>
      <c r="S174" s="20"/>
      <c r="T174" s="20"/>
      <c r="U174" s="20"/>
      <c r="V174" s="20"/>
      <c r="W174" s="20"/>
      <c r="X174" s="20"/>
      <c r="Y174" s="20"/>
      <c r="Z174" s="20"/>
      <c r="AA174" s="20"/>
      <c r="AB174" s="20"/>
      <c r="AC174" s="20"/>
      <c r="AD174" s="20"/>
    </row>
    <row r="175" spans="1:30" ht="15.75" customHeight="1">
      <c r="A175" s="20"/>
      <c r="B175" s="25"/>
      <c r="C175" s="25"/>
      <c r="D175" s="20"/>
      <c r="E175" s="20"/>
      <c r="F175" s="20"/>
      <c r="G175" s="20"/>
      <c r="H175" s="20"/>
      <c r="I175" s="25"/>
      <c r="J175" s="25"/>
      <c r="K175" s="20"/>
      <c r="L175" s="20"/>
      <c r="M175" s="20"/>
      <c r="N175" s="20"/>
      <c r="O175" s="20"/>
      <c r="P175" s="20"/>
      <c r="Q175" s="20"/>
      <c r="R175" s="20"/>
      <c r="S175" s="20"/>
      <c r="T175" s="20"/>
      <c r="U175" s="20"/>
      <c r="V175" s="20"/>
      <c r="W175" s="20"/>
      <c r="X175" s="20"/>
      <c r="Y175" s="20"/>
      <c r="Z175" s="20"/>
      <c r="AA175" s="20"/>
      <c r="AB175" s="20"/>
      <c r="AC175" s="20"/>
      <c r="AD175" s="20"/>
    </row>
    <row r="176" spans="1:30" ht="15.75" customHeight="1">
      <c r="A176" s="20"/>
      <c r="B176" s="25"/>
      <c r="C176" s="25"/>
      <c r="D176" s="20"/>
      <c r="E176" s="20"/>
      <c r="F176" s="20"/>
      <c r="G176" s="20"/>
      <c r="H176" s="20"/>
      <c r="I176" s="25"/>
      <c r="J176" s="25"/>
      <c r="K176" s="20"/>
      <c r="L176" s="20"/>
      <c r="M176" s="20"/>
      <c r="N176" s="20"/>
      <c r="O176" s="20"/>
      <c r="P176" s="20"/>
      <c r="Q176" s="20"/>
      <c r="R176" s="20"/>
      <c r="S176" s="20"/>
      <c r="T176" s="20"/>
      <c r="U176" s="20"/>
      <c r="V176" s="20"/>
      <c r="W176" s="20"/>
      <c r="X176" s="20"/>
      <c r="Y176" s="20"/>
      <c r="Z176" s="20"/>
      <c r="AA176" s="20"/>
      <c r="AB176" s="20"/>
      <c r="AC176" s="20"/>
      <c r="AD176" s="20"/>
    </row>
    <row r="177" spans="1:30" ht="15.75" customHeight="1">
      <c r="A177" s="20"/>
      <c r="B177" s="25"/>
      <c r="C177" s="25"/>
      <c r="D177" s="20"/>
      <c r="E177" s="20"/>
      <c r="F177" s="20"/>
      <c r="G177" s="20"/>
      <c r="H177" s="20"/>
      <c r="I177" s="25"/>
      <c r="J177" s="25"/>
      <c r="K177" s="20"/>
      <c r="L177" s="20"/>
      <c r="M177" s="20"/>
      <c r="N177" s="20"/>
      <c r="O177" s="20"/>
      <c r="P177" s="20"/>
      <c r="Q177" s="20"/>
      <c r="R177" s="20"/>
      <c r="S177" s="20"/>
      <c r="T177" s="20"/>
      <c r="U177" s="20"/>
      <c r="V177" s="20"/>
      <c r="W177" s="20"/>
      <c r="X177" s="20"/>
      <c r="Y177" s="20"/>
      <c r="Z177" s="20"/>
      <c r="AA177" s="20"/>
      <c r="AB177" s="20"/>
      <c r="AC177" s="20"/>
      <c r="AD177" s="20"/>
    </row>
    <row r="178" spans="1:30" ht="15.75" customHeight="1">
      <c r="A178" s="20"/>
      <c r="B178" s="25"/>
      <c r="C178" s="25"/>
      <c r="D178" s="20"/>
      <c r="E178" s="20"/>
      <c r="F178" s="20"/>
      <c r="G178" s="20"/>
      <c r="H178" s="20"/>
      <c r="I178" s="25"/>
      <c r="J178" s="25"/>
      <c r="K178" s="20"/>
      <c r="L178" s="20"/>
      <c r="M178" s="20"/>
      <c r="N178" s="20"/>
      <c r="O178" s="20"/>
      <c r="P178" s="20"/>
      <c r="Q178" s="20"/>
      <c r="R178" s="20"/>
      <c r="S178" s="20"/>
      <c r="T178" s="20"/>
      <c r="U178" s="20"/>
      <c r="V178" s="20"/>
      <c r="W178" s="20"/>
      <c r="X178" s="20"/>
      <c r="Y178" s="20"/>
      <c r="Z178" s="20"/>
      <c r="AA178" s="20"/>
      <c r="AB178" s="20"/>
      <c r="AC178" s="20"/>
      <c r="AD178" s="20"/>
    </row>
    <row r="179" spans="1:30" ht="15.75" customHeight="1">
      <c r="A179" s="20"/>
      <c r="B179" s="25"/>
      <c r="C179" s="25"/>
      <c r="D179" s="20"/>
      <c r="E179" s="20"/>
      <c r="F179" s="20"/>
      <c r="G179" s="20"/>
      <c r="H179" s="20"/>
      <c r="I179" s="25"/>
      <c r="J179" s="25"/>
      <c r="K179" s="20"/>
      <c r="L179" s="20"/>
      <c r="M179" s="20"/>
      <c r="N179" s="20"/>
      <c r="O179" s="20"/>
      <c r="P179" s="20"/>
      <c r="Q179" s="20"/>
      <c r="R179" s="20"/>
      <c r="S179" s="20"/>
      <c r="T179" s="20"/>
      <c r="U179" s="20"/>
      <c r="V179" s="20"/>
      <c r="W179" s="20"/>
      <c r="X179" s="20"/>
      <c r="Y179" s="20"/>
      <c r="Z179" s="20"/>
      <c r="AA179" s="20"/>
      <c r="AB179" s="20"/>
      <c r="AC179" s="20"/>
      <c r="AD179" s="20"/>
    </row>
    <row r="180" spans="1:30" ht="15.75" customHeight="1">
      <c r="A180" s="20"/>
      <c r="B180" s="25"/>
      <c r="C180" s="25"/>
      <c r="D180" s="20"/>
      <c r="E180" s="20"/>
      <c r="F180" s="20"/>
      <c r="G180" s="20"/>
      <c r="H180" s="20"/>
      <c r="I180" s="25"/>
      <c r="J180" s="25"/>
      <c r="K180" s="20"/>
      <c r="L180" s="20"/>
      <c r="M180" s="20"/>
      <c r="N180" s="20"/>
      <c r="O180" s="20"/>
      <c r="P180" s="20"/>
      <c r="Q180" s="20"/>
      <c r="R180" s="20"/>
      <c r="S180" s="20"/>
      <c r="T180" s="20"/>
      <c r="U180" s="20"/>
      <c r="V180" s="20"/>
      <c r="W180" s="20"/>
      <c r="X180" s="20"/>
      <c r="Y180" s="20"/>
      <c r="Z180" s="20"/>
      <c r="AA180" s="20"/>
      <c r="AB180" s="20"/>
      <c r="AC180" s="20"/>
      <c r="AD180" s="20"/>
    </row>
    <row r="181" spans="1:30" ht="15.75" customHeight="1">
      <c r="A181" s="20"/>
      <c r="B181" s="25"/>
      <c r="C181" s="25"/>
      <c r="D181" s="20"/>
      <c r="E181" s="20"/>
      <c r="F181" s="20"/>
      <c r="G181" s="20"/>
      <c r="H181" s="20"/>
      <c r="I181" s="25"/>
      <c r="J181" s="25"/>
      <c r="K181" s="20"/>
      <c r="L181" s="20"/>
      <c r="M181" s="20"/>
      <c r="N181" s="20"/>
      <c r="O181" s="20"/>
      <c r="P181" s="20"/>
      <c r="Q181" s="20"/>
      <c r="R181" s="20"/>
      <c r="S181" s="20"/>
      <c r="T181" s="20"/>
      <c r="U181" s="20"/>
      <c r="V181" s="20"/>
      <c r="W181" s="20"/>
      <c r="X181" s="20"/>
      <c r="Y181" s="20"/>
      <c r="Z181" s="20"/>
      <c r="AA181" s="20"/>
      <c r="AB181" s="20"/>
      <c r="AC181" s="20"/>
      <c r="AD181" s="20"/>
    </row>
    <row r="182" spans="1:30" ht="15.75" customHeight="1">
      <c r="A182" s="20"/>
      <c r="B182" s="25"/>
      <c r="C182" s="25"/>
      <c r="D182" s="20"/>
      <c r="E182" s="20"/>
      <c r="F182" s="20"/>
      <c r="G182" s="20"/>
      <c r="H182" s="20"/>
      <c r="I182" s="25"/>
      <c r="J182" s="25"/>
      <c r="K182" s="20"/>
      <c r="L182" s="20"/>
      <c r="M182" s="20"/>
      <c r="N182" s="20"/>
      <c r="O182" s="20"/>
      <c r="P182" s="20"/>
      <c r="Q182" s="20"/>
      <c r="R182" s="20"/>
      <c r="S182" s="20"/>
      <c r="T182" s="20"/>
      <c r="U182" s="20"/>
      <c r="V182" s="20"/>
      <c r="W182" s="20"/>
      <c r="X182" s="20"/>
      <c r="Y182" s="20"/>
      <c r="Z182" s="20"/>
      <c r="AA182" s="20"/>
      <c r="AB182" s="20"/>
      <c r="AC182" s="20"/>
      <c r="AD182" s="20"/>
    </row>
    <row r="183" spans="1:30" ht="15.75" customHeight="1">
      <c r="A183" s="20"/>
      <c r="B183" s="25"/>
      <c r="C183" s="25"/>
      <c r="D183" s="20"/>
      <c r="E183" s="20"/>
      <c r="F183" s="20"/>
      <c r="G183" s="20"/>
      <c r="H183" s="20"/>
      <c r="I183" s="25"/>
      <c r="J183" s="25"/>
      <c r="K183" s="20"/>
      <c r="L183" s="20"/>
      <c r="M183" s="20"/>
      <c r="N183" s="20"/>
      <c r="O183" s="20"/>
      <c r="P183" s="20"/>
      <c r="Q183" s="20"/>
      <c r="R183" s="20"/>
      <c r="S183" s="20"/>
      <c r="T183" s="20"/>
      <c r="U183" s="20"/>
      <c r="V183" s="20"/>
      <c r="W183" s="20"/>
      <c r="X183" s="20"/>
      <c r="Y183" s="20"/>
      <c r="Z183" s="20"/>
      <c r="AA183" s="20"/>
      <c r="AB183" s="20"/>
      <c r="AC183" s="20"/>
      <c r="AD183" s="20"/>
    </row>
    <row r="184" spans="1:30" ht="15.75" customHeight="1">
      <c r="A184" s="20"/>
      <c r="B184" s="25"/>
      <c r="C184" s="25"/>
      <c r="D184" s="20"/>
      <c r="E184" s="20"/>
      <c r="F184" s="20"/>
      <c r="G184" s="20"/>
      <c r="H184" s="20"/>
      <c r="I184" s="25"/>
      <c r="J184" s="25"/>
      <c r="K184" s="20"/>
      <c r="L184" s="20"/>
      <c r="M184" s="20"/>
      <c r="N184" s="20"/>
      <c r="O184" s="20"/>
      <c r="P184" s="20"/>
      <c r="Q184" s="20"/>
      <c r="R184" s="20"/>
      <c r="S184" s="20"/>
      <c r="T184" s="20"/>
      <c r="U184" s="20"/>
      <c r="V184" s="20"/>
      <c r="W184" s="20"/>
      <c r="X184" s="20"/>
      <c r="Y184" s="20"/>
      <c r="Z184" s="20"/>
      <c r="AA184" s="20"/>
      <c r="AB184" s="20"/>
      <c r="AC184" s="20"/>
      <c r="AD184" s="20"/>
    </row>
    <row r="185" spans="1:30" ht="15.75" customHeight="1">
      <c r="A185" s="20"/>
      <c r="B185" s="25"/>
      <c r="C185" s="25"/>
      <c r="D185" s="20"/>
      <c r="E185" s="20"/>
      <c r="F185" s="20"/>
      <c r="G185" s="20"/>
      <c r="H185" s="20"/>
      <c r="I185" s="25"/>
      <c r="J185" s="25"/>
      <c r="K185" s="20"/>
      <c r="L185" s="20"/>
      <c r="M185" s="20"/>
      <c r="N185" s="20"/>
      <c r="O185" s="20"/>
      <c r="P185" s="20"/>
      <c r="Q185" s="20"/>
      <c r="R185" s="20"/>
      <c r="S185" s="20"/>
      <c r="T185" s="20"/>
      <c r="U185" s="20"/>
      <c r="V185" s="20"/>
      <c r="W185" s="20"/>
      <c r="X185" s="20"/>
      <c r="Y185" s="20"/>
      <c r="Z185" s="20"/>
      <c r="AA185" s="20"/>
      <c r="AB185" s="20"/>
      <c r="AC185" s="20"/>
      <c r="AD185" s="20"/>
    </row>
    <row r="186" spans="1:30" ht="15.75" customHeight="1">
      <c r="A186" s="20"/>
      <c r="B186" s="25"/>
      <c r="C186" s="25"/>
      <c r="D186" s="20"/>
      <c r="E186" s="20"/>
      <c r="F186" s="20"/>
      <c r="G186" s="20"/>
      <c r="H186" s="20"/>
      <c r="I186" s="25"/>
      <c r="J186" s="25"/>
      <c r="K186" s="20"/>
      <c r="L186" s="20"/>
      <c r="M186" s="20"/>
      <c r="N186" s="20"/>
      <c r="O186" s="20"/>
      <c r="P186" s="20"/>
      <c r="Q186" s="20"/>
      <c r="R186" s="20"/>
      <c r="S186" s="20"/>
      <c r="T186" s="20"/>
      <c r="U186" s="20"/>
      <c r="V186" s="20"/>
      <c r="W186" s="20"/>
      <c r="X186" s="20"/>
      <c r="Y186" s="20"/>
      <c r="Z186" s="20"/>
      <c r="AA186" s="20"/>
      <c r="AB186" s="20"/>
      <c r="AC186" s="20"/>
      <c r="AD186" s="20"/>
    </row>
    <row r="187" spans="1:30" ht="15.75" customHeight="1">
      <c r="A187" s="20"/>
      <c r="B187" s="25"/>
      <c r="C187" s="25"/>
      <c r="D187" s="20"/>
      <c r="E187" s="20"/>
      <c r="F187" s="20"/>
      <c r="G187" s="20"/>
      <c r="H187" s="20"/>
      <c r="I187" s="25"/>
      <c r="J187" s="25"/>
      <c r="K187" s="20"/>
      <c r="L187" s="20"/>
      <c r="M187" s="20"/>
      <c r="N187" s="20"/>
      <c r="O187" s="20"/>
      <c r="P187" s="20"/>
      <c r="Q187" s="20"/>
      <c r="R187" s="20"/>
      <c r="S187" s="20"/>
      <c r="T187" s="20"/>
      <c r="U187" s="20"/>
      <c r="V187" s="20"/>
      <c r="W187" s="20"/>
      <c r="X187" s="20"/>
      <c r="Y187" s="20"/>
      <c r="Z187" s="20"/>
      <c r="AA187" s="20"/>
      <c r="AB187" s="20"/>
      <c r="AC187" s="20"/>
      <c r="AD187" s="20"/>
    </row>
    <row r="188" spans="1:30" ht="15.75" customHeight="1">
      <c r="A188" s="20"/>
      <c r="B188" s="25"/>
      <c r="C188" s="25"/>
      <c r="D188" s="20"/>
      <c r="E188" s="20"/>
      <c r="F188" s="20"/>
      <c r="G188" s="20"/>
      <c r="H188" s="20"/>
      <c r="I188" s="25"/>
      <c r="J188" s="25"/>
      <c r="K188" s="20"/>
      <c r="L188" s="20"/>
      <c r="M188" s="20"/>
      <c r="N188" s="20"/>
      <c r="O188" s="20"/>
      <c r="P188" s="20"/>
      <c r="Q188" s="20"/>
      <c r="R188" s="20"/>
      <c r="S188" s="20"/>
      <c r="T188" s="20"/>
      <c r="U188" s="20"/>
      <c r="V188" s="20"/>
      <c r="W188" s="20"/>
      <c r="X188" s="20"/>
      <c r="Y188" s="20"/>
      <c r="Z188" s="20"/>
      <c r="AA188" s="20"/>
      <c r="AB188" s="20"/>
      <c r="AC188" s="20"/>
      <c r="AD188" s="20"/>
    </row>
    <row r="189" spans="1:30" ht="15.75" customHeight="1">
      <c r="A189" s="20"/>
      <c r="B189" s="25"/>
      <c r="C189" s="25"/>
      <c r="D189" s="20"/>
      <c r="E189" s="20"/>
      <c r="F189" s="20"/>
      <c r="G189" s="20"/>
      <c r="H189" s="20"/>
      <c r="I189" s="25"/>
      <c r="J189" s="25"/>
      <c r="K189" s="20"/>
      <c r="L189" s="20"/>
      <c r="M189" s="20"/>
      <c r="N189" s="20"/>
      <c r="O189" s="20"/>
      <c r="P189" s="20"/>
      <c r="Q189" s="20"/>
      <c r="R189" s="20"/>
      <c r="S189" s="20"/>
      <c r="T189" s="20"/>
      <c r="U189" s="20"/>
      <c r="V189" s="20"/>
      <c r="W189" s="20"/>
      <c r="X189" s="20"/>
      <c r="Y189" s="20"/>
      <c r="Z189" s="20"/>
      <c r="AA189" s="20"/>
      <c r="AB189" s="20"/>
      <c r="AC189" s="20"/>
      <c r="AD189" s="20"/>
    </row>
    <row r="190" spans="1:30" ht="15.75" customHeight="1">
      <c r="A190" s="20"/>
      <c r="B190" s="25"/>
      <c r="C190" s="25"/>
      <c r="D190" s="20"/>
      <c r="E190" s="20"/>
      <c r="F190" s="20"/>
      <c r="G190" s="20"/>
      <c r="H190" s="20"/>
      <c r="I190" s="25"/>
      <c r="J190" s="25"/>
      <c r="K190" s="20"/>
      <c r="L190" s="20"/>
      <c r="M190" s="20"/>
      <c r="N190" s="20"/>
      <c r="O190" s="20"/>
      <c r="P190" s="20"/>
      <c r="Q190" s="20"/>
      <c r="R190" s="20"/>
      <c r="S190" s="20"/>
      <c r="T190" s="20"/>
      <c r="U190" s="20"/>
      <c r="V190" s="20"/>
      <c r="W190" s="20"/>
      <c r="X190" s="20"/>
      <c r="Y190" s="20"/>
      <c r="Z190" s="20"/>
      <c r="AA190" s="20"/>
      <c r="AB190" s="20"/>
      <c r="AC190" s="20"/>
      <c r="AD190" s="20"/>
    </row>
    <row r="191" spans="1:30" ht="15.75" customHeight="1">
      <c r="A191" s="20"/>
      <c r="B191" s="25"/>
      <c r="C191" s="25"/>
      <c r="D191" s="20"/>
      <c r="E191" s="20"/>
      <c r="F191" s="20"/>
      <c r="G191" s="20"/>
      <c r="H191" s="20"/>
      <c r="I191" s="25"/>
      <c r="J191" s="25"/>
      <c r="K191" s="20"/>
      <c r="L191" s="20"/>
      <c r="M191" s="20"/>
      <c r="N191" s="20"/>
      <c r="O191" s="20"/>
      <c r="P191" s="20"/>
      <c r="Q191" s="20"/>
      <c r="R191" s="20"/>
      <c r="S191" s="20"/>
      <c r="T191" s="20"/>
      <c r="U191" s="20"/>
      <c r="V191" s="20"/>
      <c r="W191" s="20"/>
      <c r="X191" s="20"/>
      <c r="Y191" s="20"/>
      <c r="Z191" s="20"/>
      <c r="AA191" s="20"/>
      <c r="AB191" s="20"/>
      <c r="AC191" s="20"/>
      <c r="AD191" s="20"/>
    </row>
    <row r="192" spans="1:30" ht="15.75" customHeight="1">
      <c r="A192" s="20"/>
      <c r="B192" s="25"/>
      <c r="C192" s="25"/>
      <c r="D192" s="20"/>
      <c r="E192" s="20"/>
      <c r="F192" s="20"/>
      <c r="G192" s="20"/>
      <c r="H192" s="20"/>
      <c r="I192" s="25"/>
      <c r="J192" s="25"/>
      <c r="K192" s="20"/>
      <c r="L192" s="20"/>
      <c r="M192" s="20"/>
      <c r="N192" s="20"/>
      <c r="O192" s="20"/>
      <c r="P192" s="20"/>
      <c r="Q192" s="20"/>
      <c r="R192" s="20"/>
      <c r="S192" s="20"/>
      <c r="T192" s="20"/>
      <c r="U192" s="20"/>
      <c r="V192" s="20"/>
      <c r="W192" s="20"/>
      <c r="X192" s="20"/>
      <c r="Y192" s="20"/>
      <c r="Z192" s="20"/>
      <c r="AA192" s="20"/>
      <c r="AB192" s="20"/>
      <c r="AC192" s="20"/>
      <c r="AD192" s="20"/>
    </row>
    <row r="193" spans="1:30" ht="15.75" customHeight="1">
      <c r="A193" s="20"/>
      <c r="B193" s="25"/>
      <c r="C193" s="25"/>
      <c r="D193" s="20"/>
      <c r="E193" s="20"/>
      <c r="F193" s="20"/>
      <c r="G193" s="20"/>
      <c r="H193" s="20"/>
      <c r="I193" s="25"/>
      <c r="J193" s="25"/>
      <c r="K193" s="20"/>
      <c r="L193" s="20"/>
      <c r="M193" s="20"/>
      <c r="N193" s="20"/>
      <c r="O193" s="20"/>
      <c r="P193" s="20"/>
      <c r="Q193" s="20"/>
      <c r="R193" s="20"/>
      <c r="S193" s="20"/>
      <c r="T193" s="20"/>
      <c r="U193" s="20"/>
      <c r="V193" s="20"/>
      <c r="W193" s="20"/>
      <c r="X193" s="20"/>
      <c r="Y193" s="20"/>
      <c r="Z193" s="20"/>
      <c r="AA193" s="20"/>
      <c r="AB193" s="20"/>
      <c r="AC193" s="20"/>
      <c r="AD193" s="20"/>
    </row>
    <row r="194" spans="1:30" ht="15.75" customHeight="1">
      <c r="A194" s="20"/>
      <c r="B194" s="25"/>
      <c r="C194" s="25"/>
      <c r="D194" s="20"/>
      <c r="E194" s="20"/>
      <c r="F194" s="20"/>
      <c r="G194" s="20"/>
      <c r="H194" s="20"/>
      <c r="I194" s="25"/>
      <c r="J194" s="25"/>
      <c r="K194" s="20"/>
      <c r="L194" s="20"/>
      <c r="M194" s="20"/>
      <c r="N194" s="20"/>
      <c r="O194" s="20"/>
      <c r="P194" s="20"/>
      <c r="Q194" s="20"/>
      <c r="R194" s="20"/>
      <c r="S194" s="20"/>
      <c r="T194" s="20"/>
      <c r="U194" s="20"/>
      <c r="V194" s="20"/>
      <c r="W194" s="20"/>
      <c r="X194" s="20"/>
      <c r="Y194" s="20"/>
      <c r="Z194" s="20"/>
      <c r="AA194" s="20"/>
      <c r="AB194" s="20"/>
      <c r="AC194" s="20"/>
      <c r="AD194" s="20"/>
    </row>
    <row r="195" spans="1:30" ht="15.75" customHeight="1">
      <c r="A195" s="20"/>
      <c r="B195" s="25"/>
      <c r="C195" s="25"/>
      <c r="D195" s="20"/>
      <c r="E195" s="20"/>
      <c r="F195" s="20"/>
      <c r="G195" s="20"/>
      <c r="H195" s="20"/>
      <c r="I195" s="25"/>
      <c r="J195" s="25"/>
      <c r="K195" s="20"/>
      <c r="L195" s="20"/>
      <c r="M195" s="20"/>
      <c r="N195" s="20"/>
      <c r="O195" s="20"/>
      <c r="P195" s="20"/>
      <c r="Q195" s="20"/>
      <c r="R195" s="20"/>
      <c r="S195" s="20"/>
      <c r="T195" s="20"/>
      <c r="U195" s="20"/>
      <c r="V195" s="20"/>
      <c r="W195" s="20"/>
      <c r="X195" s="20"/>
      <c r="Y195" s="20"/>
      <c r="Z195" s="20"/>
      <c r="AA195" s="20"/>
      <c r="AB195" s="20"/>
      <c r="AC195" s="20"/>
      <c r="AD195" s="20"/>
    </row>
    <row r="196" spans="1:30" ht="15.75" customHeight="1">
      <c r="A196" s="20"/>
      <c r="B196" s="25"/>
      <c r="C196" s="25"/>
      <c r="D196" s="20"/>
      <c r="E196" s="20"/>
      <c r="F196" s="20"/>
      <c r="G196" s="20"/>
      <c r="H196" s="20"/>
      <c r="I196" s="25"/>
      <c r="J196" s="25"/>
      <c r="K196" s="20"/>
      <c r="L196" s="20"/>
      <c r="M196" s="20"/>
      <c r="N196" s="20"/>
      <c r="O196" s="20"/>
      <c r="P196" s="20"/>
      <c r="Q196" s="20"/>
      <c r="R196" s="20"/>
      <c r="S196" s="20"/>
      <c r="T196" s="20"/>
      <c r="U196" s="20"/>
      <c r="V196" s="20"/>
      <c r="W196" s="20"/>
      <c r="X196" s="20"/>
      <c r="Y196" s="20"/>
      <c r="Z196" s="20"/>
      <c r="AA196" s="20"/>
      <c r="AB196" s="20"/>
      <c r="AC196" s="20"/>
      <c r="AD196" s="20"/>
    </row>
    <row r="197" spans="1:30" ht="15.75" customHeight="1">
      <c r="A197" s="20"/>
      <c r="B197" s="25"/>
      <c r="C197" s="25"/>
      <c r="D197" s="20"/>
      <c r="E197" s="20"/>
      <c r="F197" s="20"/>
      <c r="G197" s="20"/>
      <c r="H197" s="20"/>
      <c r="I197" s="25"/>
      <c r="J197" s="25"/>
      <c r="K197" s="20"/>
      <c r="L197" s="20"/>
      <c r="M197" s="20"/>
      <c r="N197" s="20"/>
      <c r="O197" s="20"/>
      <c r="P197" s="20"/>
      <c r="Q197" s="20"/>
      <c r="R197" s="20"/>
      <c r="S197" s="20"/>
      <c r="T197" s="20"/>
      <c r="U197" s="20"/>
      <c r="V197" s="20"/>
      <c r="W197" s="20"/>
      <c r="X197" s="20"/>
      <c r="Y197" s="20"/>
      <c r="Z197" s="20"/>
      <c r="AA197" s="20"/>
      <c r="AB197" s="20"/>
      <c r="AC197" s="20"/>
      <c r="AD197" s="20"/>
    </row>
    <row r="198" spans="1:30" ht="15.75" customHeight="1">
      <c r="A198" s="20"/>
      <c r="B198" s="25"/>
      <c r="C198" s="25"/>
      <c r="D198" s="20"/>
      <c r="E198" s="20"/>
      <c r="F198" s="20"/>
      <c r="G198" s="20"/>
      <c r="H198" s="20"/>
      <c r="I198" s="25"/>
      <c r="J198" s="25"/>
      <c r="K198" s="20"/>
      <c r="L198" s="20"/>
      <c r="M198" s="20"/>
      <c r="N198" s="20"/>
      <c r="O198" s="20"/>
      <c r="P198" s="20"/>
      <c r="Q198" s="20"/>
      <c r="R198" s="20"/>
      <c r="S198" s="20"/>
      <c r="T198" s="20"/>
      <c r="U198" s="20"/>
      <c r="V198" s="20"/>
      <c r="W198" s="20"/>
      <c r="X198" s="20"/>
      <c r="Y198" s="20"/>
      <c r="Z198" s="20"/>
      <c r="AA198" s="20"/>
      <c r="AB198" s="20"/>
      <c r="AC198" s="20"/>
      <c r="AD198" s="20"/>
    </row>
    <row r="199" spans="1:30" ht="15.75" customHeight="1">
      <c r="A199" s="20"/>
      <c r="B199" s="25"/>
      <c r="C199" s="25"/>
      <c r="D199" s="20"/>
      <c r="E199" s="20"/>
      <c r="F199" s="20"/>
      <c r="G199" s="20"/>
      <c r="H199" s="20"/>
      <c r="I199" s="25"/>
      <c r="J199" s="25"/>
      <c r="K199" s="20"/>
      <c r="L199" s="20"/>
      <c r="M199" s="20"/>
      <c r="N199" s="20"/>
      <c r="O199" s="20"/>
      <c r="P199" s="20"/>
      <c r="Q199" s="20"/>
      <c r="R199" s="20"/>
      <c r="S199" s="20"/>
      <c r="T199" s="20"/>
      <c r="U199" s="20"/>
      <c r="V199" s="20"/>
      <c r="W199" s="20"/>
      <c r="X199" s="20"/>
      <c r="Y199" s="20"/>
      <c r="Z199" s="20"/>
      <c r="AA199" s="20"/>
      <c r="AB199" s="20"/>
      <c r="AC199" s="20"/>
      <c r="AD199" s="20"/>
    </row>
    <row r="200" spans="1:30" ht="15.75" customHeight="1">
      <c r="A200" s="20"/>
      <c r="B200" s="25"/>
      <c r="C200" s="25"/>
      <c r="D200" s="20"/>
      <c r="E200" s="20"/>
      <c r="F200" s="20"/>
      <c r="G200" s="20"/>
      <c r="H200" s="20"/>
      <c r="I200" s="25"/>
      <c r="J200" s="25"/>
      <c r="K200" s="20"/>
      <c r="L200" s="20"/>
      <c r="M200" s="20"/>
      <c r="N200" s="20"/>
      <c r="O200" s="20"/>
      <c r="P200" s="20"/>
      <c r="Q200" s="20"/>
      <c r="R200" s="20"/>
      <c r="S200" s="20"/>
      <c r="T200" s="20"/>
      <c r="U200" s="20"/>
      <c r="V200" s="20"/>
      <c r="W200" s="20"/>
      <c r="X200" s="20"/>
      <c r="Y200" s="20"/>
      <c r="Z200" s="20"/>
      <c r="AA200" s="20"/>
      <c r="AB200" s="20"/>
      <c r="AC200" s="20"/>
      <c r="AD200" s="20"/>
    </row>
    <row r="201" spans="1:30" ht="15.75" customHeight="1">
      <c r="A201" s="20"/>
      <c r="B201" s="25"/>
      <c r="C201" s="25"/>
      <c r="D201" s="20"/>
      <c r="E201" s="20"/>
      <c r="F201" s="20"/>
      <c r="G201" s="20"/>
      <c r="H201" s="20"/>
      <c r="I201" s="25"/>
      <c r="J201" s="25"/>
      <c r="K201" s="20"/>
      <c r="L201" s="20"/>
      <c r="M201" s="20"/>
      <c r="N201" s="20"/>
      <c r="O201" s="20"/>
      <c r="P201" s="20"/>
      <c r="Q201" s="20"/>
      <c r="R201" s="20"/>
      <c r="S201" s="20"/>
      <c r="T201" s="20"/>
      <c r="U201" s="20"/>
      <c r="V201" s="20"/>
      <c r="W201" s="20"/>
      <c r="X201" s="20"/>
      <c r="Y201" s="20"/>
      <c r="Z201" s="20"/>
      <c r="AA201" s="20"/>
      <c r="AB201" s="20"/>
      <c r="AC201" s="20"/>
      <c r="AD201" s="20"/>
    </row>
    <row r="202" spans="1:30" ht="15.75" customHeight="1">
      <c r="A202" s="20"/>
      <c r="B202" s="25"/>
      <c r="C202" s="25"/>
      <c r="D202" s="20"/>
      <c r="E202" s="20"/>
      <c r="F202" s="20"/>
      <c r="G202" s="20"/>
      <c r="H202" s="20"/>
      <c r="I202" s="25"/>
      <c r="J202" s="25"/>
      <c r="K202" s="20"/>
      <c r="L202" s="20"/>
      <c r="M202" s="20"/>
      <c r="N202" s="20"/>
      <c r="O202" s="20"/>
      <c r="P202" s="20"/>
      <c r="Q202" s="20"/>
      <c r="R202" s="20"/>
      <c r="S202" s="20"/>
      <c r="T202" s="20"/>
      <c r="U202" s="20"/>
      <c r="V202" s="20"/>
      <c r="W202" s="20"/>
      <c r="X202" s="20"/>
      <c r="Y202" s="20"/>
      <c r="Z202" s="20"/>
      <c r="AA202" s="20"/>
      <c r="AB202" s="20"/>
      <c r="AC202" s="20"/>
      <c r="AD202" s="20"/>
    </row>
    <row r="203" spans="1:30" ht="15.75" customHeight="1">
      <c r="A203" s="20"/>
      <c r="B203" s="25"/>
      <c r="C203" s="25"/>
      <c r="D203" s="20"/>
      <c r="E203" s="20"/>
      <c r="F203" s="20"/>
      <c r="G203" s="20"/>
      <c r="H203" s="20"/>
      <c r="I203" s="25"/>
      <c r="J203" s="25"/>
      <c r="K203" s="20"/>
      <c r="L203" s="20"/>
      <c r="M203" s="20"/>
      <c r="N203" s="20"/>
      <c r="O203" s="20"/>
      <c r="P203" s="20"/>
      <c r="Q203" s="20"/>
      <c r="R203" s="20"/>
      <c r="S203" s="20"/>
      <c r="T203" s="20"/>
      <c r="U203" s="20"/>
      <c r="V203" s="20"/>
      <c r="W203" s="20"/>
      <c r="X203" s="20"/>
      <c r="Y203" s="20"/>
      <c r="Z203" s="20"/>
      <c r="AA203" s="20"/>
      <c r="AB203" s="20"/>
      <c r="AC203" s="20"/>
      <c r="AD203" s="20"/>
    </row>
    <row r="204" spans="1:30" ht="15.75" customHeight="1">
      <c r="A204" s="20"/>
      <c r="B204" s="25"/>
      <c r="C204" s="25"/>
      <c r="D204" s="20"/>
      <c r="E204" s="20"/>
      <c r="F204" s="20"/>
      <c r="G204" s="20"/>
      <c r="H204" s="20"/>
      <c r="I204" s="25"/>
      <c r="J204" s="25"/>
      <c r="K204" s="20"/>
      <c r="L204" s="20"/>
      <c r="M204" s="20"/>
      <c r="N204" s="20"/>
      <c r="O204" s="20"/>
      <c r="P204" s="20"/>
      <c r="Q204" s="20"/>
      <c r="R204" s="20"/>
      <c r="S204" s="20"/>
      <c r="T204" s="20"/>
      <c r="U204" s="20"/>
      <c r="V204" s="20"/>
      <c r="W204" s="20"/>
      <c r="X204" s="20"/>
      <c r="Y204" s="20"/>
      <c r="Z204" s="20"/>
      <c r="AA204" s="20"/>
      <c r="AB204" s="20"/>
      <c r="AC204" s="20"/>
      <c r="AD204" s="20"/>
    </row>
    <row r="205" spans="1:30" ht="15.75" customHeight="1">
      <c r="A205" s="20"/>
      <c r="B205" s="25"/>
      <c r="C205" s="25"/>
      <c r="D205" s="20"/>
      <c r="E205" s="20"/>
      <c r="F205" s="20"/>
      <c r="G205" s="20"/>
      <c r="H205" s="20"/>
      <c r="I205" s="25"/>
      <c r="J205" s="25"/>
      <c r="K205" s="20"/>
      <c r="L205" s="20"/>
      <c r="M205" s="20"/>
      <c r="N205" s="20"/>
      <c r="O205" s="20"/>
      <c r="P205" s="20"/>
      <c r="Q205" s="20"/>
      <c r="R205" s="20"/>
      <c r="S205" s="20"/>
      <c r="T205" s="20"/>
      <c r="U205" s="20"/>
      <c r="V205" s="20"/>
      <c r="W205" s="20"/>
      <c r="X205" s="20"/>
      <c r="Y205" s="20"/>
      <c r="Z205" s="20"/>
      <c r="AA205" s="20"/>
      <c r="AB205" s="20"/>
      <c r="AC205" s="20"/>
      <c r="AD205" s="20"/>
    </row>
    <row r="206" spans="1:30" ht="15.75" customHeight="1">
      <c r="A206" s="20"/>
      <c r="B206" s="25"/>
      <c r="C206" s="25"/>
      <c r="D206" s="20"/>
      <c r="E206" s="20"/>
      <c r="F206" s="20"/>
      <c r="G206" s="20"/>
      <c r="H206" s="20"/>
      <c r="I206" s="25"/>
      <c r="J206" s="25"/>
      <c r="K206" s="20"/>
      <c r="L206" s="20"/>
      <c r="M206" s="20"/>
      <c r="N206" s="20"/>
      <c r="O206" s="20"/>
      <c r="P206" s="20"/>
      <c r="Q206" s="20"/>
      <c r="R206" s="20"/>
      <c r="S206" s="20"/>
      <c r="T206" s="20"/>
      <c r="U206" s="20"/>
      <c r="V206" s="20"/>
      <c r="W206" s="20"/>
      <c r="X206" s="20"/>
      <c r="Y206" s="20"/>
      <c r="Z206" s="20"/>
      <c r="AA206" s="20"/>
      <c r="AB206" s="20"/>
      <c r="AC206" s="20"/>
      <c r="AD206" s="20"/>
    </row>
    <row r="207" spans="1:30" ht="15.75" customHeight="1">
      <c r="A207" s="20"/>
      <c r="B207" s="25"/>
      <c r="C207" s="25"/>
      <c r="D207" s="20"/>
      <c r="E207" s="20"/>
      <c r="F207" s="20"/>
      <c r="G207" s="20"/>
      <c r="H207" s="20"/>
      <c r="I207" s="25"/>
      <c r="J207" s="25"/>
      <c r="K207" s="20"/>
      <c r="L207" s="20"/>
      <c r="M207" s="20"/>
      <c r="N207" s="20"/>
      <c r="O207" s="20"/>
      <c r="P207" s="20"/>
      <c r="Q207" s="20"/>
      <c r="R207" s="20"/>
      <c r="S207" s="20"/>
      <c r="T207" s="20"/>
      <c r="U207" s="20"/>
      <c r="V207" s="20"/>
      <c r="W207" s="20"/>
      <c r="X207" s="20"/>
      <c r="Y207" s="20"/>
      <c r="Z207" s="20"/>
      <c r="AA207" s="20"/>
      <c r="AB207" s="20"/>
      <c r="AC207" s="20"/>
      <c r="AD207" s="20"/>
    </row>
    <row r="208" spans="1:30" ht="15.75" customHeight="1">
      <c r="A208" s="20"/>
      <c r="B208" s="25"/>
      <c r="C208" s="25"/>
      <c r="D208" s="20"/>
      <c r="E208" s="20"/>
      <c r="F208" s="20"/>
      <c r="G208" s="20"/>
      <c r="H208" s="20"/>
      <c r="I208" s="25"/>
      <c r="J208" s="25"/>
      <c r="K208" s="20"/>
      <c r="L208" s="20"/>
      <c r="M208" s="20"/>
      <c r="N208" s="20"/>
      <c r="O208" s="20"/>
      <c r="P208" s="20"/>
      <c r="Q208" s="20"/>
      <c r="R208" s="20"/>
      <c r="S208" s="20"/>
      <c r="T208" s="20"/>
      <c r="U208" s="20"/>
      <c r="V208" s="20"/>
      <c r="W208" s="20"/>
      <c r="X208" s="20"/>
      <c r="Y208" s="20"/>
      <c r="Z208" s="20"/>
      <c r="AA208" s="20"/>
      <c r="AB208" s="20"/>
      <c r="AC208" s="20"/>
      <c r="AD208" s="20"/>
    </row>
    <row r="209" spans="1:30" ht="15.75" customHeight="1">
      <c r="A209" s="20"/>
      <c r="B209" s="25"/>
      <c r="C209" s="25"/>
      <c r="D209" s="20"/>
      <c r="E209" s="20"/>
      <c r="F209" s="20"/>
      <c r="G209" s="20"/>
      <c r="H209" s="20"/>
      <c r="I209" s="25"/>
      <c r="J209" s="25"/>
      <c r="K209" s="20"/>
      <c r="L209" s="20"/>
      <c r="M209" s="20"/>
      <c r="N209" s="20"/>
      <c r="O209" s="20"/>
      <c r="P209" s="20"/>
      <c r="Q209" s="20"/>
      <c r="R209" s="20"/>
      <c r="S209" s="20"/>
      <c r="T209" s="20"/>
      <c r="U209" s="20"/>
      <c r="V209" s="20"/>
      <c r="W209" s="20"/>
      <c r="X209" s="20"/>
      <c r="Y209" s="20"/>
      <c r="Z209" s="20"/>
      <c r="AA209" s="20"/>
      <c r="AB209" s="20"/>
      <c r="AC209" s="20"/>
      <c r="AD209" s="20"/>
    </row>
    <row r="210" spans="1:30" ht="15.75" customHeight="1">
      <c r="A210" s="20"/>
      <c r="B210" s="25"/>
      <c r="C210" s="25"/>
      <c r="D210" s="20"/>
      <c r="E210" s="20"/>
      <c r="F210" s="20"/>
      <c r="G210" s="20"/>
      <c r="H210" s="20"/>
      <c r="I210" s="25"/>
      <c r="J210" s="25"/>
      <c r="K210" s="20"/>
      <c r="L210" s="20"/>
      <c r="M210" s="20"/>
      <c r="N210" s="20"/>
      <c r="O210" s="20"/>
      <c r="P210" s="20"/>
      <c r="Q210" s="20"/>
      <c r="R210" s="20"/>
      <c r="S210" s="20"/>
      <c r="T210" s="20"/>
      <c r="U210" s="20"/>
      <c r="V210" s="20"/>
      <c r="W210" s="20"/>
      <c r="X210" s="20"/>
      <c r="Y210" s="20"/>
      <c r="Z210" s="20"/>
      <c r="AA210" s="20"/>
      <c r="AB210" s="20"/>
      <c r="AC210" s="20"/>
      <c r="AD210" s="20"/>
    </row>
    <row r="211" spans="1:30" ht="15.75" customHeight="1">
      <c r="A211" s="20"/>
      <c r="B211" s="25"/>
      <c r="C211" s="25"/>
      <c r="D211" s="20"/>
      <c r="E211" s="20"/>
      <c r="F211" s="20"/>
      <c r="G211" s="20"/>
      <c r="H211" s="20"/>
      <c r="I211" s="25"/>
      <c r="J211" s="25"/>
      <c r="K211" s="20"/>
      <c r="L211" s="20"/>
      <c r="M211" s="20"/>
      <c r="N211" s="20"/>
      <c r="O211" s="20"/>
      <c r="P211" s="20"/>
      <c r="Q211" s="20"/>
      <c r="R211" s="20"/>
      <c r="S211" s="20"/>
      <c r="T211" s="20"/>
      <c r="U211" s="20"/>
      <c r="V211" s="20"/>
      <c r="W211" s="20"/>
      <c r="X211" s="20"/>
      <c r="Y211" s="20"/>
      <c r="Z211" s="20"/>
      <c r="AA211" s="20"/>
      <c r="AB211" s="20"/>
      <c r="AC211" s="20"/>
      <c r="AD211" s="20"/>
    </row>
    <row r="212" spans="1:30" ht="15.75" customHeight="1">
      <c r="A212" s="20"/>
      <c r="B212" s="25"/>
      <c r="C212" s="25"/>
      <c r="D212" s="20"/>
      <c r="E212" s="20"/>
      <c r="F212" s="20"/>
      <c r="G212" s="20"/>
      <c r="H212" s="20"/>
      <c r="I212" s="25"/>
      <c r="J212" s="25"/>
      <c r="K212" s="20"/>
      <c r="L212" s="20"/>
      <c r="M212" s="20"/>
      <c r="N212" s="20"/>
      <c r="O212" s="20"/>
      <c r="P212" s="20"/>
      <c r="Q212" s="20"/>
      <c r="R212" s="20"/>
      <c r="S212" s="20"/>
      <c r="T212" s="20"/>
      <c r="U212" s="20"/>
      <c r="V212" s="20"/>
      <c r="W212" s="20"/>
      <c r="X212" s="20"/>
      <c r="Y212" s="20"/>
      <c r="Z212" s="20"/>
      <c r="AA212" s="20"/>
      <c r="AB212" s="20"/>
      <c r="AC212" s="20"/>
      <c r="AD212" s="20"/>
    </row>
    <row r="213" spans="1:30" ht="15.75" customHeight="1">
      <c r="A213" s="20"/>
      <c r="B213" s="25"/>
      <c r="C213" s="25"/>
      <c r="D213" s="20"/>
      <c r="E213" s="20"/>
      <c r="F213" s="20"/>
      <c r="G213" s="20"/>
      <c r="H213" s="20"/>
      <c r="I213" s="25"/>
      <c r="J213" s="25"/>
      <c r="K213" s="20"/>
      <c r="L213" s="20"/>
      <c r="M213" s="20"/>
      <c r="N213" s="20"/>
      <c r="O213" s="20"/>
      <c r="P213" s="20"/>
      <c r="Q213" s="20"/>
      <c r="R213" s="20"/>
      <c r="S213" s="20"/>
      <c r="T213" s="20"/>
      <c r="U213" s="20"/>
      <c r="V213" s="20"/>
      <c r="W213" s="20"/>
      <c r="X213" s="20"/>
      <c r="Y213" s="20"/>
      <c r="Z213" s="20"/>
      <c r="AA213" s="20"/>
      <c r="AB213" s="20"/>
      <c r="AC213" s="20"/>
      <c r="AD213" s="20"/>
    </row>
    <row r="214" spans="1:30" ht="15.75" customHeight="1">
      <c r="A214" s="20"/>
      <c r="B214" s="25"/>
      <c r="C214" s="25"/>
      <c r="D214" s="20"/>
      <c r="E214" s="20"/>
      <c r="F214" s="20"/>
      <c r="G214" s="20"/>
      <c r="H214" s="20"/>
      <c r="I214" s="25"/>
      <c r="J214" s="25"/>
      <c r="K214" s="20"/>
      <c r="L214" s="20"/>
      <c r="M214" s="20"/>
      <c r="N214" s="20"/>
      <c r="O214" s="20"/>
      <c r="P214" s="20"/>
      <c r="Q214" s="20"/>
      <c r="R214" s="20"/>
      <c r="S214" s="20"/>
      <c r="T214" s="20"/>
      <c r="U214" s="20"/>
      <c r="V214" s="20"/>
      <c r="W214" s="20"/>
      <c r="X214" s="20"/>
      <c r="Y214" s="20"/>
      <c r="Z214" s="20"/>
      <c r="AA214" s="20"/>
      <c r="AB214" s="20"/>
      <c r="AC214" s="20"/>
      <c r="AD214" s="20"/>
    </row>
    <row r="215" spans="1:30" ht="15.75" customHeight="1">
      <c r="A215" s="20"/>
      <c r="B215" s="25"/>
      <c r="C215" s="25"/>
      <c r="D215" s="20"/>
      <c r="E215" s="20"/>
      <c r="F215" s="20"/>
      <c r="G215" s="20"/>
      <c r="H215" s="20"/>
      <c r="I215" s="25"/>
      <c r="J215" s="25"/>
      <c r="K215" s="20"/>
      <c r="L215" s="20"/>
      <c r="M215" s="20"/>
      <c r="N215" s="20"/>
      <c r="O215" s="20"/>
      <c r="P215" s="20"/>
      <c r="Q215" s="20"/>
      <c r="R215" s="20"/>
      <c r="S215" s="20"/>
      <c r="T215" s="20"/>
      <c r="U215" s="20"/>
      <c r="V215" s="20"/>
      <c r="W215" s="20"/>
      <c r="X215" s="20"/>
      <c r="Y215" s="20"/>
      <c r="Z215" s="20"/>
      <c r="AA215" s="20"/>
      <c r="AB215" s="20"/>
      <c r="AC215" s="20"/>
      <c r="AD215" s="20"/>
    </row>
    <row r="216" spans="1:30" ht="15.75" customHeight="1">
      <c r="A216" s="20"/>
      <c r="B216" s="25"/>
      <c r="C216" s="25"/>
      <c r="D216" s="20"/>
      <c r="E216" s="20"/>
      <c r="F216" s="20"/>
      <c r="G216" s="20"/>
      <c r="H216" s="20"/>
      <c r="I216" s="25"/>
      <c r="J216" s="25"/>
      <c r="K216" s="20"/>
      <c r="L216" s="20"/>
      <c r="M216" s="20"/>
      <c r="N216" s="20"/>
      <c r="O216" s="20"/>
      <c r="P216" s="20"/>
      <c r="Q216" s="20"/>
      <c r="R216" s="20"/>
      <c r="S216" s="20"/>
      <c r="T216" s="20"/>
      <c r="U216" s="20"/>
      <c r="V216" s="20"/>
      <c r="W216" s="20"/>
      <c r="X216" s="20"/>
      <c r="Y216" s="20"/>
      <c r="Z216" s="20"/>
      <c r="AA216" s="20"/>
      <c r="AB216" s="20"/>
      <c r="AC216" s="20"/>
      <c r="AD216" s="20"/>
    </row>
    <row r="217" spans="1:30" ht="15.75" customHeight="1">
      <c r="A217" s="20"/>
      <c r="B217" s="25"/>
      <c r="C217" s="25"/>
      <c r="D217" s="20"/>
      <c r="E217" s="20"/>
      <c r="F217" s="20"/>
      <c r="G217" s="20"/>
      <c r="H217" s="20"/>
      <c r="I217" s="25"/>
      <c r="J217" s="25"/>
      <c r="K217" s="20"/>
      <c r="L217" s="20"/>
      <c r="M217" s="20"/>
      <c r="N217" s="20"/>
      <c r="O217" s="20"/>
      <c r="P217" s="20"/>
      <c r="Q217" s="20"/>
      <c r="R217" s="20"/>
      <c r="S217" s="20"/>
      <c r="T217" s="20"/>
      <c r="U217" s="20"/>
      <c r="V217" s="20"/>
      <c r="W217" s="20"/>
      <c r="X217" s="20"/>
      <c r="Y217" s="20"/>
      <c r="Z217" s="20"/>
      <c r="AA217" s="20"/>
      <c r="AB217" s="20"/>
      <c r="AC217" s="20"/>
      <c r="AD217" s="20"/>
    </row>
    <row r="218" spans="1:30" ht="15.75" customHeight="1">
      <c r="B218" s="114"/>
      <c r="C218" s="114"/>
    </row>
    <row r="219" spans="1:30" ht="15.75" customHeight="1"/>
    <row r="220" spans="1:30" ht="15.75" customHeight="1"/>
    <row r="221" spans="1:30" ht="15.75" customHeight="1"/>
    <row r="222" spans="1:30" ht="15.75" customHeight="1"/>
    <row r="223" spans="1:30" ht="15.75" customHeight="1"/>
    <row r="224" spans="1:3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 customHeight="1"/>
    <row r="998" ht="15" customHeight="1"/>
    <row r="999" ht="15" customHeight="1"/>
  </sheetData>
  <mergeCells count="33">
    <mergeCell ref="H8:H10"/>
    <mergeCell ref="B8:B10"/>
    <mergeCell ref="C8:C10"/>
    <mergeCell ref="D8:D10"/>
    <mergeCell ref="E8:E10"/>
    <mergeCell ref="F8:F10"/>
    <mergeCell ref="G8:G10"/>
    <mergeCell ref="V9:V10"/>
    <mergeCell ref="W9:W10"/>
    <mergeCell ref="I8:L8"/>
    <mergeCell ref="M8:O8"/>
    <mergeCell ref="P8:P10"/>
    <mergeCell ref="Q8:Q10"/>
    <mergeCell ref="R8:R10"/>
    <mergeCell ref="S8:T8"/>
    <mergeCell ref="S9:S10"/>
    <mergeCell ref="T9:T10"/>
    <mergeCell ref="AB8:AB10"/>
    <mergeCell ref="AC8:AC10"/>
    <mergeCell ref="AD8:AD10"/>
    <mergeCell ref="I9:I10"/>
    <mergeCell ref="J9:J10"/>
    <mergeCell ref="K9:K10"/>
    <mergeCell ref="L9:L10"/>
    <mergeCell ref="M9:M10"/>
    <mergeCell ref="N9:N10"/>
    <mergeCell ref="O9:O10"/>
    <mergeCell ref="U8:U10"/>
    <mergeCell ref="V8:W8"/>
    <mergeCell ref="X8:X10"/>
    <mergeCell ref="Y8:Y10"/>
    <mergeCell ref="Z8:Z10"/>
    <mergeCell ref="AA8:AA10"/>
  </mergeCells>
  <pageMargins left="0.511811024" right="0.511811024" top="0.78740157499999996" bottom="0.78740157499999996" header="0.31496062000000002" footer="0.31496062000000002"/>
  <headerFooter>
    <oddFooter>&amp;C_x000D_&amp;1#&amp;"Aptos"&amp;10&amp;K000000 Confidential - Not for Public Consumption or Distribution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48A57-B5D3-437E-A5B8-78D14C8E7204}">
  <sheetPr codeName="Planilha9"/>
  <dimension ref="A1:AN1148"/>
  <sheetViews>
    <sheetView showGridLines="0" zoomScale="80" zoomScaleNormal="80" workbookViewId="0">
      <pane ySplit="10" topLeftCell="A114" activePane="bottomLeft" state="frozen"/>
      <selection activeCell="I1" sqref="I1"/>
      <selection pane="bottomLeft" activeCell="AB148" sqref="AB148"/>
    </sheetView>
  </sheetViews>
  <sheetFormatPr defaultColWidth="14.42578125" defaultRowHeight="12.75"/>
  <cols>
    <col min="1" max="1" width="2.7109375" style="112" customWidth="1"/>
    <col min="2" max="2" width="19" style="112" customWidth="1"/>
    <col min="3" max="3" width="9.42578125" style="112" customWidth="1"/>
    <col min="4" max="4" width="15.42578125" style="112" customWidth="1"/>
    <col min="5" max="5" width="16.140625" style="112" customWidth="1"/>
    <col min="6" max="6" width="28.85546875" style="112" customWidth="1"/>
    <col min="7" max="7" width="28.85546875" style="112" hidden="1" customWidth="1"/>
    <col min="8" max="8" width="63.5703125" style="112" customWidth="1"/>
    <col min="9" max="9" width="20.140625" style="114" customWidth="1"/>
    <col min="10" max="10" width="22.5703125" style="112" customWidth="1"/>
    <col min="11" max="11" width="23" style="112" customWidth="1"/>
    <col min="12" max="12" width="13.42578125" style="112" bestFit="1" customWidth="1"/>
    <col min="13" max="14" width="12" style="112" customWidth="1"/>
    <col min="15" max="16" width="10.7109375" style="112" customWidth="1"/>
    <col min="17" max="17" width="9.85546875" style="112" customWidth="1"/>
    <col min="18" max="18" width="11.5703125" style="112" customWidth="1"/>
    <col min="19" max="19" width="13.85546875" style="112" customWidth="1"/>
    <col min="20" max="20" width="17.28515625" style="112" customWidth="1"/>
    <col min="21" max="21" width="19" style="112" customWidth="1"/>
    <col min="22" max="22" width="9.140625" style="112" customWidth="1"/>
    <col min="23" max="23" width="17.28515625" style="112" customWidth="1"/>
    <col min="24" max="25" width="19" style="112" customWidth="1"/>
    <col min="26" max="27" width="15" style="112" customWidth="1"/>
    <col min="28" max="29" width="13.28515625" style="112" customWidth="1"/>
    <col min="30" max="30" width="21.42578125" style="112" customWidth="1"/>
    <col min="31" max="31" width="59.5703125" style="112" customWidth="1"/>
    <col min="32" max="32" width="38.28515625" style="112" customWidth="1"/>
    <col min="33" max="33" width="43.85546875" style="112" customWidth="1"/>
    <col min="34" max="16384" width="14.42578125" style="112"/>
  </cols>
  <sheetData>
    <row r="1" spans="1:36" ht="13.5" customHeight="1">
      <c r="A1" s="14"/>
      <c r="B1" s="15"/>
      <c r="C1" s="15"/>
      <c r="D1" s="14"/>
      <c r="E1" s="14"/>
      <c r="F1" s="14"/>
      <c r="G1" s="14"/>
      <c r="H1" s="14"/>
      <c r="I1" s="15"/>
      <c r="J1" s="14"/>
      <c r="K1" s="14"/>
      <c r="L1" s="14"/>
      <c r="M1" s="14"/>
      <c r="N1" s="14"/>
      <c r="O1" s="14"/>
      <c r="P1" s="14"/>
      <c r="Q1" s="14"/>
      <c r="R1" s="14"/>
      <c r="S1" s="14"/>
      <c r="T1" s="14"/>
      <c r="U1" s="14"/>
      <c r="V1" s="14"/>
      <c r="W1" s="14"/>
      <c r="X1" s="14"/>
      <c r="Y1" s="14"/>
      <c r="Z1" s="14"/>
      <c r="AA1" s="14"/>
      <c r="AB1" s="14"/>
      <c r="AC1" s="14"/>
      <c r="AD1" s="14"/>
    </row>
    <row r="2" spans="1:36" ht="21">
      <c r="A2" s="14"/>
      <c r="B2" s="160" t="s">
        <v>123</v>
      </c>
      <c r="C2" s="21"/>
      <c r="D2" s="8"/>
      <c r="E2" s="8"/>
    </row>
    <row r="3" spans="1:36">
      <c r="A3" s="14"/>
      <c r="B3" s="16"/>
      <c r="C3" s="15"/>
      <c r="D3" s="14"/>
      <c r="E3" s="14"/>
      <c r="F3" s="14"/>
      <c r="G3" s="14"/>
      <c r="H3" s="14"/>
      <c r="I3" s="15"/>
      <c r="J3" s="14"/>
      <c r="K3" s="14"/>
      <c r="L3" s="14"/>
      <c r="M3" s="14"/>
      <c r="N3" s="14"/>
      <c r="O3" s="14"/>
      <c r="P3" s="14"/>
      <c r="Q3" s="14"/>
      <c r="R3" s="14"/>
      <c r="S3" s="14"/>
      <c r="T3" s="14"/>
      <c r="U3" s="14"/>
      <c r="V3" s="14"/>
      <c r="W3" s="14"/>
      <c r="X3" s="14"/>
      <c r="Y3" s="14"/>
      <c r="Z3" s="14"/>
      <c r="AA3" s="14"/>
      <c r="AB3" s="14"/>
      <c r="AC3" s="14"/>
      <c r="AD3" s="14"/>
    </row>
    <row r="4" spans="1:36" s="12" customFormat="1" ht="15">
      <c r="A4" s="17"/>
      <c r="B4" s="13" t="str">
        <f>CAPA!D4</f>
        <v xml:space="preserve">MINISTÉRIO DA EDUCAÇÃO </v>
      </c>
      <c r="C4" s="116"/>
      <c r="D4" s="28"/>
      <c r="E4" s="18"/>
      <c r="F4" s="17"/>
      <c r="G4" s="17"/>
      <c r="H4" s="17"/>
      <c r="I4" s="161"/>
      <c r="J4" s="17"/>
      <c r="K4" s="17"/>
      <c r="L4" s="17"/>
      <c r="M4" s="17"/>
      <c r="N4" s="17"/>
      <c r="O4" s="17"/>
      <c r="P4" s="17"/>
      <c r="Q4" s="17"/>
      <c r="R4" s="17"/>
      <c r="S4" s="17"/>
      <c r="T4" s="17"/>
      <c r="U4" s="17"/>
      <c r="V4" s="17"/>
      <c r="W4" s="17"/>
      <c r="X4" s="17"/>
      <c r="Y4" s="461"/>
      <c r="Z4" s="17"/>
      <c r="AA4" s="17"/>
      <c r="AB4" s="17"/>
      <c r="AC4" s="17"/>
      <c r="AD4" s="17"/>
    </row>
    <row r="5" spans="1:36" s="12" customFormat="1" ht="15">
      <c r="A5" s="17"/>
      <c r="B5" s="117" t="str">
        <f>CAPA!D6</f>
        <v>FIES 2026</v>
      </c>
      <c r="C5" s="116"/>
      <c r="D5" s="28"/>
      <c r="E5" s="18"/>
      <c r="F5" s="17"/>
      <c r="G5" s="17"/>
      <c r="H5" s="17"/>
      <c r="I5" s="161"/>
      <c r="J5" s="17"/>
      <c r="K5" s="17"/>
      <c r="L5" s="17"/>
      <c r="M5" s="17"/>
      <c r="N5" s="17"/>
      <c r="O5" s="17"/>
      <c r="P5" s="17"/>
      <c r="Q5" s="17"/>
      <c r="R5" s="17"/>
      <c r="S5" s="17"/>
      <c r="T5" s="17"/>
      <c r="U5" s="17"/>
      <c r="V5" s="17"/>
      <c r="W5" s="17"/>
      <c r="X5" s="17"/>
      <c r="Y5" s="17"/>
      <c r="Z5" s="17"/>
      <c r="AA5" s="17"/>
      <c r="AB5" s="17"/>
      <c r="AC5" s="17"/>
      <c r="AD5" s="17"/>
    </row>
    <row r="6" spans="1:36" s="12" customFormat="1" ht="15">
      <c r="A6" s="17"/>
      <c r="B6" s="13" t="str">
        <f>CAPA!D8</f>
        <v>JULHO DE 2026</v>
      </c>
      <c r="C6" s="116"/>
      <c r="D6" s="28"/>
      <c r="E6" s="18"/>
      <c r="F6" s="17"/>
      <c r="G6" s="17"/>
      <c r="H6" s="17"/>
      <c r="I6" s="161"/>
      <c r="J6" s="17"/>
      <c r="K6" s="17"/>
      <c r="L6" s="17"/>
      <c r="M6" s="17"/>
      <c r="N6" s="17"/>
      <c r="O6" s="17"/>
      <c r="P6" s="17"/>
      <c r="Q6" s="17"/>
      <c r="R6" s="17"/>
      <c r="S6" s="17"/>
      <c r="T6" s="326"/>
      <c r="U6" s="17"/>
      <c r="V6" s="17"/>
      <c r="W6" s="17"/>
      <c r="X6" s="17"/>
      <c r="Y6" s="17"/>
      <c r="Z6" s="17"/>
      <c r="AA6" s="17"/>
      <c r="AB6" s="17"/>
      <c r="AC6" s="17"/>
      <c r="AD6" s="17"/>
    </row>
    <row r="7" spans="1:36">
      <c r="A7" s="14"/>
      <c r="B7" s="15"/>
      <c r="C7" s="15"/>
      <c r="D7" s="14"/>
      <c r="E7" s="14"/>
      <c r="F7" s="14"/>
      <c r="G7" s="14"/>
      <c r="H7" s="14"/>
      <c r="I7" s="15"/>
      <c r="J7" s="14"/>
      <c r="K7" s="14"/>
      <c r="L7" s="14"/>
      <c r="M7" s="14"/>
      <c r="N7" s="14"/>
      <c r="O7" s="14"/>
      <c r="P7" s="14"/>
      <c r="Q7" s="14"/>
      <c r="R7" s="14"/>
      <c r="S7" s="14"/>
      <c r="T7" s="14"/>
      <c r="U7" s="125"/>
      <c r="V7" s="14"/>
      <c r="W7" s="14"/>
      <c r="X7" s="14"/>
      <c r="Y7" s="14"/>
      <c r="Z7" s="14"/>
      <c r="AA7" s="14"/>
      <c r="AB7" s="14"/>
      <c r="AC7" s="14"/>
      <c r="AD7" s="14"/>
    </row>
    <row r="8" spans="1:36" ht="18" customHeight="1">
      <c r="A8" s="14"/>
      <c r="B8" s="863" t="s">
        <v>89</v>
      </c>
      <c r="C8" s="793" t="s">
        <v>65</v>
      </c>
      <c r="D8" s="793" t="s">
        <v>21</v>
      </c>
      <c r="E8" s="793" t="s">
        <v>90</v>
      </c>
      <c r="F8" s="793" t="s">
        <v>91</v>
      </c>
      <c r="G8" s="793" t="s">
        <v>413</v>
      </c>
      <c r="H8" s="793" t="s">
        <v>115</v>
      </c>
      <c r="I8" s="797" t="s">
        <v>12</v>
      </c>
      <c r="J8" s="862"/>
      <c r="K8" s="862"/>
      <c r="L8" s="862"/>
      <c r="M8" s="797" t="s">
        <v>93</v>
      </c>
      <c r="N8" s="862"/>
      <c r="O8" s="862"/>
      <c r="P8" s="793" t="s">
        <v>165</v>
      </c>
      <c r="Q8" s="793" t="s">
        <v>95</v>
      </c>
      <c r="R8" s="797" t="s">
        <v>162</v>
      </c>
      <c r="S8" s="797" t="s">
        <v>163</v>
      </c>
      <c r="T8" s="797" t="s">
        <v>13</v>
      </c>
      <c r="U8" s="862"/>
      <c r="V8" s="797" t="s">
        <v>67</v>
      </c>
      <c r="W8" s="797" t="s">
        <v>54</v>
      </c>
      <c r="X8" s="862"/>
      <c r="Y8" s="793" t="s">
        <v>14</v>
      </c>
      <c r="Z8" s="793" t="s">
        <v>156</v>
      </c>
      <c r="AA8" s="793" t="s">
        <v>97</v>
      </c>
      <c r="AB8" s="856" t="s">
        <v>100</v>
      </c>
      <c r="AC8" s="856" t="s">
        <v>99</v>
      </c>
      <c r="AD8" s="859" t="s">
        <v>24</v>
      </c>
      <c r="AE8" s="14"/>
      <c r="AF8" s="14"/>
      <c r="AG8" s="14"/>
      <c r="AH8" s="14"/>
      <c r="AI8" s="14"/>
      <c r="AJ8" s="14"/>
    </row>
    <row r="9" spans="1:36" ht="15.75" customHeight="1">
      <c r="A9" s="14"/>
      <c r="B9" s="864"/>
      <c r="C9" s="830"/>
      <c r="D9" s="830"/>
      <c r="E9" s="830"/>
      <c r="F9" s="830"/>
      <c r="G9" s="830"/>
      <c r="H9" s="830"/>
      <c r="I9" s="830" t="s">
        <v>20</v>
      </c>
      <c r="J9" s="830" t="s">
        <v>116</v>
      </c>
      <c r="K9" s="830" t="s">
        <v>92</v>
      </c>
      <c r="L9" s="866" t="s">
        <v>94</v>
      </c>
      <c r="M9" s="830" t="s">
        <v>55</v>
      </c>
      <c r="N9" s="830" t="s">
        <v>56</v>
      </c>
      <c r="O9" s="830" t="s">
        <v>102</v>
      </c>
      <c r="P9" s="830"/>
      <c r="Q9" s="830"/>
      <c r="R9" s="810"/>
      <c r="S9" s="810"/>
      <c r="T9" s="810" t="s">
        <v>62</v>
      </c>
      <c r="U9" s="810" t="s">
        <v>53</v>
      </c>
      <c r="V9" s="810"/>
      <c r="W9" s="810" t="s">
        <v>62</v>
      </c>
      <c r="X9" s="810" t="s">
        <v>63</v>
      </c>
      <c r="Y9" s="830"/>
      <c r="Z9" s="830"/>
      <c r="AA9" s="830"/>
      <c r="AB9" s="857"/>
      <c r="AC9" s="857"/>
      <c r="AD9" s="860"/>
      <c r="AE9" s="14"/>
      <c r="AF9" s="14"/>
      <c r="AG9" s="14"/>
      <c r="AH9" s="14"/>
      <c r="AI9" s="14"/>
      <c r="AJ9" s="14"/>
    </row>
    <row r="10" spans="1:36">
      <c r="A10" s="14"/>
      <c r="B10" s="865"/>
      <c r="C10" s="794"/>
      <c r="D10" s="794"/>
      <c r="E10" s="794"/>
      <c r="F10" s="794"/>
      <c r="G10" s="794"/>
      <c r="H10" s="794"/>
      <c r="I10" s="794"/>
      <c r="J10" s="794"/>
      <c r="K10" s="794"/>
      <c r="L10" s="794"/>
      <c r="M10" s="794"/>
      <c r="N10" s="794"/>
      <c r="O10" s="794"/>
      <c r="P10" s="794"/>
      <c r="Q10" s="794"/>
      <c r="R10" s="826"/>
      <c r="S10" s="826"/>
      <c r="T10" s="826"/>
      <c r="U10" s="826"/>
      <c r="V10" s="826"/>
      <c r="W10" s="826"/>
      <c r="X10" s="826"/>
      <c r="Y10" s="794"/>
      <c r="Z10" s="794"/>
      <c r="AA10" s="794"/>
      <c r="AB10" s="858"/>
      <c r="AC10" s="858"/>
      <c r="AD10" s="861"/>
      <c r="AE10" s="14"/>
      <c r="AF10" s="14"/>
      <c r="AG10" s="14"/>
      <c r="AH10" s="14"/>
      <c r="AI10" s="14"/>
      <c r="AJ10" s="14"/>
    </row>
    <row r="11" spans="1:36" s="561" customFormat="1" ht="24.75" customHeight="1">
      <c r="A11" s="562"/>
      <c r="B11" s="337">
        <v>12084</v>
      </c>
      <c r="C11" s="608" t="s">
        <v>80</v>
      </c>
      <c r="D11" s="609" t="s">
        <v>81</v>
      </c>
      <c r="E11" s="563">
        <v>2611606</v>
      </c>
      <c r="F11" s="610" t="s">
        <v>231</v>
      </c>
      <c r="G11" s="337" t="s">
        <v>434</v>
      </c>
      <c r="H11" s="566" t="s">
        <v>232</v>
      </c>
      <c r="I11" s="563" t="s">
        <v>30</v>
      </c>
      <c r="J11" s="566" t="s">
        <v>135</v>
      </c>
      <c r="K11" s="563" t="s">
        <v>124</v>
      </c>
      <c r="L11" s="337" t="s">
        <v>120</v>
      </c>
      <c r="M11" s="551">
        <v>46219</v>
      </c>
      <c r="N11" s="552">
        <f t="shared" ref="N11:N25" si="0">M11+O11-1</f>
        <v>46220</v>
      </c>
      <c r="O11" s="563">
        <v>2</v>
      </c>
      <c r="P11" s="563">
        <v>1</v>
      </c>
      <c r="Q11" s="567">
        <f>360*2</f>
        <v>720</v>
      </c>
      <c r="R11" s="568">
        <f t="shared" ref="R11:R25" si="1">Q11*P11*O11</f>
        <v>1440</v>
      </c>
      <c r="S11" s="568">
        <v>2</v>
      </c>
      <c r="T11" s="569">
        <v>2649.86</v>
      </c>
      <c r="U11" s="570">
        <f>T11*S11</f>
        <v>5299.72</v>
      </c>
      <c r="V11" s="611">
        <v>0.15</v>
      </c>
      <c r="W11" s="569">
        <f t="shared" ref="W11:W25" si="2">T11-T11*V11</f>
        <v>2252.3810000000003</v>
      </c>
      <c r="X11" s="570">
        <f t="shared" ref="X11:X25" si="3">U11*(1-V11)</f>
        <v>4504.7619999999997</v>
      </c>
      <c r="Y11" s="569">
        <f t="shared" ref="Y11:Y34" si="4">X11*0.95</f>
        <v>4279.5238999999992</v>
      </c>
      <c r="Z11" s="612">
        <v>252578</v>
      </c>
      <c r="AA11" s="340">
        <f t="shared" ref="AA11:AA25" si="5">R11</f>
        <v>1440</v>
      </c>
      <c r="AB11" s="334">
        <f>X11/(AA11)</f>
        <v>3.1283069444444442</v>
      </c>
      <c r="AC11" s="335">
        <f>X11/(AA11)*1000</f>
        <v>3128.3069444444441</v>
      </c>
      <c r="AD11" s="563" t="s">
        <v>31</v>
      </c>
      <c r="AE11" s="562"/>
      <c r="AF11" s="562"/>
      <c r="AG11" s="572"/>
    </row>
    <row r="12" spans="1:36" s="561" customFormat="1" ht="24.75" customHeight="1">
      <c r="A12" s="562"/>
      <c r="B12" s="337">
        <v>12084</v>
      </c>
      <c r="C12" s="563" t="s">
        <v>80</v>
      </c>
      <c r="D12" s="564" t="s">
        <v>81</v>
      </c>
      <c r="E12" s="563">
        <v>2611606</v>
      </c>
      <c r="F12" s="610" t="s">
        <v>231</v>
      </c>
      <c r="G12" s="337" t="s">
        <v>434</v>
      </c>
      <c r="H12" s="566" t="s">
        <v>233</v>
      </c>
      <c r="I12" s="563" t="s">
        <v>30</v>
      </c>
      <c r="J12" s="566" t="s">
        <v>135</v>
      </c>
      <c r="K12" s="563" t="s">
        <v>124</v>
      </c>
      <c r="L12" s="337" t="s">
        <v>120</v>
      </c>
      <c r="M12" s="551">
        <v>46219</v>
      </c>
      <c r="N12" s="552">
        <f t="shared" si="0"/>
        <v>46220</v>
      </c>
      <c r="O12" s="563">
        <v>2</v>
      </c>
      <c r="P12" s="563">
        <v>1</v>
      </c>
      <c r="Q12" s="567">
        <f>360*2</f>
        <v>720</v>
      </c>
      <c r="R12" s="568">
        <f t="shared" si="1"/>
        <v>1440</v>
      </c>
      <c r="S12" s="568">
        <v>2</v>
      </c>
      <c r="T12" s="569">
        <v>2649.86</v>
      </c>
      <c r="U12" s="570">
        <v>5299.72</v>
      </c>
      <c r="V12" s="611">
        <v>0.15</v>
      </c>
      <c r="W12" s="569">
        <f t="shared" si="2"/>
        <v>2252.3810000000003</v>
      </c>
      <c r="X12" s="570">
        <f t="shared" si="3"/>
        <v>4504.7619999999997</v>
      </c>
      <c r="Y12" s="569">
        <f t="shared" si="4"/>
        <v>4279.5238999999992</v>
      </c>
      <c r="Z12" s="612">
        <v>209499</v>
      </c>
      <c r="AA12" s="340">
        <f t="shared" si="5"/>
        <v>1440</v>
      </c>
      <c r="AB12" s="334">
        <f t="shared" ref="AB12:AB13" si="6">X12/(AA12)</f>
        <v>3.1283069444444442</v>
      </c>
      <c r="AC12" s="335">
        <f t="shared" ref="AC12:AC13" si="7">X12/(AA12)*1000</f>
        <v>3128.3069444444441</v>
      </c>
      <c r="AD12" s="563" t="s">
        <v>31</v>
      </c>
      <c r="AE12" s="562"/>
      <c r="AF12" s="562"/>
      <c r="AG12" s="572"/>
    </row>
    <row r="13" spans="1:36" s="561" customFormat="1" ht="24.75" customHeight="1">
      <c r="A13" s="562"/>
      <c r="B13" s="337">
        <v>12084</v>
      </c>
      <c r="C13" s="563" t="s">
        <v>80</v>
      </c>
      <c r="D13" s="564" t="s">
        <v>81</v>
      </c>
      <c r="E13" s="563">
        <v>2611606</v>
      </c>
      <c r="F13" s="610" t="s">
        <v>231</v>
      </c>
      <c r="G13" s="337" t="s">
        <v>434</v>
      </c>
      <c r="H13" s="566" t="s">
        <v>234</v>
      </c>
      <c r="I13" s="563" t="s">
        <v>30</v>
      </c>
      <c r="J13" s="566" t="s">
        <v>135</v>
      </c>
      <c r="K13" s="563" t="s">
        <v>124</v>
      </c>
      <c r="L13" s="337" t="s">
        <v>120</v>
      </c>
      <c r="M13" s="551">
        <v>46219</v>
      </c>
      <c r="N13" s="552">
        <f t="shared" ref="N13:N16" si="8">M13+O13-1</f>
        <v>46220</v>
      </c>
      <c r="O13" s="563">
        <v>2</v>
      </c>
      <c r="P13" s="563">
        <v>1</v>
      </c>
      <c r="Q13" s="567">
        <f>360*2</f>
        <v>720</v>
      </c>
      <c r="R13" s="568">
        <f t="shared" ref="R13:R16" si="9">Q13*P13*O13</f>
        <v>1440</v>
      </c>
      <c r="S13" s="568">
        <v>2</v>
      </c>
      <c r="T13" s="569">
        <v>2649.86</v>
      </c>
      <c r="U13" s="570">
        <v>5299.72</v>
      </c>
      <c r="V13" s="611">
        <v>0.15</v>
      </c>
      <c r="W13" s="569">
        <f t="shared" si="2"/>
        <v>2252.3810000000003</v>
      </c>
      <c r="X13" s="570">
        <f t="shared" si="3"/>
        <v>4504.7619999999997</v>
      </c>
      <c r="Y13" s="569">
        <f t="shared" ref="Y13:Y16" si="10">X13*0.95</f>
        <v>4279.5238999999992</v>
      </c>
      <c r="Z13" s="612">
        <v>70000</v>
      </c>
      <c r="AA13" s="340">
        <f t="shared" si="5"/>
        <v>1440</v>
      </c>
      <c r="AB13" s="334">
        <f t="shared" si="6"/>
        <v>3.1283069444444442</v>
      </c>
      <c r="AC13" s="335">
        <f t="shared" si="7"/>
        <v>3128.3069444444441</v>
      </c>
      <c r="AD13" s="563" t="s">
        <v>31</v>
      </c>
      <c r="AE13" s="562"/>
      <c r="AF13" s="562"/>
      <c r="AG13" s="572"/>
    </row>
    <row r="14" spans="1:36" s="561" customFormat="1" ht="24.75" customHeight="1">
      <c r="A14" s="562"/>
      <c r="B14" s="337">
        <v>82219</v>
      </c>
      <c r="C14" s="563" t="s">
        <v>80</v>
      </c>
      <c r="D14" s="564" t="s">
        <v>81</v>
      </c>
      <c r="E14" s="563">
        <v>2611606</v>
      </c>
      <c r="F14" s="610" t="s">
        <v>589</v>
      </c>
      <c r="G14" s="337"/>
      <c r="H14" s="566" t="s">
        <v>590</v>
      </c>
      <c r="I14" s="563" t="s">
        <v>30</v>
      </c>
      <c r="J14" s="566" t="s">
        <v>135</v>
      </c>
      <c r="K14" s="563" t="s">
        <v>124</v>
      </c>
      <c r="L14" s="337" t="s">
        <v>120</v>
      </c>
      <c r="M14" s="551">
        <v>46219</v>
      </c>
      <c r="N14" s="552">
        <f t="shared" si="8"/>
        <v>46220</v>
      </c>
      <c r="O14" s="563">
        <v>2</v>
      </c>
      <c r="P14" s="563">
        <v>1</v>
      </c>
      <c r="Q14" s="567">
        <v>945</v>
      </c>
      <c r="R14" s="568">
        <f t="shared" si="9"/>
        <v>1890</v>
      </c>
      <c r="S14" s="568">
        <v>1</v>
      </c>
      <c r="T14" s="569">
        <f>27001*0.7/7*O14</f>
        <v>5400.1999999999989</v>
      </c>
      <c r="U14" s="570">
        <f t="shared" ref="U14:U22" si="11">T14</f>
        <v>5400.1999999999989</v>
      </c>
      <c r="V14" s="611">
        <v>0</v>
      </c>
      <c r="W14" s="569">
        <f t="shared" si="2"/>
        <v>5400.1999999999989</v>
      </c>
      <c r="X14" s="570">
        <f t="shared" si="3"/>
        <v>5400.1999999999989</v>
      </c>
      <c r="Y14" s="569">
        <f t="shared" si="10"/>
        <v>5130.1899999999987</v>
      </c>
      <c r="Z14" s="612">
        <v>70000</v>
      </c>
      <c r="AA14" s="340">
        <f t="shared" si="5"/>
        <v>1890</v>
      </c>
      <c r="AB14" s="334">
        <f t="shared" ref="AB14:AB25" si="12">X14/(AA14+AA16)</f>
        <v>1.85573883161512</v>
      </c>
      <c r="AC14" s="335">
        <f t="shared" ref="AC14:AC25" si="13">X14/(AA14+AA16)*1000</f>
        <v>1855.73883161512</v>
      </c>
      <c r="AD14" s="563" t="s">
        <v>109</v>
      </c>
      <c r="AE14" s="562"/>
      <c r="AF14" s="562"/>
      <c r="AG14" s="572"/>
    </row>
    <row r="15" spans="1:36" s="561" customFormat="1" ht="24.75" customHeight="1">
      <c r="A15" s="562"/>
      <c r="B15" s="337">
        <v>82219</v>
      </c>
      <c r="C15" s="563" t="s">
        <v>80</v>
      </c>
      <c r="D15" s="564" t="s">
        <v>81</v>
      </c>
      <c r="E15" s="563">
        <v>2611606</v>
      </c>
      <c r="F15" s="610" t="s">
        <v>589</v>
      </c>
      <c r="G15" s="337"/>
      <c r="H15" s="596" t="s">
        <v>591</v>
      </c>
      <c r="I15" s="563" t="s">
        <v>30</v>
      </c>
      <c r="J15" s="566" t="s">
        <v>135</v>
      </c>
      <c r="K15" s="563" t="s">
        <v>124</v>
      </c>
      <c r="L15" s="337" t="s">
        <v>120</v>
      </c>
      <c r="M15" s="551">
        <v>46219</v>
      </c>
      <c r="N15" s="552">
        <f t="shared" si="8"/>
        <v>46220</v>
      </c>
      <c r="O15" s="563">
        <v>2</v>
      </c>
      <c r="P15" s="563">
        <v>1</v>
      </c>
      <c r="Q15" s="567">
        <v>945</v>
      </c>
      <c r="R15" s="568">
        <f t="shared" si="9"/>
        <v>1890</v>
      </c>
      <c r="S15" s="568">
        <v>1</v>
      </c>
      <c r="T15" s="569">
        <f>27001*0.7/7*O15</f>
        <v>5400.1999999999989</v>
      </c>
      <c r="U15" s="570">
        <f t="shared" si="11"/>
        <v>5400.1999999999989</v>
      </c>
      <c r="V15" s="611">
        <v>0</v>
      </c>
      <c r="W15" s="569">
        <f t="shared" si="2"/>
        <v>5400.1999999999989</v>
      </c>
      <c r="X15" s="570">
        <f t="shared" si="3"/>
        <v>5400.1999999999989</v>
      </c>
      <c r="Y15" s="569">
        <f t="shared" si="10"/>
        <v>5130.1899999999987</v>
      </c>
      <c r="Z15" s="612">
        <v>70000</v>
      </c>
      <c r="AA15" s="340">
        <f t="shared" si="5"/>
        <v>1890</v>
      </c>
      <c r="AB15" s="334">
        <f>X15/(AA15+AA23)</f>
        <v>0.83208012326656378</v>
      </c>
      <c r="AC15" s="335">
        <f>X15/(AA15+AA23)*1000</f>
        <v>832.08012326656376</v>
      </c>
      <c r="AD15" s="563" t="s">
        <v>109</v>
      </c>
      <c r="AE15" s="562"/>
      <c r="AF15" s="562"/>
      <c r="AG15" s="572"/>
    </row>
    <row r="16" spans="1:36" s="342" customFormat="1" ht="24.75" customHeight="1">
      <c r="A16" s="336"/>
      <c r="B16" s="337">
        <v>82219</v>
      </c>
      <c r="C16" s="337" t="s">
        <v>80</v>
      </c>
      <c r="D16" s="613" t="s">
        <v>81</v>
      </c>
      <c r="E16" s="337">
        <v>2611606</v>
      </c>
      <c r="F16" s="610" t="s">
        <v>589</v>
      </c>
      <c r="G16" s="337"/>
      <c r="H16" s="596" t="s">
        <v>592</v>
      </c>
      <c r="I16" s="337" t="s">
        <v>30</v>
      </c>
      <c r="J16" s="596" t="s">
        <v>135</v>
      </c>
      <c r="K16" s="337" t="s">
        <v>124</v>
      </c>
      <c r="L16" s="337" t="s">
        <v>120</v>
      </c>
      <c r="M16" s="551">
        <v>46219</v>
      </c>
      <c r="N16" s="614">
        <f t="shared" si="8"/>
        <v>46220</v>
      </c>
      <c r="O16" s="337">
        <v>2</v>
      </c>
      <c r="P16" s="337">
        <v>1</v>
      </c>
      <c r="Q16" s="567">
        <v>510</v>
      </c>
      <c r="R16" s="601">
        <f t="shared" si="9"/>
        <v>1020</v>
      </c>
      <c r="S16" s="601">
        <v>1</v>
      </c>
      <c r="T16" s="569">
        <f t="shared" ref="T16:T22" si="14">31913*0.7/7*O16</f>
        <v>6382.5999999999995</v>
      </c>
      <c r="U16" s="570">
        <f t="shared" si="11"/>
        <v>6382.5999999999995</v>
      </c>
      <c r="V16" s="611">
        <v>0</v>
      </c>
      <c r="W16" s="338">
        <f t="shared" si="2"/>
        <v>6382.5999999999995</v>
      </c>
      <c r="X16" s="339">
        <f t="shared" si="3"/>
        <v>6382.5999999999995</v>
      </c>
      <c r="Y16" s="338">
        <f t="shared" si="10"/>
        <v>6063.4699999999993</v>
      </c>
      <c r="Z16" s="340">
        <f>Z14</f>
        <v>70000</v>
      </c>
      <c r="AA16" s="340">
        <f t="shared" si="5"/>
        <v>1020</v>
      </c>
      <c r="AB16" s="334">
        <f>X16/(AA16+AA24)</f>
        <v>1.135693950177936</v>
      </c>
      <c r="AC16" s="335">
        <f>X16/(AA16+AA24)*1000</f>
        <v>1135.6939501779359</v>
      </c>
      <c r="AD16" s="563" t="s">
        <v>109</v>
      </c>
      <c r="AE16" s="336"/>
      <c r="AF16" s="336"/>
      <c r="AG16" s="341"/>
    </row>
    <row r="17" spans="1:36" s="561" customFormat="1" ht="24.75" customHeight="1">
      <c r="A17" s="562"/>
      <c r="B17" s="337">
        <v>82219</v>
      </c>
      <c r="C17" s="563" t="s">
        <v>80</v>
      </c>
      <c r="D17" s="564" t="s">
        <v>81</v>
      </c>
      <c r="E17" s="563">
        <v>2611606</v>
      </c>
      <c r="F17" s="767" t="s">
        <v>589</v>
      </c>
      <c r="G17" s="337"/>
      <c r="H17" s="566" t="s">
        <v>688</v>
      </c>
      <c r="I17" s="563" t="s">
        <v>30</v>
      </c>
      <c r="J17" s="566" t="s">
        <v>135</v>
      </c>
      <c r="K17" s="563" t="s">
        <v>124</v>
      </c>
      <c r="L17" s="337" t="s">
        <v>120</v>
      </c>
      <c r="M17" s="551">
        <v>46219</v>
      </c>
      <c r="N17" s="552">
        <f t="shared" ref="N17:N19" si="15">M17+O17-1</f>
        <v>46220</v>
      </c>
      <c r="O17" s="563">
        <v>2</v>
      </c>
      <c r="P17" s="563">
        <v>1</v>
      </c>
      <c r="Q17" s="567">
        <v>510</v>
      </c>
      <c r="R17" s="568">
        <f t="shared" ref="R17:R19" si="16">Q17*P17*O17</f>
        <v>1020</v>
      </c>
      <c r="S17" s="568">
        <v>1</v>
      </c>
      <c r="T17" s="569">
        <f t="shared" si="14"/>
        <v>6382.5999999999995</v>
      </c>
      <c r="U17" s="570">
        <f t="shared" si="11"/>
        <v>6382.5999999999995</v>
      </c>
      <c r="V17" s="611">
        <v>0</v>
      </c>
      <c r="W17" s="569">
        <f t="shared" si="2"/>
        <v>6382.5999999999995</v>
      </c>
      <c r="X17" s="570">
        <f t="shared" si="3"/>
        <v>6382.5999999999995</v>
      </c>
      <c r="Y17" s="569">
        <f t="shared" ref="Y17:Y19" si="17">X17*0.95</f>
        <v>6063.4699999999993</v>
      </c>
      <c r="Z17" s="612">
        <v>70000</v>
      </c>
      <c r="AA17" s="340">
        <f t="shared" si="5"/>
        <v>1020</v>
      </c>
      <c r="AB17" s="334">
        <f t="shared" ref="AB17" si="18">X17/(AA17+AA19)</f>
        <v>3.1287254901960782</v>
      </c>
      <c r="AC17" s="335">
        <f t="shared" ref="AC17" si="19">X17/(AA17+AA19)*1000</f>
        <v>3128.7254901960782</v>
      </c>
      <c r="AD17" s="563" t="s">
        <v>109</v>
      </c>
      <c r="AE17" s="562"/>
      <c r="AF17" s="562"/>
      <c r="AG17" s="572"/>
    </row>
    <row r="18" spans="1:36" s="561" customFormat="1" ht="24.75" customHeight="1">
      <c r="A18" s="562"/>
      <c r="B18" s="337">
        <v>82219</v>
      </c>
      <c r="C18" s="563" t="s">
        <v>80</v>
      </c>
      <c r="D18" s="564" t="s">
        <v>81</v>
      </c>
      <c r="E18" s="563">
        <v>2611606</v>
      </c>
      <c r="F18" s="767" t="s">
        <v>589</v>
      </c>
      <c r="G18" s="337"/>
      <c r="H18" s="596" t="s">
        <v>689</v>
      </c>
      <c r="I18" s="563" t="s">
        <v>30</v>
      </c>
      <c r="J18" s="566" t="s">
        <v>135</v>
      </c>
      <c r="K18" s="563" t="s">
        <v>124</v>
      </c>
      <c r="L18" s="337" t="s">
        <v>120</v>
      </c>
      <c r="M18" s="551">
        <v>46219</v>
      </c>
      <c r="N18" s="552">
        <f t="shared" si="15"/>
        <v>46220</v>
      </c>
      <c r="O18" s="563">
        <v>2</v>
      </c>
      <c r="P18" s="563">
        <v>1</v>
      </c>
      <c r="Q18" s="567">
        <v>510</v>
      </c>
      <c r="R18" s="568">
        <f t="shared" si="16"/>
        <v>1020</v>
      </c>
      <c r="S18" s="568">
        <v>1</v>
      </c>
      <c r="T18" s="569">
        <f t="shared" si="14"/>
        <v>6382.5999999999995</v>
      </c>
      <c r="U18" s="570">
        <f t="shared" si="11"/>
        <v>6382.5999999999995</v>
      </c>
      <c r="V18" s="611">
        <v>0</v>
      </c>
      <c r="W18" s="569">
        <f t="shared" si="2"/>
        <v>6382.5999999999995</v>
      </c>
      <c r="X18" s="570">
        <f t="shared" si="3"/>
        <v>6382.5999999999995</v>
      </c>
      <c r="Y18" s="569">
        <f t="shared" si="17"/>
        <v>6063.4699999999993</v>
      </c>
      <c r="Z18" s="612">
        <v>70000</v>
      </c>
      <c r="AA18" s="340">
        <f t="shared" si="5"/>
        <v>1020</v>
      </c>
      <c r="AB18" s="334">
        <f>X18/(AA18+AA26)</f>
        <v>6.2574509803921563</v>
      </c>
      <c r="AC18" s="335">
        <f>X18/(AA18+AA26)*1000</f>
        <v>6257.4509803921565</v>
      </c>
      <c r="AD18" s="563" t="s">
        <v>109</v>
      </c>
      <c r="AE18" s="562"/>
      <c r="AF18" s="562"/>
      <c r="AG18" s="572"/>
    </row>
    <row r="19" spans="1:36" s="342" customFormat="1" ht="24.75" customHeight="1">
      <c r="A19" s="336"/>
      <c r="B19" s="337">
        <v>82219</v>
      </c>
      <c r="C19" s="337" t="s">
        <v>80</v>
      </c>
      <c r="D19" s="613" t="s">
        <v>81</v>
      </c>
      <c r="E19" s="337">
        <v>2611606</v>
      </c>
      <c r="F19" s="767" t="s">
        <v>589</v>
      </c>
      <c r="G19" s="337"/>
      <c r="H19" s="596" t="s">
        <v>690</v>
      </c>
      <c r="I19" s="337" t="s">
        <v>30</v>
      </c>
      <c r="J19" s="596" t="s">
        <v>135</v>
      </c>
      <c r="K19" s="337" t="s">
        <v>124</v>
      </c>
      <c r="L19" s="337" t="s">
        <v>120</v>
      </c>
      <c r="M19" s="551">
        <v>46219</v>
      </c>
      <c r="N19" s="614">
        <f t="shared" si="15"/>
        <v>46220</v>
      </c>
      <c r="O19" s="337">
        <v>2</v>
      </c>
      <c r="P19" s="337">
        <v>1</v>
      </c>
      <c r="Q19" s="567">
        <v>510</v>
      </c>
      <c r="R19" s="601">
        <f t="shared" si="16"/>
        <v>1020</v>
      </c>
      <c r="S19" s="601">
        <v>1</v>
      </c>
      <c r="T19" s="569">
        <f t="shared" si="14"/>
        <v>6382.5999999999995</v>
      </c>
      <c r="U19" s="570">
        <f t="shared" si="11"/>
        <v>6382.5999999999995</v>
      </c>
      <c r="V19" s="611">
        <v>0</v>
      </c>
      <c r="W19" s="338">
        <f t="shared" si="2"/>
        <v>6382.5999999999995</v>
      </c>
      <c r="X19" s="339">
        <f t="shared" si="3"/>
        <v>6382.5999999999995</v>
      </c>
      <c r="Y19" s="338">
        <f t="shared" si="17"/>
        <v>6063.4699999999993</v>
      </c>
      <c r="Z19" s="340">
        <f>Z17</f>
        <v>70000</v>
      </c>
      <c r="AA19" s="340">
        <f t="shared" si="5"/>
        <v>1020</v>
      </c>
      <c r="AB19" s="334">
        <f>X19/(AA19+AA27)</f>
        <v>1.8662573099415203</v>
      </c>
      <c r="AC19" s="335">
        <f>X19/(AA19+AA27)*1000</f>
        <v>1866.2573099415204</v>
      </c>
      <c r="AD19" s="563" t="s">
        <v>109</v>
      </c>
      <c r="AE19" s="336"/>
      <c r="AF19" s="336"/>
      <c r="AG19" s="341"/>
    </row>
    <row r="20" spans="1:36" s="561" customFormat="1" ht="24.75" customHeight="1">
      <c r="A20" s="562"/>
      <c r="B20" s="337">
        <v>82219</v>
      </c>
      <c r="C20" s="563" t="s">
        <v>80</v>
      </c>
      <c r="D20" s="564" t="s">
        <v>81</v>
      </c>
      <c r="E20" s="563">
        <v>2611606</v>
      </c>
      <c r="F20" s="767" t="s">
        <v>589</v>
      </c>
      <c r="G20" s="337"/>
      <c r="H20" s="566" t="s">
        <v>691</v>
      </c>
      <c r="I20" s="563" t="s">
        <v>30</v>
      </c>
      <c r="J20" s="566" t="s">
        <v>135</v>
      </c>
      <c r="K20" s="563" t="s">
        <v>124</v>
      </c>
      <c r="L20" s="337" t="s">
        <v>120</v>
      </c>
      <c r="M20" s="551">
        <v>46219</v>
      </c>
      <c r="N20" s="552">
        <f t="shared" ref="N20:N22" si="20">M20+O20-1</f>
        <v>46220</v>
      </c>
      <c r="O20" s="563">
        <v>2</v>
      </c>
      <c r="P20" s="563">
        <v>1</v>
      </c>
      <c r="Q20" s="567">
        <v>510</v>
      </c>
      <c r="R20" s="568">
        <f t="shared" ref="R20:R22" si="21">Q20*P20*O20</f>
        <v>1020</v>
      </c>
      <c r="S20" s="568">
        <v>1</v>
      </c>
      <c r="T20" s="569">
        <f t="shared" si="14"/>
        <v>6382.5999999999995</v>
      </c>
      <c r="U20" s="570">
        <f t="shared" si="11"/>
        <v>6382.5999999999995</v>
      </c>
      <c r="V20" s="611">
        <v>0</v>
      </c>
      <c r="W20" s="569">
        <f t="shared" si="2"/>
        <v>6382.5999999999995</v>
      </c>
      <c r="X20" s="570">
        <f t="shared" si="3"/>
        <v>6382.5999999999995</v>
      </c>
      <c r="Y20" s="569">
        <f t="shared" ref="Y20:Y22" si="22">X20*0.95</f>
        <v>6063.4699999999993</v>
      </c>
      <c r="Z20" s="612">
        <v>70000</v>
      </c>
      <c r="AA20" s="340">
        <f t="shared" si="5"/>
        <v>1020</v>
      </c>
      <c r="AB20" s="334">
        <f t="shared" ref="AB20" si="23">X20/(AA20+AA22)</f>
        <v>3.1287254901960782</v>
      </c>
      <c r="AC20" s="335">
        <f t="shared" ref="AC20" si="24">X20/(AA20+AA22)*1000</f>
        <v>3128.7254901960782</v>
      </c>
      <c r="AD20" s="563" t="s">
        <v>109</v>
      </c>
      <c r="AE20" s="562"/>
      <c r="AF20" s="562"/>
      <c r="AG20" s="572"/>
    </row>
    <row r="21" spans="1:36" s="561" customFormat="1" ht="24.75" customHeight="1">
      <c r="A21" s="562"/>
      <c r="B21" s="337">
        <v>82219</v>
      </c>
      <c r="C21" s="563" t="s">
        <v>80</v>
      </c>
      <c r="D21" s="564" t="s">
        <v>81</v>
      </c>
      <c r="E21" s="563">
        <v>2611606</v>
      </c>
      <c r="F21" s="767" t="s">
        <v>589</v>
      </c>
      <c r="G21" s="337"/>
      <c r="H21" s="596" t="s">
        <v>692</v>
      </c>
      <c r="I21" s="563" t="s">
        <v>30</v>
      </c>
      <c r="J21" s="566" t="s">
        <v>135</v>
      </c>
      <c r="K21" s="563" t="s">
        <v>124</v>
      </c>
      <c r="L21" s="337" t="s">
        <v>120</v>
      </c>
      <c r="M21" s="551">
        <v>46219</v>
      </c>
      <c r="N21" s="552">
        <f t="shared" si="20"/>
        <v>46220</v>
      </c>
      <c r="O21" s="563">
        <v>2</v>
      </c>
      <c r="P21" s="563">
        <v>1</v>
      </c>
      <c r="Q21" s="567">
        <v>510</v>
      </c>
      <c r="R21" s="568">
        <f t="shared" si="21"/>
        <v>1020</v>
      </c>
      <c r="S21" s="568">
        <v>1</v>
      </c>
      <c r="T21" s="569">
        <f t="shared" si="14"/>
        <v>6382.5999999999995</v>
      </c>
      <c r="U21" s="570">
        <f t="shared" si="11"/>
        <v>6382.5999999999995</v>
      </c>
      <c r="V21" s="611">
        <v>0</v>
      </c>
      <c r="W21" s="569">
        <f t="shared" si="2"/>
        <v>6382.5999999999995</v>
      </c>
      <c r="X21" s="570">
        <f t="shared" si="3"/>
        <v>6382.5999999999995</v>
      </c>
      <c r="Y21" s="569">
        <f t="shared" si="22"/>
        <v>6063.4699999999993</v>
      </c>
      <c r="Z21" s="612">
        <v>70000</v>
      </c>
      <c r="AA21" s="340">
        <f t="shared" si="5"/>
        <v>1020</v>
      </c>
      <c r="AB21" s="334">
        <f>X21/(AA21+AA29)</f>
        <v>2.594552845528455</v>
      </c>
      <c r="AC21" s="335">
        <f>X21/(AA21+AA29)*1000</f>
        <v>2594.5528455284548</v>
      </c>
      <c r="AD21" s="563" t="s">
        <v>109</v>
      </c>
      <c r="AE21" s="562"/>
      <c r="AF21" s="562"/>
      <c r="AG21" s="572"/>
    </row>
    <row r="22" spans="1:36" s="342" customFormat="1" ht="24.75" customHeight="1">
      <c r="A22" s="336"/>
      <c r="B22" s="337">
        <v>82219</v>
      </c>
      <c r="C22" s="337" t="s">
        <v>80</v>
      </c>
      <c r="D22" s="613" t="s">
        <v>81</v>
      </c>
      <c r="E22" s="337">
        <v>2611606</v>
      </c>
      <c r="F22" s="767" t="s">
        <v>589</v>
      </c>
      <c r="G22" s="337"/>
      <c r="H22" s="596" t="s">
        <v>693</v>
      </c>
      <c r="I22" s="337" t="s">
        <v>30</v>
      </c>
      <c r="J22" s="596" t="s">
        <v>135</v>
      </c>
      <c r="K22" s="337" t="s">
        <v>124</v>
      </c>
      <c r="L22" s="337" t="s">
        <v>120</v>
      </c>
      <c r="M22" s="551">
        <v>46219</v>
      </c>
      <c r="N22" s="614">
        <f t="shared" si="20"/>
        <v>46220</v>
      </c>
      <c r="O22" s="337">
        <v>2</v>
      </c>
      <c r="P22" s="337">
        <v>1</v>
      </c>
      <c r="Q22" s="567">
        <v>510</v>
      </c>
      <c r="R22" s="601">
        <f t="shared" si="21"/>
        <v>1020</v>
      </c>
      <c r="S22" s="601">
        <v>1</v>
      </c>
      <c r="T22" s="569">
        <f t="shared" si="14"/>
        <v>6382.5999999999995</v>
      </c>
      <c r="U22" s="570">
        <f t="shared" si="11"/>
        <v>6382.5999999999995</v>
      </c>
      <c r="V22" s="611">
        <v>0</v>
      </c>
      <c r="W22" s="338">
        <f t="shared" si="2"/>
        <v>6382.5999999999995</v>
      </c>
      <c r="X22" s="339">
        <f t="shared" si="3"/>
        <v>6382.5999999999995</v>
      </c>
      <c r="Y22" s="338">
        <f t="shared" si="22"/>
        <v>6063.4699999999993</v>
      </c>
      <c r="Z22" s="340">
        <f>Z20</f>
        <v>70000</v>
      </c>
      <c r="AA22" s="340">
        <f t="shared" si="5"/>
        <v>1020</v>
      </c>
      <c r="AB22" s="334">
        <f>X22/(AA22+AA30)</f>
        <v>6.2574509803921563</v>
      </c>
      <c r="AC22" s="335">
        <f>X22/(AA22+AA30)*1000</f>
        <v>6257.4509803921565</v>
      </c>
      <c r="AD22" s="563" t="s">
        <v>109</v>
      </c>
      <c r="AE22" s="336"/>
      <c r="AF22" s="336"/>
      <c r="AG22" s="341"/>
    </row>
    <row r="23" spans="1:36" s="561" customFormat="1" ht="24.75" customHeight="1">
      <c r="A23" s="562"/>
      <c r="B23" s="337">
        <v>107541</v>
      </c>
      <c r="C23" s="563" t="s">
        <v>80</v>
      </c>
      <c r="D23" s="564" t="s">
        <v>81</v>
      </c>
      <c r="E23" s="563">
        <v>2611606</v>
      </c>
      <c r="F23" s="610" t="s">
        <v>375</v>
      </c>
      <c r="G23" s="337" t="s">
        <v>429</v>
      </c>
      <c r="H23" s="566" t="s">
        <v>376</v>
      </c>
      <c r="I23" s="563" t="s">
        <v>30</v>
      </c>
      <c r="J23" s="566" t="s">
        <v>135</v>
      </c>
      <c r="K23" s="563" t="s">
        <v>124</v>
      </c>
      <c r="L23" s="337" t="s">
        <v>120</v>
      </c>
      <c r="M23" s="551">
        <v>46219</v>
      </c>
      <c r="N23" s="552">
        <f t="shared" si="0"/>
        <v>46220</v>
      </c>
      <c r="O23" s="563">
        <v>2</v>
      </c>
      <c r="P23" s="563">
        <v>1</v>
      </c>
      <c r="Q23" s="567">
        <v>2300</v>
      </c>
      <c r="R23" s="568">
        <f t="shared" si="1"/>
        <v>4600</v>
      </c>
      <c r="S23" s="568">
        <v>1</v>
      </c>
      <c r="T23" s="569">
        <v>5.4</v>
      </c>
      <c r="U23" s="570">
        <f>T23*R23</f>
        <v>24840</v>
      </c>
      <c r="V23" s="611">
        <v>0.66</v>
      </c>
      <c r="W23" s="569">
        <f t="shared" si="2"/>
        <v>1.8359999999999999</v>
      </c>
      <c r="X23" s="570">
        <f t="shared" si="3"/>
        <v>8445.5999999999985</v>
      </c>
      <c r="Y23" s="569">
        <f t="shared" si="4"/>
        <v>8023.3199999999979</v>
      </c>
      <c r="Z23" s="612">
        <v>70000</v>
      </c>
      <c r="AA23" s="340">
        <f t="shared" si="5"/>
        <v>4600</v>
      </c>
      <c r="AB23" s="334">
        <f t="shared" si="12"/>
        <v>0.91799999999999982</v>
      </c>
      <c r="AC23" s="335">
        <f t="shared" si="13"/>
        <v>917.99999999999977</v>
      </c>
      <c r="AD23" s="563" t="s">
        <v>109</v>
      </c>
      <c r="AE23" s="562"/>
      <c r="AF23" s="562"/>
      <c r="AG23" s="572"/>
    </row>
    <row r="24" spans="1:36" s="561" customFormat="1" ht="24.75" customHeight="1">
      <c r="A24" s="562"/>
      <c r="B24" s="337">
        <v>107541</v>
      </c>
      <c r="C24" s="563" t="s">
        <v>80</v>
      </c>
      <c r="D24" s="564" t="s">
        <v>81</v>
      </c>
      <c r="E24" s="563">
        <v>2611606</v>
      </c>
      <c r="F24" s="610" t="s">
        <v>375</v>
      </c>
      <c r="G24" s="337" t="s">
        <v>429</v>
      </c>
      <c r="H24" s="596" t="s">
        <v>400</v>
      </c>
      <c r="I24" s="563" t="s">
        <v>30</v>
      </c>
      <c r="J24" s="566" t="s">
        <v>135</v>
      </c>
      <c r="K24" s="563" t="s">
        <v>124</v>
      </c>
      <c r="L24" s="337" t="s">
        <v>120</v>
      </c>
      <c r="M24" s="551">
        <v>46219</v>
      </c>
      <c r="N24" s="552">
        <f t="shared" ref="N24" si="25">M24+O24-1</f>
        <v>46220</v>
      </c>
      <c r="O24" s="563">
        <v>2</v>
      </c>
      <c r="P24" s="563">
        <v>1</v>
      </c>
      <c r="Q24" s="567">
        <v>2300</v>
      </c>
      <c r="R24" s="568">
        <f t="shared" ref="R24" si="26">Q24*P24*O24</f>
        <v>4600</v>
      </c>
      <c r="S24" s="568">
        <v>1</v>
      </c>
      <c r="T24" s="569">
        <v>5.4</v>
      </c>
      <c r="U24" s="570">
        <f>T24*R24</f>
        <v>24840</v>
      </c>
      <c r="V24" s="611">
        <v>0.66</v>
      </c>
      <c r="W24" s="569">
        <f t="shared" si="2"/>
        <v>1.8359999999999999</v>
      </c>
      <c r="X24" s="570">
        <f t="shared" si="3"/>
        <v>8445.5999999999985</v>
      </c>
      <c r="Y24" s="569">
        <f t="shared" ref="Y24" si="27">X24*0.95</f>
        <v>8023.3199999999979</v>
      </c>
      <c r="Z24" s="612">
        <v>70000</v>
      </c>
      <c r="AA24" s="340">
        <f t="shared" si="5"/>
        <v>4600</v>
      </c>
      <c r="AB24" s="334">
        <f t="shared" si="12"/>
        <v>1.8359999999999996</v>
      </c>
      <c r="AC24" s="335">
        <f t="shared" si="13"/>
        <v>1835.9999999999995</v>
      </c>
      <c r="AD24" s="563" t="s">
        <v>109</v>
      </c>
      <c r="AE24" s="562"/>
      <c r="AF24" s="562"/>
      <c r="AG24" s="572"/>
    </row>
    <row r="25" spans="1:36" s="342" customFormat="1" ht="24.75" customHeight="1">
      <c r="A25" s="336"/>
      <c r="B25" s="337">
        <v>107541</v>
      </c>
      <c r="C25" s="337" t="s">
        <v>80</v>
      </c>
      <c r="D25" s="613" t="s">
        <v>81</v>
      </c>
      <c r="E25" s="337">
        <v>2611606</v>
      </c>
      <c r="F25" s="610" t="s">
        <v>375</v>
      </c>
      <c r="G25" s="337" t="s">
        <v>429</v>
      </c>
      <c r="H25" s="596" t="s">
        <v>377</v>
      </c>
      <c r="I25" s="337" t="s">
        <v>30</v>
      </c>
      <c r="J25" s="596" t="s">
        <v>135</v>
      </c>
      <c r="K25" s="337" t="s">
        <v>124</v>
      </c>
      <c r="L25" s="337" t="s">
        <v>120</v>
      </c>
      <c r="M25" s="551">
        <v>46219</v>
      </c>
      <c r="N25" s="614">
        <f t="shared" si="0"/>
        <v>46220</v>
      </c>
      <c r="O25" s="337">
        <v>2</v>
      </c>
      <c r="P25" s="337">
        <v>1</v>
      </c>
      <c r="Q25" s="567">
        <v>2300</v>
      </c>
      <c r="R25" s="601">
        <f t="shared" si="1"/>
        <v>4600</v>
      </c>
      <c r="S25" s="601">
        <v>1</v>
      </c>
      <c r="T25" s="569">
        <v>5.4</v>
      </c>
      <c r="U25" s="570">
        <f t="shared" ref="U25" si="28">T25*R25</f>
        <v>24840</v>
      </c>
      <c r="V25" s="611">
        <v>0.66</v>
      </c>
      <c r="W25" s="338">
        <f t="shared" si="2"/>
        <v>1.8359999999999999</v>
      </c>
      <c r="X25" s="339">
        <f t="shared" si="3"/>
        <v>8445.5999999999985</v>
      </c>
      <c r="Y25" s="338">
        <f t="shared" si="4"/>
        <v>8023.3199999999979</v>
      </c>
      <c r="Z25" s="340">
        <f>Z23</f>
        <v>70000</v>
      </c>
      <c r="AA25" s="340">
        <f t="shared" si="5"/>
        <v>4600</v>
      </c>
      <c r="AB25" s="334">
        <f t="shared" si="12"/>
        <v>1.2065142857142854</v>
      </c>
      <c r="AC25" s="335">
        <f t="shared" si="13"/>
        <v>1206.5142857142855</v>
      </c>
      <c r="AD25" s="563" t="s">
        <v>109</v>
      </c>
      <c r="AE25" s="336"/>
      <c r="AF25" s="336"/>
      <c r="AG25" s="341"/>
    </row>
    <row r="26" spans="1:36" ht="18.75" customHeight="1">
      <c r="A26" s="8"/>
      <c r="B26" s="162" t="s">
        <v>230</v>
      </c>
      <c r="C26" s="163"/>
      <c r="D26" s="164"/>
      <c r="E26" s="164"/>
      <c r="F26" s="164"/>
      <c r="G26" s="164"/>
      <c r="H26" s="164" t="s">
        <v>82</v>
      </c>
      <c r="I26" s="163"/>
      <c r="J26" s="164"/>
      <c r="K26" s="164"/>
      <c r="L26" s="164"/>
      <c r="M26" s="164"/>
      <c r="N26" s="164"/>
      <c r="O26" s="164"/>
      <c r="P26" s="163">
        <f>SUBTOTAL(9,P11:P25)</f>
        <v>15</v>
      </c>
      <c r="Q26" s="164"/>
      <c r="R26" s="165">
        <f>SUBTOTAL(9,R11:R25)</f>
        <v>29040</v>
      </c>
      <c r="S26" s="191"/>
      <c r="T26" s="164"/>
      <c r="U26" s="164"/>
      <c r="V26" s="166"/>
      <c r="W26" s="164"/>
      <c r="X26" s="167">
        <f>SUBTOTAL(9,X11:X25)</f>
        <v>94329.685999999987</v>
      </c>
      <c r="Y26" s="167">
        <f>SUBTOTAL(9,Y11:Y25)</f>
        <v>89613.201699999976</v>
      </c>
      <c r="Z26" s="168"/>
      <c r="AA26" s="168"/>
      <c r="AB26" s="168"/>
      <c r="AC26" s="241">
        <f>AVERAGE(AC11:AC25)*1.5</f>
        <v>4040.211112075368</v>
      </c>
      <c r="AD26" s="170"/>
      <c r="AE26" s="8"/>
      <c r="AF26" s="8"/>
      <c r="AG26" s="8"/>
      <c r="AH26" s="8"/>
      <c r="AI26" s="8"/>
      <c r="AJ26" s="8"/>
    </row>
    <row r="27" spans="1:36" s="561" customFormat="1" ht="24.75" customHeight="1">
      <c r="A27" s="562"/>
      <c r="B27" s="563">
        <v>87254</v>
      </c>
      <c r="C27" s="337" t="s">
        <v>49</v>
      </c>
      <c r="D27" s="613" t="s">
        <v>48</v>
      </c>
      <c r="E27" s="337">
        <v>4106902</v>
      </c>
      <c r="F27" s="765" t="s">
        <v>198</v>
      </c>
      <c r="G27" s="563" t="s">
        <v>428</v>
      </c>
      <c r="H27" s="566" t="s">
        <v>203</v>
      </c>
      <c r="I27" s="563" t="s">
        <v>30</v>
      </c>
      <c r="J27" s="566" t="s">
        <v>106</v>
      </c>
      <c r="K27" s="563" t="s">
        <v>124</v>
      </c>
      <c r="L27" s="563" t="s">
        <v>120</v>
      </c>
      <c r="M27" s="551">
        <v>46219</v>
      </c>
      <c r="N27" s="552">
        <f>M27+O27-1</f>
        <v>46220</v>
      </c>
      <c r="O27" s="563">
        <v>2</v>
      </c>
      <c r="P27" s="563">
        <v>1</v>
      </c>
      <c r="Q27" s="567">
        <v>1200</v>
      </c>
      <c r="R27" s="568">
        <f t="shared" ref="R27:R29" si="29">Q27*P27*O27</f>
        <v>2400</v>
      </c>
      <c r="S27" s="568">
        <v>1</v>
      </c>
      <c r="T27" s="569">
        <v>4.6500000000000004</v>
      </c>
      <c r="U27" s="570">
        <f>T27*R27</f>
        <v>11160</v>
      </c>
      <c r="V27" s="611">
        <v>0.25</v>
      </c>
      <c r="W27" s="569">
        <f>T27-T27*V27</f>
        <v>3.4875000000000003</v>
      </c>
      <c r="X27" s="570">
        <f>U27*(1-V27)</f>
        <v>8370</v>
      </c>
      <c r="Y27" s="569">
        <f t="shared" si="4"/>
        <v>7951.5</v>
      </c>
      <c r="Z27" s="612" t="s">
        <v>107</v>
      </c>
      <c r="AA27" s="340">
        <f>R27</f>
        <v>2400</v>
      </c>
      <c r="AB27" s="334" t="s">
        <v>107</v>
      </c>
      <c r="AC27" s="335" t="s">
        <v>107</v>
      </c>
      <c r="AD27" s="563" t="s">
        <v>197</v>
      </c>
      <c r="AE27" s="562"/>
      <c r="AF27" s="562"/>
      <c r="AG27" s="572"/>
    </row>
    <row r="28" spans="1:36" s="561" customFormat="1" ht="24.75" customHeight="1">
      <c r="A28" s="562"/>
      <c r="B28" s="563">
        <v>87254</v>
      </c>
      <c r="C28" s="337" t="s">
        <v>49</v>
      </c>
      <c r="D28" s="613" t="s">
        <v>48</v>
      </c>
      <c r="E28" s="337">
        <v>4106902</v>
      </c>
      <c r="F28" s="765" t="s">
        <v>198</v>
      </c>
      <c r="G28" s="563" t="s">
        <v>428</v>
      </c>
      <c r="H28" s="566" t="s">
        <v>204</v>
      </c>
      <c r="I28" s="563" t="s">
        <v>30</v>
      </c>
      <c r="J28" s="566" t="s">
        <v>106</v>
      </c>
      <c r="K28" s="563" t="s">
        <v>124</v>
      </c>
      <c r="L28" s="563" t="s">
        <v>120</v>
      </c>
      <c r="M28" s="551">
        <v>46219</v>
      </c>
      <c r="N28" s="552">
        <f>M28+O28-1</f>
        <v>46220</v>
      </c>
      <c r="O28" s="563">
        <v>2</v>
      </c>
      <c r="P28" s="563">
        <v>1</v>
      </c>
      <c r="Q28" s="567">
        <v>1200</v>
      </c>
      <c r="R28" s="568">
        <f t="shared" si="29"/>
        <v>2400</v>
      </c>
      <c r="S28" s="568">
        <v>1</v>
      </c>
      <c r="T28" s="569">
        <v>4.6500000000000004</v>
      </c>
      <c r="U28" s="570">
        <f>T28*R28</f>
        <v>11160</v>
      </c>
      <c r="V28" s="611">
        <v>0.25</v>
      </c>
      <c r="W28" s="569">
        <f>T28-T28*V28</f>
        <v>3.4875000000000003</v>
      </c>
      <c r="X28" s="570">
        <f>U28*(1-V28)</f>
        <v>8370</v>
      </c>
      <c r="Y28" s="569">
        <f t="shared" si="4"/>
        <v>7951.5</v>
      </c>
      <c r="Z28" s="612" t="s">
        <v>107</v>
      </c>
      <c r="AA28" s="340">
        <f>R28</f>
        <v>2400</v>
      </c>
      <c r="AB28" s="334" t="s">
        <v>107</v>
      </c>
      <c r="AC28" s="335" t="s">
        <v>107</v>
      </c>
      <c r="AD28" s="563" t="s">
        <v>197</v>
      </c>
      <c r="AE28" s="562"/>
      <c r="AF28" s="562"/>
      <c r="AG28" s="572"/>
    </row>
    <row r="29" spans="1:36" s="561" customFormat="1" ht="24" customHeight="1">
      <c r="A29" s="562"/>
      <c r="B29" s="337">
        <v>67263</v>
      </c>
      <c r="C29" s="337" t="s">
        <v>49</v>
      </c>
      <c r="D29" s="613" t="s">
        <v>48</v>
      </c>
      <c r="E29" s="337">
        <v>4106902</v>
      </c>
      <c r="F29" s="610" t="s">
        <v>190</v>
      </c>
      <c r="G29" s="337" t="s">
        <v>431</v>
      </c>
      <c r="H29" s="566" t="s">
        <v>293</v>
      </c>
      <c r="I29" s="563" t="s">
        <v>30</v>
      </c>
      <c r="J29" s="596" t="s">
        <v>4</v>
      </c>
      <c r="K29" s="337" t="s">
        <v>124</v>
      </c>
      <c r="L29" s="563" t="s">
        <v>120</v>
      </c>
      <c r="M29" s="551">
        <v>46219</v>
      </c>
      <c r="N29" s="552">
        <f t="shared" ref="N29" si="30">M29+O29-1</f>
        <v>46220</v>
      </c>
      <c r="O29" s="563">
        <v>2</v>
      </c>
      <c r="P29" s="563">
        <v>1</v>
      </c>
      <c r="Q29" s="599">
        <f>360*2</f>
        <v>720</v>
      </c>
      <c r="R29" s="601">
        <f t="shared" si="29"/>
        <v>1440</v>
      </c>
      <c r="S29" s="568">
        <v>1</v>
      </c>
      <c r="T29" s="569">
        <f>7375/7*O29</f>
        <v>2107.1428571428573</v>
      </c>
      <c r="U29" s="570">
        <f t="shared" ref="U29" si="31">T29*S29</f>
        <v>2107.1428571428573</v>
      </c>
      <c r="V29" s="611">
        <v>0.1</v>
      </c>
      <c r="W29" s="569">
        <f>T29-T29*V29</f>
        <v>1896.4285714285716</v>
      </c>
      <c r="X29" s="570">
        <f>U29*(1-V29)</f>
        <v>1896.4285714285716</v>
      </c>
      <c r="Y29" s="569">
        <f t="shared" si="4"/>
        <v>1801.6071428571429</v>
      </c>
      <c r="Z29" s="612" t="s">
        <v>107</v>
      </c>
      <c r="AA29" s="340">
        <f>R29</f>
        <v>1440</v>
      </c>
      <c r="AB29" s="334" t="s">
        <v>107</v>
      </c>
      <c r="AC29" s="335" t="s">
        <v>107</v>
      </c>
      <c r="AD29" s="563" t="s">
        <v>109</v>
      </c>
      <c r="AE29" s="562"/>
      <c r="AF29" s="562"/>
      <c r="AG29" s="572"/>
    </row>
    <row r="30" spans="1:36" ht="18.75" customHeight="1">
      <c r="A30" s="8"/>
      <c r="B30" s="162" t="s">
        <v>173</v>
      </c>
      <c r="C30" s="163"/>
      <c r="D30" s="164"/>
      <c r="E30" s="164"/>
      <c r="F30" s="164"/>
      <c r="G30" s="164"/>
      <c r="H30" s="164" t="s">
        <v>82</v>
      </c>
      <c r="I30" s="163"/>
      <c r="J30" s="164"/>
      <c r="K30" s="164"/>
      <c r="L30" s="164"/>
      <c r="M30" s="164"/>
      <c r="N30" s="164"/>
      <c r="O30" s="164"/>
      <c r="P30" s="163">
        <f>SUBTOTAL(9,P27:P29)</f>
        <v>3</v>
      </c>
      <c r="Q30" s="164"/>
      <c r="R30" s="165">
        <f>SUBTOTAL(9,R27:R29)</f>
        <v>6240</v>
      </c>
      <c r="S30" s="191"/>
      <c r="T30" s="164"/>
      <c r="U30" s="164"/>
      <c r="V30" s="166"/>
      <c r="W30" s="164"/>
      <c r="X30" s="167">
        <f>SUBTOTAL(9,X27:X29)</f>
        <v>18636.428571428572</v>
      </c>
      <c r="Y30" s="167">
        <f>SUBTOTAL(9,Y27:Y29)</f>
        <v>17704.607142857141</v>
      </c>
      <c r="Z30" s="168"/>
      <c r="AA30" s="168"/>
      <c r="AB30" s="168"/>
      <c r="AC30" s="241" t="e">
        <f>AVERAGE(AC27:AC29)*1.5</f>
        <v>#DIV/0!</v>
      </c>
      <c r="AD30" s="170"/>
      <c r="AE30" s="8"/>
      <c r="AF30" s="8"/>
      <c r="AG30" s="8"/>
      <c r="AH30" s="8"/>
      <c r="AI30" s="8"/>
      <c r="AJ30" s="8"/>
    </row>
    <row r="31" spans="1:36" s="561" customFormat="1" ht="18.75" customHeight="1">
      <c r="A31" s="562"/>
      <c r="B31" s="563">
        <v>87254</v>
      </c>
      <c r="C31" s="563" t="s">
        <v>33</v>
      </c>
      <c r="D31" s="564" t="s">
        <v>52</v>
      </c>
      <c r="E31" s="563">
        <v>2927408</v>
      </c>
      <c r="F31" s="765" t="s">
        <v>198</v>
      </c>
      <c r="G31" s="563" t="s">
        <v>428</v>
      </c>
      <c r="H31" s="566" t="s">
        <v>199</v>
      </c>
      <c r="I31" s="563" t="s">
        <v>30</v>
      </c>
      <c r="J31" s="566" t="s">
        <v>135</v>
      </c>
      <c r="K31" s="563" t="s">
        <v>124</v>
      </c>
      <c r="L31" s="563" t="s">
        <v>120</v>
      </c>
      <c r="M31" s="551">
        <v>46219</v>
      </c>
      <c r="N31" s="552">
        <f t="shared" ref="N31:N32" si="32">M31+O31-1</f>
        <v>46220</v>
      </c>
      <c r="O31" s="563">
        <v>2</v>
      </c>
      <c r="P31" s="563">
        <v>1</v>
      </c>
      <c r="Q31" s="567">
        <v>1200</v>
      </c>
      <c r="R31" s="568">
        <f t="shared" ref="R31:R32" si="33">Q31*P31*O31</f>
        <v>2400</v>
      </c>
      <c r="S31" s="568">
        <v>1</v>
      </c>
      <c r="T31" s="569">
        <v>4.6500000000000004</v>
      </c>
      <c r="U31" s="570">
        <f t="shared" ref="U31:U32" si="34">T31*R31</f>
        <v>11160</v>
      </c>
      <c r="V31" s="611">
        <v>0.25</v>
      </c>
      <c r="W31" s="569">
        <f>T31-T31*V31</f>
        <v>3.4875000000000003</v>
      </c>
      <c r="X31" s="570">
        <f>U31*(1-V31)</f>
        <v>8370</v>
      </c>
      <c r="Y31" s="569">
        <f t="shared" si="4"/>
        <v>7951.5</v>
      </c>
      <c r="Z31" s="612" t="s">
        <v>107</v>
      </c>
      <c r="AA31" s="573">
        <f>R31</f>
        <v>2400</v>
      </c>
      <c r="AB31" s="334" t="s">
        <v>107</v>
      </c>
      <c r="AC31" s="335" t="s">
        <v>107</v>
      </c>
      <c r="AD31" s="563" t="s">
        <v>197</v>
      </c>
      <c r="AE31" s="562"/>
      <c r="AF31" s="562"/>
      <c r="AG31" s="572"/>
    </row>
    <row r="32" spans="1:36" s="561" customFormat="1" ht="18.75" customHeight="1">
      <c r="A32" s="562"/>
      <c r="B32" s="563">
        <v>87254</v>
      </c>
      <c r="C32" s="563" t="s">
        <v>33</v>
      </c>
      <c r="D32" s="564" t="s">
        <v>52</v>
      </c>
      <c r="E32" s="563">
        <v>2927408</v>
      </c>
      <c r="F32" s="765" t="s">
        <v>198</v>
      </c>
      <c r="G32" s="563" t="s">
        <v>428</v>
      </c>
      <c r="H32" s="566" t="s">
        <v>200</v>
      </c>
      <c r="I32" s="563" t="s">
        <v>30</v>
      </c>
      <c r="J32" s="566" t="s">
        <v>135</v>
      </c>
      <c r="K32" s="563" t="s">
        <v>124</v>
      </c>
      <c r="L32" s="563" t="s">
        <v>120</v>
      </c>
      <c r="M32" s="551">
        <v>46219</v>
      </c>
      <c r="N32" s="552">
        <f t="shared" si="32"/>
        <v>46220</v>
      </c>
      <c r="O32" s="563">
        <v>2</v>
      </c>
      <c r="P32" s="563">
        <v>1</v>
      </c>
      <c r="Q32" s="567">
        <v>1200</v>
      </c>
      <c r="R32" s="568">
        <f t="shared" si="33"/>
        <v>2400</v>
      </c>
      <c r="S32" s="568">
        <v>1</v>
      </c>
      <c r="T32" s="569">
        <v>4.6500000000000004</v>
      </c>
      <c r="U32" s="570">
        <f t="shared" si="34"/>
        <v>11160</v>
      </c>
      <c r="V32" s="611">
        <v>0.25</v>
      </c>
      <c r="W32" s="569">
        <f>T32-T32*V32</f>
        <v>3.4875000000000003</v>
      </c>
      <c r="X32" s="570">
        <f>U32*(1-V32)</f>
        <v>8370</v>
      </c>
      <c r="Y32" s="569">
        <f t="shared" si="4"/>
        <v>7951.5</v>
      </c>
      <c r="Z32" s="612" t="s">
        <v>107</v>
      </c>
      <c r="AA32" s="573">
        <f>R32</f>
        <v>2400</v>
      </c>
      <c r="AB32" s="334" t="s">
        <v>107</v>
      </c>
      <c r="AC32" s="335" t="s">
        <v>107</v>
      </c>
      <c r="AD32" s="563" t="s">
        <v>197</v>
      </c>
      <c r="AE32" s="562"/>
      <c r="AF32" s="562"/>
      <c r="AG32" s="572"/>
    </row>
    <row r="33" spans="1:36" ht="18.75" customHeight="1">
      <c r="A33" s="8"/>
      <c r="B33" s="162" t="s">
        <v>114</v>
      </c>
      <c r="C33" s="163"/>
      <c r="D33" s="164"/>
      <c r="E33" s="164"/>
      <c r="F33" s="164"/>
      <c r="G33" s="164"/>
      <c r="H33" s="164" t="s">
        <v>82</v>
      </c>
      <c r="I33" s="163"/>
      <c r="J33" s="164"/>
      <c r="K33" s="164"/>
      <c r="L33" s="164"/>
      <c r="M33" s="164"/>
      <c r="N33" s="164"/>
      <c r="O33" s="164"/>
      <c r="P33" s="163">
        <f>SUBTOTAL(9,P31:P32)</f>
        <v>2</v>
      </c>
      <c r="Q33" s="164"/>
      <c r="R33" s="165">
        <f>SUBTOTAL(9,R31:R32)</f>
        <v>4800</v>
      </c>
      <c r="S33" s="191"/>
      <c r="T33" s="164"/>
      <c r="U33" s="164"/>
      <c r="V33" s="166"/>
      <c r="W33" s="164"/>
      <c r="X33" s="167">
        <f>SUBTOTAL(9,X31:X32)</f>
        <v>16740</v>
      </c>
      <c r="Y33" s="167">
        <f>SUBTOTAL(9,Y31:Y32)</f>
        <v>15903</v>
      </c>
      <c r="Z33" s="168"/>
      <c r="AA33" s="168"/>
      <c r="AB33" s="168"/>
      <c r="AC33" s="241" t="e">
        <f>AVERAGE(AC31:AC32)*1.5</f>
        <v>#DIV/0!</v>
      </c>
      <c r="AD33" s="170"/>
      <c r="AE33" s="8"/>
      <c r="AF33" s="8"/>
      <c r="AG33" s="8"/>
      <c r="AH33" s="8"/>
      <c r="AI33" s="8"/>
      <c r="AJ33" s="8"/>
    </row>
    <row r="34" spans="1:36" s="342" customFormat="1" ht="18.75" customHeight="1">
      <c r="A34" s="336"/>
      <c r="B34" s="337">
        <v>84398</v>
      </c>
      <c r="C34" s="337" t="s">
        <v>34</v>
      </c>
      <c r="D34" s="613" t="s">
        <v>51</v>
      </c>
      <c r="E34" s="337">
        <v>2304400</v>
      </c>
      <c r="F34" s="610" t="s">
        <v>174</v>
      </c>
      <c r="G34" s="337" t="s">
        <v>423</v>
      </c>
      <c r="H34" s="596" t="s">
        <v>437</v>
      </c>
      <c r="I34" s="337" t="s">
        <v>449</v>
      </c>
      <c r="J34" s="596" t="s">
        <v>106</v>
      </c>
      <c r="K34" s="337" t="s">
        <v>124</v>
      </c>
      <c r="L34" s="337" t="s">
        <v>103</v>
      </c>
      <c r="M34" s="614">
        <v>46219</v>
      </c>
      <c r="N34" s="614">
        <f t="shared" ref="N34:N49" si="35">M34+O34-1</f>
        <v>46220</v>
      </c>
      <c r="O34" s="337">
        <v>2</v>
      </c>
      <c r="P34" s="337">
        <v>1</v>
      </c>
      <c r="Q34" s="599">
        <v>1500</v>
      </c>
      <c r="R34" s="601">
        <f t="shared" ref="R34:R45" si="36">Q34*P34*O34</f>
        <v>3000</v>
      </c>
      <c r="S34" s="601">
        <v>1</v>
      </c>
      <c r="T34" s="338">
        <v>15.69</v>
      </c>
      <c r="U34" s="339">
        <f>T34*R34</f>
        <v>47070</v>
      </c>
      <c r="V34" s="602">
        <v>0.21</v>
      </c>
      <c r="W34" s="338">
        <f t="shared" ref="W34:W55" si="37">T34-T34*V34</f>
        <v>12.395099999999999</v>
      </c>
      <c r="X34" s="339">
        <f t="shared" ref="X34:X55" si="38">U34*(1-V34)</f>
        <v>37185.300000000003</v>
      </c>
      <c r="Y34" s="338">
        <f t="shared" si="4"/>
        <v>35326.035000000003</v>
      </c>
      <c r="Z34" s="340">
        <v>63535.857142857145</v>
      </c>
      <c r="AA34" s="340">
        <v>444751</v>
      </c>
      <c r="AB34" s="616">
        <f>X34/(AA34+AA35)</f>
        <v>5.210820370030423E-2</v>
      </c>
      <c r="AC34" s="559">
        <f t="shared" ref="AC34:AC41" si="39">X34/(AA34+AA35)*1000</f>
        <v>52.10820370030423</v>
      </c>
      <c r="AD34" s="337" t="s">
        <v>175</v>
      </c>
      <c r="AE34" s="336"/>
      <c r="AF34" s="336"/>
      <c r="AG34" s="341"/>
    </row>
    <row r="35" spans="1:36" s="342" customFormat="1" ht="18.75" customHeight="1">
      <c r="A35" s="336"/>
      <c r="B35" s="337">
        <v>84398</v>
      </c>
      <c r="C35" s="337" t="s">
        <v>34</v>
      </c>
      <c r="D35" s="613" t="s">
        <v>51</v>
      </c>
      <c r="E35" s="337">
        <v>2304400</v>
      </c>
      <c r="F35" s="610" t="s">
        <v>174</v>
      </c>
      <c r="G35" s="337" t="s">
        <v>423</v>
      </c>
      <c r="H35" s="596" t="s">
        <v>438</v>
      </c>
      <c r="I35" s="337" t="s">
        <v>450</v>
      </c>
      <c r="J35" s="596" t="s">
        <v>106</v>
      </c>
      <c r="K35" s="337" t="s">
        <v>124</v>
      </c>
      <c r="L35" s="337" t="s">
        <v>103</v>
      </c>
      <c r="M35" s="614">
        <v>46219</v>
      </c>
      <c r="N35" s="614">
        <f t="shared" si="35"/>
        <v>46220</v>
      </c>
      <c r="O35" s="337">
        <v>2</v>
      </c>
      <c r="P35" s="337">
        <v>1</v>
      </c>
      <c r="Q35" s="599">
        <v>1500</v>
      </c>
      <c r="R35" s="601">
        <f t="shared" si="36"/>
        <v>3000</v>
      </c>
      <c r="S35" s="601">
        <v>1</v>
      </c>
      <c r="T35" s="338">
        <v>3.66</v>
      </c>
      <c r="U35" s="339">
        <f t="shared" ref="U35:U47" si="40">T35*R35</f>
        <v>10980</v>
      </c>
      <c r="V35" s="602">
        <v>0.21</v>
      </c>
      <c r="W35" s="338">
        <f t="shared" si="37"/>
        <v>2.8914</v>
      </c>
      <c r="X35" s="339">
        <f t="shared" si="38"/>
        <v>8674.2000000000007</v>
      </c>
      <c r="Y35" s="338">
        <f t="shared" ref="Y35" si="41">X35*0.95</f>
        <v>8240.49</v>
      </c>
      <c r="Z35" s="340">
        <v>38409</v>
      </c>
      <c r="AA35" s="340">
        <v>268866</v>
      </c>
      <c r="AB35" s="616">
        <f t="shared" ref="AB35:AB41" si="42">X35/(AA35+AA36)</f>
        <v>2.0079166666666669E-2</v>
      </c>
      <c r="AC35" s="559">
        <f t="shared" si="39"/>
        <v>20.079166666666669</v>
      </c>
      <c r="AD35" s="337" t="s">
        <v>175</v>
      </c>
      <c r="AE35" s="336"/>
      <c r="AF35" s="336"/>
      <c r="AG35" s="341"/>
    </row>
    <row r="36" spans="1:36" s="342" customFormat="1" ht="18.75" customHeight="1">
      <c r="A36" s="336"/>
      <c r="B36" s="337">
        <v>84398</v>
      </c>
      <c r="C36" s="337" t="s">
        <v>34</v>
      </c>
      <c r="D36" s="613" t="s">
        <v>51</v>
      </c>
      <c r="E36" s="337">
        <v>2304400</v>
      </c>
      <c r="F36" s="610" t="s">
        <v>174</v>
      </c>
      <c r="G36" s="337" t="s">
        <v>423</v>
      </c>
      <c r="H36" s="596" t="s">
        <v>439</v>
      </c>
      <c r="I36" s="337" t="s">
        <v>450</v>
      </c>
      <c r="J36" s="596" t="s">
        <v>106</v>
      </c>
      <c r="K36" s="337" t="s">
        <v>124</v>
      </c>
      <c r="L36" s="337" t="s">
        <v>103</v>
      </c>
      <c r="M36" s="614">
        <v>46219</v>
      </c>
      <c r="N36" s="614">
        <f t="shared" si="35"/>
        <v>46220</v>
      </c>
      <c r="O36" s="337">
        <v>2</v>
      </c>
      <c r="P36" s="337">
        <v>1</v>
      </c>
      <c r="Q36" s="599">
        <v>1500</v>
      </c>
      <c r="R36" s="601">
        <f t="shared" si="36"/>
        <v>3000</v>
      </c>
      <c r="S36" s="601">
        <v>1</v>
      </c>
      <c r="T36" s="338">
        <v>3.66</v>
      </c>
      <c r="U36" s="339">
        <f t="shared" si="40"/>
        <v>10980</v>
      </c>
      <c r="V36" s="602">
        <v>0.21</v>
      </c>
      <c r="W36" s="338">
        <f t="shared" si="37"/>
        <v>2.8914</v>
      </c>
      <c r="X36" s="339">
        <f t="shared" si="38"/>
        <v>8674.2000000000007</v>
      </c>
      <c r="Y36" s="338">
        <f t="shared" ref="Y36" si="43">X36*0.95</f>
        <v>8240.49</v>
      </c>
      <c r="Z36" s="340">
        <v>23305</v>
      </c>
      <c r="AA36" s="340">
        <v>163134</v>
      </c>
      <c r="AB36" s="616">
        <f t="shared" si="42"/>
        <v>2.7369450667339795E-2</v>
      </c>
      <c r="AC36" s="559">
        <f t="shared" si="39"/>
        <v>27.369450667339795</v>
      </c>
      <c r="AD36" s="337" t="s">
        <v>175</v>
      </c>
      <c r="AE36" s="336"/>
      <c r="AF36" s="336"/>
      <c r="AG36" s="341"/>
    </row>
    <row r="37" spans="1:36" s="342" customFormat="1" ht="18.75" customHeight="1">
      <c r="A37" s="336"/>
      <c r="B37" s="337">
        <v>84398</v>
      </c>
      <c r="C37" s="337" t="s">
        <v>34</v>
      </c>
      <c r="D37" s="613" t="s">
        <v>51</v>
      </c>
      <c r="E37" s="337">
        <v>2304400</v>
      </c>
      <c r="F37" s="610" t="s">
        <v>174</v>
      </c>
      <c r="G37" s="337" t="s">
        <v>423</v>
      </c>
      <c r="H37" s="596" t="s">
        <v>440</v>
      </c>
      <c r="I37" s="337" t="s">
        <v>450</v>
      </c>
      <c r="J37" s="596" t="s">
        <v>106</v>
      </c>
      <c r="K37" s="337" t="s">
        <v>124</v>
      </c>
      <c r="L37" s="337" t="s">
        <v>103</v>
      </c>
      <c r="M37" s="614">
        <v>46219</v>
      </c>
      <c r="N37" s="614">
        <f t="shared" si="35"/>
        <v>46220</v>
      </c>
      <c r="O37" s="337">
        <v>2</v>
      </c>
      <c r="P37" s="337">
        <v>1</v>
      </c>
      <c r="Q37" s="599">
        <v>1500</v>
      </c>
      <c r="R37" s="601">
        <f t="shared" si="36"/>
        <v>3000</v>
      </c>
      <c r="S37" s="601">
        <v>1</v>
      </c>
      <c r="T37" s="338">
        <v>3.66</v>
      </c>
      <c r="U37" s="339">
        <f t="shared" si="40"/>
        <v>10980</v>
      </c>
      <c r="V37" s="602">
        <v>0.21</v>
      </c>
      <c r="W37" s="338">
        <f t="shared" si="37"/>
        <v>2.8914</v>
      </c>
      <c r="X37" s="339">
        <f t="shared" si="38"/>
        <v>8674.2000000000007</v>
      </c>
      <c r="Y37" s="338">
        <f t="shared" ref="Y37:Y49" si="44">X37*0.95</f>
        <v>8240.49</v>
      </c>
      <c r="Z37" s="340">
        <v>21971</v>
      </c>
      <c r="AA37" s="340">
        <v>153796</v>
      </c>
      <c r="AB37" s="616">
        <f t="shared" si="42"/>
        <v>2.4196828319176536E-2</v>
      </c>
      <c r="AC37" s="559">
        <f t="shared" si="39"/>
        <v>24.196828319176536</v>
      </c>
      <c r="AD37" s="337" t="s">
        <v>175</v>
      </c>
      <c r="AE37" s="336"/>
      <c r="AF37" s="336"/>
      <c r="AG37" s="341"/>
    </row>
    <row r="38" spans="1:36" s="342" customFormat="1" ht="18.75" customHeight="1">
      <c r="A38" s="336"/>
      <c r="B38" s="337">
        <v>84398</v>
      </c>
      <c r="C38" s="337" t="s">
        <v>34</v>
      </c>
      <c r="D38" s="613" t="s">
        <v>51</v>
      </c>
      <c r="E38" s="337">
        <v>2304400</v>
      </c>
      <c r="F38" s="610" t="s">
        <v>174</v>
      </c>
      <c r="G38" s="337" t="s">
        <v>423</v>
      </c>
      <c r="H38" s="596" t="s">
        <v>441</v>
      </c>
      <c r="I38" s="337" t="s">
        <v>450</v>
      </c>
      <c r="J38" s="596" t="s">
        <v>106</v>
      </c>
      <c r="K38" s="337" t="s">
        <v>124</v>
      </c>
      <c r="L38" s="337" t="s">
        <v>103</v>
      </c>
      <c r="M38" s="614">
        <v>46219</v>
      </c>
      <c r="N38" s="614">
        <f t="shared" ref="N38:N41" si="45">M38+O38-1</f>
        <v>46220</v>
      </c>
      <c r="O38" s="337">
        <v>2</v>
      </c>
      <c r="P38" s="337">
        <v>1</v>
      </c>
      <c r="Q38" s="599">
        <v>1500</v>
      </c>
      <c r="R38" s="601">
        <f t="shared" si="36"/>
        <v>3000</v>
      </c>
      <c r="S38" s="601">
        <v>1</v>
      </c>
      <c r="T38" s="338">
        <v>3.66</v>
      </c>
      <c r="U38" s="339">
        <f>T38*R38</f>
        <v>10980</v>
      </c>
      <c r="V38" s="602">
        <v>0.21</v>
      </c>
      <c r="W38" s="338">
        <f t="shared" si="37"/>
        <v>2.8914</v>
      </c>
      <c r="X38" s="339">
        <f t="shared" si="38"/>
        <v>8674.2000000000007</v>
      </c>
      <c r="Y38" s="338">
        <f t="shared" si="44"/>
        <v>8240.49</v>
      </c>
      <c r="Z38" s="340">
        <v>63535.857142857145</v>
      </c>
      <c r="AA38" s="340">
        <v>204689</v>
      </c>
      <c r="AB38" s="616">
        <f t="shared" si="42"/>
        <v>2.527941060754868E-2</v>
      </c>
      <c r="AC38" s="559">
        <f t="shared" si="39"/>
        <v>25.27941060754868</v>
      </c>
      <c r="AD38" s="337" t="s">
        <v>175</v>
      </c>
      <c r="AE38" s="336"/>
      <c r="AF38" s="336"/>
      <c r="AG38" s="341"/>
    </row>
    <row r="39" spans="1:36" s="342" customFormat="1" ht="18.75" customHeight="1">
      <c r="A39" s="336"/>
      <c r="B39" s="337">
        <v>84398</v>
      </c>
      <c r="C39" s="337" t="s">
        <v>34</v>
      </c>
      <c r="D39" s="613" t="s">
        <v>51</v>
      </c>
      <c r="E39" s="337">
        <v>2304400</v>
      </c>
      <c r="F39" s="610" t="s">
        <v>174</v>
      </c>
      <c r="G39" s="337" t="s">
        <v>423</v>
      </c>
      <c r="H39" s="596" t="s">
        <v>442</v>
      </c>
      <c r="I39" s="337" t="s">
        <v>450</v>
      </c>
      <c r="J39" s="596" t="s">
        <v>106</v>
      </c>
      <c r="K39" s="337" t="s">
        <v>124</v>
      </c>
      <c r="L39" s="337" t="s">
        <v>103</v>
      </c>
      <c r="M39" s="614">
        <v>46219</v>
      </c>
      <c r="N39" s="614">
        <f t="shared" si="45"/>
        <v>46220</v>
      </c>
      <c r="O39" s="337">
        <v>2</v>
      </c>
      <c r="P39" s="337">
        <v>1</v>
      </c>
      <c r="Q39" s="599">
        <v>1500</v>
      </c>
      <c r="R39" s="601">
        <f t="shared" si="36"/>
        <v>3000</v>
      </c>
      <c r="S39" s="601">
        <v>1</v>
      </c>
      <c r="T39" s="338">
        <v>2.62</v>
      </c>
      <c r="U39" s="339">
        <f t="shared" ref="U39:U41" si="46">T39*R39</f>
        <v>7860</v>
      </c>
      <c r="V39" s="602">
        <v>0.21</v>
      </c>
      <c r="W39" s="338">
        <f t="shared" si="37"/>
        <v>2.0697999999999999</v>
      </c>
      <c r="X39" s="339">
        <f t="shared" si="38"/>
        <v>6209.4000000000005</v>
      </c>
      <c r="Y39" s="338">
        <f t="shared" si="44"/>
        <v>5898.93</v>
      </c>
      <c r="Z39" s="340">
        <v>38409</v>
      </c>
      <c r="AA39" s="340">
        <v>138444</v>
      </c>
      <c r="AB39" s="616">
        <f t="shared" si="42"/>
        <v>7.3562809873296258E-3</v>
      </c>
      <c r="AC39" s="559">
        <f t="shared" si="39"/>
        <v>7.356280987329626</v>
      </c>
      <c r="AD39" s="337" t="s">
        <v>175</v>
      </c>
      <c r="AE39" s="336"/>
      <c r="AF39" s="336"/>
      <c r="AG39" s="341"/>
    </row>
    <row r="40" spans="1:36" s="342" customFormat="1" ht="18.75" customHeight="1">
      <c r="A40" s="336"/>
      <c r="B40" s="337">
        <v>84398</v>
      </c>
      <c r="C40" s="337" t="s">
        <v>34</v>
      </c>
      <c r="D40" s="613" t="s">
        <v>51</v>
      </c>
      <c r="E40" s="337">
        <v>2304400</v>
      </c>
      <c r="F40" s="610" t="s">
        <v>174</v>
      </c>
      <c r="G40" s="337" t="s">
        <v>423</v>
      </c>
      <c r="H40" s="596" t="s">
        <v>443</v>
      </c>
      <c r="I40" s="337" t="s">
        <v>450</v>
      </c>
      <c r="J40" s="596" t="s">
        <v>106</v>
      </c>
      <c r="K40" s="337" t="s">
        <v>124</v>
      </c>
      <c r="L40" s="337" t="s">
        <v>103</v>
      </c>
      <c r="M40" s="614">
        <v>46219</v>
      </c>
      <c r="N40" s="614">
        <f t="shared" si="45"/>
        <v>46220</v>
      </c>
      <c r="O40" s="337">
        <v>2</v>
      </c>
      <c r="P40" s="337">
        <v>1</v>
      </c>
      <c r="Q40" s="599">
        <v>1500</v>
      </c>
      <c r="R40" s="601">
        <f t="shared" si="36"/>
        <v>3000</v>
      </c>
      <c r="S40" s="601">
        <v>1</v>
      </c>
      <c r="T40" s="338">
        <v>2.62</v>
      </c>
      <c r="U40" s="339">
        <f t="shared" si="46"/>
        <v>7860</v>
      </c>
      <c r="V40" s="602">
        <v>0.21</v>
      </c>
      <c r="W40" s="338">
        <f t="shared" si="37"/>
        <v>2.0697999999999999</v>
      </c>
      <c r="X40" s="339">
        <f t="shared" si="38"/>
        <v>6209.4000000000005</v>
      </c>
      <c r="Y40" s="338">
        <f t="shared" si="44"/>
        <v>5898.93</v>
      </c>
      <c r="Z40" s="340">
        <v>23305</v>
      </c>
      <c r="AA40" s="340">
        <v>705651</v>
      </c>
      <c r="AB40" s="616">
        <f t="shared" si="42"/>
        <v>5.3975914506407333E-3</v>
      </c>
      <c r="AC40" s="559">
        <f t="shared" si="39"/>
        <v>5.397591450640733</v>
      </c>
      <c r="AD40" s="337" t="s">
        <v>175</v>
      </c>
      <c r="AE40" s="336"/>
      <c r="AF40" s="336"/>
      <c r="AG40" s="341"/>
    </row>
    <row r="41" spans="1:36" s="342" customFormat="1" ht="18.75" customHeight="1">
      <c r="A41" s="336"/>
      <c r="B41" s="337">
        <v>84398</v>
      </c>
      <c r="C41" s="337" t="s">
        <v>34</v>
      </c>
      <c r="D41" s="613" t="s">
        <v>51</v>
      </c>
      <c r="E41" s="337">
        <v>2304400</v>
      </c>
      <c r="F41" s="610" t="s">
        <v>174</v>
      </c>
      <c r="G41" s="337" t="s">
        <v>423</v>
      </c>
      <c r="H41" s="596" t="s">
        <v>444</v>
      </c>
      <c r="I41" s="337" t="s">
        <v>450</v>
      </c>
      <c r="J41" s="596" t="s">
        <v>106</v>
      </c>
      <c r="K41" s="337" t="s">
        <v>124</v>
      </c>
      <c r="L41" s="337" t="s">
        <v>103</v>
      </c>
      <c r="M41" s="614">
        <v>46219</v>
      </c>
      <c r="N41" s="614">
        <f t="shared" si="45"/>
        <v>46220</v>
      </c>
      <c r="O41" s="337">
        <v>2</v>
      </c>
      <c r="P41" s="337">
        <v>1</v>
      </c>
      <c r="Q41" s="599">
        <v>1500</v>
      </c>
      <c r="R41" s="601">
        <f t="shared" si="36"/>
        <v>3000</v>
      </c>
      <c r="S41" s="601">
        <v>1</v>
      </c>
      <c r="T41" s="338">
        <v>2.62</v>
      </c>
      <c r="U41" s="339">
        <f t="shared" si="46"/>
        <v>7860</v>
      </c>
      <c r="V41" s="602">
        <v>0.21</v>
      </c>
      <c r="W41" s="338">
        <f t="shared" si="37"/>
        <v>2.0697999999999999</v>
      </c>
      <c r="X41" s="339">
        <f t="shared" si="38"/>
        <v>6209.4000000000005</v>
      </c>
      <c r="Y41" s="338">
        <f t="shared" ref="Y41:Y45" si="47">X41*0.95</f>
        <v>5898.93</v>
      </c>
      <c r="Z41" s="340">
        <v>21971</v>
      </c>
      <c r="AA41" s="340">
        <v>444751</v>
      </c>
      <c r="AB41" s="616">
        <f t="shared" si="42"/>
        <v>1.0374122667058729E-2</v>
      </c>
      <c r="AC41" s="559">
        <f t="shared" si="39"/>
        <v>10.374122667058728</v>
      </c>
      <c r="AD41" s="337" t="s">
        <v>175</v>
      </c>
      <c r="AE41" s="336"/>
      <c r="AF41" s="336"/>
      <c r="AG41" s="341"/>
    </row>
    <row r="42" spans="1:36" s="342" customFormat="1" ht="18.75" customHeight="1">
      <c r="A42" s="336"/>
      <c r="B42" s="337">
        <v>84398</v>
      </c>
      <c r="C42" s="337" t="s">
        <v>34</v>
      </c>
      <c r="D42" s="613" t="s">
        <v>51</v>
      </c>
      <c r="E42" s="337">
        <v>2304400</v>
      </c>
      <c r="F42" s="610" t="s">
        <v>174</v>
      </c>
      <c r="G42" s="337" t="s">
        <v>423</v>
      </c>
      <c r="H42" s="596" t="s">
        <v>445</v>
      </c>
      <c r="I42" s="337" t="s">
        <v>450</v>
      </c>
      <c r="J42" s="596" t="s">
        <v>106</v>
      </c>
      <c r="K42" s="337" t="s">
        <v>124</v>
      </c>
      <c r="L42" s="337" t="s">
        <v>103</v>
      </c>
      <c r="M42" s="614">
        <v>46219</v>
      </c>
      <c r="N42" s="614">
        <f t="shared" ref="N42:N45" si="48">M42+O42-1</f>
        <v>46220</v>
      </c>
      <c r="O42" s="337">
        <v>2</v>
      </c>
      <c r="P42" s="337">
        <v>1</v>
      </c>
      <c r="Q42" s="599">
        <v>1500</v>
      </c>
      <c r="R42" s="601">
        <f t="shared" si="36"/>
        <v>3000</v>
      </c>
      <c r="S42" s="601">
        <v>1</v>
      </c>
      <c r="T42" s="338">
        <v>2.62</v>
      </c>
      <c r="U42" s="339">
        <f>T42*R42</f>
        <v>7860</v>
      </c>
      <c r="V42" s="602">
        <v>0.21</v>
      </c>
      <c r="W42" s="338">
        <f t="shared" si="37"/>
        <v>2.0697999999999999</v>
      </c>
      <c r="X42" s="339">
        <f t="shared" si="38"/>
        <v>6209.4000000000005</v>
      </c>
      <c r="Y42" s="338">
        <f t="shared" si="47"/>
        <v>5898.93</v>
      </c>
      <c r="Z42" s="340">
        <v>63535.857142857145</v>
      </c>
      <c r="AA42" s="340">
        <v>153796</v>
      </c>
      <c r="AB42" s="616">
        <f t="shared" ref="AB42" si="49">X42/(AA42+AA43)</f>
        <v>1.732122682957446E-2</v>
      </c>
      <c r="AC42" s="559">
        <f t="shared" ref="AC42" si="50">X42/(AA42+AA43)*1000</f>
        <v>17.32122682957446</v>
      </c>
      <c r="AD42" s="337" t="s">
        <v>175</v>
      </c>
      <c r="AE42" s="336"/>
      <c r="AF42" s="336"/>
      <c r="AG42" s="341"/>
    </row>
    <row r="43" spans="1:36" s="342" customFormat="1" ht="18.75" customHeight="1">
      <c r="A43" s="336"/>
      <c r="B43" s="337">
        <v>84398</v>
      </c>
      <c r="C43" s="337" t="s">
        <v>34</v>
      </c>
      <c r="D43" s="613" t="s">
        <v>51</v>
      </c>
      <c r="E43" s="337">
        <v>2304400</v>
      </c>
      <c r="F43" s="610" t="s">
        <v>174</v>
      </c>
      <c r="G43" s="337" t="s">
        <v>423</v>
      </c>
      <c r="H43" s="596" t="s">
        <v>446</v>
      </c>
      <c r="I43" s="337" t="s">
        <v>450</v>
      </c>
      <c r="J43" s="596" t="s">
        <v>106</v>
      </c>
      <c r="K43" s="337" t="s">
        <v>124</v>
      </c>
      <c r="L43" s="337" t="s">
        <v>103</v>
      </c>
      <c r="M43" s="614">
        <v>46219</v>
      </c>
      <c r="N43" s="614">
        <f t="shared" si="48"/>
        <v>46220</v>
      </c>
      <c r="O43" s="337">
        <v>2</v>
      </c>
      <c r="P43" s="337">
        <v>1</v>
      </c>
      <c r="Q43" s="599">
        <v>1500</v>
      </c>
      <c r="R43" s="601">
        <f t="shared" si="36"/>
        <v>3000</v>
      </c>
      <c r="S43" s="601">
        <v>1</v>
      </c>
      <c r="T43" s="338">
        <v>2.62</v>
      </c>
      <c r="U43" s="339">
        <f>T43*R43</f>
        <v>7860</v>
      </c>
      <c r="V43" s="602">
        <v>0.21</v>
      </c>
      <c r="W43" s="338">
        <f t="shared" si="37"/>
        <v>2.0697999999999999</v>
      </c>
      <c r="X43" s="339">
        <f t="shared" si="38"/>
        <v>6209.4000000000005</v>
      </c>
      <c r="Y43" s="338">
        <f t="shared" si="47"/>
        <v>5898.93</v>
      </c>
      <c r="Z43" s="340">
        <v>63535.857142857145</v>
      </c>
      <c r="AA43" s="340">
        <v>204689</v>
      </c>
      <c r="AB43" s="616">
        <f>X43/(AA43+AA44)</f>
        <v>1.2099565075059628E-2</v>
      </c>
      <c r="AC43" s="559">
        <f>X43/(AA43+AA44)*1000</f>
        <v>12.099565075059628</v>
      </c>
      <c r="AD43" s="337" t="s">
        <v>175</v>
      </c>
      <c r="AE43" s="336"/>
      <c r="AF43" s="336"/>
      <c r="AG43" s="341"/>
    </row>
    <row r="44" spans="1:36" s="342" customFormat="1" ht="18.75" customHeight="1">
      <c r="A44" s="336"/>
      <c r="B44" s="337">
        <v>84398</v>
      </c>
      <c r="C44" s="337" t="s">
        <v>34</v>
      </c>
      <c r="D44" s="613" t="s">
        <v>51</v>
      </c>
      <c r="E44" s="337">
        <v>2304400</v>
      </c>
      <c r="F44" s="610" t="s">
        <v>174</v>
      </c>
      <c r="G44" s="337" t="s">
        <v>423</v>
      </c>
      <c r="H44" s="596" t="s">
        <v>447</v>
      </c>
      <c r="I44" s="337" t="s">
        <v>450</v>
      </c>
      <c r="J44" s="596" t="s">
        <v>106</v>
      </c>
      <c r="K44" s="337" t="s">
        <v>124</v>
      </c>
      <c r="L44" s="337" t="s">
        <v>103</v>
      </c>
      <c r="M44" s="614">
        <v>46219</v>
      </c>
      <c r="N44" s="614">
        <f t="shared" si="48"/>
        <v>46220</v>
      </c>
      <c r="O44" s="337">
        <v>2</v>
      </c>
      <c r="P44" s="337">
        <v>1</v>
      </c>
      <c r="Q44" s="599">
        <v>1500</v>
      </c>
      <c r="R44" s="601">
        <f t="shared" si="36"/>
        <v>3000</v>
      </c>
      <c r="S44" s="601">
        <v>1</v>
      </c>
      <c r="T44" s="338">
        <v>2.62</v>
      </c>
      <c r="U44" s="339">
        <f t="shared" ref="U44:U45" si="51">T44*R44</f>
        <v>7860</v>
      </c>
      <c r="V44" s="602">
        <v>0.21</v>
      </c>
      <c r="W44" s="338">
        <f t="shared" si="37"/>
        <v>2.0697999999999999</v>
      </c>
      <c r="X44" s="339">
        <f t="shared" si="38"/>
        <v>6209.4000000000005</v>
      </c>
      <c r="Y44" s="338">
        <f t="shared" si="47"/>
        <v>5898.93</v>
      </c>
      <c r="Z44" s="340">
        <v>38409</v>
      </c>
      <c r="AA44" s="340">
        <v>308503</v>
      </c>
      <c r="AB44" s="616">
        <f>X44/(AA44+AA45)</f>
        <v>8.2434344855785713E-3</v>
      </c>
      <c r="AC44" s="559">
        <f>X44/(AA44+AA45)*1000</f>
        <v>8.2434344855785717</v>
      </c>
      <c r="AD44" s="337" t="s">
        <v>175</v>
      </c>
      <c r="AE44" s="336"/>
      <c r="AF44" s="336"/>
      <c r="AG44" s="341"/>
    </row>
    <row r="45" spans="1:36" s="342" customFormat="1" ht="18.75" customHeight="1">
      <c r="A45" s="336"/>
      <c r="B45" s="337">
        <v>84398</v>
      </c>
      <c r="C45" s="337" t="s">
        <v>34</v>
      </c>
      <c r="D45" s="613" t="s">
        <v>51</v>
      </c>
      <c r="E45" s="337">
        <v>2304400</v>
      </c>
      <c r="F45" s="610" t="s">
        <v>174</v>
      </c>
      <c r="G45" s="337" t="s">
        <v>423</v>
      </c>
      <c r="H45" s="596" t="s">
        <v>448</v>
      </c>
      <c r="I45" s="337" t="s">
        <v>450</v>
      </c>
      <c r="J45" s="596" t="s">
        <v>106</v>
      </c>
      <c r="K45" s="337" t="s">
        <v>124</v>
      </c>
      <c r="L45" s="337" t="s">
        <v>103</v>
      </c>
      <c r="M45" s="614">
        <v>46219</v>
      </c>
      <c r="N45" s="614">
        <f t="shared" si="48"/>
        <v>46220</v>
      </c>
      <c r="O45" s="337">
        <v>2</v>
      </c>
      <c r="P45" s="337">
        <v>1</v>
      </c>
      <c r="Q45" s="599">
        <v>1500</v>
      </c>
      <c r="R45" s="601">
        <f t="shared" si="36"/>
        <v>3000</v>
      </c>
      <c r="S45" s="601">
        <v>1</v>
      </c>
      <c r="T45" s="338">
        <v>2.62</v>
      </c>
      <c r="U45" s="339">
        <f t="shared" si="51"/>
        <v>7860</v>
      </c>
      <c r="V45" s="602">
        <v>0.21</v>
      </c>
      <c r="W45" s="338">
        <f t="shared" si="37"/>
        <v>2.0697999999999999</v>
      </c>
      <c r="X45" s="339">
        <f t="shared" si="38"/>
        <v>6209.4000000000005</v>
      </c>
      <c r="Y45" s="338">
        <f t="shared" si="47"/>
        <v>5898.93</v>
      </c>
      <c r="Z45" s="340">
        <v>23305</v>
      </c>
      <c r="AA45" s="340">
        <v>444751</v>
      </c>
      <c r="AB45" s="617">
        <f>X45/(AA45)</f>
        <v>1.396152004155134E-2</v>
      </c>
      <c r="AC45" s="559">
        <f>X45/(AA45)*1000</f>
        <v>13.96152004155134</v>
      </c>
      <c r="AD45" s="337" t="s">
        <v>175</v>
      </c>
      <c r="AE45" s="336"/>
      <c r="AF45" s="336"/>
      <c r="AG45" s="341"/>
    </row>
    <row r="46" spans="1:36" s="561" customFormat="1" ht="18.75" customHeight="1">
      <c r="A46" s="562"/>
      <c r="B46" s="563">
        <v>59425</v>
      </c>
      <c r="C46" s="563" t="s">
        <v>34</v>
      </c>
      <c r="D46" s="564" t="s">
        <v>51</v>
      </c>
      <c r="E46" s="563">
        <v>2304400</v>
      </c>
      <c r="F46" s="765" t="s">
        <v>304</v>
      </c>
      <c r="G46" s="563" t="s">
        <v>430</v>
      </c>
      <c r="H46" s="566" t="s">
        <v>305</v>
      </c>
      <c r="I46" s="563" t="s">
        <v>30</v>
      </c>
      <c r="J46" s="566" t="s">
        <v>106</v>
      </c>
      <c r="K46" s="563" t="s">
        <v>124</v>
      </c>
      <c r="L46" s="563" t="s">
        <v>120</v>
      </c>
      <c r="M46" s="551">
        <v>46219</v>
      </c>
      <c r="N46" s="552">
        <f t="shared" si="35"/>
        <v>46220</v>
      </c>
      <c r="O46" s="563">
        <v>2</v>
      </c>
      <c r="P46" s="563">
        <v>1</v>
      </c>
      <c r="Q46" s="567">
        <v>2000</v>
      </c>
      <c r="R46" s="568">
        <f t="shared" ref="R46:R49" si="52">Q46*P46*O46</f>
        <v>4000</v>
      </c>
      <c r="S46" s="568">
        <v>1</v>
      </c>
      <c r="T46" s="569">
        <v>4</v>
      </c>
      <c r="U46" s="570">
        <f t="shared" si="40"/>
        <v>16000</v>
      </c>
      <c r="V46" s="611">
        <v>0.3</v>
      </c>
      <c r="W46" s="569">
        <f t="shared" si="37"/>
        <v>2.8</v>
      </c>
      <c r="X46" s="570">
        <f t="shared" si="38"/>
        <v>11200</v>
      </c>
      <c r="Y46" s="569">
        <f t="shared" si="44"/>
        <v>10640</v>
      </c>
      <c r="Z46" s="612" t="s">
        <v>107</v>
      </c>
      <c r="AA46" s="612" t="s">
        <v>107</v>
      </c>
      <c r="AB46" s="612" t="s">
        <v>107</v>
      </c>
      <c r="AC46" s="612" t="s">
        <v>107</v>
      </c>
      <c r="AD46" s="563" t="s">
        <v>307</v>
      </c>
      <c r="AE46" s="562"/>
      <c r="AF46" s="562"/>
      <c r="AG46" s="572"/>
    </row>
    <row r="47" spans="1:36" s="561" customFormat="1" ht="18.75" customHeight="1">
      <c r="A47" s="562"/>
      <c r="B47" s="563">
        <v>59425</v>
      </c>
      <c r="C47" s="563" t="s">
        <v>34</v>
      </c>
      <c r="D47" s="564" t="s">
        <v>51</v>
      </c>
      <c r="E47" s="563">
        <v>2304400</v>
      </c>
      <c r="F47" s="765" t="s">
        <v>304</v>
      </c>
      <c r="G47" s="563" t="s">
        <v>430</v>
      </c>
      <c r="H47" s="566" t="s">
        <v>306</v>
      </c>
      <c r="I47" s="563" t="s">
        <v>30</v>
      </c>
      <c r="J47" s="566" t="s">
        <v>106</v>
      </c>
      <c r="K47" s="563" t="s">
        <v>124</v>
      </c>
      <c r="L47" s="563" t="s">
        <v>120</v>
      </c>
      <c r="M47" s="551">
        <v>46219</v>
      </c>
      <c r="N47" s="552">
        <f t="shared" si="35"/>
        <v>46220</v>
      </c>
      <c r="O47" s="563">
        <v>2</v>
      </c>
      <c r="P47" s="563">
        <v>1</v>
      </c>
      <c r="Q47" s="567">
        <v>2000</v>
      </c>
      <c r="R47" s="568">
        <f t="shared" si="52"/>
        <v>4000</v>
      </c>
      <c r="S47" s="568">
        <v>1</v>
      </c>
      <c r="T47" s="569">
        <v>4</v>
      </c>
      <c r="U47" s="570">
        <f t="shared" si="40"/>
        <v>16000</v>
      </c>
      <c r="V47" s="611">
        <v>0.3</v>
      </c>
      <c r="W47" s="569">
        <f t="shared" si="37"/>
        <v>2.8</v>
      </c>
      <c r="X47" s="570">
        <f t="shared" si="38"/>
        <v>11200</v>
      </c>
      <c r="Y47" s="569">
        <f t="shared" si="44"/>
        <v>10640</v>
      </c>
      <c r="Z47" s="612" t="s">
        <v>107</v>
      </c>
      <c r="AA47" s="612" t="s">
        <v>107</v>
      </c>
      <c r="AB47" s="612" t="s">
        <v>107</v>
      </c>
      <c r="AC47" s="612" t="s">
        <v>107</v>
      </c>
      <c r="AD47" s="563" t="s">
        <v>307</v>
      </c>
      <c r="AE47" s="562"/>
      <c r="AF47" s="562"/>
      <c r="AG47" s="572"/>
    </row>
    <row r="48" spans="1:36" s="561" customFormat="1" ht="24.75" customHeight="1">
      <c r="A48" s="562"/>
      <c r="B48" s="337">
        <v>12084</v>
      </c>
      <c r="C48" s="563" t="s">
        <v>34</v>
      </c>
      <c r="D48" s="564" t="s">
        <v>51</v>
      </c>
      <c r="E48" s="563">
        <v>2304400</v>
      </c>
      <c r="F48" s="610" t="s">
        <v>231</v>
      </c>
      <c r="G48" s="337" t="s">
        <v>434</v>
      </c>
      <c r="H48" s="566" t="s">
        <v>403</v>
      </c>
      <c r="I48" s="563" t="s">
        <v>30</v>
      </c>
      <c r="J48" s="566" t="s">
        <v>135</v>
      </c>
      <c r="K48" s="563" t="s">
        <v>124</v>
      </c>
      <c r="L48" s="337" t="s">
        <v>120</v>
      </c>
      <c r="M48" s="614">
        <v>46219</v>
      </c>
      <c r="N48" s="552">
        <f t="shared" ref="N48" si="53">M48+O48-1</f>
        <v>46220</v>
      </c>
      <c r="O48" s="563">
        <v>2</v>
      </c>
      <c r="P48" s="563">
        <v>1</v>
      </c>
      <c r="Q48" s="567">
        <f>360*S48</f>
        <v>720</v>
      </c>
      <c r="R48" s="568">
        <f t="shared" ref="R48" si="54">Q48*P48*O48</f>
        <v>1440</v>
      </c>
      <c r="S48" s="568">
        <v>2</v>
      </c>
      <c r="T48" s="569">
        <v>2649.86</v>
      </c>
      <c r="U48" s="570">
        <f>T48*S48</f>
        <v>5299.72</v>
      </c>
      <c r="V48" s="611">
        <v>0.15</v>
      </c>
      <c r="W48" s="569">
        <f t="shared" si="37"/>
        <v>2252.3810000000003</v>
      </c>
      <c r="X48" s="570">
        <f t="shared" si="38"/>
        <v>4504.7619999999997</v>
      </c>
      <c r="Y48" s="569">
        <f t="shared" ref="Y48" si="55">X48*0.95</f>
        <v>4279.5238999999992</v>
      </c>
      <c r="Z48" s="612">
        <v>252578</v>
      </c>
      <c r="AA48" s="340">
        <f t="shared" ref="AA48:AA55" si="56">R48</f>
        <v>1440</v>
      </c>
      <c r="AB48" s="334">
        <f>X48/(AA48+AA49)</f>
        <v>0.85317462121212118</v>
      </c>
      <c r="AC48" s="335">
        <f>X48/(AA48+AA49)*1000</f>
        <v>853.17462121212122</v>
      </c>
      <c r="AD48" s="563" t="s">
        <v>31</v>
      </c>
      <c r="AE48" s="562"/>
      <c r="AF48" s="562"/>
      <c r="AG48" s="572"/>
    </row>
    <row r="49" spans="1:36" s="561" customFormat="1" ht="24.75" customHeight="1">
      <c r="A49" s="562"/>
      <c r="B49" s="337">
        <v>12084</v>
      </c>
      <c r="C49" s="563" t="s">
        <v>34</v>
      </c>
      <c r="D49" s="564" t="s">
        <v>51</v>
      </c>
      <c r="E49" s="563">
        <v>2304400</v>
      </c>
      <c r="F49" s="610" t="s">
        <v>231</v>
      </c>
      <c r="G49" s="337" t="s">
        <v>434</v>
      </c>
      <c r="H49" s="566" t="s">
        <v>283</v>
      </c>
      <c r="I49" s="563" t="s">
        <v>30</v>
      </c>
      <c r="J49" s="566" t="s">
        <v>135</v>
      </c>
      <c r="K49" s="563" t="s">
        <v>124</v>
      </c>
      <c r="L49" s="337" t="s">
        <v>120</v>
      </c>
      <c r="M49" s="614">
        <v>46219</v>
      </c>
      <c r="N49" s="552">
        <f t="shared" si="35"/>
        <v>46220</v>
      </c>
      <c r="O49" s="563">
        <v>2</v>
      </c>
      <c r="P49" s="563">
        <v>1</v>
      </c>
      <c r="Q49" s="567">
        <f>960*S49</f>
        <v>1920</v>
      </c>
      <c r="R49" s="568">
        <f t="shared" si="52"/>
        <v>3840</v>
      </c>
      <c r="S49" s="568">
        <v>2</v>
      </c>
      <c r="T49" s="569">
        <v>15558</v>
      </c>
      <c r="U49" s="570">
        <f>T49*S49</f>
        <v>31116</v>
      </c>
      <c r="V49" s="611">
        <v>0.15</v>
      </c>
      <c r="W49" s="569">
        <f t="shared" si="37"/>
        <v>13224.3</v>
      </c>
      <c r="X49" s="570">
        <f t="shared" si="38"/>
        <v>26448.6</v>
      </c>
      <c r="Y49" s="569">
        <f t="shared" si="44"/>
        <v>25126.17</v>
      </c>
      <c r="Z49" s="612">
        <v>252578</v>
      </c>
      <c r="AA49" s="340">
        <f t="shared" si="56"/>
        <v>3840</v>
      </c>
      <c r="AB49" s="334">
        <f>X49/(AA49+AA50)</f>
        <v>4.2385576923076922</v>
      </c>
      <c r="AC49" s="335">
        <f>X49/(AA49+AA50)*1000</f>
        <v>4238.5576923076924</v>
      </c>
      <c r="AD49" s="563" t="s">
        <v>31</v>
      </c>
      <c r="AE49" s="562"/>
      <c r="AF49" s="562"/>
      <c r="AG49" s="572"/>
    </row>
    <row r="50" spans="1:36" s="561" customFormat="1" ht="24.75" customHeight="1">
      <c r="A50" s="562"/>
      <c r="B50" s="563">
        <v>87254</v>
      </c>
      <c r="C50" s="563" t="s">
        <v>34</v>
      </c>
      <c r="D50" s="564" t="s">
        <v>51</v>
      </c>
      <c r="E50" s="563">
        <v>2304400</v>
      </c>
      <c r="F50" s="765" t="s">
        <v>198</v>
      </c>
      <c r="G50" s="563" t="s">
        <v>428</v>
      </c>
      <c r="H50" s="566" t="s">
        <v>201</v>
      </c>
      <c r="I50" s="563" t="s">
        <v>30</v>
      </c>
      <c r="J50" s="566" t="s">
        <v>135</v>
      </c>
      <c r="K50" s="563" t="s">
        <v>124</v>
      </c>
      <c r="L50" s="563" t="s">
        <v>120</v>
      </c>
      <c r="M50" s="551">
        <v>46219</v>
      </c>
      <c r="N50" s="552">
        <f>M50+O50-1</f>
        <v>46220</v>
      </c>
      <c r="O50" s="563">
        <v>2</v>
      </c>
      <c r="P50" s="563">
        <v>1</v>
      </c>
      <c r="Q50" s="567">
        <v>1200</v>
      </c>
      <c r="R50" s="568">
        <f>Q50*P50*O50</f>
        <v>2400</v>
      </c>
      <c r="S50" s="568">
        <v>1</v>
      </c>
      <c r="T50" s="569">
        <v>4.6500000000000004</v>
      </c>
      <c r="U50" s="570">
        <f>T50*R50</f>
        <v>11160</v>
      </c>
      <c r="V50" s="611">
        <v>0.25</v>
      </c>
      <c r="W50" s="569">
        <f t="shared" si="37"/>
        <v>3.4875000000000003</v>
      </c>
      <c r="X50" s="570">
        <f t="shared" si="38"/>
        <v>8370</v>
      </c>
      <c r="Y50" s="569">
        <f>X50*0.95</f>
        <v>7951.5</v>
      </c>
      <c r="Z50" s="612" t="s">
        <v>107</v>
      </c>
      <c r="AA50" s="573">
        <f t="shared" si="56"/>
        <v>2400</v>
      </c>
      <c r="AB50" s="334" t="s">
        <v>107</v>
      </c>
      <c r="AC50" s="335" t="s">
        <v>107</v>
      </c>
      <c r="AD50" s="563" t="s">
        <v>197</v>
      </c>
      <c r="AE50" s="562"/>
      <c r="AF50" s="562"/>
      <c r="AG50" s="572"/>
    </row>
    <row r="51" spans="1:36" s="561" customFormat="1" ht="18.75" customHeight="1">
      <c r="A51" s="562"/>
      <c r="B51" s="563">
        <v>87254</v>
      </c>
      <c r="C51" s="563" t="s">
        <v>34</v>
      </c>
      <c r="D51" s="564" t="s">
        <v>51</v>
      </c>
      <c r="E51" s="563">
        <v>2304400</v>
      </c>
      <c r="F51" s="765" t="s">
        <v>198</v>
      </c>
      <c r="G51" s="563" t="s">
        <v>428</v>
      </c>
      <c r="H51" s="566" t="s">
        <v>202</v>
      </c>
      <c r="I51" s="563" t="s">
        <v>30</v>
      </c>
      <c r="J51" s="566" t="s">
        <v>135</v>
      </c>
      <c r="K51" s="563" t="s">
        <v>124</v>
      </c>
      <c r="L51" s="563" t="s">
        <v>120</v>
      </c>
      <c r="M51" s="551">
        <v>46219</v>
      </c>
      <c r="N51" s="552">
        <f>M51+O51-1</f>
        <v>46220</v>
      </c>
      <c r="O51" s="563">
        <v>2</v>
      </c>
      <c r="P51" s="563">
        <v>1</v>
      </c>
      <c r="Q51" s="567">
        <v>1200</v>
      </c>
      <c r="R51" s="568">
        <f>Q51*P51*O51</f>
        <v>2400</v>
      </c>
      <c r="S51" s="568">
        <v>1</v>
      </c>
      <c r="T51" s="569">
        <v>4.6500000000000004</v>
      </c>
      <c r="U51" s="570">
        <f>T51*R51</f>
        <v>11160</v>
      </c>
      <c r="V51" s="611">
        <v>0.25</v>
      </c>
      <c r="W51" s="569">
        <f t="shared" si="37"/>
        <v>3.4875000000000003</v>
      </c>
      <c r="X51" s="570">
        <f t="shared" si="38"/>
        <v>8370</v>
      </c>
      <c r="Y51" s="569">
        <f>X51*0.95</f>
        <v>7951.5</v>
      </c>
      <c r="Z51" s="612" t="s">
        <v>107</v>
      </c>
      <c r="AA51" s="573">
        <f t="shared" si="56"/>
        <v>2400</v>
      </c>
      <c r="AB51" s="334" t="s">
        <v>107</v>
      </c>
      <c r="AC51" s="335" t="s">
        <v>107</v>
      </c>
      <c r="AD51" s="563" t="s">
        <v>197</v>
      </c>
      <c r="AE51" s="562"/>
      <c r="AF51" s="562"/>
      <c r="AG51" s="572"/>
    </row>
    <row r="52" spans="1:36" s="561" customFormat="1" ht="24" customHeight="1">
      <c r="A52" s="562"/>
      <c r="B52" s="563">
        <v>104346</v>
      </c>
      <c r="C52" s="563" t="s">
        <v>34</v>
      </c>
      <c r="D52" s="564" t="s">
        <v>51</v>
      </c>
      <c r="E52" s="563">
        <v>2304400</v>
      </c>
      <c r="F52" s="766" t="s">
        <v>570</v>
      </c>
      <c r="G52" s="337" t="s">
        <v>431</v>
      </c>
      <c r="H52" s="566" t="s">
        <v>686</v>
      </c>
      <c r="I52" s="563" t="s">
        <v>30</v>
      </c>
      <c r="J52" s="566" t="s">
        <v>135</v>
      </c>
      <c r="K52" s="337" t="s">
        <v>124</v>
      </c>
      <c r="L52" s="563" t="s">
        <v>120</v>
      </c>
      <c r="M52" s="551">
        <v>46219</v>
      </c>
      <c r="N52" s="552">
        <f t="shared" ref="N52" si="57">M52+O52-1</f>
        <v>46220</v>
      </c>
      <c r="O52" s="563">
        <v>2</v>
      </c>
      <c r="P52" s="563">
        <v>26</v>
      </c>
      <c r="Q52" s="599">
        <v>230</v>
      </c>
      <c r="R52" s="601">
        <f t="shared" ref="R52" si="58">Q52*P52*O52</f>
        <v>11960</v>
      </c>
      <c r="S52" s="568">
        <v>1</v>
      </c>
      <c r="T52" s="569">
        <v>1466.67</v>
      </c>
      <c r="U52" s="570">
        <f>T52*P52</f>
        <v>38133.42</v>
      </c>
      <c r="V52" s="611">
        <v>0.2</v>
      </c>
      <c r="W52" s="569">
        <f t="shared" si="37"/>
        <v>1173.336</v>
      </c>
      <c r="X52" s="570">
        <f t="shared" si="38"/>
        <v>30506.736000000001</v>
      </c>
      <c r="Y52" s="569">
        <f t="shared" ref="Y52" si="59">X52*0.95</f>
        <v>28981.3992</v>
      </c>
      <c r="Z52" s="612" t="s">
        <v>107</v>
      </c>
      <c r="AA52" s="340">
        <f t="shared" si="56"/>
        <v>11960</v>
      </c>
      <c r="AB52" s="334" t="s">
        <v>107</v>
      </c>
      <c r="AC52" s="335" t="s">
        <v>107</v>
      </c>
      <c r="AD52" s="563" t="s">
        <v>109</v>
      </c>
      <c r="AE52" s="562"/>
      <c r="AF52" s="562"/>
      <c r="AG52" s="572"/>
    </row>
    <row r="53" spans="1:36" s="561" customFormat="1" ht="24" customHeight="1">
      <c r="A53" s="562"/>
      <c r="B53" s="563">
        <v>104346</v>
      </c>
      <c r="C53" s="563" t="s">
        <v>34</v>
      </c>
      <c r="D53" s="564" t="s">
        <v>51</v>
      </c>
      <c r="E53" s="563">
        <v>2304400</v>
      </c>
      <c r="F53" s="766" t="s">
        <v>570</v>
      </c>
      <c r="G53" s="337" t="s">
        <v>431</v>
      </c>
      <c r="H53" s="566" t="s">
        <v>687</v>
      </c>
      <c r="I53" s="563" t="s">
        <v>30</v>
      </c>
      <c r="J53" s="566" t="s">
        <v>135</v>
      </c>
      <c r="K53" s="337" t="s">
        <v>124</v>
      </c>
      <c r="L53" s="563" t="s">
        <v>120</v>
      </c>
      <c r="M53" s="551">
        <v>46219</v>
      </c>
      <c r="N53" s="552">
        <f t="shared" ref="N53" si="60">M53+O53-1</f>
        <v>46220</v>
      </c>
      <c r="O53" s="563">
        <v>2</v>
      </c>
      <c r="P53" s="563">
        <v>1</v>
      </c>
      <c r="Q53" s="599">
        <v>230</v>
      </c>
      <c r="R53" s="601">
        <f t="shared" ref="R53" si="61">Q53*P53*O53</f>
        <v>460</v>
      </c>
      <c r="S53" s="568">
        <v>1</v>
      </c>
      <c r="T53" s="569">
        <v>13933.33</v>
      </c>
      <c r="U53" s="570">
        <f>T53*P53</f>
        <v>13933.33</v>
      </c>
      <c r="V53" s="611">
        <v>0.2</v>
      </c>
      <c r="W53" s="569">
        <f t="shared" si="37"/>
        <v>11146.664000000001</v>
      </c>
      <c r="X53" s="570">
        <f t="shared" si="38"/>
        <v>11146.664000000001</v>
      </c>
      <c r="Y53" s="569">
        <f t="shared" ref="Y53" si="62">X53*0.95</f>
        <v>10589.3308</v>
      </c>
      <c r="Z53" s="612" t="s">
        <v>107</v>
      </c>
      <c r="AA53" s="340">
        <f t="shared" si="56"/>
        <v>460</v>
      </c>
      <c r="AB53" s="334" t="s">
        <v>107</v>
      </c>
      <c r="AC53" s="335" t="s">
        <v>107</v>
      </c>
      <c r="AD53" s="563" t="s">
        <v>109</v>
      </c>
      <c r="AE53" s="562"/>
      <c r="AF53" s="562"/>
      <c r="AG53" s="572"/>
    </row>
    <row r="54" spans="1:36" s="561" customFormat="1" ht="24" customHeight="1">
      <c r="A54" s="562"/>
      <c r="B54" s="337">
        <v>67263</v>
      </c>
      <c r="C54" s="563" t="s">
        <v>34</v>
      </c>
      <c r="D54" s="564" t="s">
        <v>51</v>
      </c>
      <c r="E54" s="563">
        <v>2304400</v>
      </c>
      <c r="F54" s="610" t="s">
        <v>190</v>
      </c>
      <c r="G54" s="337" t="s">
        <v>431</v>
      </c>
      <c r="H54" s="566" t="s">
        <v>302</v>
      </c>
      <c r="I54" s="563" t="s">
        <v>30</v>
      </c>
      <c r="J54" s="596" t="s">
        <v>4</v>
      </c>
      <c r="K54" s="337" t="s">
        <v>124</v>
      </c>
      <c r="L54" s="563" t="s">
        <v>120</v>
      </c>
      <c r="M54" s="551">
        <v>46219</v>
      </c>
      <c r="N54" s="552">
        <f t="shared" ref="N54" si="63">M54+O54-1</f>
        <v>46220</v>
      </c>
      <c r="O54" s="563">
        <v>2</v>
      </c>
      <c r="P54" s="563">
        <v>1</v>
      </c>
      <c r="Q54" s="599">
        <v>360</v>
      </c>
      <c r="R54" s="601">
        <f t="shared" ref="R54" si="64">Q54*P54*O54</f>
        <v>720</v>
      </c>
      <c r="S54" s="568">
        <v>1</v>
      </c>
      <c r="T54" s="569">
        <f>8125/7*O54</f>
        <v>2321.4285714285716</v>
      </c>
      <c r="U54" s="570">
        <f t="shared" ref="U54" si="65">T54*S54</f>
        <v>2321.4285714285716</v>
      </c>
      <c r="V54" s="611">
        <v>0.1</v>
      </c>
      <c r="W54" s="569">
        <f t="shared" si="37"/>
        <v>2089.2857142857142</v>
      </c>
      <c r="X54" s="570">
        <f t="shared" si="38"/>
        <v>2089.2857142857147</v>
      </c>
      <c r="Y54" s="569">
        <f t="shared" ref="Y54" si="66">X54*0.95</f>
        <v>1984.8214285714289</v>
      </c>
      <c r="Z54" s="612" t="s">
        <v>107</v>
      </c>
      <c r="AA54" s="340">
        <f t="shared" si="56"/>
        <v>720</v>
      </c>
      <c r="AB54" s="334" t="s">
        <v>107</v>
      </c>
      <c r="AC54" s="335" t="s">
        <v>107</v>
      </c>
      <c r="AD54" s="563" t="s">
        <v>109</v>
      </c>
      <c r="AE54" s="562"/>
      <c r="AF54" s="562"/>
      <c r="AG54" s="572"/>
    </row>
    <row r="55" spans="1:36" s="561" customFormat="1" ht="24" customHeight="1">
      <c r="A55" s="562"/>
      <c r="B55" s="337">
        <v>67263</v>
      </c>
      <c r="C55" s="563" t="s">
        <v>34</v>
      </c>
      <c r="D55" s="564" t="s">
        <v>51</v>
      </c>
      <c r="E55" s="563">
        <v>2304400</v>
      </c>
      <c r="F55" s="610" t="s">
        <v>190</v>
      </c>
      <c r="G55" s="337" t="s">
        <v>431</v>
      </c>
      <c r="H55" s="566" t="s">
        <v>303</v>
      </c>
      <c r="I55" s="563" t="s">
        <v>30</v>
      </c>
      <c r="J55" s="596" t="s">
        <v>4</v>
      </c>
      <c r="K55" s="337" t="s">
        <v>124</v>
      </c>
      <c r="L55" s="563" t="s">
        <v>120</v>
      </c>
      <c r="M55" s="551">
        <v>46219</v>
      </c>
      <c r="N55" s="552">
        <f t="shared" ref="N55" si="67">M55+O55-1</f>
        <v>46220</v>
      </c>
      <c r="O55" s="563">
        <v>2</v>
      </c>
      <c r="P55" s="563">
        <v>1</v>
      </c>
      <c r="Q55" s="599">
        <v>360</v>
      </c>
      <c r="R55" s="601">
        <f t="shared" ref="R55" si="68">Q55*P55*O55</f>
        <v>720</v>
      </c>
      <c r="S55" s="568">
        <v>1</v>
      </c>
      <c r="T55" s="569">
        <f>9125/7*O55</f>
        <v>2607.1428571428573</v>
      </c>
      <c r="U55" s="570">
        <f t="shared" ref="U55" si="69">T55*S55</f>
        <v>2607.1428571428573</v>
      </c>
      <c r="V55" s="611">
        <v>0.1</v>
      </c>
      <c r="W55" s="569">
        <f t="shared" si="37"/>
        <v>2346.4285714285716</v>
      </c>
      <c r="X55" s="570">
        <f t="shared" si="38"/>
        <v>2346.4285714285716</v>
      </c>
      <c r="Y55" s="569">
        <f t="shared" ref="Y55" si="70">X55*0.95</f>
        <v>2229.1071428571427</v>
      </c>
      <c r="Z55" s="612" t="s">
        <v>107</v>
      </c>
      <c r="AA55" s="340">
        <f t="shared" si="56"/>
        <v>720</v>
      </c>
      <c r="AB55" s="334" t="s">
        <v>107</v>
      </c>
      <c r="AC55" s="335" t="s">
        <v>107</v>
      </c>
      <c r="AD55" s="563" t="s">
        <v>109</v>
      </c>
      <c r="AE55" s="562"/>
      <c r="AF55" s="562"/>
      <c r="AG55" s="572"/>
    </row>
    <row r="56" spans="1:36" ht="18.75" customHeight="1">
      <c r="A56" s="8"/>
      <c r="B56" s="162" t="s">
        <v>113</v>
      </c>
      <c r="C56" s="163"/>
      <c r="D56" s="164"/>
      <c r="E56" s="164"/>
      <c r="F56" s="164"/>
      <c r="G56" s="164"/>
      <c r="H56" s="164" t="s">
        <v>82</v>
      </c>
      <c r="I56" s="163"/>
      <c r="J56" s="164"/>
      <c r="K56" s="164"/>
      <c r="L56" s="164"/>
      <c r="M56" s="164"/>
      <c r="N56" s="164"/>
      <c r="O56" s="164"/>
      <c r="P56" s="163">
        <f>SUBTOTAL(9,P34:P55)</f>
        <v>47</v>
      </c>
      <c r="Q56" s="164"/>
      <c r="R56" s="165">
        <f>SUBTOTAL(9,R34:R55)</f>
        <v>67940</v>
      </c>
      <c r="S56" s="191"/>
      <c r="T56" s="164"/>
      <c r="U56" s="164"/>
      <c r="V56" s="166"/>
      <c r="W56" s="164"/>
      <c r="X56" s="167">
        <f>SUBTOTAL(9,X34:X55)</f>
        <v>231530.37628571424</v>
      </c>
      <c r="Y56" s="167">
        <f>SUBTOTAL(9,Y34:Y55)</f>
        <v>219953.85747142849</v>
      </c>
      <c r="Z56" s="168"/>
      <c r="AA56" s="168"/>
      <c r="AB56" s="168"/>
      <c r="AC56" s="241">
        <f>AVERAGE(AC34:AC55)*1.5</f>
        <v>569.51990518046171</v>
      </c>
      <c r="AD56" s="170"/>
      <c r="AE56" s="8"/>
      <c r="AF56" s="8"/>
      <c r="AG56" s="8"/>
      <c r="AH56" s="8"/>
      <c r="AI56" s="8"/>
      <c r="AJ56" s="8"/>
    </row>
    <row r="57" spans="1:36" s="561" customFormat="1" ht="24" customHeight="1">
      <c r="A57" s="562"/>
      <c r="B57" s="563">
        <v>104346</v>
      </c>
      <c r="C57" s="563" t="s">
        <v>253</v>
      </c>
      <c r="D57" s="564" t="s">
        <v>256</v>
      </c>
      <c r="E57" s="563">
        <v>1302603</v>
      </c>
      <c r="F57" s="615" t="s">
        <v>570</v>
      </c>
      <c r="G57" s="563" t="s">
        <v>519</v>
      </c>
      <c r="H57" s="566" t="s">
        <v>575</v>
      </c>
      <c r="I57" s="563" t="s">
        <v>30</v>
      </c>
      <c r="J57" s="566" t="s">
        <v>135</v>
      </c>
      <c r="K57" s="563" t="s">
        <v>124</v>
      </c>
      <c r="L57" s="563" t="s">
        <v>120</v>
      </c>
      <c r="M57" s="552">
        <v>46219</v>
      </c>
      <c r="N57" s="552">
        <f t="shared" ref="N57:N59" si="71">M57+O57-1</f>
        <v>46220</v>
      </c>
      <c r="O57" s="563">
        <v>2</v>
      </c>
      <c r="P57" s="563">
        <v>4</v>
      </c>
      <c r="Q57" s="567">
        <v>486</v>
      </c>
      <c r="R57" s="568">
        <f t="shared" ref="R57:R59" si="72">Q57*P57*O57</f>
        <v>3888</v>
      </c>
      <c r="S57" s="568">
        <v>1</v>
      </c>
      <c r="T57" s="569">
        <v>1694</v>
      </c>
      <c r="U57" s="570">
        <f>T57*P57</f>
        <v>6776</v>
      </c>
      <c r="V57" s="557">
        <v>0.2</v>
      </c>
      <c r="W57" s="569">
        <f t="shared" ref="W57:W64" si="73">T57-T57*V57</f>
        <v>1355.2</v>
      </c>
      <c r="X57" s="570">
        <f t="shared" ref="X57:X64" si="74">U57*(1-V57)</f>
        <v>5420.8</v>
      </c>
      <c r="Y57" s="569">
        <f t="shared" ref="Y57" si="75">X57*0.95</f>
        <v>5149.76</v>
      </c>
      <c r="Z57" s="612">
        <v>120000</v>
      </c>
      <c r="AA57" s="573">
        <f>Z57*O57</f>
        <v>240000</v>
      </c>
      <c r="AB57" s="334">
        <f>X57/(AA57+AA59)</f>
        <v>2.2519109338650714E-2</v>
      </c>
      <c r="AC57" s="335">
        <f>X57/(AA57+AA59)*1000</f>
        <v>22.519109338650715</v>
      </c>
      <c r="AD57" s="563" t="s">
        <v>109</v>
      </c>
      <c r="AE57" s="562"/>
      <c r="AF57" s="562"/>
      <c r="AG57" s="572"/>
    </row>
    <row r="58" spans="1:36" s="561" customFormat="1" ht="24" customHeight="1">
      <c r="A58" s="562"/>
      <c r="B58" s="337">
        <v>67263</v>
      </c>
      <c r="C58" s="563" t="s">
        <v>253</v>
      </c>
      <c r="D58" s="564" t="s">
        <v>256</v>
      </c>
      <c r="E58" s="563">
        <v>1302603</v>
      </c>
      <c r="F58" s="610" t="s">
        <v>190</v>
      </c>
      <c r="G58" s="337" t="s">
        <v>431</v>
      </c>
      <c r="H58" s="566" t="s">
        <v>298</v>
      </c>
      <c r="I58" s="563" t="s">
        <v>30</v>
      </c>
      <c r="J58" s="596" t="s">
        <v>4</v>
      </c>
      <c r="K58" s="337" t="s">
        <v>124</v>
      </c>
      <c r="L58" s="563" t="s">
        <v>120</v>
      </c>
      <c r="M58" s="551">
        <v>46219</v>
      </c>
      <c r="N58" s="552">
        <f t="shared" si="71"/>
        <v>46220</v>
      </c>
      <c r="O58" s="563">
        <v>2</v>
      </c>
      <c r="P58" s="563">
        <v>1</v>
      </c>
      <c r="Q58" s="599">
        <v>360</v>
      </c>
      <c r="R58" s="601">
        <f t="shared" si="72"/>
        <v>720</v>
      </c>
      <c r="S58" s="568">
        <v>1</v>
      </c>
      <c r="T58" s="569">
        <f>15625/7*O58</f>
        <v>4464.2857142857147</v>
      </c>
      <c r="U58" s="570">
        <f t="shared" ref="U58:U59" si="76">T58*S58</f>
        <v>4464.2857142857147</v>
      </c>
      <c r="V58" s="611">
        <v>0.1</v>
      </c>
      <c r="W58" s="569">
        <f t="shared" si="73"/>
        <v>4017.8571428571431</v>
      </c>
      <c r="X58" s="570">
        <f t="shared" si="74"/>
        <v>4017.8571428571431</v>
      </c>
      <c r="Y58" s="569">
        <f t="shared" ref="Y58:Y59" si="77">X58*0.95</f>
        <v>3816.9642857142858</v>
      </c>
      <c r="Z58" s="612" t="s">
        <v>107</v>
      </c>
      <c r="AA58" s="340">
        <f t="shared" ref="AA58:AA64" si="78">R58</f>
        <v>720</v>
      </c>
      <c r="AB58" s="334" t="s">
        <v>107</v>
      </c>
      <c r="AC58" s="335" t="s">
        <v>107</v>
      </c>
      <c r="AD58" s="563" t="s">
        <v>109</v>
      </c>
      <c r="AE58" s="562"/>
      <c r="AF58" s="562"/>
      <c r="AG58" s="572"/>
    </row>
    <row r="59" spans="1:36" s="561" customFormat="1" ht="24" customHeight="1">
      <c r="A59" s="562"/>
      <c r="B59" s="337">
        <v>67263</v>
      </c>
      <c r="C59" s="563" t="s">
        <v>253</v>
      </c>
      <c r="D59" s="564" t="s">
        <v>256</v>
      </c>
      <c r="E59" s="563">
        <v>1302603</v>
      </c>
      <c r="F59" s="610" t="s">
        <v>190</v>
      </c>
      <c r="G59" s="337" t="s">
        <v>431</v>
      </c>
      <c r="H59" s="566" t="s">
        <v>299</v>
      </c>
      <c r="I59" s="563" t="s">
        <v>30</v>
      </c>
      <c r="J59" s="596" t="s">
        <v>4</v>
      </c>
      <c r="K59" s="337" t="s">
        <v>124</v>
      </c>
      <c r="L59" s="563" t="s">
        <v>120</v>
      </c>
      <c r="M59" s="551">
        <v>46219</v>
      </c>
      <c r="N59" s="552">
        <f t="shared" si="71"/>
        <v>46220</v>
      </c>
      <c r="O59" s="563">
        <v>2</v>
      </c>
      <c r="P59" s="563">
        <v>1</v>
      </c>
      <c r="Q59" s="599">
        <v>360</v>
      </c>
      <c r="R59" s="601">
        <f t="shared" si="72"/>
        <v>720</v>
      </c>
      <c r="S59" s="568">
        <v>1</v>
      </c>
      <c r="T59" s="569">
        <f>15625/7*O59</f>
        <v>4464.2857142857147</v>
      </c>
      <c r="U59" s="570">
        <f t="shared" si="76"/>
        <v>4464.2857142857147</v>
      </c>
      <c r="V59" s="611">
        <v>0.1</v>
      </c>
      <c r="W59" s="569">
        <f t="shared" si="73"/>
        <v>4017.8571428571431</v>
      </c>
      <c r="X59" s="570">
        <f t="shared" si="74"/>
        <v>4017.8571428571431</v>
      </c>
      <c r="Y59" s="569">
        <f t="shared" si="77"/>
        <v>3816.9642857142858</v>
      </c>
      <c r="Z59" s="612" t="s">
        <v>107</v>
      </c>
      <c r="AA59" s="340">
        <f t="shared" si="78"/>
        <v>720</v>
      </c>
      <c r="AB59" s="334" t="s">
        <v>107</v>
      </c>
      <c r="AC59" s="335" t="s">
        <v>107</v>
      </c>
      <c r="AD59" s="563" t="s">
        <v>109</v>
      </c>
      <c r="AE59" s="562"/>
      <c r="AF59" s="562"/>
      <c r="AG59" s="572"/>
    </row>
    <row r="60" spans="1:36" s="561" customFormat="1" ht="24" customHeight="1">
      <c r="A60" s="562"/>
      <c r="B60" s="337">
        <v>67263</v>
      </c>
      <c r="C60" s="563" t="s">
        <v>253</v>
      </c>
      <c r="D60" s="564" t="s">
        <v>256</v>
      </c>
      <c r="E60" s="563">
        <v>1302603</v>
      </c>
      <c r="F60" s="610" t="s">
        <v>190</v>
      </c>
      <c r="G60" s="337" t="s">
        <v>431</v>
      </c>
      <c r="H60" s="566" t="s">
        <v>300</v>
      </c>
      <c r="I60" s="563" t="s">
        <v>30</v>
      </c>
      <c r="J60" s="596" t="s">
        <v>4</v>
      </c>
      <c r="K60" s="337" t="s">
        <v>124</v>
      </c>
      <c r="L60" s="563" t="s">
        <v>120</v>
      </c>
      <c r="M60" s="551">
        <v>46219</v>
      </c>
      <c r="N60" s="552">
        <f t="shared" ref="N60" si="79">M60+O60-1</f>
        <v>46220</v>
      </c>
      <c r="O60" s="563">
        <v>2</v>
      </c>
      <c r="P60" s="563">
        <v>1</v>
      </c>
      <c r="Q60" s="599">
        <v>360</v>
      </c>
      <c r="R60" s="601">
        <f t="shared" ref="R60" si="80">Q60*P60*O60</f>
        <v>720</v>
      </c>
      <c r="S60" s="568">
        <v>1</v>
      </c>
      <c r="T60" s="569">
        <f>15625/7*O60</f>
        <v>4464.2857142857147</v>
      </c>
      <c r="U60" s="570">
        <f t="shared" ref="U60" si="81">T60*S60</f>
        <v>4464.2857142857147</v>
      </c>
      <c r="V60" s="611">
        <v>0.1</v>
      </c>
      <c r="W60" s="569">
        <f t="shared" si="73"/>
        <v>4017.8571428571431</v>
      </c>
      <c r="X60" s="570">
        <f t="shared" si="74"/>
        <v>4017.8571428571431</v>
      </c>
      <c r="Y60" s="569">
        <f t="shared" ref="Y60" si="82">X60*0.95</f>
        <v>3816.9642857142858</v>
      </c>
      <c r="Z60" s="612" t="s">
        <v>107</v>
      </c>
      <c r="AA60" s="340">
        <f t="shared" si="78"/>
        <v>720</v>
      </c>
      <c r="AB60" s="334" t="s">
        <v>107</v>
      </c>
      <c r="AC60" s="335" t="s">
        <v>107</v>
      </c>
      <c r="AD60" s="563" t="s">
        <v>109</v>
      </c>
      <c r="AE60" s="562"/>
      <c r="AF60" s="562"/>
      <c r="AG60" s="572"/>
    </row>
    <row r="61" spans="1:36" s="561" customFormat="1" ht="24" customHeight="1">
      <c r="A61" s="562"/>
      <c r="B61" s="337">
        <v>67263</v>
      </c>
      <c r="C61" s="563" t="s">
        <v>253</v>
      </c>
      <c r="D61" s="564" t="s">
        <v>256</v>
      </c>
      <c r="E61" s="563">
        <v>1302603</v>
      </c>
      <c r="F61" s="610" t="s">
        <v>190</v>
      </c>
      <c r="G61" s="337" t="s">
        <v>431</v>
      </c>
      <c r="H61" s="566" t="s">
        <v>301</v>
      </c>
      <c r="I61" s="563" t="s">
        <v>30</v>
      </c>
      <c r="J61" s="596" t="s">
        <v>4</v>
      </c>
      <c r="K61" s="337" t="s">
        <v>124</v>
      </c>
      <c r="L61" s="563" t="s">
        <v>120</v>
      </c>
      <c r="M61" s="551">
        <v>46219</v>
      </c>
      <c r="N61" s="552">
        <f t="shared" ref="N61:N64" si="83">M61+O61-1</f>
        <v>46220</v>
      </c>
      <c r="O61" s="563">
        <v>2</v>
      </c>
      <c r="P61" s="563">
        <v>1</v>
      </c>
      <c r="Q61" s="599">
        <v>360</v>
      </c>
      <c r="R61" s="601">
        <f t="shared" ref="R61:R64" si="84">Q61*P61*O61</f>
        <v>720</v>
      </c>
      <c r="S61" s="568">
        <v>1</v>
      </c>
      <c r="T61" s="569">
        <f>15625/7*O61</f>
        <v>4464.2857142857147</v>
      </c>
      <c r="U61" s="570">
        <f t="shared" ref="U61:U64" si="85">T61*S61</f>
        <v>4464.2857142857147</v>
      </c>
      <c r="V61" s="611">
        <v>0.1</v>
      </c>
      <c r="W61" s="569">
        <f t="shared" si="73"/>
        <v>4017.8571428571431</v>
      </c>
      <c r="X61" s="570">
        <f t="shared" si="74"/>
        <v>4017.8571428571431</v>
      </c>
      <c r="Y61" s="569">
        <f t="shared" ref="Y61:Y64" si="86">X61*0.95</f>
        <v>3816.9642857142858</v>
      </c>
      <c r="Z61" s="612" t="s">
        <v>107</v>
      </c>
      <c r="AA61" s="340">
        <f t="shared" si="78"/>
        <v>720</v>
      </c>
      <c r="AB61" s="334" t="s">
        <v>107</v>
      </c>
      <c r="AC61" s="335" t="s">
        <v>107</v>
      </c>
      <c r="AD61" s="563" t="s">
        <v>109</v>
      </c>
      <c r="AE61" s="562"/>
      <c r="AF61" s="562"/>
      <c r="AG61" s="572"/>
    </row>
    <row r="62" spans="1:36" s="561" customFormat="1" ht="24" customHeight="1">
      <c r="A62" s="562"/>
      <c r="B62" s="563">
        <v>92163</v>
      </c>
      <c r="C62" s="563" t="s">
        <v>253</v>
      </c>
      <c r="D62" s="564" t="s">
        <v>256</v>
      </c>
      <c r="E62" s="563">
        <v>1302603</v>
      </c>
      <c r="F62" s="615" t="s">
        <v>214</v>
      </c>
      <c r="G62" s="563" t="s">
        <v>425</v>
      </c>
      <c r="H62" s="566" t="s">
        <v>505</v>
      </c>
      <c r="I62" s="563" t="s">
        <v>30</v>
      </c>
      <c r="J62" s="566" t="s">
        <v>135</v>
      </c>
      <c r="K62" s="563" t="s">
        <v>124</v>
      </c>
      <c r="L62" s="563" t="s">
        <v>120</v>
      </c>
      <c r="M62" s="551">
        <v>46219</v>
      </c>
      <c r="N62" s="552">
        <f t="shared" si="83"/>
        <v>46220</v>
      </c>
      <c r="O62" s="563">
        <v>2</v>
      </c>
      <c r="P62" s="563">
        <v>1</v>
      </c>
      <c r="Q62" s="567">
        <v>600</v>
      </c>
      <c r="R62" s="568">
        <f t="shared" si="84"/>
        <v>1200</v>
      </c>
      <c r="S62" s="568">
        <v>1</v>
      </c>
      <c r="T62" s="569">
        <v>11485.71</v>
      </c>
      <c r="U62" s="570">
        <f t="shared" si="85"/>
        <v>11485.71</v>
      </c>
      <c r="V62" s="611">
        <v>0.26</v>
      </c>
      <c r="W62" s="569">
        <f t="shared" si="73"/>
        <v>8499.4254000000001</v>
      </c>
      <c r="X62" s="570">
        <f t="shared" si="74"/>
        <v>8499.4254000000001</v>
      </c>
      <c r="Y62" s="569">
        <f t="shared" si="86"/>
        <v>8074.4541300000001</v>
      </c>
      <c r="Z62" s="612" t="s">
        <v>107</v>
      </c>
      <c r="AA62" s="612">
        <f t="shared" si="78"/>
        <v>1200</v>
      </c>
      <c r="AB62" s="334" t="s">
        <v>107</v>
      </c>
      <c r="AC62" s="335" t="s">
        <v>107</v>
      </c>
      <c r="AD62" s="563" t="s">
        <v>109</v>
      </c>
      <c r="AE62" s="562"/>
      <c r="AF62" s="562"/>
      <c r="AG62" s="572"/>
    </row>
    <row r="63" spans="1:36" s="561" customFormat="1" ht="24" customHeight="1">
      <c r="A63" s="562"/>
      <c r="B63" s="563">
        <v>92163</v>
      </c>
      <c r="C63" s="563" t="s">
        <v>253</v>
      </c>
      <c r="D63" s="564" t="s">
        <v>256</v>
      </c>
      <c r="E63" s="563">
        <v>1302603</v>
      </c>
      <c r="F63" s="615" t="s">
        <v>214</v>
      </c>
      <c r="G63" s="563" t="s">
        <v>425</v>
      </c>
      <c r="H63" s="566" t="s">
        <v>506</v>
      </c>
      <c r="I63" s="563" t="s">
        <v>30</v>
      </c>
      <c r="J63" s="566" t="s">
        <v>135</v>
      </c>
      <c r="K63" s="563" t="s">
        <v>124</v>
      </c>
      <c r="L63" s="563" t="s">
        <v>120</v>
      </c>
      <c r="M63" s="551">
        <v>46219</v>
      </c>
      <c r="N63" s="552">
        <f t="shared" si="83"/>
        <v>46220</v>
      </c>
      <c r="O63" s="563">
        <v>2</v>
      </c>
      <c r="P63" s="563">
        <v>1</v>
      </c>
      <c r="Q63" s="567">
        <v>600</v>
      </c>
      <c r="R63" s="568">
        <f t="shared" si="84"/>
        <v>1200</v>
      </c>
      <c r="S63" s="568">
        <v>1</v>
      </c>
      <c r="T63" s="569">
        <v>11485.71</v>
      </c>
      <c r="U63" s="570">
        <f t="shared" si="85"/>
        <v>11485.71</v>
      </c>
      <c r="V63" s="611">
        <v>0.26</v>
      </c>
      <c r="W63" s="569">
        <f t="shared" si="73"/>
        <v>8499.4254000000001</v>
      </c>
      <c r="X63" s="570">
        <f t="shared" si="74"/>
        <v>8499.4254000000001</v>
      </c>
      <c r="Y63" s="569">
        <f t="shared" si="86"/>
        <v>8074.4541300000001</v>
      </c>
      <c r="Z63" s="612" t="s">
        <v>107</v>
      </c>
      <c r="AA63" s="340">
        <f t="shared" si="78"/>
        <v>1200</v>
      </c>
      <c r="AB63" s="334" t="s">
        <v>107</v>
      </c>
      <c r="AC63" s="335" t="s">
        <v>107</v>
      </c>
      <c r="AD63" s="563" t="s">
        <v>109</v>
      </c>
      <c r="AE63" s="562"/>
      <c r="AF63" s="562"/>
      <c r="AG63" s="572"/>
    </row>
    <row r="64" spans="1:36" s="561" customFormat="1" ht="24" customHeight="1">
      <c r="A64" s="562"/>
      <c r="B64" s="563">
        <v>92163</v>
      </c>
      <c r="C64" s="563" t="s">
        <v>253</v>
      </c>
      <c r="D64" s="564" t="s">
        <v>256</v>
      </c>
      <c r="E64" s="563">
        <v>1302603</v>
      </c>
      <c r="F64" s="615" t="s">
        <v>214</v>
      </c>
      <c r="G64" s="563" t="s">
        <v>425</v>
      </c>
      <c r="H64" s="566" t="s">
        <v>507</v>
      </c>
      <c r="I64" s="563" t="s">
        <v>30</v>
      </c>
      <c r="J64" s="566" t="s">
        <v>135</v>
      </c>
      <c r="K64" s="563" t="s">
        <v>124</v>
      </c>
      <c r="L64" s="563" t="s">
        <v>120</v>
      </c>
      <c r="M64" s="551">
        <v>46219</v>
      </c>
      <c r="N64" s="552">
        <f t="shared" si="83"/>
        <v>46220</v>
      </c>
      <c r="O64" s="563">
        <v>2</v>
      </c>
      <c r="P64" s="563">
        <v>1</v>
      </c>
      <c r="Q64" s="567">
        <v>600</v>
      </c>
      <c r="R64" s="568">
        <f t="shared" si="84"/>
        <v>1200</v>
      </c>
      <c r="S64" s="568">
        <v>1</v>
      </c>
      <c r="T64" s="569">
        <v>11485.71</v>
      </c>
      <c r="U64" s="570">
        <f t="shared" si="85"/>
        <v>11485.71</v>
      </c>
      <c r="V64" s="611">
        <v>0.26</v>
      </c>
      <c r="W64" s="569">
        <f t="shared" si="73"/>
        <v>8499.4254000000001</v>
      </c>
      <c r="X64" s="570">
        <f t="shared" si="74"/>
        <v>8499.4254000000001</v>
      </c>
      <c r="Y64" s="569">
        <f t="shared" si="86"/>
        <v>8074.4541300000001</v>
      </c>
      <c r="Z64" s="612" t="s">
        <v>107</v>
      </c>
      <c r="AA64" s="340">
        <f t="shared" si="78"/>
        <v>1200</v>
      </c>
      <c r="AB64" s="334" t="s">
        <v>107</v>
      </c>
      <c r="AC64" s="335" t="s">
        <v>107</v>
      </c>
      <c r="AD64" s="563" t="s">
        <v>109</v>
      </c>
      <c r="AE64" s="562"/>
      <c r="AF64" s="562"/>
      <c r="AG64" s="572"/>
    </row>
    <row r="65" spans="1:36" ht="18.75" customHeight="1">
      <c r="A65" s="8"/>
      <c r="B65" s="162" t="s">
        <v>258</v>
      </c>
      <c r="C65" s="163"/>
      <c r="D65" s="164"/>
      <c r="E65" s="164"/>
      <c r="F65" s="164"/>
      <c r="G65" s="164"/>
      <c r="H65" s="164" t="s">
        <v>82</v>
      </c>
      <c r="I65" s="163"/>
      <c r="J65" s="164"/>
      <c r="K65" s="164"/>
      <c r="L65" s="164"/>
      <c r="M65" s="164"/>
      <c r="N65" s="164"/>
      <c r="O65" s="164"/>
      <c r="P65" s="163">
        <f>SUBTOTAL(9,P57:P64)</f>
        <v>11</v>
      </c>
      <c r="Q65" s="164"/>
      <c r="R65" s="165">
        <f>SUBTOTAL(9,R57:R64)</f>
        <v>10368</v>
      </c>
      <c r="S65" s="191"/>
      <c r="T65" s="164"/>
      <c r="U65" s="164"/>
      <c r="V65" s="166"/>
      <c r="W65" s="164"/>
      <c r="X65" s="167">
        <f>SUBTOTAL(9,X57:X64)</f>
        <v>46990.504771428576</v>
      </c>
      <c r="Y65" s="167">
        <f>SUBTOTAL(9,Y57:Y64)</f>
        <v>44640.979532857142</v>
      </c>
      <c r="Z65" s="168"/>
      <c r="AA65" s="168"/>
      <c r="AB65" s="168"/>
      <c r="AC65" s="241">
        <f>AVERAGE(AC57:AC64)*1.5</f>
        <v>33.778664007976076</v>
      </c>
      <c r="AD65" s="170"/>
      <c r="AE65" s="8"/>
      <c r="AF65" s="8"/>
      <c r="AG65" s="8"/>
      <c r="AH65" s="8"/>
      <c r="AI65" s="8"/>
      <c r="AJ65" s="8"/>
    </row>
    <row r="66" spans="1:36" s="561" customFormat="1" ht="24" customHeight="1">
      <c r="A66" s="562"/>
      <c r="B66" s="563">
        <v>24874</v>
      </c>
      <c r="C66" s="563" t="s">
        <v>28</v>
      </c>
      <c r="D66" s="564" t="s">
        <v>44</v>
      </c>
      <c r="E66" s="563">
        <v>3106200</v>
      </c>
      <c r="F66" s="615" t="s">
        <v>277</v>
      </c>
      <c r="G66" s="563" t="s">
        <v>426</v>
      </c>
      <c r="H66" s="566" t="s">
        <v>272</v>
      </c>
      <c r="I66" s="563" t="s">
        <v>30</v>
      </c>
      <c r="J66" s="566" t="s">
        <v>135</v>
      </c>
      <c r="K66" s="563" t="s">
        <v>124</v>
      </c>
      <c r="L66" s="563" t="s">
        <v>120</v>
      </c>
      <c r="M66" s="551">
        <v>46219</v>
      </c>
      <c r="N66" s="552">
        <f t="shared" ref="N66:N72" si="87">M66+O66-1</f>
        <v>46220</v>
      </c>
      <c r="O66" s="563">
        <v>2</v>
      </c>
      <c r="P66" s="563">
        <v>1</v>
      </c>
      <c r="Q66" s="567">
        <f>540*4</f>
        <v>2160</v>
      </c>
      <c r="R66" s="568">
        <f t="shared" ref="R66:R72" si="88">Q66*P66*O66</f>
        <v>4320</v>
      </c>
      <c r="S66" s="568">
        <v>1</v>
      </c>
      <c r="T66" s="569">
        <v>2.7943120000000001</v>
      </c>
      <c r="U66" s="570">
        <f>T66*R66</f>
        <v>12071.42784</v>
      </c>
      <c r="V66" s="611">
        <v>0.59</v>
      </c>
      <c r="W66" s="569">
        <f t="shared" ref="W66:W83" si="89">T66-T66*V66</f>
        <v>1.1456679200000002</v>
      </c>
      <c r="X66" s="570">
        <f t="shared" ref="X66:X83" si="90">U66*(1-V66)</f>
        <v>4949.2854144000003</v>
      </c>
      <c r="Y66" s="569">
        <f t="shared" ref="Y66:Y72" si="91">X66*0.95</f>
        <v>4701.8211436800002</v>
      </c>
      <c r="Z66" s="612">
        <v>74000</v>
      </c>
      <c r="AA66" s="573">
        <f t="shared" ref="AA66:AA83" si="92">R66</f>
        <v>4320</v>
      </c>
      <c r="AB66" s="334">
        <f>X66/(AA66)</f>
        <v>1.14566792</v>
      </c>
      <c r="AC66" s="335">
        <f>X66/(AA66)*1000</f>
        <v>1145.6679199999999</v>
      </c>
      <c r="AD66" s="563" t="s">
        <v>270</v>
      </c>
      <c r="AE66" s="562"/>
      <c r="AF66" s="562"/>
      <c r="AG66" s="572"/>
    </row>
    <row r="67" spans="1:36" s="561" customFormat="1" ht="24" customHeight="1">
      <c r="A67" s="562"/>
      <c r="B67" s="563">
        <v>24874</v>
      </c>
      <c r="C67" s="563" t="s">
        <v>28</v>
      </c>
      <c r="D67" s="564" t="s">
        <v>44</v>
      </c>
      <c r="E67" s="563">
        <v>3106200</v>
      </c>
      <c r="F67" s="615" t="s">
        <v>277</v>
      </c>
      <c r="G67" s="563" t="s">
        <v>426</v>
      </c>
      <c r="H67" s="566" t="s">
        <v>273</v>
      </c>
      <c r="I67" s="563" t="s">
        <v>30</v>
      </c>
      <c r="J67" s="566" t="s">
        <v>135</v>
      </c>
      <c r="K67" s="563" t="s">
        <v>124</v>
      </c>
      <c r="L67" s="563" t="s">
        <v>120</v>
      </c>
      <c r="M67" s="551">
        <v>46219</v>
      </c>
      <c r="N67" s="552">
        <f t="shared" si="87"/>
        <v>46220</v>
      </c>
      <c r="O67" s="563">
        <v>2</v>
      </c>
      <c r="P67" s="563">
        <v>1</v>
      </c>
      <c r="Q67" s="567">
        <f t="shared" ref="Q67:Q72" si="93">540*4</f>
        <v>2160</v>
      </c>
      <c r="R67" s="568">
        <f t="shared" si="88"/>
        <v>4320</v>
      </c>
      <c r="S67" s="568">
        <v>1</v>
      </c>
      <c r="T67" s="569">
        <v>2.7943120000000001</v>
      </c>
      <c r="U67" s="570">
        <f t="shared" ref="U67:U72" si="94">T67*R67</f>
        <v>12071.42784</v>
      </c>
      <c r="V67" s="611">
        <v>0.59</v>
      </c>
      <c r="W67" s="569">
        <f t="shared" si="89"/>
        <v>1.1456679200000002</v>
      </c>
      <c r="X67" s="570">
        <f t="shared" si="90"/>
        <v>4949.2854144000003</v>
      </c>
      <c r="Y67" s="569">
        <f t="shared" si="91"/>
        <v>4701.8211436800002</v>
      </c>
      <c r="Z67" s="612">
        <v>73000</v>
      </c>
      <c r="AA67" s="573">
        <f t="shared" si="92"/>
        <v>4320</v>
      </c>
      <c r="AB67" s="334">
        <f t="shared" ref="AB67:AB76" si="95">X67/(AA67)</f>
        <v>1.14566792</v>
      </c>
      <c r="AC67" s="335">
        <f t="shared" ref="AC67:AC76" si="96">X67/(AA67)*1000</f>
        <v>1145.6679199999999</v>
      </c>
      <c r="AD67" s="563" t="s">
        <v>270</v>
      </c>
      <c r="AE67" s="562"/>
      <c r="AF67" s="562"/>
      <c r="AG67" s="572"/>
    </row>
    <row r="68" spans="1:36" s="561" customFormat="1" ht="24" customHeight="1">
      <c r="A68" s="562"/>
      <c r="B68" s="563">
        <v>24874</v>
      </c>
      <c r="C68" s="563" t="s">
        <v>28</v>
      </c>
      <c r="D68" s="564" t="s">
        <v>44</v>
      </c>
      <c r="E68" s="563">
        <v>3106200</v>
      </c>
      <c r="F68" s="615" t="s">
        <v>277</v>
      </c>
      <c r="G68" s="563" t="s">
        <v>426</v>
      </c>
      <c r="H68" s="566" t="s">
        <v>274</v>
      </c>
      <c r="I68" s="563" t="s">
        <v>30</v>
      </c>
      <c r="J68" s="566" t="s">
        <v>135</v>
      </c>
      <c r="K68" s="563" t="s">
        <v>124</v>
      </c>
      <c r="L68" s="563" t="s">
        <v>120</v>
      </c>
      <c r="M68" s="551">
        <v>46219</v>
      </c>
      <c r="N68" s="552">
        <f t="shared" si="87"/>
        <v>46220</v>
      </c>
      <c r="O68" s="563">
        <v>2</v>
      </c>
      <c r="P68" s="563">
        <v>1</v>
      </c>
      <c r="Q68" s="567">
        <f t="shared" si="93"/>
        <v>2160</v>
      </c>
      <c r="R68" s="568">
        <f t="shared" si="88"/>
        <v>4320</v>
      </c>
      <c r="S68" s="568">
        <v>1</v>
      </c>
      <c r="T68" s="569">
        <v>2.7943120000000001</v>
      </c>
      <c r="U68" s="570">
        <f t="shared" si="94"/>
        <v>12071.42784</v>
      </c>
      <c r="V68" s="611">
        <v>0.59</v>
      </c>
      <c r="W68" s="569">
        <f t="shared" si="89"/>
        <v>1.1456679200000002</v>
      </c>
      <c r="X68" s="570">
        <f t="shared" si="90"/>
        <v>4949.2854144000003</v>
      </c>
      <c r="Y68" s="569">
        <f t="shared" si="91"/>
        <v>4701.8211436800002</v>
      </c>
      <c r="Z68" s="612">
        <v>68500</v>
      </c>
      <c r="AA68" s="573">
        <f t="shared" si="92"/>
        <v>4320</v>
      </c>
      <c r="AB68" s="334">
        <f t="shared" si="95"/>
        <v>1.14566792</v>
      </c>
      <c r="AC68" s="335">
        <f t="shared" si="96"/>
        <v>1145.6679199999999</v>
      </c>
      <c r="AD68" s="563" t="s">
        <v>270</v>
      </c>
      <c r="AE68" s="562"/>
      <c r="AF68" s="562"/>
      <c r="AG68" s="572"/>
    </row>
    <row r="69" spans="1:36" s="561" customFormat="1" ht="24" customHeight="1">
      <c r="A69" s="562"/>
      <c r="B69" s="563">
        <v>24874</v>
      </c>
      <c r="C69" s="563" t="s">
        <v>28</v>
      </c>
      <c r="D69" s="564" t="s">
        <v>44</v>
      </c>
      <c r="E69" s="563">
        <v>3106200</v>
      </c>
      <c r="F69" s="615" t="s">
        <v>277</v>
      </c>
      <c r="G69" s="563" t="s">
        <v>426</v>
      </c>
      <c r="H69" s="566" t="s">
        <v>275</v>
      </c>
      <c r="I69" s="563" t="s">
        <v>30</v>
      </c>
      <c r="J69" s="566" t="s">
        <v>135</v>
      </c>
      <c r="K69" s="563" t="s">
        <v>124</v>
      </c>
      <c r="L69" s="563" t="s">
        <v>120</v>
      </c>
      <c r="M69" s="551">
        <v>46219</v>
      </c>
      <c r="N69" s="552">
        <f t="shared" si="87"/>
        <v>46220</v>
      </c>
      <c r="O69" s="563">
        <v>2</v>
      </c>
      <c r="P69" s="563">
        <v>1</v>
      </c>
      <c r="Q69" s="567">
        <f t="shared" si="93"/>
        <v>2160</v>
      </c>
      <c r="R69" s="568">
        <f t="shared" si="88"/>
        <v>4320</v>
      </c>
      <c r="S69" s="568">
        <v>1</v>
      </c>
      <c r="T69" s="569">
        <v>2.7943120000000001</v>
      </c>
      <c r="U69" s="570">
        <f t="shared" si="94"/>
        <v>12071.42784</v>
      </c>
      <c r="V69" s="611">
        <v>0.59</v>
      </c>
      <c r="W69" s="569">
        <f t="shared" si="89"/>
        <v>1.1456679200000002</v>
      </c>
      <c r="X69" s="570">
        <f t="shared" si="90"/>
        <v>4949.2854144000003</v>
      </c>
      <c r="Y69" s="569">
        <f t="shared" si="91"/>
        <v>4701.8211436800002</v>
      </c>
      <c r="Z69" s="612">
        <v>74000</v>
      </c>
      <c r="AA69" s="573">
        <f t="shared" si="92"/>
        <v>4320</v>
      </c>
      <c r="AB69" s="334">
        <f t="shared" si="95"/>
        <v>1.14566792</v>
      </c>
      <c r="AC69" s="335">
        <f t="shared" si="96"/>
        <v>1145.6679199999999</v>
      </c>
      <c r="AD69" s="563" t="s">
        <v>270</v>
      </c>
      <c r="AE69" s="562"/>
      <c r="AF69" s="562"/>
      <c r="AG69" s="572"/>
    </row>
    <row r="70" spans="1:36" s="561" customFormat="1" ht="24" customHeight="1">
      <c r="A70" s="562"/>
      <c r="B70" s="563">
        <v>24874</v>
      </c>
      <c r="C70" s="563" t="s">
        <v>28</v>
      </c>
      <c r="D70" s="564" t="s">
        <v>44</v>
      </c>
      <c r="E70" s="563">
        <v>3106200</v>
      </c>
      <c r="F70" s="615" t="s">
        <v>277</v>
      </c>
      <c r="G70" s="563" t="s">
        <v>426</v>
      </c>
      <c r="H70" s="566" t="s">
        <v>276</v>
      </c>
      <c r="I70" s="563" t="s">
        <v>30</v>
      </c>
      <c r="J70" s="566" t="s">
        <v>135</v>
      </c>
      <c r="K70" s="563" t="s">
        <v>124</v>
      </c>
      <c r="L70" s="563" t="s">
        <v>120</v>
      </c>
      <c r="M70" s="551">
        <v>46219</v>
      </c>
      <c r="N70" s="552">
        <f t="shared" si="87"/>
        <v>46220</v>
      </c>
      <c r="O70" s="563">
        <v>2</v>
      </c>
      <c r="P70" s="563">
        <v>1</v>
      </c>
      <c r="Q70" s="567">
        <f t="shared" si="93"/>
        <v>2160</v>
      </c>
      <c r="R70" s="568">
        <f t="shared" si="88"/>
        <v>4320</v>
      </c>
      <c r="S70" s="568">
        <v>1</v>
      </c>
      <c r="T70" s="569">
        <v>2.7943120000000001</v>
      </c>
      <c r="U70" s="570">
        <f t="shared" si="94"/>
        <v>12071.42784</v>
      </c>
      <c r="V70" s="611">
        <v>0.59</v>
      </c>
      <c r="W70" s="569">
        <f t="shared" si="89"/>
        <v>1.1456679200000002</v>
      </c>
      <c r="X70" s="570">
        <f t="shared" si="90"/>
        <v>4949.2854144000003</v>
      </c>
      <c r="Y70" s="569">
        <f t="shared" si="91"/>
        <v>4701.8211436800002</v>
      </c>
      <c r="Z70" s="612">
        <v>88500</v>
      </c>
      <c r="AA70" s="573">
        <f t="shared" si="92"/>
        <v>4320</v>
      </c>
      <c r="AB70" s="334">
        <f t="shared" si="95"/>
        <v>1.14566792</v>
      </c>
      <c r="AC70" s="335">
        <f t="shared" si="96"/>
        <v>1145.6679199999999</v>
      </c>
      <c r="AD70" s="563" t="s">
        <v>270</v>
      </c>
      <c r="AE70" s="562"/>
      <c r="AF70" s="562"/>
      <c r="AG70" s="572"/>
    </row>
    <row r="71" spans="1:36" s="561" customFormat="1" ht="24" customHeight="1">
      <c r="A71" s="562"/>
      <c r="B71" s="563">
        <v>24874</v>
      </c>
      <c r="C71" s="563" t="s">
        <v>28</v>
      </c>
      <c r="D71" s="564" t="s">
        <v>44</v>
      </c>
      <c r="E71" s="563">
        <v>3106200</v>
      </c>
      <c r="F71" s="615" t="s">
        <v>277</v>
      </c>
      <c r="G71" s="563" t="s">
        <v>426</v>
      </c>
      <c r="H71" s="566" t="s">
        <v>278</v>
      </c>
      <c r="I71" s="563" t="s">
        <v>30</v>
      </c>
      <c r="J71" s="566" t="s">
        <v>135</v>
      </c>
      <c r="K71" s="563" t="s">
        <v>124</v>
      </c>
      <c r="L71" s="563" t="s">
        <v>120</v>
      </c>
      <c r="M71" s="551">
        <v>46219</v>
      </c>
      <c r="N71" s="552">
        <f t="shared" si="87"/>
        <v>46220</v>
      </c>
      <c r="O71" s="563">
        <v>2</v>
      </c>
      <c r="P71" s="563">
        <v>1</v>
      </c>
      <c r="Q71" s="567">
        <f t="shared" si="93"/>
        <v>2160</v>
      </c>
      <c r="R71" s="568">
        <f t="shared" si="88"/>
        <v>4320</v>
      </c>
      <c r="S71" s="568">
        <v>1</v>
      </c>
      <c r="T71" s="569">
        <v>2.7943120000000001</v>
      </c>
      <c r="U71" s="570">
        <f t="shared" si="94"/>
        <v>12071.42784</v>
      </c>
      <c r="V71" s="611">
        <v>0.59</v>
      </c>
      <c r="W71" s="569">
        <f t="shared" si="89"/>
        <v>1.1456679200000002</v>
      </c>
      <c r="X71" s="570">
        <f t="shared" si="90"/>
        <v>4949.2854144000003</v>
      </c>
      <c r="Y71" s="569">
        <f t="shared" si="91"/>
        <v>4701.8211436800002</v>
      </c>
      <c r="Z71" s="612">
        <v>75000</v>
      </c>
      <c r="AA71" s="573">
        <f t="shared" si="92"/>
        <v>4320</v>
      </c>
      <c r="AB71" s="334">
        <f t="shared" si="95"/>
        <v>1.14566792</v>
      </c>
      <c r="AC71" s="335">
        <f t="shared" si="96"/>
        <v>1145.6679199999999</v>
      </c>
      <c r="AD71" s="563" t="s">
        <v>270</v>
      </c>
      <c r="AE71" s="562"/>
      <c r="AF71" s="562"/>
      <c r="AG71" s="572"/>
    </row>
    <row r="72" spans="1:36" s="561" customFormat="1" ht="24" customHeight="1">
      <c r="A72" s="562"/>
      <c r="B72" s="563">
        <v>24874</v>
      </c>
      <c r="C72" s="563" t="s">
        <v>28</v>
      </c>
      <c r="D72" s="564" t="s">
        <v>44</v>
      </c>
      <c r="E72" s="563">
        <v>3106200</v>
      </c>
      <c r="F72" s="615" t="s">
        <v>277</v>
      </c>
      <c r="G72" s="563" t="s">
        <v>426</v>
      </c>
      <c r="H72" s="566" t="s">
        <v>279</v>
      </c>
      <c r="I72" s="563" t="s">
        <v>30</v>
      </c>
      <c r="J72" s="566" t="s">
        <v>135</v>
      </c>
      <c r="K72" s="563" t="s">
        <v>124</v>
      </c>
      <c r="L72" s="563" t="s">
        <v>120</v>
      </c>
      <c r="M72" s="551">
        <v>46219</v>
      </c>
      <c r="N72" s="552">
        <f t="shared" si="87"/>
        <v>46220</v>
      </c>
      <c r="O72" s="563">
        <v>2</v>
      </c>
      <c r="P72" s="563">
        <v>1</v>
      </c>
      <c r="Q72" s="567">
        <f t="shared" si="93"/>
        <v>2160</v>
      </c>
      <c r="R72" s="568">
        <f t="shared" si="88"/>
        <v>4320</v>
      </c>
      <c r="S72" s="568">
        <v>1</v>
      </c>
      <c r="T72" s="569">
        <v>2.7943120000000001</v>
      </c>
      <c r="U72" s="570">
        <f t="shared" si="94"/>
        <v>12071.42784</v>
      </c>
      <c r="V72" s="611">
        <v>0.59</v>
      </c>
      <c r="W72" s="569">
        <f t="shared" si="89"/>
        <v>1.1456679200000002</v>
      </c>
      <c r="X72" s="570">
        <f t="shared" si="90"/>
        <v>4949.2854144000003</v>
      </c>
      <c r="Y72" s="569">
        <f t="shared" si="91"/>
        <v>4701.8211436800002</v>
      </c>
      <c r="Z72" s="612">
        <v>46000</v>
      </c>
      <c r="AA72" s="573">
        <f t="shared" si="92"/>
        <v>4320</v>
      </c>
      <c r="AB72" s="334">
        <f t="shared" si="95"/>
        <v>1.14566792</v>
      </c>
      <c r="AC72" s="335">
        <f t="shared" si="96"/>
        <v>1145.6679199999999</v>
      </c>
      <c r="AD72" s="563" t="s">
        <v>270</v>
      </c>
      <c r="AE72" s="562"/>
      <c r="AF72" s="562"/>
      <c r="AG72" s="572"/>
    </row>
    <row r="73" spans="1:36" s="561" customFormat="1" ht="24" customHeight="1">
      <c r="A73" s="562"/>
      <c r="B73" s="563">
        <v>71857</v>
      </c>
      <c r="C73" s="563" t="s">
        <v>28</v>
      </c>
      <c r="D73" s="564" t="s">
        <v>44</v>
      </c>
      <c r="E73" s="563">
        <v>3106200</v>
      </c>
      <c r="F73" s="615" t="s">
        <v>535</v>
      </c>
      <c r="G73" s="563" t="s">
        <v>421</v>
      </c>
      <c r="H73" s="566" t="s">
        <v>536</v>
      </c>
      <c r="I73" s="563" t="s">
        <v>30</v>
      </c>
      <c r="J73" s="566" t="s">
        <v>135</v>
      </c>
      <c r="K73" s="563" t="s">
        <v>124</v>
      </c>
      <c r="L73" s="563" t="s">
        <v>120</v>
      </c>
      <c r="M73" s="551">
        <v>46219</v>
      </c>
      <c r="N73" s="552">
        <f t="shared" ref="N73:N81" si="97">M73+O73-1</f>
        <v>46220</v>
      </c>
      <c r="O73" s="563">
        <v>2</v>
      </c>
      <c r="P73" s="563">
        <v>1</v>
      </c>
      <c r="Q73" s="567">
        <v>800</v>
      </c>
      <c r="R73" s="568">
        <f t="shared" ref="R73:R81" si="98">Q73*P73*O73</f>
        <v>1600</v>
      </c>
      <c r="S73" s="568">
        <v>1</v>
      </c>
      <c r="T73" s="569">
        <v>2.9</v>
      </c>
      <c r="U73" s="570">
        <f t="shared" ref="U73:U81" si="99">T73*R73</f>
        <v>4640</v>
      </c>
      <c r="V73" s="611">
        <v>0.2</v>
      </c>
      <c r="W73" s="569">
        <f t="shared" si="89"/>
        <v>2.3199999999999998</v>
      </c>
      <c r="X73" s="570">
        <f t="shared" si="90"/>
        <v>3712</v>
      </c>
      <c r="Y73" s="569">
        <f t="shared" ref="Y73:Y81" si="100">X73*0.95</f>
        <v>3526.3999999999996</v>
      </c>
      <c r="Z73" s="612">
        <v>4700595</v>
      </c>
      <c r="AA73" s="573">
        <f t="shared" si="92"/>
        <v>1600</v>
      </c>
      <c r="AB73" s="617">
        <f t="shared" si="95"/>
        <v>2.3199999999999998</v>
      </c>
      <c r="AC73" s="559">
        <f t="shared" si="96"/>
        <v>2320</v>
      </c>
      <c r="AD73" s="563" t="s">
        <v>191</v>
      </c>
      <c r="AE73" s="562"/>
      <c r="AF73" s="562"/>
      <c r="AG73" s="572"/>
    </row>
    <row r="74" spans="1:36" s="561" customFormat="1" ht="24" customHeight="1">
      <c r="A74" s="562"/>
      <c r="B74" s="563">
        <v>71857</v>
      </c>
      <c r="C74" s="563" t="s">
        <v>28</v>
      </c>
      <c r="D74" s="564" t="s">
        <v>44</v>
      </c>
      <c r="E74" s="563">
        <v>3106200</v>
      </c>
      <c r="F74" s="615" t="s">
        <v>535</v>
      </c>
      <c r="G74" s="563" t="s">
        <v>421</v>
      </c>
      <c r="H74" s="566" t="s">
        <v>537</v>
      </c>
      <c r="I74" s="563" t="s">
        <v>30</v>
      </c>
      <c r="J74" s="566" t="s">
        <v>135</v>
      </c>
      <c r="K74" s="563" t="s">
        <v>124</v>
      </c>
      <c r="L74" s="563" t="s">
        <v>120</v>
      </c>
      <c r="M74" s="551">
        <v>46219</v>
      </c>
      <c r="N74" s="552">
        <f t="shared" si="97"/>
        <v>46220</v>
      </c>
      <c r="O74" s="563">
        <v>2</v>
      </c>
      <c r="P74" s="563">
        <v>1</v>
      </c>
      <c r="Q74" s="567">
        <v>800</v>
      </c>
      <c r="R74" s="568">
        <f t="shared" si="98"/>
        <v>1600</v>
      </c>
      <c r="S74" s="568">
        <v>1</v>
      </c>
      <c r="T74" s="569">
        <v>2.9</v>
      </c>
      <c r="U74" s="570">
        <f t="shared" si="99"/>
        <v>4640</v>
      </c>
      <c r="V74" s="611">
        <v>0.2</v>
      </c>
      <c r="W74" s="569">
        <f t="shared" si="89"/>
        <v>2.3199999999999998</v>
      </c>
      <c r="X74" s="570">
        <f t="shared" si="90"/>
        <v>3712</v>
      </c>
      <c r="Y74" s="569">
        <f t="shared" si="100"/>
        <v>3526.3999999999996</v>
      </c>
      <c r="Z74" s="612">
        <v>4700595</v>
      </c>
      <c r="AA74" s="573">
        <f t="shared" si="92"/>
        <v>1600</v>
      </c>
      <c r="AB74" s="617">
        <f t="shared" si="95"/>
        <v>2.3199999999999998</v>
      </c>
      <c r="AC74" s="559">
        <f t="shared" si="96"/>
        <v>2320</v>
      </c>
      <c r="AD74" s="563" t="s">
        <v>191</v>
      </c>
      <c r="AE74" s="562"/>
      <c r="AF74" s="562"/>
      <c r="AG74" s="572"/>
    </row>
    <row r="75" spans="1:36" s="561" customFormat="1" ht="24" customHeight="1">
      <c r="A75" s="562"/>
      <c r="B75" s="563">
        <v>71857</v>
      </c>
      <c r="C75" s="563" t="s">
        <v>28</v>
      </c>
      <c r="D75" s="564" t="s">
        <v>44</v>
      </c>
      <c r="E75" s="563">
        <v>3106200</v>
      </c>
      <c r="F75" s="615" t="s">
        <v>535</v>
      </c>
      <c r="G75" s="563" t="s">
        <v>421</v>
      </c>
      <c r="H75" s="566" t="s">
        <v>538</v>
      </c>
      <c r="I75" s="563" t="s">
        <v>30</v>
      </c>
      <c r="J75" s="566" t="s">
        <v>135</v>
      </c>
      <c r="K75" s="563" t="s">
        <v>124</v>
      </c>
      <c r="L75" s="563" t="s">
        <v>120</v>
      </c>
      <c r="M75" s="551">
        <v>46219</v>
      </c>
      <c r="N75" s="552">
        <f t="shared" si="97"/>
        <v>46220</v>
      </c>
      <c r="O75" s="563">
        <v>2</v>
      </c>
      <c r="P75" s="563">
        <v>1</v>
      </c>
      <c r="Q75" s="567">
        <v>800</v>
      </c>
      <c r="R75" s="568">
        <f t="shared" si="98"/>
        <v>1600</v>
      </c>
      <c r="S75" s="568">
        <v>1</v>
      </c>
      <c r="T75" s="569">
        <v>2.9</v>
      </c>
      <c r="U75" s="570">
        <f t="shared" si="99"/>
        <v>4640</v>
      </c>
      <c r="V75" s="611">
        <v>0.2</v>
      </c>
      <c r="W75" s="569">
        <f t="shared" si="89"/>
        <v>2.3199999999999998</v>
      </c>
      <c r="X75" s="570">
        <f t="shared" si="90"/>
        <v>3712</v>
      </c>
      <c r="Y75" s="569">
        <f t="shared" si="100"/>
        <v>3526.3999999999996</v>
      </c>
      <c r="Z75" s="612">
        <v>4700595</v>
      </c>
      <c r="AA75" s="573">
        <f t="shared" si="92"/>
        <v>1600</v>
      </c>
      <c r="AB75" s="617">
        <f t="shared" si="95"/>
        <v>2.3199999999999998</v>
      </c>
      <c r="AC75" s="559">
        <f t="shared" si="96"/>
        <v>2320</v>
      </c>
      <c r="AD75" s="563" t="s">
        <v>191</v>
      </c>
      <c r="AE75" s="562"/>
      <c r="AF75" s="562"/>
      <c r="AG75" s="572"/>
    </row>
    <row r="76" spans="1:36" s="561" customFormat="1" ht="24" customHeight="1">
      <c r="A76" s="562"/>
      <c r="B76" s="563">
        <v>71857</v>
      </c>
      <c r="C76" s="563" t="s">
        <v>28</v>
      </c>
      <c r="D76" s="564" t="s">
        <v>44</v>
      </c>
      <c r="E76" s="563">
        <v>3106200</v>
      </c>
      <c r="F76" s="615" t="s">
        <v>535</v>
      </c>
      <c r="G76" s="563" t="s">
        <v>421</v>
      </c>
      <c r="H76" s="566" t="s">
        <v>539</v>
      </c>
      <c r="I76" s="563" t="s">
        <v>30</v>
      </c>
      <c r="J76" s="566" t="s">
        <v>135</v>
      </c>
      <c r="K76" s="563" t="s">
        <v>124</v>
      </c>
      <c r="L76" s="563" t="s">
        <v>120</v>
      </c>
      <c r="M76" s="551">
        <v>46219</v>
      </c>
      <c r="N76" s="552">
        <f t="shared" si="97"/>
        <v>46220</v>
      </c>
      <c r="O76" s="563">
        <v>2</v>
      </c>
      <c r="P76" s="563">
        <v>1</v>
      </c>
      <c r="Q76" s="567">
        <v>800</v>
      </c>
      <c r="R76" s="568">
        <f t="shared" si="98"/>
        <v>1600</v>
      </c>
      <c r="S76" s="568">
        <v>1</v>
      </c>
      <c r="T76" s="569">
        <v>2.9</v>
      </c>
      <c r="U76" s="570">
        <f t="shared" si="99"/>
        <v>4640</v>
      </c>
      <c r="V76" s="611">
        <v>0.2</v>
      </c>
      <c r="W76" s="569">
        <f t="shared" si="89"/>
        <v>2.3199999999999998</v>
      </c>
      <c r="X76" s="570">
        <f t="shared" si="90"/>
        <v>3712</v>
      </c>
      <c r="Y76" s="569">
        <f t="shared" si="100"/>
        <v>3526.3999999999996</v>
      </c>
      <c r="Z76" s="612">
        <v>4700595</v>
      </c>
      <c r="AA76" s="573">
        <f t="shared" si="92"/>
        <v>1600</v>
      </c>
      <c r="AB76" s="617">
        <f t="shared" si="95"/>
        <v>2.3199999999999998</v>
      </c>
      <c r="AC76" s="559">
        <f t="shared" si="96"/>
        <v>2320</v>
      </c>
      <c r="AD76" s="563" t="s">
        <v>191</v>
      </c>
      <c r="AE76" s="562"/>
      <c r="AF76" s="562"/>
      <c r="AG76" s="572"/>
    </row>
    <row r="77" spans="1:36" s="561" customFormat="1" ht="24" customHeight="1">
      <c r="A77" s="562"/>
      <c r="B77" s="563">
        <v>71857</v>
      </c>
      <c r="C77" s="563" t="s">
        <v>28</v>
      </c>
      <c r="D77" s="564" t="s">
        <v>44</v>
      </c>
      <c r="E77" s="563">
        <v>3106200</v>
      </c>
      <c r="F77" s="615" t="s">
        <v>535</v>
      </c>
      <c r="G77" s="563" t="s">
        <v>421</v>
      </c>
      <c r="H77" s="566" t="s">
        <v>540</v>
      </c>
      <c r="I77" s="563" t="s">
        <v>30</v>
      </c>
      <c r="J77" s="566" t="s">
        <v>135</v>
      </c>
      <c r="K77" s="563" t="s">
        <v>124</v>
      </c>
      <c r="L77" s="563" t="s">
        <v>120</v>
      </c>
      <c r="M77" s="551">
        <v>46219</v>
      </c>
      <c r="N77" s="552">
        <f t="shared" si="97"/>
        <v>46220</v>
      </c>
      <c r="O77" s="563">
        <v>2</v>
      </c>
      <c r="P77" s="563">
        <v>1</v>
      </c>
      <c r="Q77" s="567">
        <v>800</v>
      </c>
      <c r="R77" s="568">
        <f t="shared" si="98"/>
        <v>1600</v>
      </c>
      <c r="S77" s="568">
        <v>1</v>
      </c>
      <c r="T77" s="569">
        <v>2.9</v>
      </c>
      <c r="U77" s="570">
        <f t="shared" si="99"/>
        <v>4640</v>
      </c>
      <c r="V77" s="611">
        <v>0.2</v>
      </c>
      <c r="W77" s="569">
        <f t="shared" si="89"/>
        <v>2.3199999999999998</v>
      </c>
      <c r="X77" s="570">
        <f t="shared" si="90"/>
        <v>3712</v>
      </c>
      <c r="Y77" s="569">
        <f t="shared" si="100"/>
        <v>3526.3999999999996</v>
      </c>
      <c r="Z77" s="612">
        <v>4700595</v>
      </c>
      <c r="AA77" s="573">
        <f t="shared" si="92"/>
        <v>1600</v>
      </c>
      <c r="AB77" s="334">
        <f>X77/(AA77+AA82)</f>
        <v>0.98723404255319147</v>
      </c>
      <c r="AC77" s="335">
        <f>X77/(AA77+AA82)*1000</f>
        <v>987.23404255319144</v>
      </c>
      <c r="AD77" s="563" t="s">
        <v>191</v>
      </c>
      <c r="AE77" s="562"/>
      <c r="AF77" s="562"/>
      <c r="AG77" s="572"/>
    </row>
    <row r="78" spans="1:36" s="561" customFormat="1" ht="24" customHeight="1">
      <c r="A78" s="562"/>
      <c r="B78" s="563">
        <v>71857</v>
      </c>
      <c r="C78" s="563" t="s">
        <v>28</v>
      </c>
      <c r="D78" s="564" t="s">
        <v>44</v>
      </c>
      <c r="E78" s="563">
        <v>3106200</v>
      </c>
      <c r="F78" s="615" t="s">
        <v>535</v>
      </c>
      <c r="G78" s="563" t="s">
        <v>421</v>
      </c>
      <c r="H78" s="566" t="s">
        <v>541</v>
      </c>
      <c r="I78" s="563" t="s">
        <v>30</v>
      </c>
      <c r="J78" s="566" t="s">
        <v>135</v>
      </c>
      <c r="K78" s="563" t="s">
        <v>124</v>
      </c>
      <c r="L78" s="563" t="s">
        <v>120</v>
      </c>
      <c r="M78" s="551">
        <v>46219</v>
      </c>
      <c r="N78" s="552">
        <f t="shared" si="97"/>
        <v>46220</v>
      </c>
      <c r="O78" s="563">
        <v>2</v>
      </c>
      <c r="P78" s="563">
        <v>1</v>
      </c>
      <c r="Q78" s="567">
        <v>800</v>
      </c>
      <c r="R78" s="568">
        <f t="shared" si="98"/>
        <v>1600</v>
      </c>
      <c r="S78" s="568">
        <v>1</v>
      </c>
      <c r="T78" s="569">
        <v>2.9</v>
      </c>
      <c r="U78" s="570">
        <f t="shared" si="99"/>
        <v>4640</v>
      </c>
      <c r="V78" s="611">
        <v>0.2</v>
      </c>
      <c r="W78" s="569">
        <f t="shared" si="89"/>
        <v>2.3199999999999998</v>
      </c>
      <c r="X78" s="570">
        <f t="shared" si="90"/>
        <v>3712</v>
      </c>
      <c r="Y78" s="569">
        <f t="shared" si="100"/>
        <v>3526.3999999999996</v>
      </c>
      <c r="Z78" s="612">
        <v>4700595</v>
      </c>
      <c r="AA78" s="573">
        <f t="shared" si="92"/>
        <v>1600</v>
      </c>
      <c r="AB78" s="334">
        <f>X78/(AA78+AA83)</f>
        <v>0.98723404255319147</v>
      </c>
      <c r="AC78" s="335">
        <f>X78/(AA78+AA83)*1000</f>
        <v>987.23404255319144</v>
      </c>
      <c r="AD78" s="563" t="s">
        <v>191</v>
      </c>
      <c r="AE78" s="562"/>
      <c r="AF78" s="562"/>
      <c r="AG78" s="572"/>
    </row>
    <row r="79" spans="1:36" s="561" customFormat="1" ht="24" customHeight="1">
      <c r="A79" s="562"/>
      <c r="B79" s="563">
        <v>71857</v>
      </c>
      <c r="C79" s="563" t="s">
        <v>28</v>
      </c>
      <c r="D79" s="564" t="s">
        <v>44</v>
      </c>
      <c r="E79" s="563">
        <v>3106200</v>
      </c>
      <c r="F79" s="615" t="s">
        <v>535</v>
      </c>
      <c r="G79" s="563" t="s">
        <v>421</v>
      </c>
      <c r="H79" s="566" t="s">
        <v>542</v>
      </c>
      <c r="I79" s="563" t="s">
        <v>30</v>
      </c>
      <c r="J79" s="566" t="s">
        <v>135</v>
      </c>
      <c r="K79" s="563" t="s">
        <v>124</v>
      </c>
      <c r="L79" s="563" t="s">
        <v>120</v>
      </c>
      <c r="M79" s="551">
        <v>46219</v>
      </c>
      <c r="N79" s="552">
        <f t="shared" si="97"/>
        <v>46220</v>
      </c>
      <c r="O79" s="563">
        <v>2</v>
      </c>
      <c r="P79" s="563">
        <v>1</v>
      </c>
      <c r="Q79" s="567">
        <v>800</v>
      </c>
      <c r="R79" s="568">
        <f t="shared" si="98"/>
        <v>1600</v>
      </c>
      <c r="S79" s="568">
        <v>1</v>
      </c>
      <c r="T79" s="569">
        <v>2.9</v>
      </c>
      <c r="U79" s="570">
        <f t="shared" si="99"/>
        <v>4640</v>
      </c>
      <c r="V79" s="611">
        <v>0.2</v>
      </c>
      <c r="W79" s="569">
        <f t="shared" si="89"/>
        <v>2.3199999999999998</v>
      </c>
      <c r="X79" s="570">
        <f t="shared" si="90"/>
        <v>3712</v>
      </c>
      <c r="Y79" s="569">
        <f t="shared" si="100"/>
        <v>3526.3999999999996</v>
      </c>
      <c r="Z79" s="612">
        <v>4700595</v>
      </c>
      <c r="AA79" s="573">
        <f t="shared" si="92"/>
        <v>1600</v>
      </c>
      <c r="AB79" s="334">
        <f>X79/(AA79+AA84)</f>
        <v>2.3199999999999998</v>
      </c>
      <c r="AC79" s="335">
        <f>X79/(AA79+AA84)*1000</f>
        <v>2320</v>
      </c>
      <c r="AD79" s="563" t="s">
        <v>191</v>
      </c>
      <c r="AE79" s="562"/>
      <c r="AF79" s="562"/>
      <c r="AG79" s="572"/>
    </row>
    <row r="80" spans="1:36" s="561" customFormat="1" ht="24" customHeight="1">
      <c r="A80" s="562"/>
      <c r="B80" s="563">
        <v>71857</v>
      </c>
      <c r="C80" s="563" t="s">
        <v>28</v>
      </c>
      <c r="D80" s="564" t="s">
        <v>44</v>
      </c>
      <c r="E80" s="563">
        <v>3106200</v>
      </c>
      <c r="F80" s="615" t="s">
        <v>535</v>
      </c>
      <c r="G80" s="563" t="s">
        <v>421</v>
      </c>
      <c r="H80" s="566" t="s">
        <v>543</v>
      </c>
      <c r="I80" s="563" t="s">
        <v>30</v>
      </c>
      <c r="J80" s="566" t="s">
        <v>135</v>
      </c>
      <c r="K80" s="563" t="s">
        <v>124</v>
      </c>
      <c r="L80" s="563" t="s">
        <v>120</v>
      </c>
      <c r="M80" s="551">
        <v>46219</v>
      </c>
      <c r="N80" s="552">
        <f t="shared" si="97"/>
        <v>46220</v>
      </c>
      <c r="O80" s="563">
        <v>2</v>
      </c>
      <c r="P80" s="563">
        <v>1</v>
      </c>
      <c r="Q80" s="567">
        <v>800</v>
      </c>
      <c r="R80" s="568">
        <f t="shared" si="98"/>
        <v>1600</v>
      </c>
      <c r="S80" s="568">
        <v>1</v>
      </c>
      <c r="T80" s="569">
        <v>2.9</v>
      </c>
      <c r="U80" s="570">
        <f t="shared" si="99"/>
        <v>4640</v>
      </c>
      <c r="V80" s="611">
        <v>0.2</v>
      </c>
      <c r="W80" s="569">
        <f t="shared" si="89"/>
        <v>2.3199999999999998</v>
      </c>
      <c r="X80" s="570">
        <f t="shared" si="90"/>
        <v>3712</v>
      </c>
      <c r="Y80" s="569">
        <f t="shared" si="100"/>
        <v>3526.3999999999996</v>
      </c>
      <c r="Z80" s="612">
        <v>4700595</v>
      </c>
      <c r="AA80" s="573">
        <f t="shared" si="92"/>
        <v>1600</v>
      </c>
      <c r="AB80" s="334">
        <f>X80/(AA80+AA85)</f>
        <v>3.0392847200615716E-2</v>
      </c>
      <c r="AC80" s="335">
        <f>X80/(AA80+AA85)*1000</f>
        <v>30.392847200615716</v>
      </c>
      <c r="AD80" s="563" t="s">
        <v>191</v>
      </c>
      <c r="AE80" s="562"/>
      <c r="AF80" s="562"/>
      <c r="AG80" s="572"/>
    </row>
    <row r="81" spans="1:36" s="561" customFormat="1" ht="24" customHeight="1">
      <c r="A81" s="562"/>
      <c r="B81" s="563">
        <v>71857</v>
      </c>
      <c r="C81" s="563" t="s">
        <v>28</v>
      </c>
      <c r="D81" s="564" t="s">
        <v>44</v>
      </c>
      <c r="E81" s="563">
        <v>3106200</v>
      </c>
      <c r="F81" s="615" t="s">
        <v>535</v>
      </c>
      <c r="G81" s="563" t="s">
        <v>421</v>
      </c>
      <c r="H81" s="566" t="s">
        <v>544</v>
      </c>
      <c r="I81" s="563" t="s">
        <v>30</v>
      </c>
      <c r="J81" s="566" t="s">
        <v>135</v>
      </c>
      <c r="K81" s="563" t="s">
        <v>124</v>
      </c>
      <c r="L81" s="563" t="s">
        <v>120</v>
      </c>
      <c r="M81" s="551">
        <v>46219</v>
      </c>
      <c r="N81" s="552">
        <f t="shared" si="97"/>
        <v>46220</v>
      </c>
      <c r="O81" s="563">
        <v>2</v>
      </c>
      <c r="P81" s="563">
        <v>1</v>
      </c>
      <c r="Q81" s="567">
        <v>800</v>
      </c>
      <c r="R81" s="568">
        <f t="shared" si="98"/>
        <v>1600</v>
      </c>
      <c r="S81" s="568">
        <v>1</v>
      </c>
      <c r="T81" s="569">
        <v>2.9</v>
      </c>
      <c r="U81" s="570">
        <f t="shared" si="99"/>
        <v>4640</v>
      </c>
      <c r="V81" s="611">
        <v>0.2</v>
      </c>
      <c r="W81" s="569">
        <f t="shared" si="89"/>
        <v>2.3199999999999998</v>
      </c>
      <c r="X81" s="570">
        <f t="shared" si="90"/>
        <v>3712</v>
      </c>
      <c r="Y81" s="569">
        <f t="shared" si="100"/>
        <v>3526.3999999999996</v>
      </c>
      <c r="Z81" s="612">
        <v>4700595</v>
      </c>
      <c r="AA81" s="573">
        <f t="shared" si="92"/>
        <v>1600</v>
      </c>
      <c r="AB81" s="334">
        <f>X81/(AA81+AA86)</f>
        <v>2.4739409773133214E-2</v>
      </c>
      <c r="AC81" s="335">
        <f>X81/(AA81+AA86)*1000</f>
        <v>24.739409773133215</v>
      </c>
      <c r="AD81" s="563" t="s">
        <v>191</v>
      </c>
      <c r="AE81" s="562"/>
      <c r="AF81" s="562"/>
      <c r="AG81" s="572"/>
    </row>
    <row r="82" spans="1:36" s="561" customFormat="1" ht="24" customHeight="1">
      <c r="A82" s="562"/>
      <c r="B82" s="563">
        <v>92163</v>
      </c>
      <c r="C82" s="563" t="s">
        <v>28</v>
      </c>
      <c r="D82" s="564" t="s">
        <v>44</v>
      </c>
      <c r="E82" s="563">
        <v>3106200</v>
      </c>
      <c r="F82" s="615" t="s">
        <v>214</v>
      </c>
      <c r="G82" s="563" t="s">
        <v>425</v>
      </c>
      <c r="H82" s="566" t="s">
        <v>508</v>
      </c>
      <c r="I82" s="563" t="s">
        <v>30</v>
      </c>
      <c r="J82" s="566" t="s">
        <v>135</v>
      </c>
      <c r="K82" s="563" t="s">
        <v>124</v>
      </c>
      <c r="L82" s="563" t="s">
        <v>120</v>
      </c>
      <c r="M82" s="551">
        <v>46219</v>
      </c>
      <c r="N82" s="552">
        <f>M82+O82-1</f>
        <v>46220</v>
      </c>
      <c r="O82" s="563">
        <v>2</v>
      </c>
      <c r="P82" s="563">
        <v>1</v>
      </c>
      <c r="Q82" s="567">
        <v>1080</v>
      </c>
      <c r="R82" s="568">
        <f>Q82*P82*O82</f>
        <v>2160</v>
      </c>
      <c r="S82" s="568">
        <v>1</v>
      </c>
      <c r="T82" s="569">
        <v>11485.71</v>
      </c>
      <c r="U82" s="570">
        <f>T82*S82</f>
        <v>11485.71</v>
      </c>
      <c r="V82" s="611">
        <v>0.26</v>
      </c>
      <c r="W82" s="569">
        <f t="shared" si="89"/>
        <v>8499.4254000000001</v>
      </c>
      <c r="X82" s="570">
        <f t="shared" si="90"/>
        <v>8499.4254000000001</v>
      </c>
      <c r="Y82" s="569">
        <f>X82*0.95</f>
        <v>8074.4541300000001</v>
      </c>
      <c r="Z82" s="612" t="s">
        <v>107</v>
      </c>
      <c r="AA82" s="340">
        <f t="shared" si="92"/>
        <v>2160</v>
      </c>
      <c r="AB82" s="334" t="s">
        <v>107</v>
      </c>
      <c r="AC82" s="335" t="s">
        <v>107</v>
      </c>
      <c r="AD82" s="563" t="s">
        <v>109</v>
      </c>
      <c r="AE82" s="562"/>
      <c r="AF82" s="562"/>
      <c r="AG82" s="572"/>
    </row>
    <row r="83" spans="1:36" s="561" customFormat="1" ht="24" customHeight="1">
      <c r="A83" s="562"/>
      <c r="B83" s="563">
        <v>92163</v>
      </c>
      <c r="C83" s="563" t="s">
        <v>28</v>
      </c>
      <c r="D83" s="564" t="s">
        <v>44</v>
      </c>
      <c r="E83" s="563">
        <v>3106200</v>
      </c>
      <c r="F83" s="615" t="s">
        <v>214</v>
      </c>
      <c r="G83" s="563" t="s">
        <v>425</v>
      </c>
      <c r="H83" s="566" t="s">
        <v>509</v>
      </c>
      <c r="I83" s="563" t="s">
        <v>30</v>
      </c>
      <c r="J83" s="566" t="s">
        <v>135</v>
      </c>
      <c r="K83" s="563" t="s">
        <v>124</v>
      </c>
      <c r="L83" s="563" t="s">
        <v>120</v>
      </c>
      <c r="M83" s="551">
        <v>46219</v>
      </c>
      <c r="N83" s="552">
        <f>M83+O83-1</f>
        <v>46220</v>
      </c>
      <c r="O83" s="563">
        <v>2</v>
      </c>
      <c r="P83" s="563">
        <v>1</v>
      </c>
      <c r="Q83" s="567">
        <v>1080</v>
      </c>
      <c r="R83" s="568">
        <f>Q83*P83*O83</f>
        <v>2160</v>
      </c>
      <c r="S83" s="568">
        <v>1</v>
      </c>
      <c r="T83" s="569">
        <v>11485.71</v>
      </c>
      <c r="U83" s="570">
        <f>T83*S83</f>
        <v>11485.71</v>
      </c>
      <c r="V83" s="611">
        <v>0.26</v>
      </c>
      <c r="W83" s="569">
        <f t="shared" si="89"/>
        <v>8499.4254000000001</v>
      </c>
      <c r="X83" s="570">
        <f t="shared" si="90"/>
        <v>8499.4254000000001</v>
      </c>
      <c r="Y83" s="569">
        <f>X83*0.95</f>
        <v>8074.4541300000001</v>
      </c>
      <c r="Z83" s="612" t="s">
        <v>107</v>
      </c>
      <c r="AA83" s="340">
        <f t="shared" si="92"/>
        <v>2160</v>
      </c>
      <c r="AB83" s="334" t="s">
        <v>107</v>
      </c>
      <c r="AC83" s="335" t="s">
        <v>107</v>
      </c>
      <c r="AD83" s="563" t="s">
        <v>109</v>
      </c>
      <c r="AE83" s="562"/>
      <c r="AF83" s="562"/>
      <c r="AG83" s="572"/>
    </row>
    <row r="84" spans="1:36" ht="18.75" customHeight="1">
      <c r="A84" s="8"/>
      <c r="B84" s="162" t="s">
        <v>112</v>
      </c>
      <c r="C84" s="163"/>
      <c r="D84" s="164"/>
      <c r="E84" s="164"/>
      <c r="F84" s="164"/>
      <c r="G84" s="164"/>
      <c r="H84" s="164" t="s">
        <v>82</v>
      </c>
      <c r="I84" s="163"/>
      <c r="J84" s="164"/>
      <c r="K84" s="164"/>
      <c r="L84" s="164"/>
      <c r="M84" s="164"/>
      <c r="N84" s="164"/>
      <c r="O84" s="164"/>
      <c r="P84" s="163">
        <f>SUBTOTAL(9,P66:P81)</f>
        <v>16</v>
      </c>
      <c r="Q84" s="164"/>
      <c r="R84" s="165">
        <f>SUBTOTAL(9,R66:R81)</f>
        <v>44640</v>
      </c>
      <c r="S84" s="191"/>
      <c r="T84" s="164"/>
      <c r="U84" s="164"/>
      <c r="V84" s="166"/>
      <c r="W84" s="164"/>
      <c r="X84" s="167">
        <f>SUBTOTAL(9,X66:X81)</f>
        <v>68052.997900799994</v>
      </c>
      <c r="Y84" s="167">
        <f>SUBTOTAL(9,Y66:Y83)</f>
        <v>80799.256265760021</v>
      </c>
      <c r="Z84" s="168"/>
      <c r="AA84" s="168"/>
      <c r="AB84" s="168"/>
      <c r="AC84" s="241">
        <f>AVERAGE(AC66:AC81)*1.5</f>
        <v>2029.6196045700121</v>
      </c>
      <c r="AD84" s="170"/>
      <c r="AE84" s="8"/>
      <c r="AF84" s="8"/>
      <c r="AG84" s="8"/>
      <c r="AH84" s="8"/>
      <c r="AI84" s="8"/>
      <c r="AJ84" s="8"/>
    </row>
    <row r="85" spans="1:36" s="561" customFormat="1" ht="24" customHeight="1">
      <c r="A85" s="562"/>
      <c r="B85" s="337">
        <v>85885</v>
      </c>
      <c r="C85" s="563" t="s">
        <v>29</v>
      </c>
      <c r="D85" s="564" t="s">
        <v>46</v>
      </c>
      <c r="E85" s="563">
        <v>5300108</v>
      </c>
      <c r="F85" s="610" t="s">
        <v>220</v>
      </c>
      <c r="G85" s="337" t="s">
        <v>433</v>
      </c>
      <c r="H85" s="566" t="s">
        <v>221</v>
      </c>
      <c r="I85" s="563" t="s">
        <v>30</v>
      </c>
      <c r="J85" s="566" t="s">
        <v>135</v>
      </c>
      <c r="K85" s="563" t="s">
        <v>124</v>
      </c>
      <c r="L85" s="563" t="s">
        <v>103</v>
      </c>
      <c r="M85" s="551">
        <v>46219</v>
      </c>
      <c r="N85" s="552">
        <f t="shared" ref="N85:N97" si="101">M85+O85-1</f>
        <v>46220</v>
      </c>
      <c r="O85" s="563">
        <v>2</v>
      </c>
      <c r="P85" s="563">
        <v>1</v>
      </c>
      <c r="Q85" s="567">
        <v>420</v>
      </c>
      <c r="R85" s="568">
        <f>Q85*P85*O85</f>
        <v>840</v>
      </c>
      <c r="S85" s="568">
        <v>1</v>
      </c>
      <c r="T85" s="569">
        <v>1.69</v>
      </c>
      <c r="U85" s="570">
        <f>T85*R85</f>
        <v>1419.6</v>
      </c>
      <c r="V85" s="611">
        <v>0.35</v>
      </c>
      <c r="W85" s="569">
        <f t="shared" ref="W85:W117" si="102">T85-T85*V85</f>
        <v>1.0985</v>
      </c>
      <c r="X85" s="570">
        <f t="shared" ref="X85:X117" si="103">U85*(1-V85)</f>
        <v>922.74</v>
      </c>
      <c r="Y85" s="569">
        <f t="shared" ref="Y85:Y97" si="104">X85*0.95</f>
        <v>876.60299999999995</v>
      </c>
      <c r="Z85" s="612">
        <v>60267</v>
      </c>
      <c r="AA85" s="573">
        <f t="shared" ref="AA85:AA101" si="105">Z85*O85</f>
        <v>120534</v>
      </c>
      <c r="AB85" s="617">
        <f t="shared" ref="AB85:AB96" si="106">X85/(AA85)</f>
        <v>7.655433321718353E-3</v>
      </c>
      <c r="AC85" s="559">
        <f t="shared" ref="AC85:AC96" si="107">X85/(AA85)*1000</f>
        <v>7.6554333217183528</v>
      </c>
      <c r="AD85" s="563" t="s">
        <v>109</v>
      </c>
      <c r="AE85" s="562"/>
      <c r="AF85" s="562"/>
      <c r="AG85" s="572"/>
    </row>
    <row r="86" spans="1:36" s="561" customFormat="1" ht="24" customHeight="1">
      <c r="A86" s="562"/>
      <c r="B86" s="337">
        <v>85885</v>
      </c>
      <c r="C86" s="563" t="s">
        <v>29</v>
      </c>
      <c r="D86" s="564" t="s">
        <v>46</v>
      </c>
      <c r="E86" s="563">
        <v>5300108</v>
      </c>
      <c r="F86" s="610" t="s">
        <v>220</v>
      </c>
      <c r="G86" s="337" t="s">
        <v>433</v>
      </c>
      <c r="H86" s="566" t="s">
        <v>401</v>
      </c>
      <c r="I86" s="563" t="s">
        <v>30</v>
      </c>
      <c r="J86" s="566" t="s">
        <v>135</v>
      </c>
      <c r="K86" s="563" t="s">
        <v>124</v>
      </c>
      <c r="L86" s="563" t="s">
        <v>103</v>
      </c>
      <c r="M86" s="551">
        <v>46219</v>
      </c>
      <c r="N86" s="552">
        <f t="shared" si="101"/>
        <v>46220</v>
      </c>
      <c r="O86" s="563">
        <v>2</v>
      </c>
      <c r="P86" s="563">
        <v>1</v>
      </c>
      <c r="Q86" s="567">
        <v>420</v>
      </c>
      <c r="R86" s="568">
        <f t="shared" ref="R86:R97" si="108">Q86*P86*O86</f>
        <v>840</v>
      </c>
      <c r="S86" s="568">
        <v>1</v>
      </c>
      <c r="T86" s="569">
        <v>1.69</v>
      </c>
      <c r="U86" s="570">
        <f t="shared" ref="U86:U93" si="109">T86*R86</f>
        <v>1419.6</v>
      </c>
      <c r="V86" s="611">
        <v>0.35</v>
      </c>
      <c r="W86" s="569">
        <f t="shared" si="102"/>
        <v>1.0985</v>
      </c>
      <c r="X86" s="570">
        <f t="shared" si="103"/>
        <v>922.74</v>
      </c>
      <c r="Y86" s="569">
        <f t="shared" si="104"/>
        <v>876.60299999999995</v>
      </c>
      <c r="Z86" s="612">
        <v>74222</v>
      </c>
      <c r="AA86" s="573">
        <f t="shared" si="105"/>
        <v>148444</v>
      </c>
      <c r="AB86" s="617">
        <f t="shared" si="106"/>
        <v>6.2160814852739079E-3</v>
      </c>
      <c r="AC86" s="559">
        <f t="shared" si="107"/>
        <v>6.2160814852739081</v>
      </c>
      <c r="AD86" s="563" t="s">
        <v>109</v>
      </c>
      <c r="AE86" s="562"/>
      <c r="AF86" s="562"/>
      <c r="AG86" s="572"/>
    </row>
    <row r="87" spans="1:36" s="561" customFormat="1" ht="24" customHeight="1">
      <c r="A87" s="562"/>
      <c r="B87" s="337">
        <v>85885</v>
      </c>
      <c r="C87" s="563" t="s">
        <v>29</v>
      </c>
      <c r="D87" s="564" t="s">
        <v>46</v>
      </c>
      <c r="E87" s="563">
        <v>5300108</v>
      </c>
      <c r="F87" s="610" t="s">
        <v>220</v>
      </c>
      <c r="G87" s="337" t="s">
        <v>433</v>
      </c>
      <c r="H87" s="566" t="s">
        <v>402</v>
      </c>
      <c r="I87" s="563" t="s">
        <v>30</v>
      </c>
      <c r="J87" s="566" t="s">
        <v>135</v>
      </c>
      <c r="K87" s="563" t="s">
        <v>124</v>
      </c>
      <c r="L87" s="563" t="s">
        <v>103</v>
      </c>
      <c r="M87" s="551">
        <v>46219</v>
      </c>
      <c r="N87" s="552">
        <f t="shared" si="101"/>
        <v>46220</v>
      </c>
      <c r="O87" s="563">
        <v>2</v>
      </c>
      <c r="P87" s="563">
        <v>1</v>
      </c>
      <c r="Q87" s="567">
        <v>420</v>
      </c>
      <c r="R87" s="568">
        <f t="shared" si="108"/>
        <v>840</v>
      </c>
      <c r="S87" s="568">
        <v>1</v>
      </c>
      <c r="T87" s="569">
        <v>1.69</v>
      </c>
      <c r="U87" s="570">
        <f t="shared" si="109"/>
        <v>1419.6</v>
      </c>
      <c r="V87" s="611">
        <v>0.35</v>
      </c>
      <c r="W87" s="569">
        <f t="shared" si="102"/>
        <v>1.0985</v>
      </c>
      <c r="X87" s="570">
        <f t="shared" si="103"/>
        <v>922.74</v>
      </c>
      <c r="Y87" s="569">
        <f t="shared" si="104"/>
        <v>876.60299999999995</v>
      </c>
      <c r="Z87" s="612">
        <v>113436</v>
      </c>
      <c r="AA87" s="573">
        <f t="shared" si="105"/>
        <v>226872</v>
      </c>
      <c r="AB87" s="617">
        <f t="shared" si="106"/>
        <v>4.0672273352374911E-3</v>
      </c>
      <c r="AC87" s="559">
        <f t="shared" si="107"/>
        <v>4.067227335237491</v>
      </c>
      <c r="AD87" s="563" t="s">
        <v>109</v>
      </c>
      <c r="AE87" s="562"/>
      <c r="AF87" s="562"/>
      <c r="AG87" s="572"/>
    </row>
    <row r="88" spans="1:36" s="561" customFormat="1" ht="24" customHeight="1">
      <c r="A88" s="562"/>
      <c r="B88" s="337">
        <v>85885</v>
      </c>
      <c r="C88" s="563" t="s">
        <v>29</v>
      </c>
      <c r="D88" s="564" t="s">
        <v>46</v>
      </c>
      <c r="E88" s="563">
        <v>5300108</v>
      </c>
      <c r="F88" s="610" t="s">
        <v>220</v>
      </c>
      <c r="G88" s="337" t="s">
        <v>433</v>
      </c>
      <c r="H88" s="566" t="s">
        <v>222</v>
      </c>
      <c r="I88" s="563" t="s">
        <v>30</v>
      </c>
      <c r="J88" s="566" t="s">
        <v>135</v>
      </c>
      <c r="K88" s="563" t="s">
        <v>124</v>
      </c>
      <c r="L88" s="563" t="s">
        <v>103</v>
      </c>
      <c r="M88" s="551">
        <v>46219</v>
      </c>
      <c r="N88" s="552">
        <f t="shared" si="101"/>
        <v>46220</v>
      </c>
      <c r="O88" s="563">
        <v>2</v>
      </c>
      <c r="P88" s="563">
        <v>1</v>
      </c>
      <c r="Q88" s="567">
        <v>420</v>
      </c>
      <c r="R88" s="568">
        <f t="shared" si="108"/>
        <v>840</v>
      </c>
      <c r="S88" s="568">
        <v>1</v>
      </c>
      <c r="T88" s="569">
        <v>1.69</v>
      </c>
      <c r="U88" s="570">
        <f t="shared" si="109"/>
        <v>1419.6</v>
      </c>
      <c r="V88" s="611">
        <v>0.35</v>
      </c>
      <c r="W88" s="569">
        <f t="shared" si="102"/>
        <v>1.0985</v>
      </c>
      <c r="X88" s="570">
        <f t="shared" si="103"/>
        <v>922.74</v>
      </c>
      <c r="Y88" s="569">
        <f t="shared" si="104"/>
        <v>876.60299999999995</v>
      </c>
      <c r="Z88" s="612">
        <v>76199</v>
      </c>
      <c r="AA88" s="573">
        <f t="shared" si="105"/>
        <v>152398</v>
      </c>
      <c r="AB88" s="617">
        <f t="shared" si="106"/>
        <v>6.0548038688171763E-3</v>
      </c>
      <c r="AC88" s="559">
        <f t="shared" si="107"/>
        <v>6.0548038688171761</v>
      </c>
      <c r="AD88" s="563" t="s">
        <v>109</v>
      </c>
      <c r="AE88" s="562"/>
      <c r="AF88" s="562"/>
      <c r="AG88" s="572"/>
    </row>
    <row r="89" spans="1:36" s="561" customFormat="1" ht="24" customHeight="1">
      <c r="A89" s="562"/>
      <c r="B89" s="337">
        <v>85885</v>
      </c>
      <c r="C89" s="563" t="s">
        <v>29</v>
      </c>
      <c r="D89" s="564" t="s">
        <v>46</v>
      </c>
      <c r="E89" s="563">
        <v>5300108</v>
      </c>
      <c r="F89" s="610" t="s">
        <v>220</v>
      </c>
      <c r="G89" s="337" t="s">
        <v>433</v>
      </c>
      <c r="H89" s="566" t="s">
        <v>223</v>
      </c>
      <c r="I89" s="563" t="s">
        <v>30</v>
      </c>
      <c r="J89" s="566" t="s">
        <v>135</v>
      </c>
      <c r="K89" s="563" t="s">
        <v>124</v>
      </c>
      <c r="L89" s="563" t="s">
        <v>103</v>
      </c>
      <c r="M89" s="551">
        <v>46219</v>
      </c>
      <c r="N89" s="552">
        <f t="shared" si="101"/>
        <v>46220</v>
      </c>
      <c r="O89" s="563">
        <v>2</v>
      </c>
      <c r="P89" s="563">
        <v>1</v>
      </c>
      <c r="Q89" s="567">
        <v>420</v>
      </c>
      <c r="R89" s="568">
        <f t="shared" si="108"/>
        <v>840</v>
      </c>
      <c r="S89" s="568">
        <v>1</v>
      </c>
      <c r="T89" s="569">
        <v>1.69</v>
      </c>
      <c r="U89" s="570">
        <f t="shared" si="109"/>
        <v>1419.6</v>
      </c>
      <c r="V89" s="611">
        <v>0.35</v>
      </c>
      <c r="W89" s="569">
        <f t="shared" si="102"/>
        <v>1.0985</v>
      </c>
      <c r="X89" s="570">
        <f t="shared" si="103"/>
        <v>922.74</v>
      </c>
      <c r="Y89" s="569">
        <f t="shared" si="104"/>
        <v>876.60299999999995</v>
      </c>
      <c r="Z89" s="612">
        <v>56259</v>
      </c>
      <c r="AA89" s="573">
        <f t="shared" si="105"/>
        <v>112518</v>
      </c>
      <c r="AB89" s="617">
        <f t="shared" si="106"/>
        <v>8.2008212019410234E-3</v>
      </c>
      <c r="AC89" s="559">
        <f t="shared" si="107"/>
        <v>8.2008212019410234</v>
      </c>
      <c r="AD89" s="563" t="s">
        <v>109</v>
      </c>
      <c r="AE89" s="562"/>
      <c r="AF89" s="562"/>
      <c r="AG89" s="572"/>
    </row>
    <row r="90" spans="1:36" s="561" customFormat="1" ht="24" customHeight="1">
      <c r="A90" s="562"/>
      <c r="B90" s="337">
        <v>85885</v>
      </c>
      <c r="C90" s="563" t="s">
        <v>29</v>
      </c>
      <c r="D90" s="564" t="s">
        <v>46</v>
      </c>
      <c r="E90" s="563">
        <v>5300108</v>
      </c>
      <c r="F90" s="610" t="s">
        <v>220</v>
      </c>
      <c r="G90" s="337" t="s">
        <v>433</v>
      </c>
      <c r="H90" s="566" t="s">
        <v>224</v>
      </c>
      <c r="I90" s="563" t="s">
        <v>30</v>
      </c>
      <c r="J90" s="566" t="s">
        <v>135</v>
      </c>
      <c r="K90" s="563" t="s">
        <v>124</v>
      </c>
      <c r="L90" s="563" t="s">
        <v>103</v>
      </c>
      <c r="M90" s="551">
        <v>46219</v>
      </c>
      <c r="N90" s="552">
        <f t="shared" si="101"/>
        <v>46220</v>
      </c>
      <c r="O90" s="563">
        <v>2</v>
      </c>
      <c r="P90" s="563">
        <v>1</v>
      </c>
      <c r="Q90" s="567">
        <v>420</v>
      </c>
      <c r="R90" s="568">
        <f t="shared" si="108"/>
        <v>840</v>
      </c>
      <c r="S90" s="568">
        <v>1</v>
      </c>
      <c r="T90" s="569">
        <v>1.69</v>
      </c>
      <c r="U90" s="570">
        <f t="shared" si="109"/>
        <v>1419.6</v>
      </c>
      <c r="V90" s="611">
        <v>0.35</v>
      </c>
      <c r="W90" s="569">
        <f t="shared" si="102"/>
        <v>1.0985</v>
      </c>
      <c r="X90" s="570">
        <f t="shared" si="103"/>
        <v>922.74</v>
      </c>
      <c r="Y90" s="569">
        <f t="shared" si="104"/>
        <v>876.60299999999995</v>
      </c>
      <c r="Z90" s="612">
        <v>56259</v>
      </c>
      <c r="AA90" s="573">
        <f t="shared" si="105"/>
        <v>112518</v>
      </c>
      <c r="AB90" s="617">
        <f t="shared" si="106"/>
        <v>8.2008212019410234E-3</v>
      </c>
      <c r="AC90" s="559">
        <f t="shared" si="107"/>
        <v>8.2008212019410234</v>
      </c>
      <c r="AD90" s="563" t="s">
        <v>109</v>
      </c>
      <c r="AE90" s="562"/>
      <c r="AF90" s="562"/>
      <c r="AG90" s="572"/>
    </row>
    <row r="91" spans="1:36" s="561" customFormat="1" ht="24" customHeight="1">
      <c r="A91" s="562"/>
      <c r="B91" s="337">
        <v>85885</v>
      </c>
      <c r="C91" s="563" t="s">
        <v>29</v>
      </c>
      <c r="D91" s="564" t="s">
        <v>46</v>
      </c>
      <c r="E91" s="563">
        <v>5300108</v>
      </c>
      <c r="F91" s="610" t="s">
        <v>220</v>
      </c>
      <c r="G91" s="337" t="s">
        <v>433</v>
      </c>
      <c r="H91" s="566" t="s">
        <v>225</v>
      </c>
      <c r="I91" s="563" t="s">
        <v>30</v>
      </c>
      <c r="J91" s="566" t="s">
        <v>135</v>
      </c>
      <c r="K91" s="563" t="s">
        <v>124</v>
      </c>
      <c r="L91" s="563" t="s">
        <v>103</v>
      </c>
      <c r="M91" s="551">
        <v>46219</v>
      </c>
      <c r="N91" s="552">
        <f t="shared" si="101"/>
        <v>46220</v>
      </c>
      <c r="O91" s="563">
        <v>2</v>
      </c>
      <c r="P91" s="563">
        <v>1</v>
      </c>
      <c r="Q91" s="567">
        <v>420</v>
      </c>
      <c r="R91" s="568">
        <f t="shared" si="108"/>
        <v>840</v>
      </c>
      <c r="S91" s="568">
        <v>1</v>
      </c>
      <c r="T91" s="569">
        <v>1.69</v>
      </c>
      <c r="U91" s="570">
        <f t="shared" si="109"/>
        <v>1419.6</v>
      </c>
      <c r="V91" s="611">
        <v>0.35</v>
      </c>
      <c r="W91" s="569">
        <f t="shared" si="102"/>
        <v>1.0985</v>
      </c>
      <c r="X91" s="570">
        <f t="shared" si="103"/>
        <v>922.74</v>
      </c>
      <c r="Y91" s="569">
        <f t="shared" si="104"/>
        <v>876.60299999999995</v>
      </c>
      <c r="Z91" s="612">
        <v>95146</v>
      </c>
      <c r="AA91" s="573">
        <f t="shared" si="105"/>
        <v>190292</v>
      </c>
      <c r="AB91" s="617">
        <f t="shared" si="106"/>
        <v>4.849074054610809E-3</v>
      </c>
      <c r="AC91" s="559">
        <f t="shared" si="107"/>
        <v>4.8490740546108091</v>
      </c>
      <c r="AD91" s="563" t="s">
        <v>109</v>
      </c>
      <c r="AE91" s="562"/>
      <c r="AF91" s="562"/>
      <c r="AG91" s="572"/>
    </row>
    <row r="92" spans="1:36" s="561" customFormat="1" ht="24" customHeight="1">
      <c r="A92" s="562"/>
      <c r="B92" s="337">
        <v>85885</v>
      </c>
      <c r="C92" s="563" t="s">
        <v>29</v>
      </c>
      <c r="D92" s="564" t="s">
        <v>46</v>
      </c>
      <c r="E92" s="563">
        <v>5300108</v>
      </c>
      <c r="F92" s="610" t="s">
        <v>220</v>
      </c>
      <c r="G92" s="337" t="s">
        <v>433</v>
      </c>
      <c r="H92" s="566" t="s">
        <v>226</v>
      </c>
      <c r="I92" s="563" t="s">
        <v>30</v>
      </c>
      <c r="J92" s="566" t="s">
        <v>135</v>
      </c>
      <c r="K92" s="563" t="s">
        <v>124</v>
      </c>
      <c r="L92" s="563" t="s">
        <v>103</v>
      </c>
      <c r="M92" s="551">
        <v>46219</v>
      </c>
      <c r="N92" s="552">
        <f t="shared" si="101"/>
        <v>46220</v>
      </c>
      <c r="O92" s="563">
        <v>2</v>
      </c>
      <c r="P92" s="563">
        <v>1</v>
      </c>
      <c r="Q92" s="567">
        <v>420</v>
      </c>
      <c r="R92" s="568">
        <f t="shared" si="108"/>
        <v>840</v>
      </c>
      <c r="S92" s="568">
        <v>1</v>
      </c>
      <c r="T92" s="569">
        <v>1.69</v>
      </c>
      <c r="U92" s="570">
        <f t="shared" si="109"/>
        <v>1419.6</v>
      </c>
      <c r="V92" s="611">
        <v>0.35</v>
      </c>
      <c r="W92" s="569">
        <f t="shared" si="102"/>
        <v>1.0985</v>
      </c>
      <c r="X92" s="570">
        <f t="shared" si="103"/>
        <v>922.74</v>
      </c>
      <c r="Y92" s="569">
        <f t="shared" si="104"/>
        <v>876.60299999999995</v>
      </c>
      <c r="Z92" s="612">
        <v>84598</v>
      </c>
      <c r="AA92" s="573">
        <f t="shared" si="105"/>
        <v>169196</v>
      </c>
      <c r="AB92" s="617">
        <f t="shared" si="106"/>
        <v>5.4536750277784348E-3</v>
      </c>
      <c r="AC92" s="559">
        <f t="shared" si="107"/>
        <v>5.4536750277784352</v>
      </c>
      <c r="AD92" s="563" t="s">
        <v>109</v>
      </c>
      <c r="AE92" s="562"/>
      <c r="AF92" s="562"/>
      <c r="AG92" s="572"/>
    </row>
    <row r="93" spans="1:36" s="561" customFormat="1" ht="24" customHeight="1">
      <c r="A93" s="562"/>
      <c r="B93" s="337">
        <v>85885</v>
      </c>
      <c r="C93" s="563" t="s">
        <v>29</v>
      </c>
      <c r="D93" s="564" t="s">
        <v>46</v>
      </c>
      <c r="E93" s="563">
        <v>5300108</v>
      </c>
      <c r="F93" s="610" t="s">
        <v>220</v>
      </c>
      <c r="G93" s="337" t="s">
        <v>433</v>
      </c>
      <c r="H93" s="566" t="s">
        <v>227</v>
      </c>
      <c r="I93" s="563" t="s">
        <v>30</v>
      </c>
      <c r="J93" s="566" t="s">
        <v>135</v>
      </c>
      <c r="K93" s="563" t="s">
        <v>124</v>
      </c>
      <c r="L93" s="563" t="s">
        <v>103</v>
      </c>
      <c r="M93" s="551">
        <v>46219</v>
      </c>
      <c r="N93" s="552">
        <f t="shared" si="101"/>
        <v>46220</v>
      </c>
      <c r="O93" s="563">
        <v>2</v>
      </c>
      <c r="P93" s="563">
        <v>1</v>
      </c>
      <c r="Q93" s="567">
        <v>420</v>
      </c>
      <c r="R93" s="568">
        <f t="shared" si="108"/>
        <v>840</v>
      </c>
      <c r="S93" s="568">
        <v>1</v>
      </c>
      <c r="T93" s="569">
        <v>1.69</v>
      </c>
      <c r="U93" s="570">
        <f t="shared" si="109"/>
        <v>1419.6</v>
      </c>
      <c r="V93" s="611">
        <v>0.35</v>
      </c>
      <c r="W93" s="569">
        <f t="shared" si="102"/>
        <v>1.0985</v>
      </c>
      <c r="X93" s="570">
        <f t="shared" si="103"/>
        <v>922.74</v>
      </c>
      <c r="Y93" s="569">
        <f t="shared" si="104"/>
        <v>876.60299999999995</v>
      </c>
      <c r="Z93" s="612">
        <v>86797</v>
      </c>
      <c r="AA93" s="573">
        <f t="shared" si="105"/>
        <v>173594</v>
      </c>
      <c r="AB93" s="617">
        <f t="shared" si="106"/>
        <v>5.3155062963005633E-3</v>
      </c>
      <c r="AC93" s="559">
        <f t="shared" si="107"/>
        <v>5.3155062963005637</v>
      </c>
      <c r="AD93" s="563" t="s">
        <v>109</v>
      </c>
      <c r="AE93" s="562"/>
      <c r="AF93" s="562"/>
      <c r="AG93" s="572"/>
    </row>
    <row r="94" spans="1:36" s="561" customFormat="1" ht="24" customHeight="1">
      <c r="A94" s="562"/>
      <c r="B94" s="337">
        <v>85885</v>
      </c>
      <c r="C94" s="563" t="s">
        <v>29</v>
      </c>
      <c r="D94" s="564" t="s">
        <v>46</v>
      </c>
      <c r="E94" s="563">
        <v>5300108</v>
      </c>
      <c r="F94" s="610" t="s">
        <v>220</v>
      </c>
      <c r="G94" s="337" t="s">
        <v>433</v>
      </c>
      <c r="H94" s="566" t="s">
        <v>294</v>
      </c>
      <c r="I94" s="563" t="s">
        <v>30</v>
      </c>
      <c r="J94" s="566" t="s">
        <v>135</v>
      </c>
      <c r="K94" s="563" t="s">
        <v>124</v>
      </c>
      <c r="L94" s="563" t="s">
        <v>103</v>
      </c>
      <c r="M94" s="551">
        <v>46219</v>
      </c>
      <c r="N94" s="552">
        <f t="shared" si="101"/>
        <v>46220</v>
      </c>
      <c r="O94" s="563">
        <v>2</v>
      </c>
      <c r="P94" s="563">
        <v>1</v>
      </c>
      <c r="Q94" s="567">
        <v>420</v>
      </c>
      <c r="R94" s="568">
        <f t="shared" si="108"/>
        <v>840</v>
      </c>
      <c r="S94" s="568">
        <v>1</v>
      </c>
      <c r="T94" s="569">
        <v>1.69</v>
      </c>
      <c r="U94" s="570">
        <f>T94*R94</f>
        <v>1419.6</v>
      </c>
      <c r="V94" s="611">
        <v>0.35</v>
      </c>
      <c r="W94" s="569">
        <f t="shared" si="102"/>
        <v>1.0985</v>
      </c>
      <c r="X94" s="570">
        <f t="shared" si="103"/>
        <v>922.74</v>
      </c>
      <c r="Y94" s="569">
        <f t="shared" si="104"/>
        <v>876.60299999999995</v>
      </c>
      <c r="Z94" s="612">
        <v>106471</v>
      </c>
      <c r="AA94" s="573">
        <f t="shared" si="105"/>
        <v>212942</v>
      </c>
      <c r="AB94" s="617">
        <f t="shared" si="106"/>
        <v>4.3332926336748971E-3</v>
      </c>
      <c r="AC94" s="559">
        <f t="shared" si="107"/>
        <v>4.3332926336748976</v>
      </c>
      <c r="AD94" s="563" t="s">
        <v>109</v>
      </c>
      <c r="AE94" s="562"/>
      <c r="AF94" s="562"/>
      <c r="AG94" s="572"/>
    </row>
    <row r="95" spans="1:36" s="561" customFormat="1" ht="24" customHeight="1">
      <c r="A95" s="562"/>
      <c r="B95" s="337">
        <v>85885</v>
      </c>
      <c r="C95" s="563" t="s">
        <v>29</v>
      </c>
      <c r="D95" s="564" t="s">
        <v>46</v>
      </c>
      <c r="E95" s="563">
        <v>5300108</v>
      </c>
      <c r="F95" s="610" t="s">
        <v>220</v>
      </c>
      <c r="G95" s="337" t="s">
        <v>433</v>
      </c>
      <c r="H95" s="566" t="s">
        <v>295</v>
      </c>
      <c r="I95" s="563" t="s">
        <v>30</v>
      </c>
      <c r="J95" s="566" t="s">
        <v>135</v>
      </c>
      <c r="K95" s="563" t="s">
        <v>124</v>
      </c>
      <c r="L95" s="563" t="s">
        <v>103</v>
      </c>
      <c r="M95" s="551">
        <v>46219</v>
      </c>
      <c r="N95" s="552">
        <f t="shared" si="101"/>
        <v>46220</v>
      </c>
      <c r="O95" s="563">
        <v>2</v>
      </c>
      <c r="P95" s="563">
        <v>1</v>
      </c>
      <c r="Q95" s="567">
        <v>420</v>
      </c>
      <c r="R95" s="568">
        <f t="shared" si="108"/>
        <v>840</v>
      </c>
      <c r="S95" s="568">
        <v>1</v>
      </c>
      <c r="T95" s="569">
        <v>1.69</v>
      </c>
      <c r="U95" s="570">
        <f t="shared" ref="U95:U97" si="110">T95*R95</f>
        <v>1419.6</v>
      </c>
      <c r="V95" s="611">
        <v>0.35</v>
      </c>
      <c r="W95" s="569">
        <f t="shared" si="102"/>
        <v>1.0985</v>
      </c>
      <c r="X95" s="570">
        <f t="shared" si="103"/>
        <v>922.74</v>
      </c>
      <c r="Y95" s="569">
        <f t="shared" si="104"/>
        <v>876.60299999999995</v>
      </c>
      <c r="Z95" s="612">
        <v>127622</v>
      </c>
      <c r="AA95" s="573">
        <f t="shared" si="105"/>
        <v>255244</v>
      </c>
      <c r="AB95" s="617">
        <f t="shared" si="106"/>
        <v>3.6151290529845954E-3</v>
      </c>
      <c r="AC95" s="559">
        <f t="shared" si="107"/>
        <v>3.6151290529845954</v>
      </c>
      <c r="AD95" s="563" t="s">
        <v>109</v>
      </c>
      <c r="AE95" s="562"/>
      <c r="AF95" s="562"/>
      <c r="AG95" s="572"/>
    </row>
    <row r="96" spans="1:36" s="561" customFormat="1" ht="24" customHeight="1">
      <c r="A96" s="562"/>
      <c r="B96" s="337">
        <v>85885</v>
      </c>
      <c r="C96" s="563" t="s">
        <v>29</v>
      </c>
      <c r="D96" s="564" t="s">
        <v>46</v>
      </c>
      <c r="E96" s="563">
        <v>5300108</v>
      </c>
      <c r="F96" s="610" t="s">
        <v>220</v>
      </c>
      <c r="G96" s="337" t="s">
        <v>433</v>
      </c>
      <c r="H96" s="566" t="s">
        <v>296</v>
      </c>
      <c r="I96" s="563" t="s">
        <v>30</v>
      </c>
      <c r="J96" s="566" t="s">
        <v>135</v>
      </c>
      <c r="K96" s="563" t="s">
        <v>124</v>
      </c>
      <c r="L96" s="563" t="s">
        <v>103</v>
      </c>
      <c r="M96" s="551">
        <v>46219</v>
      </c>
      <c r="N96" s="552">
        <f t="shared" si="101"/>
        <v>46220</v>
      </c>
      <c r="O96" s="563">
        <v>2</v>
      </c>
      <c r="P96" s="563">
        <v>1</v>
      </c>
      <c r="Q96" s="567">
        <v>420</v>
      </c>
      <c r="R96" s="568">
        <f t="shared" si="108"/>
        <v>840</v>
      </c>
      <c r="S96" s="568">
        <v>1</v>
      </c>
      <c r="T96" s="569">
        <v>1.69</v>
      </c>
      <c r="U96" s="570">
        <f t="shared" si="110"/>
        <v>1419.6</v>
      </c>
      <c r="V96" s="611">
        <v>0.35</v>
      </c>
      <c r="W96" s="569">
        <f t="shared" si="102"/>
        <v>1.0985</v>
      </c>
      <c r="X96" s="570">
        <f t="shared" si="103"/>
        <v>922.74</v>
      </c>
      <c r="Y96" s="569">
        <f t="shared" si="104"/>
        <v>876.60299999999995</v>
      </c>
      <c r="Z96" s="612">
        <v>59502</v>
      </c>
      <c r="AA96" s="573">
        <f t="shared" si="105"/>
        <v>119004</v>
      </c>
      <c r="AB96" s="617">
        <f t="shared" si="106"/>
        <v>7.7538570132096403E-3</v>
      </c>
      <c r="AC96" s="559">
        <f t="shared" si="107"/>
        <v>7.7538570132096405</v>
      </c>
      <c r="AD96" s="563" t="s">
        <v>109</v>
      </c>
      <c r="AE96" s="562"/>
      <c r="AF96" s="562"/>
      <c r="AG96" s="572"/>
    </row>
    <row r="97" spans="1:33" s="561" customFormat="1" ht="24" customHeight="1">
      <c r="A97" s="562"/>
      <c r="B97" s="337">
        <v>85885</v>
      </c>
      <c r="C97" s="563" t="s">
        <v>29</v>
      </c>
      <c r="D97" s="564" t="s">
        <v>46</v>
      </c>
      <c r="E97" s="563">
        <v>5300108</v>
      </c>
      <c r="F97" s="610" t="s">
        <v>220</v>
      </c>
      <c r="G97" s="337" t="s">
        <v>433</v>
      </c>
      <c r="H97" s="566" t="s">
        <v>297</v>
      </c>
      <c r="I97" s="563" t="s">
        <v>30</v>
      </c>
      <c r="J97" s="566" t="s">
        <v>135</v>
      </c>
      <c r="K97" s="563" t="s">
        <v>124</v>
      </c>
      <c r="L97" s="563" t="s">
        <v>103</v>
      </c>
      <c r="M97" s="551">
        <v>46219</v>
      </c>
      <c r="N97" s="552">
        <f t="shared" si="101"/>
        <v>46220</v>
      </c>
      <c r="O97" s="563">
        <v>2</v>
      </c>
      <c r="P97" s="563">
        <v>1</v>
      </c>
      <c r="Q97" s="567">
        <v>420</v>
      </c>
      <c r="R97" s="568">
        <f t="shared" si="108"/>
        <v>840</v>
      </c>
      <c r="S97" s="568">
        <v>1</v>
      </c>
      <c r="T97" s="569">
        <v>1.69</v>
      </c>
      <c r="U97" s="570">
        <f t="shared" si="110"/>
        <v>1419.6</v>
      </c>
      <c r="V97" s="611">
        <v>0.35</v>
      </c>
      <c r="W97" s="569">
        <f t="shared" si="102"/>
        <v>1.0985</v>
      </c>
      <c r="X97" s="570">
        <f t="shared" si="103"/>
        <v>922.74</v>
      </c>
      <c r="Y97" s="569">
        <f t="shared" si="104"/>
        <v>876.60299999999995</v>
      </c>
      <c r="Z97" s="612">
        <v>65560</v>
      </c>
      <c r="AA97" s="573">
        <f t="shared" si="105"/>
        <v>131120</v>
      </c>
      <c r="AB97" s="617">
        <f>X97/(AA97)</f>
        <v>7.037370347773032E-3</v>
      </c>
      <c r="AC97" s="559">
        <f>X97/(AA97)*1000</f>
        <v>7.0373703477730318</v>
      </c>
      <c r="AD97" s="563" t="s">
        <v>109</v>
      </c>
      <c r="AE97" s="562"/>
      <c r="AF97" s="562"/>
      <c r="AG97" s="572"/>
    </row>
    <row r="98" spans="1:33" s="561" customFormat="1" ht="24" customHeight="1">
      <c r="A98" s="562"/>
      <c r="B98" s="563">
        <v>74941</v>
      </c>
      <c r="C98" s="563" t="s">
        <v>29</v>
      </c>
      <c r="D98" s="564" t="s">
        <v>46</v>
      </c>
      <c r="E98" s="563">
        <v>5300108</v>
      </c>
      <c r="F98" s="615" t="s">
        <v>285</v>
      </c>
      <c r="G98" s="563" t="s">
        <v>530</v>
      </c>
      <c r="H98" s="566" t="s">
        <v>526</v>
      </c>
      <c r="I98" s="563" t="s">
        <v>30</v>
      </c>
      <c r="J98" s="566" t="s">
        <v>135</v>
      </c>
      <c r="K98" s="563" t="s">
        <v>124</v>
      </c>
      <c r="L98" s="563" t="s">
        <v>120</v>
      </c>
      <c r="M98" s="552">
        <v>46219</v>
      </c>
      <c r="N98" s="552">
        <f t="shared" ref="N98:N101" si="111">M98+O98-1</f>
        <v>46220</v>
      </c>
      <c r="O98" s="563">
        <v>2</v>
      </c>
      <c r="P98" s="563">
        <v>1</v>
      </c>
      <c r="Q98" s="567">
        <v>360</v>
      </c>
      <c r="R98" s="568">
        <f t="shared" ref="R98:R101" si="112">Q98*P98*O98</f>
        <v>720</v>
      </c>
      <c r="S98" s="568">
        <v>2</v>
      </c>
      <c r="T98" s="569">
        <f>10548/10*O98*S98</f>
        <v>4219.2</v>
      </c>
      <c r="U98" s="570">
        <f>T98</f>
        <v>4219.2</v>
      </c>
      <c r="V98" s="611">
        <v>0.18</v>
      </c>
      <c r="W98" s="569">
        <f t="shared" si="102"/>
        <v>3459.7439999999997</v>
      </c>
      <c r="X98" s="570">
        <f t="shared" si="103"/>
        <v>3459.7440000000001</v>
      </c>
      <c r="Y98" s="569">
        <f t="shared" ref="Y98:Y101" si="113">X98*0.95</f>
        <v>3286.7568000000001</v>
      </c>
      <c r="Z98" s="612">
        <v>100000</v>
      </c>
      <c r="AA98" s="573">
        <f t="shared" si="105"/>
        <v>200000</v>
      </c>
      <c r="AB98" s="334">
        <f t="shared" ref="AB98:AB101" si="114">X98/(AA98+AA99)</f>
        <v>7.8630545454545456E-3</v>
      </c>
      <c r="AC98" s="335">
        <f t="shared" ref="AC98:AC101" si="115">X98/(AA98+AA99)*1000</f>
        <v>7.8630545454545455</v>
      </c>
      <c r="AD98" s="563" t="s">
        <v>109</v>
      </c>
      <c r="AE98" s="562"/>
      <c r="AF98" s="562"/>
      <c r="AG98" s="572"/>
    </row>
    <row r="99" spans="1:33" s="561" customFormat="1" ht="24" customHeight="1">
      <c r="A99" s="562"/>
      <c r="B99" s="563">
        <v>74941</v>
      </c>
      <c r="C99" s="563" t="s">
        <v>29</v>
      </c>
      <c r="D99" s="564" t="s">
        <v>46</v>
      </c>
      <c r="E99" s="563">
        <v>5300108</v>
      </c>
      <c r="F99" s="615" t="s">
        <v>285</v>
      </c>
      <c r="G99" s="563" t="s">
        <v>530</v>
      </c>
      <c r="H99" s="566" t="s">
        <v>527</v>
      </c>
      <c r="I99" s="563" t="s">
        <v>30</v>
      </c>
      <c r="J99" s="566" t="s">
        <v>135</v>
      </c>
      <c r="K99" s="563" t="s">
        <v>124</v>
      </c>
      <c r="L99" s="563" t="s">
        <v>120</v>
      </c>
      <c r="M99" s="552">
        <v>46219</v>
      </c>
      <c r="N99" s="552">
        <f t="shared" si="111"/>
        <v>46220</v>
      </c>
      <c r="O99" s="563">
        <v>2</v>
      </c>
      <c r="P99" s="563">
        <v>1</v>
      </c>
      <c r="Q99" s="567">
        <v>420</v>
      </c>
      <c r="R99" s="568">
        <f t="shared" si="112"/>
        <v>840</v>
      </c>
      <c r="S99" s="568">
        <v>2</v>
      </c>
      <c r="T99" s="569">
        <f>20160/10*O99*S99</f>
        <v>8064</v>
      </c>
      <c r="U99" s="570">
        <f>T99</f>
        <v>8064</v>
      </c>
      <c r="V99" s="611">
        <v>0.18</v>
      </c>
      <c r="W99" s="569">
        <f t="shared" si="102"/>
        <v>6612.48</v>
      </c>
      <c r="X99" s="570">
        <f t="shared" si="103"/>
        <v>6612.4800000000005</v>
      </c>
      <c r="Y99" s="569">
        <f t="shared" si="113"/>
        <v>6281.8559999999998</v>
      </c>
      <c r="Z99" s="612">
        <v>120000</v>
      </c>
      <c r="AA99" s="573">
        <f t="shared" si="105"/>
        <v>240000</v>
      </c>
      <c r="AB99" s="334">
        <f t="shared" si="114"/>
        <v>1.3776000000000002E-2</v>
      </c>
      <c r="AC99" s="335">
        <f t="shared" si="115"/>
        <v>13.776000000000002</v>
      </c>
      <c r="AD99" s="563" t="s">
        <v>109</v>
      </c>
      <c r="AE99" s="562"/>
      <c r="AF99" s="562"/>
      <c r="AG99" s="572"/>
    </row>
    <row r="100" spans="1:33" s="561" customFormat="1" ht="24" customHeight="1">
      <c r="A100" s="562"/>
      <c r="B100" s="563">
        <v>74941</v>
      </c>
      <c r="C100" s="563" t="s">
        <v>29</v>
      </c>
      <c r="D100" s="564" t="s">
        <v>46</v>
      </c>
      <c r="E100" s="563">
        <v>5300108</v>
      </c>
      <c r="F100" s="615" t="s">
        <v>285</v>
      </c>
      <c r="G100" s="563" t="s">
        <v>530</v>
      </c>
      <c r="H100" s="566" t="s">
        <v>528</v>
      </c>
      <c r="I100" s="563" t="s">
        <v>30</v>
      </c>
      <c r="J100" s="566" t="s">
        <v>135</v>
      </c>
      <c r="K100" s="563" t="s">
        <v>124</v>
      </c>
      <c r="L100" s="563" t="s">
        <v>120</v>
      </c>
      <c r="M100" s="552">
        <v>46219</v>
      </c>
      <c r="N100" s="552">
        <f t="shared" si="111"/>
        <v>46220</v>
      </c>
      <c r="O100" s="563">
        <v>2</v>
      </c>
      <c r="P100" s="563">
        <v>1</v>
      </c>
      <c r="Q100" s="567">
        <v>420</v>
      </c>
      <c r="R100" s="568">
        <f t="shared" si="112"/>
        <v>840</v>
      </c>
      <c r="S100" s="568">
        <v>2</v>
      </c>
      <c r="T100" s="569">
        <f>20160/10*O100*S100</f>
        <v>8064</v>
      </c>
      <c r="U100" s="570">
        <f>T100</f>
        <v>8064</v>
      </c>
      <c r="V100" s="611">
        <v>0.18</v>
      </c>
      <c r="W100" s="569">
        <f t="shared" si="102"/>
        <v>6612.48</v>
      </c>
      <c r="X100" s="570">
        <f t="shared" si="103"/>
        <v>6612.4800000000005</v>
      </c>
      <c r="Y100" s="569">
        <f t="shared" si="113"/>
        <v>6281.8559999999998</v>
      </c>
      <c r="Z100" s="612">
        <v>120000</v>
      </c>
      <c r="AA100" s="573">
        <f t="shared" si="105"/>
        <v>240000</v>
      </c>
      <c r="AB100" s="334">
        <f t="shared" si="114"/>
        <v>1.7401263157894739E-2</v>
      </c>
      <c r="AC100" s="335">
        <f t="shared" si="115"/>
        <v>17.401263157894739</v>
      </c>
      <c r="AD100" s="563" t="s">
        <v>109</v>
      </c>
      <c r="AE100" s="562"/>
      <c r="AF100" s="562"/>
      <c r="AG100" s="572"/>
    </row>
    <row r="101" spans="1:33" s="561" customFormat="1" ht="24" customHeight="1">
      <c r="A101" s="562"/>
      <c r="B101" s="563">
        <v>74941</v>
      </c>
      <c r="C101" s="563" t="s">
        <v>29</v>
      </c>
      <c r="D101" s="564" t="s">
        <v>46</v>
      </c>
      <c r="E101" s="563">
        <v>5300108</v>
      </c>
      <c r="F101" s="615" t="s">
        <v>285</v>
      </c>
      <c r="G101" s="563" t="s">
        <v>530</v>
      </c>
      <c r="H101" s="566" t="s">
        <v>529</v>
      </c>
      <c r="I101" s="563" t="s">
        <v>30</v>
      </c>
      <c r="J101" s="566" t="s">
        <v>135</v>
      </c>
      <c r="K101" s="563" t="s">
        <v>124</v>
      </c>
      <c r="L101" s="563" t="s">
        <v>103</v>
      </c>
      <c r="M101" s="552">
        <v>46219</v>
      </c>
      <c r="N101" s="552">
        <f t="shared" si="111"/>
        <v>46220</v>
      </c>
      <c r="O101" s="563">
        <v>2</v>
      </c>
      <c r="P101" s="563">
        <v>1</v>
      </c>
      <c r="Q101" s="567">
        <v>720</v>
      </c>
      <c r="R101" s="568">
        <f t="shared" si="112"/>
        <v>1440</v>
      </c>
      <c r="S101" s="568">
        <v>2</v>
      </c>
      <c r="T101" s="569">
        <f>103572/10*O101*S101</f>
        <v>41428.800000000003</v>
      </c>
      <c r="U101" s="570">
        <f>T101</f>
        <v>41428.800000000003</v>
      </c>
      <c r="V101" s="611">
        <v>0.18</v>
      </c>
      <c r="W101" s="569">
        <f t="shared" si="102"/>
        <v>33971.616000000002</v>
      </c>
      <c r="X101" s="570">
        <f t="shared" si="103"/>
        <v>33971.616000000002</v>
      </c>
      <c r="Y101" s="569">
        <f t="shared" si="113"/>
        <v>32273.035199999998</v>
      </c>
      <c r="Z101" s="612">
        <v>70000</v>
      </c>
      <c r="AA101" s="573">
        <f t="shared" si="105"/>
        <v>140000</v>
      </c>
      <c r="AB101" s="334">
        <f t="shared" si="114"/>
        <v>0.23856471910112362</v>
      </c>
      <c r="AC101" s="335">
        <f t="shared" si="115"/>
        <v>238.56471910112361</v>
      </c>
      <c r="AD101" s="563" t="s">
        <v>109</v>
      </c>
      <c r="AE101" s="562"/>
      <c r="AF101" s="562"/>
      <c r="AG101" s="572"/>
    </row>
    <row r="102" spans="1:33" s="561" customFormat="1" ht="24.75" customHeight="1">
      <c r="A102" s="562"/>
      <c r="B102" s="563">
        <v>87254</v>
      </c>
      <c r="C102" s="563" t="s">
        <v>29</v>
      </c>
      <c r="D102" s="564" t="s">
        <v>46</v>
      </c>
      <c r="E102" s="563">
        <v>5300108</v>
      </c>
      <c r="F102" s="765" t="s">
        <v>198</v>
      </c>
      <c r="G102" s="563" t="s">
        <v>428</v>
      </c>
      <c r="H102" s="566" t="s">
        <v>501</v>
      </c>
      <c r="I102" s="563" t="s">
        <v>30</v>
      </c>
      <c r="J102" s="566" t="s">
        <v>135</v>
      </c>
      <c r="K102" s="563" t="s">
        <v>124</v>
      </c>
      <c r="L102" s="563" t="s">
        <v>120</v>
      </c>
      <c r="M102" s="551">
        <v>46219</v>
      </c>
      <c r="N102" s="552">
        <f>M102+O102-1</f>
        <v>46220</v>
      </c>
      <c r="O102" s="563">
        <v>2</v>
      </c>
      <c r="P102" s="563">
        <v>1</v>
      </c>
      <c r="Q102" s="567">
        <v>1200</v>
      </c>
      <c r="R102" s="568">
        <f>Q102*P102*O102</f>
        <v>2400</v>
      </c>
      <c r="S102" s="568">
        <v>1</v>
      </c>
      <c r="T102" s="569">
        <v>4.6500000000000004</v>
      </c>
      <c r="U102" s="570">
        <f>T102*R102</f>
        <v>11160</v>
      </c>
      <c r="V102" s="611">
        <v>0.25</v>
      </c>
      <c r="W102" s="569">
        <f t="shared" si="102"/>
        <v>3.4875000000000003</v>
      </c>
      <c r="X102" s="570">
        <f t="shared" si="103"/>
        <v>8370</v>
      </c>
      <c r="Y102" s="569">
        <f>X102*0.95</f>
        <v>7951.5</v>
      </c>
      <c r="Z102" s="612" t="s">
        <v>107</v>
      </c>
      <c r="AA102" s="573">
        <f>R102</f>
        <v>2400</v>
      </c>
      <c r="AB102" s="334" t="s">
        <v>107</v>
      </c>
      <c r="AC102" s="335" t="s">
        <v>107</v>
      </c>
      <c r="AD102" s="563" t="s">
        <v>197</v>
      </c>
      <c r="AE102" s="562"/>
      <c r="AF102" s="562"/>
      <c r="AG102" s="572"/>
    </row>
    <row r="103" spans="1:33" s="561" customFormat="1" ht="24.75" customHeight="1">
      <c r="A103" s="562"/>
      <c r="B103" s="337">
        <v>107541</v>
      </c>
      <c r="C103" s="563" t="s">
        <v>29</v>
      </c>
      <c r="D103" s="564" t="s">
        <v>46</v>
      </c>
      <c r="E103" s="563">
        <v>5300108</v>
      </c>
      <c r="F103" s="610" t="s">
        <v>375</v>
      </c>
      <c r="G103" s="337" t="s">
        <v>429</v>
      </c>
      <c r="H103" s="566" t="s">
        <v>503</v>
      </c>
      <c r="I103" s="563" t="s">
        <v>30</v>
      </c>
      <c r="J103" s="566" t="s">
        <v>135</v>
      </c>
      <c r="K103" s="563" t="s">
        <v>124</v>
      </c>
      <c r="L103" s="337" t="s">
        <v>103</v>
      </c>
      <c r="M103" s="551">
        <v>46219</v>
      </c>
      <c r="N103" s="552">
        <f t="shared" ref="N103:N117" si="116">M103+O103-1</f>
        <v>46220</v>
      </c>
      <c r="O103" s="563">
        <v>2</v>
      </c>
      <c r="P103" s="563">
        <v>1</v>
      </c>
      <c r="Q103" s="567">
        <v>2100</v>
      </c>
      <c r="R103" s="568">
        <f t="shared" ref="R103:R117" si="117">Q103*P103*O103</f>
        <v>4200</v>
      </c>
      <c r="S103" s="568">
        <v>1</v>
      </c>
      <c r="T103" s="569">
        <v>5.4</v>
      </c>
      <c r="U103" s="570">
        <f t="shared" ref="U103" si="118">T103*R103</f>
        <v>22680</v>
      </c>
      <c r="V103" s="611">
        <v>0.66</v>
      </c>
      <c r="W103" s="569">
        <f t="shared" si="102"/>
        <v>1.8359999999999999</v>
      </c>
      <c r="X103" s="570">
        <f t="shared" si="103"/>
        <v>7711.1999999999989</v>
      </c>
      <c r="Y103" s="569">
        <f t="shared" ref="Y103:Y117" si="119">X103*0.95</f>
        <v>7325.6399999999985</v>
      </c>
      <c r="Z103" s="612">
        <v>70000</v>
      </c>
      <c r="AA103" s="340">
        <f>R103</f>
        <v>4200</v>
      </c>
      <c r="AB103" s="334">
        <f>X103/(AA103+AA112)</f>
        <v>0.94039024390243886</v>
      </c>
      <c r="AC103" s="335">
        <f>X103/(AA103+AA112)*1000</f>
        <v>940.3902439024389</v>
      </c>
      <c r="AD103" s="563" t="s">
        <v>109</v>
      </c>
      <c r="AE103" s="562"/>
      <c r="AF103" s="562"/>
      <c r="AG103" s="572"/>
    </row>
    <row r="104" spans="1:33" s="561" customFormat="1" ht="24.75" customHeight="1">
      <c r="A104" s="562"/>
      <c r="B104" s="337">
        <v>107541</v>
      </c>
      <c r="C104" s="563" t="s">
        <v>29</v>
      </c>
      <c r="D104" s="564" t="s">
        <v>46</v>
      </c>
      <c r="E104" s="563">
        <v>5300108</v>
      </c>
      <c r="F104" s="610" t="s">
        <v>375</v>
      </c>
      <c r="G104" s="337" t="s">
        <v>429</v>
      </c>
      <c r="H104" s="596" t="s">
        <v>504</v>
      </c>
      <c r="I104" s="563" t="s">
        <v>30</v>
      </c>
      <c r="J104" s="566" t="s">
        <v>135</v>
      </c>
      <c r="K104" s="563" t="s">
        <v>124</v>
      </c>
      <c r="L104" s="337" t="s">
        <v>103</v>
      </c>
      <c r="M104" s="551">
        <v>46219</v>
      </c>
      <c r="N104" s="552">
        <f t="shared" si="116"/>
        <v>46220</v>
      </c>
      <c r="O104" s="563">
        <v>2</v>
      </c>
      <c r="P104" s="563">
        <v>1</v>
      </c>
      <c r="Q104" s="567">
        <v>2100</v>
      </c>
      <c r="R104" s="568">
        <f t="shared" si="117"/>
        <v>4200</v>
      </c>
      <c r="S104" s="568">
        <v>1</v>
      </c>
      <c r="T104" s="569">
        <v>5.4</v>
      </c>
      <c r="U104" s="570">
        <f t="shared" ref="U104" si="120">T104*R104</f>
        <v>22680</v>
      </c>
      <c r="V104" s="611">
        <v>0.66</v>
      </c>
      <c r="W104" s="569">
        <f t="shared" si="102"/>
        <v>1.8359999999999999</v>
      </c>
      <c r="X104" s="570">
        <f t="shared" si="103"/>
        <v>7711.1999999999989</v>
      </c>
      <c r="Y104" s="569">
        <f t="shared" si="119"/>
        <v>7325.6399999999985</v>
      </c>
      <c r="Z104" s="612">
        <v>70000</v>
      </c>
      <c r="AA104" s="340">
        <f>R104</f>
        <v>4200</v>
      </c>
      <c r="AB104" s="334">
        <f>X104/(AA104+AA113)</f>
        <v>3.7762977473065618E-2</v>
      </c>
      <c r="AC104" s="335">
        <f>X104/(AA104+AA113)*1000</f>
        <v>37.762977473065618</v>
      </c>
      <c r="AD104" s="563" t="s">
        <v>109</v>
      </c>
      <c r="AE104" s="562"/>
      <c r="AF104" s="562"/>
      <c r="AG104" s="572"/>
    </row>
    <row r="105" spans="1:33" s="561" customFormat="1" ht="24" customHeight="1">
      <c r="A105" s="562"/>
      <c r="B105" s="563">
        <v>91844</v>
      </c>
      <c r="C105" s="563" t="s">
        <v>29</v>
      </c>
      <c r="D105" s="564" t="s">
        <v>46</v>
      </c>
      <c r="E105" s="563">
        <v>5300108</v>
      </c>
      <c r="F105" s="615" t="s">
        <v>516</v>
      </c>
      <c r="G105" s="563" t="s">
        <v>519</v>
      </c>
      <c r="H105" s="566" t="s">
        <v>517</v>
      </c>
      <c r="I105" s="563" t="s">
        <v>30</v>
      </c>
      <c r="J105" s="566" t="s">
        <v>135</v>
      </c>
      <c r="K105" s="563" t="s">
        <v>124</v>
      </c>
      <c r="L105" s="563" t="s">
        <v>120</v>
      </c>
      <c r="M105" s="552">
        <v>46219</v>
      </c>
      <c r="N105" s="552">
        <f t="shared" si="116"/>
        <v>46220</v>
      </c>
      <c r="O105" s="563">
        <v>2</v>
      </c>
      <c r="P105" s="563">
        <v>1</v>
      </c>
      <c r="Q105" s="567">
        <v>1440</v>
      </c>
      <c r="R105" s="568">
        <f t="shared" si="117"/>
        <v>2880</v>
      </c>
      <c r="S105" s="568">
        <v>2</v>
      </c>
      <c r="T105" s="569">
        <f>12000/7*O105*S105</f>
        <v>6857.1428571428569</v>
      </c>
      <c r="U105" s="570">
        <f t="shared" ref="U105:U110" si="121">T105</f>
        <v>6857.1428571428569</v>
      </c>
      <c r="V105" s="611">
        <v>0.33</v>
      </c>
      <c r="W105" s="569">
        <f t="shared" si="102"/>
        <v>4594.2857142857138</v>
      </c>
      <c r="X105" s="570">
        <f t="shared" si="103"/>
        <v>4594.2857142857138</v>
      </c>
      <c r="Y105" s="569">
        <f t="shared" si="119"/>
        <v>4364.5714285714275</v>
      </c>
      <c r="Z105" s="612">
        <v>100000</v>
      </c>
      <c r="AA105" s="573">
        <f t="shared" ref="AA105:AA110" si="122">Z105*O105</f>
        <v>200000</v>
      </c>
      <c r="AB105" s="334">
        <f t="shared" ref="AB105:AB106" si="123">X105/(AA105+AA106)</f>
        <v>1.0441558441558441E-2</v>
      </c>
      <c r="AC105" s="335">
        <f t="shared" ref="AC105:AC106" si="124">X105/(AA105+AA106)*1000</f>
        <v>10.44155844155844</v>
      </c>
      <c r="AD105" s="563" t="s">
        <v>109</v>
      </c>
      <c r="AE105" s="562"/>
      <c r="AF105" s="562"/>
      <c r="AG105" s="572"/>
    </row>
    <row r="106" spans="1:33" s="561" customFormat="1" ht="24" customHeight="1">
      <c r="A106" s="562"/>
      <c r="B106" s="563">
        <v>91844</v>
      </c>
      <c r="C106" s="563" t="s">
        <v>29</v>
      </c>
      <c r="D106" s="564" t="s">
        <v>46</v>
      </c>
      <c r="E106" s="563">
        <v>5300108</v>
      </c>
      <c r="F106" s="615" t="s">
        <v>516</v>
      </c>
      <c r="G106" s="563" t="s">
        <v>519</v>
      </c>
      <c r="H106" s="566" t="s">
        <v>518</v>
      </c>
      <c r="I106" s="563" t="s">
        <v>30</v>
      </c>
      <c r="J106" s="566" t="s">
        <v>135</v>
      </c>
      <c r="K106" s="563" t="s">
        <v>124</v>
      </c>
      <c r="L106" s="563" t="s">
        <v>120</v>
      </c>
      <c r="M106" s="552">
        <v>46219</v>
      </c>
      <c r="N106" s="552">
        <f t="shared" si="116"/>
        <v>46220</v>
      </c>
      <c r="O106" s="563">
        <v>2</v>
      </c>
      <c r="P106" s="563">
        <v>1</v>
      </c>
      <c r="Q106" s="567">
        <v>1440</v>
      </c>
      <c r="R106" s="568">
        <f t="shared" si="117"/>
        <v>2880</v>
      </c>
      <c r="S106" s="568">
        <v>2</v>
      </c>
      <c r="T106" s="569">
        <f>6000/7*O106*S106</f>
        <v>3428.5714285714284</v>
      </c>
      <c r="U106" s="570">
        <f t="shared" si="121"/>
        <v>3428.5714285714284</v>
      </c>
      <c r="V106" s="611">
        <v>0.33</v>
      </c>
      <c r="W106" s="569">
        <f t="shared" si="102"/>
        <v>2297.1428571428569</v>
      </c>
      <c r="X106" s="570">
        <f t="shared" si="103"/>
        <v>2297.1428571428569</v>
      </c>
      <c r="Y106" s="569">
        <f t="shared" si="119"/>
        <v>2182.2857142857138</v>
      </c>
      <c r="Z106" s="612">
        <v>120000</v>
      </c>
      <c r="AA106" s="573">
        <f t="shared" si="122"/>
        <v>240000</v>
      </c>
      <c r="AB106" s="334">
        <f t="shared" si="123"/>
        <v>5.2207792207792205E-3</v>
      </c>
      <c r="AC106" s="335">
        <f t="shared" si="124"/>
        <v>5.2207792207792201</v>
      </c>
      <c r="AD106" s="563" t="s">
        <v>109</v>
      </c>
      <c r="AE106" s="562"/>
      <c r="AF106" s="562"/>
      <c r="AG106" s="572"/>
    </row>
    <row r="107" spans="1:33" s="561" customFormat="1" ht="24" customHeight="1">
      <c r="A107" s="562"/>
      <c r="B107" s="563">
        <v>89448</v>
      </c>
      <c r="C107" s="563" t="s">
        <v>29</v>
      </c>
      <c r="D107" s="564" t="s">
        <v>46</v>
      </c>
      <c r="E107" s="563">
        <v>5300108</v>
      </c>
      <c r="F107" s="615" t="s">
        <v>510</v>
      </c>
      <c r="G107" s="563" t="s">
        <v>511</v>
      </c>
      <c r="H107" s="566" t="s">
        <v>512</v>
      </c>
      <c r="I107" s="563" t="s">
        <v>30</v>
      </c>
      <c r="J107" s="566" t="s">
        <v>135</v>
      </c>
      <c r="K107" s="563" t="s">
        <v>124</v>
      </c>
      <c r="L107" s="563" t="s">
        <v>103</v>
      </c>
      <c r="M107" s="552">
        <v>46219</v>
      </c>
      <c r="N107" s="552">
        <f t="shared" ref="N107:N112" si="125">M107+O107-1</f>
        <v>46220</v>
      </c>
      <c r="O107" s="563">
        <v>2</v>
      </c>
      <c r="P107" s="563">
        <v>1</v>
      </c>
      <c r="Q107" s="567">
        <v>912</v>
      </c>
      <c r="R107" s="568">
        <f t="shared" ref="R107:R112" si="126">Q107*P107*O107</f>
        <v>1824</v>
      </c>
      <c r="S107" s="568">
        <v>2</v>
      </c>
      <c r="T107" s="569">
        <f>38646/15*O107*S107</f>
        <v>10305.6</v>
      </c>
      <c r="U107" s="570">
        <f t="shared" si="121"/>
        <v>10305.6</v>
      </c>
      <c r="V107" s="611">
        <v>0.28000000000000003</v>
      </c>
      <c r="W107" s="569">
        <f t="shared" si="102"/>
        <v>7420.0320000000002</v>
      </c>
      <c r="X107" s="570">
        <f t="shared" si="103"/>
        <v>7420.0320000000002</v>
      </c>
      <c r="Y107" s="569">
        <f t="shared" ref="Y107:Y112" si="127">X107*0.95</f>
        <v>7049.0303999999996</v>
      </c>
      <c r="Z107" s="612">
        <v>100000</v>
      </c>
      <c r="AA107" s="573">
        <f t="shared" si="122"/>
        <v>200000</v>
      </c>
      <c r="AB107" s="334">
        <f t="shared" ref="AB107:AB109" si="128">X107/(AA107+AA108)</f>
        <v>1.686370909090909E-2</v>
      </c>
      <c r="AC107" s="335">
        <f t="shared" ref="AC107:AC109" si="129">X107/(AA107+AA108)*1000</f>
        <v>16.86370909090909</v>
      </c>
      <c r="AD107" s="563" t="s">
        <v>109</v>
      </c>
      <c r="AE107" s="562"/>
      <c r="AF107" s="562"/>
      <c r="AG107" s="572"/>
    </row>
    <row r="108" spans="1:33" s="561" customFormat="1" ht="24" customHeight="1">
      <c r="A108" s="562"/>
      <c r="B108" s="563">
        <v>89448</v>
      </c>
      <c r="C108" s="563" t="s">
        <v>29</v>
      </c>
      <c r="D108" s="564" t="s">
        <v>46</v>
      </c>
      <c r="E108" s="563">
        <v>5300108</v>
      </c>
      <c r="F108" s="615" t="s">
        <v>510</v>
      </c>
      <c r="G108" s="563" t="s">
        <v>511</v>
      </c>
      <c r="H108" s="566" t="s">
        <v>513</v>
      </c>
      <c r="I108" s="563" t="s">
        <v>30</v>
      </c>
      <c r="J108" s="566" t="s">
        <v>135</v>
      </c>
      <c r="K108" s="563" t="s">
        <v>124</v>
      </c>
      <c r="L108" s="563" t="s">
        <v>103</v>
      </c>
      <c r="M108" s="552">
        <v>46219</v>
      </c>
      <c r="N108" s="552">
        <f t="shared" si="125"/>
        <v>46220</v>
      </c>
      <c r="O108" s="563">
        <v>2</v>
      </c>
      <c r="P108" s="563">
        <v>1</v>
      </c>
      <c r="Q108" s="567">
        <v>912</v>
      </c>
      <c r="R108" s="568">
        <f t="shared" si="126"/>
        <v>1824</v>
      </c>
      <c r="S108" s="568">
        <v>2</v>
      </c>
      <c r="T108" s="569">
        <f>19494/15*O108*S108</f>
        <v>5198.3999999999996</v>
      </c>
      <c r="U108" s="570">
        <f t="shared" si="121"/>
        <v>5198.3999999999996</v>
      </c>
      <c r="V108" s="611">
        <v>0.28000000000000003</v>
      </c>
      <c r="W108" s="569">
        <f t="shared" si="102"/>
        <v>3742.8479999999995</v>
      </c>
      <c r="X108" s="570">
        <f t="shared" si="103"/>
        <v>3742.8479999999995</v>
      </c>
      <c r="Y108" s="569">
        <f t="shared" si="127"/>
        <v>3555.7055999999993</v>
      </c>
      <c r="Z108" s="612">
        <v>120000</v>
      </c>
      <c r="AA108" s="573">
        <f t="shared" si="122"/>
        <v>240000</v>
      </c>
      <c r="AB108" s="334">
        <f t="shared" si="128"/>
        <v>7.7975999999999991E-3</v>
      </c>
      <c r="AC108" s="335">
        <f t="shared" si="129"/>
        <v>7.7975999999999992</v>
      </c>
      <c r="AD108" s="563" t="s">
        <v>109</v>
      </c>
      <c r="AE108" s="562"/>
      <c r="AF108" s="562"/>
      <c r="AG108" s="572"/>
    </row>
    <row r="109" spans="1:33" s="561" customFormat="1" ht="24" customHeight="1">
      <c r="A109" s="562"/>
      <c r="B109" s="563">
        <v>89448</v>
      </c>
      <c r="C109" s="563" t="s">
        <v>29</v>
      </c>
      <c r="D109" s="564" t="s">
        <v>46</v>
      </c>
      <c r="E109" s="563">
        <v>5300108</v>
      </c>
      <c r="F109" s="615" t="s">
        <v>510</v>
      </c>
      <c r="G109" s="563" t="s">
        <v>511</v>
      </c>
      <c r="H109" s="566" t="s">
        <v>514</v>
      </c>
      <c r="I109" s="563" t="s">
        <v>30</v>
      </c>
      <c r="J109" s="566" t="s">
        <v>135</v>
      </c>
      <c r="K109" s="563" t="s">
        <v>124</v>
      </c>
      <c r="L109" s="563" t="s">
        <v>103</v>
      </c>
      <c r="M109" s="552">
        <v>46219</v>
      </c>
      <c r="N109" s="552">
        <f t="shared" si="125"/>
        <v>46220</v>
      </c>
      <c r="O109" s="563">
        <v>2</v>
      </c>
      <c r="P109" s="563">
        <v>1</v>
      </c>
      <c r="Q109" s="567">
        <v>912</v>
      </c>
      <c r="R109" s="568">
        <f t="shared" si="126"/>
        <v>1824</v>
      </c>
      <c r="S109" s="568">
        <v>2</v>
      </c>
      <c r="T109" s="569">
        <f>19494/15*O109*S109</f>
        <v>5198.3999999999996</v>
      </c>
      <c r="U109" s="570">
        <f t="shared" si="121"/>
        <v>5198.3999999999996</v>
      </c>
      <c r="V109" s="611">
        <v>0.28000000000000003</v>
      </c>
      <c r="W109" s="569">
        <f t="shared" si="102"/>
        <v>3742.8479999999995</v>
      </c>
      <c r="X109" s="570">
        <f t="shared" si="103"/>
        <v>3742.8479999999995</v>
      </c>
      <c r="Y109" s="569">
        <f t="shared" si="127"/>
        <v>3555.7055999999993</v>
      </c>
      <c r="Z109" s="612">
        <v>120000</v>
      </c>
      <c r="AA109" s="573">
        <f t="shared" si="122"/>
        <v>240000</v>
      </c>
      <c r="AB109" s="334">
        <f t="shared" si="128"/>
        <v>9.8495999999999983E-3</v>
      </c>
      <c r="AC109" s="335">
        <f t="shared" si="129"/>
        <v>9.8495999999999988</v>
      </c>
      <c r="AD109" s="563" t="s">
        <v>109</v>
      </c>
      <c r="AE109" s="562"/>
      <c r="AF109" s="562"/>
      <c r="AG109" s="572"/>
    </row>
    <row r="110" spans="1:33" s="561" customFormat="1" ht="24" customHeight="1">
      <c r="A110" s="562"/>
      <c r="B110" s="563">
        <v>89448</v>
      </c>
      <c r="C110" s="563" t="s">
        <v>29</v>
      </c>
      <c r="D110" s="564" t="s">
        <v>46</v>
      </c>
      <c r="E110" s="563">
        <v>5300108</v>
      </c>
      <c r="F110" s="615" t="s">
        <v>510</v>
      </c>
      <c r="G110" s="563" t="s">
        <v>511</v>
      </c>
      <c r="H110" s="566" t="s">
        <v>515</v>
      </c>
      <c r="I110" s="563" t="s">
        <v>30</v>
      </c>
      <c r="J110" s="566" t="s">
        <v>135</v>
      </c>
      <c r="K110" s="563" t="s">
        <v>124</v>
      </c>
      <c r="L110" s="563" t="s">
        <v>103</v>
      </c>
      <c r="M110" s="552">
        <v>46219</v>
      </c>
      <c r="N110" s="552">
        <f t="shared" si="125"/>
        <v>46220</v>
      </c>
      <c r="O110" s="563">
        <v>2</v>
      </c>
      <c r="P110" s="563">
        <v>1</v>
      </c>
      <c r="Q110" s="567">
        <v>720</v>
      </c>
      <c r="R110" s="568">
        <f t="shared" si="126"/>
        <v>1440</v>
      </c>
      <c r="S110" s="568">
        <v>2</v>
      </c>
      <c r="T110" s="569">
        <f>58086/15*O110*S110</f>
        <v>15489.6</v>
      </c>
      <c r="U110" s="570">
        <f t="shared" si="121"/>
        <v>15489.6</v>
      </c>
      <c r="V110" s="611">
        <v>0.28000000000000003</v>
      </c>
      <c r="W110" s="569">
        <f t="shared" si="102"/>
        <v>11152.511999999999</v>
      </c>
      <c r="X110" s="570">
        <f t="shared" si="103"/>
        <v>11152.512000000001</v>
      </c>
      <c r="Y110" s="569">
        <f t="shared" si="127"/>
        <v>10594.886399999999</v>
      </c>
      <c r="Z110" s="612">
        <v>70000</v>
      </c>
      <c r="AA110" s="573">
        <f t="shared" si="122"/>
        <v>140000</v>
      </c>
      <c r="AB110" s="334">
        <f>X110/(AA110+AA112)</f>
        <v>7.7448000000000003E-2</v>
      </c>
      <c r="AC110" s="335">
        <f>X110/(AA110+AA112)*1000</f>
        <v>77.448000000000008</v>
      </c>
      <c r="AD110" s="563" t="s">
        <v>109</v>
      </c>
      <c r="AE110" s="562"/>
      <c r="AF110" s="562"/>
      <c r="AG110" s="572"/>
    </row>
    <row r="111" spans="1:33" s="561" customFormat="1" ht="24" customHeight="1">
      <c r="A111" s="562"/>
      <c r="B111" s="337">
        <v>71477</v>
      </c>
      <c r="C111" s="563" t="s">
        <v>29</v>
      </c>
      <c r="D111" s="564" t="s">
        <v>46</v>
      </c>
      <c r="E111" s="563">
        <v>5300108</v>
      </c>
      <c r="F111" s="610" t="s">
        <v>228</v>
      </c>
      <c r="G111" s="337" t="s">
        <v>427</v>
      </c>
      <c r="H111" s="566" t="s">
        <v>545</v>
      </c>
      <c r="I111" s="563" t="s">
        <v>30</v>
      </c>
      <c r="J111" s="566" t="s">
        <v>135</v>
      </c>
      <c r="K111" s="563" t="s">
        <v>124</v>
      </c>
      <c r="L111" s="563" t="s">
        <v>120</v>
      </c>
      <c r="M111" s="551">
        <v>46219</v>
      </c>
      <c r="N111" s="552">
        <f t="shared" si="125"/>
        <v>46220</v>
      </c>
      <c r="O111" s="563">
        <v>2</v>
      </c>
      <c r="P111" s="563">
        <v>1</v>
      </c>
      <c r="Q111" s="567">
        <v>2000</v>
      </c>
      <c r="R111" s="568">
        <f t="shared" si="126"/>
        <v>4000</v>
      </c>
      <c r="S111" s="568">
        <v>1</v>
      </c>
      <c r="T111" s="569">
        <v>6.1</v>
      </c>
      <c r="U111" s="570">
        <f>T111*R111</f>
        <v>24400</v>
      </c>
      <c r="V111" s="611">
        <v>0.13</v>
      </c>
      <c r="W111" s="569">
        <f t="shared" si="102"/>
        <v>5.3069999999999995</v>
      </c>
      <c r="X111" s="570">
        <f t="shared" si="103"/>
        <v>21228</v>
      </c>
      <c r="Y111" s="569">
        <f t="shared" si="127"/>
        <v>20166.599999999999</v>
      </c>
      <c r="Z111" s="612">
        <v>17160000</v>
      </c>
      <c r="AA111" s="573">
        <f>R111</f>
        <v>4000</v>
      </c>
      <c r="AB111" s="334">
        <f>X111/(AA111+AA113)</f>
        <v>0.10405882352941176</v>
      </c>
      <c r="AC111" s="335">
        <f>X111/(AA111+AA113)*1000</f>
        <v>104.05882352941175</v>
      </c>
      <c r="AD111" s="563" t="s">
        <v>109</v>
      </c>
      <c r="AE111" s="562"/>
      <c r="AF111" s="562"/>
      <c r="AG111" s="572"/>
    </row>
    <row r="112" spans="1:33" s="561" customFormat="1" ht="24" customHeight="1">
      <c r="A112" s="562"/>
      <c r="B112" s="337">
        <v>71477</v>
      </c>
      <c r="C112" s="563" t="s">
        <v>29</v>
      </c>
      <c r="D112" s="564" t="s">
        <v>46</v>
      </c>
      <c r="E112" s="563">
        <v>5300108</v>
      </c>
      <c r="F112" s="610" t="s">
        <v>228</v>
      </c>
      <c r="G112" s="337" t="s">
        <v>427</v>
      </c>
      <c r="H112" s="566" t="s">
        <v>546</v>
      </c>
      <c r="I112" s="563" t="s">
        <v>30</v>
      </c>
      <c r="J112" s="566" t="s">
        <v>135</v>
      </c>
      <c r="K112" s="563" t="s">
        <v>124</v>
      </c>
      <c r="L112" s="563" t="s">
        <v>120</v>
      </c>
      <c r="M112" s="551">
        <v>46219</v>
      </c>
      <c r="N112" s="552">
        <f t="shared" si="125"/>
        <v>46220</v>
      </c>
      <c r="O112" s="563">
        <v>2</v>
      </c>
      <c r="P112" s="563">
        <v>1</v>
      </c>
      <c r="Q112" s="567">
        <v>2000</v>
      </c>
      <c r="R112" s="568">
        <f t="shared" si="126"/>
        <v>4000</v>
      </c>
      <c r="S112" s="568">
        <v>1</v>
      </c>
      <c r="T112" s="569">
        <v>17.43</v>
      </c>
      <c r="U112" s="570">
        <f>T112*R112</f>
        <v>69720</v>
      </c>
      <c r="V112" s="611">
        <v>0.13</v>
      </c>
      <c r="W112" s="569">
        <f t="shared" si="102"/>
        <v>15.164099999999999</v>
      </c>
      <c r="X112" s="570">
        <f t="shared" si="103"/>
        <v>60656.4</v>
      </c>
      <c r="Y112" s="569">
        <f t="shared" si="127"/>
        <v>57623.58</v>
      </c>
      <c r="Z112" s="612">
        <v>17160000</v>
      </c>
      <c r="AA112" s="573">
        <f>R112</f>
        <v>4000</v>
      </c>
      <c r="AB112" s="334">
        <f>X112/(AA112+AA114)</f>
        <v>0.24859180327868852</v>
      </c>
      <c r="AC112" s="335">
        <f>X112/(AA112+AA114)*1000</f>
        <v>248.59180327868853</v>
      </c>
      <c r="AD112" s="563" t="s">
        <v>109</v>
      </c>
      <c r="AE112" s="562"/>
      <c r="AF112" s="562"/>
      <c r="AG112" s="572"/>
    </row>
    <row r="113" spans="1:36" s="561" customFormat="1" ht="24" customHeight="1">
      <c r="A113" s="562"/>
      <c r="B113" s="563">
        <v>86254</v>
      </c>
      <c r="C113" s="563" t="s">
        <v>29</v>
      </c>
      <c r="D113" s="564" t="s">
        <v>46</v>
      </c>
      <c r="E113" s="563">
        <v>5300108</v>
      </c>
      <c r="F113" s="615" t="s">
        <v>287</v>
      </c>
      <c r="G113" s="563" t="s">
        <v>424</v>
      </c>
      <c r="H113" s="566" t="s">
        <v>288</v>
      </c>
      <c r="I113" s="563" t="s">
        <v>30</v>
      </c>
      <c r="J113" s="566" t="s">
        <v>106</v>
      </c>
      <c r="K113" s="563" t="s">
        <v>124</v>
      </c>
      <c r="L113" s="563" t="s">
        <v>103</v>
      </c>
      <c r="M113" s="552">
        <v>46219</v>
      </c>
      <c r="N113" s="552">
        <f t="shared" si="116"/>
        <v>46220</v>
      </c>
      <c r="O113" s="563">
        <v>2</v>
      </c>
      <c r="P113" s="563">
        <v>1</v>
      </c>
      <c r="Q113" s="567">
        <v>2000</v>
      </c>
      <c r="R113" s="568">
        <f t="shared" si="117"/>
        <v>4000</v>
      </c>
      <c r="S113" s="568" t="s">
        <v>107</v>
      </c>
      <c r="T113" s="569">
        <v>3.5</v>
      </c>
      <c r="U113" s="570">
        <f t="shared" ref="U113:U117" si="130">T113*R113</f>
        <v>14000</v>
      </c>
      <c r="V113" s="557">
        <v>0.1</v>
      </c>
      <c r="W113" s="569">
        <f t="shared" si="102"/>
        <v>3.15</v>
      </c>
      <c r="X113" s="570">
        <f t="shared" si="103"/>
        <v>12600</v>
      </c>
      <c r="Y113" s="569">
        <f t="shared" si="119"/>
        <v>11970</v>
      </c>
      <c r="Z113" s="612">
        <v>100000</v>
      </c>
      <c r="AA113" s="573">
        <f>Z113*O113</f>
        <v>200000</v>
      </c>
      <c r="AB113" s="334">
        <f t="shared" ref="AB113:AB114" si="131">X113/(AA113+AA114)</f>
        <v>2.8636363636363637E-2</v>
      </c>
      <c r="AC113" s="335">
        <f t="shared" ref="AC113:AC114" si="132">X113/(AA113+AA114)*1000</f>
        <v>28.636363636363637</v>
      </c>
      <c r="AD113" s="563" t="s">
        <v>109</v>
      </c>
      <c r="AE113" s="562"/>
      <c r="AF113" s="562"/>
      <c r="AG113" s="572"/>
    </row>
    <row r="114" spans="1:36" s="561" customFormat="1" ht="24" customHeight="1">
      <c r="A114" s="562"/>
      <c r="B114" s="563">
        <v>86254</v>
      </c>
      <c r="C114" s="563" t="s">
        <v>29</v>
      </c>
      <c r="D114" s="564" t="s">
        <v>46</v>
      </c>
      <c r="E114" s="563">
        <v>5300108</v>
      </c>
      <c r="F114" s="615" t="s">
        <v>287</v>
      </c>
      <c r="G114" s="563" t="s">
        <v>424</v>
      </c>
      <c r="H114" s="566" t="s">
        <v>289</v>
      </c>
      <c r="I114" s="563" t="s">
        <v>30</v>
      </c>
      <c r="J114" s="566" t="s">
        <v>106</v>
      </c>
      <c r="K114" s="563" t="s">
        <v>124</v>
      </c>
      <c r="L114" s="563" t="s">
        <v>103</v>
      </c>
      <c r="M114" s="552">
        <v>46219</v>
      </c>
      <c r="N114" s="552">
        <f t="shared" si="116"/>
        <v>46220</v>
      </c>
      <c r="O114" s="563">
        <v>2</v>
      </c>
      <c r="P114" s="563">
        <v>1</v>
      </c>
      <c r="Q114" s="567">
        <v>2000</v>
      </c>
      <c r="R114" s="568">
        <f t="shared" si="117"/>
        <v>4000</v>
      </c>
      <c r="S114" s="568" t="s">
        <v>107</v>
      </c>
      <c r="T114" s="569">
        <v>3.5</v>
      </c>
      <c r="U114" s="570">
        <f t="shared" si="130"/>
        <v>14000</v>
      </c>
      <c r="V114" s="557">
        <v>0.1</v>
      </c>
      <c r="W114" s="569">
        <f t="shared" si="102"/>
        <v>3.15</v>
      </c>
      <c r="X114" s="570">
        <f t="shared" si="103"/>
        <v>12600</v>
      </c>
      <c r="Y114" s="569">
        <f t="shared" si="119"/>
        <v>11970</v>
      </c>
      <c r="Z114" s="612">
        <v>120000</v>
      </c>
      <c r="AA114" s="573">
        <f>Z114*O114</f>
        <v>240000</v>
      </c>
      <c r="AB114" s="334">
        <f t="shared" si="131"/>
        <v>2.6249999999999999E-2</v>
      </c>
      <c r="AC114" s="335">
        <f t="shared" si="132"/>
        <v>26.25</v>
      </c>
      <c r="AD114" s="563" t="s">
        <v>109</v>
      </c>
      <c r="AE114" s="562"/>
      <c r="AF114" s="562"/>
      <c r="AG114" s="572"/>
    </row>
    <row r="115" spans="1:36" s="561" customFormat="1" ht="24" customHeight="1">
      <c r="A115" s="562"/>
      <c r="B115" s="563">
        <v>86254</v>
      </c>
      <c r="C115" s="563" t="s">
        <v>29</v>
      </c>
      <c r="D115" s="564" t="s">
        <v>46</v>
      </c>
      <c r="E115" s="563">
        <v>5300108</v>
      </c>
      <c r="F115" s="615" t="s">
        <v>287</v>
      </c>
      <c r="G115" s="563" t="s">
        <v>424</v>
      </c>
      <c r="H115" s="566" t="s">
        <v>290</v>
      </c>
      <c r="I115" s="563" t="s">
        <v>30</v>
      </c>
      <c r="J115" s="566" t="s">
        <v>106</v>
      </c>
      <c r="K115" s="563" t="s">
        <v>124</v>
      </c>
      <c r="L115" s="563" t="s">
        <v>103</v>
      </c>
      <c r="M115" s="552">
        <v>46219</v>
      </c>
      <c r="N115" s="552">
        <f t="shared" si="116"/>
        <v>46220</v>
      </c>
      <c r="O115" s="563">
        <v>2</v>
      </c>
      <c r="P115" s="563">
        <v>1</v>
      </c>
      <c r="Q115" s="567">
        <v>2000</v>
      </c>
      <c r="R115" s="568">
        <f t="shared" si="117"/>
        <v>4000</v>
      </c>
      <c r="S115" s="568" t="s">
        <v>107</v>
      </c>
      <c r="T115" s="569">
        <v>3.5</v>
      </c>
      <c r="U115" s="570">
        <f t="shared" si="130"/>
        <v>14000</v>
      </c>
      <c r="V115" s="557">
        <v>0.1</v>
      </c>
      <c r="W115" s="569">
        <f t="shared" si="102"/>
        <v>3.15</v>
      </c>
      <c r="X115" s="570">
        <f t="shared" si="103"/>
        <v>12600</v>
      </c>
      <c r="Y115" s="569">
        <f t="shared" si="119"/>
        <v>11970</v>
      </c>
      <c r="Z115" s="612">
        <v>120000</v>
      </c>
      <c r="AA115" s="573">
        <f>Z115*O115</f>
        <v>240000</v>
      </c>
      <c r="AB115" s="334">
        <f t="shared" ref="AB115:AB116" si="133">X115/(AA115+AA116)</f>
        <v>3.3157894736842108E-2</v>
      </c>
      <c r="AC115" s="335">
        <f t="shared" ref="AC115:AC116" si="134">X115/(AA115+AA116)*1000</f>
        <v>33.15789473684211</v>
      </c>
      <c r="AD115" s="563" t="s">
        <v>109</v>
      </c>
      <c r="AE115" s="562"/>
      <c r="AF115" s="562"/>
      <c r="AG115" s="572"/>
    </row>
    <row r="116" spans="1:36" s="561" customFormat="1" ht="24" customHeight="1">
      <c r="A116" s="562"/>
      <c r="B116" s="563">
        <v>86254</v>
      </c>
      <c r="C116" s="563" t="s">
        <v>29</v>
      </c>
      <c r="D116" s="564" t="s">
        <v>46</v>
      </c>
      <c r="E116" s="563">
        <v>5300108</v>
      </c>
      <c r="F116" s="615" t="s">
        <v>287</v>
      </c>
      <c r="G116" s="563" t="s">
        <v>424</v>
      </c>
      <c r="H116" s="566" t="s">
        <v>291</v>
      </c>
      <c r="I116" s="563" t="s">
        <v>30</v>
      </c>
      <c r="J116" s="566" t="s">
        <v>106</v>
      </c>
      <c r="K116" s="563" t="s">
        <v>124</v>
      </c>
      <c r="L116" s="563" t="s">
        <v>103</v>
      </c>
      <c r="M116" s="552">
        <v>46219</v>
      </c>
      <c r="N116" s="552">
        <f t="shared" si="116"/>
        <v>46220</v>
      </c>
      <c r="O116" s="563">
        <v>2</v>
      </c>
      <c r="P116" s="563">
        <v>1</v>
      </c>
      <c r="Q116" s="567">
        <v>2000</v>
      </c>
      <c r="R116" s="568">
        <f t="shared" si="117"/>
        <v>4000</v>
      </c>
      <c r="S116" s="568" t="s">
        <v>107</v>
      </c>
      <c r="T116" s="569">
        <v>3.5</v>
      </c>
      <c r="U116" s="570">
        <f t="shared" si="130"/>
        <v>14000</v>
      </c>
      <c r="V116" s="557">
        <v>0.1</v>
      </c>
      <c r="W116" s="569">
        <f t="shared" si="102"/>
        <v>3.15</v>
      </c>
      <c r="X116" s="570">
        <f t="shared" si="103"/>
        <v>12600</v>
      </c>
      <c r="Y116" s="569">
        <f t="shared" si="119"/>
        <v>11970</v>
      </c>
      <c r="Z116" s="612">
        <v>70000</v>
      </c>
      <c r="AA116" s="573">
        <f>Z116*O116</f>
        <v>140000</v>
      </c>
      <c r="AB116" s="334">
        <f t="shared" si="133"/>
        <v>3.7058823529411762E-2</v>
      </c>
      <c r="AC116" s="335">
        <f t="shared" si="134"/>
        <v>37.058823529411761</v>
      </c>
      <c r="AD116" s="563" t="s">
        <v>109</v>
      </c>
      <c r="AE116" s="562"/>
      <c r="AF116" s="562"/>
      <c r="AG116" s="572"/>
    </row>
    <row r="117" spans="1:36" s="561" customFormat="1" ht="24" customHeight="1">
      <c r="A117" s="562"/>
      <c r="B117" s="563">
        <v>86254</v>
      </c>
      <c r="C117" s="563" t="s">
        <v>29</v>
      </c>
      <c r="D117" s="564" t="s">
        <v>46</v>
      </c>
      <c r="E117" s="563">
        <v>5300108</v>
      </c>
      <c r="F117" s="615" t="s">
        <v>287</v>
      </c>
      <c r="G117" s="563" t="s">
        <v>424</v>
      </c>
      <c r="H117" s="566" t="s">
        <v>292</v>
      </c>
      <c r="I117" s="563" t="s">
        <v>30</v>
      </c>
      <c r="J117" s="566" t="s">
        <v>106</v>
      </c>
      <c r="K117" s="563" t="s">
        <v>124</v>
      </c>
      <c r="L117" s="563" t="s">
        <v>103</v>
      </c>
      <c r="M117" s="552">
        <v>46219</v>
      </c>
      <c r="N117" s="552">
        <f t="shared" si="116"/>
        <v>46220</v>
      </c>
      <c r="O117" s="563">
        <v>2</v>
      </c>
      <c r="P117" s="563">
        <v>1</v>
      </c>
      <c r="Q117" s="567">
        <v>2000</v>
      </c>
      <c r="R117" s="568">
        <f t="shared" si="117"/>
        <v>4000</v>
      </c>
      <c r="S117" s="568" t="s">
        <v>107</v>
      </c>
      <c r="T117" s="569">
        <v>3.5</v>
      </c>
      <c r="U117" s="570">
        <f t="shared" si="130"/>
        <v>14000</v>
      </c>
      <c r="V117" s="557">
        <v>0.1</v>
      </c>
      <c r="W117" s="569">
        <f t="shared" si="102"/>
        <v>3.15</v>
      </c>
      <c r="X117" s="570">
        <f t="shared" si="103"/>
        <v>12600</v>
      </c>
      <c r="Y117" s="569">
        <f t="shared" si="119"/>
        <v>11970</v>
      </c>
      <c r="Z117" s="612">
        <v>100000</v>
      </c>
      <c r="AA117" s="573">
        <f>Z117*O117</f>
        <v>200000</v>
      </c>
      <c r="AB117" s="617">
        <f>X117/(AA117)</f>
        <v>6.3E-2</v>
      </c>
      <c r="AC117" s="559">
        <f>X117/(AA117)*1000</f>
        <v>63</v>
      </c>
      <c r="AD117" s="563" t="s">
        <v>109</v>
      </c>
      <c r="AE117" s="562"/>
      <c r="AF117" s="562"/>
      <c r="AG117" s="572"/>
    </row>
    <row r="118" spans="1:36" ht="18.75" customHeight="1">
      <c r="A118" s="8"/>
      <c r="B118" s="162" t="s">
        <v>111</v>
      </c>
      <c r="C118" s="163"/>
      <c r="D118" s="164"/>
      <c r="E118" s="164"/>
      <c r="F118" s="164"/>
      <c r="G118" s="164"/>
      <c r="H118" s="164" t="s">
        <v>82</v>
      </c>
      <c r="I118" s="163"/>
      <c r="J118" s="164"/>
      <c r="K118" s="164"/>
      <c r="L118" s="164"/>
      <c r="M118" s="164"/>
      <c r="N118" s="164"/>
      <c r="O118" s="164"/>
      <c r="P118" s="163">
        <f>SUBTOTAL(9,P85:P117)</f>
        <v>33</v>
      </c>
      <c r="Q118" s="164"/>
      <c r="R118" s="165">
        <f>SUBTOTAL(9,R85:R117)</f>
        <v>66232</v>
      </c>
      <c r="S118" s="191"/>
      <c r="T118" s="164"/>
      <c r="U118" s="164"/>
      <c r="V118" s="166"/>
      <c r="W118" s="164"/>
      <c r="X118" s="167">
        <f>SUBTOTAL(9,X85:X117)</f>
        <v>264278.40857142856</v>
      </c>
      <c r="Y118" s="167">
        <f>SUBTOTAL(9,Y85:Y117)</f>
        <v>251064.48814285715</v>
      </c>
      <c r="Z118" s="168"/>
      <c r="AA118" s="168"/>
      <c r="AB118" s="168"/>
      <c r="AC118" s="241">
        <f>AVERAGE(AC85:AC117)*1.5</f>
        <v>93.885295616493906</v>
      </c>
      <c r="AD118" s="170"/>
      <c r="AE118" s="8"/>
      <c r="AF118" s="8"/>
      <c r="AG118" s="8"/>
      <c r="AH118" s="8"/>
      <c r="AI118" s="8"/>
      <c r="AJ118" s="8"/>
    </row>
    <row r="119" spans="1:36" s="561" customFormat="1" ht="24" customHeight="1">
      <c r="A119" s="562"/>
      <c r="B119" s="563">
        <v>104346</v>
      </c>
      <c r="C119" s="563" t="s">
        <v>316</v>
      </c>
      <c r="D119" s="564" t="s">
        <v>573</v>
      </c>
      <c r="E119" s="563">
        <v>2211001</v>
      </c>
      <c r="F119" s="615" t="s">
        <v>570</v>
      </c>
      <c r="G119" s="563" t="s">
        <v>519</v>
      </c>
      <c r="H119" s="566" t="s">
        <v>574</v>
      </c>
      <c r="I119" s="563" t="s">
        <v>30</v>
      </c>
      <c r="J119" s="566" t="s">
        <v>135</v>
      </c>
      <c r="K119" s="563" t="s">
        <v>124</v>
      </c>
      <c r="L119" s="563" t="s">
        <v>120</v>
      </c>
      <c r="M119" s="552">
        <v>46219</v>
      </c>
      <c r="N119" s="552">
        <f t="shared" ref="N119" si="135">M119+O119-1</f>
        <v>46220</v>
      </c>
      <c r="O119" s="563">
        <v>2</v>
      </c>
      <c r="P119" s="563">
        <v>1</v>
      </c>
      <c r="Q119" s="567">
        <v>486</v>
      </c>
      <c r="R119" s="568">
        <f t="shared" ref="R119" si="136">Q119*P119*O119</f>
        <v>972</v>
      </c>
      <c r="S119" s="568">
        <v>1</v>
      </c>
      <c r="T119" s="569">
        <v>1694</v>
      </c>
      <c r="U119" s="570">
        <f>T119*P119</f>
        <v>1694</v>
      </c>
      <c r="V119" s="557">
        <v>0.2</v>
      </c>
      <c r="W119" s="569">
        <f>T119-T119*V119</f>
        <v>1355.2</v>
      </c>
      <c r="X119" s="570">
        <f>U119*(1-V119)</f>
        <v>1355.2</v>
      </c>
      <c r="Y119" s="569">
        <f t="shared" ref="Y119" si="137">X119*0.95</f>
        <v>1287.44</v>
      </c>
      <c r="Z119" s="612">
        <v>120000</v>
      </c>
      <c r="AA119" s="573">
        <f>Z119*O119</f>
        <v>240000</v>
      </c>
      <c r="AB119" s="334">
        <f>X119/(AA119+AA121)</f>
        <v>2.8233333333333335E-3</v>
      </c>
      <c r="AC119" s="335">
        <f>X119/(AA119+AA121)*1000</f>
        <v>2.8233333333333337</v>
      </c>
      <c r="AD119" s="563" t="s">
        <v>109</v>
      </c>
      <c r="AE119" s="562"/>
      <c r="AF119" s="562"/>
      <c r="AG119" s="572"/>
    </row>
    <row r="120" spans="1:36" ht="18.75" customHeight="1">
      <c r="A120" s="8"/>
      <c r="B120" s="162" t="s">
        <v>572</v>
      </c>
      <c r="C120" s="163"/>
      <c r="D120" s="164"/>
      <c r="E120" s="164"/>
      <c r="F120" s="164"/>
      <c r="G120" s="164"/>
      <c r="H120" s="164" t="s">
        <v>82</v>
      </c>
      <c r="I120" s="163"/>
      <c r="J120" s="164"/>
      <c r="K120" s="164"/>
      <c r="L120" s="164"/>
      <c r="M120" s="164"/>
      <c r="N120" s="164"/>
      <c r="O120" s="164"/>
      <c r="P120" s="163">
        <f>SUBTOTAL(9,P119:P119)</f>
        <v>1</v>
      </c>
      <c r="Q120" s="164"/>
      <c r="R120" s="163">
        <f>SUBTOTAL(9,R119:R119)</f>
        <v>972</v>
      </c>
      <c r="S120" s="191"/>
      <c r="T120" s="164"/>
      <c r="U120" s="164"/>
      <c r="V120" s="166"/>
      <c r="W120" s="164"/>
      <c r="X120" s="167">
        <f>SUBTOTAL(9,X119:X119)</f>
        <v>1355.2</v>
      </c>
      <c r="Y120" s="167">
        <f>SUBTOTAL(9,Y119:Y119)</f>
        <v>1287.44</v>
      </c>
      <c r="Z120" s="168"/>
      <c r="AA120" s="168"/>
      <c r="AB120" s="168"/>
      <c r="AC120" s="241">
        <f>AVERAGE(AC83:AC119)*1.5</f>
        <v>176.96633742878754</v>
      </c>
      <c r="AD120" s="170"/>
      <c r="AE120" s="8"/>
      <c r="AF120" s="8"/>
      <c r="AG120" s="8"/>
      <c r="AH120" s="8"/>
      <c r="AI120" s="8"/>
      <c r="AJ120" s="8"/>
    </row>
    <row r="121" spans="1:36" s="561" customFormat="1" ht="24" customHeight="1">
      <c r="A121" s="562"/>
      <c r="B121" s="563">
        <v>104346</v>
      </c>
      <c r="C121" s="563" t="s">
        <v>561</v>
      </c>
      <c r="D121" s="564" t="s">
        <v>562</v>
      </c>
      <c r="E121" s="563">
        <v>1501402</v>
      </c>
      <c r="F121" s="615" t="s">
        <v>570</v>
      </c>
      <c r="G121" s="563" t="s">
        <v>519</v>
      </c>
      <c r="H121" s="566" t="s">
        <v>571</v>
      </c>
      <c r="I121" s="563" t="s">
        <v>30</v>
      </c>
      <c r="J121" s="566" t="s">
        <v>135</v>
      </c>
      <c r="K121" s="563" t="s">
        <v>124</v>
      </c>
      <c r="L121" s="563" t="s">
        <v>120</v>
      </c>
      <c r="M121" s="552">
        <v>46219</v>
      </c>
      <c r="N121" s="552">
        <f t="shared" ref="N121" si="138">M121+O121-1</f>
        <v>46220</v>
      </c>
      <c r="O121" s="563">
        <v>2</v>
      </c>
      <c r="P121" s="563">
        <v>13</v>
      </c>
      <c r="Q121" s="567">
        <v>486</v>
      </c>
      <c r="R121" s="568">
        <f t="shared" ref="R121" si="139">Q121*P121*O121</f>
        <v>12636</v>
      </c>
      <c r="S121" s="568">
        <v>1</v>
      </c>
      <c r="T121" s="569">
        <v>1694</v>
      </c>
      <c r="U121" s="570">
        <f>T121*P121</f>
        <v>22022</v>
      </c>
      <c r="V121" s="557">
        <v>0.2</v>
      </c>
      <c r="W121" s="569">
        <f>T121-T121*V121</f>
        <v>1355.2</v>
      </c>
      <c r="X121" s="570">
        <f>U121*(1-V121)</f>
        <v>17617.600000000002</v>
      </c>
      <c r="Y121" s="569">
        <f t="shared" ref="Y121" si="140">X121*0.95</f>
        <v>16736.72</v>
      </c>
      <c r="Z121" s="612">
        <v>120000</v>
      </c>
      <c r="AA121" s="573">
        <f>Z121*O121</f>
        <v>240000</v>
      </c>
      <c r="AB121" s="334">
        <f>X121/(AA121+AA123)</f>
        <v>4.0040000000000006E-2</v>
      </c>
      <c r="AC121" s="335">
        <f>X121/(AA121+AA123)*1000</f>
        <v>40.040000000000006</v>
      </c>
      <c r="AD121" s="563" t="s">
        <v>109</v>
      </c>
      <c r="AE121" s="562"/>
      <c r="AF121" s="562"/>
      <c r="AG121" s="572"/>
    </row>
    <row r="122" spans="1:36" ht="18.75" customHeight="1">
      <c r="A122" s="8"/>
      <c r="B122" s="162" t="s">
        <v>560</v>
      </c>
      <c r="C122" s="163"/>
      <c r="D122" s="164"/>
      <c r="E122" s="164"/>
      <c r="F122" s="164"/>
      <c r="G122" s="164"/>
      <c r="H122" s="164" t="s">
        <v>82</v>
      </c>
      <c r="I122" s="163"/>
      <c r="J122" s="164"/>
      <c r="K122" s="164"/>
      <c r="L122" s="164"/>
      <c r="M122" s="164"/>
      <c r="N122" s="164"/>
      <c r="O122" s="164"/>
      <c r="P122" s="163">
        <f>SUBTOTAL(9,P121:P121)</f>
        <v>13</v>
      </c>
      <c r="Q122" s="164"/>
      <c r="R122" s="163">
        <f>SUBTOTAL(9,R121:R121)</f>
        <v>12636</v>
      </c>
      <c r="S122" s="191"/>
      <c r="T122" s="164"/>
      <c r="U122" s="164"/>
      <c r="V122" s="166"/>
      <c r="W122" s="164"/>
      <c r="X122" s="167">
        <f>SUBTOTAL(9,X121:X121)</f>
        <v>17617.600000000002</v>
      </c>
      <c r="Y122" s="167">
        <f>SUBTOTAL(9,Y121:Y121)</f>
        <v>16736.72</v>
      </c>
      <c r="Z122" s="168"/>
      <c r="AA122" s="168"/>
      <c r="AB122" s="168"/>
      <c r="AC122" s="241">
        <f>AVERAGE(AC85:AC121)*1.5</f>
        <v>96.525053035992414</v>
      </c>
      <c r="AD122" s="170"/>
      <c r="AE122" s="8"/>
      <c r="AF122" s="8"/>
      <c r="AG122" s="8"/>
      <c r="AH122" s="8"/>
      <c r="AI122" s="8"/>
      <c r="AJ122" s="8"/>
    </row>
    <row r="123" spans="1:36" s="561" customFormat="1" ht="24" customHeight="1">
      <c r="A123" s="562"/>
      <c r="B123" s="563">
        <v>91844</v>
      </c>
      <c r="C123" s="563" t="s">
        <v>27</v>
      </c>
      <c r="D123" s="564" t="s">
        <v>684</v>
      </c>
      <c r="E123" s="563">
        <v>3550308</v>
      </c>
      <c r="F123" s="615" t="s">
        <v>516</v>
      </c>
      <c r="G123" s="563" t="s">
        <v>519</v>
      </c>
      <c r="H123" s="566" t="s">
        <v>521</v>
      </c>
      <c r="I123" s="563" t="s">
        <v>30</v>
      </c>
      <c r="J123" s="566" t="s">
        <v>135</v>
      </c>
      <c r="K123" s="563" t="s">
        <v>124</v>
      </c>
      <c r="L123" s="563" t="s">
        <v>120</v>
      </c>
      <c r="M123" s="552">
        <v>46219</v>
      </c>
      <c r="N123" s="552">
        <f t="shared" ref="N123:N124" si="141">M123+O123-1</f>
        <v>46220</v>
      </c>
      <c r="O123" s="563">
        <v>2</v>
      </c>
      <c r="P123" s="563">
        <v>1</v>
      </c>
      <c r="Q123" s="567">
        <v>1440</v>
      </c>
      <c r="R123" s="568">
        <f t="shared" ref="R123:R124" si="142">Q123*P123*O123</f>
        <v>2880</v>
      </c>
      <c r="S123" s="568">
        <v>2</v>
      </c>
      <c r="T123" s="569">
        <f>24000/7*O123*S123</f>
        <v>13714.285714285714</v>
      </c>
      <c r="U123" s="570">
        <f>T123</f>
        <v>13714.285714285714</v>
      </c>
      <c r="V123" s="557">
        <v>0.33</v>
      </c>
      <c r="W123" s="569">
        <f>T123-T123*V123</f>
        <v>9188.5714285714275</v>
      </c>
      <c r="X123" s="570">
        <f>U123*(1-V123)</f>
        <v>9188.5714285714275</v>
      </c>
      <c r="Y123" s="569">
        <f t="shared" ref="Y123:Y124" si="143">X123*0.95</f>
        <v>8729.1428571428551</v>
      </c>
      <c r="Z123" s="612">
        <v>100000</v>
      </c>
      <c r="AA123" s="573">
        <f>Z123*O123</f>
        <v>200000</v>
      </c>
      <c r="AB123" s="334">
        <f t="shared" ref="AB123" si="144">X123/(AA123+AA124)</f>
        <v>2.0883116883116882E-2</v>
      </c>
      <c r="AC123" s="335">
        <f t="shared" ref="AC123" si="145">X123/(AA123+AA124)*1000</f>
        <v>20.88311688311688</v>
      </c>
      <c r="AD123" s="563" t="s">
        <v>109</v>
      </c>
      <c r="AE123" s="562"/>
      <c r="AF123" s="562"/>
      <c r="AG123" s="572"/>
    </row>
    <row r="124" spans="1:36" s="561" customFormat="1" ht="24" customHeight="1">
      <c r="A124" s="562"/>
      <c r="B124" s="563">
        <v>91844</v>
      </c>
      <c r="C124" s="563" t="s">
        <v>27</v>
      </c>
      <c r="D124" s="564" t="s">
        <v>684</v>
      </c>
      <c r="E124" s="563">
        <v>3550308</v>
      </c>
      <c r="F124" s="615" t="s">
        <v>516</v>
      </c>
      <c r="G124" s="563" t="s">
        <v>519</v>
      </c>
      <c r="H124" s="566" t="s">
        <v>522</v>
      </c>
      <c r="I124" s="563" t="s">
        <v>30</v>
      </c>
      <c r="J124" s="566" t="s">
        <v>135</v>
      </c>
      <c r="K124" s="563" t="s">
        <v>124</v>
      </c>
      <c r="L124" s="563" t="s">
        <v>120</v>
      </c>
      <c r="M124" s="552">
        <v>46219</v>
      </c>
      <c r="N124" s="552">
        <f t="shared" si="141"/>
        <v>46220</v>
      </c>
      <c r="O124" s="563">
        <v>2</v>
      </c>
      <c r="P124" s="563">
        <v>1</v>
      </c>
      <c r="Q124" s="567">
        <v>1440</v>
      </c>
      <c r="R124" s="568">
        <f t="shared" si="142"/>
        <v>2880</v>
      </c>
      <c r="S124" s="568">
        <v>2</v>
      </c>
      <c r="T124" s="569">
        <f>16000/7*O124*S124</f>
        <v>9142.8571428571431</v>
      </c>
      <c r="U124" s="570">
        <f>T124</f>
        <v>9142.8571428571431</v>
      </c>
      <c r="V124" s="557">
        <v>0.33</v>
      </c>
      <c r="W124" s="569">
        <f>T124-T124*V124</f>
        <v>6125.7142857142862</v>
      </c>
      <c r="X124" s="570">
        <f>U124*(1-V124)</f>
        <v>6125.7142857142853</v>
      </c>
      <c r="Y124" s="569">
        <f t="shared" si="143"/>
        <v>5819.4285714285706</v>
      </c>
      <c r="Z124" s="612">
        <v>120000</v>
      </c>
      <c r="AA124" s="573">
        <f>Z124*O124</f>
        <v>240000</v>
      </c>
      <c r="AB124" s="617">
        <f>X124/(AA124)</f>
        <v>2.5523809523809522E-2</v>
      </c>
      <c r="AC124" s="559">
        <f>X124/(AA124)*1000</f>
        <v>25.523809523809522</v>
      </c>
      <c r="AD124" s="563" t="s">
        <v>109</v>
      </c>
      <c r="AE124" s="562"/>
      <c r="AF124" s="562"/>
      <c r="AG124" s="572"/>
    </row>
    <row r="125" spans="1:36" ht="18.75" customHeight="1">
      <c r="A125" s="8"/>
      <c r="B125" s="162" t="s">
        <v>520</v>
      </c>
      <c r="C125" s="163"/>
      <c r="D125" s="164"/>
      <c r="E125" s="164"/>
      <c r="F125" s="164"/>
      <c r="G125" s="164"/>
      <c r="H125" s="164" t="s">
        <v>82</v>
      </c>
      <c r="I125" s="163"/>
      <c r="J125" s="164"/>
      <c r="K125" s="164"/>
      <c r="L125" s="164"/>
      <c r="M125" s="164"/>
      <c r="N125" s="164"/>
      <c r="O125" s="164"/>
      <c r="P125" s="163">
        <f>SUBTOTAL(9,P123:P124)</f>
        <v>2</v>
      </c>
      <c r="Q125" s="164"/>
      <c r="R125" s="163">
        <f>SUBTOTAL(9,R123:R124)</f>
        <v>5760</v>
      </c>
      <c r="S125" s="191"/>
      <c r="T125" s="164"/>
      <c r="U125" s="164"/>
      <c r="V125" s="166"/>
      <c r="W125" s="164"/>
      <c r="X125" s="167">
        <f>SUBTOTAL(9,X123:X124)</f>
        <v>15314.285714285714</v>
      </c>
      <c r="Y125" s="167">
        <f>SUBTOTAL(9,Y123:Y124)</f>
        <v>14548.571428571426</v>
      </c>
      <c r="Z125" s="168"/>
      <c r="AA125" s="168"/>
      <c r="AB125" s="168"/>
      <c r="AC125" s="241">
        <f>AVERAGE(AC88:AC124)*1.5</f>
        <v>101.73310459018782</v>
      </c>
      <c r="AD125" s="170"/>
      <c r="AE125" s="8"/>
      <c r="AF125" s="8"/>
      <c r="AG125" s="8"/>
      <c r="AH125" s="8"/>
      <c r="AI125" s="8"/>
      <c r="AJ125" s="8"/>
    </row>
    <row r="126" spans="1:36" s="561" customFormat="1" ht="24" customHeight="1">
      <c r="A126" s="562"/>
      <c r="B126" s="563">
        <v>75808</v>
      </c>
      <c r="C126" s="618" t="s">
        <v>25</v>
      </c>
      <c r="D126" s="619" t="s">
        <v>43</v>
      </c>
      <c r="E126" s="618">
        <v>3304557</v>
      </c>
      <c r="F126" s="615" t="s">
        <v>523</v>
      </c>
      <c r="G126" s="563" t="s">
        <v>524</v>
      </c>
      <c r="H126" s="566" t="s">
        <v>525</v>
      </c>
      <c r="I126" s="563" t="s">
        <v>30</v>
      </c>
      <c r="J126" s="566" t="s">
        <v>135</v>
      </c>
      <c r="K126" s="563" t="s">
        <v>124</v>
      </c>
      <c r="L126" s="563" t="s">
        <v>120</v>
      </c>
      <c r="M126" s="551">
        <v>46219</v>
      </c>
      <c r="N126" s="552">
        <f t="shared" ref="N126" si="146">M126+O126-1</f>
        <v>46220</v>
      </c>
      <c r="O126" s="563">
        <v>2</v>
      </c>
      <c r="P126" s="563">
        <v>1</v>
      </c>
      <c r="Q126" s="567">
        <v>1920</v>
      </c>
      <c r="R126" s="568">
        <f t="shared" ref="R126" si="147">Q126*P126*O126</f>
        <v>3840</v>
      </c>
      <c r="S126" s="568">
        <v>2</v>
      </c>
      <c r="T126" s="569">
        <f>365000/30*O126*S126</f>
        <v>48666.666666666664</v>
      </c>
      <c r="U126" s="570">
        <f>T126</f>
        <v>48666.666666666664</v>
      </c>
      <c r="V126" s="611">
        <v>0.36</v>
      </c>
      <c r="W126" s="569">
        <f>T126-T126*V126</f>
        <v>31146.666666666664</v>
      </c>
      <c r="X126" s="570">
        <f>U126*(1-V126)</f>
        <v>31146.666666666664</v>
      </c>
      <c r="Y126" s="569">
        <f t="shared" ref="Y126" si="148">X126*0.95</f>
        <v>29589.333333333328</v>
      </c>
      <c r="Z126" s="612" t="s">
        <v>107</v>
      </c>
      <c r="AA126" s="612">
        <f>R126</f>
        <v>3840</v>
      </c>
      <c r="AB126" s="334" t="s">
        <v>107</v>
      </c>
      <c r="AC126" s="335" t="s">
        <v>107</v>
      </c>
      <c r="AD126" s="563" t="s">
        <v>109</v>
      </c>
      <c r="AE126" s="562"/>
      <c r="AF126" s="562"/>
      <c r="AG126" s="572"/>
    </row>
    <row r="127" spans="1:36" s="342" customFormat="1" ht="24" customHeight="1">
      <c r="A127" s="336"/>
      <c r="B127" s="337">
        <v>86260</v>
      </c>
      <c r="C127" s="593" t="s">
        <v>25</v>
      </c>
      <c r="D127" s="594" t="s">
        <v>43</v>
      </c>
      <c r="E127" s="593">
        <v>3304557</v>
      </c>
      <c r="F127" s="620" t="s">
        <v>280</v>
      </c>
      <c r="G127" s="593" t="s">
        <v>432</v>
      </c>
      <c r="H127" s="596" t="s">
        <v>281</v>
      </c>
      <c r="I127" s="593" t="s">
        <v>30</v>
      </c>
      <c r="J127" s="597" t="s">
        <v>4</v>
      </c>
      <c r="K127" s="593" t="s">
        <v>124</v>
      </c>
      <c r="L127" s="593" t="s">
        <v>120</v>
      </c>
      <c r="M127" s="551">
        <v>46219</v>
      </c>
      <c r="N127" s="598">
        <f t="shared" ref="N127" si="149">M127+O127-1</f>
        <v>46220</v>
      </c>
      <c r="O127" s="593">
        <v>2</v>
      </c>
      <c r="P127" s="337">
        <v>1</v>
      </c>
      <c r="Q127" s="599">
        <v>648</v>
      </c>
      <c r="R127" s="600">
        <f>Q127*S127*O127</f>
        <v>2592</v>
      </c>
      <c r="S127" s="601">
        <v>2</v>
      </c>
      <c r="T127" s="338">
        <f>55000</f>
        <v>55000</v>
      </c>
      <c r="U127" s="339">
        <f>T127*2</f>
        <v>110000</v>
      </c>
      <c r="V127" s="602">
        <v>0.47</v>
      </c>
      <c r="W127" s="603">
        <f>T127-(T127*V127)</f>
        <v>29150</v>
      </c>
      <c r="X127" s="339">
        <f>U127-(U127*V127)</f>
        <v>58300</v>
      </c>
      <c r="Y127" s="569">
        <f t="shared" ref="Y127" si="150">X127*0.95</f>
        <v>55385</v>
      </c>
      <c r="Z127" s="604" t="s">
        <v>107</v>
      </c>
      <c r="AA127" s="340">
        <f>R127</f>
        <v>2592</v>
      </c>
      <c r="AB127" s="617">
        <f>X127/(AA127)</f>
        <v>22.492283950617285</v>
      </c>
      <c r="AC127" s="559">
        <f>X127/(AA127)*1000</f>
        <v>22492.283950617286</v>
      </c>
      <c r="AD127" s="593" t="s">
        <v>282</v>
      </c>
      <c r="AE127" s="336"/>
      <c r="AF127" s="336"/>
      <c r="AG127" s="341"/>
    </row>
    <row r="128" spans="1:36" ht="18.75" customHeight="1">
      <c r="A128" s="8"/>
      <c r="B128" s="162" t="s">
        <v>110</v>
      </c>
      <c r="C128" s="163"/>
      <c r="D128" s="164"/>
      <c r="E128" s="164"/>
      <c r="F128" s="164"/>
      <c r="G128" s="164"/>
      <c r="H128" s="164" t="s">
        <v>82</v>
      </c>
      <c r="I128" s="163"/>
      <c r="J128" s="164"/>
      <c r="K128" s="164"/>
      <c r="L128" s="164"/>
      <c r="M128" s="164"/>
      <c r="N128" s="164"/>
      <c r="O128" s="164"/>
      <c r="P128" s="163">
        <f>SUBTOTAL(9,P126:P127)</f>
        <v>2</v>
      </c>
      <c r="Q128" s="164"/>
      <c r="R128" s="165">
        <f>SUBTOTAL(9,R126:R127)</f>
        <v>6432</v>
      </c>
      <c r="S128" s="191"/>
      <c r="T128" s="164"/>
      <c r="U128" s="164"/>
      <c r="V128" s="166"/>
      <c r="W128" s="164"/>
      <c r="X128" s="167">
        <f>SUBTOTAL(9,X126:X127)</f>
        <v>89446.666666666657</v>
      </c>
      <c r="Y128" s="167">
        <f>SUBTOTAL(9,Y126:Y127)</f>
        <v>84974.333333333328</v>
      </c>
      <c r="Z128" s="168"/>
      <c r="AA128" s="168"/>
      <c r="AB128" s="168"/>
      <c r="AC128" s="241">
        <f>AVERAGE(AC126:AC127)*1.5</f>
        <v>33738.425925925927</v>
      </c>
      <c r="AD128" s="170"/>
      <c r="AE128" s="8"/>
      <c r="AF128" s="8"/>
      <c r="AG128" s="8"/>
      <c r="AH128" s="8"/>
      <c r="AI128" s="8"/>
      <c r="AJ128" s="8"/>
    </row>
    <row r="129" spans="1:36" s="561" customFormat="1" ht="24" customHeight="1">
      <c r="A129" s="562"/>
      <c r="B129" s="563">
        <v>92163</v>
      </c>
      <c r="C129" s="563" t="s">
        <v>251</v>
      </c>
      <c r="D129" s="564" t="s">
        <v>248</v>
      </c>
      <c r="E129" s="563">
        <v>3106200</v>
      </c>
      <c r="F129" s="615" t="s">
        <v>214</v>
      </c>
      <c r="G129" s="563" t="s">
        <v>425</v>
      </c>
      <c r="H129" s="566" t="s">
        <v>259</v>
      </c>
      <c r="I129" s="563" t="s">
        <v>30</v>
      </c>
      <c r="J129" s="566" t="s">
        <v>135</v>
      </c>
      <c r="K129" s="563" t="s">
        <v>124</v>
      </c>
      <c r="L129" s="563" t="s">
        <v>120</v>
      </c>
      <c r="M129" s="551">
        <v>46219</v>
      </c>
      <c r="N129" s="552">
        <f t="shared" ref="N129:N143" si="151">M129+O129-1</f>
        <v>46220</v>
      </c>
      <c r="O129" s="563">
        <v>2</v>
      </c>
      <c r="P129" s="563">
        <v>1</v>
      </c>
      <c r="Q129" s="567">
        <v>800</v>
      </c>
      <c r="R129" s="568">
        <f t="shared" ref="R129:R143" si="152">Q129*P129*O129</f>
        <v>1600</v>
      </c>
      <c r="S129" s="568">
        <v>1</v>
      </c>
      <c r="T129" s="569">
        <v>6411.2</v>
      </c>
      <c r="U129" s="570">
        <f t="shared" ref="U129:U143" si="153">T129*S129</f>
        <v>6411.2</v>
      </c>
      <c r="V129" s="611">
        <v>0.26</v>
      </c>
      <c r="W129" s="569">
        <f t="shared" ref="W129:W143" si="154">T129-T129*V129</f>
        <v>4744.2879999999996</v>
      </c>
      <c r="X129" s="570">
        <f t="shared" ref="X129:X143" si="155">U129*(1-V129)</f>
        <v>4744.2879999999996</v>
      </c>
      <c r="Y129" s="569">
        <f t="shared" ref="Y129:Y143" si="156">X129*0.95</f>
        <v>4507.0735999999997</v>
      </c>
      <c r="Z129" s="612" t="s">
        <v>107</v>
      </c>
      <c r="AA129" s="340">
        <f t="shared" ref="AA129:AA143" si="157">R129</f>
        <v>1600</v>
      </c>
      <c r="AB129" s="334" t="s">
        <v>107</v>
      </c>
      <c r="AC129" s="335" t="s">
        <v>107</v>
      </c>
      <c r="AD129" s="563" t="s">
        <v>109</v>
      </c>
      <c r="AE129" s="562"/>
      <c r="AF129" s="562"/>
      <c r="AG129" s="572"/>
    </row>
    <row r="130" spans="1:36" s="561" customFormat="1" ht="24" customHeight="1">
      <c r="A130" s="562"/>
      <c r="B130" s="563">
        <v>92163</v>
      </c>
      <c r="C130" s="563" t="s">
        <v>251</v>
      </c>
      <c r="D130" s="564" t="s">
        <v>248</v>
      </c>
      <c r="E130" s="563">
        <v>3106200</v>
      </c>
      <c r="F130" s="615" t="s">
        <v>214</v>
      </c>
      <c r="G130" s="563" t="s">
        <v>425</v>
      </c>
      <c r="H130" s="566" t="s">
        <v>260</v>
      </c>
      <c r="I130" s="563" t="s">
        <v>30</v>
      </c>
      <c r="J130" s="566" t="s">
        <v>135</v>
      </c>
      <c r="K130" s="563" t="s">
        <v>124</v>
      </c>
      <c r="L130" s="563" t="s">
        <v>120</v>
      </c>
      <c r="M130" s="551">
        <v>46219</v>
      </c>
      <c r="N130" s="552">
        <f t="shared" si="151"/>
        <v>46220</v>
      </c>
      <c r="O130" s="563">
        <v>2</v>
      </c>
      <c r="P130" s="563">
        <v>1</v>
      </c>
      <c r="Q130" s="567">
        <v>800</v>
      </c>
      <c r="R130" s="568">
        <f t="shared" si="152"/>
        <v>1600</v>
      </c>
      <c r="S130" s="568">
        <v>1</v>
      </c>
      <c r="T130" s="569">
        <v>6411.2</v>
      </c>
      <c r="U130" s="570">
        <f t="shared" si="153"/>
        <v>6411.2</v>
      </c>
      <c r="V130" s="611">
        <v>0.26</v>
      </c>
      <c r="W130" s="569">
        <f t="shared" si="154"/>
        <v>4744.2879999999996</v>
      </c>
      <c r="X130" s="570">
        <f t="shared" si="155"/>
        <v>4744.2879999999996</v>
      </c>
      <c r="Y130" s="569">
        <f t="shared" si="156"/>
        <v>4507.0735999999997</v>
      </c>
      <c r="Z130" s="612" t="s">
        <v>107</v>
      </c>
      <c r="AA130" s="340">
        <f t="shared" si="157"/>
        <v>1600</v>
      </c>
      <c r="AB130" s="334" t="s">
        <v>107</v>
      </c>
      <c r="AC130" s="335" t="s">
        <v>107</v>
      </c>
      <c r="AD130" s="563" t="s">
        <v>109</v>
      </c>
      <c r="AE130" s="562"/>
      <c r="AF130" s="562"/>
      <c r="AG130" s="572"/>
    </row>
    <row r="131" spans="1:36" s="561" customFormat="1" ht="24" customHeight="1">
      <c r="A131" s="562"/>
      <c r="B131" s="563">
        <v>92163</v>
      </c>
      <c r="C131" s="563" t="s">
        <v>251</v>
      </c>
      <c r="D131" s="564" t="s">
        <v>248</v>
      </c>
      <c r="E131" s="563">
        <v>3106200</v>
      </c>
      <c r="F131" s="615" t="s">
        <v>214</v>
      </c>
      <c r="G131" s="563" t="s">
        <v>425</v>
      </c>
      <c r="H131" s="566" t="s">
        <v>261</v>
      </c>
      <c r="I131" s="563" t="s">
        <v>30</v>
      </c>
      <c r="J131" s="566" t="s">
        <v>135</v>
      </c>
      <c r="K131" s="563" t="s">
        <v>124</v>
      </c>
      <c r="L131" s="563" t="s">
        <v>120</v>
      </c>
      <c r="M131" s="551">
        <v>46219</v>
      </c>
      <c r="N131" s="552">
        <f t="shared" si="151"/>
        <v>46220</v>
      </c>
      <c r="O131" s="563">
        <v>2</v>
      </c>
      <c r="P131" s="563">
        <v>1</v>
      </c>
      <c r="Q131" s="567">
        <v>800</v>
      </c>
      <c r="R131" s="568">
        <f t="shared" si="152"/>
        <v>1600</v>
      </c>
      <c r="S131" s="568">
        <v>1</v>
      </c>
      <c r="T131" s="569">
        <v>6411.2</v>
      </c>
      <c r="U131" s="570">
        <f t="shared" si="153"/>
        <v>6411.2</v>
      </c>
      <c r="V131" s="611">
        <v>0.26</v>
      </c>
      <c r="W131" s="569">
        <f t="shared" si="154"/>
        <v>4744.2879999999996</v>
      </c>
      <c r="X131" s="570">
        <f t="shared" si="155"/>
        <v>4744.2879999999996</v>
      </c>
      <c r="Y131" s="569">
        <f t="shared" si="156"/>
        <v>4507.0735999999997</v>
      </c>
      <c r="Z131" s="612" t="s">
        <v>107</v>
      </c>
      <c r="AA131" s="340">
        <f t="shared" si="157"/>
        <v>1600</v>
      </c>
      <c r="AB131" s="334" t="s">
        <v>107</v>
      </c>
      <c r="AC131" s="335" t="s">
        <v>107</v>
      </c>
      <c r="AD131" s="563" t="s">
        <v>109</v>
      </c>
      <c r="AE131" s="562"/>
      <c r="AF131" s="562"/>
      <c r="AG131" s="572"/>
    </row>
    <row r="132" spans="1:36" s="561" customFormat="1" ht="24" customHeight="1">
      <c r="A132" s="562"/>
      <c r="B132" s="563">
        <v>71857</v>
      </c>
      <c r="C132" s="563" t="s">
        <v>251</v>
      </c>
      <c r="D132" s="564" t="s">
        <v>248</v>
      </c>
      <c r="E132" s="563">
        <v>3106200</v>
      </c>
      <c r="F132" s="615" t="s">
        <v>535</v>
      </c>
      <c r="G132" s="563" t="s">
        <v>421</v>
      </c>
      <c r="H132" s="566" t="s">
        <v>547</v>
      </c>
      <c r="I132" s="563" t="s">
        <v>30</v>
      </c>
      <c r="J132" s="566" t="s">
        <v>135</v>
      </c>
      <c r="K132" s="563" t="s">
        <v>124</v>
      </c>
      <c r="L132" s="563" t="s">
        <v>120</v>
      </c>
      <c r="M132" s="551">
        <v>46219</v>
      </c>
      <c r="N132" s="552">
        <f t="shared" si="151"/>
        <v>46220</v>
      </c>
      <c r="O132" s="563">
        <v>2</v>
      </c>
      <c r="P132" s="563">
        <v>1</v>
      </c>
      <c r="Q132" s="567">
        <v>800</v>
      </c>
      <c r="R132" s="568">
        <f t="shared" si="152"/>
        <v>1600</v>
      </c>
      <c r="S132" s="568">
        <v>1</v>
      </c>
      <c r="T132" s="569">
        <v>2.9</v>
      </c>
      <c r="U132" s="570">
        <f t="shared" ref="U132:U139" si="158">T132*R132</f>
        <v>4640</v>
      </c>
      <c r="V132" s="611">
        <v>0.2</v>
      </c>
      <c r="W132" s="569">
        <f t="shared" si="154"/>
        <v>2.3199999999999998</v>
      </c>
      <c r="X132" s="570">
        <f t="shared" si="155"/>
        <v>3712</v>
      </c>
      <c r="Y132" s="569">
        <f t="shared" si="156"/>
        <v>3526.3999999999996</v>
      </c>
      <c r="Z132" s="612">
        <v>4700595</v>
      </c>
      <c r="AA132" s="573">
        <f t="shared" si="157"/>
        <v>1600</v>
      </c>
      <c r="AB132" s="617">
        <f t="shared" ref="AB132:AB136" si="159">X132/(AA132)</f>
        <v>2.3199999999999998</v>
      </c>
      <c r="AC132" s="559">
        <f t="shared" ref="AC132:AC136" si="160">X132/(AA132)*1000</f>
        <v>2320</v>
      </c>
      <c r="AD132" s="563" t="s">
        <v>191</v>
      </c>
      <c r="AE132" s="562"/>
      <c r="AF132" s="562"/>
      <c r="AG132" s="572"/>
    </row>
    <row r="133" spans="1:36" s="561" customFormat="1" ht="24" customHeight="1">
      <c r="A133" s="562"/>
      <c r="B133" s="563">
        <v>71857</v>
      </c>
      <c r="C133" s="563" t="s">
        <v>251</v>
      </c>
      <c r="D133" s="564" t="s">
        <v>248</v>
      </c>
      <c r="E133" s="563">
        <v>3106200</v>
      </c>
      <c r="F133" s="615" t="s">
        <v>535</v>
      </c>
      <c r="G133" s="563" t="s">
        <v>421</v>
      </c>
      <c r="H133" s="566" t="s">
        <v>548</v>
      </c>
      <c r="I133" s="563" t="s">
        <v>30</v>
      </c>
      <c r="J133" s="566" t="s">
        <v>135</v>
      </c>
      <c r="K133" s="563" t="s">
        <v>124</v>
      </c>
      <c r="L133" s="563" t="s">
        <v>120</v>
      </c>
      <c r="M133" s="551">
        <v>46219</v>
      </c>
      <c r="N133" s="552">
        <f t="shared" si="151"/>
        <v>46220</v>
      </c>
      <c r="O133" s="563">
        <v>2</v>
      </c>
      <c r="P133" s="563">
        <v>1</v>
      </c>
      <c r="Q133" s="567">
        <v>800</v>
      </c>
      <c r="R133" s="568">
        <f t="shared" si="152"/>
        <v>1600</v>
      </c>
      <c r="S133" s="568">
        <v>1</v>
      </c>
      <c r="T133" s="569">
        <v>2.9</v>
      </c>
      <c r="U133" s="570">
        <f t="shared" si="158"/>
        <v>4640</v>
      </c>
      <c r="V133" s="611">
        <v>0.2</v>
      </c>
      <c r="W133" s="569">
        <f t="shared" si="154"/>
        <v>2.3199999999999998</v>
      </c>
      <c r="X133" s="570">
        <f t="shared" si="155"/>
        <v>3712</v>
      </c>
      <c r="Y133" s="569">
        <f t="shared" si="156"/>
        <v>3526.3999999999996</v>
      </c>
      <c r="Z133" s="612">
        <v>4700595</v>
      </c>
      <c r="AA133" s="573">
        <f t="shared" si="157"/>
        <v>1600</v>
      </c>
      <c r="AB133" s="617">
        <f t="shared" si="159"/>
        <v>2.3199999999999998</v>
      </c>
      <c r="AC133" s="559">
        <f t="shared" si="160"/>
        <v>2320</v>
      </c>
      <c r="AD133" s="563" t="s">
        <v>191</v>
      </c>
      <c r="AE133" s="562"/>
      <c r="AF133" s="562"/>
      <c r="AG133" s="572"/>
    </row>
    <row r="134" spans="1:36" s="561" customFormat="1" ht="24" customHeight="1">
      <c r="A134" s="562"/>
      <c r="B134" s="563">
        <v>71857</v>
      </c>
      <c r="C134" s="563" t="s">
        <v>251</v>
      </c>
      <c r="D134" s="564" t="s">
        <v>248</v>
      </c>
      <c r="E134" s="563">
        <v>3106200</v>
      </c>
      <c r="F134" s="615" t="s">
        <v>535</v>
      </c>
      <c r="G134" s="563" t="s">
        <v>421</v>
      </c>
      <c r="H134" s="566" t="s">
        <v>549</v>
      </c>
      <c r="I134" s="563" t="s">
        <v>30</v>
      </c>
      <c r="J134" s="566" t="s">
        <v>135</v>
      </c>
      <c r="K134" s="563" t="s">
        <v>124</v>
      </c>
      <c r="L134" s="563" t="s">
        <v>120</v>
      </c>
      <c r="M134" s="551">
        <v>46219</v>
      </c>
      <c r="N134" s="552">
        <f t="shared" si="151"/>
        <v>46220</v>
      </c>
      <c r="O134" s="563">
        <v>2</v>
      </c>
      <c r="P134" s="563">
        <v>1</v>
      </c>
      <c r="Q134" s="567">
        <v>800</v>
      </c>
      <c r="R134" s="568">
        <f t="shared" si="152"/>
        <v>1600</v>
      </c>
      <c r="S134" s="568">
        <v>1</v>
      </c>
      <c r="T134" s="569">
        <v>2.9</v>
      </c>
      <c r="U134" s="570">
        <f t="shared" si="158"/>
        <v>4640</v>
      </c>
      <c r="V134" s="611">
        <v>0.2</v>
      </c>
      <c r="W134" s="569">
        <f t="shared" si="154"/>
        <v>2.3199999999999998</v>
      </c>
      <c r="X134" s="570">
        <f t="shared" si="155"/>
        <v>3712</v>
      </c>
      <c r="Y134" s="569">
        <f t="shared" si="156"/>
        <v>3526.3999999999996</v>
      </c>
      <c r="Z134" s="612">
        <v>4700595</v>
      </c>
      <c r="AA134" s="573">
        <f t="shared" si="157"/>
        <v>1600</v>
      </c>
      <c r="AB134" s="617">
        <f t="shared" si="159"/>
        <v>2.3199999999999998</v>
      </c>
      <c r="AC134" s="559">
        <f t="shared" si="160"/>
        <v>2320</v>
      </c>
      <c r="AD134" s="563" t="s">
        <v>191</v>
      </c>
      <c r="AE134" s="562"/>
      <c r="AF134" s="562"/>
      <c r="AG134" s="572"/>
    </row>
    <row r="135" spans="1:36" s="561" customFormat="1" ht="24" customHeight="1">
      <c r="A135" s="562"/>
      <c r="B135" s="563">
        <v>71857</v>
      </c>
      <c r="C135" s="563" t="s">
        <v>251</v>
      </c>
      <c r="D135" s="564" t="s">
        <v>248</v>
      </c>
      <c r="E135" s="563">
        <v>3106200</v>
      </c>
      <c r="F135" s="615" t="s">
        <v>535</v>
      </c>
      <c r="G135" s="563" t="s">
        <v>421</v>
      </c>
      <c r="H135" s="566" t="s">
        <v>550</v>
      </c>
      <c r="I135" s="563" t="s">
        <v>30</v>
      </c>
      <c r="J135" s="566" t="s">
        <v>135</v>
      </c>
      <c r="K135" s="563" t="s">
        <v>124</v>
      </c>
      <c r="L135" s="563" t="s">
        <v>120</v>
      </c>
      <c r="M135" s="551">
        <v>46219</v>
      </c>
      <c r="N135" s="552">
        <f t="shared" si="151"/>
        <v>46220</v>
      </c>
      <c r="O135" s="563">
        <v>2</v>
      </c>
      <c r="P135" s="563">
        <v>1</v>
      </c>
      <c r="Q135" s="567">
        <v>800</v>
      </c>
      <c r="R135" s="568">
        <f t="shared" si="152"/>
        <v>1600</v>
      </c>
      <c r="S135" s="568">
        <v>1</v>
      </c>
      <c r="T135" s="569">
        <v>2.9</v>
      </c>
      <c r="U135" s="570">
        <f t="shared" si="158"/>
        <v>4640</v>
      </c>
      <c r="V135" s="611">
        <v>0.2</v>
      </c>
      <c r="W135" s="569">
        <f t="shared" si="154"/>
        <v>2.3199999999999998</v>
      </c>
      <c r="X135" s="570">
        <f t="shared" si="155"/>
        <v>3712</v>
      </c>
      <c r="Y135" s="569">
        <f t="shared" si="156"/>
        <v>3526.3999999999996</v>
      </c>
      <c r="Z135" s="612">
        <v>4700595</v>
      </c>
      <c r="AA135" s="573">
        <f t="shared" si="157"/>
        <v>1600</v>
      </c>
      <c r="AB135" s="617">
        <f t="shared" si="159"/>
        <v>2.3199999999999998</v>
      </c>
      <c r="AC135" s="559">
        <f t="shared" si="160"/>
        <v>2320</v>
      </c>
      <c r="AD135" s="563" t="s">
        <v>191</v>
      </c>
      <c r="AE135" s="562"/>
      <c r="AF135" s="562"/>
      <c r="AG135" s="572"/>
    </row>
    <row r="136" spans="1:36" s="561" customFormat="1" ht="24" customHeight="1">
      <c r="A136" s="562"/>
      <c r="B136" s="563">
        <v>71857</v>
      </c>
      <c r="C136" s="563" t="s">
        <v>251</v>
      </c>
      <c r="D136" s="564" t="s">
        <v>248</v>
      </c>
      <c r="E136" s="563">
        <v>3106200</v>
      </c>
      <c r="F136" s="615" t="s">
        <v>535</v>
      </c>
      <c r="G136" s="563" t="s">
        <v>421</v>
      </c>
      <c r="H136" s="566" t="s">
        <v>551</v>
      </c>
      <c r="I136" s="563" t="s">
        <v>30</v>
      </c>
      <c r="J136" s="566" t="s">
        <v>135</v>
      </c>
      <c r="K136" s="563" t="s">
        <v>124</v>
      </c>
      <c r="L136" s="563" t="s">
        <v>120</v>
      </c>
      <c r="M136" s="551">
        <v>46219</v>
      </c>
      <c r="N136" s="552">
        <f t="shared" si="151"/>
        <v>46220</v>
      </c>
      <c r="O136" s="563">
        <v>2</v>
      </c>
      <c r="P136" s="563">
        <v>1</v>
      </c>
      <c r="Q136" s="567">
        <v>800</v>
      </c>
      <c r="R136" s="568">
        <f t="shared" si="152"/>
        <v>1600</v>
      </c>
      <c r="S136" s="568">
        <v>1</v>
      </c>
      <c r="T136" s="569">
        <v>2.9</v>
      </c>
      <c r="U136" s="570">
        <f t="shared" si="158"/>
        <v>4640</v>
      </c>
      <c r="V136" s="611">
        <v>0.2</v>
      </c>
      <c r="W136" s="569">
        <f t="shared" si="154"/>
        <v>2.3199999999999998</v>
      </c>
      <c r="X136" s="570">
        <f t="shared" si="155"/>
        <v>3712</v>
      </c>
      <c r="Y136" s="569">
        <f t="shared" si="156"/>
        <v>3526.3999999999996</v>
      </c>
      <c r="Z136" s="612">
        <v>4700595</v>
      </c>
      <c r="AA136" s="573">
        <f t="shared" si="157"/>
        <v>1600</v>
      </c>
      <c r="AB136" s="617">
        <f t="shared" si="159"/>
        <v>2.3199999999999998</v>
      </c>
      <c r="AC136" s="559">
        <f t="shared" si="160"/>
        <v>2320</v>
      </c>
      <c r="AD136" s="563" t="s">
        <v>191</v>
      </c>
      <c r="AE136" s="562"/>
      <c r="AF136" s="562"/>
      <c r="AG136" s="572"/>
    </row>
    <row r="137" spans="1:36" s="561" customFormat="1" ht="24" customHeight="1">
      <c r="A137" s="562"/>
      <c r="B137" s="563">
        <v>71857</v>
      </c>
      <c r="C137" s="563" t="s">
        <v>251</v>
      </c>
      <c r="D137" s="564" t="s">
        <v>248</v>
      </c>
      <c r="E137" s="563">
        <v>3106200</v>
      </c>
      <c r="F137" s="615" t="s">
        <v>535</v>
      </c>
      <c r="G137" s="563" t="s">
        <v>421</v>
      </c>
      <c r="H137" s="566" t="s">
        <v>552</v>
      </c>
      <c r="I137" s="563" t="s">
        <v>30</v>
      </c>
      <c r="J137" s="566" t="s">
        <v>135</v>
      </c>
      <c r="K137" s="563" t="s">
        <v>124</v>
      </c>
      <c r="L137" s="563" t="s">
        <v>120</v>
      </c>
      <c r="M137" s="551">
        <v>46219</v>
      </c>
      <c r="N137" s="552">
        <f t="shared" si="151"/>
        <v>46220</v>
      </c>
      <c r="O137" s="563">
        <v>2</v>
      </c>
      <c r="P137" s="563">
        <v>1</v>
      </c>
      <c r="Q137" s="567">
        <v>800</v>
      </c>
      <c r="R137" s="568">
        <f t="shared" si="152"/>
        <v>1600</v>
      </c>
      <c r="S137" s="568">
        <v>1</v>
      </c>
      <c r="T137" s="569">
        <v>2.9</v>
      </c>
      <c r="U137" s="570">
        <f t="shared" si="158"/>
        <v>4640</v>
      </c>
      <c r="V137" s="611">
        <v>0.2</v>
      </c>
      <c r="W137" s="569">
        <f t="shared" si="154"/>
        <v>2.3199999999999998</v>
      </c>
      <c r="X137" s="570">
        <f t="shared" si="155"/>
        <v>3712</v>
      </c>
      <c r="Y137" s="569">
        <f t="shared" si="156"/>
        <v>3526.3999999999996</v>
      </c>
      <c r="Z137" s="612">
        <v>4700595</v>
      </c>
      <c r="AA137" s="573">
        <f t="shared" si="157"/>
        <v>1600</v>
      </c>
      <c r="AB137" s="334">
        <f>X137/(AA137+AA140)</f>
        <v>0.92800000000000005</v>
      </c>
      <c r="AC137" s="335">
        <f>X137/(AA137+AA140)*1000</f>
        <v>928</v>
      </c>
      <c r="AD137" s="563" t="s">
        <v>191</v>
      </c>
      <c r="AE137" s="562"/>
      <c r="AF137" s="562"/>
      <c r="AG137" s="572"/>
    </row>
    <row r="138" spans="1:36" s="561" customFormat="1" ht="24" customHeight="1">
      <c r="A138" s="562"/>
      <c r="B138" s="563">
        <v>71857</v>
      </c>
      <c r="C138" s="563" t="s">
        <v>251</v>
      </c>
      <c r="D138" s="564" t="s">
        <v>248</v>
      </c>
      <c r="E138" s="563">
        <v>3106200</v>
      </c>
      <c r="F138" s="615" t="s">
        <v>535</v>
      </c>
      <c r="G138" s="563" t="s">
        <v>421</v>
      </c>
      <c r="H138" s="566" t="s">
        <v>553</v>
      </c>
      <c r="I138" s="563" t="s">
        <v>30</v>
      </c>
      <c r="J138" s="566" t="s">
        <v>135</v>
      </c>
      <c r="K138" s="563" t="s">
        <v>124</v>
      </c>
      <c r="L138" s="563" t="s">
        <v>120</v>
      </c>
      <c r="M138" s="551">
        <v>46219</v>
      </c>
      <c r="N138" s="552">
        <f t="shared" si="151"/>
        <v>46220</v>
      </c>
      <c r="O138" s="563">
        <v>2</v>
      </c>
      <c r="P138" s="563">
        <v>1</v>
      </c>
      <c r="Q138" s="567">
        <v>800</v>
      </c>
      <c r="R138" s="568">
        <f t="shared" si="152"/>
        <v>1600</v>
      </c>
      <c r="S138" s="568">
        <v>1</v>
      </c>
      <c r="T138" s="569">
        <v>2.9</v>
      </c>
      <c r="U138" s="570">
        <f t="shared" si="158"/>
        <v>4640</v>
      </c>
      <c r="V138" s="611">
        <v>0.2</v>
      </c>
      <c r="W138" s="569">
        <f t="shared" si="154"/>
        <v>2.3199999999999998</v>
      </c>
      <c r="X138" s="570">
        <f t="shared" si="155"/>
        <v>3712</v>
      </c>
      <c r="Y138" s="569">
        <f t="shared" si="156"/>
        <v>3526.3999999999996</v>
      </c>
      <c r="Z138" s="612">
        <v>4700595</v>
      </c>
      <c r="AA138" s="573">
        <f t="shared" si="157"/>
        <v>1600</v>
      </c>
      <c r="AB138" s="617">
        <f>X138/(AA138)</f>
        <v>2.3199999999999998</v>
      </c>
      <c r="AC138" s="559">
        <f>X138/(AA138)*1000</f>
        <v>2320</v>
      </c>
      <c r="AD138" s="563" t="s">
        <v>191</v>
      </c>
      <c r="AE138" s="562"/>
      <c r="AF138" s="562"/>
      <c r="AG138" s="572"/>
    </row>
    <row r="139" spans="1:36" s="561" customFormat="1" ht="24" customHeight="1">
      <c r="A139" s="562"/>
      <c r="B139" s="563">
        <v>71857</v>
      </c>
      <c r="C139" s="563" t="s">
        <v>251</v>
      </c>
      <c r="D139" s="564" t="s">
        <v>248</v>
      </c>
      <c r="E139" s="563">
        <v>3106200</v>
      </c>
      <c r="F139" s="615" t="s">
        <v>535</v>
      </c>
      <c r="G139" s="563" t="s">
        <v>421</v>
      </c>
      <c r="H139" s="566" t="s">
        <v>554</v>
      </c>
      <c r="I139" s="563" t="s">
        <v>30</v>
      </c>
      <c r="J139" s="566" t="s">
        <v>135</v>
      </c>
      <c r="K139" s="563" t="s">
        <v>124</v>
      </c>
      <c r="L139" s="563" t="s">
        <v>120</v>
      </c>
      <c r="M139" s="551">
        <v>46219</v>
      </c>
      <c r="N139" s="552">
        <f t="shared" si="151"/>
        <v>46220</v>
      </c>
      <c r="O139" s="563">
        <v>2</v>
      </c>
      <c r="P139" s="563">
        <v>1</v>
      </c>
      <c r="Q139" s="567">
        <v>800</v>
      </c>
      <c r="R139" s="568">
        <f t="shared" si="152"/>
        <v>1600</v>
      </c>
      <c r="S139" s="568">
        <v>1</v>
      </c>
      <c r="T139" s="569">
        <v>2.9</v>
      </c>
      <c r="U139" s="570">
        <f t="shared" si="158"/>
        <v>4640</v>
      </c>
      <c r="V139" s="611">
        <v>0.2</v>
      </c>
      <c r="W139" s="569">
        <f t="shared" si="154"/>
        <v>2.3199999999999998</v>
      </c>
      <c r="X139" s="570">
        <f t="shared" si="155"/>
        <v>3712</v>
      </c>
      <c r="Y139" s="569">
        <f t="shared" si="156"/>
        <v>3526.3999999999996</v>
      </c>
      <c r="Z139" s="612">
        <v>4700595</v>
      </c>
      <c r="AA139" s="573">
        <f t="shared" si="157"/>
        <v>1600</v>
      </c>
      <c r="AB139" s="617">
        <f>X139/(AA139)</f>
        <v>2.3199999999999998</v>
      </c>
      <c r="AC139" s="559">
        <f>X139/(AA139)*1000</f>
        <v>2320</v>
      </c>
      <c r="AD139" s="563" t="s">
        <v>191</v>
      </c>
      <c r="AE139" s="562"/>
      <c r="AF139" s="562"/>
      <c r="AG139" s="572"/>
    </row>
    <row r="140" spans="1:36" s="561" customFormat="1" ht="24.75" customHeight="1">
      <c r="A140" s="562"/>
      <c r="B140" s="563">
        <v>87254</v>
      </c>
      <c r="C140" s="563" t="s">
        <v>251</v>
      </c>
      <c r="D140" s="564" t="s">
        <v>248</v>
      </c>
      <c r="E140" s="563">
        <v>3106200</v>
      </c>
      <c r="F140" s="765" t="s">
        <v>198</v>
      </c>
      <c r="G140" s="563" t="s">
        <v>428</v>
      </c>
      <c r="H140" s="566" t="s">
        <v>502</v>
      </c>
      <c r="I140" s="563" t="s">
        <v>30</v>
      </c>
      <c r="J140" s="566" t="s">
        <v>135</v>
      </c>
      <c r="K140" s="563" t="s">
        <v>124</v>
      </c>
      <c r="L140" s="563" t="s">
        <v>120</v>
      </c>
      <c r="M140" s="551">
        <v>46219</v>
      </c>
      <c r="N140" s="552">
        <f>M140+O140-1</f>
        <v>46220</v>
      </c>
      <c r="O140" s="563">
        <v>2</v>
      </c>
      <c r="P140" s="563">
        <v>1</v>
      </c>
      <c r="Q140" s="567">
        <v>1200</v>
      </c>
      <c r="R140" s="568">
        <f>Q140*P140*O140</f>
        <v>2400</v>
      </c>
      <c r="S140" s="568">
        <v>1</v>
      </c>
      <c r="T140" s="569">
        <v>4.6500000000000004</v>
      </c>
      <c r="U140" s="570">
        <f>T140*R140</f>
        <v>11160</v>
      </c>
      <c r="V140" s="611">
        <v>0.25</v>
      </c>
      <c r="W140" s="569">
        <f t="shared" si="154"/>
        <v>3.4875000000000003</v>
      </c>
      <c r="X140" s="570">
        <f t="shared" si="155"/>
        <v>8370</v>
      </c>
      <c r="Y140" s="569">
        <f>X140*0.95</f>
        <v>7951.5</v>
      </c>
      <c r="Z140" s="612" t="s">
        <v>107</v>
      </c>
      <c r="AA140" s="573">
        <f>R140</f>
        <v>2400</v>
      </c>
      <c r="AB140" s="334" t="s">
        <v>107</v>
      </c>
      <c r="AC140" s="335" t="s">
        <v>107</v>
      </c>
      <c r="AD140" s="563" t="s">
        <v>197</v>
      </c>
      <c r="AE140" s="562"/>
      <c r="AF140" s="562"/>
      <c r="AG140" s="572"/>
    </row>
    <row r="141" spans="1:36" s="561" customFormat="1" ht="24.75" customHeight="1">
      <c r="A141" s="562"/>
      <c r="B141" s="337">
        <v>12084</v>
      </c>
      <c r="C141" s="563" t="s">
        <v>251</v>
      </c>
      <c r="D141" s="564" t="s">
        <v>248</v>
      </c>
      <c r="E141" s="563">
        <v>3106200</v>
      </c>
      <c r="F141" s="610" t="s">
        <v>231</v>
      </c>
      <c r="G141" s="337" t="s">
        <v>434</v>
      </c>
      <c r="H141" s="566" t="s">
        <v>262</v>
      </c>
      <c r="I141" s="563" t="s">
        <v>30</v>
      </c>
      <c r="J141" s="566" t="s">
        <v>135</v>
      </c>
      <c r="K141" s="563" t="s">
        <v>124</v>
      </c>
      <c r="L141" s="337" t="s">
        <v>120</v>
      </c>
      <c r="M141" s="551">
        <v>46219</v>
      </c>
      <c r="N141" s="552">
        <f t="shared" si="151"/>
        <v>46220</v>
      </c>
      <c r="O141" s="563">
        <v>2</v>
      </c>
      <c r="P141" s="563">
        <v>1</v>
      </c>
      <c r="Q141" s="567">
        <f>360*S141</f>
        <v>720</v>
      </c>
      <c r="R141" s="568">
        <f t="shared" si="152"/>
        <v>1440</v>
      </c>
      <c r="S141" s="568">
        <v>2</v>
      </c>
      <c r="T141" s="569">
        <v>2035.2857142857142</v>
      </c>
      <c r="U141" s="570">
        <f t="shared" si="153"/>
        <v>4070.5714285714284</v>
      </c>
      <c r="V141" s="611">
        <v>0.15</v>
      </c>
      <c r="W141" s="569">
        <f t="shared" si="154"/>
        <v>1729.992857142857</v>
      </c>
      <c r="X141" s="570">
        <f t="shared" si="155"/>
        <v>3459.985714285714</v>
      </c>
      <c r="Y141" s="569">
        <f t="shared" si="156"/>
        <v>3286.9864285714284</v>
      </c>
      <c r="Z141" s="612">
        <v>252578</v>
      </c>
      <c r="AA141" s="340">
        <f t="shared" si="157"/>
        <v>1440</v>
      </c>
      <c r="AB141" s="334">
        <f>X141/(AA141)</f>
        <v>2.402767857142857</v>
      </c>
      <c r="AC141" s="335">
        <f>X141/(AA141)*1000</f>
        <v>2402.7678571428569</v>
      </c>
      <c r="AD141" s="563" t="s">
        <v>31</v>
      </c>
      <c r="AE141" s="562"/>
      <c r="AF141" s="562"/>
      <c r="AG141" s="572"/>
    </row>
    <row r="142" spans="1:36" s="561" customFormat="1" ht="24.75" customHeight="1">
      <c r="A142" s="562"/>
      <c r="B142" s="337">
        <v>12084</v>
      </c>
      <c r="C142" s="563" t="s">
        <v>251</v>
      </c>
      <c r="D142" s="564" t="s">
        <v>248</v>
      </c>
      <c r="E142" s="563">
        <v>3106200</v>
      </c>
      <c r="F142" s="610" t="s">
        <v>231</v>
      </c>
      <c r="G142" s="337" t="s">
        <v>434</v>
      </c>
      <c r="H142" s="566" t="s">
        <v>263</v>
      </c>
      <c r="I142" s="563" t="s">
        <v>30</v>
      </c>
      <c r="J142" s="566" t="s">
        <v>135</v>
      </c>
      <c r="K142" s="563" t="s">
        <v>124</v>
      </c>
      <c r="L142" s="337" t="s">
        <v>120</v>
      </c>
      <c r="M142" s="551">
        <v>46219</v>
      </c>
      <c r="N142" s="552">
        <f t="shared" si="151"/>
        <v>46220</v>
      </c>
      <c r="O142" s="563">
        <v>2</v>
      </c>
      <c r="P142" s="563">
        <v>1</v>
      </c>
      <c r="Q142" s="567">
        <f t="shared" ref="Q142:Q143" si="161">360*S142</f>
        <v>720</v>
      </c>
      <c r="R142" s="568">
        <f t="shared" si="152"/>
        <v>1440</v>
      </c>
      <c r="S142" s="568">
        <v>2</v>
      </c>
      <c r="T142" s="569">
        <v>2035.2857142857142</v>
      </c>
      <c r="U142" s="570">
        <f t="shared" si="153"/>
        <v>4070.5714285714284</v>
      </c>
      <c r="V142" s="611">
        <v>0.15</v>
      </c>
      <c r="W142" s="569">
        <f t="shared" si="154"/>
        <v>1729.992857142857</v>
      </c>
      <c r="X142" s="570">
        <f t="shared" si="155"/>
        <v>3459.985714285714</v>
      </c>
      <c r="Y142" s="569">
        <f t="shared" si="156"/>
        <v>3286.9864285714284</v>
      </c>
      <c r="Z142" s="612">
        <v>209499</v>
      </c>
      <c r="AA142" s="340">
        <f t="shared" si="157"/>
        <v>1440</v>
      </c>
      <c r="AB142" s="334">
        <f>X142/(AA142)</f>
        <v>2.402767857142857</v>
      </c>
      <c r="AC142" s="335">
        <f>X142/(AA142)*1000</f>
        <v>2402.7678571428569</v>
      </c>
      <c r="AD142" s="563" t="s">
        <v>31</v>
      </c>
      <c r="AE142" s="562"/>
      <c r="AF142" s="562"/>
      <c r="AG142" s="572"/>
    </row>
    <row r="143" spans="1:36" s="561" customFormat="1" ht="24.75" customHeight="1">
      <c r="A143" s="562"/>
      <c r="B143" s="337">
        <v>12084</v>
      </c>
      <c r="C143" s="563" t="s">
        <v>251</v>
      </c>
      <c r="D143" s="564" t="s">
        <v>248</v>
      </c>
      <c r="E143" s="563">
        <v>3106200</v>
      </c>
      <c r="F143" s="610" t="s">
        <v>231</v>
      </c>
      <c r="G143" s="337" t="s">
        <v>434</v>
      </c>
      <c r="H143" s="566" t="s">
        <v>264</v>
      </c>
      <c r="I143" s="563" t="s">
        <v>30</v>
      </c>
      <c r="J143" s="566" t="s">
        <v>135</v>
      </c>
      <c r="K143" s="563" t="s">
        <v>124</v>
      </c>
      <c r="L143" s="337" t="s">
        <v>120</v>
      </c>
      <c r="M143" s="551">
        <v>46219</v>
      </c>
      <c r="N143" s="552">
        <f t="shared" si="151"/>
        <v>46220</v>
      </c>
      <c r="O143" s="563">
        <v>2</v>
      </c>
      <c r="P143" s="563">
        <v>1</v>
      </c>
      <c r="Q143" s="567">
        <f t="shared" si="161"/>
        <v>720</v>
      </c>
      <c r="R143" s="568">
        <f t="shared" si="152"/>
        <v>1440</v>
      </c>
      <c r="S143" s="568">
        <v>2</v>
      </c>
      <c r="T143" s="569">
        <v>2035.2857142857142</v>
      </c>
      <c r="U143" s="570">
        <f t="shared" si="153"/>
        <v>4070.5714285714284</v>
      </c>
      <c r="V143" s="611">
        <v>0.15</v>
      </c>
      <c r="W143" s="569">
        <f t="shared" si="154"/>
        <v>1729.992857142857</v>
      </c>
      <c r="X143" s="570">
        <f t="shared" si="155"/>
        <v>3459.985714285714</v>
      </c>
      <c r="Y143" s="569">
        <f t="shared" si="156"/>
        <v>3286.9864285714284</v>
      </c>
      <c r="Z143" s="612">
        <v>70000</v>
      </c>
      <c r="AA143" s="340">
        <f t="shared" si="157"/>
        <v>1440</v>
      </c>
      <c r="AB143" s="334">
        <f>X143/(AA143)</f>
        <v>2.402767857142857</v>
      </c>
      <c r="AC143" s="335">
        <f>X143/(AA143)*1000</f>
        <v>2402.7678571428569</v>
      </c>
      <c r="AD143" s="563" t="s">
        <v>31</v>
      </c>
      <c r="AE143" s="562"/>
      <c r="AF143" s="562"/>
      <c r="AG143" s="572"/>
    </row>
    <row r="144" spans="1:36" ht="18.75" customHeight="1">
      <c r="A144" s="8"/>
      <c r="B144" s="162" t="s">
        <v>265</v>
      </c>
      <c r="C144" s="163"/>
      <c r="D144" s="164"/>
      <c r="E144" s="164"/>
      <c r="F144" s="164"/>
      <c r="G144" s="164"/>
      <c r="H144" s="164" t="s">
        <v>82</v>
      </c>
      <c r="I144" s="163"/>
      <c r="J144" s="164"/>
      <c r="K144" s="164"/>
      <c r="L144" s="164"/>
      <c r="M144" s="164"/>
      <c r="N144" s="164"/>
      <c r="O144" s="164"/>
      <c r="P144" s="163">
        <f>SUBTOTAL(9,P129:P143)</f>
        <v>15</v>
      </c>
      <c r="Q144" s="164"/>
      <c r="R144" s="165">
        <f>SUBTOTAL(9,R129:R143)</f>
        <v>24320</v>
      </c>
      <c r="S144" s="191"/>
      <c r="T144" s="164"/>
      <c r="U144" s="164"/>
      <c r="V144" s="166"/>
      <c r="W144" s="164"/>
      <c r="X144" s="167">
        <f>SUBTOTAL(9,X129:X143)</f>
        <v>62678.821142857145</v>
      </c>
      <c r="Y144" s="167">
        <f>SUBTOTAL(9,Y129:Y143)</f>
        <v>59544.880085714292</v>
      </c>
      <c r="Z144" s="168"/>
      <c r="AA144" s="168"/>
      <c r="AB144" s="168"/>
      <c r="AC144" s="241">
        <f>AVERAGE(AC129:AC143)*1.5</f>
        <v>3324.0413961038948</v>
      </c>
      <c r="AD144" s="170"/>
      <c r="AE144" s="8"/>
      <c r="AF144" s="8"/>
      <c r="AG144" s="8"/>
      <c r="AH144" s="8"/>
      <c r="AI144" s="8"/>
      <c r="AJ144" s="8"/>
    </row>
    <row r="145" spans="1:36" ht="17.25" customHeight="1">
      <c r="A145" s="14"/>
      <c r="B145" s="157" t="s">
        <v>18</v>
      </c>
      <c r="C145" s="159"/>
      <c r="D145" s="158"/>
      <c r="E145" s="158"/>
      <c r="F145" s="158"/>
      <c r="G145" s="504"/>
      <c r="H145" s="158"/>
      <c r="I145" s="159"/>
      <c r="J145" s="158"/>
      <c r="K145" s="158"/>
      <c r="L145" s="159"/>
      <c r="M145" s="172"/>
      <c r="N145" s="172"/>
      <c r="O145" s="159"/>
      <c r="P145" s="327">
        <f>SUBTOTAL(9,P11:P144)</f>
        <v>162</v>
      </c>
      <c r="Q145" s="159"/>
      <c r="R145" s="327">
        <f>SUBTOTAL(9,R11:R144)</f>
        <v>283700</v>
      </c>
      <c r="S145" s="171"/>
      <c r="T145" s="158"/>
      <c r="U145" s="179">
        <f>SUBTOTAL(9,U11:U144)</f>
        <v>1327021.2701180945</v>
      </c>
      <c r="V145" s="158"/>
      <c r="W145" s="158"/>
      <c r="X145" s="179">
        <f>SUBTOTAL(9,X11:X144)</f>
        <v>943969.82642460905</v>
      </c>
      <c r="Y145" s="179">
        <f>SUBTOTAL(9,Y11:Y144)</f>
        <v>896771.33510337933</v>
      </c>
      <c r="Z145" s="158"/>
      <c r="AA145" s="175">
        <f>SUM(AA11:AA144)</f>
        <v>10189509</v>
      </c>
      <c r="AB145" s="158"/>
      <c r="AC145" s="176"/>
      <c r="AD145" s="177"/>
      <c r="AE145" s="14"/>
      <c r="AF145" s="14"/>
      <c r="AG145" s="14"/>
      <c r="AH145" s="14"/>
      <c r="AI145" s="14"/>
      <c r="AJ145" s="14"/>
    </row>
    <row r="146" spans="1:36">
      <c r="A146" s="14"/>
      <c r="B146" s="15"/>
      <c r="C146" s="15"/>
      <c r="D146" s="14"/>
      <c r="E146" s="14"/>
      <c r="F146" s="14"/>
      <c r="G146" s="14"/>
      <c r="H146" s="14"/>
      <c r="I146" s="15"/>
      <c r="J146" s="14"/>
      <c r="K146" s="14"/>
      <c r="L146" s="14"/>
      <c r="M146" s="19"/>
      <c r="N146" s="19"/>
      <c r="O146" s="14"/>
      <c r="P146" s="14"/>
      <c r="Q146" s="14"/>
      <c r="R146" s="14"/>
      <c r="S146" s="14"/>
      <c r="T146" s="14"/>
      <c r="U146" s="14"/>
      <c r="V146" s="14"/>
      <c r="W146" s="14"/>
      <c r="X146" s="14"/>
      <c r="Y146" s="14"/>
      <c r="Z146" s="14"/>
      <c r="AA146" s="14"/>
      <c r="AB146" s="14"/>
      <c r="AC146" s="14"/>
      <c r="AD146" s="14"/>
      <c r="AE146" s="14"/>
      <c r="AF146" s="14"/>
      <c r="AG146" s="14"/>
      <c r="AH146" s="14"/>
      <c r="AI146" s="14"/>
      <c r="AJ146" s="14"/>
    </row>
    <row r="147" spans="1:36" ht="15.75">
      <c r="A147" s="14"/>
      <c r="B147" s="460" t="s">
        <v>404</v>
      </c>
      <c r="C147" s="15"/>
      <c r="D147" s="14"/>
      <c r="E147" s="14"/>
      <c r="F147" s="14"/>
      <c r="G147" s="14"/>
      <c r="H147" s="14"/>
      <c r="I147" s="15"/>
      <c r="J147" s="14"/>
      <c r="K147" s="14"/>
      <c r="L147" s="14"/>
      <c r="M147" s="19"/>
      <c r="N147" s="19"/>
      <c r="O147" s="14"/>
      <c r="P147" s="14"/>
      <c r="Q147" s="14"/>
      <c r="R147" s="14"/>
      <c r="S147" s="14"/>
      <c r="T147" s="14"/>
      <c r="U147" s="14"/>
      <c r="V147" s="14"/>
      <c r="W147" s="14"/>
      <c r="X147" s="14"/>
      <c r="Y147" s="514"/>
      <c r="Z147" s="14"/>
      <c r="AA147" s="14"/>
      <c r="AB147" s="14"/>
      <c r="AC147" s="14"/>
      <c r="AD147" s="14"/>
      <c r="AE147" s="14"/>
      <c r="AF147" s="14"/>
      <c r="AG147" s="14"/>
      <c r="AH147" s="14"/>
      <c r="AI147" s="14"/>
      <c r="AJ147" s="14"/>
    </row>
    <row r="148" spans="1:36" ht="15.75" customHeight="1">
      <c r="A148" s="20"/>
      <c r="B148" s="124"/>
      <c r="C148" s="25"/>
      <c r="D148" s="20"/>
      <c r="E148" s="20"/>
      <c r="F148" s="20"/>
      <c r="G148" s="20"/>
      <c r="H148" s="20"/>
      <c r="I148" s="25"/>
      <c r="J148" s="20"/>
      <c r="K148" s="20"/>
      <c r="L148" s="20"/>
      <c r="M148" s="20"/>
      <c r="N148" s="20"/>
      <c r="O148" s="20"/>
      <c r="P148" s="20"/>
      <c r="Q148" s="20"/>
      <c r="R148" s="20"/>
      <c r="S148" s="20"/>
      <c r="T148" s="20"/>
      <c r="U148" s="20"/>
      <c r="V148" s="20"/>
      <c r="W148" s="20"/>
      <c r="X148" s="20"/>
      <c r="Y148" s="20"/>
      <c r="Z148" s="20"/>
      <c r="AA148" s="20"/>
      <c r="AB148" s="20"/>
      <c r="AC148" s="20"/>
      <c r="AD148" s="20"/>
    </row>
    <row r="149" spans="1:36" ht="45.75" customHeight="1">
      <c r="A149" s="20"/>
      <c r="B149" s="825" t="s">
        <v>91</v>
      </c>
      <c r="C149" s="825"/>
      <c r="D149" s="130" t="s">
        <v>170</v>
      </c>
      <c r="E149" s="130" t="s">
        <v>159</v>
      </c>
      <c r="F149" s="130" t="s">
        <v>63</v>
      </c>
      <c r="G149" s="130" t="s">
        <v>160</v>
      </c>
      <c r="H149" s="130" t="s">
        <v>254</v>
      </c>
      <c r="I149" s="507" t="s">
        <v>161</v>
      </c>
      <c r="J149" s="508"/>
      <c r="K149" s="20"/>
      <c r="L149" s="20"/>
      <c r="M149" s="20"/>
      <c r="N149" s="20"/>
      <c r="O149" s="20"/>
      <c r="P149" s="20"/>
      <c r="Q149" s="20"/>
      <c r="R149" s="20"/>
      <c r="S149" s="20"/>
      <c r="T149" s="20"/>
      <c r="U149" s="20"/>
      <c r="V149" s="20"/>
      <c r="W149" s="20"/>
      <c r="X149" s="259"/>
      <c r="Y149" s="20"/>
      <c r="Z149" s="20"/>
      <c r="AA149" s="20"/>
      <c r="AB149" s="20"/>
      <c r="AC149" s="20"/>
      <c r="AD149" s="20"/>
      <c r="AE149" s="20"/>
      <c r="AF149" s="20"/>
      <c r="AG149" s="20"/>
      <c r="AH149" s="20"/>
      <c r="AI149" s="20"/>
    </row>
    <row r="150" spans="1:36" ht="14.25" customHeight="1">
      <c r="A150" s="20"/>
      <c r="B150" s="330" t="s">
        <v>231</v>
      </c>
      <c r="C150" s="331"/>
      <c r="D150" s="238">
        <f t="shared" ref="D150:D168" si="162">SUMIF($F$11:$F$144,B150,$R$11:$R$144)</f>
        <v>13920</v>
      </c>
      <c r="E150" s="238">
        <f t="shared" ref="E150:E168" si="163">SUMIF($F$11:$F$144,B150,$AA$11:$AA$144)</f>
        <v>13920</v>
      </c>
      <c r="F150" s="180">
        <f t="shared" ref="F150:F168" si="164">SUMIF($F$11:$F$143,B150,$X$11:$X$144)</f>
        <v>54847.605142857145</v>
      </c>
      <c r="G150" s="180">
        <f t="shared" ref="G150:G168" si="165">SUMIF($F$11:$F$144,B150,$X$11:$X$144)</f>
        <v>54847.605142857145</v>
      </c>
      <c r="H150" s="180">
        <f>G150*0.95</f>
        <v>52105.224885714284</v>
      </c>
      <c r="I150" s="513">
        <f>1-H150/F150</f>
        <v>5.0000000000000044E-2</v>
      </c>
      <c r="J150" s="511"/>
      <c r="K150" s="20"/>
      <c r="L150" s="20"/>
      <c r="M150" s="20"/>
      <c r="N150" s="20"/>
      <c r="O150" s="20"/>
      <c r="P150" s="20"/>
      <c r="Q150" s="20"/>
      <c r="R150" s="20"/>
      <c r="S150" s="20"/>
      <c r="T150" s="20"/>
      <c r="U150" s="20"/>
      <c r="V150" s="20"/>
      <c r="W150" s="20"/>
      <c r="X150" s="20"/>
      <c r="Y150" s="259"/>
      <c r="Z150" s="20"/>
      <c r="AA150" s="20"/>
      <c r="AB150" s="20"/>
      <c r="AC150" s="20"/>
      <c r="AD150" s="20"/>
      <c r="AE150" s="20"/>
      <c r="AF150" s="20"/>
      <c r="AG150" s="20"/>
      <c r="AH150" s="20"/>
      <c r="AI150" s="20"/>
    </row>
    <row r="151" spans="1:36" ht="14.25" customHeight="1">
      <c r="A151" s="20"/>
      <c r="B151" s="330" t="s">
        <v>375</v>
      </c>
      <c r="C151" s="331"/>
      <c r="D151" s="238">
        <f t="shared" si="162"/>
        <v>22200</v>
      </c>
      <c r="E151" s="238">
        <f t="shared" si="163"/>
        <v>22200</v>
      </c>
      <c r="F151" s="180">
        <f t="shared" si="164"/>
        <v>40759.19999999999</v>
      </c>
      <c r="G151" s="180">
        <f t="shared" si="165"/>
        <v>40759.19999999999</v>
      </c>
      <c r="H151" s="180">
        <f t="shared" ref="H151:H168" si="166">G151*0.95</f>
        <v>38721.239999999991</v>
      </c>
      <c r="I151" s="513">
        <f t="shared" ref="I151:I168" si="167">1-H151/F151</f>
        <v>5.0000000000000044E-2</v>
      </c>
      <c r="J151" s="511"/>
      <c r="K151" s="20"/>
      <c r="L151" s="259"/>
      <c r="M151" s="20"/>
      <c r="N151" s="20"/>
      <c r="O151" s="20"/>
      <c r="P151" s="20"/>
      <c r="Q151" s="20"/>
      <c r="R151" s="20"/>
      <c r="S151" s="20"/>
      <c r="T151" s="20"/>
      <c r="U151" s="20"/>
      <c r="V151" s="20"/>
      <c r="W151" s="20"/>
      <c r="X151" s="259"/>
      <c r="Y151" s="259"/>
      <c r="Z151" s="20"/>
      <c r="AA151" s="20"/>
      <c r="AB151" s="20"/>
      <c r="AC151" s="20"/>
      <c r="AD151" s="20"/>
      <c r="AE151" s="20"/>
      <c r="AF151" s="20"/>
      <c r="AG151" s="20"/>
      <c r="AH151" s="20"/>
      <c r="AI151" s="20"/>
    </row>
    <row r="152" spans="1:36" ht="14.25" customHeight="1">
      <c r="A152" s="20"/>
      <c r="B152" s="330" t="s">
        <v>198</v>
      </c>
      <c r="C152" s="331"/>
      <c r="D152" s="238">
        <f t="shared" si="162"/>
        <v>19200</v>
      </c>
      <c r="E152" s="238">
        <f t="shared" si="163"/>
        <v>19200</v>
      </c>
      <c r="F152" s="180">
        <f t="shared" si="164"/>
        <v>66960</v>
      </c>
      <c r="G152" s="180">
        <f t="shared" si="165"/>
        <v>66960</v>
      </c>
      <c r="H152" s="180">
        <f t="shared" si="166"/>
        <v>63612</v>
      </c>
      <c r="I152" s="513">
        <f t="shared" si="167"/>
        <v>5.0000000000000044E-2</v>
      </c>
      <c r="J152" s="511"/>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row>
    <row r="153" spans="1:36" ht="14.25" customHeight="1">
      <c r="A153" s="20"/>
      <c r="B153" s="330" t="s">
        <v>190</v>
      </c>
      <c r="C153" s="331"/>
      <c r="D153" s="238">
        <f t="shared" si="162"/>
        <v>5760</v>
      </c>
      <c r="E153" s="238">
        <f t="shared" si="163"/>
        <v>5760</v>
      </c>
      <c r="F153" s="180">
        <f t="shared" si="164"/>
        <v>22403.571428571428</v>
      </c>
      <c r="G153" s="180">
        <f t="shared" si="165"/>
        <v>22403.571428571428</v>
      </c>
      <c r="H153" s="180">
        <f t="shared" si="166"/>
        <v>21283.392857142855</v>
      </c>
      <c r="I153" s="513">
        <f t="shared" si="167"/>
        <v>5.0000000000000044E-2</v>
      </c>
      <c r="J153" s="511"/>
      <c r="K153" s="259"/>
      <c r="L153" s="20"/>
      <c r="M153" s="20"/>
      <c r="N153" s="20"/>
      <c r="O153" s="20"/>
      <c r="P153" s="20"/>
      <c r="Q153" s="20"/>
      <c r="R153" s="20"/>
      <c r="S153" s="20"/>
      <c r="T153" s="20"/>
      <c r="U153" s="20"/>
      <c r="V153" s="20"/>
      <c r="W153" s="20"/>
      <c r="X153" s="259"/>
      <c r="Y153" s="20"/>
      <c r="Z153" s="20"/>
      <c r="AA153" s="20"/>
      <c r="AB153" s="20"/>
      <c r="AC153" s="20"/>
      <c r="AD153" s="20"/>
      <c r="AE153" s="20"/>
      <c r="AF153" s="20"/>
      <c r="AG153" s="20"/>
      <c r="AH153" s="20"/>
      <c r="AI153" s="20"/>
    </row>
    <row r="154" spans="1:36" ht="14.25" customHeight="1">
      <c r="A154" s="20"/>
      <c r="B154" s="330" t="s">
        <v>174</v>
      </c>
      <c r="C154" s="331"/>
      <c r="D154" s="238">
        <f t="shared" si="162"/>
        <v>36000</v>
      </c>
      <c r="E154" s="238">
        <f t="shared" si="163"/>
        <v>3635821</v>
      </c>
      <c r="F154" s="180">
        <f t="shared" si="164"/>
        <v>115347.89999999995</v>
      </c>
      <c r="G154" s="180">
        <f t="shared" si="165"/>
        <v>115347.89999999995</v>
      </c>
      <c r="H154" s="180">
        <f t="shared" si="166"/>
        <v>109580.50499999995</v>
      </c>
      <c r="I154" s="513">
        <f t="shared" si="167"/>
        <v>5.0000000000000044E-2</v>
      </c>
      <c r="J154" s="511"/>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row>
    <row r="155" spans="1:36" ht="14.25" customHeight="1">
      <c r="A155" s="20"/>
      <c r="B155" s="324" t="s">
        <v>304</v>
      </c>
      <c r="C155" s="325"/>
      <c r="D155" s="238">
        <f t="shared" si="162"/>
        <v>8000</v>
      </c>
      <c r="E155" s="238">
        <f t="shared" si="163"/>
        <v>0</v>
      </c>
      <c r="F155" s="180">
        <f t="shared" si="164"/>
        <v>22400</v>
      </c>
      <c r="G155" s="180">
        <f t="shared" si="165"/>
        <v>22400</v>
      </c>
      <c r="H155" s="180">
        <f t="shared" si="166"/>
        <v>21280</v>
      </c>
      <c r="I155" s="513">
        <f t="shared" si="167"/>
        <v>5.0000000000000044E-2</v>
      </c>
      <c r="J155" s="511"/>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row>
    <row r="156" spans="1:36" ht="14.25" customHeight="1">
      <c r="A156" s="20"/>
      <c r="B156" s="328" t="s">
        <v>570</v>
      </c>
      <c r="C156" s="329"/>
      <c r="D156" s="238">
        <f t="shared" si="162"/>
        <v>29916</v>
      </c>
      <c r="E156" s="238">
        <f t="shared" si="163"/>
        <v>732420</v>
      </c>
      <c r="F156" s="180">
        <f t="shared" si="164"/>
        <v>66047</v>
      </c>
      <c r="G156" s="180">
        <f t="shared" si="165"/>
        <v>66047</v>
      </c>
      <c r="H156" s="180">
        <f t="shared" ref="H156:H159" si="168">G156*0.95</f>
        <v>62744.649999999994</v>
      </c>
      <c r="I156" s="513">
        <f t="shared" ref="I156:I159" si="169">1-H156/F156</f>
        <v>5.0000000000000044E-2</v>
      </c>
      <c r="J156" s="511"/>
      <c r="K156" s="20"/>
      <c r="L156" s="20"/>
      <c r="M156" s="20"/>
      <c r="N156" s="20"/>
      <c r="O156" s="20"/>
      <c r="P156" s="20"/>
      <c r="Q156" s="20"/>
      <c r="R156" s="20"/>
      <c r="S156" s="20"/>
      <c r="T156" s="20"/>
      <c r="U156" s="20"/>
      <c r="V156" s="20"/>
      <c r="W156" s="20"/>
      <c r="X156" s="259"/>
      <c r="Y156" s="20"/>
      <c r="Z156" s="20"/>
      <c r="AA156" s="20"/>
      <c r="AB156" s="20"/>
      <c r="AC156" s="20"/>
      <c r="AD156" s="20"/>
      <c r="AE156" s="20"/>
      <c r="AF156" s="20"/>
      <c r="AG156" s="20"/>
      <c r="AH156" s="20"/>
      <c r="AI156" s="20"/>
    </row>
    <row r="157" spans="1:36" ht="14.25" customHeight="1">
      <c r="A157" s="20"/>
      <c r="B157" s="328" t="s">
        <v>214</v>
      </c>
      <c r="C157" s="329"/>
      <c r="D157" s="238">
        <f t="shared" si="162"/>
        <v>12720</v>
      </c>
      <c r="E157" s="238">
        <f t="shared" si="163"/>
        <v>12720</v>
      </c>
      <c r="F157" s="180">
        <f t="shared" si="164"/>
        <v>56729.991000000002</v>
      </c>
      <c r="G157" s="180">
        <f t="shared" si="165"/>
        <v>56729.991000000002</v>
      </c>
      <c r="H157" s="180">
        <f t="shared" si="168"/>
        <v>53893.491450000001</v>
      </c>
      <c r="I157" s="513">
        <f t="shared" si="169"/>
        <v>5.0000000000000044E-2</v>
      </c>
      <c r="J157" s="511"/>
      <c r="K157" s="20"/>
      <c r="L157" s="259"/>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row>
    <row r="158" spans="1:36" ht="14.25" customHeight="1">
      <c r="A158" s="20"/>
      <c r="B158" s="328" t="s">
        <v>277</v>
      </c>
      <c r="C158" s="329"/>
      <c r="D158" s="238">
        <f t="shared" si="162"/>
        <v>30240</v>
      </c>
      <c r="E158" s="238">
        <f t="shared" si="163"/>
        <v>30240</v>
      </c>
      <c r="F158" s="180">
        <f t="shared" si="164"/>
        <v>34644.997900800001</v>
      </c>
      <c r="G158" s="180">
        <f t="shared" si="165"/>
        <v>34644.997900800001</v>
      </c>
      <c r="H158" s="180">
        <f t="shared" si="168"/>
        <v>32912.748005759997</v>
      </c>
      <c r="I158" s="513">
        <f t="shared" si="169"/>
        <v>5.0000000000000155E-2</v>
      </c>
      <c r="J158" s="511"/>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row>
    <row r="159" spans="1:36" ht="14.25" customHeight="1">
      <c r="A159" s="20"/>
      <c r="B159" s="328" t="s">
        <v>535</v>
      </c>
      <c r="C159" s="329"/>
      <c r="D159" s="238">
        <f t="shared" si="162"/>
        <v>27200</v>
      </c>
      <c r="E159" s="238">
        <f t="shared" si="163"/>
        <v>27200</v>
      </c>
      <c r="F159" s="180">
        <f t="shared" si="164"/>
        <v>63104</v>
      </c>
      <c r="G159" s="180">
        <f t="shared" si="165"/>
        <v>63104</v>
      </c>
      <c r="H159" s="180">
        <f t="shared" si="168"/>
        <v>59948.799999999996</v>
      </c>
      <c r="I159" s="513">
        <f t="shared" si="169"/>
        <v>5.0000000000000044E-2</v>
      </c>
      <c r="J159" s="511"/>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row>
    <row r="160" spans="1:36" ht="14.25" customHeight="1">
      <c r="A160" s="20"/>
      <c r="B160" s="328" t="s">
        <v>220</v>
      </c>
      <c r="C160" s="329"/>
      <c r="D160" s="238">
        <f t="shared" si="162"/>
        <v>10920</v>
      </c>
      <c r="E160" s="238">
        <f t="shared" si="163"/>
        <v>2124676</v>
      </c>
      <c r="F160" s="180">
        <f t="shared" si="164"/>
        <v>11995.619999999999</v>
      </c>
      <c r="G160" s="180">
        <f t="shared" si="165"/>
        <v>11995.619999999999</v>
      </c>
      <c r="H160" s="180">
        <f t="shared" si="166"/>
        <v>11395.838999999998</v>
      </c>
      <c r="I160" s="513">
        <f t="shared" si="167"/>
        <v>5.0000000000000044E-2</v>
      </c>
      <c r="J160" s="511"/>
      <c r="K160" s="20"/>
      <c r="L160" s="20"/>
      <c r="M160" s="20"/>
      <c r="N160" s="20"/>
      <c r="O160" s="20"/>
      <c r="P160" s="20"/>
      <c r="Q160" s="20"/>
      <c r="R160" s="20"/>
      <c r="S160" s="20"/>
      <c r="T160" s="20"/>
      <c r="U160" s="20"/>
      <c r="V160" s="20"/>
      <c r="W160" s="20"/>
      <c r="X160" s="259"/>
      <c r="Y160" s="20"/>
      <c r="Z160" s="20"/>
      <c r="AA160" s="20"/>
      <c r="AB160" s="20"/>
      <c r="AC160" s="20"/>
      <c r="AD160" s="20"/>
      <c r="AE160" s="20"/>
      <c r="AF160" s="20"/>
      <c r="AG160" s="20"/>
      <c r="AH160" s="20"/>
      <c r="AI160" s="20"/>
    </row>
    <row r="161" spans="1:36" ht="14.25" customHeight="1">
      <c r="A161" s="20"/>
      <c r="B161" s="328" t="s">
        <v>285</v>
      </c>
      <c r="C161" s="329"/>
      <c r="D161" s="238">
        <f t="shared" si="162"/>
        <v>3840</v>
      </c>
      <c r="E161" s="238">
        <f t="shared" si="163"/>
        <v>820000</v>
      </c>
      <c r="F161" s="180">
        <f t="shared" si="164"/>
        <v>50656.320000000007</v>
      </c>
      <c r="G161" s="180">
        <f t="shared" si="165"/>
        <v>50656.320000000007</v>
      </c>
      <c r="H161" s="180">
        <f t="shared" si="166"/>
        <v>48123.504000000001</v>
      </c>
      <c r="I161" s="513">
        <f t="shared" si="167"/>
        <v>5.0000000000000155E-2</v>
      </c>
      <c r="J161" s="511"/>
      <c r="K161" s="20"/>
      <c r="L161" s="259"/>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row>
    <row r="162" spans="1:36" ht="14.25" customHeight="1">
      <c r="A162" s="20"/>
      <c r="B162" s="328" t="s">
        <v>516</v>
      </c>
      <c r="C162" s="329"/>
      <c r="D162" s="238">
        <f t="shared" si="162"/>
        <v>11520</v>
      </c>
      <c r="E162" s="238">
        <f t="shared" si="163"/>
        <v>880000</v>
      </c>
      <c r="F162" s="180">
        <f t="shared" si="164"/>
        <v>22205.714285714283</v>
      </c>
      <c r="G162" s="180">
        <f t="shared" si="165"/>
        <v>22205.714285714283</v>
      </c>
      <c r="H162" s="180">
        <f t="shared" si="166"/>
        <v>21095.428571428569</v>
      </c>
      <c r="I162" s="513">
        <f t="shared" si="167"/>
        <v>4.9999999999999933E-2</v>
      </c>
      <c r="J162" s="511"/>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row>
    <row r="163" spans="1:36" ht="14.25" customHeight="1">
      <c r="A163" s="20"/>
      <c r="B163" s="328" t="s">
        <v>510</v>
      </c>
      <c r="C163" s="329"/>
      <c r="D163" s="238">
        <f t="shared" si="162"/>
        <v>6912</v>
      </c>
      <c r="E163" s="238">
        <f t="shared" si="163"/>
        <v>820000</v>
      </c>
      <c r="F163" s="180">
        <f t="shared" si="164"/>
        <v>26058.239999999998</v>
      </c>
      <c r="G163" s="180">
        <f t="shared" si="165"/>
        <v>26058.239999999998</v>
      </c>
      <c r="H163" s="180">
        <f t="shared" si="166"/>
        <v>24755.327999999998</v>
      </c>
      <c r="I163" s="513">
        <f t="shared" si="167"/>
        <v>5.0000000000000044E-2</v>
      </c>
      <c r="J163" s="511"/>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row>
    <row r="164" spans="1:36" ht="14.25" customHeight="1">
      <c r="A164" s="20"/>
      <c r="B164" s="328" t="s">
        <v>228</v>
      </c>
      <c r="C164" s="329"/>
      <c r="D164" s="238">
        <f t="shared" si="162"/>
        <v>8000</v>
      </c>
      <c r="E164" s="238">
        <f t="shared" si="163"/>
        <v>8000</v>
      </c>
      <c r="F164" s="180">
        <f t="shared" si="164"/>
        <v>81884.399999999994</v>
      </c>
      <c r="G164" s="180">
        <f t="shared" si="165"/>
        <v>81884.399999999994</v>
      </c>
      <c r="H164" s="180">
        <f t="shared" si="166"/>
        <v>77790.179999999993</v>
      </c>
      <c r="I164" s="513">
        <f t="shared" si="167"/>
        <v>5.0000000000000044E-2</v>
      </c>
      <c r="J164" s="511"/>
      <c r="K164" s="20"/>
      <c r="L164" s="259"/>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row>
    <row r="165" spans="1:36" ht="14.25" customHeight="1">
      <c r="A165" s="20"/>
      <c r="B165" s="328" t="s">
        <v>287</v>
      </c>
      <c r="C165" s="329"/>
      <c r="D165" s="238">
        <f t="shared" si="162"/>
        <v>20000</v>
      </c>
      <c r="E165" s="238">
        <f t="shared" si="163"/>
        <v>1020000</v>
      </c>
      <c r="F165" s="180">
        <f t="shared" si="164"/>
        <v>63000</v>
      </c>
      <c r="G165" s="180">
        <f t="shared" si="165"/>
        <v>63000</v>
      </c>
      <c r="H165" s="180">
        <f t="shared" si="166"/>
        <v>59850</v>
      </c>
      <c r="I165" s="513">
        <f t="shared" si="167"/>
        <v>5.0000000000000044E-2</v>
      </c>
      <c r="J165" s="511"/>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row>
    <row r="166" spans="1:36" ht="14.25" customHeight="1">
      <c r="A166" s="20"/>
      <c r="B166" s="328" t="s">
        <v>523</v>
      </c>
      <c r="C166" s="329"/>
      <c r="D166" s="238">
        <f t="shared" si="162"/>
        <v>3840</v>
      </c>
      <c r="E166" s="238">
        <f t="shared" si="163"/>
        <v>3840</v>
      </c>
      <c r="F166" s="180">
        <f t="shared" si="164"/>
        <v>31146.666666666664</v>
      </c>
      <c r="G166" s="180">
        <f t="shared" si="165"/>
        <v>31146.666666666664</v>
      </c>
      <c r="H166" s="180">
        <f t="shared" si="166"/>
        <v>29589.333333333328</v>
      </c>
      <c r="I166" s="513">
        <f t="shared" si="167"/>
        <v>5.0000000000000044E-2</v>
      </c>
      <c r="J166" s="511"/>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row>
    <row r="167" spans="1:36" ht="14.25" customHeight="1">
      <c r="A167" s="20"/>
      <c r="B167" s="328" t="s">
        <v>280</v>
      </c>
      <c r="C167" s="329"/>
      <c r="D167" s="238">
        <f t="shared" si="162"/>
        <v>2592</v>
      </c>
      <c r="E167" s="238">
        <f t="shared" si="163"/>
        <v>2592</v>
      </c>
      <c r="F167" s="180">
        <f t="shared" si="164"/>
        <v>58300</v>
      </c>
      <c r="G167" s="180">
        <f t="shared" si="165"/>
        <v>58300</v>
      </c>
      <c r="H167" s="180">
        <f t="shared" ref="H167" si="170">G167*0.95</f>
        <v>55385</v>
      </c>
      <c r="I167" s="513">
        <f t="shared" ref="I167" si="171">1-H167/F167</f>
        <v>5.0000000000000044E-2</v>
      </c>
      <c r="J167" s="511"/>
      <c r="K167" s="20"/>
      <c r="L167" s="259"/>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row>
    <row r="168" spans="1:36" ht="14.25" customHeight="1">
      <c r="A168" s="20"/>
      <c r="B168" s="328" t="s">
        <v>589</v>
      </c>
      <c r="C168" s="329"/>
      <c r="D168" s="238">
        <f t="shared" si="162"/>
        <v>10920</v>
      </c>
      <c r="E168" s="238">
        <f t="shared" si="163"/>
        <v>10920</v>
      </c>
      <c r="F168" s="180">
        <f t="shared" si="164"/>
        <v>55478.599999999991</v>
      </c>
      <c r="G168" s="180">
        <f t="shared" si="165"/>
        <v>55478.599999999991</v>
      </c>
      <c r="H168" s="180">
        <f t="shared" si="166"/>
        <v>52704.669999999991</v>
      </c>
      <c r="I168" s="513">
        <f t="shared" si="167"/>
        <v>5.0000000000000044E-2</v>
      </c>
      <c r="J168" s="511"/>
      <c r="K168" s="20"/>
      <c r="L168" s="259"/>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row>
    <row r="169" spans="1:36" ht="14.25" customHeight="1">
      <c r="A169" s="20"/>
      <c r="B169" s="823"/>
      <c r="C169" s="824"/>
      <c r="D169" s="254">
        <f>SUM(D150:D168)</f>
        <v>283700</v>
      </c>
      <c r="E169" s="255">
        <f>SUM(E150:E168)</f>
        <v>10189509</v>
      </c>
      <c r="F169" s="181">
        <f>SUM(F150:F168)</f>
        <v>943969.82642460952</v>
      </c>
      <c r="G169" s="498">
        <f>SUM(G150:G168)</f>
        <v>943969.82642460952</v>
      </c>
      <c r="H169" s="181">
        <f>SUM(H150:H168)</f>
        <v>896771.33510337886</v>
      </c>
      <c r="I169" s="506"/>
      <c r="J169" s="512"/>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row>
    <row r="170" spans="1:36" ht="14.25" customHeight="1">
      <c r="A170" s="20"/>
      <c r="B170" s="25"/>
      <c r="C170" s="25"/>
      <c r="D170" s="20"/>
      <c r="E170" s="20"/>
      <c r="F170" s="20"/>
      <c r="G170" s="20"/>
      <c r="H170" s="20"/>
      <c r="I170" s="25"/>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row>
    <row r="171" spans="1:36">
      <c r="A171" s="20"/>
      <c r="B171" s="9" t="s">
        <v>122</v>
      </c>
      <c r="C171" s="21"/>
      <c r="D171" s="8"/>
      <c r="E171" s="8"/>
      <c r="F171" s="20"/>
      <c r="G171" s="20"/>
      <c r="H171" s="20"/>
      <c r="I171" s="25"/>
      <c r="J171" s="20"/>
      <c r="K171" s="20"/>
      <c r="L171" s="20"/>
      <c r="M171" s="23"/>
      <c r="N171" s="23"/>
      <c r="O171" s="20"/>
      <c r="P171" s="20"/>
      <c r="Q171" s="20"/>
      <c r="R171" s="20"/>
      <c r="S171" s="20"/>
      <c r="T171" s="120"/>
      <c r="U171" s="122"/>
      <c r="V171" s="20"/>
      <c r="W171" s="20"/>
      <c r="X171" s="22"/>
      <c r="Y171" s="24"/>
      <c r="Z171" s="20"/>
      <c r="AA171" s="20"/>
      <c r="AB171" s="20"/>
      <c r="AC171" s="20"/>
      <c r="AD171" s="20"/>
      <c r="AE171" s="20"/>
      <c r="AF171" s="20"/>
      <c r="AG171" s="20"/>
      <c r="AH171" s="20"/>
      <c r="AI171" s="20"/>
      <c r="AJ171" s="20"/>
    </row>
    <row r="172" spans="1:36" ht="15.75" customHeight="1">
      <c r="A172" s="20"/>
      <c r="B172" s="242" t="s">
        <v>177</v>
      </c>
      <c r="C172" s="25"/>
      <c r="D172" s="20"/>
      <c r="E172" s="20"/>
      <c r="F172" s="20"/>
      <c r="G172" s="20"/>
      <c r="H172" s="20"/>
      <c r="I172" s="25"/>
      <c r="J172" s="20"/>
      <c r="K172" s="20"/>
      <c r="L172" s="20"/>
      <c r="M172" s="20"/>
      <c r="N172" s="20"/>
      <c r="O172" s="20"/>
      <c r="P172" s="20"/>
      <c r="Q172" s="20"/>
      <c r="R172" s="20"/>
      <c r="S172" s="20"/>
      <c r="T172" s="22"/>
      <c r="U172" s="20"/>
      <c r="V172" s="20"/>
      <c r="W172" s="20"/>
      <c r="X172" s="20"/>
      <c r="Y172" s="20"/>
      <c r="Z172" s="20"/>
      <c r="AA172" s="20"/>
      <c r="AB172" s="20"/>
      <c r="AC172" s="20"/>
      <c r="AD172" s="20"/>
    </row>
    <row r="173" spans="1:36" ht="15.75" customHeight="1">
      <c r="A173" s="20"/>
      <c r="B173" s="124" t="s">
        <v>178</v>
      </c>
      <c r="C173" s="25"/>
      <c r="D173" s="20"/>
      <c r="E173" s="20"/>
      <c r="F173" s="20"/>
      <c r="G173" s="20"/>
      <c r="H173" s="20"/>
      <c r="I173" s="25"/>
      <c r="J173" s="20"/>
      <c r="K173" s="20"/>
      <c r="L173" s="20"/>
      <c r="M173" s="20"/>
      <c r="N173" s="20"/>
      <c r="O173" s="20"/>
      <c r="P173" s="20"/>
      <c r="Q173" s="20"/>
      <c r="R173" s="20"/>
      <c r="S173" s="20"/>
      <c r="T173" s="22"/>
      <c r="U173" s="20"/>
      <c r="V173" s="20"/>
      <c r="W173" s="20"/>
      <c r="X173" s="20"/>
      <c r="Y173" s="20"/>
      <c r="Z173" s="20"/>
      <c r="AA173" s="20"/>
      <c r="AB173" s="20"/>
      <c r="AC173" s="20"/>
      <c r="AD173" s="20"/>
    </row>
    <row r="174" spans="1:36" ht="15.75" customHeight="1">
      <c r="A174" s="20"/>
      <c r="B174" s="124" t="s">
        <v>179</v>
      </c>
      <c r="C174" s="25"/>
      <c r="D174" s="20"/>
      <c r="E174" s="20"/>
      <c r="F174" s="20"/>
      <c r="G174" s="20"/>
      <c r="H174" s="20"/>
      <c r="I174" s="25"/>
      <c r="J174" s="20"/>
      <c r="K174" s="20"/>
      <c r="L174" s="20"/>
      <c r="M174" s="20"/>
      <c r="N174" s="20"/>
      <c r="O174" s="20"/>
      <c r="P174" s="20"/>
      <c r="Q174" s="20"/>
      <c r="R174" s="20"/>
      <c r="S174" s="20"/>
      <c r="T174" s="20"/>
      <c r="U174" s="20"/>
      <c r="V174" s="20"/>
      <c r="W174" s="20"/>
      <c r="X174" s="20"/>
      <c r="Y174" s="20"/>
      <c r="Z174" s="20"/>
      <c r="AA174" s="20"/>
      <c r="AB174" s="20"/>
      <c r="AC174" s="20"/>
      <c r="AD174" s="20"/>
    </row>
    <row r="175" spans="1:36" ht="15.75" customHeight="1">
      <c r="A175" s="20"/>
      <c r="B175" s="124" t="s">
        <v>180</v>
      </c>
      <c r="C175" s="25"/>
      <c r="D175" s="20"/>
      <c r="E175" s="20"/>
      <c r="F175" s="20"/>
      <c r="G175" s="20"/>
      <c r="H175" s="20"/>
      <c r="I175" s="25"/>
      <c r="J175" s="20"/>
      <c r="K175" s="20"/>
      <c r="L175" s="20"/>
      <c r="M175" s="20"/>
      <c r="N175" s="20"/>
      <c r="O175" s="20"/>
      <c r="P175" s="20"/>
      <c r="Q175" s="20"/>
      <c r="R175" s="20"/>
      <c r="S175" s="20"/>
      <c r="T175" s="22"/>
      <c r="U175" s="20"/>
      <c r="V175" s="20"/>
      <c r="W175" s="20"/>
      <c r="X175" s="20"/>
      <c r="Y175" s="20"/>
      <c r="Z175" s="20"/>
      <c r="AA175" s="20"/>
      <c r="AB175" s="20"/>
      <c r="AC175" s="20"/>
      <c r="AD175" s="20"/>
    </row>
    <row r="176" spans="1:36" ht="15.75" customHeight="1">
      <c r="A176" s="20"/>
      <c r="B176" s="124" t="s">
        <v>181</v>
      </c>
      <c r="C176" s="25"/>
      <c r="D176" s="20"/>
      <c r="E176" s="20"/>
      <c r="F176" s="20"/>
      <c r="G176" s="20"/>
      <c r="H176" s="20"/>
      <c r="I176" s="25"/>
      <c r="J176" s="20"/>
      <c r="K176" s="20"/>
      <c r="L176" s="20"/>
      <c r="M176" s="20"/>
      <c r="N176" s="20"/>
      <c r="O176" s="20"/>
      <c r="P176" s="20"/>
      <c r="Q176" s="20"/>
      <c r="R176" s="20"/>
      <c r="S176" s="20"/>
      <c r="T176" s="20"/>
      <c r="U176" s="20"/>
      <c r="V176" s="20"/>
      <c r="W176" s="20"/>
      <c r="X176" s="20"/>
      <c r="Y176" s="20"/>
      <c r="Z176" s="20"/>
      <c r="AA176" s="20"/>
      <c r="AB176" s="20"/>
      <c r="AC176" s="20"/>
      <c r="AD176" s="20"/>
    </row>
    <row r="177" spans="1:40" ht="15.75" customHeight="1">
      <c r="A177" s="20"/>
      <c r="B177" s="124" t="s">
        <v>182</v>
      </c>
      <c r="C177" s="25"/>
      <c r="D177" s="20"/>
      <c r="E177" s="20"/>
      <c r="F177" s="20"/>
      <c r="G177" s="20"/>
      <c r="H177" s="20"/>
      <c r="I177" s="25"/>
      <c r="J177" s="20"/>
      <c r="K177" s="20"/>
      <c r="L177" s="20"/>
      <c r="M177" s="20"/>
      <c r="N177" s="20"/>
      <c r="O177" s="20"/>
      <c r="P177" s="20"/>
      <c r="Q177" s="20"/>
      <c r="R177" s="20"/>
      <c r="S177" s="20"/>
      <c r="T177" s="22"/>
      <c r="U177" s="20"/>
      <c r="V177" s="20"/>
      <c r="W177" s="20"/>
      <c r="X177" s="20"/>
      <c r="Y177" s="20"/>
      <c r="Z177" s="20"/>
      <c r="AA177" s="20"/>
      <c r="AB177" s="20"/>
      <c r="AC177" s="20"/>
      <c r="AD177" s="20"/>
    </row>
    <row r="178" spans="1:40" ht="15.75" customHeight="1">
      <c r="A178" s="20"/>
      <c r="B178" s="124" t="s">
        <v>183</v>
      </c>
      <c r="C178" s="25"/>
      <c r="D178" s="20"/>
      <c r="E178" s="20"/>
      <c r="F178" s="20"/>
      <c r="G178" s="20"/>
      <c r="H178" s="20"/>
      <c r="I178" s="25"/>
      <c r="J178" s="20"/>
      <c r="K178" s="20"/>
      <c r="L178" s="20"/>
      <c r="M178" s="20"/>
      <c r="N178" s="20"/>
      <c r="O178" s="20"/>
      <c r="P178" s="20"/>
      <c r="Q178" s="20"/>
      <c r="R178" s="20"/>
      <c r="S178" s="20"/>
      <c r="T178" s="20"/>
      <c r="U178" s="20"/>
      <c r="V178" s="20"/>
      <c r="W178" s="20"/>
      <c r="X178" s="20"/>
      <c r="Y178" s="20"/>
      <c r="Z178" s="20"/>
      <c r="AA178" s="20"/>
      <c r="AB178" s="20"/>
      <c r="AC178" s="20"/>
      <c r="AD178" s="20"/>
    </row>
    <row r="179" spans="1:40" ht="15.75" customHeight="1">
      <c r="A179" s="20"/>
      <c r="B179" s="124" t="s">
        <v>184</v>
      </c>
      <c r="C179" s="25"/>
      <c r="D179" s="20"/>
      <c r="E179" s="20"/>
      <c r="F179" s="20"/>
      <c r="G179" s="20"/>
      <c r="H179" s="20"/>
      <c r="I179" s="25"/>
      <c r="J179" s="20"/>
      <c r="K179" s="20"/>
      <c r="L179" s="20"/>
      <c r="M179" s="20"/>
      <c r="N179" s="20"/>
      <c r="O179" s="20"/>
      <c r="P179" s="20"/>
      <c r="Q179" s="20"/>
      <c r="R179" s="20"/>
      <c r="S179" s="20"/>
      <c r="T179" s="22"/>
      <c r="U179" s="20"/>
      <c r="V179" s="20"/>
      <c r="W179" s="20"/>
      <c r="X179" s="20"/>
      <c r="Y179" s="20"/>
      <c r="Z179" s="20"/>
      <c r="AA179" s="20"/>
      <c r="AB179" s="20"/>
      <c r="AC179" s="20"/>
      <c r="AD179" s="20"/>
    </row>
    <row r="180" spans="1:40" ht="15.75" customHeight="1">
      <c r="A180" s="20"/>
      <c r="B180" s="124" t="s">
        <v>185</v>
      </c>
      <c r="C180" s="25"/>
      <c r="D180" s="20"/>
      <c r="E180" s="20"/>
      <c r="F180" s="20"/>
      <c r="G180" s="20"/>
      <c r="H180" s="20"/>
      <c r="I180" s="25"/>
      <c r="J180" s="20"/>
      <c r="K180" s="20"/>
      <c r="L180" s="20"/>
      <c r="M180" s="20"/>
      <c r="N180" s="20"/>
      <c r="O180" s="20"/>
      <c r="P180" s="20"/>
      <c r="Q180" s="20"/>
      <c r="R180" s="20"/>
      <c r="S180" s="20"/>
      <c r="T180" s="22"/>
      <c r="U180" s="20"/>
      <c r="V180" s="20"/>
      <c r="W180" s="20"/>
      <c r="X180" s="20"/>
      <c r="Y180" s="20"/>
      <c r="Z180" s="20"/>
      <c r="AA180" s="20"/>
      <c r="AB180" s="20"/>
      <c r="AC180" s="20"/>
      <c r="AD180" s="20"/>
    </row>
    <row r="181" spans="1:40" ht="15.75" customHeight="1">
      <c r="A181" s="20"/>
      <c r="B181" s="124" t="s">
        <v>186</v>
      </c>
      <c r="C181" s="25"/>
      <c r="D181" s="20"/>
      <c r="E181" s="20"/>
      <c r="F181" s="20"/>
      <c r="G181" s="20"/>
      <c r="H181" s="20"/>
      <c r="I181" s="25"/>
      <c r="J181" s="20"/>
      <c r="K181" s="20"/>
      <c r="L181" s="20"/>
      <c r="M181" s="20"/>
      <c r="N181" s="20"/>
      <c r="O181" s="20"/>
      <c r="P181" s="20"/>
      <c r="Q181" s="20"/>
      <c r="R181" s="20"/>
      <c r="S181" s="20"/>
      <c r="T181" s="20"/>
      <c r="U181" s="20"/>
      <c r="V181" s="20"/>
      <c r="W181" s="20"/>
      <c r="X181" s="20"/>
      <c r="Y181" s="20"/>
      <c r="Z181" s="20"/>
      <c r="AA181" s="20"/>
      <c r="AB181" s="20"/>
      <c r="AC181" s="20"/>
      <c r="AD181" s="20"/>
    </row>
    <row r="182" spans="1:40" ht="15.75" customHeight="1">
      <c r="A182" s="20"/>
      <c r="B182" s="124" t="s">
        <v>187</v>
      </c>
      <c r="C182" s="25"/>
      <c r="D182" s="20"/>
      <c r="E182" s="20"/>
      <c r="F182" s="20"/>
      <c r="G182" s="20"/>
      <c r="H182" s="20"/>
      <c r="I182" s="25"/>
      <c r="J182" s="20"/>
      <c r="K182" s="20"/>
      <c r="L182" s="20"/>
      <c r="M182" s="20"/>
      <c r="N182" s="20"/>
      <c r="O182" s="20"/>
      <c r="P182" s="20"/>
      <c r="Q182" s="20"/>
      <c r="R182" s="20"/>
      <c r="S182" s="20"/>
      <c r="T182" s="22"/>
      <c r="U182" s="20"/>
      <c r="V182" s="20"/>
      <c r="W182" s="20"/>
      <c r="X182" s="20"/>
      <c r="Y182" s="20"/>
      <c r="Z182" s="20"/>
      <c r="AA182" s="20"/>
      <c r="AB182" s="20"/>
      <c r="AC182" s="20"/>
      <c r="AD182" s="20"/>
    </row>
    <row r="183" spans="1:40" ht="15.75" customHeight="1">
      <c r="A183" s="20"/>
      <c r="B183" s="124" t="s">
        <v>188</v>
      </c>
      <c r="C183" s="25"/>
      <c r="D183" s="20"/>
      <c r="E183" s="20"/>
      <c r="F183" s="20"/>
      <c r="G183" s="20"/>
      <c r="H183" s="20"/>
      <c r="I183" s="25"/>
      <c r="J183" s="20"/>
      <c r="K183" s="20"/>
      <c r="L183" s="20"/>
      <c r="M183" s="20"/>
      <c r="N183" s="20"/>
      <c r="O183" s="20"/>
      <c r="P183" s="20"/>
      <c r="Q183" s="20"/>
      <c r="R183" s="20"/>
      <c r="S183" s="20"/>
      <c r="T183" s="20"/>
      <c r="U183" s="20"/>
      <c r="V183" s="20"/>
      <c r="W183" s="20"/>
      <c r="X183" s="20"/>
      <c r="Y183" s="20"/>
      <c r="Z183" s="20"/>
      <c r="AA183" s="20"/>
      <c r="AB183" s="20"/>
      <c r="AC183" s="20"/>
      <c r="AD183" s="20"/>
    </row>
    <row r="184" spans="1:40" ht="15.75" customHeight="1">
      <c r="A184" s="20"/>
      <c r="B184" s="124" t="s">
        <v>189</v>
      </c>
      <c r="C184" s="25"/>
      <c r="D184" s="20"/>
      <c r="E184" s="20"/>
      <c r="F184" s="20"/>
      <c r="G184" s="20"/>
      <c r="H184" s="20"/>
      <c r="I184" s="25"/>
      <c r="J184" s="20"/>
      <c r="K184" s="20"/>
      <c r="L184" s="20"/>
      <c r="M184" s="20"/>
      <c r="N184" s="20"/>
      <c r="O184" s="20"/>
      <c r="P184" s="20"/>
      <c r="Q184" s="20"/>
      <c r="R184" s="20"/>
      <c r="S184" s="20"/>
      <c r="T184" s="22"/>
      <c r="U184" s="20"/>
      <c r="V184" s="20"/>
      <c r="W184" s="20"/>
      <c r="X184" s="20"/>
      <c r="Y184" s="20"/>
      <c r="Z184" s="20"/>
      <c r="AA184" s="20"/>
      <c r="AB184" s="20"/>
      <c r="AC184" s="20"/>
      <c r="AD184" s="20"/>
    </row>
    <row r="185" spans="1:40" s="192" customFormat="1" ht="15.75" customHeight="1">
      <c r="A185" s="194"/>
      <c r="B185" s="195"/>
      <c r="C185" s="195"/>
      <c r="D185" s="194"/>
      <c r="E185" s="194"/>
      <c r="F185" s="195"/>
      <c r="G185" s="195"/>
      <c r="H185" s="194"/>
      <c r="I185" s="194"/>
      <c r="J185" s="194"/>
      <c r="K185" s="195"/>
      <c r="L185" s="194"/>
      <c r="M185" s="194"/>
      <c r="N185" s="194"/>
      <c r="O185" s="194"/>
      <c r="P185" s="194"/>
      <c r="Q185" s="194"/>
      <c r="R185" s="194"/>
      <c r="S185" s="194"/>
      <c r="T185" s="194"/>
      <c r="U185" s="194"/>
      <c r="V185" s="194"/>
      <c r="W185" s="194"/>
      <c r="X185" s="194"/>
      <c r="Y185" s="194"/>
      <c r="Z185" s="194"/>
      <c r="AA185" s="194"/>
      <c r="AB185" s="194"/>
      <c r="AC185" s="194"/>
      <c r="AD185" s="194"/>
      <c r="AE185" s="194"/>
      <c r="AF185" s="194"/>
      <c r="AG185" s="194"/>
      <c r="AH185" s="194"/>
      <c r="AI185" s="194"/>
      <c r="AJ185" s="194"/>
      <c r="AK185" s="194"/>
      <c r="AL185" s="194"/>
      <c r="AM185" s="194"/>
      <c r="AN185" s="194"/>
    </row>
    <row r="186" spans="1:40" ht="15.75" hidden="1" customHeight="1">
      <c r="A186" s="20"/>
      <c r="B186" s="124"/>
      <c r="C186" s="25"/>
      <c r="E186" s="20"/>
      <c r="F186" s="20"/>
      <c r="G186" s="20"/>
      <c r="H186" s="20"/>
      <c r="I186" s="25"/>
      <c r="J186" s="20"/>
      <c r="K186" s="20"/>
      <c r="L186" s="20"/>
      <c r="M186" s="20"/>
      <c r="N186" s="20"/>
      <c r="O186" s="20"/>
      <c r="P186" s="20"/>
      <c r="Q186" s="20"/>
      <c r="R186" s="20"/>
      <c r="S186" s="20"/>
      <c r="T186" s="20"/>
      <c r="U186" s="20"/>
      <c r="V186" s="20"/>
      <c r="W186" s="20"/>
      <c r="X186" s="20"/>
      <c r="Y186" s="20"/>
      <c r="Z186" s="20"/>
      <c r="AA186" s="20"/>
      <c r="AB186" s="20"/>
      <c r="AC186" s="20"/>
      <c r="AD186" s="20"/>
    </row>
    <row r="187" spans="1:40" ht="15.75" hidden="1" customHeight="1">
      <c r="A187" s="20"/>
      <c r="B187" s="377" t="s">
        <v>387</v>
      </c>
      <c r="C187" s="377"/>
      <c r="D187" s="378" t="s">
        <v>169</v>
      </c>
      <c r="E187" s="378" t="s">
        <v>249</v>
      </c>
      <c r="F187" s="20"/>
      <c r="G187" s="20"/>
      <c r="H187" s="20"/>
      <c r="I187" s="25"/>
      <c r="J187" s="20"/>
      <c r="K187" s="20"/>
      <c r="L187" s="20"/>
      <c r="M187" s="20"/>
      <c r="N187" s="20"/>
      <c r="O187" s="20"/>
      <c r="P187" s="20"/>
      <c r="Q187" s="20"/>
      <c r="R187" s="20"/>
      <c r="S187" s="20"/>
      <c r="T187" s="20"/>
      <c r="U187" s="20"/>
      <c r="V187" s="20"/>
      <c r="W187" s="20"/>
      <c r="X187" s="20"/>
      <c r="Y187" s="20"/>
      <c r="Z187" s="20"/>
      <c r="AA187" s="20"/>
      <c r="AB187" s="20"/>
      <c r="AC187" s="20"/>
      <c r="AD187" s="20"/>
    </row>
    <row r="188" spans="1:40" ht="15.75" hidden="1" customHeight="1">
      <c r="A188" s="20"/>
      <c r="B188" s="379" t="s">
        <v>317</v>
      </c>
      <c r="C188" s="379"/>
      <c r="D188" s="380">
        <f>SUMIF($A$11:$A$143,B188,$X$11:$X$143)</f>
        <v>0</v>
      </c>
      <c r="E188" s="380">
        <f>D188*0.95</f>
        <v>0</v>
      </c>
      <c r="F188" s="20"/>
      <c r="G188" s="20"/>
      <c r="H188" s="20"/>
      <c r="I188" s="25"/>
      <c r="J188" s="20"/>
      <c r="K188" s="20"/>
      <c r="L188" s="20"/>
      <c r="M188" s="20"/>
      <c r="N188" s="20"/>
      <c r="O188" s="20"/>
      <c r="P188" s="20"/>
      <c r="Q188" s="20"/>
      <c r="R188" s="20"/>
      <c r="S188" s="20"/>
      <c r="T188" s="20"/>
      <c r="U188" s="20"/>
      <c r="V188" s="20"/>
      <c r="W188" s="20"/>
      <c r="X188" s="20"/>
      <c r="Y188" s="20"/>
      <c r="Z188" s="20"/>
      <c r="AA188" s="20"/>
      <c r="AB188" s="20"/>
      <c r="AC188" s="20"/>
      <c r="AD188" s="20"/>
    </row>
    <row r="189" spans="1:40" ht="15.75" hidden="1" customHeight="1">
      <c r="A189" s="20"/>
      <c r="B189" s="381" t="s">
        <v>411</v>
      </c>
      <c r="C189" s="381"/>
      <c r="D189" s="382">
        <f>SUMIF($A$11:$A$143,B189,$X$11:$X$143)</f>
        <v>0</v>
      </c>
      <c r="E189" s="382">
        <f>D189*0.95</f>
        <v>0</v>
      </c>
      <c r="F189" s="20"/>
      <c r="G189" s="20"/>
      <c r="H189" s="20"/>
      <c r="I189" s="25"/>
      <c r="J189" s="20"/>
      <c r="K189" s="20"/>
      <c r="L189" s="20"/>
      <c r="M189" s="20"/>
      <c r="N189" s="20"/>
      <c r="O189" s="20"/>
      <c r="P189" s="20"/>
      <c r="Q189" s="20"/>
      <c r="R189" s="20"/>
      <c r="S189" s="20"/>
      <c r="T189" s="20"/>
      <c r="U189" s="20"/>
      <c r="V189" s="20"/>
      <c r="W189" s="20"/>
      <c r="X189" s="20"/>
      <c r="Y189" s="20"/>
      <c r="Z189" s="20"/>
      <c r="AA189" s="20"/>
      <c r="AB189" s="20"/>
      <c r="AC189" s="20"/>
      <c r="AD189" s="20"/>
    </row>
    <row r="190" spans="1:40" ht="15.75" hidden="1" customHeight="1">
      <c r="A190" s="20"/>
      <c r="B190" s="383" t="s">
        <v>388</v>
      </c>
      <c r="C190" s="383"/>
      <c r="D190" s="384">
        <f>SUMIF($A$11:$A$143,B190,$X$11:$X$143)</f>
        <v>0</v>
      </c>
      <c r="E190" s="384">
        <f>D190*0.95</f>
        <v>0</v>
      </c>
      <c r="F190" s="20"/>
      <c r="G190" s="20"/>
      <c r="H190" s="20"/>
      <c r="I190" s="25"/>
      <c r="J190" s="20"/>
      <c r="K190" s="20"/>
      <c r="L190" s="20"/>
      <c r="M190" s="20"/>
      <c r="N190" s="20"/>
      <c r="O190" s="20"/>
      <c r="P190" s="20"/>
      <c r="Q190" s="20"/>
      <c r="R190" s="20"/>
      <c r="S190" s="20"/>
      <c r="T190" s="20"/>
      <c r="U190" s="20"/>
      <c r="V190" s="20"/>
      <c r="W190" s="20"/>
      <c r="X190" s="20"/>
      <c r="Y190" s="20"/>
      <c r="Z190" s="20"/>
      <c r="AA190" s="20"/>
      <c r="AB190" s="20"/>
      <c r="AC190" s="20"/>
      <c r="AD190" s="20"/>
    </row>
    <row r="191" spans="1:40" ht="15.75" hidden="1" customHeight="1">
      <c r="A191" s="20"/>
      <c r="B191" s="25"/>
      <c r="C191" s="25"/>
      <c r="E191" s="20"/>
      <c r="F191" s="20"/>
      <c r="G191" s="20"/>
      <c r="H191" s="20"/>
      <c r="I191" s="25"/>
      <c r="J191" s="20"/>
      <c r="K191" s="20"/>
      <c r="L191" s="20"/>
      <c r="M191" s="20"/>
      <c r="N191" s="20"/>
      <c r="O191" s="20"/>
      <c r="P191" s="20"/>
      <c r="Q191" s="20"/>
      <c r="R191" s="20"/>
      <c r="S191" s="20"/>
      <c r="T191" s="20"/>
      <c r="U191" s="20"/>
      <c r="V191" s="20"/>
      <c r="W191" s="20"/>
      <c r="X191" s="20"/>
      <c r="Y191" s="20"/>
      <c r="Z191" s="20"/>
      <c r="AA191" s="20"/>
      <c r="AB191" s="20"/>
      <c r="AC191" s="20"/>
      <c r="AD191" s="20"/>
    </row>
    <row r="192" spans="1:40" ht="15.75" customHeight="1">
      <c r="A192" s="20"/>
      <c r="B192" s="25"/>
      <c r="C192" s="25"/>
      <c r="E192" s="20"/>
      <c r="F192" s="20"/>
      <c r="G192" s="20"/>
      <c r="H192" s="20"/>
      <c r="I192" s="25"/>
      <c r="J192" s="20"/>
      <c r="K192" s="20"/>
      <c r="L192" s="20"/>
      <c r="M192" s="20"/>
      <c r="N192" s="20"/>
      <c r="O192" s="20"/>
      <c r="P192" s="20"/>
      <c r="Q192" s="20"/>
      <c r="R192" s="20"/>
      <c r="S192" s="20"/>
      <c r="T192" s="20"/>
      <c r="U192" s="20"/>
      <c r="V192" s="20"/>
      <c r="W192" s="20"/>
      <c r="X192" s="20"/>
      <c r="Y192" s="20"/>
      <c r="Z192" s="20"/>
      <c r="AA192" s="20"/>
      <c r="AB192" s="20"/>
      <c r="AC192" s="20"/>
      <c r="AD192" s="20"/>
    </row>
    <row r="193" spans="1:30" ht="15.75" customHeight="1">
      <c r="A193" s="20"/>
      <c r="B193" s="25"/>
      <c r="C193" s="25"/>
      <c r="E193" s="20"/>
      <c r="F193" s="20"/>
      <c r="G193" s="20"/>
      <c r="H193" s="20"/>
      <c r="I193" s="25"/>
      <c r="J193" s="20"/>
      <c r="K193" s="20"/>
      <c r="L193" s="20"/>
      <c r="M193" s="20"/>
      <c r="N193" s="20"/>
      <c r="O193" s="20"/>
      <c r="P193" s="20"/>
      <c r="Q193" s="20"/>
      <c r="R193" s="20"/>
      <c r="S193" s="20"/>
      <c r="T193" s="20"/>
      <c r="U193" s="20"/>
      <c r="V193" s="20"/>
      <c r="W193" s="20"/>
      <c r="X193" s="20"/>
      <c r="Y193" s="20"/>
      <c r="Z193" s="20"/>
      <c r="AA193" s="20"/>
      <c r="AB193" s="20"/>
      <c r="AC193" s="20"/>
      <c r="AD193" s="20"/>
    </row>
    <row r="194" spans="1:30" ht="15.75" customHeight="1">
      <c r="A194" s="20"/>
      <c r="B194" s="25"/>
      <c r="C194" s="25"/>
      <c r="E194" s="20"/>
      <c r="F194" s="20"/>
      <c r="G194" s="20"/>
      <c r="H194" s="20"/>
      <c r="I194" s="25"/>
      <c r="J194" s="20"/>
      <c r="K194" s="20"/>
      <c r="L194" s="20"/>
      <c r="M194" s="20"/>
      <c r="N194" s="20"/>
      <c r="O194" s="20"/>
      <c r="P194" s="20"/>
      <c r="Q194" s="20"/>
      <c r="R194" s="20"/>
      <c r="S194" s="20"/>
      <c r="T194" s="20"/>
      <c r="U194" s="20"/>
      <c r="V194" s="20"/>
      <c r="W194" s="20"/>
      <c r="X194" s="20"/>
      <c r="Y194" s="20"/>
      <c r="Z194" s="20"/>
      <c r="AA194" s="20"/>
      <c r="AB194" s="20"/>
      <c r="AC194" s="20"/>
      <c r="AD194" s="20"/>
    </row>
    <row r="195" spans="1:30" ht="15.75" customHeight="1">
      <c r="A195" s="20"/>
      <c r="B195" s="25"/>
      <c r="C195" s="25"/>
      <c r="E195" s="20"/>
      <c r="F195" s="20"/>
      <c r="G195" s="20"/>
      <c r="H195" s="20"/>
      <c r="I195" s="25"/>
      <c r="J195" s="20"/>
      <c r="K195" s="20"/>
      <c r="L195" s="20"/>
      <c r="M195" s="20"/>
      <c r="N195" s="20"/>
      <c r="O195" s="20"/>
      <c r="P195" s="20"/>
      <c r="Q195" s="20"/>
      <c r="R195" s="20"/>
      <c r="S195" s="20"/>
      <c r="T195" s="20"/>
      <c r="U195" s="20"/>
      <c r="V195" s="20"/>
      <c r="W195" s="20"/>
      <c r="X195" s="20"/>
      <c r="Y195" s="20"/>
      <c r="Z195" s="20"/>
      <c r="AA195" s="20"/>
      <c r="AB195" s="20"/>
      <c r="AC195" s="20"/>
      <c r="AD195" s="20"/>
    </row>
    <row r="196" spans="1:30" ht="15.75" customHeight="1">
      <c r="A196" s="20"/>
      <c r="B196" s="25"/>
      <c r="C196" s="25"/>
      <c r="E196" s="20"/>
      <c r="F196" s="20"/>
      <c r="G196" s="20"/>
      <c r="H196" s="20"/>
      <c r="I196" s="25"/>
      <c r="J196" s="20"/>
      <c r="K196" s="20"/>
      <c r="L196" s="20"/>
      <c r="M196" s="20"/>
      <c r="N196" s="20"/>
      <c r="O196" s="20"/>
      <c r="P196" s="20"/>
      <c r="Q196" s="20"/>
      <c r="R196" s="20"/>
      <c r="S196" s="20"/>
      <c r="T196" s="20"/>
      <c r="U196" s="20"/>
      <c r="V196" s="20"/>
      <c r="W196" s="20"/>
      <c r="X196" s="20"/>
      <c r="Y196" s="20"/>
      <c r="Z196" s="20"/>
      <c r="AA196" s="20"/>
      <c r="AB196" s="20"/>
      <c r="AC196" s="20"/>
      <c r="AD196" s="20"/>
    </row>
    <row r="197" spans="1:30" ht="15.75" customHeight="1">
      <c r="A197" s="20"/>
      <c r="B197" s="25"/>
      <c r="C197" s="25"/>
      <c r="E197" s="20"/>
      <c r="F197" s="20"/>
      <c r="G197" s="20"/>
      <c r="H197" s="20"/>
      <c r="I197" s="25"/>
      <c r="J197" s="20"/>
      <c r="K197" s="20"/>
      <c r="L197" s="20"/>
      <c r="M197" s="20"/>
      <c r="N197" s="20"/>
      <c r="O197" s="20"/>
      <c r="P197" s="20"/>
      <c r="Q197" s="20"/>
      <c r="R197" s="20"/>
      <c r="S197" s="20"/>
      <c r="T197" s="20"/>
      <c r="U197" s="20"/>
      <c r="V197" s="20"/>
      <c r="W197" s="20"/>
      <c r="X197" s="20"/>
      <c r="Y197" s="20"/>
      <c r="Z197" s="20"/>
      <c r="AA197" s="20"/>
      <c r="AB197" s="20"/>
      <c r="AC197" s="20"/>
      <c r="AD197" s="20"/>
    </row>
    <row r="198" spans="1:30" ht="15.75" customHeight="1">
      <c r="A198" s="20"/>
      <c r="B198" s="25"/>
      <c r="C198" s="25"/>
      <c r="E198" s="20"/>
      <c r="F198" s="20"/>
      <c r="G198" s="20"/>
      <c r="H198" s="20"/>
      <c r="I198" s="25"/>
      <c r="J198" s="20"/>
      <c r="K198" s="20"/>
      <c r="L198" s="20"/>
      <c r="M198" s="20"/>
      <c r="N198" s="20"/>
      <c r="O198" s="20"/>
      <c r="P198" s="20"/>
      <c r="Q198" s="20"/>
      <c r="R198" s="20"/>
      <c r="S198" s="20"/>
      <c r="T198" s="20"/>
      <c r="U198" s="20"/>
      <c r="V198" s="20"/>
      <c r="W198" s="20"/>
      <c r="X198" s="20"/>
      <c r="Y198" s="20"/>
      <c r="Z198" s="20"/>
      <c r="AA198" s="20"/>
      <c r="AB198" s="20"/>
      <c r="AC198" s="20"/>
      <c r="AD198" s="20"/>
    </row>
    <row r="199" spans="1:30" ht="15.75" customHeight="1">
      <c r="A199" s="20"/>
      <c r="B199" s="25"/>
      <c r="C199" s="25"/>
      <c r="E199" s="20"/>
      <c r="F199" s="20"/>
      <c r="G199" s="20"/>
      <c r="H199" s="20"/>
      <c r="I199" s="25"/>
      <c r="J199" s="20"/>
      <c r="K199" s="20"/>
      <c r="L199" s="20"/>
      <c r="M199" s="20"/>
      <c r="N199" s="20"/>
      <c r="O199" s="20"/>
      <c r="P199" s="20"/>
      <c r="Q199" s="20"/>
      <c r="R199" s="20"/>
      <c r="S199" s="20"/>
      <c r="T199" s="20"/>
      <c r="U199" s="20"/>
      <c r="V199" s="20"/>
      <c r="W199" s="20"/>
      <c r="X199" s="20"/>
      <c r="Y199" s="20"/>
      <c r="Z199" s="20"/>
      <c r="AA199" s="20"/>
      <c r="AB199" s="20"/>
      <c r="AC199" s="20"/>
      <c r="AD199" s="20"/>
    </row>
    <row r="200" spans="1:30" ht="15.75" customHeight="1">
      <c r="A200" s="20"/>
      <c r="B200" s="25"/>
      <c r="C200" s="25"/>
      <c r="E200" s="20"/>
      <c r="F200" s="20"/>
      <c r="G200" s="20"/>
      <c r="H200" s="20"/>
      <c r="I200" s="25"/>
      <c r="J200" s="20"/>
      <c r="K200" s="20"/>
      <c r="L200" s="20"/>
      <c r="M200" s="20"/>
      <c r="N200" s="20"/>
      <c r="O200" s="20"/>
      <c r="P200" s="20"/>
      <c r="Q200" s="20"/>
      <c r="R200" s="20"/>
      <c r="S200" s="20"/>
      <c r="T200" s="20"/>
      <c r="U200" s="20"/>
      <c r="V200" s="20"/>
      <c r="W200" s="20"/>
      <c r="X200" s="20"/>
      <c r="Y200" s="20"/>
      <c r="Z200" s="20"/>
      <c r="AA200" s="20"/>
      <c r="AB200" s="20"/>
      <c r="AC200" s="20"/>
      <c r="AD200" s="20"/>
    </row>
    <row r="201" spans="1:30" ht="15.75" customHeight="1">
      <c r="A201" s="20"/>
      <c r="B201" s="25"/>
      <c r="C201" s="25"/>
      <c r="E201" s="20"/>
      <c r="F201" s="20"/>
      <c r="G201" s="20"/>
      <c r="H201" s="20"/>
      <c r="I201" s="25"/>
      <c r="J201" s="20"/>
      <c r="K201" s="20"/>
      <c r="L201" s="20"/>
      <c r="M201" s="20"/>
      <c r="N201" s="20"/>
      <c r="O201" s="20"/>
      <c r="P201" s="20"/>
      <c r="Q201" s="20"/>
      <c r="R201" s="20"/>
      <c r="S201" s="20"/>
      <c r="T201" s="20"/>
      <c r="U201" s="20"/>
      <c r="V201" s="20"/>
      <c r="W201" s="20"/>
      <c r="X201" s="20"/>
      <c r="Y201" s="20"/>
      <c r="Z201" s="20"/>
      <c r="AA201" s="20"/>
      <c r="AB201" s="20"/>
      <c r="AC201" s="20"/>
      <c r="AD201" s="20"/>
    </row>
    <row r="202" spans="1:30" ht="15.75" customHeight="1">
      <c r="A202" s="20"/>
      <c r="B202" s="25"/>
      <c r="C202" s="25"/>
      <c r="E202" s="20"/>
      <c r="F202" s="20"/>
      <c r="G202" s="20"/>
      <c r="H202" s="20"/>
      <c r="I202" s="25"/>
      <c r="J202" s="20"/>
      <c r="K202" s="20"/>
      <c r="L202" s="20"/>
      <c r="M202" s="20"/>
      <c r="N202" s="20"/>
      <c r="O202" s="20"/>
      <c r="P202" s="20"/>
      <c r="Q202" s="20"/>
      <c r="R202" s="20"/>
      <c r="S202" s="20"/>
      <c r="T202" s="20"/>
      <c r="U202" s="20"/>
      <c r="V202" s="20"/>
      <c r="W202" s="20"/>
      <c r="X202" s="20"/>
      <c r="Y202" s="20"/>
      <c r="Z202" s="20"/>
      <c r="AA202" s="20"/>
      <c r="AB202" s="20"/>
      <c r="AC202" s="20"/>
      <c r="AD202" s="20"/>
    </row>
    <row r="203" spans="1:30" ht="15.75" customHeight="1">
      <c r="A203" s="20"/>
      <c r="B203" s="25"/>
      <c r="C203" s="25"/>
      <c r="E203" s="20"/>
      <c r="F203" s="20"/>
      <c r="G203" s="20"/>
      <c r="H203" s="20"/>
      <c r="I203" s="25"/>
      <c r="J203" s="20"/>
      <c r="K203" s="20"/>
      <c r="L203" s="20"/>
      <c r="M203" s="20"/>
      <c r="N203" s="20"/>
      <c r="O203" s="20"/>
      <c r="P203" s="20"/>
      <c r="Q203" s="20"/>
      <c r="R203" s="20"/>
      <c r="S203" s="20"/>
      <c r="T203" s="20"/>
      <c r="U203" s="20"/>
      <c r="V203" s="20"/>
      <c r="W203" s="20"/>
      <c r="X203" s="20"/>
      <c r="Y203" s="20"/>
      <c r="Z203" s="20"/>
      <c r="AA203" s="20"/>
      <c r="AB203" s="20"/>
      <c r="AC203" s="20"/>
      <c r="AD203" s="20"/>
    </row>
    <row r="204" spans="1:30" ht="15.75" customHeight="1">
      <c r="A204" s="20"/>
      <c r="B204" s="25"/>
      <c r="C204" s="25"/>
      <c r="E204" s="20"/>
      <c r="F204" s="20"/>
      <c r="G204" s="20"/>
      <c r="H204" s="20"/>
      <c r="I204" s="25"/>
      <c r="J204" s="20"/>
      <c r="K204" s="20"/>
      <c r="L204" s="20"/>
      <c r="M204" s="20"/>
      <c r="N204" s="20"/>
      <c r="O204" s="20"/>
      <c r="P204" s="20"/>
      <c r="Q204" s="20"/>
      <c r="R204" s="20"/>
      <c r="S204" s="20"/>
      <c r="T204" s="20"/>
      <c r="U204" s="20"/>
      <c r="V204" s="20"/>
      <c r="W204" s="20"/>
      <c r="X204" s="20"/>
      <c r="Y204" s="20"/>
      <c r="Z204" s="20"/>
      <c r="AA204" s="20"/>
      <c r="AB204" s="20"/>
      <c r="AC204" s="20"/>
      <c r="AD204" s="20"/>
    </row>
    <row r="205" spans="1:30" ht="15.75" customHeight="1">
      <c r="A205" s="20"/>
      <c r="B205" s="25"/>
      <c r="C205" s="25"/>
      <c r="E205" s="20"/>
      <c r="F205" s="20"/>
      <c r="G205" s="20"/>
      <c r="H205" s="20"/>
      <c r="I205" s="25"/>
      <c r="J205" s="20"/>
      <c r="K205" s="20"/>
      <c r="L205" s="20"/>
      <c r="M205" s="20"/>
      <c r="N205" s="20"/>
      <c r="O205" s="20"/>
      <c r="P205" s="20"/>
      <c r="Q205" s="20"/>
      <c r="R205" s="20"/>
      <c r="S205" s="20"/>
      <c r="T205" s="20"/>
      <c r="U205" s="20"/>
      <c r="V205" s="20"/>
      <c r="W205" s="20"/>
      <c r="X205" s="20"/>
      <c r="Y205" s="20"/>
      <c r="Z205" s="20"/>
      <c r="AA205" s="20"/>
      <c r="AB205" s="20"/>
      <c r="AC205" s="20"/>
      <c r="AD205" s="20"/>
    </row>
    <row r="206" spans="1:30" ht="15.75" customHeight="1">
      <c r="A206" s="20"/>
      <c r="B206" s="25"/>
      <c r="C206" s="25"/>
      <c r="E206" s="20"/>
      <c r="F206" s="20"/>
      <c r="G206" s="20"/>
      <c r="H206" s="20"/>
      <c r="I206" s="25"/>
      <c r="J206" s="20"/>
      <c r="K206" s="20"/>
      <c r="L206" s="20"/>
      <c r="M206" s="20"/>
      <c r="N206" s="20"/>
      <c r="O206" s="20"/>
      <c r="P206" s="20"/>
      <c r="Q206" s="20"/>
      <c r="R206" s="20"/>
      <c r="S206" s="20"/>
      <c r="T206" s="20"/>
      <c r="U206" s="20"/>
      <c r="V206" s="20"/>
      <c r="W206" s="20"/>
      <c r="X206" s="20"/>
      <c r="Y206" s="20"/>
      <c r="Z206" s="20"/>
      <c r="AA206" s="20"/>
      <c r="AB206" s="20"/>
      <c r="AC206" s="20"/>
      <c r="AD206" s="20"/>
    </row>
    <row r="207" spans="1:30" ht="15.75" customHeight="1">
      <c r="A207" s="20"/>
      <c r="B207" s="25"/>
      <c r="C207" s="25"/>
      <c r="E207" s="20"/>
      <c r="F207" s="20"/>
      <c r="G207" s="20"/>
      <c r="H207" s="20"/>
      <c r="I207" s="25"/>
      <c r="J207" s="20"/>
      <c r="K207" s="20"/>
      <c r="L207" s="20"/>
      <c r="M207" s="20"/>
      <c r="N207" s="20"/>
      <c r="O207" s="20"/>
      <c r="P207" s="20"/>
      <c r="Q207" s="20"/>
      <c r="R207" s="20"/>
      <c r="S207" s="20"/>
      <c r="T207" s="20"/>
      <c r="U207" s="20"/>
      <c r="V207" s="20"/>
      <c r="W207" s="20"/>
      <c r="X207" s="20"/>
      <c r="Y207" s="20"/>
      <c r="Z207" s="20"/>
      <c r="AA207" s="20"/>
      <c r="AB207" s="20"/>
      <c r="AC207" s="20"/>
      <c r="AD207" s="20"/>
    </row>
    <row r="208" spans="1:30" ht="15.75" customHeight="1">
      <c r="A208" s="20"/>
      <c r="B208" s="25"/>
      <c r="C208" s="25"/>
      <c r="E208" s="20"/>
      <c r="F208" s="20"/>
      <c r="G208" s="20"/>
      <c r="H208" s="20"/>
      <c r="I208" s="25"/>
      <c r="J208" s="20"/>
      <c r="K208" s="20"/>
      <c r="L208" s="20"/>
      <c r="M208" s="20"/>
      <c r="N208" s="20"/>
      <c r="O208" s="20"/>
      <c r="P208" s="20"/>
      <c r="Q208" s="20"/>
      <c r="R208" s="20"/>
      <c r="S208" s="20"/>
      <c r="T208" s="20"/>
      <c r="U208" s="20"/>
      <c r="V208" s="20"/>
      <c r="W208" s="20"/>
      <c r="X208" s="20"/>
      <c r="Y208" s="20"/>
      <c r="Z208" s="20"/>
      <c r="AA208" s="20"/>
      <c r="AB208" s="20"/>
      <c r="AC208" s="20"/>
      <c r="AD208" s="20"/>
    </row>
    <row r="209" spans="1:30" ht="15.75" customHeight="1">
      <c r="A209" s="20"/>
      <c r="B209" s="25"/>
      <c r="C209" s="25"/>
      <c r="E209" s="20"/>
      <c r="F209" s="20"/>
      <c r="G209" s="20"/>
      <c r="H209" s="20"/>
      <c r="I209" s="25"/>
      <c r="J209" s="20"/>
      <c r="K209" s="20"/>
      <c r="L209" s="20"/>
      <c r="M209" s="20"/>
      <c r="N209" s="20"/>
      <c r="O209" s="20"/>
      <c r="P209" s="20"/>
      <c r="Q209" s="20"/>
      <c r="R209" s="20"/>
      <c r="S209" s="20"/>
      <c r="T209" s="20"/>
      <c r="U209" s="20"/>
      <c r="V209" s="20"/>
      <c r="W209" s="20"/>
      <c r="X209" s="20"/>
      <c r="Y209" s="20"/>
      <c r="Z209" s="20"/>
      <c r="AA209" s="20"/>
      <c r="AB209" s="20"/>
      <c r="AC209" s="20"/>
      <c r="AD209" s="20"/>
    </row>
    <row r="210" spans="1:30" ht="15.75" customHeight="1">
      <c r="A210" s="20"/>
      <c r="B210" s="25"/>
      <c r="C210" s="25"/>
      <c r="E210" s="20"/>
      <c r="F210" s="20"/>
      <c r="G210" s="20"/>
      <c r="H210" s="20"/>
      <c r="I210" s="25"/>
      <c r="J210" s="20"/>
      <c r="K210" s="20"/>
      <c r="L210" s="20"/>
      <c r="M210" s="20"/>
      <c r="N210" s="20"/>
      <c r="O210" s="20"/>
      <c r="P210" s="20"/>
      <c r="Q210" s="20"/>
      <c r="R210" s="20"/>
      <c r="S210" s="20"/>
      <c r="T210" s="20"/>
      <c r="U210" s="20"/>
      <c r="V210" s="20"/>
      <c r="W210" s="20"/>
      <c r="X210" s="20"/>
      <c r="Y210" s="20"/>
      <c r="Z210" s="20"/>
      <c r="AA210" s="20"/>
      <c r="AB210" s="20"/>
      <c r="AC210" s="20"/>
      <c r="AD210" s="20"/>
    </row>
    <row r="211" spans="1:30" ht="15.75" customHeight="1">
      <c r="A211" s="20"/>
      <c r="B211" s="25"/>
      <c r="C211" s="25"/>
      <c r="E211" s="20"/>
      <c r="F211" s="20"/>
      <c r="G211" s="20"/>
      <c r="H211" s="20"/>
      <c r="I211" s="25"/>
      <c r="J211" s="20"/>
      <c r="K211" s="20"/>
      <c r="L211" s="20"/>
      <c r="M211" s="20"/>
      <c r="N211" s="20"/>
      <c r="O211" s="20"/>
      <c r="P211" s="20"/>
      <c r="Q211" s="20"/>
      <c r="R211" s="20"/>
      <c r="S211" s="20"/>
      <c r="T211" s="20"/>
      <c r="U211" s="20"/>
      <c r="V211" s="20"/>
      <c r="W211" s="20"/>
      <c r="X211" s="20"/>
      <c r="Y211" s="20"/>
      <c r="Z211" s="20"/>
      <c r="AA211" s="20"/>
      <c r="AB211" s="20"/>
      <c r="AC211" s="20"/>
      <c r="AD211" s="20"/>
    </row>
    <row r="212" spans="1:30" ht="15.75" customHeight="1">
      <c r="A212" s="20"/>
      <c r="B212" s="25"/>
      <c r="C212" s="25"/>
      <c r="E212" s="20"/>
      <c r="F212" s="20"/>
      <c r="G212" s="20"/>
      <c r="H212" s="20"/>
      <c r="I212" s="25"/>
      <c r="J212" s="20"/>
      <c r="K212" s="20"/>
      <c r="L212" s="20"/>
      <c r="M212" s="20"/>
      <c r="N212" s="20"/>
      <c r="O212" s="20"/>
      <c r="P212" s="20"/>
      <c r="Q212" s="20"/>
      <c r="R212" s="20"/>
      <c r="S212" s="20"/>
      <c r="T212" s="20"/>
      <c r="U212" s="20"/>
      <c r="V212" s="20"/>
      <c r="W212" s="20"/>
      <c r="X212" s="20"/>
      <c r="Y212" s="20"/>
      <c r="Z212" s="20"/>
      <c r="AA212" s="20"/>
      <c r="AB212" s="20"/>
      <c r="AC212" s="20"/>
      <c r="AD212" s="20"/>
    </row>
    <row r="213" spans="1:30" ht="15.75" customHeight="1">
      <c r="A213" s="20"/>
      <c r="B213" s="25"/>
      <c r="C213" s="25"/>
      <c r="E213" s="20"/>
      <c r="F213" s="20"/>
      <c r="G213" s="20"/>
      <c r="H213" s="20"/>
      <c r="I213" s="25"/>
      <c r="J213" s="20"/>
      <c r="K213" s="20"/>
      <c r="L213" s="20"/>
      <c r="M213" s="20"/>
      <c r="N213" s="20"/>
      <c r="O213" s="20"/>
      <c r="P213" s="20"/>
      <c r="Q213" s="20"/>
      <c r="R213" s="20"/>
      <c r="S213" s="20"/>
      <c r="T213" s="20"/>
      <c r="U213" s="20"/>
      <c r="V213" s="20"/>
      <c r="W213" s="20"/>
      <c r="X213" s="20"/>
      <c r="Y213" s="20"/>
      <c r="Z213" s="20"/>
      <c r="AA213" s="20"/>
      <c r="AB213" s="20"/>
      <c r="AC213" s="20"/>
      <c r="AD213" s="20"/>
    </row>
    <row r="214" spans="1:30" ht="15.75" customHeight="1">
      <c r="A214" s="20"/>
      <c r="B214" s="25"/>
      <c r="C214" s="25"/>
      <c r="E214" s="20"/>
      <c r="F214" s="20"/>
      <c r="G214" s="20"/>
      <c r="H214" s="20"/>
      <c r="I214" s="25"/>
      <c r="J214" s="20"/>
      <c r="K214" s="20"/>
      <c r="L214" s="20"/>
      <c r="M214" s="20"/>
      <c r="N214" s="20"/>
      <c r="O214" s="20"/>
      <c r="P214" s="20"/>
      <c r="Q214" s="20"/>
      <c r="R214" s="20"/>
      <c r="S214" s="20"/>
      <c r="T214" s="20"/>
      <c r="U214" s="20"/>
      <c r="V214" s="20"/>
      <c r="W214" s="20"/>
      <c r="X214" s="20"/>
      <c r="Y214" s="20"/>
      <c r="Z214" s="20"/>
      <c r="AA214" s="20"/>
      <c r="AB214" s="20"/>
      <c r="AC214" s="20"/>
      <c r="AD214" s="20"/>
    </row>
    <row r="215" spans="1:30" ht="15.75" customHeight="1">
      <c r="A215" s="20"/>
      <c r="B215" s="25"/>
      <c r="C215" s="25"/>
      <c r="E215" s="20"/>
      <c r="F215" s="20"/>
      <c r="G215" s="20"/>
      <c r="H215" s="20"/>
      <c r="I215" s="25"/>
      <c r="J215" s="20"/>
      <c r="K215" s="20"/>
      <c r="L215" s="20"/>
      <c r="M215" s="20"/>
      <c r="N215" s="20"/>
      <c r="O215" s="20"/>
      <c r="P215" s="20"/>
      <c r="Q215" s="20"/>
      <c r="R215" s="20"/>
      <c r="S215" s="20"/>
      <c r="T215" s="20"/>
      <c r="U215" s="20"/>
      <c r="V215" s="20"/>
      <c r="W215" s="20"/>
      <c r="X215" s="20"/>
      <c r="Y215" s="20"/>
      <c r="Z215" s="20"/>
      <c r="AA215" s="20"/>
      <c r="AB215" s="20"/>
      <c r="AC215" s="20"/>
      <c r="AD215" s="20"/>
    </row>
    <row r="216" spans="1:30" ht="15.75" customHeight="1">
      <c r="A216" s="20"/>
      <c r="B216" s="25"/>
      <c r="C216" s="25"/>
      <c r="E216" s="20"/>
      <c r="F216" s="20"/>
      <c r="G216" s="20"/>
      <c r="H216" s="20"/>
      <c r="I216" s="25"/>
      <c r="J216" s="20"/>
      <c r="K216" s="20"/>
      <c r="L216" s="20"/>
      <c r="M216" s="20"/>
      <c r="N216" s="20"/>
      <c r="O216" s="20"/>
      <c r="P216" s="20"/>
      <c r="Q216" s="20"/>
      <c r="R216" s="20"/>
      <c r="S216" s="20"/>
      <c r="T216" s="20"/>
      <c r="U216" s="20"/>
      <c r="V216" s="20"/>
      <c r="W216" s="20"/>
      <c r="X216" s="20"/>
      <c r="Y216" s="20"/>
      <c r="Z216" s="20"/>
      <c r="AA216" s="20"/>
      <c r="AB216" s="20"/>
      <c r="AC216" s="20"/>
      <c r="AD216" s="20"/>
    </row>
    <row r="217" spans="1:30" ht="15.75" customHeight="1">
      <c r="A217" s="20"/>
      <c r="B217" s="25"/>
      <c r="C217" s="25"/>
      <c r="E217" s="20"/>
      <c r="F217" s="20"/>
      <c r="G217" s="20"/>
      <c r="H217" s="20"/>
      <c r="I217" s="25"/>
      <c r="J217" s="20"/>
      <c r="K217" s="20"/>
      <c r="L217" s="20"/>
      <c r="M217" s="20"/>
      <c r="N217" s="20"/>
      <c r="O217" s="20"/>
      <c r="P217" s="20"/>
      <c r="Q217" s="20"/>
      <c r="R217" s="20"/>
      <c r="S217" s="20"/>
      <c r="T217" s="20"/>
      <c r="U217" s="20"/>
      <c r="V217" s="20"/>
      <c r="W217" s="20"/>
      <c r="X217" s="20"/>
      <c r="Y217" s="20"/>
      <c r="Z217" s="20"/>
      <c r="AA217" s="20"/>
      <c r="AB217" s="20"/>
      <c r="AC217" s="20"/>
      <c r="AD217" s="20"/>
    </row>
    <row r="218" spans="1:30" ht="15.75" customHeight="1">
      <c r="A218" s="20"/>
      <c r="B218" s="25"/>
      <c r="C218" s="25"/>
      <c r="E218" s="20"/>
      <c r="F218" s="20"/>
      <c r="G218" s="20"/>
      <c r="H218" s="20"/>
      <c r="I218" s="25"/>
      <c r="J218" s="20"/>
      <c r="K218" s="20"/>
      <c r="L218" s="20"/>
      <c r="M218" s="20"/>
      <c r="N218" s="20"/>
      <c r="O218" s="20"/>
      <c r="P218" s="20"/>
      <c r="Q218" s="20"/>
      <c r="R218" s="20"/>
      <c r="S218" s="20"/>
      <c r="T218" s="20"/>
      <c r="U218" s="20"/>
      <c r="V218" s="20"/>
      <c r="W218" s="20"/>
      <c r="X218" s="20"/>
      <c r="Y218" s="20"/>
      <c r="Z218" s="20"/>
      <c r="AA218" s="20"/>
      <c r="AB218" s="20"/>
      <c r="AC218" s="20"/>
      <c r="AD218" s="20"/>
    </row>
    <row r="219" spans="1:30" ht="15.75" customHeight="1">
      <c r="A219" s="20"/>
      <c r="B219" s="25"/>
      <c r="C219" s="25"/>
      <c r="E219" s="20"/>
      <c r="F219" s="20"/>
      <c r="G219" s="20"/>
      <c r="H219" s="20"/>
      <c r="I219" s="25"/>
      <c r="J219" s="20"/>
      <c r="K219" s="20"/>
      <c r="L219" s="20"/>
      <c r="M219" s="20"/>
      <c r="N219" s="20"/>
      <c r="O219" s="20"/>
      <c r="P219" s="20"/>
      <c r="Q219" s="20"/>
      <c r="R219" s="20"/>
      <c r="S219" s="20"/>
      <c r="T219" s="20"/>
      <c r="U219" s="20"/>
      <c r="V219" s="20"/>
      <c r="W219" s="20"/>
      <c r="X219" s="20"/>
      <c r="Y219" s="20"/>
      <c r="Z219" s="20"/>
      <c r="AA219" s="20"/>
      <c r="AB219" s="20"/>
      <c r="AC219" s="20"/>
      <c r="AD219" s="20"/>
    </row>
    <row r="220" spans="1:30" ht="15.75" customHeight="1">
      <c r="A220" s="20"/>
      <c r="B220" s="25"/>
      <c r="C220" s="25"/>
      <c r="E220" s="20"/>
      <c r="F220" s="20"/>
      <c r="G220" s="20"/>
      <c r="H220" s="20"/>
      <c r="I220" s="25"/>
      <c r="J220" s="20"/>
      <c r="K220" s="20"/>
      <c r="L220" s="20"/>
      <c r="M220" s="20"/>
      <c r="N220" s="20"/>
      <c r="O220" s="20"/>
      <c r="P220" s="20"/>
      <c r="Q220" s="20"/>
      <c r="R220" s="20"/>
      <c r="S220" s="20"/>
      <c r="T220" s="20"/>
      <c r="U220" s="20"/>
      <c r="V220" s="20"/>
      <c r="W220" s="20"/>
      <c r="X220" s="20"/>
      <c r="Y220" s="20"/>
      <c r="Z220" s="20"/>
      <c r="AA220" s="20"/>
      <c r="AB220" s="20"/>
      <c r="AC220" s="20"/>
      <c r="AD220" s="20"/>
    </row>
    <row r="221" spans="1:30" ht="15.75" customHeight="1">
      <c r="A221" s="20"/>
      <c r="B221" s="25"/>
      <c r="C221" s="25"/>
      <c r="D221" s="20"/>
      <c r="E221" s="20"/>
      <c r="F221" s="20"/>
      <c r="G221" s="20"/>
      <c r="H221" s="20"/>
      <c r="I221" s="25"/>
      <c r="J221" s="20"/>
      <c r="K221" s="20"/>
      <c r="L221" s="20"/>
      <c r="M221" s="20"/>
      <c r="N221" s="20"/>
      <c r="O221" s="20"/>
      <c r="P221" s="20"/>
      <c r="Q221" s="20"/>
      <c r="R221" s="20"/>
      <c r="S221" s="20"/>
      <c r="T221" s="20"/>
      <c r="U221" s="20"/>
      <c r="V221" s="20"/>
      <c r="W221" s="20"/>
      <c r="X221" s="20"/>
      <c r="Y221" s="20"/>
      <c r="Z221" s="20"/>
      <c r="AA221" s="20"/>
      <c r="AB221" s="20"/>
      <c r="AC221" s="20"/>
      <c r="AD221" s="20"/>
    </row>
    <row r="222" spans="1:30" ht="15.75" customHeight="1">
      <c r="A222" s="20"/>
      <c r="B222" s="25"/>
      <c r="C222" s="25"/>
      <c r="D222" s="20"/>
      <c r="E222" s="20"/>
      <c r="F222" s="20"/>
      <c r="G222" s="20"/>
      <c r="H222" s="20"/>
      <c r="I222" s="25"/>
      <c r="J222" s="20"/>
      <c r="K222" s="20"/>
      <c r="L222" s="20"/>
      <c r="M222" s="20"/>
      <c r="N222" s="20"/>
      <c r="O222" s="20"/>
      <c r="P222" s="20"/>
      <c r="Q222" s="20"/>
      <c r="R222" s="20"/>
      <c r="S222" s="20"/>
      <c r="T222" s="20"/>
      <c r="U222" s="20"/>
      <c r="V222" s="20"/>
      <c r="W222" s="20"/>
      <c r="X222" s="20"/>
      <c r="Y222" s="20"/>
      <c r="Z222" s="20"/>
      <c r="AA222" s="20"/>
      <c r="AB222" s="20"/>
      <c r="AC222" s="20"/>
      <c r="AD222" s="20"/>
    </row>
    <row r="223" spans="1:30" ht="15.75" customHeight="1">
      <c r="A223" s="20"/>
      <c r="B223" s="25"/>
      <c r="C223" s="25"/>
      <c r="D223" s="20"/>
      <c r="E223" s="20"/>
      <c r="F223" s="20"/>
      <c r="G223" s="20"/>
      <c r="H223" s="20"/>
      <c r="I223" s="25"/>
      <c r="J223" s="20"/>
      <c r="K223" s="20"/>
      <c r="L223" s="20"/>
      <c r="M223" s="20"/>
      <c r="N223" s="20"/>
      <c r="O223" s="20"/>
      <c r="P223" s="20"/>
      <c r="Q223" s="20"/>
      <c r="R223" s="20"/>
      <c r="S223" s="20"/>
      <c r="T223" s="20"/>
      <c r="U223" s="20"/>
      <c r="V223" s="20"/>
      <c r="W223" s="20"/>
      <c r="X223" s="20"/>
      <c r="Y223" s="20"/>
      <c r="Z223" s="20"/>
      <c r="AA223" s="20"/>
      <c r="AB223" s="20"/>
      <c r="AC223" s="20"/>
      <c r="AD223" s="20"/>
    </row>
    <row r="224" spans="1:30" ht="15.75" customHeight="1">
      <c r="A224" s="20"/>
      <c r="B224" s="25"/>
      <c r="C224" s="25"/>
      <c r="D224" s="20"/>
      <c r="E224" s="20"/>
      <c r="F224" s="20"/>
      <c r="G224" s="20"/>
      <c r="H224" s="20"/>
      <c r="I224" s="25"/>
      <c r="J224" s="20"/>
      <c r="K224" s="20"/>
      <c r="L224" s="20"/>
      <c r="M224" s="20"/>
      <c r="N224" s="20"/>
      <c r="O224" s="20"/>
      <c r="P224" s="20"/>
      <c r="Q224" s="20"/>
      <c r="R224" s="20"/>
      <c r="S224" s="20"/>
      <c r="T224" s="20"/>
      <c r="U224" s="20"/>
      <c r="V224" s="20"/>
      <c r="W224" s="20"/>
      <c r="X224" s="20"/>
      <c r="Y224" s="20"/>
      <c r="Z224" s="20"/>
      <c r="AA224" s="20"/>
      <c r="AB224" s="20"/>
      <c r="AC224" s="20"/>
      <c r="AD224" s="20"/>
    </row>
    <row r="225" spans="1:30" ht="15.75" customHeight="1">
      <c r="A225" s="20"/>
      <c r="B225" s="25"/>
      <c r="C225" s="25"/>
      <c r="D225" s="20"/>
      <c r="E225" s="20"/>
      <c r="F225" s="20"/>
      <c r="G225" s="20"/>
      <c r="H225" s="20"/>
      <c r="I225" s="25"/>
      <c r="J225" s="20"/>
      <c r="K225" s="20"/>
      <c r="L225" s="20"/>
      <c r="M225" s="20"/>
      <c r="N225" s="20"/>
      <c r="O225" s="20"/>
      <c r="P225" s="20"/>
      <c r="Q225" s="20"/>
      <c r="R225" s="20"/>
      <c r="S225" s="20"/>
      <c r="T225" s="20"/>
      <c r="U225" s="20"/>
      <c r="V225" s="20"/>
      <c r="W225" s="20"/>
      <c r="X225" s="20"/>
      <c r="Y225" s="20"/>
      <c r="Z225" s="20"/>
      <c r="AA225" s="20"/>
      <c r="AB225" s="20"/>
      <c r="AC225" s="20"/>
      <c r="AD225" s="20"/>
    </row>
    <row r="226" spans="1:30" ht="15.75" customHeight="1">
      <c r="A226" s="20"/>
      <c r="B226" s="25"/>
      <c r="C226" s="25"/>
      <c r="D226" s="20"/>
      <c r="E226" s="20"/>
      <c r="F226" s="20"/>
      <c r="G226" s="20"/>
      <c r="H226" s="20"/>
      <c r="I226" s="25"/>
      <c r="J226" s="20"/>
      <c r="K226" s="20"/>
      <c r="L226" s="20"/>
      <c r="M226" s="20"/>
      <c r="N226" s="20"/>
      <c r="O226" s="20"/>
      <c r="P226" s="20"/>
      <c r="Q226" s="20"/>
      <c r="R226" s="20"/>
      <c r="S226" s="20"/>
      <c r="T226" s="20"/>
      <c r="U226" s="20"/>
      <c r="V226" s="20"/>
      <c r="W226" s="20"/>
      <c r="X226" s="20"/>
      <c r="Y226" s="20"/>
      <c r="Z226" s="20"/>
      <c r="AA226" s="20"/>
      <c r="AB226" s="20"/>
      <c r="AC226" s="20"/>
      <c r="AD226" s="20"/>
    </row>
    <row r="227" spans="1:30" ht="15.75" customHeight="1">
      <c r="A227" s="20"/>
      <c r="B227" s="25"/>
      <c r="C227" s="25"/>
      <c r="D227" s="20"/>
      <c r="E227" s="20"/>
      <c r="F227" s="20"/>
      <c r="G227" s="20"/>
      <c r="H227" s="20"/>
      <c r="I227" s="25"/>
      <c r="J227" s="20"/>
      <c r="K227" s="20"/>
      <c r="L227" s="20"/>
      <c r="M227" s="20"/>
      <c r="N227" s="20"/>
      <c r="O227" s="20"/>
      <c r="P227" s="20"/>
      <c r="Q227" s="20"/>
      <c r="R227" s="20"/>
      <c r="S227" s="20"/>
      <c r="T227" s="20"/>
      <c r="U227" s="20"/>
      <c r="V227" s="20"/>
      <c r="W227" s="20"/>
      <c r="X227" s="20"/>
      <c r="Y227" s="20"/>
      <c r="Z227" s="20"/>
      <c r="AA227" s="20"/>
      <c r="AB227" s="20"/>
      <c r="AC227" s="20"/>
      <c r="AD227" s="20"/>
    </row>
    <row r="228" spans="1:30" ht="15.75" customHeight="1">
      <c r="A228" s="20"/>
      <c r="B228" s="25"/>
      <c r="C228" s="25"/>
      <c r="D228" s="20"/>
      <c r="E228" s="20"/>
      <c r="F228" s="20"/>
      <c r="G228" s="20"/>
      <c r="H228" s="20"/>
      <c r="I228" s="25"/>
      <c r="J228" s="20"/>
      <c r="K228" s="20"/>
      <c r="L228" s="20"/>
      <c r="M228" s="20"/>
      <c r="N228" s="20"/>
      <c r="O228" s="20"/>
      <c r="P228" s="20"/>
      <c r="Q228" s="20"/>
      <c r="R228" s="20"/>
      <c r="S228" s="20"/>
      <c r="T228" s="20"/>
      <c r="U228" s="20"/>
      <c r="V228" s="20"/>
      <c r="W228" s="20"/>
      <c r="X228" s="20"/>
      <c r="Y228" s="20"/>
      <c r="Z228" s="20"/>
      <c r="AA228" s="20"/>
      <c r="AB228" s="20"/>
      <c r="AC228" s="20"/>
      <c r="AD228" s="20"/>
    </row>
    <row r="229" spans="1:30" ht="15.75" customHeight="1">
      <c r="A229" s="20"/>
      <c r="B229" s="25"/>
      <c r="C229" s="25"/>
      <c r="D229" s="20"/>
      <c r="E229" s="20"/>
      <c r="F229" s="20"/>
      <c r="G229" s="20"/>
      <c r="H229" s="20"/>
      <c r="I229" s="25"/>
      <c r="J229" s="20"/>
      <c r="K229" s="20"/>
      <c r="L229" s="20"/>
      <c r="M229" s="20"/>
      <c r="N229" s="20"/>
      <c r="O229" s="20"/>
      <c r="P229" s="20"/>
      <c r="Q229" s="20"/>
      <c r="R229" s="20"/>
      <c r="S229" s="20"/>
      <c r="T229" s="20"/>
      <c r="U229" s="20"/>
      <c r="V229" s="20"/>
      <c r="W229" s="20"/>
      <c r="X229" s="20"/>
      <c r="Y229" s="20"/>
      <c r="Z229" s="20"/>
      <c r="AA229" s="20"/>
      <c r="AB229" s="20"/>
      <c r="AC229" s="20"/>
      <c r="AD229" s="20"/>
    </row>
    <row r="230" spans="1:30" ht="15.75" customHeight="1">
      <c r="A230" s="20"/>
      <c r="B230" s="25"/>
      <c r="C230" s="25"/>
      <c r="D230" s="20"/>
      <c r="E230" s="20"/>
      <c r="F230" s="20"/>
      <c r="G230" s="20"/>
      <c r="H230" s="20"/>
      <c r="I230" s="25"/>
      <c r="J230" s="20"/>
      <c r="K230" s="20"/>
      <c r="L230" s="20"/>
      <c r="M230" s="20"/>
      <c r="N230" s="20"/>
      <c r="O230" s="20"/>
      <c r="P230" s="20"/>
      <c r="Q230" s="20"/>
      <c r="R230" s="20"/>
      <c r="S230" s="20"/>
      <c r="T230" s="20"/>
      <c r="U230" s="20"/>
      <c r="V230" s="20"/>
      <c r="W230" s="20"/>
      <c r="X230" s="20"/>
      <c r="Y230" s="20"/>
      <c r="Z230" s="20"/>
      <c r="AA230" s="20"/>
      <c r="AB230" s="20"/>
      <c r="AC230" s="20"/>
      <c r="AD230" s="20"/>
    </row>
    <row r="231" spans="1:30" ht="15.75" customHeight="1">
      <c r="A231" s="20"/>
      <c r="B231" s="25"/>
      <c r="C231" s="25"/>
      <c r="D231" s="20"/>
      <c r="E231" s="20"/>
      <c r="F231" s="20"/>
      <c r="G231" s="20"/>
      <c r="H231" s="20"/>
      <c r="I231" s="25"/>
      <c r="J231" s="20"/>
      <c r="K231" s="20"/>
      <c r="L231" s="20"/>
      <c r="M231" s="20"/>
      <c r="N231" s="20"/>
      <c r="O231" s="20"/>
      <c r="P231" s="20"/>
      <c r="Q231" s="20"/>
      <c r="R231" s="20"/>
      <c r="S231" s="20"/>
      <c r="T231" s="20"/>
      <c r="U231" s="20"/>
      <c r="V231" s="20"/>
      <c r="W231" s="20"/>
      <c r="X231" s="20"/>
      <c r="Y231" s="20"/>
      <c r="Z231" s="20"/>
      <c r="AA231" s="20"/>
      <c r="AB231" s="20"/>
      <c r="AC231" s="20"/>
      <c r="AD231" s="20"/>
    </row>
    <row r="232" spans="1:30" ht="15.75" customHeight="1">
      <c r="A232" s="20"/>
      <c r="B232" s="25"/>
      <c r="C232" s="25"/>
      <c r="D232" s="20"/>
      <c r="E232" s="20"/>
      <c r="F232" s="20"/>
      <c r="G232" s="20"/>
      <c r="H232" s="20"/>
      <c r="I232" s="25"/>
      <c r="J232" s="20"/>
      <c r="K232" s="20"/>
      <c r="L232" s="20"/>
      <c r="M232" s="20"/>
      <c r="N232" s="20"/>
      <c r="O232" s="20"/>
      <c r="P232" s="20"/>
      <c r="Q232" s="20"/>
      <c r="R232" s="20"/>
      <c r="S232" s="20"/>
      <c r="T232" s="20"/>
      <c r="U232" s="20"/>
      <c r="V232" s="20"/>
      <c r="W232" s="20"/>
      <c r="X232" s="20"/>
      <c r="Y232" s="20"/>
      <c r="Z232" s="20"/>
      <c r="AA232" s="20"/>
      <c r="AB232" s="20"/>
      <c r="AC232" s="20"/>
      <c r="AD232" s="20"/>
    </row>
    <row r="233" spans="1:30" ht="15.75" customHeight="1">
      <c r="A233" s="20"/>
      <c r="B233" s="25"/>
      <c r="C233" s="25"/>
      <c r="D233" s="20"/>
      <c r="E233" s="20"/>
      <c r="F233" s="20"/>
      <c r="G233" s="20"/>
      <c r="H233" s="20"/>
      <c r="I233" s="25"/>
      <c r="J233" s="20"/>
      <c r="K233" s="20"/>
      <c r="L233" s="20"/>
      <c r="M233" s="20"/>
      <c r="N233" s="20"/>
      <c r="O233" s="20"/>
      <c r="P233" s="20"/>
      <c r="Q233" s="20"/>
      <c r="R233" s="20"/>
      <c r="S233" s="20"/>
      <c r="T233" s="20"/>
      <c r="U233" s="20"/>
      <c r="V233" s="20"/>
      <c r="W233" s="20"/>
      <c r="X233" s="20"/>
      <c r="Y233" s="20"/>
      <c r="Z233" s="20"/>
      <c r="AA233" s="20"/>
      <c r="AB233" s="20"/>
      <c r="AC233" s="20"/>
      <c r="AD233" s="20"/>
    </row>
    <row r="234" spans="1:30" ht="15.75" customHeight="1">
      <c r="A234" s="20"/>
      <c r="B234" s="25"/>
      <c r="C234" s="25"/>
      <c r="D234" s="20"/>
      <c r="E234" s="20"/>
      <c r="F234" s="20"/>
      <c r="G234" s="20"/>
      <c r="H234" s="20"/>
      <c r="I234" s="25"/>
      <c r="J234" s="20"/>
      <c r="K234" s="20"/>
      <c r="L234" s="20"/>
      <c r="M234" s="20"/>
      <c r="N234" s="20"/>
      <c r="O234" s="20"/>
      <c r="P234" s="20"/>
      <c r="Q234" s="20"/>
      <c r="R234" s="20"/>
      <c r="S234" s="20"/>
      <c r="T234" s="20"/>
      <c r="U234" s="20"/>
      <c r="V234" s="20"/>
      <c r="W234" s="20"/>
      <c r="X234" s="20"/>
      <c r="Y234" s="20"/>
      <c r="Z234" s="20"/>
      <c r="AA234" s="20"/>
      <c r="AB234" s="20"/>
      <c r="AC234" s="20"/>
      <c r="AD234" s="20"/>
    </row>
    <row r="235" spans="1:30" ht="15.75" customHeight="1">
      <c r="A235" s="20"/>
      <c r="B235" s="25"/>
      <c r="C235" s="25"/>
      <c r="D235" s="20"/>
      <c r="E235" s="20"/>
      <c r="F235" s="20"/>
      <c r="G235" s="20"/>
      <c r="H235" s="20"/>
      <c r="I235" s="25"/>
      <c r="J235" s="20"/>
      <c r="K235" s="20"/>
      <c r="L235" s="20"/>
      <c r="M235" s="20"/>
      <c r="N235" s="20"/>
      <c r="O235" s="20"/>
      <c r="P235" s="20"/>
      <c r="Q235" s="20"/>
      <c r="R235" s="20"/>
      <c r="S235" s="20"/>
      <c r="T235" s="20"/>
      <c r="U235" s="20"/>
      <c r="V235" s="20"/>
      <c r="W235" s="20"/>
      <c r="X235" s="20"/>
      <c r="Y235" s="20"/>
      <c r="Z235" s="20"/>
      <c r="AA235" s="20"/>
      <c r="AB235" s="20"/>
      <c r="AC235" s="20"/>
      <c r="AD235" s="20"/>
    </row>
    <row r="236" spans="1:30" ht="15.75" customHeight="1">
      <c r="A236" s="20"/>
      <c r="B236" s="25"/>
      <c r="C236" s="25"/>
      <c r="D236" s="20"/>
      <c r="E236" s="20"/>
      <c r="F236" s="20"/>
      <c r="G236" s="20"/>
      <c r="H236" s="20"/>
      <c r="I236" s="25"/>
      <c r="J236" s="20"/>
      <c r="K236" s="20"/>
      <c r="L236" s="20"/>
      <c r="M236" s="20"/>
      <c r="N236" s="20"/>
      <c r="O236" s="20"/>
      <c r="P236" s="20"/>
      <c r="Q236" s="20"/>
      <c r="R236" s="20"/>
      <c r="S236" s="20"/>
      <c r="T236" s="20"/>
      <c r="U236" s="20"/>
      <c r="V236" s="20"/>
      <c r="W236" s="20"/>
      <c r="X236" s="20"/>
      <c r="Y236" s="20"/>
      <c r="Z236" s="20"/>
      <c r="AA236" s="20"/>
      <c r="AB236" s="20"/>
      <c r="AC236" s="20"/>
      <c r="AD236" s="20"/>
    </row>
    <row r="237" spans="1:30" ht="15.75" customHeight="1">
      <c r="A237" s="20"/>
      <c r="B237" s="25"/>
      <c r="C237" s="25"/>
      <c r="D237" s="20"/>
      <c r="E237" s="20"/>
      <c r="F237" s="20"/>
      <c r="G237" s="20"/>
      <c r="H237" s="20"/>
      <c r="I237" s="25"/>
      <c r="J237" s="20"/>
      <c r="K237" s="20"/>
      <c r="L237" s="20"/>
      <c r="M237" s="20"/>
      <c r="N237" s="20"/>
      <c r="O237" s="20"/>
      <c r="P237" s="20"/>
      <c r="Q237" s="20"/>
      <c r="R237" s="20"/>
      <c r="S237" s="20"/>
      <c r="T237" s="20"/>
      <c r="U237" s="20"/>
      <c r="V237" s="20"/>
      <c r="W237" s="20"/>
      <c r="X237" s="20"/>
      <c r="Y237" s="20"/>
      <c r="Z237" s="20"/>
      <c r="AA237" s="20"/>
      <c r="AB237" s="20"/>
      <c r="AC237" s="20"/>
      <c r="AD237" s="20"/>
    </row>
    <row r="238" spans="1:30" ht="15.75" customHeight="1">
      <c r="A238" s="20"/>
      <c r="B238" s="25"/>
      <c r="C238" s="25"/>
      <c r="D238" s="20"/>
      <c r="E238" s="20"/>
      <c r="F238" s="20"/>
      <c r="G238" s="20"/>
      <c r="H238" s="20"/>
      <c r="I238" s="25"/>
      <c r="J238" s="20"/>
      <c r="K238" s="20"/>
      <c r="L238" s="20"/>
      <c r="M238" s="20"/>
      <c r="N238" s="20"/>
      <c r="O238" s="20"/>
      <c r="P238" s="20"/>
      <c r="Q238" s="20"/>
      <c r="R238" s="20"/>
      <c r="S238" s="20"/>
      <c r="T238" s="20"/>
      <c r="U238" s="20"/>
      <c r="V238" s="20"/>
      <c r="W238" s="20"/>
      <c r="X238" s="20"/>
      <c r="Y238" s="20"/>
      <c r="Z238" s="20"/>
      <c r="AA238" s="20"/>
      <c r="AB238" s="20"/>
      <c r="AC238" s="20"/>
      <c r="AD238" s="20"/>
    </row>
    <row r="239" spans="1:30" ht="15.75" customHeight="1">
      <c r="A239" s="20"/>
      <c r="B239" s="25"/>
      <c r="C239" s="25"/>
      <c r="D239" s="20"/>
      <c r="E239" s="20"/>
      <c r="F239" s="20"/>
      <c r="G239" s="20"/>
      <c r="H239" s="20"/>
      <c r="I239" s="25"/>
      <c r="J239" s="20"/>
      <c r="K239" s="20"/>
      <c r="L239" s="20"/>
      <c r="M239" s="20"/>
      <c r="N239" s="20"/>
      <c r="O239" s="20"/>
      <c r="P239" s="20"/>
      <c r="Q239" s="20"/>
      <c r="R239" s="20"/>
      <c r="S239" s="20"/>
      <c r="T239" s="20"/>
      <c r="U239" s="20"/>
      <c r="V239" s="20"/>
      <c r="W239" s="20"/>
      <c r="X239" s="20"/>
      <c r="Y239" s="20"/>
      <c r="Z239" s="20"/>
      <c r="AA239" s="20"/>
      <c r="AB239" s="20"/>
      <c r="AC239" s="20"/>
      <c r="AD239" s="20"/>
    </row>
    <row r="240" spans="1:30" ht="15.75" customHeight="1">
      <c r="A240" s="20"/>
      <c r="B240" s="25"/>
      <c r="C240" s="25"/>
      <c r="D240" s="20"/>
      <c r="E240" s="20"/>
      <c r="F240" s="20"/>
      <c r="G240" s="20"/>
      <c r="H240" s="20"/>
      <c r="I240" s="25"/>
      <c r="J240" s="20"/>
      <c r="K240" s="20"/>
      <c r="L240" s="20"/>
      <c r="M240" s="20"/>
      <c r="N240" s="20"/>
      <c r="O240" s="20"/>
      <c r="P240" s="20"/>
      <c r="Q240" s="20"/>
      <c r="R240" s="20"/>
      <c r="S240" s="20"/>
      <c r="T240" s="20"/>
      <c r="U240" s="20"/>
      <c r="V240" s="20"/>
      <c r="W240" s="20"/>
      <c r="X240" s="20"/>
      <c r="Y240" s="20"/>
      <c r="Z240" s="20"/>
      <c r="AA240" s="20"/>
      <c r="AB240" s="20"/>
      <c r="AC240" s="20"/>
      <c r="AD240" s="20"/>
    </row>
    <row r="241" spans="1:30" ht="15.75" customHeight="1">
      <c r="A241" s="20"/>
      <c r="B241" s="25"/>
      <c r="C241" s="25"/>
      <c r="D241" s="20"/>
      <c r="E241" s="20"/>
      <c r="F241" s="20"/>
      <c r="G241" s="20"/>
      <c r="H241" s="20"/>
      <c r="I241" s="25"/>
      <c r="J241" s="20"/>
      <c r="K241" s="20"/>
      <c r="L241" s="20"/>
      <c r="M241" s="20"/>
      <c r="N241" s="20"/>
      <c r="O241" s="20"/>
      <c r="P241" s="20"/>
      <c r="Q241" s="20"/>
      <c r="R241" s="20"/>
      <c r="S241" s="20"/>
      <c r="T241" s="20"/>
      <c r="U241" s="20"/>
      <c r="V241" s="20"/>
      <c r="W241" s="20"/>
      <c r="X241" s="20"/>
      <c r="Y241" s="20"/>
      <c r="Z241" s="20"/>
      <c r="AA241" s="20"/>
      <c r="AB241" s="20"/>
      <c r="AC241" s="20"/>
      <c r="AD241" s="20"/>
    </row>
    <row r="242" spans="1:30" ht="15.75" customHeight="1">
      <c r="A242" s="20"/>
      <c r="B242" s="25"/>
      <c r="C242" s="25"/>
      <c r="D242" s="20"/>
      <c r="E242" s="20"/>
      <c r="F242" s="20"/>
      <c r="G242" s="20"/>
      <c r="H242" s="20"/>
      <c r="I242" s="25"/>
      <c r="J242" s="20"/>
      <c r="K242" s="20"/>
      <c r="L242" s="20"/>
      <c r="M242" s="20"/>
      <c r="N242" s="20"/>
      <c r="O242" s="20"/>
      <c r="P242" s="20"/>
      <c r="Q242" s="20"/>
      <c r="R242" s="20"/>
      <c r="S242" s="20"/>
      <c r="T242" s="20"/>
      <c r="U242" s="20"/>
      <c r="V242" s="20"/>
      <c r="W242" s="20"/>
      <c r="X242" s="20"/>
      <c r="Y242" s="20"/>
      <c r="Z242" s="20"/>
      <c r="AA242" s="20"/>
      <c r="AB242" s="20"/>
      <c r="AC242" s="20"/>
      <c r="AD242" s="20"/>
    </row>
    <row r="243" spans="1:30" ht="15.75" customHeight="1">
      <c r="A243" s="20"/>
      <c r="B243" s="25"/>
      <c r="C243" s="25"/>
      <c r="D243" s="20"/>
      <c r="E243" s="20"/>
      <c r="F243" s="20"/>
      <c r="G243" s="20"/>
      <c r="H243" s="20"/>
      <c r="I243" s="25"/>
      <c r="J243" s="20"/>
      <c r="K243" s="20"/>
      <c r="L243" s="20"/>
      <c r="M243" s="20"/>
      <c r="N243" s="20"/>
      <c r="O243" s="20"/>
      <c r="P243" s="20"/>
      <c r="Q243" s="20"/>
      <c r="R243" s="20"/>
      <c r="S243" s="20"/>
      <c r="T243" s="20"/>
      <c r="U243" s="20"/>
      <c r="V243" s="20"/>
      <c r="W243" s="20"/>
      <c r="X243" s="20"/>
      <c r="Y243" s="20"/>
      <c r="Z243" s="20"/>
      <c r="AA243" s="20"/>
      <c r="AB243" s="20"/>
      <c r="AC243" s="20"/>
      <c r="AD243" s="20"/>
    </row>
    <row r="244" spans="1:30" ht="15.75" customHeight="1">
      <c r="A244" s="20"/>
      <c r="B244" s="25"/>
      <c r="C244" s="25"/>
      <c r="D244" s="20"/>
      <c r="E244" s="20"/>
      <c r="F244" s="20"/>
      <c r="G244" s="20"/>
      <c r="H244" s="20"/>
      <c r="I244" s="25"/>
      <c r="J244" s="20"/>
      <c r="K244" s="20"/>
      <c r="L244" s="20"/>
      <c r="M244" s="20"/>
      <c r="N244" s="20"/>
      <c r="O244" s="20"/>
      <c r="P244" s="20"/>
      <c r="Q244" s="20"/>
      <c r="R244" s="20"/>
      <c r="S244" s="20"/>
      <c r="T244" s="20"/>
      <c r="U244" s="20"/>
      <c r="V244" s="20"/>
      <c r="W244" s="20"/>
      <c r="X244" s="20"/>
      <c r="Y244" s="20"/>
      <c r="Z244" s="20"/>
      <c r="AA244" s="20"/>
      <c r="AB244" s="20"/>
      <c r="AC244" s="20"/>
      <c r="AD244" s="20"/>
    </row>
    <row r="245" spans="1:30" ht="15.75" customHeight="1">
      <c r="A245" s="20"/>
      <c r="B245" s="25"/>
      <c r="C245" s="25"/>
      <c r="D245" s="20"/>
      <c r="E245" s="20"/>
      <c r="F245" s="20"/>
      <c r="G245" s="20"/>
      <c r="H245" s="20"/>
      <c r="I245" s="25"/>
      <c r="J245" s="20"/>
      <c r="K245" s="20"/>
      <c r="L245" s="20"/>
      <c r="M245" s="20"/>
      <c r="N245" s="20"/>
      <c r="O245" s="20"/>
      <c r="P245" s="20"/>
      <c r="Q245" s="20"/>
      <c r="R245" s="20"/>
      <c r="S245" s="20"/>
      <c r="T245" s="20"/>
      <c r="U245" s="20"/>
      <c r="V245" s="20"/>
      <c r="W245" s="20"/>
      <c r="X245" s="20"/>
      <c r="Y245" s="20"/>
      <c r="Z245" s="20"/>
      <c r="AA245" s="20"/>
      <c r="AB245" s="20"/>
      <c r="AC245" s="20"/>
      <c r="AD245" s="20"/>
    </row>
    <row r="246" spans="1:30" ht="15.75" customHeight="1">
      <c r="A246" s="20"/>
      <c r="B246" s="25"/>
      <c r="C246" s="25"/>
      <c r="D246" s="20"/>
      <c r="E246" s="20"/>
      <c r="F246" s="20"/>
      <c r="G246" s="20"/>
      <c r="H246" s="20"/>
      <c r="I246" s="25"/>
      <c r="J246" s="20"/>
      <c r="K246" s="20"/>
      <c r="L246" s="20"/>
      <c r="M246" s="20"/>
      <c r="N246" s="20"/>
      <c r="O246" s="20"/>
      <c r="P246" s="20"/>
      <c r="Q246" s="20"/>
      <c r="R246" s="20"/>
      <c r="S246" s="20"/>
      <c r="T246" s="20"/>
      <c r="U246" s="20"/>
      <c r="V246" s="20"/>
      <c r="W246" s="20"/>
      <c r="X246" s="20"/>
      <c r="Y246" s="20"/>
      <c r="Z246" s="20"/>
      <c r="AA246" s="20"/>
      <c r="AB246" s="20"/>
      <c r="AC246" s="20"/>
      <c r="AD246" s="20"/>
    </row>
    <row r="247" spans="1:30" ht="15.75" customHeight="1">
      <c r="A247" s="20"/>
      <c r="B247" s="25"/>
      <c r="C247" s="25"/>
      <c r="D247" s="20"/>
      <c r="E247" s="20"/>
      <c r="F247" s="20"/>
      <c r="G247" s="20"/>
      <c r="H247" s="20"/>
      <c r="I247" s="25"/>
      <c r="J247" s="20"/>
      <c r="K247" s="20"/>
      <c r="L247" s="20"/>
      <c r="M247" s="20"/>
      <c r="N247" s="20"/>
      <c r="O247" s="20"/>
      <c r="P247" s="20"/>
      <c r="Q247" s="20"/>
      <c r="R247" s="20"/>
      <c r="S247" s="20"/>
      <c r="T247" s="20"/>
      <c r="U247" s="20"/>
      <c r="V247" s="20"/>
      <c r="W247" s="20"/>
      <c r="X247" s="20"/>
      <c r="Y247" s="20"/>
      <c r="Z247" s="20"/>
      <c r="AA247" s="20"/>
      <c r="AB247" s="20"/>
      <c r="AC247" s="20"/>
      <c r="AD247" s="20"/>
    </row>
    <row r="248" spans="1:30" ht="15.75" customHeight="1">
      <c r="A248" s="20"/>
      <c r="B248" s="25"/>
      <c r="C248" s="25"/>
      <c r="D248" s="20"/>
      <c r="E248" s="20"/>
      <c r="F248" s="20"/>
      <c r="G248" s="20"/>
      <c r="H248" s="20"/>
      <c r="I248" s="25"/>
      <c r="J248" s="20"/>
      <c r="K248" s="20"/>
      <c r="L248" s="20"/>
      <c r="M248" s="20"/>
      <c r="N248" s="20"/>
      <c r="O248" s="20"/>
      <c r="P248" s="20"/>
      <c r="Q248" s="20"/>
      <c r="R248" s="20"/>
      <c r="S248" s="20"/>
      <c r="T248" s="20"/>
      <c r="U248" s="20"/>
      <c r="V248" s="20"/>
      <c r="W248" s="20"/>
      <c r="X248" s="20"/>
      <c r="Y248" s="20"/>
      <c r="Z248" s="20"/>
      <c r="AA248" s="20"/>
      <c r="AB248" s="20"/>
      <c r="AC248" s="20"/>
      <c r="AD248" s="20"/>
    </row>
    <row r="249" spans="1:30" ht="15.75" customHeight="1">
      <c r="A249" s="20"/>
      <c r="B249" s="25"/>
      <c r="C249" s="25"/>
      <c r="D249" s="20"/>
      <c r="E249" s="20"/>
      <c r="F249" s="20"/>
      <c r="G249" s="20"/>
      <c r="H249" s="20"/>
      <c r="I249" s="25"/>
      <c r="J249" s="20"/>
      <c r="K249" s="20"/>
      <c r="L249" s="20"/>
      <c r="M249" s="20"/>
      <c r="N249" s="20"/>
      <c r="O249" s="20"/>
      <c r="P249" s="20"/>
      <c r="Q249" s="20"/>
      <c r="R249" s="20"/>
      <c r="S249" s="20"/>
      <c r="T249" s="20"/>
      <c r="U249" s="20"/>
      <c r="V249" s="20"/>
      <c r="W249" s="20"/>
      <c r="X249" s="20"/>
      <c r="Y249" s="20"/>
      <c r="Z249" s="20"/>
      <c r="AA249" s="20"/>
      <c r="AB249" s="20"/>
      <c r="AC249" s="20"/>
      <c r="AD249" s="20"/>
    </row>
    <row r="250" spans="1:30" ht="15.75" customHeight="1">
      <c r="A250" s="20"/>
      <c r="B250" s="25"/>
      <c r="C250" s="25"/>
      <c r="D250" s="20"/>
      <c r="E250" s="20"/>
      <c r="F250" s="20"/>
      <c r="G250" s="20"/>
      <c r="H250" s="20"/>
      <c r="I250" s="25"/>
      <c r="J250" s="20"/>
      <c r="K250" s="20"/>
      <c r="L250" s="20"/>
      <c r="M250" s="20"/>
      <c r="N250" s="20"/>
      <c r="O250" s="20"/>
      <c r="P250" s="20"/>
      <c r="Q250" s="20"/>
      <c r="R250" s="20"/>
      <c r="S250" s="20"/>
      <c r="T250" s="20"/>
      <c r="U250" s="20"/>
      <c r="V250" s="20"/>
      <c r="W250" s="20"/>
      <c r="X250" s="20"/>
      <c r="Y250" s="20"/>
      <c r="Z250" s="20"/>
      <c r="AA250" s="20"/>
      <c r="AB250" s="20"/>
      <c r="AC250" s="20"/>
      <c r="AD250" s="20"/>
    </row>
    <row r="251" spans="1:30" ht="15.75" customHeight="1">
      <c r="A251" s="20"/>
      <c r="B251" s="25"/>
      <c r="C251" s="25"/>
      <c r="D251" s="20"/>
      <c r="E251" s="20"/>
      <c r="F251" s="20"/>
      <c r="G251" s="20"/>
      <c r="H251" s="20"/>
      <c r="I251" s="25"/>
      <c r="J251" s="20"/>
      <c r="K251" s="20"/>
      <c r="L251" s="20"/>
      <c r="M251" s="20"/>
      <c r="N251" s="20"/>
      <c r="O251" s="20"/>
      <c r="P251" s="20"/>
      <c r="Q251" s="20"/>
      <c r="R251" s="20"/>
      <c r="S251" s="20"/>
      <c r="T251" s="20"/>
      <c r="U251" s="20"/>
      <c r="V251" s="20"/>
      <c r="W251" s="20"/>
      <c r="X251" s="20"/>
      <c r="Y251" s="20"/>
      <c r="Z251" s="20"/>
      <c r="AA251" s="20"/>
      <c r="AB251" s="20"/>
      <c r="AC251" s="20"/>
      <c r="AD251" s="20"/>
    </row>
    <row r="252" spans="1:30" ht="15.75" customHeight="1">
      <c r="A252" s="20"/>
      <c r="B252" s="25"/>
      <c r="C252" s="25"/>
      <c r="D252" s="20"/>
      <c r="E252" s="20"/>
      <c r="F252" s="20"/>
      <c r="G252" s="20"/>
      <c r="H252" s="20"/>
      <c r="I252" s="25"/>
      <c r="J252" s="20"/>
      <c r="K252" s="20"/>
      <c r="L252" s="20"/>
      <c r="M252" s="20"/>
      <c r="N252" s="20"/>
      <c r="O252" s="20"/>
      <c r="P252" s="20"/>
      <c r="Q252" s="20"/>
      <c r="R252" s="20"/>
      <c r="S252" s="20"/>
      <c r="T252" s="20"/>
      <c r="U252" s="20"/>
      <c r="V252" s="20"/>
      <c r="W252" s="20"/>
      <c r="X252" s="20"/>
      <c r="Y252" s="20"/>
      <c r="Z252" s="20"/>
      <c r="AA252" s="20"/>
      <c r="AB252" s="20"/>
      <c r="AC252" s="20"/>
      <c r="AD252" s="20"/>
    </row>
    <row r="253" spans="1:30" ht="15.75" customHeight="1">
      <c r="A253" s="20"/>
      <c r="B253" s="25"/>
      <c r="C253" s="25"/>
      <c r="D253" s="20"/>
      <c r="E253" s="20"/>
      <c r="F253" s="20"/>
      <c r="G253" s="20"/>
      <c r="H253" s="20"/>
      <c r="I253" s="25"/>
      <c r="J253" s="20"/>
      <c r="K253" s="20"/>
      <c r="L253" s="20"/>
      <c r="M253" s="20"/>
      <c r="N253" s="20"/>
      <c r="O253" s="20"/>
      <c r="P253" s="20"/>
      <c r="Q253" s="20"/>
      <c r="R253" s="20"/>
      <c r="S253" s="20"/>
      <c r="T253" s="20"/>
      <c r="U253" s="20"/>
      <c r="V253" s="20"/>
      <c r="W253" s="20"/>
      <c r="X253" s="20"/>
      <c r="Y253" s="20"/>
      <c r="Z253" s="20"/>
      <c r="AA253" s="20"/>
      <c r="AB253" s="20"/>
      <c r="AC253" s="20"/>
      <c r="AD253" s="20"/>
    </row>
    <row r="254" spans="1:30" ht="15.75" customHeight="1">
      <c r="A254" s="20"/>
      <c r="B254" s="25"/>
      <c r="C254" s="25"/>
      <c r="D254" s="20"/>
      <c r="E254" s="20"/>
      <c r="F254" s="20"/>
      <c r="G254" s="20"/>
      <c r="H254" s="20"/>
      <c r="I254" s="25"/>
      <c r="J254" s="20"/>
      <c r="K254" s="20"/>
      <c r="L254" s="20"/>
      <c r="M254" s="20"/>
      <c r="N254" s="20"/>
      <c r="O254" s="20"/>
      <c r="P254" s="20"/>
      <c r="Q254" s="20"/>
      <c r="R254" s="20"/>
      <c r="S254" s="20"/>
      <c r="T254" s="20"/>
      <c r="U254" s="20"/>
      <c r="V254" s="20"/>
      <c r="W254" s="20"/>
      <c r="X254" s="20"/>
      <c r="Y254" s="20"/>
      <c r="Z254" s="20"/>
      <c r="AA254" s="20"/>
      <c r="AB254" s="20"/>
      <c r="AC254" s="20"/>
      <c r="AD254" s="20"/>
    </row>
    <row r="255" spans="1:30" ht="15.75" customHeight="1">
      <c r="A255" s="20"/>
      <c r="B255" s="25"/>
      <c r="C255" s="25"/>
      <c r="D255" s="20"/>
      <c r="E255" s="20"/>
      <c r="F255" s="20"/>
      <c r="G255" s="20"/>
      <c r="H255" s="20"/>
      <c r="I255" s="25"/>
      <c r="J255" s="20"/>
      <c r="K255" s="20"/>
      <c r="L255" s="20"/>
      <c r="M255" s="20"/>
      <c r="N255" s="20"/>
      <c r="O255" s="20"/>
      <c r="P255" s="20"/>
      <c r="Q255" s="20"/>
      <c r="R255" s="20"/>
      <c r="S255" s="20"/>
      <c r="T255" s="20"/>
      <c r="U255" s="20"/>
      <c r="V255" s="20"/>
      <c r="W255" s="20"/>
      <c r="X255" s="20"/>
      <c r="Y255" s="20"/>
      <c r="Z255" s="20"/>
      <c r="AA255" s="20"/>
      <c r="AB255" s="20"/>
      <c r="AC255" s="20"/>
      <c r="AD255" s="20"/>
    </row>
    <row r="256" spans="1:30" ht="15.75" customHeight="1">
      <c r="A256" s="20"/>
      <c r="B256" s="25"/>
      <c r="C256" s="25"/>
      <c r="D256" s="20"/>
      <c r="E256" s="20"/>
      <c r="F256" s="20"/>
      <c r="G256" s="20"/>
      <c r="H256" s="20"/>
      <c r="I256" s="25"/>
      <c r="J256" s="20"/>
      <c r="K256" s="20"/>
      <c r="L256" s="20"/>
      <c r="M256" s="20"/>
      <c r="N256" s="20"/>
      <c r="O256" s="20"/>
      <c r="P256" s="20"/>
      <c r="Q256" s="20"/>
      <c r="R256" s="20"/>
      <c r="S256" s="20"/>
      <c r="T256" s="20"/>
      <c r="U256" s="20"/>
      <c r="V256" s="20"/>
      <c r="W256" s="20"/>
      <c r="X256" s="20"/>
      <c r="Y256" s="20"/>
      <c r="Z256" s="20"/>
      <c r="AA256" s="20"/>
      <c r="AB256" s="20"/>
      <c r="AC256" s="20"/>
      <c r="AD256" s="20"/>
    </row>
    <row r="257" spans="1:30" ht="15.75" customHeight="1">
      <c r="A257" s="20"/>
      <c r="B257" s="25"/>
      <c r="C257" s="25"/>
      <c r="D257" s="20"/>
      <c r="E257" s="20"/>
      <c r="F257" s="20"/>
      <c r="G257" s="20"/>
      <c r="H257" s="20"/>
      <c r="I257" s="25"/>
      <c r="J257" s="20"/>
      <c r="K257" s="20"/>
      <c r="L257" s="20"/>
      <c r="M257" s="20"/>
      <c r="N257" s="20"/>
      <c r="O257" s="20"/>
      <c r="P257" s="20"/>
      <c r="Q257" s="20"/>
      <c r="R257" s="20"/>
      <c r="S257" s="20"/>
      <c r="T257" s="20"/>
      <c r="U257" s="20"/>
      <c r="V257" s="20"/>
      <c r="W257" s="20"/>
      <c r="X257" s="20"/>
      <c r="Y257" s="20"/>
      <c r="Z257" s="20"/>
      <c r="AA257" s="20"/>
      <c r="AB257" s="20"/>
      <c r="AC257" s="20"/>
      <c r="AD257" s="20"/>
    </row>
    <row r="258" spans="1:30" ht="15.75" customHeight="1">
      <c r="A258" s="20"/>
      <c r="B258" s="25"/>
      <c r="C258" s="25"/>
      <c r="D258" s="20"/>
      <c r="E258" s="20"/>
      <c r="F258" s="20"/>
      <c r="G258" s="20"/>
      <c r="H258" s="20"/>
      <c r="I258" s="25"/>
      <c r="J258" s="20"/>
      <c r="K258" s="20"/>
      <c r="L258" s="20"/>
      <c r="M258" s="20"/>
      <c r="N258" s="20"/>
      <c r="O258" s="20"/>
      <c r="P258" s="20"/>
      <c r="Q258" s="20"/>
      <c r="R258" s="20"/>
      <c r="S258" s="20"/>
      <c r="T258" s="20"/>
      <c r="U258" s="20"/>
      <c r="V258" s="20"/>
      <c r="W258" s="20"/>
      <c r="X258" s="20"/>
      <c r="Y258" s="20"/>
      <c r="Z258" s="20"/>
      <c r="AA258" s="20"/>
      <c r="AB258" s="20"/>
      <c r="AC258" s="20"/>
      <c r="AD258" s="20"/>
    </row>
    <row r="259" spans="1:30" ht="15.75" customHeight="1">
      <c r="A259" s="20"/>
      <c r="B259" s="25"/>
      <c r="C259" s="25"/>
      <c r="D259" s="20"/>
      <c r="E259" s="20"/>
      <c r="F259" s="20"/>
      <c r="G259" s="20"/>
      <c r="H259" s="20"/>
      <c r="I259" s="25"/>
      <c r="J259" s="20"/>
      <c r="K259" s="20"/>
      <c r="L259" s="20"/>
      <c r="M259" s="20"/>
      <c r="N259" s="20"/>
      <c r="O259" s="20"/>
      <c r="P259" s="20"/>
      <c r="Q259" s="20"/>
      <c r="R259" s="20"/>
      <c r="S259" s="20"/>
      <c r="T259" s="20"/>
      <c r="U259" s="20"/>
      <c r="V259" s="20"/>
      <c r="W259" s="20"/>
      <c r="X259" s="20"/>
      <c r="Y259" s="20"/>
      <c r="Z259" s="20"/>
      <c r="AA259" s="20"/>
      <c r="AB259" s="20"/>
      <c r="AC259" s="20"/>
      <c r="AD259" s="20"/>
    </row>
    <row r="260" spans="1:30" ht="15.75" customHeight="1">
      <c r="A260" s="20"/>
      <c r="B260" s="25"/>
      <c r="C260" s="25"/>
      <c r="D260" s="20"/>
      <c r="E260" s="20"/>
      <c r="F260" s="20"/>
      <c r="G260" s="20"/>
      <c r="H260" s="20"/>
      <c r="I260" s="25"/>
      <c r="J260" s="20"/>
      <c r="K260" s="20"/>
      <c r="L260" s="20"/>
      <c r="M260" s="20"/>
      <c r="N260" s="20"/>
      <c r="O260" s="20"/>
      <c r="P260" s="20"/>
      <c r="Q260" s="20"/>
      <c r="R260" s="20"/>
      <c r="S260" s="20"/>
      <c r="T260" s="20"/>
      <c r="U260" s="20"/>
      <c r="V260" s="20"/>
      <c r="W260" s="20"/>
      <c r="X260" s="20"/>
      <c r="Y260" s="20"/>
      <c r="Z260" s="20"/>
      <c r="AA260" s="20"/>
      <c r="AB260" s="20"/>
      <c r="AC260" s="20"/>
      <c r="AD260" s="20"/>
    </row>
    <row r="261" spans="1:30" ht="15.75" customHeight="1">
      <c r="A261" s="20"/>
      <c r="B261" s="25"/>
      <c r="C261" s="25"/>
      <c r="D261" s="20"/>
      <c r="E261" s="20"/>
      <c r="F261" s="20"/>
      <c r="G261" s="20"/>
      <c r="H261" s="20"/>
      <c r="I261" s="25"/>
      <c r="J261" s="20"/>
      <c r="K261" s="20"/>
      <c r="L261" s="20"/>
      <c r="M261" s="20"/>
      <c r="N261" s="20"/>
      <c r="O261" s="20"/>
      <c r="P261" s="20"/>
      <c r="Q261" s="20"/>
      <c r="R261" s="20"/>
      <c r="S261" s="20"/>
      <c r="T261" s="20"/>
      <c r="U261" s="20"/>
      <c r="V261" s="20"/>
      <c r="W261" s="20"/>
      <c r="X261" s="20"/>
      <c r="Y261" s="20"/>
      <c r="Z261" s="20"/>
      <c r="AA261" s="20"/>
      <c r="AB261" s="20"/>
      <c r="AC261" s="20"/>
      <c r="AD261" s="20"/>
    </row>
    <row r="262" spans="1:30" ht="15.75" customHeight="1">
      <c r="A262" s="20"/>
      <c r="B262" s="25"/>
      <c r="C262" s="25"/>
      <c r="D262" s="20"/>
      <c r="E262" s="20"/>
      <c r="F262" s="20"/>
      <c r="G262" s="20"/>
      <c r="H262" s="20"/>
      <c r="I262" s="25"/>
      <c r="J262" s="20"/>
      <c r="K262" s="20"/>
      <c r="L262" s="20"/>
      <c r="M262" s="20"/>
      <c r="N262" s="20"/>
      <c r="O262" s="20"/>
      <c r="P262" s="20"/>
      <c r="Q262" s="20"/>
      <c r="R262" s="20"/>
      <c r="S262" s="20"/>
      <c r="T262" s="20"/>
      <c r="U262" s="20"/>
      <c r="V262" s="20"/>
      <c r="W262" s="20"/>
      <c r="X262" s="20"/>
      <c r="Y262" s="20"/>
      <c r="Z262" s="20"/>
      <c r="AA262" s="20"/>
      <c r="AB262" s="20"/>
      <c r="AC262" s="20"/>
      <c r="AD262" s="20"/>
    </row>
    <row r="263" spans="1:30" ht="15.75" customHeight="1">
      <c r="A263" s="20"/>
      <c r="B263" s="25"/>
      <c r="C263" s="25"/>
      <c r="D263" s="20"/>
      <c r="E263" s="20"/>
      <c r="F263" s="20"/>
      <c r="G263" s="20"/>
      <c r="H263" s="20"/>
      <c r="I263" s="25"/>
      <c r="J263" s="20"/>
      <c r="K263" s="20"/>
      <c r="L263" s="20"/>
      <c r="M263" s="20"/>
      <c r="N263" s="20"/>
      <c r="O263" s="20"/>
      <c r="P263" s="20"/>
      <c r="Q263" s="20"/>
      <c r="R263" s="20"/>
      <c r="S263" s="20"/>
      <c r="T263" s="20"/>
      <c r="U263" s="20"/>
      <c r="V263" s="20"/>
      <c r="W263" s="20"/>
      <c r="X263" s="20"/>
      <c r="Y263" s="20"/>
      <c r="Z263" s="20"/>
      <c r="AA263" s="20"/>
      <c r="AB263" s="20"/>
      <c r="AC263" s="20"/>
      <c r="AD263" s="20"/>
    </row>
    <row r="264" spans="1:30" ht="15.75" customHeight="1">
      <c r="A264" s="20"/>
      <c r="B264" s="25"/>
      <c r="C264" s="25"/>
      <c r="D264" s="20"/>
      <c r="E264" s="20"/>
      <c r="F264" s="20"/>
      <c r="G264" s="20"/>
      <c r="H264" s="20"/>
      <c r="I264" s="25"/>
      <c r="J264" s="20"/>
      <c r="K264" s="20"/>
      <c r="L264" s="20"/>
      <c r="M264" s="20"/>
      <c r="N264" s="20"/>
      <c r="O264" s="20"/>
      <c r="P264" s="20"/>
      <c r="Q264" s="20"/>
      <c r="R264" s="20"/>
      <c r="S264" s="20"/>
      <c r="T264" s="20"/>
      <c r="U264" s="20"/>
      <c r="V264" s="20"/>
      <c r="W264" s="20"/>
      <c r="X264" s="20"/>
      <c r="Y264" s="20"/>
      <c r="Z264" s="20"/>
      <c r="AA264" s="20"/>
      <c r="AB264" s="20"/>
      <c r="AC264" s="20"/>
      <c r="AD264" s="20"/>
    </row>
    <row r="265" spans="1:30" ht="15.75" customHeight="1">
      <c r="A265" s="20"/>
      <c r="B265" s="25"/>
      <c r="C265" s="25"/>
      <c r="D265" s="20"/>
      <c r="E265" s="20"/>
      <c r="F265" s="20"/>
      <c r="G265" s="20"/>
      <c r="H265" s="20"/>
      <c r="I265" s="25"/>
      <c r="J265" s="20"/>
      <c r="K265" s="20"/>
      <c r="L265" s="20"/>
      <c r="M265" s="20"/>
      <c r="N265" s="20"/>
      <c r="O265" s="20"/>
      <c r="P265" s="20"/>
      <c r="Q265" s="20"/>
      <c r="R265" s="20"/>
      <c r="S265" s="20"/>
      <c r="T265" s="20"/>
      <c r="U265" s="20"/>
      <c r="V265" s="20"/>
      <c r="W265" s="20"/>
      <c r="X265" s="20"/>
      <c r="Y265" s="20"/>
      <c r="Z265" s="20"/>
      <c r="AA265" s="20"/>
      <c r="AB265" s="20"/>
      <c r="AC265" s="20"/>
      <c r="AD265" s="20"/>
    </row>
    <row r="266" spans="1:30" ht="15.75" customHeight="1">
      <c r="A266" s="20"/>
      <c r="B266" s="25"/>
      <c r="C266" s="25"/>
      <c r="D266" s="20"/>
      <c r="E266" s="20"/>
      <c r="F266" s="20"/>
      <c r="G266" s="20"/>
      <c r="H266" s="20"/>
      <c r="I266" s="25"/>
      <c r="J266" s="20"/>
      <c r="K266" s="20"/>
      <c r="L266" s="20"/>
      <c r="M266" s="20"/>
      <c r="N266" s="20"/>
      <c r="O266" s="20"/>
      <c r="P266" s="20"/>
      <c r="Q266" s="20"/>
      <c r="R266" s="20"/>
      <c r="S266" s="20"/>
      <c r="T266" s="20"/>
      <c r="U266" s="20"/>
      <c r="V266" s="20"/>
      <c r="W266" s="20"/>
      <c r="X266" s="20"/>
      <c r="Y266" s="20"/>
      <c r="Z266" s="20"/>
      <c r="AA266" s="20"/>
      <c r="AB266" s="20"/>
      <c r="AC266" s="20"/>
      <c r="AD266" s="20"/>
    </row>
    <row r="267" spans="1:30" ht="15.75" customHeight="1">
      <c r="A267" s="20"/>
      <c r="B267" s="25"/>
      <c r="C267" s="25"/>
      <c r="D267" s="20"/>
      <c r="E267" s="20"/>
      <c r="F267" s="20"/>
      <c r="G267" s="20"/>
      <c r="H267" s="20"/>
      <c r="I267" s="25"/>
      <c r="J267" s="20"/>
      <c r="K267" s="20"/>
      <c r="L267" s="20"/>
      <c r="M267" s="20"/>
      <c r="N267" s="20"/>
      <c r="O267" s="20"/>
      <c r="P267" s="20"/>
      <c r="Q267" s="20"/>
      <c r="R267" s="20"/>
      <c r="S267" s="20"/>
      <c r="T267" s="20"/>
      <c r="U267" s="20"/>
      <c r="V267" s="20"/>
      <c r="W267" s="20"/>
      <c r="X267" s="20"/>
      <c r="Y267" s="20"/>
      <c r="Z267" s="20"/>
      <c r="AA267" s="20"/>
      <c r="AB267" s="20"/>
      <c r="AC267" s="20"/>
      <c r="AD267" s="20"/>
    </row>
    <row r="268" spans="1:30" ht="15.75" customHeight="1">
      <c r="A268" s="20"/>
      <c r="B268" s="25"/>
      <c r="C268" s="25"/>
      <c r="D268" s="20"/>
      <c r="E268" s="20"/>
      <c r="F268" s="20"/>
      <c r="G268" s="20"/>
      <c r="H268" s="20"/>
      <c r="I268" s="25"/>
      <c r="J268" s="20"/>
      <c r="K268" s="20"/>
      <c r="L268" s="20"/>
      <c r="M268" s="20"/>
      <c r="N268" s="20"/>
      <c r="O268" s="20"/>
      <c r="P268" s="20"/>
      <c r="Q268" s="20"/>
      <c r="R268" s="20"/>
      <c r="S268" s="20"/>
      <c r="T268" s="20"/>
      <c r="U268" s="20"/>
      <c r="V268" s="20"/>
      <c r="W268" s="20"/>
      <c r="X268" s="20"/>
      <c r="Y268" s="20"/>
      <c r="Z268" s="20"/>
      <c r="AA268" s="20"/>
      <c r="AB268" s="20"/>
      <c r="AC268" s="20"/>
      <c r="AD268" s="20"/>
    </row>
    <row r="269" spans="1:30" ht="15.75" customHeight="1">
      <c r="A269" s="20"/>
      <c r="B269" s="25"/>
      <c r="C269" s="25"/>
      <c r="D269" s="20"/>
      <c r="E269" s="20"/>
      <c r="F269" s="20"/>
      <c r="G269" s="20"/>
      <c r="H269" s="20"/>
      <c r="I269" s="25"/>
      <c r="J269" s="20"/>
      <c r="K269" s="20"/>
      <c r="L269" s="20"/>
      <c r="M269" s="20"/>
      <c r="N269" s="20"/>
      <c r="O269" s="20"/>
      <c r="P269" s="20"/>
      <c r="Q269" s="20"/>
      <c r="R269" s="20"/>
      <c r="S269" s="20"/>
      <c r="T269" s="20"/>
      <c r="U269" s="20"/>
      <c r="V269" s="20"/>
      <c r="W269" s="20"/>
      <c r="X269" s="20"/>
      <c r="Y269" s="20"/>
      <c r="Z269" s="20"/>
      <c r="AA269" s="20"/>
      <c r="AB269" s="20"/>
      <c r="AC269" s="20"/>
      <c r="AD269" s="20"/>
    </row>
    <row r="270" spans="1:30" ht="15.75" customHeight="1">
      <c r="A270" s="20"/>
      <c r="B270" s="25"/>
      <c r="C270" s="25"/>
      <c r="D270" s="20"/>
      <c r="E270" s="20"/>
      <c r="F270" s="20"/>
      <c r="G270" s="20"/>
      <c r="H270" s="20"/>
      <c r="I270" s="25"/>
      <c r="J270" s="20"/>
      <c r="K270" s="20"/>
      <c r="L270" s="20"/>
      <c r="M270" s="20"/>
      <c r="N270" s="20"/>
      <c r="O270" s="20"/>
      <c r="P270" s="20"/>
      <c r="Q270" s="20"/>
      <c r="R270" s="20"/>
      <c r="S270" s="20"/>
      <c r="T270" s="20"/>
      <c r="U270" s="20"/>
      <c r="V270" s="20"/>
      <c r="W270" s="20"/>
      <c r="X270" s="20"/>
      <c r="Y270" s="20"/>
      <c r="Z270" s="20"/>
      <c r="AA270" s="20"/>
      <c r="AB270" s="20"/>
      <c r="AC270" s="20"/>
      <c r="AD270" s="20"/>
    </row>
    <row r="271" spans="1:30" ht="15.75" customHeight="1">
      <c r="A271" s="20"/>
      <c r="B271" s="25"/>
      <c r="C271" s="25"/>
      <c r="D271" s="20"/>
      <c r="E271" s="20"/>
      <c r="F271" s="20"/>
      <c r="G271" s="20"/>
      <c r="H271" s="20"/>
      <c r="I271" s="25"/>
      <c r="J271" s="20"/>
      <c r="K271" s="20"/>
      <c r="L271" s="20"/>
      <c r="M271" s="20"/>
      <c r="N271" s="20"/>
      <c r="O271" s="20"/>
      <c r="P271" s="20"/>
      <c r="Q271" s="20"/>
      <c r="R271" s="20"/>
      <c r="S271" s="20"/>
      <c r="T271" s="20"/>
      <c r="U271" s="20"/>
      <c r="V271" s="20"/>
      <c r="W271" s="20"/>
      <c r="X271" s="20"/>
      <c r="Y271" s="20"/>
      <c r="Z271" s="20"/>
      <c r="AA271" s="20"/>
      <c r="AB271" s="20"/>
      <c r="AC271" s="20"/>
      <c r="AD271" s="20"/>
    </row>
    <row r="272" spans="1:30" ht="15.75" customHeight="1">
      <c r="A272" s="20"/>
      <c r="B272" s="25"/>
      <c r="C272" s="25"/>
      <c r="D272" s="20"/>
      <c r="E272" s="20"/>
      <c r="F272" s="20"/>
      <c r="G272" s="20"/>
      <c r="H272" s="20"/>
      <c r="I272" s="25"/>
      <c r="J272" s="20"/>
      <c r="K272" s="20"/>
      <c r="L272" s="20"/>
      <c r="M272" s="20"/>
      <c r="N272" s="20"/>
      <c r="O272" s="20"/>
      <c r="P272" s="20"/>
      <c r="Q272" s="20"/>
      <c r="R272" s="20"/>
      <c r="S272" s="20"/>
      <c r="T272" s="20"/>
      <c r="U272" s="20"/>
      <c r="V272" s="20"/>
      <c r="W272" s="20"/>
      <c r="X272" s="20"/>
      <c r="Y272" s="20"/>
      <c r="Z272" s="20"/>
      <c r="AA272" s="20"/>
      <c r="AB272" s="20"/>
      <c r="AC272" s="20"/>
      <c r="AD272" s="20"/>
    </row>
    <row r="273" spans="1:30" ht="15.75" customHeight="1">
      <c r="A273" s="20"/>
      <c r="B273" s="25"/>
      <c r="C273" s="25"/>
      <c r="D273" s="20"/>
      <c r="E273" s="20"/>
      <c r="F273" s="20"/>
      <c r="G273" s="20"/>
      <c r="H273" s="20"/>
      <c r="I273" s="25"/>
      <c r="J273" s="20"/>
      <c r="K273" s="20"/>
      <c r="L273" s="20"/>
      <c r="M273" s="20"/>
      <c r="N273" s="20"/>
      <c r="O273" s="20"/>
      <c r="P273" s="20"/>
      <c r="Q273" s="20"/>
      <c r="R273" s="20"/>
      <c r="S273" s="20"/>
      <c r="T273" s="20"/>
      <c r="U273" s="20"/>
      <c r="V273" s="20"/>
      <c r="W273" s="20"/>
      <c r="X273" s="20"/>
      <c r="Y273" s="20"/>
      <c r="Z273" s="20"/>
      <c r="AA273" s="20"/>
      <c r="AB273" s="20"/>
      <c r="AC273" s="20"/>
      <c r="AD273" s="20"/>
    </row>
    <row r="274" spans="1:30" ht="15.75" customHeight="1">
      <c r="A274" s="20"/>
      <c r="B274" s="25"/>
      <c r="C274" s="25"/>
      <c r="D274" s="20"/>
      <c r="E274" s="20"/>
      <c r="F274" s="20"/>
      <c r="G274" s="20"/>
      <c r="H274" s="20"/>
      <c r="I274" s="25"/>
      <c r="J274" s="20"/>
      <c r="K274" s="20"/>
      <c r="L274" s="20"/>
      <c r="M274" s="20"/>
      <c r="N274" s="20"/>
      <c r="O274" s="20"/>
      <c r="P274" s="20"/>
      <c r="Q274" s="20"/>
      <c r="R274" s="20"/>
      <c r="S274" s="20"/>
      <c r="T274" s="20"/>
      <c r="U274" s="20"/>
      <c r="V274" s="20"/>
      <c r="W274" s="20"/>
      <c r="X274" s="20"/>
      <c r="Y274" s="20"/>
      <c r="Z274" s="20"/>
      <c r="AA274" s="20"/>
      <c r="AB274" s="20"/>
      <c r="AC274" s="20"/>
      <c r="AD274" s="20"/>
    </row>
    <row r="275" spans="1:30" ht="15.75" customHeight="1">
      <c r="A275" s="20"/>
      <c r="B275" s="25"/>
      <c r="C275" s="25"/>
      <c r="D275" s="20"/>
      <c r="E275" s="20"/>
      <c r="F275" s="20"/>
      <c r="G275" s="20"/>
      <c r="H275" s="20"/>
      <c r="I275" s="25"/>
      <c r="J275" s="20"/>
      <c r="K275" s="20"/>
      <c r="L275" s="20"/>
      <c r="M275" s="20"/>
      <c r="N275" s="20"/>
      <c r="O275" s="20"/>
      <c r="P275" s="20"/>
      <c r="Q275" s="20"/>
      <c r="R275" s="20"/>
      <c r="S275" s="20"/>
      <c r="T275" s="20"/>
      <c r="U275" s="20"/>
      <c r="V275" s="20"/>
      <c r="W275" s="20"/>
      <c r="X275" s="20"/>
      <c r="Y275" s="20"/>
      <c r="Z275" s="20"/>
      <c r="AA275" s="20"/>
      <c r="AB275" s="20"/>
      <c r="AC275" s="20"/>
      <c r="AD275" s="20"/>
    </row>
    <row r="276" spans="1:30" ht="15.75" customHeight="1">
      <c r="A276" s="20"/>
      <c r="B276" s="25"/>
      <c r="C276" s="25"/>
      <c r="D276" s="20"/>
      <c r="E276" s="20"/>
      <c r="F276" s="20"/>
      <c r="G276" s="20"/>
      <c r="H276" s="20"/>
      <c r="I276" s="25"/>
      <c r="J276" s="20"/>
      <c r="K276" s="20"/>
      <c r="L276" s="20"/>
      <c r="M276" s="20"/>
      <c r="N276" s="20"/>
      <c r="O276" s="20"/>
      <c r="P276" s="20"/>
      <c r="Q276" s="20"/>
      <c r="R276" s="20"/>
      <c r="S276" s="20"/>
      <c r="T276" s="20"/>
      <c r="U276" s="20"/>
      <c r="V276" s="20"/>
      <c r="W276" s="20"/>
      <c r="X276" s="20"/>
      <c r="Y276" s="20"/>
      <c r="Z276" s="20"/>
      <c r="AA276" s="20"/>
      <c r="AB276" s="20"/>
      <c r="AC276" s="20"/>
      <c r="AD276" s="20"/>
    </row>
    <row r="277" spans="1:30" ht="15.75" customHeight="1">
      <c r="A277" s="20"/>
      <c r="B277" s="25"/>
      <c r="C277" s="25"/>
      <c r="D277" s="20"/>
      <c r="E277" s="20"/>
      <c r="F277" s="20"/>
      <c r="G277" s="20"/>
      <c r="H277" s="20"/>
      <c r="I277" s="25"/>
      <c r="J277" s="20"/>
      <c r="K277" s="20"/>
      <c r="L277" s="20"/>
      <c r="M277" s="20"/>
      <c r="N277" s="20"/>
      <c r="O277" s="20"/>
      <c r="P277" s="20"/>
      <c r="Q277" s="20"/>
      <c r="R277" s="20"/>
      <c r="S277" s="20"/>
      <c r="T277" s="20"/>
      <c r="U277" s="20"/>
      <c r="V277" s="20"/>
      <c r="W277" s="20"/>
      <c r="X277" s="20"/>
      <c r="Y277" s="20"/>
      <c r="Z277" s="20"/>
      <c r="AA277" s="20"/>
      <c r="AB277" s="20"/>
      <c r="AC277" s="20"/>
      <c r="AD277" s="20"/>
    </row>
    <row r="278" spans="1:30" ht="15.75" customHeight="1">
      <c r="A278" s="20"/>
      <c r="B278" s="25"/>
      <c r="C278" s="25"/>
      <c r="D278" s="20"/>
      <c r="E278" s="20"/>
      <c r="F278" s="20"/>
      <c r="G278" s="20"/>
      <c r="H278" s="20"/>
      <c r="I278" s="25"/>
      <c r="J278" s="20"/>
      <c r="K278" s="20"/>
      <c r="L278" s="20"/>
      <c r="M278" s="20"/>
      <c r="N278" s="20"/>
      <c r="O278" s="20"/>
      <c r="P278" s="20"/>
      <c r="Q278" s="20"/>
      <c r="R278" s="20"/>
      <c r="S278" s="20"/>
      <c r="T278" s="20"/>
      <c r="U278" s="20"/>
      <c r="V278" s="20"/>
      <c r="W278" s="20"/>
      <c r="X278" s="20"/>
      <c r="Y278" s="20"/>
      <c r="Z278" s="20"/>
      <c r="AA278" s="20"/>
      <c r="AB278" s="20"/>
      <c r="AC278" s="20"/>
      <c r="AD278" s="20"/>
    </row>
    <row r="279" spans="1:30" ht="15.75" customHeight="1">
      <c r="A279" s="20"/>
      <c r="B279" s="25"/>
      <c r="C279" s="25"/>
      <c r="D279" s="20"/>
      <c r="E279" s="20"/>
      <c r="F279" s="20"/>
      <c r="G279" s="20"/>
      <c r="H279" s="20"/>
      <c r="I279" s="25"/>
      <c r="J279" s="20"/>
      <c r="K279" s="20"/>
      <c r="L279" s="20"/>
      <c r="M279" s="20"/>
      <c r="N279" s="20"/>
      <c r="O279" s="20"/>
      <c r="P279" s="20"/>
      <c r="Q279" s="20"/>
      <c r="R279" s="20"/>
      <c r="S279" s="20"/>
      <c r="T279" s="20"/>
      <c r="U279" s="20"/>
      <c r="V279" s="20"/>
      <c r="W279" s="20"/>
      <c r="X279" s="20"/>
      <c r="Y279" s="20"/>
      <c r="Z279" s="20"/>
      <c r="AA279" s="20"/>
      <c r="AB279" s="20"/>
      <c r="AC279" s="20"/>
      <c r="AD279" s="20"/>
    </row>
    <row r="280" spans="1:30" ht="15.75" customHeight="1">
      <c r="A280" s="20"/>
      <c r="B280" s="25"/>
      <c r="C280" s="25"/>
      <c r="D280" s="20"/>
      <c r="E280" s="20"/>
      <c r="F280" s="20"/>
      <c r="G280" s="20"/>
      <c r="H280" s="20"/>
      <c r="I280" s="25"/>
      <c r="J280" s="20"/>
      <c r="K280" s="20"/>
      <c r="L280" s="20"/>
      <c r="M280" s="20"/>
      <c r="N280" s="20"/>
      <c r="O280" s="20"/>
      <c r="P280" s="20"/>
      <c r="Q280" s="20"/>
      <c r="R280" s="20"/>
      <c r="S280" s="20"/>
      <c r="T280" s="20"/>
      <c r="U280" s="20"/>
      <c r="V280" s="20"/>
      <c r="W280" s="20"/>
      <c r="X280" s="20"/>
      <c r="Y280" s="20"/>
      <c r="Z280" s="20"/>
      <c r="AA280" s="20"/>
      <c r="AB280" s="20"/>
      <c r="AC280" s="20"/>
      <c r="AD280" s="20"/>
    </row>
    <row r="281" spans="1:30" ht="15.75" customHeight="1">
      <c r="A281" s="20"/>
      <c r="B281" s="25"/>
      <c r="C281" s="25"/>
      <c r="D281" s="20"/>
      <c r="E281" s="20"/>
      <c r="F281" s="20"/>
      <c r="G281" s="20"/>
      <c r="H281" s="20"/>
      <c r="I281" s="25"/>
      <c r="J281" s="20"/>
      <c r="K281" s="20"/>
      <c r="L281" s="20"/>
      <c r="M281" s="20"/>
      <c r="N281" s="20"/>
      <c r="O281" s="20"/>
      <c r="P281" s="20"/>
      <c r="Q281" s="20"/>
      <c r="R281" s="20"/>
      <c r="S281" s="20"/>
      <c r="T281" s="20"/>
      <c r="U281" s="20"/>
      <c r="V281" s="20"/>
      <c r="W281" s="20"/>
      <c r="X281" s="20"/>
      <c r="Y281" s="20"/>
      <c r="Z281" s="20"/>
      <c r="AA281" s="20"/>
      <c r="AB281" s="20"/>
      <c r="AC281" s="20"/>
      <c r="AD281" s="20"/>
    </row>
    <row r="282" spans="1:30" ht="15.75" customHeight="1">
      <c r="A282" s="20"/>
      <c r="B282" s="25"/>
      <c r="C282" s="25"/>
      <c r="D282" s="20"/>
      <c r="E282" s="20"/>
      <c r="F282" s="20"/>
      <c r="G282" s="20"/>
      <c r="H282" s="20"/>
      <c r="I282" s="25"/>
      <c r="J282" s="20"/>
      <c r="K282" s="20"/>
      <c r="L282" s="20"/>
      <c r="M282" s="20"/>
      <c r="N282" s="20"/>
      <c r="O282" s="20"/>
      <c r="P282" s="20"/>
      <c r="Q282" s="20"/>
      <c r="R282" s="20"/>
      <c r="S282" s="20"/>
      <c r="T282" s="20"/>
      <c r="U282" s="20"/>
      <c r="V282" s="20"/>
      <c r="W282" s="20"/>
      <c r="X282" s="20"/>
      <c r="Y282" s="20"/>
      <c r="Z282" s="20"/>
      <c r="AA282" s="20"/>
      <c r="AB282" s="20"/>
      <c r="AC282" s="20"/>
      <c r="AD282" s="20"/>
    </row>
    <row r="283" spans="1:30" ht="15.75" customHeight="1">
      <c r="A283" s="20"/>
      <c r="B283" s="25"/>
      <c r="C283" s="25"/>
      <c r="D283" s="20"/>
      <c r="E283" s="20"/>
      <c r="F283" s="20"/>
      <c r="G283" s="20"/>
      <c r="H283" s="20"/>
      <c r="I283" s="25"/>
      <c r="J283" s="20"/>
      <c r="K283" s="20"/>
      <c r="L283" s="20"/>
      <c r="M283" s="20"/>
      <c r="N283" s="20"/>
      <c r="O283" s="20"/>
      <c r="P283" s="20"/>
      <c r="Q283" s="20"/>
      <c r="R283" s="20"/>
      <c r="S283" s="20"/>
      <c r="T283" s="20"/>
      <c r="U283" s="20"/>
      <c r="V283" s="20"/>
      <c r="W283" s="20"/>
      <c r="X283" s="20"/>
      <c r="Y283" s="20"/>
      <c r="Z283" s="20"/>
      <c r="AA283" s="20"/>
      <c r="AB283" s="20"/>
      <c r="AC283" s="20"/>
      <c r="AD283" s="20"/>
    </row>
    <row r="284" spans="1:30" ht="15.75" customHeight="1">
      <c r="A284" s="20"/>
      <c r="B284" s="25"/>
      <c r="C284" s="25"/>
      <c r="D284" s="20"/>
      <c r="E284" s="20"/>
      <c r="F284" s="20"/>
      <c r="G284" s="20"/>
      <c r="H284" s="20"/>
      <c r="I284" s="25"/>
      <c r="J284" s="20"/>
      <c r="K284" s="20"/>
      <c r="L284" s="20"/>
      <c r="M284" s="20"/>
      <c r="N284" s="20"/>
      <c r="O284" s="20"/>
      <c r="P284" s="20"/>
      <c r="Q284" s="20"/>
      <c r="R284" s="20"/>
      <c r="S284" s="20"/>
      <c r="T284" s="20"/>
      <c r="U284" s="20"/>
      <c r="V284" s="20"/>
      <c r="W284" s="20"/>
      <c r="X284" s="20"/>
      <c r="Y284" s="20"/>
      <c r="Z284" s="20"/>
      <c r="AA284" s="20"/>
      <c r="AB284" s="20"/>
      <c r="AC284" s="20"/>
      <c r="AD284" s="20"/>
    </row>
    <row r="285" spans="1:30" ht="15.75" customHeight="1">
      <c r="A285" s="20"/>
      <c r="B285" s="25"/>
      <c r="C285" s="25"/>
      <c r="D285" s="20"/>
      <c r="E285" s="20"/>
      <c r="F285" s="20"/>
      <c r="G285" s="20"/>
      <c r="H285" s="20"/>
      <c r="I285" s="25"/>
      <c r="J285" s="20"/>
      <c r="K285" s="20"/>
      <c r="L285" s="20"/>
      <c r="M285" s="20"/>
      <c r="N285" s="20"/>
      <c r="O285" s="20"/>
      <c r="P285" s="20"/>
      <c r="Q285" s="20"/>
      <c r="R285" s="20"/>
      <c r="S285" s="20"/>
      <c r="T285" s="20"/>
      <c r="U285" s="20"/>
      <c r="V285" s="20"/>
      <c r="W285" s="20"/>
      <c r="X285" s="20"/>
      <c r="Y285" s="20"/>
      <c r="Z285" s="20"/>
      <c r="AA285" s="20"/>
      <c r="AB285" s="20"/>
      <c r="AC285" s="20"/>
      <c r="AD285" s="20"/>
    </row>
    <row r="286" spans="1:30" ht="15.75" customHeight="1">
      <c r="A286" s="20"/>
      <c r="B286" s="25"/>
      <c r="C286" s="25"/>
      <c r="D286" s="20"/>
      <c r="E286" s="20"/>
      <c r="F286" s="20"/>
      <c r="G286" s="20"/>
      <c r="H286" s="20"/>
      <c r="I286" s="25"/>
      <c r="J286" s="20"/>
      <c r="K286" s="20"/>
      <c r="L286" s="20"/>
      <c r="M286" s="20"/>
      <c r="N286" s="20"/>
      <c r="O286" s="20"/>
      <c r="P286" s="20"/>
      <c r="Q286" s="20"/>
      <c r="R286" s="20"/>
      <c r="S286" s="20"/>
      <c r="T286" s="20"/>
      <c r="U286" s="20"/>
      <c r="V286" s="20"/>
      <c r="W286" s="20"/>
      <c r="X286" s="20"/>
      <c r="Y286" s="20"/>
      <c r="Z286" s="20"/>
      <c r="AA286" s="20"/>
      <c r="AB286" s="20"/>
      <c r="AC286" s="20"/>
      <c r="AD286" s="20"/>
    </row>
    <row r="287" spans="1:30" ht="15.75" customHeight="1">
      <c r="A287" s="20"/>
      <c r="B287" s="25"/>
      <c r="C287" s="25"/>
      <c r="D287" s="20"/>
      <c r="E287" s="20"/>
      <c r="F287" s="20"/>
      <c r="G287" s="20"/>
      <c r="H287" s="20"/>
      <c r="I287" s="25"/>
      <c r="J287" s="20"/>
      <c r="K287" s="20"/>
      <c r="L287" s="20"/>
      <c r="M287" s="20"/>
      <c r="N287" s="20"/>
      <c r="O287" s="20"/>
      <c r="P287" s="20"/>
      <c r="Q287" s="20"/>
      <c r="R287" s="20"/>
      <c r="S287" s="20"/>
      <c r="T287" s="20"/>
      <c r="U287" s="20"/>
      <c r="V287" s="20"/>
      <c r="W287" s="20"/>
      <c r="X287" s="20"/>
      <c r="Y287" s="20"/>
      <c r="Z287" s="20"/>
      <c r="AA287" s="20"/>
      <c r="AB287" s="20"/>
      <c r="AC287" s="20"/>
      <c r="AD287" s="20"/>
    </row>
    <row r="288" spans="1:30" ht="15.75" customHeight="1">
      <c r="A288" s="20"/>
      <c r="B288" s="25"/>
      <c r="C288" s="25"/>
      <c r="D288" s="20"/>
      <c r="E288" s="20"/>
      <c r="F288" s="20"/>
      <c r="G288" s="20"/>
      <c r="H288" s="20"/>
      <c r="I288" s="25"/>
      <c r="J288" s="20"/>
      <c r="K288" s="20"/>
      <c r="L288" s="20"/>
      <c r="M288" s="20"/>
      <c r="N288" s="20"/>
      <c r="O288" s="20"/>
      <c r="P288" s="20"/>
      <c r="Q288" s="20"/>
      <c r="R288" s="20"/>
      <c r="S288" s="20"/>
      <c r="T288" s="20"/>
      <c r="U288" s="20"/>
      <c r="V288" s="20"/>
      <c r="W288" s="20"/>
      <c r="X288" s="20"/>
      <c r="Y288" s="20"/>
      <c r="Z288" s="20"/>
      <c r="AA288" s="20"/>
      <c r="AB288" s="20"/>
      <c r="AC288" s="20"/>
      <c r="AD288" s="20"/>
    </row>
    <row r="289" spans="1:30" ht="15.75" customHeight="1">
      <c r="A289" s="20"/>
      <c r="B289" s="25"/>
      <c r="C289" s="25"/>
      <c r="D289" s="20"/>
      <c r="E289" s="20"/>
      <c r="F289" s="20"/>
      <c r="G289" s="20"/>
      <c r="H289" s="20"/>
      <c r="I289" s="25"/>
      <c r="J289" s="20"/>
      <c r="K289" s="20"/>
      <c r="L289" s="20"/>
      <c r="M289" s="20"/>
      <c r="N289" s="20"/>
      <c r="O289" s="20"/>
      <c r="P289" s="20"/>
      <c r="Q289" s="20"/>
      <c r="R289" s="20"/>
      <c r="S289" s="20"/>
      <c r="T289" s="20"/>
      <c r="U289" s="20"/>
      <c r="V289" s="20"/>
      <c r="W289" s="20"/>
      <c r="X289" s="20"/>
      <c r="Y289" s="20"/>
      <c r="Z289" s="20"/>
      <c r="AA289" s="20"/>
      <c r="AB289" s="20"/>
      <c r="AC289" s="20"/>
      <c r="AD289" s="20"/>
    </row>
    <row r="290" spans="1:30" ht="15.75" customHeight="1">
      <c r="A290" s="20"/>
      <c r="B290" s="25"/>
      <c r="C290" s="25"/>
      <c r="D290" s="20"/>
      <c r="E290" s="20"/>
      <c r="F290" s="20"/>
      <c r="G290" s="20"/>
      <c r="H290" s="20"/>
      <c r="I290" s="25"/>
      <c r="J290" s="20"/>
      <c r="K290" s="20"/>
      <c r="L290" s="20"/>
      <c r="M290" s="20"/>
      <c r="N290" s="20"/>
      <c r="O290" s="20"/>
      <c r="P290" s="20"/>
      <c r="Q290" s="20"/>
      <c r="R290" s="20"/>
      <c r="S290" s="20"/>
      <c r="T290" s="20"/>
      <c r="U290" s="20"/>
      <c r="V290" s="20"/>
      <c r="W290" s="20"/>
      <c r="X290" s="20"/>
      <c r="Y290" s="20"/>
      <c r="Z290" s="20"/>
      <c r="AA290" s="20"/>
      <c r="AB290" s="20"/>
      <c r="AC290" s="20"/>
      <c r="AD290" s="20"/>
    </row>
    <row r="291" spans="1:30" ht="15.75" customHeight="1">
      <c r="A291" s="20"/>
      <c r="B291" s="25"/>
      <c r="C291" s="25"/>
      <c r="D291" s="20"/>
      <c r="E291" s="20"/>
      <c r="F291" s="20"/>
      <c r="G291" s="20"/>
      <c r="H291" s="20"/>
      <c r="I291" s="25"/>
      <c r="J291" s="20"/>
      <c r="K291" s="20"/>
      <c r="L291" s="20"/>
      <c r="M291" s="20"/>
      <c r="N291" s="20"/>
      <c r="O291" s="20"/>
      <c r="P291" s="20"/>
      <c r="Q291" s="20"/>
      <c r="R291" s="20"/>
      <c r="S291" s="20"/>
      <c r="T291" s="20"/>
      <c r="U291" s="20"/>
      <c r="V291" s="20"/>
      <c r="W291" s="20"/>
      <c r="X291" s="20"/>
      <c r="Y291" s="20"/>
      <c r="Z291" s="20"/>
      <c r="AA291" s="20"/>
      <c r="AB291" s="20"/>
      <c r="AC291" s="20"/>
      <c r="AD291" s="20"/>
    </row>
    <row r="292" spans="1:30" ht="15.75" customHeight="1">
      <c r="A292" s="20"/>
      <c r="B292" s="25"/>
      <c r="C292" s="25"/>
      <c r="D292" s="20"/>
      <c r="E292" s="20"/>
      <c r="F292" s="20"/>
      <c r="G292" s="20"/>
      <c r="H292" s="20"/>
      <c r="I292" s="25"/>
      <c r="J292" s="20"/>
      <c r="K292" s="20"/>
      <c r="L292" s="20"/>
      <c r="M292" s="20"/>
      <c r="N292" s="20"/>
      <c r="O292" s="20"/>
      <c r="P292" s="20"/>
      <c r="Q292" s="20"/>
      <c r="R292" s="20"/>
      <c r="S292" s="20"/>
      <c r="T292" s="20"/>
      <c r="U292" s="20"/>
      <c r="V292" s="20"/>
      <c r="W292" s="20"/>
      <c r="X292" s="20"/>
      <c r="Y292" s="20"/>
      <c r="Z292" s="20"/>
      <c r="AA292" s="20"/>
      <c r="AB292" s="20"/>
      <c r="AC292" s="20"/>
      <c r="AD292" s="20"/>
    </row>
    <row r="293" spans="1:30" ht="15.75" customHeight="1">
      <c r="A293" s="20"/>
      <c r="B293" s="25"/>
      <c r="C293" s="25"/>
      <c r="D293" s="20"/>
      <c r="E293" s="20"/>
      <c r="F293" s="20"/>
      <c r="G293" s="20"/>
      <c r="H293" s="20"/>
      <c r="I293" s="25"/>
      <c r="J293" s="20"/>
      <c r="K293" s="20"/>
      <c r="L293" s="20"/>
      <c r="M293" s="20"/>
      <c r="N293" s="20"/>
      <c r="O293" s="20"/>
      <c r="P293" s="20"/>
      <c r="Q293" s="20"/>
      <c r="R293" s="20"/>
      <c r="S293" s="20"/>
      <c r="T293" s="20"/>
      <c r="U293" s="20"/>
      <c r="V293" s="20"/>
      <c r="W293" s="20"/>
      <c r="X293" s="20"/>
      <c r="Y293" s="20"/>
      <c r="Z293" s="20"/>
      <c r="AA293" s="20"/>
      <c r="AB293" s="20"/>
      <c r="AC293" s="20"/>
      <c r="AD293" s="20"/>
    </row>
    <row r="294" spans="1:30" ht="15.75" customHeight="1">
      <c r="A294" s="20"/>
      <c r="B294" s="25"/>
      <c r="C294" s="25"/>
      <c r="D294" s="20"/>
      <c r="E294" s="20"/>
      <c r="F294" s="20"/>
      <c r="G294" s="20"/>
      <c r="H294" s="20"/>
      <c r="I294" s="25"/>
      <c r="J294" s="20"/>
      <c r="K294" s="20"/>
      <c r="L294" s="20"/>
      <c r="M294" s="20"/>
      <c r="N294" s="20"/>
      <c r="O294" s="20"/>
      <c r="P294" s="20"/>
      <c r="Q294" s="20"/>
      <c r="R294" s="20"/>
      <c r="S294" s="20"/>
      <c r="T294" s="20"/>
      <c r="U294" s="20"/>
      <c r="V294" s="20"/>
      <c r="W294" s="20"/>
      <c r="X294" s="20"/>
      <c r="Y294" s="20"/>
      <c r="Z294" s="20"/>
      <c r="AA294" s="20"/>
      <c r="AB294" s="20"/>
      <c r="AC294" s="20"/>
      <c r="AD294" s="20"/>
    </row>
    <row r="295" spans="1:30" ht="15.75" customHeight="1">
      <c r="A295" s="20"/>
      <c r="B295" s="25"/>
      <c r="C295" s="25"/>
      <c r="D295" s="20"/>
      <c r="E295" s="20"/>
      <c r="F295" s="20"/>
      <c r="G295" s="20"/>
      <c r="H295" s="20"/>
      <c r="I295" s="25"/>
      <c r="J295" s="20"/>
      <c r="K295" s="20"/>
      <c r="L295" s="20"/>
      <c r="M295" s="20"/>
      <c r="N295" s="20"/>
      <c r="O295" s="20"/>
      <c r="P295" s="20"/>
      <c r="Q295" s="20"/>
      <c r="R295" s="20"/>
      <c r="S295" s="20"/>
      <c r="T295" s="20"/>
      <c r="U295" s="20"/>
      <c r="V295" s="20"/>
      <c r="W295" s="20"/>
      <c r="X295" s="20"/>
      <c r="Y295" s="20"/>
      <c r="Z295" s="20"/>
      <c r="AA295" s="20"/>
      <c r="AB295" s="20"/>
      <c r="AC295" s="20"/>
      <c r="AD295" s="20"/>
    </row>
    <row r="296" spans="1:30" ht="15.75" customHeight="1">
      <c r="A296" s="20"/>
      <c r="B296" s="25"/>
      <c r="C296" s="25"/>
      <c r="D296" s="20"/>
      <c r="E296" s="20"/>
      <c r="F296" s="20"/>
      <c r="G296" s="20"/>
      <c r="H296" s="20"/>
      <c r="I296" s="25"/>
      <c r="J296" s="20"/>
      <c r="K296" s="20"/>
      <c r="L296" s="20"/>
      <c r="M296" s="20"/>
      <c r="N296" s="20"/>
      <c r="O296" s="20"/>
      <c r="P296" s="20"/>
      <c r="Q296" s="20"/>
      <c r="R296" s="20"/>
      <c r="S296" s="20"/>
      <c r="T296" s="20"/>
      <c r="U296" s="20"/>
      <c r="V296" s="20"/>
      <c r="W296" s="20"/>
      <c r="X296" s="20"/>
      <c r="Y296" s="20"/>
      <c r="Z296" s="20"/>
      <c r="AA296" s="20"/>
      <c r="AB296" s="20"/>
      <c r="AC296" s="20"/>
      <c r="AD296" s="20"/>
    </row>
    <row r="297" spans="1:30" ht="15.75" customHeight="1">
      <c r="A297" s="20"/>
      <c r="B297" s="25"/>
      <c r="C297" s="25"/>
      <c r="D297" s="20"/>
      <c r="E297" s="20"/>
      <c r="F297" s="20"/>
      <c r="G297" s="20"/>
      <c r="H297" s="20"/>
      <c r="I297" s="25"/>
      <c r="J297" s="20"/>
      <c r="K297" s="20"/>
      <c r="L297" s="20"/>
      <c r="M297" s="20"/>
      <c r="N297" s="20"/>
      <c r="O297" s="20"/>
      <c r="P297" s="20"/>
      <c r="Q297" s="20"/>
      <c r="R297" s="20"/>
      <c r="S297" s="20"/>
      <c r="T297" s="20"/>
      <c r="U297" s="20"/>
      <c r="V297" s="20"/>
      <c r="W297" s="20"/>
      <c r="X297" s="20"/>
      <c r="Y297" s="20"/>
      <c r="Z297" s="20"/>
      <c r="AA297" s="20"/>
      <c r="AB297" s="20"/>
      <c r="AC297" s="20"/>
      <c r="AD297" s="20"/>
    </row>
    <row r="298" spans="1:30" ht="15.75" customHeight="1">
      <c r="A298" s="20"/>
      <c r="B298" s="25"/>
      <c r="C298" s="25"/>
      <c r="D298" s="20"/>
      <c r="E298" s="20"/>
      <c r="F298" s="20"/>
      <c r="G298" s="20"/>
      <c r="H298" s="20"/>
      <c r="I298" s="25"/>
      <c r="J298" s="20"/>
      <c r="K298" s="20"/>
      <c r="L298" s="20"/>
      <c r="M298" s="20"/>
      <c r="N298" s="20"/>
      <c r="O298" s="20"/>
      <c r="P298" s="20"/>
      <c r="Q298" s="20"/>
      <c r="R298" s="20"/>
      <c r="S298" s="20"/>
      <c r="T298" s="20"/>
      <c r="U298" s="20"/>
      <c r="V298" s="20"/>
      <c r="W298" s="20"/>
      <c r="X298" s="20"/>
      <c r="Y298" s="20"/>
      <c r="Z298" s="20"/>
      <c r="AA298" s="20"/>
      <c r="AB298" s="20"/>
      <c r="AC298" s="20"/>
      <c r="AD298" s="20"/>
    </row>
    <row r="299" spans="1:30" ht="15.75" customHeight="1">
      <c r="A299" s="20"/>
      <c r="B299" s="25"/>
      <c r="C299" s="25"/>
      <c r="D299" s="20"/>
      <c r="E299" s="20"/>
      <c r="F299" s="20"/>
      <c r="G299" s="20"/>
      <c r="H299" s="20"/>
      <c r="I299" s="25"/>
      <c r="J299" s="20"/>
      <c r="K299" s="20"/>
      <c r="L299" s="20"/>
      <c r="M299" s="20"/>
      <c r="N299" s="20"/>
      <c r="O299" s="20"/>
      <c r="P299" s="20"/>
      <c r="Q299" s="20"/>
      <c r="R299" s="20"/>
      <c r="S299" s="20"/>
      <c r="T299" s="20"/>
      <c r="U299" s="20"/>
      <c r="V299" s="20"/>
      <c r="W299" s="20"/>
      <c r="X299" s="20"/>
      <c r="Y299" s="20"/>
      <c r="Z299" s="20"/>
      <c r="AA299" s="20"/>
      <c r="AB299" s="20"/>
      <c r="AC299" s="20"/>
      <c r="AD299" s="20"/>
    </row>
    <row r="300" spans="1:30" ht="15.75" customHeight="1">
      <c r="A300" s="20"/>
      <c r="B300" s="25"/>
      <c r="C300" s="25"/>
      <c r="D300" s="20"/>
      <c r="E300" s="20"/>
      <c r="F300" s="20"/>
      <c r="G300" s="20"/>
      <c r="H300" s="20"/>
      <c r="I300" s="25"/>
      <c r="J300" s="20"/>
      <c r="K300" s="20"/>
      <c r="L300" s="20"/>
      <c r="M300" s="20"/>
      <c r="N300" s="20"/>
      <c r="O300" s="20"/>
      <c r="P300" s="20"/>
      <c r="Q300" s="20"/>
      <c r="R300" s="20"/>
      <c r="S300" s="20"/>
      <c r="T300" s="20"/>
      <c r="U300" s="20"/>
      <c r="V300" s="20"/>
      <c r="W300" s="20"/>
      <c r="X300" s="20"/>
      <c r="Y300" s="20"/>
      <c r="Z300" s="20"/>
      <c r="AA300" s="20"/>
      <c r="AB300" s="20"/>
      <c r="AC300" s="20"/>
      <c r="AD300" s="20"/>
    </row>
    <row r="301" spans="1:30" ht="15.75" customHeight="1">
      <c r="A301" s="20"/>
      <c r="B301" s="25"/>
      <c r="C301" s="25"/>
      <c r="D301" s="20"/>
      <c r="E301" s="20"/>
      <c r="F301" s="20"/>
      <c r="G301" s="20"/>
      <c r="H301" s="20"/>
      <c r="I301" s="25"/>
      <c r="J301" s="20"/>
      <c r="K301" s="20"/>
      <c r="L301" s="20"/>
      <c r="M301" s="20"/>
      <c r="N301" s="20"/>
      <c r="O301" s="20"/>
      <c r="P301" s="20"/>
      <c r="Q301" s="20"/>
      <c r="R301" s="20"/>
      <c r="S301" s="20"/>
      <c r="T301" s="20"/>
      <c r="U301" s="20"/>
      <c r="V301" s="20"/>
      <c r="W301" s="20"/>
      <c r="X301" s="20"/>
      <c r="Y301" s="20"/>
      <c r="Z301" s="20"/>
      <c r="AA301" s="20"/>
      <c r="AB301" s="20"/>
      <c r="AC301" s="20"/>
      <c r="AD301" s="20"/>
    </row>
    <row r="302" spans="1:30" ht="15.75" customHeight="1">
      <c r="A302" s="20"/>
      <c r="B302" s="25"/>
      <c r="C302" s="25"/>
      <c r="D302" s="20"/>
      <c r="E302" s="20"/>
      <c r="F302" s="20"/>
      <c r="G302" s="20"/>
      <c r="H302" s="20"/>
      <c r="I302" s="25"/>
      <c r="J302" s="20"/>
      <c r="K302" s="20"/>
      <c r="L302" s="20"/>
      <c r="M302" s="20"/>
      <c r="N302" s="20"/>
      <c r="O302" s="20"/>
      <c r="P302" s="20"/>
      <c r="Q302" s="20"/>
      <c r="R302" s="20"/>
      <c r="S302" s="20"/>
      <c r="T302" s="20"/>
      <c r="U302" s="20"/>
      <c r="V302" s="20"/>
      <c r="W302" s="20"/>
      <c r="X302" s="20"/>
      <c r="Y302" s="20"/>
      <c r="Z302" s="20"/>
      <c r="AA302" s="20"/>
      <c r="AB302" s="20"/>
      <c r="AC302" s="20"/>
      <c r="AD302" s="20"/>
    </row>
    <row r="303" spans="1:30" ht="15.75" customHeight="1">
      <c r="A303" s="20"/>
      <c r="B303" s="25"/>
      <c r="C303" s="25"/>
      <c r="D303" s="20"/>
      <c r="E303" s="20"/>
      <c r="F303" s="20"/>
      <c r="G303" s="20"/>
      <c r="H303" s="20"/>
      <c r="I303" s="25"/>
      <c r="J303" s="20"/>
      <c r="K303" s="20"/>
      <c r="L303" s="20"/>
      <c r="M303" s="20"/>
      <c r="N303" s="20"/>
      <c r="O303" s="20"/>
      <c r="P303" s="20"/>
      <c r="Q303" s="20"/>
      <c r="R303" s="20"/>
      <c r="S303" s="20"/>
      <c r="T303" s="20"/>
      <c r="U303" s="20"/>
      <c r="V303" s="20"/>
      <c r="W303" s="20"/>
      <c r="X303" s="20"/>
      <c r="Y303" s="20"/>
      <c r="Z303" s="20"/>
      <c r="AA303" s="20"/>
      <c r="AB303" s="20"/>
      <c r="AC303" s="20"/>
      <c r="AD303" s="20"/>
    </row>
    <row r="304" spans="1:30" ht="15.75" customHeight="1">
      <c r="A304" s="20"/>
      <c r="B304" s="25"/>
      <c r="C304" s="25"/>
      <c r="D304" s="20"/>
      <c r="E304" s="20"/>
      <c r="F304" s="20"/>
      <c r="G304" s="20"/>
      <c r="H304" s="20"/>
      <c r="I304" s="25"/>
      <c r="J304" s="20"/>
      <c r="K304" s="20"/>
      <c r="L304" s="20"/>
      <c r="M304" s="20"/>
      <c r="N304" s="20"/>
      <c r="O304" s="20"/>
      <c r="P304" s="20"/>
      <c r="Q304" s="20"/>
      <c r="R304" s="20"/>
      <c r="S304" s="20"/>
      <c r="T304" s="20"/>
      <c r="U304" s="20"/>
      <c r="V304" s="20"/>
      <c r="W304" s="20"/>
      <c r="X304" s="20"/>
      <c r="Y304" s="20"/>
      <c r="Z304" s="20"/>
      <c r="AA304" s="20"/>
      <c r="AB304" s="20"/>
      <c r="AC304" s="20"/>
      <c r="AD304" s="20"/>
    </row>
    <row r="305" spans="1:30" ht="15.75" customHeight="1">
      <c r="A305" s="20"/>
      <c r="B305" s="25"/>
      <c r="C305" s="25"/>
      <c r="D305" s="20"/>
      <c r="E305" s="20"/>
      <c r="F305" s="20"/>
      <c r="G305" s="20"/>
      <c r="H305" s="20"/>
      <c r="I305" s="25"/>
      <c r="J305" s="20"/>
      <c r="K305" s="20"/>
      <c r="L305" s="20"/>
      <c r="M305" s="20"/>
      <c r="N305" s="20"/>
      <c r="O305" s="20"/>
      <c r="P305" s="20"/>
      <c r="Q305" s="20"/>
      <c r="R305" s="20"/>
      <c r="S305" s="20"/>
      <c r="T305" s="20"/>
      <c r="U305" s="20"/>
      <c r="V305" s="20"/>
      <c r="W305" s="20"/>
      <c r="X305" s="20"/>
      <c r="Y305" s="20"/>
      <c r="Z305" s="20"/>
      <c r="AA305" s="20"/>
      <c r="AB305" s="20"/>
      <c r="AC305" s="20"/>
      <c r="AD305" s="20"/>
    </row>
    <row r="306" spans="1:30" ht="15.75" customHeight="1">
      <c r="A306" s="20"/>
      <c r="B306" s="25"/>
      <c r="C306" s="25"/>
      <c r="D306" s="20"/>
      <c r="E306" s="20"/>
      <c r="F306" s="20"/>
      <c r="G306" s="20"/>
      <c r="H306" s="20"/>
      <c r="I306" s="25"/>
      <c r="J306" s="20"/>
      <c r="K306" s="20"/>
      <c r="L306" s="20"/>
      <c r="M306" s="20"/>
      <c r="N306" s="20"/>
      <c r="O306" s="20"/>
      <c r="P306" s="20"/>
      <c r="Q306" s="20"/>
      <c r="R306" s="20"/>
      <c r="S306" s="20"/>
      <c r="T306" s="20"/>
      <c r="U306" s="20"/>
      <c r="V306" s="20"/>
      <c r="W306" s="20"/>
      <c r="X306" s="20"/>
      <c r="Y306" s="20"/>
      <c r="Z306" s="20"/>
      <c r="AA306" s="20"/>
      <c r="AB306" s="20"/>
      <c r="AC306" s="20"/>
      <c r="AD306" s="20"/>
    </row>
    <row r="307" spans="1:30" ht="15.75" customHeight="1">
      <c r="A307" s="20"/>
      <c r="B307" s="25"/>
      <c r="C307" s="25"/>
      <c r="D307" s="20"/>
      <c r="E307" s="20"/>
      <c r="F307" s="20"/>
      <c r="G307" s="20"/>
      <c r="H307" s="20"/>
      <c r="I307" s="25"/>
      <c r="J307" s="20"/>
      <c r="K307" s="20"/>
      <c r="L307" s="20"/>
      <c r="M307" s="20"/>
      <c r="N307" s="20"/>
      <c r="O307" s="20"/>
      <c r="P307" s="20"/>
      <c r="Q307" s="20"/>
      <c r="R307" s="20"/>
      <c r="S307" s="20"/>
      <c r="T307" s="20"/>
      <c r="U307" s="20"/>
      <c r="V307" s="20"/>
      <c r="W307" s="20"/>
      <c r="X307" s="20"/>
      <c r="Y307" s="20"/>
      <c r="Z307" s="20"/>
      <c r="AA307" s="20"/>
      <c r="AB307" s="20"/>
      <c r="AC307" s="20"/>
      <c r="AD307" s="20"/>
    </row>
    <row r="308" spans="1:30" ht="15.75" customHeight="1">
      <c r="A308" s="20"/>
      <c r="B308" s="25"/>
      <c r="C308" s="25"/>
      <c r="D308" s="20"/>
      <c r="E308" s="20"/>
      <c r="F308" s="20"/>
      <c r="G308" s="20"/>
      <c r="H308" s="20"/>
      <c r="I308" s="25"/>
      <c r="J308" s="20"/>
      <c r="K308" s="20"/>
      <c r="L308" s="20"/>
      <c r="M308" s="20"/>
      <c r="N308" s="20"/>
      <c r="O308" s="20"/>
      <c r="P308" s="20"/>
      <c r="Q308" s="20"/>
      <c r="R308" s="20"/>
      <c r="S308" s="20"/>
      <c r="T308" s="20"/>
      <c r="U308" s="20"/>
      <c r="V308" s="20"/>
      <c r="W308" s="20"/>
      <c r="X308" s="20"/>
      <c r="Y308" s="20"/>
      <c r="Z308" s="20"/>
      <c r="AA308" s="20"/>
      <c r="AB308" s="20"/>
      <c r="AC308" s="20"/>
      <c r="AD308" s="20"/>
    </row>
    <row r="309" spans="1:30" ht="15.75" customHeight="1">
      <c r="A309" s="20"/>
      <c r="B309" s="25"/>
      <c r="C309" s="25"/>
      <c r="D309" s="20"/>
      <c r="E309" s="20"/>
      <c r="F309" s="20"/>
      <c r="G309" s="20"/>
      <c r="H309" s="20"/>
      <c r="I309" s="25"/>
      <c r="J309" s="20"/>
      <c r="K309" s="20"/>
      <c r="L309" s="20"/>
      <c r="M309" s="20"/>
      <c r="N309" s="20"/>
      <c r="O309" s="20"/>
      <c r="P309" s="20"/>
      <c r="Q309" s="20"/>
      <c r="R309" s="20"/>
      <c r="S309" s="20"/>
      <c r="T309" s="20"/>
      <c r="U309" s="20"/>
      <c r="V309" s="20"/>
      <c r="W309" s="20"/>
      <c r="X309" s="20"/>
      <c r="Y309" s="20"/>
      <c r="Z309" s="20"/>
      <c r="AA309" s="20"/>
      <c r="AB309" s="20"/>
      <c r="AC309" s="20"/>
      <c r="AD309" s="20"/>
    </row>
    <row r="310" spans="1:30" ht="15.75" customHeight="1">
      <c r="A310" s="20"/>
      <c r="B310" s="25"/>
      <c r="C310" s="25"/>
      <c r="D310" s="20"/>
      <c r="E310" s="20"/>
      <c r="F310" s="20"/>
      <c r="G310" s="20"/>
      <c r="H310" s="20"/>
      <c r="I310" s="25"/>
      <c r="J310" s="20"/>
      <c r="K310" s="20"/>
      <c r="L310" s="20"/>
      <c r="M310" s="20"/>
      <c r="N310" s="20"/>
      <c r="O310" s="20"/>
      <c r="P310" s="20"/>
      <c r="Q310" s="20"/>
      <c r="R310" s="20"/>
      <c r="S310" s="20"/>
      <c r="T310" s="20"/>
      <c r="U310" s="20"/>
      <c r="V310" s="20"/>
      <c r="W310" s="20"/>
      <c r="X310" s="20"/>
      <c r="Y310" s="20"/>
      <c r="Z310" s="20"/>
      <c r="AA310" s="20"/>
      <c r="AB310" s="20"/>
      <c r="AC310" s="20"/>
      <c r="AD310" s="20"/>
    </row>
    <row r="311" spans="1:30" ht="15.75" customHeight="1">
      <c r="A311" s="20"/>
      <c r="B311" s="25"/>
      <c r="C311" s="25"/>
      <c r="D311" s="20"/>
      <c r="E311" s="20"/>
      <c r="F311" s="20"/>
      <c r="G311" s="20"/>
      <c r="H311" s="20"/>
      <c r="I311" s="25"/>
      <c r="J311" s="20"/>
      <c r="K311" s="20"/>
      <c r="L311" s="20"/>
      <c r="M311" s="20"/>
      <c r="N311" s="20"/>
      <c r="O311" s="20"/>
      <c r="P311" s="20"/>
      <c r="Q311" s="20"/>
      <c r="R311" s="20"/>
      <c r="S311" s="20"/>
      <c r="T311" s="20"/>
      <c r="U311" s="20"/>
      <c r="V311" s="20"/>
      <c r="W311" s="20"/>
      <c r="X311" s="20"/>
      <c r="Y311" s="20"/>
      <c r="Z311" s="20"/>
      <c r="AA311" s="20"/>
      <c r="AB311" s="20"/>
      <c r="AC311" s="20"/>
      <c r="AD311" s="20"/>
    </row>
    <row r="312" spans="1:30" ht="15.75" customHeight="1">
      <c r="A312" s="20"/>
      <c r="B312" s="25"/>
      <c r="C312" s="25"/>
      <c r="D312" s="20"/>
      <c r="E312" s="20"/>
      <c r="F312" s="20"/>
      <c r="G312" s="20"/>
      <c r="H312" s="20"/>
      <c r="I312" s="25"/>
      <c r="J312" s="20"/>
      <c r="K312" s="20"/>
      <c r="L312" s="20"/>
      <c r="M312" s="20"/>
      <c r="N312" s="20"/>
      <c r="O312" s="20"/>
      <c r="P312" s="20"/>
      <c r="Q312" s="20"/>
      <c r="R312" s="20"/>
      <c r="S312" s="20"/>
      <c r="T312" s="20"/>
      <c r="U312" s="20"/>
      <c r="V312" s="20"/>
      <c r="W312" s="20"/>
      <c r="X312" s="20"/>
      <c r="Y312" s="20"/>
      <c r="Z312" s="20"/>
      <c r="AA312" s="20"/>
      <c r="AB312" s="20"/>
      <c r="AC312" s="20"/>
      <c r="AD312" s="20"/>
    </row>
    <row r="313" spans="1:30" ht="15.75" customHeight="1">
      <c r="A313" s="20"/>
      <c r="B313" s="25"/>
      <c r="C313" s="25"/>
      <c r="D313" s="20"/>
      <c r="E313" s="20"/>
      <c r="F313" s="20"/>
      <c r="G313" s="20"/>
      <c r="H313" s="20"/>
      <c r="I313" s="25"/>
      <c r="J313" s="20"/>
      <c r="K313" s="20"/>
      <c r="L313" s="20"/>
      <c r="M313" s="20"/>
      <c r="N313" s="20"/>
      <c r="O313" s="20"/>
      <c r="P313" s="20"/>
      <c r="Q313" s="20"/>
      <c r="R313" s="20"/>
      <c r="S313" s="20"/>
      <c r="T313" s="20"/>
      <c r="U313" s="20"/>
      <c r="V313" s="20"/>
      <c r="W313" s="20"/>
      <c r="X313" s="20"/>
      <c r="Y313" s="20"/>
      <c r="Z313" s="20"/>
      <c r="AA313" s="20"/>
      <c r="AB313" s="20"/>
      <c r="AC313" s="20"/>
      <c r="AD313" s="20"/>
    </row>
    <row r="314" spans="1:30" ht="15.75" customHeight="1">
      <c r="A314" s="20"/>
      <c r="B314" s="25"/>
      <c r="C314" s="25"/>
      <c r="D314" s="20"/>
      <c r="E314" s="20"/>
      <c r="F314" s="20"/>
      <c r="G314" s="20"/>
      <c r="H314" s="20"/>
      <c r="I314" s="25"/>
      <c r="J314" s="20"/>
      <c r="K314" s="20"/>
      <c r="L314" s="20"/>
      <c r="M314" s="20"/>
      <c r="N314" s="20"/>
      <c r="O314" s="20"/>
      <c r="P314" s="20"/>
      <c r="Q314" s="20"/>
      <c r="R314" s="20"/>
      <c r="S314" s="20"/>
      <c r="T314" s="20"/>
      <c r="U314" s="20"/>
      <c r="V314" s="20"/>
      <c r="W314" s="20"/>
      <c r="X314" s="20"/>
      <c r="Y314" s="20"/>
      <c r="Z314" s="20"/>
      <c r="AA314" s="20"/>
      <c r="AB314" s="20"/>
      <c r="AC314" s="20"/>
      <c r="AD314" s="20"/>
    </row>
    <row r="315" spans="1:30" ht="15.75" customHeight="1">
      <c r="A315" s="20"/>
      <c r="B315" s="25"/>
      <c r="C315" s="25"/>
      <c r="D315" s="20"/>
      <c r="E315" s="20"/>
      <c r="F315" s="20"/>
      <c r="G315" s="20"/>
      <c r="H315" s="20"/>
      <c r="I315" s="25"/>
      <c r="J315" s="20"/>
      <c r="K315" s="20"/>
      <c r="L315" s="20"/>
      <c r="M315" s="20"/>
      <c r="N315" s="20"/>
      <c r="O315" s="20"/>
      <c r="P315" s="20"/>
      <c r="Q315" s="20"/>
      <c r="R315" s="20"/>
      <c r="S315" s="20"/>
      <c r="T315" s="20"/>
      <c r="U315" s="20"/>
      <c r="V315" s="20"/>
      <c r="W315" s="20"/>
      <c r="X315" s="20"/>
      <c r="Y315" s="20"/>
      <c r="Z315" s="20"/>
      <c r="AA315" s="20"/>
      <c r="AB315" s="20"/>
      <c r="AC315" s="20"/>
      <c r="AD315" s="20"/>
    </row>
    <row r="316" spans="1:30" ht="15.75" customHeight="1">
      <c r="A316" s="20"/>
      <c r="B316" s="25"/>
      <c r="C316" s="25"/>
      <c r="D316" s="20"/>
      <c r="E316" s="20"/>
      <c r="F316" s="20"/>
      <c r="G316" s="20"/>
      <c r="H316" s="20"/>
      <c r="I316" s="25"/>
      <c r="J316" s="20"/>
      <c r="K316" s="20"/>
      <c r="L316" s="20"/>
      <c r="M316" s="20"/>
      <c r="N316" s="20"/>
      <c r="O316" s="20"/>
      <c r="P316" s="20"/>
      <c r="Q316" s="20"/>
      <c r="R316" s="20"/>
      <c r="S316" s="20"/>
      <c r="T316" s="20"/>
      <c r="U316" s="20"/>
      <c r="V316" s="20"/>
      <c r="W316" s="20"/>
      <c r="X316" s="20"/>
      <c r="Y316" s="20"/>
      <c r="Z316" s="20"/>
      <c r="AA316" s="20"/>
      <c r="AB316" s="20"/>
      <c r="AC316" s="20"/>
      <c r="AD316" s="20"/>
    </row>
    <row r="317" spans="1:30" ht="15.75" customHeight="1">
      <c r="A317" s="20"/>
      <c r="B317" s="25"/>
      <c r="C317" s="25"/>
      <c r="D317" s="20"/>
      <c r="E317" s="20"/>
      <c r="F317" s="20"/>
      <c r="G317" s="20"/>
      <c r="H317" s="20"/>
      <c r="I317" s="25"/>
      <c r="J317" s="20"/>
      <c r="K317" s="20"/>
      <c r="L317" s="20"/>
      <c r="M317" s="20"/>
      <c r="N317" s="20"/>
      <c r="O317" s="20"/>
      <c r="P317" s="20"/>
      <c r="Q317" s="20"/>
      <c r="R317" s="20"/>
      <c r="S317" s="20"/>
      <c r="T317" s="20"/>
      <c r="U317" s="20"/>
      <c r="V317" s="20"/>
      <c r="W317" s="20"/>
      <c r="X317" s="20"/>
      <c r="Y317" s="20"/>
      <c r="Z317" s="20"/>
      <c r="AA317" s="20"/>
      <c r="AB317" s="20"/>
      <c r="AC317" s="20"/>
      <c r="AD317" s="20"/>
    </row>
    <row r="318" spans="1:30" ht="15.75" customHeight="1">
      <c r="A318" s="20"/>
      <c r="B318" s="25"/>
      <c r="C318" s="25"/>
      <c r="D318" s="20"/>
      <c r="E318" s="20"/>
      <c r="F318" s="20"/>
      <c r="G318" s="20"/>
      <c r="H318" s="20"/>
      <c r="I318" s="25"/>
      <c r="J318" s="20"/>
      <c r="K318" s="20"/>
      <c r="L318" s="20"/>
      <c r="M318" s="20"/>
      <c r="N318" s="20"/>
      <c r="O318" s="20"/>
      <c r="P318" s="20"/>
      <c r="Q318" s="20"/>
      <c r="R318" s="20"/>
      <c r="S318" s="20"/>
      <c r="T318" s="20"/>
      <c r="U318" s="20"/>
      <c r="V318" s="20"/>
      <c r="W318" s="20"/>
      <c r="X318" s="20"/>
      <c r="Y318" s="20"/>
      <c r="Z318" s="20"/>
      <c r="AA318" s="20"/>
      <c r="AB318" s="20"/>
      <c r="AC318" s="20"/>
      <c r="AD318" s="20"/>
    </row>
    <row r="319" spans="1:30" ht="15.75" customHeight="1">
      <c r="A319" s="20"/>
      <c r="B319" s="25"/>
      <c r="C319" s="25"/>
      <c r="D319" s="20"/>
      <c r="E319" s="20"/>
      <c r="F319" s="20"/>
      <c r="G319" s="20"/>
      <c r="H319" s="20"/>
      <c r="I319" s="25"/>
      <c r="J319" s="20"/>
      <c r="K319" s="20"/>
      <c r="L319" s="20"/>
      <c r="M319" s="20"/>
      <c r="N319" s="20"/>
      <c r="O319" s="20"/>
      <c r="P319" s="20"/>
      <c r="Q319" s="20"/>
      <c r="R319" s="20"/>
      <c r="S319" s="20"/>
      <c r="T319" s="20"/>
      <c r="U319" s="20"/>
      <c r="V319" s="20"/>
      <c r="W319" s="20"/>
      <c r="X319" s="20"/>
      <c r="Y319" s="20"/>
      <c r="Z319" s="20"/>
      <c r="AA319" s="20"/>
      <c r="AB319" s="20"/>
      <c r="AC319" s="20"/>
      <c r="AD319" s="20"/>
    </row>
    <row r="320" spans="1:30" ht="15.75" customHeight="1">
      <c r="A320" s="20"/>
      <c r="B320" s="25"/>
      <c r="C320" s="25"/>
      <c r="D320" s="20"/>
      <c r="E320" s="20"/>
      <c r="F320" s="20"/>
      <c r="G320" s="20"/>
      <c r="H320" s="20"/>
      <c r="I320" s="25"/>
      <c r="J320" s="20"/>
      <c r="K320" s="20"/>
      <c r="L320" s="20"/>
      <c r="M320" s="20"/>
      <c r="N320" s="20"/>
      <c r="O320" s="20"/>
      <c r="P320" s="20"/>
      <c r="Q320" s="20"/>
      <c r="R320" s="20"/>
      <c r="S320" s="20"/>
      <c r="T320" s="20"/>
      <c r="U320" s="20"/>
      <c r="V320" s="20"/>
      <c r="W320" s="20"/>
      <c r="X320" s="20"/>
      <c r="Y320" s="20"/>
      <c r="Z320" s="20"/>
      <c r="AA320" s="20"/>
      <c r="AB320" s="20"/>
      <c r="AC320" s="20"/>
      <c r="AD320" s="20"/>
    </row>
    <row r="321" spans="1:30" ht="15.75" customHeight="1">
      <c r="A321" s="20"/>
      <c r="B321" s="25"/>
      <c r="C321" s="25"/>
      <c r="D321" s="20"/>
      <c r="E321" s="20"/>
      <c r="F321" s="20"/>
      <c r="G321" s="20"/>
      <c r="H321" s="20"/>
      <c r="I321" s="25"/>
      <c r="J321" s="20"/>
      <c r="K321" s="20"/>
      <c r="L321" s="20"/>
      <c r="M321" s="20"/>
      <c r="N321" s="20"/>
      <c r="O321" s="20"/>
      <c r="P321" s="20"/>
      <c r="Q321" s="20"/>
      <c r="R321" s="20"/>
      <c r="S321" s="20"/>
      <c r="T321" s="20"/>
      <c r="U321" s="20"/>
      <c r="V321" s="20"/>
      <c r="W321" s="20"/>
      <c r="X321" s="20"/>
      <c r="Y321" s="20"/>
      <c r="Z321" s="20"/>
      <c r="AA321" s="20"/>
      <c r="AB321" s="20"/>
      <c r="AC321" s="20"/>
      <c r="AD321" s="20"/>
    </row>
    <row r="322" spans="1:30" ht="15.75" customHeight="1">
      <c r="A322" s="20"/>
      <c r="B322" s="25"/>
      <c r="C322" s="25"/>
      <c r="D322" s="20"/>
      <c r="E322" s="20"/>
      <c r="F322" s="20"/>
      <c r="G322" s="20"/>
      <c r="H322" s="20"/>
      <c r="I322" s="25"/>
      <c r="J322" s="20"/>
      <c r="K322" s="20"/>
      <c r="L322" s="20"/>
      <c r="M322" s="20"/>
      <c r="N322" s="20"/>
      <c r="O322" s="20"/>
      <c r="P322" s="20"/>
      <c r="Q322" s="20"/>
      <c r="R322" s="20"/>
      <c r="S322" s="20"/>
      <c r="T322" s="20"/>
      <c r="U322" s="20"/>
      <c r="V322" s="20"/>
      <c r="W322" s="20"/>
      <c r="X322" s="20"/>
      <c r="Y322" s="20"/>
      <c r="Z322" s="20"/>
      <c r="AA322" s="20"/>
      <c r="AB322" s="20"/>
      <c r="AC322" s="20"/>
      <c r="AD322" s="20"/>
    </row>
    <row r="323" spans="1:30" ht="15.75" customHeight="1">
      <c r="A323" s="20"/>
      <c r="B323" s="25"/>
      <c r="C323" s="25"/>
      <c r="D323" s="20"/>
      <c r="E323" s="20"/>
      <c r="F323" s="20"/>
      <c r="G323" s="20"/>
      <c r="H323" s="20"/>
      <c r="I323" s="25"/>
      <c r="J323" s="20"/>
      <c r="K323" s="20"/>
      <c r="L323" s="20"/>
      <c r="M323" s="20"/>
      <c r="N323" s="20"/>
      <c r="O323" s="20"/>
      <c r="P323" s="20"/>
      <c r="Q323" s="20"/>
      <c r="R323" s="20"/>
      <c r="S323" s="20"/>
      <c r="T323" s="20"/>
      <c r="U323" s="20"/>
      <c r="V323" s="20"/>
      <c r="W323" s="20"/>
      <c r="X323" s="20"/>
      <c r="Y323" s="20"/>
      <c r="Z323" s="20"/>
      <c r="AA323" s="20"/>
      <c r="AB323" s="20"/>
      <c r="AC323" s="20"/>
      <c r="AD323" s="20"/>
    </row>
    <row r="324" spans="1:30" ht="15.75" customHeight="1">
      <c r="A324" s="20"/>
      <c r="B324" s="25"/>
      <c r="C324" s="25"/>
      <c r="D324" s="20"/>
      <c r="E324" s="20"/>
      <c r="F324" s="20"/>
      <c r="G324" s="20"/>
      <c r="H324" s="20"/>
      <c r="I324" s="25"/>
      <c r="J324" s="20"/>
      <c r="K324" s="20"/>
      <c r="L324" s="20"/>
      <c r="M324" s="20"/>
      <c r="N324" s="20"/>
      <c r="O324" s="20"/>
      <c r="P324" s="20"/>
      <c r="Q324" s="20"/>
      <c r="R324" s="20"/>
      <c r="S324" s="20"/>
      <c r="T324" s="20"/>
      <c r="U324" s="20"/>
      <c r="V324" s="20"/>
      <c r="W324" s="20"/>
      <c r="X324" s="20"/>
      <c r="Y324" s="20"/>
      <c r="Z324" s="20"/>
      <c r="AA324" s="20"/>
      <c r="AB324" s="20"/>
      <c r="AC324" s="20"/>
      <c r="AD324" s="20"/>
    </row>
    <row r="325" spans="1:30" ht="15.75" customHeight="1">
      <c r="A325" s="20"/>
      <c r="B325" s="25"/>
      <c r="C325" s="25"/>
      <c r="D325" s="20"/>
      <c r="E325" s="20"/>
      <c r="F325" s="20"/>
      <c r="G325" s="20"/>
      <c r="H325" s="20"/>
      <c r="I325" s="25"/>
      <c r="J325" s="20"/>
      <c r="K325" s="20"/>
      <c r="L325" s="20"/>
      <c r="M325" s="20"/>
      <c r="N325" s="20"/>
      <c r="O325" s="20"/>
      <c r="P325" s="20"/>
      <c r="Q325" s="20"/>
      <c r="R325" s="20"/>
      <c r="S325" s="20"/>
      <c r="T325" s="20"/>
      <c r="U325" s="20"/>
      <c r="V325" s="20"/>
      <c r="W325" s="20"/>
      <c r="X325" s="20"/>
      <c r="Y325" s="20"/>
      <c r="Z325" s="20"/>
      <c r="AA325" s="20"/>
      <c r="AB325" s="20"/>
      <c r="AC325" s="20"/>
      <c r="AD325" s="20"/>
    </row>
    <row r="326" spans="1:30" ht="15.75" customHeight="1">
      <c r="A326" s="20"/>
      <c r="B326" s="25"/>
      <c r="C326" s="25"/>
      <c r="D326" s="20"/>
      <c r="E326" s="20"/>
      <c r="F326" s="20"/>
      <c r="G326" s="20"/>
      <c r="H326" s="20"/>
      <c r="I326" s="25"/>
      <c r="J326" s="20"/>
      <c r="K326" s="20"/>
      <c r="L326" s="20"/>
      <c r="M326" s="20"/>
      <c r="N326" s="20"/>
      <c r="O326" s="20"/>
      <c r="P326" s="20"/>
      <c r="Q326" s="20"/>
      <c r="R326" s="20"/>
      <c r="S326" s="20"/>
      <c r="T326" s="20"/>
      <c r="U326" s="20"/>
      <c r="V326" s="20"/>
      <c r="W326" s="20"/>
      <c r="X326" s="20"/>
      <c r="Y326" s="20"/>
      <c r="Z326" s="20"/>
      <c r="AA326" s="20"/>
      <c r="AB326" s="20"/>
      <c r="AC326" s="20"/>
      <c r="AD326" s="20"/>
    </row>
    <row r="327" spans="1:30" ht="15.75" customHeight="1">
      <c r="A327" s="20"/>
      <c r="B327" s="25"/>
      <c r="C327" s="25"/>
      <c r="D327" s="20"/>
      <c r="E327" s="20"/>
      <c r="F327" s="20"/>
      <c r="G327" s="20"/>
      <c r="H327" s="20"/>
      <c r="I327" s="25"/>
      <c r="J327" s="20"/>
      <c r="K327" s="20"/>
      <c r="L327" s="20"/>
      <c r="M327" s="20"/>
      <c r="N327" s="20"/>
      <c r="O327" s="20"/>
      <c r="P327" s="20"/>
      <c r="Q327" s="20"/>
      <c r="R327" s="20"/>
      <c r="S327" s="20"/>
      <c r="T327" s="20"/>
      <c r="U327" s="20"/>
      <c r="V327" s="20"/>
      <c r="W327" s="20"/>
      <c r="X327" s="20"/>
      <c r="Y327" s="20"/>
      <c r="Z327" s="20"/>
      <c r="AA327" s="20"/>
      <c r="AB327" s="20"/>
      <c r="AC327" s="20"/>
      <c r="AD327" s="20"/>
    </row>
    <row r="328" spans="1:30" ht="15.75" customHeight="1">
      <c r="A328" s="20"/>
      <c r="B328" s="25"/>
      <c r="C328" s="25"/>
      <c r="D328" s="20"/>
      <c r="E328" s="20"/>
      <c r="F328" s="20"/>
      <c r="G328" s="20"/>
      <c r="H328" s="20"/>
      <c r="I328" s="25"/>
      <c r="J328" s="20"/>
      <c r="K328" s="20"/>
      <c r="L328" s="20"/>
      <c r="M328" s="20"/>
      <c r="N328" s="20"/>
      <c r="O328" s="20"/>
      <c r="P328" s="20"/>
      <c r="Q328" s="20"/>
      <c r="R328" s="20"/>
      <c r="S328" s="20"/>
      <c r="T328" s="20"/>
      <c r="U328" s="20"/>
      <c r="V328" s="20"/>
      <c r="W328" s="20"/>
      <c r="X328" s="20"/>
      <c r="Y328" s="20"/>
      <c r="Z328" s="20"/>
      <c r="AA328" s="20"/>
      <c r="AB328" s="20"/>
      <c r="AC328" s="20"/>
      <c r="AD328" s="20"/>
    </row>
    <row r="329" spans="1:30" ht="15.75" customHeight="1">
      <c r="A329" s="20"/>
      <c r="B329" s="25"/>
      <c r="C329" s="25"/>
      <c r="D329" s="20"/>
      <c r="E329" s="20"/>
      <c r="F329" s="20"/>
      <c r="G329" s="20"/>
      <c r="H329" s="20"/>
      <c r="I329" s="25"/>
      <c r="J329" s="20"/>
      <c r="K329" s="20"/>
      <c r="L329" s="20"/>
      <c r="M329" s="20"/>
      <c r="N329" s="20"/>
      <c r="O329" s="20"/>
      <c r="P329" s="20"/>
      <c r="Q329" s="20"/>
      <c r="R329" s="20"/>
      <c r="S329" s="20"/>
      <c r="T329" s="20"/>
      <c r="U329" s="20"/>
      <c r="V329" s="20"/>
      <c r="W329" s="20"/>
      <c r="X329" s="20"/>
      <c r="Y329" s="20"/>
      <c r="Z329" s="20"/>
      <c r="AA329" s="20"/>
      <c r="AB329" s="20"/>
      <c r="AC329" s="20"/>
      <c r="AD329" s="20"/>
    </row>
    <row r="330" spans="1:30" ht="15.75" customHeight="1">
      <c r="A330" s="20"/>
      <c r="B330" s="25"/>
      <c r="C330" s="25"/>
      <c r="D330" s="20"/>
      <c r="E330" s="20"/>
      <c r="F330" s="20"/>
      <c r="G330" s="20"/>
      <c r="H330" s="20"/>
      <c r="I330" s="25"/>
      <c r="J330" s="20"/>
      <c r="K330" s="20"/>
      <c r="L330" s="20"/>
      <c r="M330" s="20"/>
      <c r="N330" s="20"/>
      <c r="O330" s="20"/>
      <c r="P330" s="20"/>
      <c r="Q330" s="20"/>
      <c r="R330" s="20"/>
      <c r="S330" s="20"/>
      <c r="T330" s="20"/>
      <c r="U330" s="20"/>
      <c r="V330" s="20"/>
      <c r="W330" s="20"/>
      <c r="X330" s="20"/>
      <c r="Y330" s="20"/>
      <c r="Z330" s="20"/>
      <c r="AA330" s="20"/>
      <c r="AB330" s="20"/>
      <c r="AC330" s="20"/>
      <c r="AD330" s="20"/>
    </row>
    <row r="331" spans="1:30" ht="15.75" customHeight="1">
      <c r="A331" s="20"/>
      <c r="B331" s="25"/>
      <c r="C331" s="25"/>
      <c r="D331" s="20"/>
      <c r="E331" s="20"/>
      <c r="F331" s="20"/>
      <c r="G331" s="20"/>
      <c r="H331" s="20"/>
      <c r="I331" s="25"/>
      <c r="J331" s="20"/>
      <c r="K331" s="20"/>
      <c r="L331" s="20"/>
      <c r="M331" s="20"/>
      <c r="N331" s="20"/>
      <c r="O331" s="20"/>
      <c r="P331" s="20"/>
      <c r="Q331" s="20"/>
      <c r="R331" s="20"/>
      <c r="S331" s="20"/>
      <c r="T331" s="20"/>
      <c r="U331" s="20"/>
      <c r="V331" s="20"/>
      <c r="W331" s="20"/>
      <c r="X331" s="20"/>
      <c r="Y331" s="20"/>
      <c r="Z331" s="20"/>
      <c r="AA331" s="20"/>
      <c r="AB331" s="20"/>
      <c r="AC331" s="20"/>
      <c r="AD331" s="20"/>
    </row>
    <row r="332" spans="1:30" ht="15.75" customHeight="1">
      <c r="A332" s="20"/>
      <c r="B332" s="25"/>
      <c r="C332" s="25"/>
      <c r="D332" s="20"/>
      <c r="E332" s="20"/>
      <c r="F332" s="20"/>
      <c r="G332" s="20"/>
      <c r="H332" s="20"/>
      <c r="I332" s="25"/>
      <c r="J332" s="20"/>
      <c r="K332" s="20"/>
      <c r="L332" s="20"/>
      <c r="M332" s="20"/>
      <c r="N332" s="20"/>
      <c r="O332" s="20"/>
      <c r="P332" s="20"/>
      <c r="Q332" s="20"/>
      <c r="R332" s="20"/>
      <c r="S332" s="20"/>
      <c r="T332" s="20"/>
      <c r="U332" s="20"/>
      <c r="V332" s="20"/>
      <c r="W332" s="20"/>
      <c r="X332" s="20"/>
      <c r="Y332" s="20"/>
      <c r="Z332" s="20"/>
      <c r="AA332" s="20"/>
      <c r="AB332" s="20"/>
      <c r="AC332" s="20"/>
      <c r="AD332" s="20"/>
    </row>
    <row r="333" spans="1:30" ht="15.75" customHeight="1">
      <c r="A333" s="20"/>
      <c r="B333" s="25"/>
      <c r="C333" s="25"/>
      <c r="D333" s="20"/>
      <c r="E333" s="20"/>
      <c r="F333" s="20"/>
      <c r="G333" s="20"/>
      <c r="H333" s="20"/>
      <c r="I333" s="25"/>
      <c r="J333" s="20"/>
      <c r="K333" s="20"/>
      <c r="L333" s="20"/>
      <c r="M333" s="20"/>
      <c r="N333" s="20"/>
      <c r="O333" s="20"/>
      <c r="P333" s="20"/>
      <c r="Q333" s="20"/>
      <c r="R333" s="20"/>
      <c r="S333" s="20"/>
      <c r="T333" s="20"/>
      <c r="U333" s="20"/>
      <c r="V333" s="20"/>
      <c r="W333" s="20"/>
      <c r="X333" s="20"/>
      <c r="Y333" s="20"/>
      <c r="Z333" s="20"/>
      <c r="AA333" s="20"/>
      <c r="AB333" s="20"/>
      <c r="AC333" s="20"/>
      <c r="AD333" s="20"/>
    </row>
    <row r="334" spans="1:30" ht="15.75" customHeight="1">
      <c r="A334" s="20"/>
      <c r="B334" s="25"/>
      <c r="C334" s="25"/>
      <c r="D334" s="20"/>
      <c r="E334" s="20"/>
      <c r="F334" s="20"/>
      <c r="G334" s="20"/>
      <c r="H334" s="20"/>
      <c r="I334" s="25"/>
      <c r="J334" s="20"/>
      <c r="K334" s="20"/>
      <c r="L334" s="20"/>
      <c r="M334" s="20"/>
      <c r="N334" s="20"/>
      <c r="O334" s="20"/>
      <c r="P334" s="20"/>
      <c r="Q334" s="20"/>
      <c r="R334" s="20"/>
      <c r="S334" s="20"/>
      <c r="T334" s="20"/>
      <c r="U334" s="20"/>
      <c r="V334" s="20"/>
      <c r="W334" s="20"/>
      <c r="X334" s="20"/>
      <c r="Y334" s="20"/>
      <c r="Z334" s="20"/>
      <c r="AA334" s="20"/>
      <c r="AB334" s="20"/>
      <c r="AC334" s="20"/>
      <c r="AD334" s="20"/>
    </row>
    <row r="335" spans="1:30" ht="15.75" customHeight="1">
      <c r="A335" s="20"/>
      <c r="B335" s="25"/>
      <c r="C335" s="25"/>
      <c r="D335" s="20"/>
      <c r="E335" s="20"/>
      <c r="F335" s="20"/>
      <c r="G335" s="20"/>
      <c r="H335" s="20"/>
      <c r="I335" s="25"/>
      <c r="J335" s="20"/>
      <c r="K335" s="20"/>
      <c r="L335" s="20"/>
      <c r="M335" s="20"/>
      <c r="N335" s="20"/>
      <c r="O335" s="20"/>
      <c r="P335" s="20"/>
      <c r="Q335" s="20"/>
      <c r="R335" s="20"/>
      <c r="S335" s="20"/>
      <c r="T335" s="20"/>
      <c r="U335" s="20"/>
      <c r="V335" s="20"/>
      <c r="W335" s="20"/>
      <c r="X335" s="20"/>
      <c r="Y335" s="20"/>
      <c r="Z335" s="20"/>
      <c r="AA335" s="20"/>
      <c r="AB335" s="20"/>
      <c r="AC335" s="20"/>
      <c r="AD335" s="20"/>
    </row>
    <row r="336" spans="1:30" ht="15.75" customHeight="1">
      <c r="A336" s="20"/>
      <c r="B336" s="25"/>
      <c r="C336" s="25"/>
      <c r="D336" s="20"/>
      <c r="E336" s="20"/>
      <c r="F336" s="20"/>
      <c r="G336" s="20"/>
      <c r="H336" s="20"/>
      <c r="I336" s="25"/>
      <c r="J336" s="20"/>
      <c r="K336" s="20"/>
      <c r="L336" s="20"/>
      <c r="M336" s="20"/>
      <c r="N336" s="20"/>
      <c r="O336" s="20"/>
      <c r="P336" s="20"/>
      <c r="Q336" s="20"/>
      <c r="R336" s="20"/>
      <c r="S336" s="20"/>
      <c r="T336" s="20"/>
      <c r="U336" s="20"/>
      <c r="V336" s="20"/>
      <c r="W336" s="20"/>
      <c r="X336" s="20"/>
      <c r="Y336" s="20"/>
      <c r="Z336" s="20"/>
      <c r="AA336" s="20"/>
      <c r="AB336" s="20"/>
      <c r="AC336" s="20"/>
      <c r="AD336" s="20"/>
    </row>
    <row r="337" spans="1:30" ht="15.75" customHeight="1">
      <c r="A337" s="20"/>
      <c r="B337" s="25"/>
      <c r="C337" s="25"/>
      <c r="D337" s="20"/>
      <c r="E337" s="20"/>
      <c r="F337" s="20"/>
      <c r="G337" s="20"/>
      <c r="H337" s="20"/>
      <c r="I337" s="25"/>
      <c r="J337" s="20"/>
      <c r="K337" s="20"/>
      <c r="L337" s="20"/>
      <c r="M337" s="20"/>
      <c r="N337" s="20"/>
      <c r="O337" s="20"/>
      <c r="P337" s="20"/>
      <c r="Q337" s="20"/>
      <c r="R337" s="20"/>
      <c r="S337" s="20"/>
      <c r="T337" s="20"/>
      <c r="U337" s="20"/>
      <c r="V337" s="20"/>
      <c r="W337" s="20"/>
      <c r="X337" s="20"/>
      <c r="Y337" s="20"/>
      <c r="Z337" s="20"/>
      <c r="AA337" s="20"/>
      <c r="AB337" s="20"/>
      <c r="AC337" s="20"/>
      <c r="AD337" s="20"/>
    </row>
    <row r="338" spans="1:30" ht="15.75" customHeight="1">
      <c r="A338" s="20"/>
      <c r="B338" s="25"/>
      <c r="C338" s="25"/>
      <c r="D338" s="20"/>
      <c r="E338" s="20"/>
      <c r="F338" s="20"/>
      <c r="G338" s="20"/>
      <c r="H338" s="20"/>
      <c r="I338" s="25"/>
      <c r="J338" s="20"/>
      <c r="K338" s="20"/>
      <c r="L338" s="20"/>
      <c r="M338" s="20"/>
      <c r="N338" s="20"/>
      <c r="O338" s="20"/>
      <c r="P338" s="20"/>
      <c r="Q338" s="20"/>
      <c r="R338" s="20"/>
      <c r="S338" s="20"/>
      <c r="T338" s="20"/>
      <c r="U338" s="20"/>
      <c r="V338" s="20"/>
      <c r="W338" s="20"/>
      <c r="X338" s="20"/>
      <c r="Y338" s="20"/>
      <c r="Z338" s="20"/>
      <c r="AA338" s="20"/>
      <c r="AB338" s="20"/>
      <c r="AC338" s="20"/>
      <c r="AD338" s="20"/>
    </row>
    <row r="339" spans="1:30" ht="15.75" customHeight="1">
      <c r="A339" s="20"/>
      <c r="B339" s="25"/>
      <c r="C339" s="25"/>
      <c r="D339" s="20"/>
      <c r="E339" s="20"/>
      <c r="F339" s="20"/>
      <c r="G339" s="20"/>
      <c r="H339" s="20"/>
      <c r="I339" s="25"/>
      <c r="J339" s="20"/>
      <c r="K339" s="20"/>
      <c r="L339" s="20"/>
      <c r="M339" s="20"/>
      <c r="N339" s="20"/>
      <c r="O339" s="20"/>
      <c r="P339" s="20"/>
      <c r="Q339" s="20"/>
      <c r="R339" s="20"/>
      <c r="S339" s="20"/>
      <c r="T339" s="20"/>
      <c r="U339" s="20"/>
      <c r="V339" s="20"/>
      <c r="W339" s="20"/>
      <c r="X339" s="20"/>
      <c r="Y339" s="20"/>
      <c r="Z339" s="20"/>
      <c r="AA339" s="20"/>
      <c r="AB339" s="20"/>
      <c r="AC339" s="20"/>
      <c r="AD339" s="20"/>
    </row>
    <row r="340" spans="1:30" ht="15.75" customHeight="1">
      <c r="A340" s="20"/>
      <c r="B340" s="25"/>
      <c r="C340" s="25"/>
      <c r="D340" s="20"/>
      <c r="E340" s="20"/>
      <c r="F340" s="20"/>
      <c r="G340" s="20"/>
      <c r="H340" s="20"/>
      <c r="I340" s="25"/>
      <c r="J340" s="20"/>
      <c r="K340" s="20"/>
      <c r="L340" s="20"/>
      <c r="M340" s="20"/>
      <c r="N340" s="20"/>
      <c r="O340" s="20"/>
      <c r="P340" s="20"/>
      <c r="Q340" s="20"/>
      <c r="R340" s="20"/>
      <c r="S340" s="20"/>
      <c r="T340" s="20"/>
      <c r="U340" s="20"/>
      <c r="V340" s="20"/>
      <c r="W340" s="20"/>
      <c r="X340" s="20"/>
      <c r="Y340" s="20"/>
      <c r="Z340" s="20"/>
      <c r="AA340" s="20"/>
      <c r="AB340" s="20"/>
      <c r="AC340" s="20"/>
      <c r="AD340" s="20"/>
    </row>
    <row r="341" spans="1:30" ht="15.75" customHeight="1">
      <c r="A341" s="20"/>
      <c r="B341" s="25"/>
      <c r="C341" s="25"/>
      <c r="D341" s="20"/>
      <c r="E341" s="20"/>
      <c r="F341" s="20"/>
      <c r="G341" s="20"/>
      <c r="H341" s="20"/>
      <c r="I341" s="25"/>
      <c r="J341" s="20"/>
      <c r="K341" s="20"/>
      <c r="L341" s="20"/>
      <c r="M341" s="20"/>
      <c r="N341" s="20"/>
      <c r="O341" s="20"/>
      <c r="P341" s="20"/>
      <c r="Q341" s="20"/>
      <c r="R341" s="20"/>
      <c r="S341" s="20"/>
      <c r="T341" s="20"/>
      <c r="U341" s="20"/>
      <c r="V341" s="20"/>
      <c r="W341" s="20"/>
      <c r="X341" s="20"/>
      <c r="Y341" s="20"/>
      <c r="Z341" s="20"/>
      <c r="AA341" s="20"/>
      <c r="AB341" s="20"/>
      <c r="AC341" s="20"/>
      <c r="AD341" s="20"/>
    </row>
    <row r="342" spans="1:30" ht="15.75" customHeight="1">
      <c r="A342" s="20"/>
      <c r="B342" s="25"/>
      <c r="C342" s="25"/>
      <c r="D342" s="20"/>
      <c r="E342" s="20"/>
      <c r="F342" s="20"/>
      <c r="G342" s="20"/>
      <c r="H342" s="20"/>
      <c r="I342" s="25"/>
      <c r="J342" s="20"/>
      <c r="K342" s="20"/>
      <c r="L342" s="20"/>
      <c r="M342" s="20"/>
      <c r="N342" s="20"/>
      <c r="O342" s="20"/>
      <c r="P342" s="20"/>
      <c r="Q342" s="20"/>
      <c r="R342" s="20"/>
      <c r="S342" s="20"/>
      <c r="T342" s="20"/>
      <c r="U342" s="20"/>
      <c r="V342" s="20"/>
      <c r="W342" s="20"/>
      <c r="X342" s="20"/>
      <c r="Y342" s="20"/>
      <c r="Z342" s="20"/>
      <c r="AA342" s="20"/>
      <c r="AB342" s="20"/>
      <c r="AC342" s="20"/>
      <c r="AD342" s="20"/>
    </row>
    <row r="343" spans="1:30" ht="15.75" customHeight="1">
      <c r="A343" s="20"/>
      <c r="B343" s="25"/>
      <c r="C343" s="25"/>
      <c r="D343" s="20"/>
      <c r="E343" s="20"/>
      <c r="F343" s="20"/>
      <c r="G343" s="20"/>
      <c r="H343" s="20"/>
      <c r="I343" s="25"/>
      <c r="J343" s="20"/>
      <c r="K343" s="20"/>
      <c r="L343" s="20"/>
      <c r="M343" s="20"/>
      <c r="N343" s="20"/>
      <c r="O343" s="20"/>
      <c r="P343" s="20"/>
      <c r="Q343" s="20"/>
      <c r="R343" s="20"/>
      <c r="S343" s="20"/>
      <c r="T343" s="20"/>
      <c r="U343" s="20"/>
      <c r="V343" s="20"/>
      <c r="W343" s="20"/>
      <c r="X343" s="20"/>
      <c r="Y343" s="20"/>
      <c r="Z343" s="20"/>
      <c r="AA343" s="20"/>
      <c r="AB343" s="20"/>
      <c r="AC343" s="20"/>
      <c r="AD343" s="20"/>
    </row>
    <row r="344" spans="1:30" ht="15.75" customHeight="1">
      <c r="A344" s="20"/>
      <c r="B344" s="25"/>
      <c r="C344" s="25"/>
      <c r="D344" s="20"/>
      <c r="E344" s="20"/>
      <c r="F344" s="20"/>
      <c r="G344" s="20"/>
      <c r="H344" s="20"/>
      <c r="I344" s="25"/>
      <c r="J344" s="20"/>
      <c r="K344" s="20"/>
      <c r="L344" s="20"/>
      <c r="M344" s="20"/>
      <c r="N344" s="20"/>
      <c r="O344" s="20"/>
      <c r="P344" s="20"/>
      <c r="Q344" s="20"/>
      <c r="R344" s="20"/>
      <c r="S344" s="20"/>
      <c r="T344" s="20"/>
      <c r="U344" s="20"/>
      <c r="V344" s="20"/>
      <c r="W344" s="20"/>
      <c r="X344" s="20"/>
      <c r="Y344" s="20"/>
      <c r="Z344" s="20"/>
      <c r="AA344" s="20"/>
      <c r="AB344" s="20"/>
      <c r="AC344" s="20"/>
      <c r="AD344" s="20"/>
    </row>
    <row r="345" spans="1:30" ht="15.75" customHeight="1">
      <c r="A345" s="20"/>
      <c r="B345" s="25"/>
      <c r="C345" s="25"/>
      <c r="D345" s="20"/>
      <c r="E345" s="20"/>
      <c r="F345" s="20"/>
      <c r="G345" s="20"/>
      <c r="H345" s="20"/>
      <c r="I345" s="25"/>
      <c r="J345" s="20"/>
      <c r="K345" s="20"/>
      <c r="L345" s="20"/>
      <c r="M345" s="20"/>
      <c r="N345" s="20"/>
      <c r="O345" s="20"/>
      <c r="P345" s="20"/>
      <c r="Q345" s="20"/>
      <c r="R345" s="20"/>
      <c r="S345" s="20"/>
      <c r="T345" s="20"/>
      <c r="U345" s="20"/>
      <c r="V345" s="20"/>
      <c r="W345" s="20"/>
      <c r="X345" s="20"/>
      <c r="Y345" s="20"/>
      <c r="Z345" s="20"/>
      <c r="AA345" s="20"/>
      <c r="AB345" s="20"/>
      <c r="AC345" s="20"/>
      <c r="AD345" s="20"/>
    </row>
    <row r="346" spans="1:30" ht="15.75" customHeight="1">
      <c r="A346" s="20"/>
      <c r="B346" s="25"/>
      <c r="C346" s="25"/>
      <c r="D346" s="20"/>
      <c r="E346" s="20"/>
      <c r="F346" s="20"/>
      <c r="G346" s="20"/>
      <c r="H346" s="20"/>
      <c r="I346" s="25"/>
      <c r="J346" s="20"/>
      <c r="K346" s="20"/>
      <c r="L346" s="20"/>
      <c r="M346" s="20"/>
      <c r="N346" s="20"/>
      <c r="O346" s="20"/>
      <c r="P346" s="20"/>
      <c r="Q346" s="20"/>
      <c r="R346" s="20"/>
      <c r="S346" s="20"/>
      <c r="T346" s="20"/>
      <c r="U346" s="20"/>
      <c r="V346" s="20"/>
      <c r="W346" s="20"/>
      <c r="X346" s="20"/>
      <c r="Y346" s="20"/>
      <c r="Z346" s="20"/>
      <c r="AA346" s="20"/>
      <c r="AB346" s="20"/>
      <c r="AC346" s="20"/>
      <c r="AD346" s="20"/>
    </row>
    <row r="347" spans="1:30" ht="15.75" customHeight="1">
      <c r="A347" s="20"/>
      <c r="B347" s="25"/>
      <c r="C347" s="25"/>
      <c r="D347" s="20"/>
      <c r="E347" s="20"/>
      <c r="F347" s="20"/>
      <c r="G347" s="20"/>
      <c r="H347" s="20"/>
      <c r="I347" s="25"/>
      <c r="J347" s="20"/>
      <c r="K347" s="20"/>
      <c r="L347" s="20"/>
      <c r="M347" s="20"/>
      <c r="N347" s="20"/>
      <c r="O347" s="20"/>
      <c r="P347" s="20"/>
      <c r="Q347" s="20"/>
      <c r="R347" s="20"/>
      <c r="S347" s="20"/>
      <c r="T347" s="20"/>
      <c r="U347" s="20"/>
      <c r="V347" s="20"/>
      <c r="W347" s="20"/>
      <c r="X347" s="20"/>
      <c r="Y347" s="20"/>
      <c r="Z347" s="20"/>
      <c r="AA347" s="20"/>
      <c r="AB347" s="20"/>
      <c r="AC347" s="20"/>
      <c r="AD347" s="20"/>
    </row>
    <row r="348" spans="1:30" ht="15.75" customHeight="1">
      <c r="A348" s="20"/>
      <c r="B348" s="25"/>
      <c r="C348" s="25"/>
      <c r="D348" s="20"/>
      <c r="E348" s="20"/>
      <c r="F348" s="20"/>
      <c r="G348" s="20"/>
      <c r="H348" s="20"/>
      <c r="I348" s="25"/>
      <c r="J348" s="20"/>
      <c r="K348" s="20"/>
      <c r="L348" s="20"/>
      <c r="M348" s="20"/>
      <c r="N348" s="20"/>
      <c r="O348" s="20"/>
      <c r="P348" s="20"/>
      <c r="Q348" s="20"/>
      <c r="R348" s="20"/>
      <c r="S348" s="20"/>
      <c r="T348" s="20"/>
      <c r="U348" s="20"/>
      <c r="V348" s="20"/>
      <c r="W348" s="20"/>
      <c r="X348" s="20"/>
      <c r="Y348" s="20"/>
      <c r="Z348" s="20"/>
      <c r="AA348" s="20"/>
      <c r="AB348" s="20"/>
      <c r="AC348" s="20"/>
      <c r="AD348" s="20"/>
    </row>
    <row r="349" spans="1:30" ht="15.75" customHeight="1">
      <c r="A349" s="20"/>
      <c r="B349" s="25"/>
      <c r="C349" s="25"/>
      <c r="D349" s="20"/>
      <c r="E349" s="20"/>
      <c r="F349" s="20"/>
      <c r="G349" s="20"/>
      <c r="H349" s="20"/>
      <c r="I349" s="25"/>
      <c r="J349" s="20"/>
      <c r="K349" s="20"/>
      <c r="L349" s="20"/>
      <c r="M349" s="20"/>
      <c r="N349" s="20"/>
      <c r="O349" s="20"/>
      <c r="P349" s="20"/>
      <c r="Q349" s="20"/>
      <c r="R349" s="20"/>
      <c r="S349" s="20"/>
      <c r="T349" s="20"/>
      <c r="U349" s="20"/>
      <c r="V349" s="20"/>
      <c r="W349" s="20"/>
      <c r="X349" s="20"/>
      <c r="Y349" s="20"/>
      <c r="Z349" s="20"/>
      <c r="AA349" s="20"/>
      <c r="AB349" s="20"/>
      <c r="AC349" s="20"/>
      <c r="AD349" s="20"/>
    </row>
    <row r="350" spans="1:30" ht="15.75" customHeight="1">
      <c r="A350" s="20"/>
      <c r="B350" s="25"/>
      <c r="C350" s="25"/>
      <c r="D350" s="20"/>
      <c r="E350" s="20"/>
      <c r="F350" s="20"/>
      <c r="G350" s="20"/>
      <c r="H350" s="20"/>
      <c r="I350" s="25"/>
      <c r="J350" s="20"/>
      <c r="K350" s="20"/>
      <c r="L350" s="20"/>
      <c r="M350" s="20"/>
      <c r="N350" s="20"/>
      <c r="O350" s="20"/>
      <c r="P350" s="20"/>
      <c r="Q350" s="20"/>
      <c r="R350" s="20"/>
      <c r="S350" s="20"/>
      <c r="T350" s="20"/>
      <c r="U350" s="20"/>
      <c r="V350" s="20"/>
      <c r="W350" s="20"/>
      <c r="X350" s="20"/>
      <c r="Y350" s="20"/>
      <c r="Z350" s="20"/>
      <c r="AA350" s="20"/>
      <c r="AB350" s="20"/>
      <c r="AC350" s="20"/>
      <c r="AD350" s="20"/>
    </row>
    <row r="351" spans="1:30" ht="15.75" customHeight="1">
      <c r="A351" s="20"/>
      <c r="B351" s="25"/>
      <c r="C351" s="25"/>
      <c r="D351" s="20"/>
      <c r="E351" s="20"/>
      <c r="F351" s="20"/>
      <c r="G351" s="20"/>
      <c r="H351" s="20"/>
      <c r="I351" s="25"/>
      <c r="J351" s="20"/>
      <c r="K351" s="20"/>
      <c r="L351" s="20"/>
      <c r="M351" s="20"/>
      <c r="N351" s="20"/>
      <c r="O351" s="20"/>
      <c r="P351" s="20"/>
      <c r="Q351" s="20"/>
      <c r="R351" s="20"/>
      <c r="S351" s="20"/>
      <c r="T351" s="20"/>
      <c r="U351" s="20"/>
      <c r="V351" s="20"/>
      <c r="W351" s="20"/>
      <c r="X351" s="20"/>
      <c r="Y351" s="20"/>
      <c r="Z351" s="20"/>
      <c r="AA351" s="20"/>
      <c r="AB351" s="20"/>
      <c r="AC351" s="20"/>
      <c r="AD351" s="20"/>
    </row>
    <row r="352" spans="1:30" ht="15.75" customHeight="1">
      <c r="A352" s="20"/>
      <c r="B352" s="25"/>
      <c r="C352" s="25"/>
      <c r="D352" s="20"/>
      <c r="E352" s="20"/>
      <c r="F352" s="20"/>
      <c r="G352" s="20"/>
      <c r="H352" s="20"/>
      <c r="I352" s="25"/>
      <c r="J352" s="20"/>
      <c r="K352" s="20"/>
      <c r="L352" s="20"/>
      <c r="M352" s="20"/>
      <c r="N352" s="20"/>
      <c r="O352" s="20"/>
      <c r="P352" s="20"/>
      <c r="Q352" s="20"/>
      <c r="R352" s="20"/>
      <c r="S352" s="20"/>
      <c r="T352" s="20"/>
      <c r="U352" s="20"/>
      <c r="V352" s="20"/>
      <c r="W352" s="20"/>
      <c r="X352" s="20"/>
      <c r="Y352" s="20"/>
      <c r="Z352" s="20"/>
      <c r="AA352" s="20"/>
      <c r="AB352" s="20"/>
      <c r="AC352" s="20"/>
      <c r="AD352" s="20"/>
    </row>
    <row r="353" spans="1:30" ht="15.75" customHeight="1">
      <c r="A353" s="20"/>
      <c r="B353" s="25"/>
      <c r="C353" s="25"/>
      <c r="D353" s="20"/>
      <c r="E353" s="20"/>
      <c r="F353" s="20"/>
      <c r="G353" s="20"/>
      <c r="H353" s="20"/>
      <c r="I353" s="25"/>
      <c r="J353" s="20"/>
      <c r="K353" s="20"/>
      <c r="L353" s="20"/>
      <c r="M353" s="20"/>
      <c r="N353" s="20"/>
      <c r="O353" s="20"/>
      <c r="P353" s="20"/>
      <c r="Q353" s="20"/>
      <c r="R353" s="20"/>
      <c r="S353" s="20"/>
      <c r="T353" s="20"/>
      <c r="U353" s="20"/>
      <c r="V353" s="20"/>
      <c r="W353" s="20"/>
      <c r="X353" s="20"/>
      <c r="Y353" s="20"/>
      <c r="Z353" s="20"/>
      <c r="AA353" s="20"/>
      <c r="AB353" s="20"/>
      <c r="AC353" s="20"/>
      <c r="AD353" s="20"/>
    </row>
    <row r="354" spans="1:30" ht="15.75" customHeight="1">
      <c r="A354" s="20"/>
      <c r="B354" s="25"/>
      <c r="C354" s="25"/>
      <c r="D354" s="20"/>
      <c r="E354" s="20"/>
      <c r="F354" s="20"/>
      <c r="G354" s="20"/>
      <c r="H354" s="20"/>
      <c r="I354" s="25"/>
      <c r="J354" s="20"/>
      <c r="K354" s="20"/>
      <c r="L354" s="20"/>
      <c r="M354" s="20"/>
      <c r="N354" s="20"/>
      <c r="O354" s="20"/>
      <c r="P354" s="20"/>
      <c r="Q354" s="20"/>
      <c r="R354" s="20"/>
      <c r="S354" s="20"/>
      <c r="T354" s="20"/>
      <c r="U354" s="20"/>
      <c r="V354" s="20"/>
      <c r="W354" s="20"/>
      <c r="X354" s="20"/>
      <c r="Y354" s="20"/>
      <c r="Z354" s="20"/>
      <c r="AA354" s="20"/>
      <c r="AB354" s="20"/>
      <c r="AC354" s="20"/>
      <c r="AD354" s="20"/>
    </row>
    <row r="355" spans="1:30" ht="15.75" customHeight="1">
      <c r="A355" s="20"/>
      <c r="B355" s="25"/>
      <c r="C355" s="25"/>
      <c r="D355" s="20"/>
      <c r="E355" s="20"/>
      <c r="F355" s="20"/>
      <c r="G355" s="20"/>
      <c r="H355" s="20"/>
      <c r="I355" s="25"/>
      <c r="J355" s="20"/>
      <c r="K355" s="20"/>
      <c r="L355" s="20"/>
      <c r="M355" s="20"/>
      <c r="N355" s="20"/>
      <c r="O355" s="20"/>
      <c r="P355" s="20"/>
      <c r="Q355" s="20"/>
      <c r="R355" s="20"/>
      <c r="S355" s="20"/>
      <c r="T355" s="20"/>
      <c r="U355" s="20"/>
      <c r="V355" s="20"/>
      <c r="W355" s="20"/>
      <c r="X355" s="20"/>
      <c r="Y355" s="20"/>
      <c r="Z355" s="20"/>
      <c r="AA355" s="20"/>
      <c r="AB355" s="20"/>
      <c r="AC355" s="20"/>
      <c r="AD355" s="20"/>
    </row>
    <row r="356" spans="1:30" ht="15.75" customHeight="1">
      <c r="A356" s="20"/>
      <c r="B356" s="25"/>
      <c r="C356" s="25"/>
      <c r="D356" s="20"/>
      <c r="E356" s="20"/>
      <c r="F356" s="20"/>
      <c r="G356" s="20"/>
      <c r="H356" s="20"/>
      <c r="I356" s="25"/>
      <c r="J356" s="20"/>
      <c r="K356" s="20"/>
      <c r="L356" s="20"/>
      <c r="M356" s="20"/>
      <c r="N356" s="20"/>
      <c r="O356" s="20"/>
      <c r="P356" s="20"/>
      <c r="Q356" s="20"/>
      <c r="R356" s="20"/>
      <c r="S356" s="20"/>
      <c r="T356" s="20"/>
      <c r="U356" s="20"/>
      <c r="V356" s="20"/>
      <c r="W356" s="20"/>
      <c r="X356" s="20"/>
      <c r="Y356" s="20"/>
      <c r="Z356" s="20"/>
      <c r="AA356" s="20"/>
      <c r="AB356" s="20"/>
      <c r="AC356" s="20"/>
      <c r="AD356" s="20"/>
    </row>
    <row r="357" spans="1:30" ht="15.75" customHeight="1">
      <c r="A357" s="20"/>
      <c r="B357" s="25"/>
      <c r="C357" s="25"/>
      <c r="D357" s="20"/>
      <c r="E357" s="20"/>
      <c r="F357" s="20"/>
      <c r="G357" s="20"/>
      <c r="H357" s="20"/>
      <c r="I357" s="25"/>
      <c r="J357" s="20"/>
      <c r="K357" s="20"/>
      <c r="L357" s="20"/>
      <c r="M357" s="20"/>
      <c r="N357" s="20"/>
      <c r="O357" s="20"/>
      <c r="P357" s="20"/>
      <c r="Q357" s="20"/>
      <c r="R357" s="20"/>
      <c r="S357" s="20"/>
      <c r="T357" s="20"/>
      <c r="U357" s="20"/>
      <c r="V357" s="20"/>
      <c r="W357" s="20"/>
      <c r="X357" s="20"/>
      <c r="Y357" s="20"/>
      <c r="Z357" s="20"/>
      <c r="AA357" s="20"/>
      <c r="AB357" s="20"/>
      <c r="AC357" s="20"/>
      <c r="AD357" s="20"/>
    </row>
    <row r="358" spans="1:30" ht="15.75" customHeight="1">
      <c r="A358" s="20"/>
      <c r="B358" s="25"/>
      <c r="C358" s="25"/>
      <c r="D358" s="20"/>
      <c r="E358" s="20"/>
      <c r="F358" s="20"/>
      <c r="G358" s="20"/>
      <c r="H358" s="20"/>
      <c r="I358" s="25"/>
      <c r="J358" s="20"/>
      <c r="K358" s="20"/>
      <c r="L358" s="20"/>
      <c r="M358" s="20"/>
      <c r="N358" s="20"/>
      <c r="O358" s="20"/>
      <c r="P358" s="20"/>
      <c r="Q358" s="20"/>
      <c r="R358" s="20"/>
      <c r="S358" s="20"/>
      <c r="T358" s="20"/>
      <c r="U358" s="20"/>
      <c r="V358" s="20"/>
      <c r="W358" s="20"/>
      <c r="X358" s="20"/>
      <c r="Y358" s="20"/>
      <c r="Z358" s="20"/>
      <c r="AA358" s="20"/>
      <c r="AB358" s="20"/>
      <c r="AC358" s="20"/>
      <c r="AD358" s="20"/>
    </row>
    <row r="359" spans="1:30" ht="15.75" customHeight="1">
      <c r="A359" s="20"/>
      <c r="B359" s="25"/>
      <c r="C359" s="25"/>
      <c r="D359" s="20"/>
      <c r="E359" s="20"/>
      <c r="F359" s="20"/>
      <c r="G359" s="20"/>
      <c r="H359" s="20"/>
      <c r="I359" s="25"/>
      <c r="J359" s="20"/>
      <c r="K359" s="20"/>
      <c r="L359" s="20"/>
      <c r="M359" s="20"/>
      <c r="N359" s="20"/>
      <c r="O359" s="20"/>
      <c r="P359" s="20"/>
      <c r="Q359" s="20"/>
      <c r="R359" s="20"/>
      <c r="S359" s="20"/>
      <c r="T359" s="20"/>
      <c r="U359" s="20"/>
      <c r="V359" s="20"/>
      <c r="W359" s="20"/>
      <c r="X359" s="20"/>
      <c r="Y359" s="20"/>
      <c r="Z359" s="20"/>
      <c r="AA359" s="20"/>
      <c r="AB359" s="20"/>
      <c r="AC359" s="20"/>
      <c r="AD359" s="20"/>
    </row>
    <row r="360" spans="1:30" ht="15.75" customHeight="1">
      <c r="A360" s="20"/>
      <c r="B360" s="25"/>
      <c r="C360" s="25"/>
      <c r="D360" s="20"/>
      <c r="E360" s="20"/>
      <c r="F360" s="20"/>
      <c r="G360" s="20"/>
      <c r="H360" s="20"/>
      <c r="I360" s="25"/>
      <c r="J360" s="20"/>
      <c r="K360" s="20"/>
      <c r="L360" s="20"/>
      <c r="M360" s="20"/>
      <c r="N360" s="20"/>
      <c r="O360" s="20"/>
      <c r="P360" s="20"/>
      <c r="Q360" s="20"/>
      <c r="R360" s="20"/>
      <c r="S360" s="20"/>
      <c r="T360" s="20"/>
      <c r="U360" s="20"/>
      <c r="V360" s="20"/>
      <c r="W360" s="20"/>
      <c r="X360" s="20"/>
      <c r="Y360" s="20"/>
      <c r="Z360" s="20"/>
      <c r="AA360" s="20"/>
      <c r="AB360" s="20"/>
      <c r="AC360" s="20"/>
      <c r="AD360" s="20"/>
    </row>
    <row r="361" spans="1:30" ht="15.75" customHeight="1">
      <c r="A361" s="20"/>
      <c r="B361" s="25"/>
      <c r="C361" s="25"/>
      <c r="D361" s="20"/>
      <c r="E361" s="20"/>
      <c r="F361" s="20"/>
      <c r="G361" s="20"/>
      <c r="H361" s="20"/>
      <c r="I361" s="25"/>
      <c r="J361" s="20"/>
      <c r="K361" s="20"/>
      <c r="L361" s="20"/>
      <c r="M361" s="20"/>
      <c r="N361" s="20"/>
      <c r="O361" s="20"/>
      <c r="P361" s="20"/>
      <c r="Q361" s="20"/>
      <c r="R361" s="20"/>
      <c r="S361" s="20"/>
      <c r="T361" s="20"/>
      <c r="U361" s="20"/>
      <c r="V361" s="20"/>
      <c r="W361" s="20"/>
      <c r="X361" s="20"/>
      <c r="Y361" s="20"/>
      <c r="Z361" s="20"/>
      <c r="AA361" s="20"/>
      <c r="AB361" s="20"/>
      <c r="AC361" s="20"/>
      <c r="AD361" s="20"/>
    </row>
    <row r="362" spans="1:30" ht="15.75" customHeight="1">
      <c r="A362" s="20"/>
      <c r="B362" s="25"/>
      <c r="C362" s="25"/>
      <c r="D362" s="20"/>
      <c r="E362" s="20"/>
      <c r="F362" s="20"/>
      <c r="G362" s="20"/>
      <c r="H362" s="20"/>
      <c r="I362" s="25"/>
      <c r="J362" s="20"/>
      <c r="K362" s="20"/>
      <c r="L362" s="20"/>
      <c r="M362" s="20"/>
      <c r="N362" s="20"/>
      <c r="O362" s="20"/>
      <c r="P362" s="20"/>
      <c r="Q362" s="20"/>
      <c r="R362" s="20"/>
      <c r="S362" s="20"/>
      <c r="T362" s="20"/>
      <c r="U362" s="20"/>
      <c r="V362" s="20"/>
      <c r="W362" s="20"/>
      <c r="X362" s="20"/>
      <c r="Y362" s="20"/>
      <c r="Z362" s="20"/>
      <c r="AA362" s="20"/>
      <c r="AB362" s="20"/>
      <c r="AC362" s="20"/>
      <c r="AD362" s="20"/>
    </row>
    <row r="363" spans="1:30" ht="15.75" customHeight="1">
      <c r="A363" s="20"/>
      <c r="B363" s="25"/>
      <c r="C363" s="25"/>
      <c r="D363" s="20"/>
      <c r="E363" s="20"/>
      <c r="F363" s="20"/>
      <c r="G363" s="20"/>
      <c r="H363" s="20"/>
      <c r="I363" s="25"/>
      <c r="J363" s="20"/>
      <c r="K363" s="20"/>
      <c r="L363" s="20"/>
      <c r="M363" s="20"/>
      <c r="N363" s="20"/>
      <c r="O363" s="20"/>
      <c r="P363" s="20"/>
      <c r="Q363" s="20"/>
      <c r="R363" s="20"/>
      <c r="S363" s="20"/>
      <c r="T363" s="20"/>
      <c r="U363" s="20"/>
      <c r="V363" s="20"/>
      <c r="W363" s="20"/>
      <c r="X363" s="20"/>
      <c r="Y363" s="20"/>
      <c r="Z363" s="20"/>
      <c r="AA363" s="20"/>
      <c r="AB363" s="20"/>
      <c r="AC363" s="20"/>
      <c r="AD363" s="20"/>
    </row>
    <row r="364" spans="1:30" ht="15.75" customHeight="1">
      <c r="A364" s="20"/>
      <c r="B364" s="25"/>
      <c r="C364" s="25"/>
      <c r="D364" s="20"/>
      <c r="E364" s="20"/>
      <c r="F364" s="20"/>
      <c r="G364" s="20"/>
      <c r="H364" s="20"/>
      <c r="I364" s="25"/>
      <c r="J364" s="20"/>
      <c r="K364" s="20"/>
      <c r="L364" s="20"/>
      <c r="M364" s="20"/>
      <c r="N364" s="20"/>
      <c r="O364" s="20"/>
      <c r="P364" s="20"/>
      <c r="Q364" s="20"/>
      <c r="R364" s="20"/>
      <c r="S364" s="20"/>
      <c r="T364" s="20"/>
      <c r="U364" s="20"/>
      <c r="V364" s="20"/>
      <c r="W364" s="20"/>
      <c r="X364" s="20"/>
      <c r="Y364" s="20"/>
      <c r="Z364" s="20"/>
      <c r="AA364" s="20"/>
      <c r="AB364" s="20"/>
      <c r="AC364" s="20"/>
      <c r="AD364" s="20"/>
    </row>
    <row r="365" spans="1:30" ht="15.75" customHeight="1">
      <c r="A365" s="20"/>
      <c r="B365" s="25"/>
      <c r="C365" s="25"/>
      <c r="D365" s="20"/>
      <c r="E365" s="20"/>
      <c r="F365" s="20"/>
      <c r="G365" s="20"/>
      <c r="H365" s="20"/>
      <c r="I365" s="25"/>
      <c r="J365" s="20"/>
      <c r="K365" s="20"/>
      <c r="L365" s="20"/>
      <c r="M365" s="20"/>
      <c r="N365" s="20"/>
      <c r="O365" s="20"/>
      <c r="P365" s="20"/>
      <c r="Q365" s="20"/>
      <c r="R365" s="20"/>
      <c r="S365" s="20"/>
      <c r="T365" s="20"/>
      <c r="U365" s="20"/>
      <c r="V365" s="20"/>
      <c r="W365" s="20"/>
      <c r="X365" s="20"/>
      <c r="Y365" s="20"/>
      <c r="Z365" s="20"/>
      <c r="AA365" s="20"/>
      <c r="AB365" s="20"/>
      <c r="AC365" s="20"/>
      <c r="AD365" s="20"/>
    </row>
    <row r="366" spans="1:30" ht="15.75" customHeight="1">
      <c r="A366" s="20"/>
      <c r="B366" s="25"/>
      <c r="C366" s="25"/>
      <c r="D366" s="20"/>
      <c r="E366" s="20"/>
      <c r="F366" s="20"/>
      <c r="G366" s="20"/>
      <c r="H366" s="20"/>
      <c r="I366" s="25"/>
      <c r="J366" s="20"/>
      <c r="K366" s="20"/>
      <c r="L366" s="20"/>
      <c r="M366" s="20"/>
      <c r="N366" s="20"/>
      <c r="O366" s="20"/>
      <c r="P366" s="20"/>
      <c r="Q366" s="20"/>
      <c r="R366" s="20"/>
      <c r="S366" s="20"/>
      <c r="T366" s="20"/>
      <c r="U366" s="20"/>
      <c r="V366" s="20"/>
      <c r="W366" s="20"/>
      <c r="X366" s="20"/>
      <c r="Y366" s="20"/>
      <c r="Z366" s="20"/>
      <c r="AA366" s="20"/>
      <c r="AB366" s="20"/>
      <c r="AC366" s="20"/>
      <c r="AD366" s="20"/>
    </row>
    <row r="367" spans="1:30" ht="15.75" customHeight="1">
      <c r="A367" s="20"/>
      <c r="B367" s="25"/>
      <c r="C367" s="25"/>
      <c r="D367" s="20"/>
      <c r="E367" s="20"/>
      <c r="F367" s="20"/>
      <c r="G367" s="20"/>
      <c r="H367" s="20"/>
      <c r="I367" s="25"/>
      <c r="J367" s="20"/>
      <c r="K367" s="20"/>
      <c r="L367" s="20"/>
      <c r="M367" s="20"/>
      <c r="N367" s="20"/>
      <c r="O367" s="20"/>
      <c r="P367" s="20"/>
      <c r="Q367" s="20"/>
      <c r="R367" s="20"/>
      <c r="S367" s="20"/>
      <c r="T367" s="20"/>
      <c r="U367" s="20"/>
      <c r="V367" s="20"/>
      <c r="W367" s="20"/>
      <c r="X367" s="20"/>
      <c r="Y367" s="20"/>
      <c r="Z367" s="20"/>
      <c r="AA367" s="20"/>
      <c r="AB367" s="20"/>
      <c r="AC367" s="20"/>
      <c r="AD367" s="20"/>
    </row>
    <row r="368" spans="1:30" ht="15.75" customHeight="1">
      <c r="A368" s="20"/>
      <c r="B368" s="25"/>
      <c r="C368" s="25"/>
      <c r="D368" s="20"/>
      <c r="E368" s="20"/>
      <c r="F368" s="20"/>
      <c r="G368" s="20"/>
      <c r="H368" s="20"/>
      <c r="I368" s="25"/>
      <c r="J368" s="20"/>
      <c r="K368" s="20"/>
      <c r="L368" s="20"/>
      <c r="M368" s="20"/>
      <c r="N368" s="20"/>
      <c r="O368" s="20"/>
      <c r="P368" s="20"/>
      <c r="Q368" s="20"/>
      <c r="R368" s="20"/>
      <c r="S368" s="20"/>
      <c r="T368" s="20"/>
      <c r="U368" s="20"/>
      <c r="V368" s="20"/>
      <c r="W368" s="20"/>
      <c r="X368" s="20"/>
      <c r="Y368" s="20"/>
      <c r="Z368" s="20"/>
      <c r="AA368" s="20"/>
      <c r="AB368" s="20"/>
      <c r="AC368" s="20"/>
      <c r="AD368" s="20"/>
    </row>
    <row r="369" spans="1:30" ht="15.75" customHeight="1">
      <c r="A369" s="20"/>
      <c r="B369" s="25"/>
      <c r="C369" s="25"/>
      <c r="D369" s="20"/>
      <c r="E369" s="20"/>
      <c r="F369" s="20"/>
      <c r="G369" s="20"/>
      <c r="H369" s="20"/>
      <c r="I369" s="25"/>
      <c r="J369" s="20"/>
      <c r="K369" s="20"/>
      <c r="L369" s="20"/>
      <c r="M369" s="20"/>
      <c r="N369" s="20"/>
      <c r="O369" s="20"/>
      <c r="P369" s="20"/>
      <c r="Q369" s="20"/>
      <c r="R369" s="20"/>
      <c r="S369" s="20"/>
      <c r="T369" s="20"/>
      <c r="U369" s="20"/>
      <c r="V369" s="20"/>
      <c r="W369" s="20"/>
      <c r="X369" s="20"/>
      <c r="Y369" s="20"/>
      <c r="Z369" s="20"/>
      <c r="AA369" s="20"/>
      <c r="AB369" s="20"/>
      <c r="AC369" s="20"/>
      <c r="AD369" s="20"/>
    </row>
    <row r="370" spans="1:30" ht="15.75" customHeight="1">
      <c r="B370" s="114"/>
      <c r="C370" s="114"/>
    </row>
    <row r="371" spans="1:30" ht="15.75" customHeight="1"/>
    <row r="372" spans="1:30" ht="15.75" customHeight="1"/>
    <row r="373" spans="1:30" ht="15.75" customHeight="1"/>
    <row r="374" spans="1:30" ht="15.75" customHeight="1"/>
    <row r="375" spans="1:30" ht="15.75" customHeight="1"/>
    <row r="376" spans="1:30" ht="15.75" customHeight="1"/>
    <row r="377" spans="1:30" ht="15.75" customHeight="1"/>
    <row r="378" spans="1:30" ht="15.75" customHeight="1"/>
    <row r="379" spans="1:30" ht="15.75" customHeight="1"/>
    <row r="380" spans="1:30" ht="15.75" customHeight="1"/>
    <row r="381" spans="1:30" ht="15.75" customHeight="1"/>
    <row r="382" spans="1:30" ht="15.75" customHeight="1"/>
    <row r="383" spans="1:30" ht="15.75" customHeight="1"/>
    <row r="384" spans="1:30"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sheetData>
  <autoFilter ref="A10:BJ144" xr:uid="{E3C06857-67F2-4820-837B-32DA461B0DD6}"/>
  <mergeCells count="35">
    <mergeCell ref="B169:C169"/>
    <mergeCell ref="B149:C149"/>
    <mergeCell ref="H8:H10"/>
    <mergeCell ref="B8:B10"/>
    <mergeCell ref="C8:C10"/>
    <mergeCell ref="D8:D10"/>
    <mergeCell ref="E8:E10"/>
    <mergeCell ref="F8:F10"/>
    <mergeCell ref="G8:G10"/>
    <mergeCell ref="T9:T10"/>
    <mergeCell ref="U9:U10"/>
    <mergeCell ref="W9:W10"/>
    <mergeCell ref="X9:X10"/>
    <mergeCell ref="I8:L8"/>
    <mergeCell ref="M8:O8"/>
    <mergeCell ref="P8:P10"/>
    <mergeCell ref="Q8:Q10"/>
    <mergeCell ref="R8:R10"/>
    <mergeCell ref="S8:S10"/>
    <mergeCell ref="AB8:AB10"/>
    <mergeCell ref="AC8:AC10"/>
    <mergeCell ref="AD8:AD10"/>
    <mergeCell ref="I9:I10"/>
    <mergeCell ref="J9:J10"/>
    <mergeCell ref="K9:K10"/>
    <mergeCell ref="L9:L10"/>
    <mergeCell ref="M9:M10"/>
    <mergeCell ref="N9:N10"/>
    <mergeCell ref="O9:O10"/>
    <mergeCell ref="T8:U8"/>
    <mergeCell ref="V8:V10"/>
    <mergeCell ref="W8:X8"/>
    <mergeCell ref="Y8:Y10"/>
    <mergeCell ref="Z8:Z10"/>
    <mergeCell ref="AA8:AA10"/>
  </mergeCells>
  <pageMargins left="0.511811024" right="0.511811024" top="0.78740157499999996" bottom="0.78740157499999996" header="0.31496062000000002" footer="0.31496062000000002"/>
  <pageSetup paperSize="9" orientation="portrait" r:id="rId1"/>
  <headerFooter>
    <oddFooter>&amp;C_x000D_&amp;1#&amp;"Aptos"&amp;10&amp;K000000 Confidential - Not for Public Consumption or Distribution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7FB21-95D9-4E21-AD8F-7F8A103FE26F}">
  <sheetPr codeName="Planilha7"/>
  <dimension ref="A1:AN912"/>
  <sheetViews>
    <sheetView showGridLines="0" zoomScale="80" zoomScaleNormal="80" workbookViewId="0">
      <selection activeCell="AD17" sqref="AD17:AE20"/>
    </sheetView>
  </sheetViews>
  <sheetFormatPr defaultColWidth="14.42578125" defaultRowHeight="12.75"/>
  <cols>
    <col min="1" max="1" width="2.7109375" style="112" customWidth="1"/>
    <col min="2" max="2" width="18.140625" style="112" customWidth="1"/>
    <col min="3" max="3" width="6.5703125" style="112" customWidth="1"/>
    <col min="4" max="4" width="22.85546875" style="112" customWidth="1"/>
    <col min="5" max="5" width="18.5703125" style="112" customWidth="1"/>
    <col min="6" max="7" width="31.42578125" style="112" customWidth="1"/>
    <col min="8" max="8" width="71.7109375" style="112" customWidth="1"/>
    <col min="9" max="9" width="45.140625" style="112" customWidth="1"/>
    <col min="10" max="10" width="28" style="112" customWidth="1"/>
    <col min="11" max="11" width="22.28515625" style="112" customWidth="1"/>
    <col min="12" max="12" width="13.28515625" style="112" customWidth="1"/>
    <col min="13" max="14" width="13.28515625" style="187" customWidth="1"/>
    <col min="15" max="16" width="14" style="112" customWidth="1"/>
    <col min="17" max="19" width="13.5703125" style="112" customWidth="1"/>
    <col min="20" max="20" width="16.7109375" style="112" customWidth="1"/>
    <col min="21" max="21" width="20.7109375" style="112" customWidth="1"/>
    <col min="22" max="22" width="10" style="112" customWidth="1"/>
    <col min="23" max="23" width="16.7109375" style="112" customWidth="1"/>
    <col min="24" max="25" width="20.7109375" style="112" customWidth="1"/>
    <col min="26" max="26" width="17.28515625" style="112" customWidth="1"/>
    <col min="27" max="27" width="15.28515625" style="112" customWidth="1"/>
    <col min="28" max="28" width="17.28515625" style="112" customWidth="1"/>
    <col min="29" max="29" width="17.42578125" style="112" customWidth="1"/>
    <col min="30" max="31" width="13" style="112" customWidth="1"/>
    <col min="32" max="32" width="21.5703125" style="112" customWidth="1"/>
    <col min="33" max="34" width="3.140625" style="112" customWidth="1"/>
    <col min="35" max="16384" width="14.42578125" style="112"/>
  </cols>
  <sheetData>
    <row r="1" spans="1:34" ht="13.5" customHeight="1">
      <c r="A1" s="14"/>
      <c r="B1" s="15"/>
      <c r="C1" s="15"/>
      <c r="D1" s="14"/>
      <c r="E1" s="14"/>
      <c r="F1" s="14"/>
      <c r="G1" s="14"/>
      <c r="H1" s="14"/>
      <c r="I1" s="14"/>
      <c r="J1" s="14"/>
      <c r="K1" s="14"/>
      <c r="L1" s="14"/>
      <c r="M1" s="186"/>
      <c r="N1" s="186"/>
      <c r="O1" s="14"/>
      <c r="P1" s="14"/>
      <c r="Q1" s="14"/>
      <c r="R1" s="14"/>
      <c r="S1" s="14"/>
      <c r="T1" s="14"/>
      <c r="U1" s="14"/>
      <c r="V1" s="14"/>
      <c r="W1" s="14"/>
      <c r="X1" s="14"/>
      <c r="Y1" s="14"/>
      <c r="Z1" s="14"/>
      <c r="AA1" s="14"/>
      <c r="AB1" s="14"/>
      <c r="AC1" s="14"/>
      <c r="AD1" s="14"/>
      <c r="AE1" s="14"/>
      <c r="AF1" s="14"/>
      <c r="AG1" s="14"/>
      <c r="AH1" s="14"/>
    </row>
    <row r="2" spans="1:34" ht="16.5" customHeight="1">
      <c r="A2" s="14"/>
      <c r="B2" s="160" t="s">
        <v>126</v>
      </c>
      <c r="C2" s="21"/>
      <c r="D2" s="8"/>
      <c r="E2" s="8"/>
      <c r="AG2" s="14"/>
      <c r="AH2" s="14"/>
    </row>
    <row r="3" spans="1:34" ht="16.5" customHeight="1">
      <c r="A3" s="14"/>
      <c r="B3" s="16"/>
      <c r="C3" s="15"/>
      <c r="D3" s="14"/>
      <c r="E3" s="14"/>
      <c r="F3" s="14"/>
      <c r="G3" s="14"/>
      <c r="H3" s="14"/>
      <c r="I3" s="14"/>
      <c r="J3" s="14"/>
      <c r="K3" s="14"/>
      <c r="L3" s="14"/>
      <c r="M3" s="186"/>
      <c r="N3" s="186"/>
      <c r="O3" s="14"/>
      <c r="P3" s="14"/>
      <c r="Q3" s="14"/>
      <c r="R3" s="14"/>
      <c r="S3" s="14"/>
      <c r="T3" s="14"/>
      <c r="U3" s="14"/>
      <c r="V3" s="14"/>
      <c r="W3" s="14"/>
      <c r="X3" s="14"/>
      <c r="Y3" s="14"/>
      <c r="Z3" s="14"/>
      <c r="AA3" s="14"/>
      <c r="AB3" s="14"/>
      <c r="AC3" s="14"/>
      <c r="AD3" s="14"/>
      <c r="AE3" s="14"/>
      <c r="AF3" s="14"/>
      <c r="AG3" s="14"/>
      <c r="AH3" s="14"/>
    </row>
    <row r="4" spans="1:34" ht="16.5" customHeight="1">
      <c r="A4" s="14"/>
      <c r="B4" s="13" t="str">
        <f>CAPA!D4</f>
        <v xml:space="preserve">MINISTÉRIO DA EDUCAÇÃO </v>
      </c>
      <c r="C4" s="121"/>
      <c r="D4" s="118"/>
      <c r="E4" s="8"/>
      <c r="F4" s="14"/>
      <c r="G4" s="14"/>
      <c r="H4" s="14"/>
      <c r="I4" s="14"/>
      <c r="J4" s="14"/>
      <c r="K4" s="14"/>
      <c r="L4" s="14"/>
      <c r="M4" s="186"/>
      <c r="N4" s="186"/>
      <c r="O4" s="14"/>
      <c r="P4" s="14"/>
      <c r="Q4" s="14"/>
      <c r="R4" s="14"/>
      <c r="S4" s="14"/>
      <c r="T4" s="14"/>
      <c r="U4" s="14"/>
      <c r="V4" s="14"/>
      <c r="W4" s="14"/>
      <c r="X4" s="14"/>
      <c r="Y4" s="14"/>
      <c r="Z4" s="14"/>
      <c r="AA4" s="14"/>
      <c r="AB4" s="14"/>
      <c r="AC4" s="14"/>
      <c r="AD4" s="14"/>
      <c r="AE4" s="14"/>
      <c r="AF4" s="14"/>
      <c r="AG4" s="14"/>
      <c r="AH4" s="14"/>
    </row>
    <row r="5" spans="1:34" ht="16.5" customHeight="1">
      <c r="A5" s="14"/>
      <c r="B5" s="13" t="str">
        <f>CAPA!D6</f>
        <v>FIES 2026</v>
      </c>
      <c r="C5" s="121"/>
      <c r="D5" s="118"/>
      <c r="E5" s="8"/>
      <c r="F5" s="14"/>
      <c r="G5" s="14"/>
      <c r="H5" s="14"/>
      <c r="I5" s="14"/>
      <c r="J5" s="14"/>
      <c r="K5" s="14"/>
      <c r="L5" s="14"/>
      <c r="M5" s="186"/>
      <c r="N5" s="186"/>
      <c r="O5" s="14"/>
      <c r="P5" s="14"/>
      <c r="Q5" s="14"/>
      <c r="R5" s="14"/>
      <c r="S5" s="14"/>
      <c r="T5" s="14"/>
      <c r="U5" s="14"/>
      <c r="V5" s="14"/>
      <c r="W5" s="14"/>
      <c r="X5" s="14"/>
      <c r="Y5" s="14"/>
      <c r="Z5" s="14"/>
      <c r="AA5" s="14"/>
      <c r="AB5" s="14"/>
      <c r="AC5" s="14"/>
      <c r="AD5" s="14"/>
      <c r="AE5" s="14"/>
      <c r="AF5" s="14"/>
      <c r="AG5" s="14"/>
      <c r="AH5" s="14"/>
    </row>
    <row r="6" spans="1:34" ht="16.5" customHeight="1">
      <c r="A6" s="14"/>
      <c r="B6" s="13" t="str">
        <f>CAPA!D8</f>
        <v>JULHO DE 2026</v>
      </c>
      <c r="C6" s="121"/>
      <c r="D6" s="118"/>
      <c r="E6" s="8"/>
      <c r="F6" s="14"/>
      <c r="G6" s="14"/>
      <c r="H6" s="14"/>
      <c r="I6" s="14"/>
      <c r="J6" s="14"/>
      <c r="K6" s="14"/>
      <c r="L6" s="14"/>
      <c r="M6" s="186"/>
      <c r="N6" s="186"/>
      <c r="O6" s="14"/>
      <c r="P6" s="14"/>
      <c r="Q6" s="14"/>
      <c r="R6" s="14"/>
      <c r="S6" s="14"/>
      <c r="T6" s="14"/>
      <c r="U6" s="14"/>
      <c r="V6" s="14"/>
      <c r="W6" s="14"/>
      <c r="X6" s="14"/>
      <c r="Y6" s="14"/>
      <c r="Z6" s="14"/>
      <c r="AA6" s="14"/>
      <c r="AB6" s="14"/>
      <c r="AC6" s="14"/>
      <c r="AD6" s="14"/>
      <c r="AE6" s="14"/>
      <c r="AF6" s="14"/>
      <c r="AG6" s="14"/>
      <c r="AH6" s="14"/>
    </row>
    <row r="7" spans="1:34" ht="16.5" customHeight="1">
      <c r="A7" s="14"/>
      <c r="B7" s="15"/>
      <c r="C7" s="15"/>
      <c r="D7" s="14"/>
      <c r="E7" s="14"/>
      <c r="F7" s="14"/>
      <c r="G7" s="14"/>
      <c r="H7" s="14"/>
      <c r="I7" s="14"/>
      <c r="J7" s="14"/>
      <c r="K7" s="14"/>
      <c r="L7" s="14"/>
      <c r="M7" s="186"/>
      <c r="N7" s="186"/>
      <c r="O7" s="14"/>
      <c r="P7" s="14"/>
      <c r="Q7" s="14"/>
      <c r="R7" s="14"/>
      <c r="S7" s="14"/>
      <c r="T7" s="14"/>
      <c r="U7" s="14"/>
      <c r="V7" s="14"/>
      <c r="W7" s="14"/>
      <c r="X7" s="14"/>
      <c r="Y7" s="14"/>
      <c r="Z7" s="123"/>
      <c r="AA7" s="14"/>
      <c r="AB7" s="14"/>
      <c r="AC7" s="14"/>
      <c r="AD7" s="14"/>
      <c r="AE7" s="14"/>
      <c r="AF7" s="14"/>
      <c r="AG7" s="14"/>
      <c r="AH7" s="14"/>
    </row>
    <row r="8" spans="1:34" ht="16.5" customHeight="1">
      <c r="A8" s="14"/>
      <c r="B8" s="874" t="s">
        <v>89</v>
      </c>
      <c r="C8" s="797" t="s">
        <v>65</v>
      </c>
      <c r="D8" s="797" t="s">
        <v>21</v>
      </c>
      <c r="E8" s="797" t="s">
        <v>90</v>
      </c>
      <c r="F8" s="797" t="s">
        <v>91</v>
      </c>
      <c r="G8" s="797" t="s">
        <v>413</v>
      </c>
      <c r="H8" s="797" t="s">
        <v>115</v>
      </c>
      <c r="I8" s="797" t="s">
        <v>12</v>
      </c>
      <c r="J8" s="862"/>
      <c r="K8" s="862"/>
      <c r="L8" s="862"/>
      <c r="M8" s="797" t="s">
        <v>93</v>
      </c>
      <c r="N8" s="862"/>
      <c r="O8" s="862"/>
      <c r="P8" s="797" t="s">
        <v>164</v>
      </c>
      <c r="Q8" s="797" t="s">
        <v>95</v>
      </c>
      <c r="R8" s="797" t="s">
        <v>162</v>
      </c>
      <c r="S8" s="797" t="s">
        <v>163</v>
      </c>
      <c r="T8" s="797" t="s">
        <v>13</v>
      </c>
      <c r="U8" s="862"/>
      <c r="V8" s="797" t="s">
        <v>67</v>
      </c>
      <c r="W8" s="797" t="s">
        <v>54</v>
      </c>
      <c r="X8" s="862"/>
      <c r="Y8" s="797" t="s">
        <v>14</v>
      </c>
      <c r="Z8" s="797" t="s">
        <v>96</v>
      </c>
      <c r="AA8" s="797" t="s">
        <v>4</v>
      </c>
      <c r="AB8" s="797" t="s">
        <v>97</v>
      </c>
      <c r="AC8" s="797" t="s">
        <v>98</v>
      </c>
      <c r="AD8" s="872" t="s">
        <v>99</v>
      </c>
      <c r="AE8" s="872" t="s">
        <v>100</v>
      </c>
      <c r="AF8" s="867" t="s">
        <v>24</v>
      </c>
      <c r="AG8" s="14"/>
      <c r="AH8" s="14"/>
    </row>
    <row r="9" spans="1:34" ht="15" customHeight="1">
      <c r="A9" s="14"/>
      <c r="B9" s="875"/>
      <c r="C9" s="810"/>
      <c r="D9" s="810"/>
      <c r="E9" s="810"/>
      <c r="F9" s="810"/>
      <c r="G9" s="810"/>
      <c r="H9" s="810"/>
      <c r="I9" s="810" t="s">
        <v>20</v>
      </c>
      <c r="J9" s="810" t="s">
        <v>116</v>
      </c>
      <c r="K9" s="810" t="s">
        <v>92</v>
      </c>
      <c r="L9" s="810" t="s">
        <v>94</v>
      </c>
      <c r="M9" s="870" t="s">
        <v>55</v>
      </c>
      <c r="N9" s="870" t="s">
        <v>56</v>
      </c>
      <c r="O9" s="810" t="s">
        <v>102</v>
      </c>
      <c r="P9" s="810"/>
      <c r="Q9" s="810"/>
      <c r="R9" s="810"/>
      <c r="S9" s="810"/>
      <c r="T9" s="810" t="s">
        <v>62</v>
      </c>
      <c r="U9" s="810" t="s">
        <v>53</v>
      </c>
      <c r="V9" s="810"/>
      <c r="W9" s="810" t="s">
        <v>62</v>
      </c>
      <c r="X9" s="810" t="s">
        <v>63</v>
      </c>
      <c r="Y9" s="810"/>
      <c r="Z9" s="810"/>
      <c r="AA9" s="810"/>
      <c r="AB9" s="810"/>
      <c r="AC9" s="810"/>
      <c r="AD9" s="818"/>
      <c r="AE9" s="818"/>
      <c r="AF9" s="868"/>
      <c r="AG9" s="14"/>
      <c r="AH9" s="14"/>
    </row>
    <row r="10" spans="1:34" ht="15" customHeight="1">
      <c r="A10" s="14"/>
      <c r="B10" s="876"/>
      <c r="C10" s="826"/>
      <c r="D10" s="826"/>
      <c r="E10" s="826"/>
      <c r="F10" s="826"/>
      <c r="G10" s="826"/>
      <c r="H10" s="826"/>
      <c r="I10" s="826"/>
      <c r="J10" s="826"/>
      <c r="K10" s="826"/>
      <c r="L10" s="826"/>
      <c r="M10" s="871"/>
      <c r="N10" s="871"/>
      <c r="O10" s="826"/>
      <c r="P10" s="826"/>
      <c r="Q10" s="826"/>
      <c r="R10" s="826"/>
      <c r="S10" s="826"/>
      <c r="T10" s="826"/>
      <c r="U10" s="826"/>
      <c r="V10" s="826"/>
      <c r="W10" s="826"/>
      <c r="X10" s="826"/>
      <c r="Y10" s="826"/>
      <c r="Z10" s="826"/>
      <c r="AA10" s="826"/>
      <c r="AB10" s="826"/>
      <c r="AC10" s="826"/>
      <c r="AD10" s="873"/>
      <c r="AE10" s="873"/>
      <c r="AF10" s="869"/>
      <c r="AG10" s="14"/>
      <c r="AH10" s="14"/>
    </row>
    <row r="11" spans="1:34" s="561" customFormat="1" ht="32.25" customHeight="1">
      <c r="A11" s="621"/>
      <c r="B11" s="547">
        <v>39969</v>
      </c>
      <c r="C11" s="547" t="s">
        <v>33</v>
      </c>
      <c r="D11" s="548" t="s">
        <v>52</v>
      </c>
      <c r="E11" s="547">
        <v>2927408</v>
      </c>
      <c r="F11" s="622" t="s">
        <v>205</v>
      </c>
      <c r="G11" s="547" t="s">
        <v>435</v>
      </c>
      <c r="H11" s="550" t="s">
        <v>206</v>
      </c>
      <c r="I11" s="550" t="s">
        <v>127</v>
      </c>
      <c r="J11" s="550" t="s">
        <v>4</v>
      </c>
      <c r="K11" s="550" t="s">
        <v>32</v>
      </c>
      <c r="L11" s="547" t="s">
        <v>120</v>
      </c>
      <c r="M11" s="551">
        <v>46219</v>
      </c>
      <c r="N11" s="551">
        <f t="shared" ref="N11:N20" si="0">M11+O11-1</f>
        <v>46220</v>
      </c>
      <c r="O11" s="547">
        <v>2</v>
      </c>
      <c r="P11" s="547">
        <v>52</v>
      </c>
      <c r="Q11" s="553">
        <v>228</v>
      </c>
      <c r="R11" s="554">
        <f t="shared" ref="R11:R20" si="1">Q11*P11*O11</f>
        <v>23712</v>
      </c>
      <c r="S11" s="554">
        <v>1</v>
      </c>
      <c r="T11" s="555">
        <f>117800/7*O11</f>
        <v>33657.142857142855</v>
      </c>
      <c r="U11" s="556">
        <f>T11*S11</f>
        <v>33657.142857142855</v>
      </c>
      <c r="V11" s="602">
        <v>0.13</v>
      </c>
      <c r="W11" s="555">
        <f t="shared" ref="W11:W20" si="2">T11-T11*V11</f>
        <v>29281.714285714283</v>
      </c>
      <c r="X11" s="570">
        <f t="shared" ref="X11:X20" si="3">U11*(1-V11)</f>
        <v>29281.714285714283</v>
      </c>
      <c r="Y11" s="555">
        <f t="shared" ref="Y11:Y17" si="4">X11*0.95</f>
        <v>27817.628571428566</v>
      </c>
      <c r="Z11" s="573">
        <f>630000*O11</f>
        <v>1260000</v>
      </c>
      <c r="AA11" s="623" t="s">
        <v>119</v>
      </c>
      <c r="AB11" s="573">
        <f>R11</f>
        <v>23712</v>
      </c>
      <c r="AC11" s="573" t="s">
        <v>104</v>
      </c>
      <c r="AD11" s="574">
        <f>X11/(AB11)*1000</f>
        <v>1234.8901098901097</v>
      </c>
      <c r="AE11" s="575">
        <f>X11/(AB11)</f>
        <v>1.2348901098901097</v>
      </c>
      <c r="AF11" s="547" t="s">
        <v>176</v>
      </c>
      <c r="AG11" s="621"/>
      <c r="AH11" s="621"/>
    </row>
    <row r="12" spans="1:34" s="561" customFormat="1" ht="18" customHeight="1">
      <c r="A12" s="621"/>
      <c r="B12" s="337">
        <v>90488</v>
      </c>
      <c r="C12" s="547" t="s">
        <v>33</v>
      </c>
      <c r="D12" s="548" t="s">
        <v>52</v>
      </c>
      <c r="E12" s="547">
        <v>2927408</v>
      </c>
      <c r="F12" s="622" t="s">
        <v>488</v>
      </c>
      <c r="G12" s="547" t="s">
        <v>489</v>
      </c>
      <c r="H12" s="550" t="s">
        <v>490</v>
      </c>
      <c r="I12" s="550" t="s">
        <v>127</v>
      </c>
      <c r="J12" s="550" t="s">
        <v>4</v>
      </c>
      <c r="K12" s="550" t="s">
        <v>32</v>
      </c>
      <c r="L12" s="547" t="s">
        <v>103</v>
      </c>
      <c r="M12" s="551">
        <v>46219</v>
      </c>
      <c r="N12" s="551">
        <f t="shared" ref="N12:N14" si="5">M12+O12-1</f>
        <v>46220</v>
      </c>
      <c r="O12" s="547">
        <v>2</v>
      </c>
      <c r="P12" s="547">
        <v>7</v>
      </c>
      <c r="Q12" s="553">
        <v>480</v>
      </c>
      <c r="R12" s="554">
        <f t="shared" ref="R12:R14" si="6">Q12*P12*O12</f>
        <v>6720</v>
      </c>
      <c r="S12" s="554">
        <v>1</v>
      </c>
      <c r="T12" s="555">
        <f>51340*0.6/15*O12</f>
        <v>4107.2</v>
      </c>
      <c r="U12" s="556">
        <f t="shared" ref="U12:U14" si="7">T12*S12</f>
        <v>4107.2</v>
      </c>
      <c r="V12" s="602">
        <v>0.1</v>
      </c>
      <c r="W12" s="555">
        <f t="shared" ref="W12:W14" si="8">T12-T12*V12</f>
        <v>3696.4799999999996</v>
      </c>
      <c r="X12" s="570">
        <f t="shared" ref="X12:X14" si="9">U12*(1-V12)</f>
        <v>3696.48</v>
      </c>
      <c r="Y12" s="555">
        <f t="shared" si="4"/>
        <v>3511.6559999999999</v>
      </c>
      <c r="Z12" s="573" t="s">
        <v>107</v>
      </c>
      <c r="AA12" s="623" t="s">
        <v>119</v>
      </c>
      <c r="AB12" s="573">
        <f t="shared" ref="AB12:AB14" si="10">R12</f>
        <v>6720</v>
      </c>
      <c r="AC12" s="573" t="s">
        <v>104</v>
      </c>
      <c r="AD12" s="574">
        <f t="shared" ref="AD12" si="11">X12/(AB12+AB13)*1000</f>
        <v>256.7</v>
      </c>
      <c r="AE12" s="575">
        <f t="shared" ref="AE12:AE14" si="12">X12/(AB12)</f>
        <v>0.55007142857142854</v>
      </c>
      <c r="AF12" s="547" t="s">
        <v>31</v>
      </c>
      <c r="AG12" s="621"/>
      <c r="AH12" s="621"/>
    </row>
    <row r="13" spans="1:34" s="561" customFormat="1" ht="18" customHeight="1">
      <c r="A13" s="621"/>
      <c r="B13" s="337">
        <v>90488</v>
      </c>
      <c r="C13" s="547" t="s">
        <v>33</v>
      </c>
      <c r="D13" s="548" t="s">
        <v>52</v>
      </c>
      <c r="E13" s="547">
        <v>2927408</v>
      </c>
      <c r="F13" s="622" t="s">
        <v>488</v>
      </c>
      <c r="G13" s="547" t="s">
        <v>489</v>
      </c>
      <c r="H13" s="550" t="s">
        <v>491</v>
      </c>
      <c r="I13" s="550" t="s">
        <v>127</v>
      </c>
      <c r="J13" s="550" t="s">
        <v>4</v>
      </c>
      <c r="K13" s="550" t="s">
        <v>32</v>
      </c>
      <c r="L13" s="547" t="s">
        <v>103</v>
      </c>
      <c r="M13" s="551">
        <v>46219</v>
      </c>
      <c r="N13" s="551">
        <f t="shared" si="5"/>
        <v>46220</v>
      </c>
      <c r="O13" s="547">
        <v>2</v>
      </c>
      <c r="P13" s="547">
        <v>8</v>
      </c>
      <c r="Q13" s="553">
        <v>480</v>
      </c>
      <c r="R13" s="554">
        <f t="shared" si="6"/>
        <v>7680</v>
      </c>
      <c r="S13" s="554">
        <v>1</v>
      </c>
      <c r="T13" s="555">
        <f>30350*0.6/15*O13</f>
        <v>2428</v>
      </c>
      <c r="U13" s="556">
        <f t="shared" si="7"/>
        <v>2428</v>
      </c>
      <c r="V13" s="602">
        <v>0.1</v>
      </c>
      <c r="W13" s="555">
        <f t="shared" si="8"/>
        <v>2185.1999999999998</v>
      </c>
      <c r="X13" s="570">
        <f t="shared" si="9"/>
        <v>2185.2000000000003</v>
      </c>
      <c r="Y13" s="555">
        <f t="shared" si="4"/>
        <v>2075.94</v>
      </c>
      <c r="Z13" s="573" t="s">
        <v>107</v>
      </c>
      <c r="AA13" s="623" t="s">
        <v>119</v>
      </c>
      <c r="AB13" s="573">
        <f t="shared" si="10"/>
        <v>7680</v>
      </c>
      <c r="AC13" s="573" t="s">
        <v>104</v>
      </c>
      <c r="AD13" s="574">
        <f>X13/(AB13+AB15)*1000</f>
        <v>103.46590909090911</v>
      </c>
      <c r="AE13" s="575">
        <f t="shared" si="12"/>
        <v>0.28453125000000001</v>
      </c>
      <c r="AF13" s="547" t="s">
        <v>31</v>
      </c>
      <c r="AG13" s="621"/>
      <c r="AH13" s="621"/>
    </row>
    <row r="14" spans="1:34" s="561" customFormat="1" ht="18" customHeight="1">
      <c r="A14" s="621"/>
      <c r="B14" s="337">
        <v>90488</v>
      </c>
      <c r="C14" s="547" t="s">
        <v>33</v>
      </c>
      <c r="D14" s="548" t="s">
        <v>52</v>
      </c>
      <c r="E14" s="547">
        <v>2927408</v>
      </c>
      <c r="F14" s="622" t="s">
        <v>488</v>
      </c>
      <c r="G14" s="547" t="s">
        <v>489</v>
      </c>
      <c r="H14" s="550" t="s">
        <v>492</v>
      </c>
      <c r="I14" s="550" t="s">
        <v>127</v>
      </c>
      <c r="J14" s="550" t="s">
        <v>4</v>
      </c>
      <c r="K14" s="550" t="s">
        <v>32</v>
      </c>
      <c r="L14" s="547" t="s">
        <v>103</v>
      </c>
      <c r="M14" s="551">
        <v>46219</v>
      </c>
      <c r="N14" s="551">
        <f t="shared" si="5"/>
        <v>46220</v>
      </c>
      <c r="O14" s="547">
        <v>2</v>
      </c>
      <c r="P14" s="547">
        <v>20</v>
      </c>
      <c r="Q14" s="553">
        <v>480</v>
      </c>
      <c r="R14" s="554">
        <f t="shared" si="6"/>
        <v>19200</v>
      </c>
      <c r="S14" s="554">
        <v>1</v>
      </c>
      <c r="T14" s="555">
        <f>75700*0.6/15*O14</f>
        <v>6056</v>
      </c>
      <c r="U14" s="556">
        <f t="shared" si="7"/>
        <v>6056</v>
      </c>
      <c r="V14" s="602">
        <v>0.1</v>
      </c>
      <c r="W14" s="555">
        <f t="shared" si="8"/>
        <v>5450.4</v>
      </c>
      <c r="X14" s="570">
        <f t="shared" si="9"/>
        <v>5450.4000000000005</v>
      </c>
      <c r="Y14" s="555">
        <f t="shared" si="4"/>
        <v>5177.88</v>
      </c>
      <c r="Z14" s="573" t="s">
        <v>107</v>
      </c>
      <c r="AA14" s="623" t="s">
        <v>119</v>
      </c>
      <c r="AB14" s="573">
        <f t="shared" si="10"/>
        <v>19200</v>
      </c>
      <c r="AC14" s="573" t="s">
        <v>104</v>
      </c>
      <c r="AD14" s="574">
        <f t="shared" ref="AD14" si="13">X14/(AB14+AB15)*1000</f>
        <v>166.98529411764707</v>
      </c>
      <c r="AE14" s="575">
        <f t="shared" si="12"/>
        <v>0.28387500000000004</v>
      </c>
      <c r="AF14" s="547" t="s">
        <v>31</v>
      </c>
      <c r="AG14" s="621"/>
      <c r="AH14" s="621"/>
    </row>
    <row r="15" spans="1:34" s="561" customFormat="1" ht="18" customHeight="1">
      <c r="A15" s="621"/>
      <c r="B15" s="337">
        <v>90488</v>
      </c>
      <c r="C15" s="547" t="s">
        <v>33</v>
      </c>
      <c r="D15" s="548" t="s">
        <v>52</v>
      </c>
      <c r="E15" s="547">
        <v>2927408</v>
      </c>
      <c r="F15" s="622" t="s">
        <v>488</v>
      </c>
      <c r="G15" s="547" t="s">
        <v>489</v>
      </c>
      <c r="H15" s="550" t="s">
        <v>493</v>
      </c>
      <c r="I15" s="550" t="s">
        <v>127</v>
      </c>
      <c r="J15" s="550" t="s">
        <v>4</v>
      </c>
      <c r="K15" s="550" t="s">
        <v>32</v>
      </c>
      <c r="L15" s="547" t="s">
        <v>103</v>
      </c>
      <c r="M15" s="551">
        <v>46219</v>
      </c>
      <c r="N15" s="551">
        <f t="shared" si="0"/>
        <v>46220</v>
      </c>
      <c r="O15" s="547">
        <v>2</v>
      </c>
      <c r="P15" s="547">
        <v>14</v>
      </c>
      <c r="Q15" s="553">
        <v>480</v>
      </c>
      <c r="R15" s="554">
        <f t="shared" si="1"/>
        <v>13440</v>
      </c>
      <c r="S15" s="554">
        <v>1</v>
      </c>
      <c r="T15" s="555">
        <f>52900*0.6/15*O15</f>
        <v>4232</v>
      </c>
      <c r="U15" s="556">
        <f t="shared" ref="U15" si="14">T15*S15</f>
        <v>4232</v>
      </c>
      <c r="V15" s="602">
        <v>0.1</v>
      </c>
      <c r="W15" s="555">
        <f t="shared" si="2"/>
        <v>3808.8</v>
      </c>
      <c r="X15" s="570">
        <f t="shared" si="3"/>
        <v>3808.8</v>
      </c>
      <c r="Y15" s="555">
        <f t="shared" si="4"/>
        <v>3618.36</v>
      </c>
      <c r="Z15" s="573" t="s">
        <v>107</v>
      </c>
      <c r="AA15" s="623" t="s">
        <v>119</v>
      </c>
      <c r="AB15" s="573">
        <f t="shared" ref="AB15:AB20" si="15">R15</f>
        <v>13440</v>
      </c>
      <c r="AC15" s="573" t="s">
        <v>104</v>
      </c>
      <c r="AD15" s="574">
        <f t="shared" ref="AD15" si="16">X15/(AB15+AB16)*1000</f>
        <v>132.25</v>
      </c>
      <c r="AE15" s="575">
        <f t="shared" ref="AE15" si="17">X15/(AB15)</f>
        <v>0.28339285714285717</v>
      </c>
      <c r="AF15" s="547" t="s">
        <v>31</v>
      </c>
      <c r="AG15" s="621"/>
      <c r="AH15" s="621"/>
    </row>
    <row r="16" spans="1:34" s="561" customFormat="1" ht="18" customHeight="1">
      <c r="A16" s="621"/>
      <c r="B16" s="337">
        <v>90488</v>
      </c>
      <c r="C16" s="547" t="s">
        <v>33</v>
      </c>
      <c r="D16" s="548" t="s">
        <v>52</v>
      </c>
      <c r="E16" s="547">
        <v>2927408</v>
      </c>
      <c r="F16" s="622" t="s">
        <v>488</v>
      </c>
      <c r="G16" s="547" t="s">
        <v>489</v>
      </c>
      <c r="H16" s="550" t="s">
        <v>494</v>
      </c>
      <c r="I16" s="550" t="s">
        <v>127</v>
      </c>
      <c r="J16" s="550" t="s">
        <v>4</v>
      </c>
      <c r="K16" s="550" t="s">
        <v>32</v>
      </c>
      <c r="L16" s="547" t="s">
        <v>103</v>
      </c>
      <c r="M16" s="551">
        <v>46219</v>
      </c>
      <c r="N16" s="551">
        <f t="shared" ref="N16" si="18">M16+O16-1</f>
        <v>46220</v>
      </c>
      <c r="O16" s="547">
        <v>2</v>
      </c>
      <c r="P16" s="547">
        <v>16</v>
      </c>
      <c r="Q16" s="553">
        <v>480</v>
      </c>
      <c r="R16" s="554">
        <f t="shared" ref="R16" si="19">Q16*P16*O16</f>
        <v>15360</v>
      </c>
      <c r="S16" s="554">
        <v>1</v>
      </c>
      <c r="T16" s="555">
        <f>60700*0.6/15*O16</f>
        <v>4856</v>
      </c>
      <c r="U16" s="556">
        <f t="shared" ref="U16" si="20">T16*S16</f>
        <v>4856</v>
      </c>
      <c r="V16" s="602">
        <v>0.1</v>
      </c>
      <c r="W16" s="555">
        <f t="shared" ref="W16" si="21">T16-T16*V16</f>
        <v>4370.3999999999996</v>
      </c>
      <c r="X16" s="570">
        <f t="shared" ref="X16" si="22">U16*(1-V16)</f>
        <v>4370.4000000000005</v>
      </c>
      <c r="Y16" s="555">
        <f t="shared" si="4"/>
        <v>4151.88</v>
      </c>
      <c r="Z16" s="573" t="s">
        <v>107</v>
      </c>
      <c r="AA16" s="623" t="s">
        <v>119</v>
      </c>
      <c r="AB16" s="573">
        <f t="shared" ref="AB16" si="23">R16</f>
        <v>15360</v>
      </c>
      <c r="AC16" s="573" t="s">
        <v>104</v>
      </c>
      <c r="AD16" s="574">
        <f t="shared" ref="AD16" si="24">X16/(AB16+AB17)*1000</f>
        <v>175.09615384615387</v>
      </c>
      <c r="AE16" s="575">
        <f t="shared" ref="AE16" si="25">X16/(AB16)</f>
        <v>0.28453125000000001</v>
      </c>
      <c r="AF16" s="547" t="s">
        <v>31</v>
      </c>
      <c r="AG16" s="621"/>
      <c r="AH16" s="621"/>
    </row>
    <row r="17" spans="1:35" s="561" customFormat="1" ht="18" customHeight="1">
      <c r="A17" s="621"/>
      <c r="B17" s="337">
        <v>72799</v>
      </c>
      <c r="C17" s="547" t="s">
        <v>33</v>
      </c>
      <c r="D17" s="548" t="s">
        <v>52</v>
      </c>
      <c r="E17" s="547">
        <v>2927408</v>
      </c>
      <c r="F17" s="622" t="s">
        <v>129</v>
      </c>
      <c r="G17" s="547" t="s">
        <v>436</v>
      </c>
      <c r="H17" s="550" t="s">
        <v>207</v>
      </c>
      <c r="I17" s="550" t="s">
        <v>127</v>
      </c>
      <c r="J17" s="550" t="s">
        <v>125</v>
      </c>
      <c r="K17" s="550" t="s">
        <v>32</v>
      </c>
      <c r="L17" s="547" t="s">
        <v>103</v>
      </c>
      <c r="M17" s="551">
        <v>46219</v>
      </c>
      <c r="N17" s="551">
        <f t="shared" si="0"/>
        <v>46220</v>
      </c>
      <c r="O17" s="547">
        <v>2</v>
      </c>
      <c r="P17" s="547">
        <v>4</v>
      </c>
      <c r="Q17" s="553">
        <v>1200</v>
      </c>
      <c r="R17" s="554">
        <f t="shared" si="1"/>
        <v>9600</v>
      </c>
      <c r="S17" s="554">
        <v>2</v>
      </c>
      <c r="T17" s="555">
        <f>140400*0.7/15*O17</f>
        <v>13104</v>
      </c>
      <c r="U17" s="556">
        <f t="shared" ref="U17:U20" si="26">T17*S17</f>
        <v>26208</v>
      </c>
      <c r="V17" s="602">
        <v>0.1</v>
      </c>
      <c r="W17" s="555">
        <f t="shared" si="2"/>
        <v>11793.6</v>
      </c>
      <c r="X17" s="570">
        <f t="shared" si="3"/>
        <v>23587.200000000001</v>
      </c>
      <c r="Y17" s="555">
        <f t="shared" si="4"/>
        <v>22407.84</v>
      </c>
      <c r="Z17" s="573">
        <f>55000*O17</f>
        <v>110000</v>
      </c>
      <c r="AA17" s="623" t="s">
        <v>119</v>
      </c>
      <c r="AB17" s="573">
        <f t="shared" si="15"/>
        <v>9600</v>
      </c>
      <c r="AC17" s="573" t="s">
        <v>104</v>
      </c>
      <c r="AD17" s="574">
        <f t="shared" ref="AD17:AD20" si="27">X17/(AB17+AB18)*1000</f>
        <v>1638.0000000000002</v>
      </c>
      <c r="AE17" s="575">
        <f t="shared" ref="AE17:AE20" si="28">X17/(AB17)</f>
        <v>2.4570000000000003</v>
      </c>
      <c r="AF17" s="547" t="s">
        <v>176</v>
      </c>
      <c r="AG17" s="621"/>
      <c r="AH17" s="621"/>
    </row>
    <row r="18" spans="1:35" s="342" customFormat="1" ht="18" customHeight="1">
      <c r="A18" s="624"/>
      <c r="B18" s="337">
        <v>72799</v>
      </c>
      <c r="C18" s="547" t="s">
        <v>33</v>
      </c>
      <c r="D18" s="613" t="s">
        <v>52</v>
      </c>
      <c r="E18" s="337">
        <v>2927408</v>
      </c>
      <c r="F18" s="610" t="s">
        <v>129</v>
      </c>
      <c r="G18" s="337" t="s">
        <v>436</v>
      </c>
      <c r="H18" s="596" t="s">
        <v>208</v>
      </c>
      <c r="I18" s="596" t="s">
        <v>127</v>
      </c>
      <c r="J18" s="596" t="s">
        <v>125</v>
      </c>
      <c r="K18" s="596" t="s">
        <v>32</v>
      </c>
      <c r="L18" s="337" t="s">
        <v>103</v>
      </c>
      <c r="M18" s="551">
        <v>46219</v>
      </c>
      <c r="N18" s="614">
        <f t="shared" si="0"/>
        <v>46220</v>
      </c>
      <c r="O18" s="547">
        <v>2</v>
      </c>
      <c r="P18" s="337">
        <v>4</v>
      </c>
      <c r="Q18" s="599">
        <v>600</v>
      </c>
      <c r="R18" s="601">
        <f t="shared" si="1"/>
        <v>4800</v>
      </c>
      <c r="S18" s="601">
        <v>1</v>
      </c>
      <c r="T18" s="555">
        <f>140400*0.7/15*O18</f>
        <v>13104</v>
      </c>
      <c r="U18" s="339">
        <f t="shared" si="26"/>
        <v>13104</v>
      </c>
      <c r="V18" s="602">
        <v>0.1</v>
      </c>
      <c r="W18" s="338">
        <f t="shared" si="2"/>
        <v>11793.6</v>
      </c>
      <c r="X18" s="339">
        <f t="shared" si="3"/>
        <v>11793.6</v>
      </c>
      <c r="Y18" s="555">
        <f>X18*0.95</f>
        <v>11203.92</v>
      </c>
      <c r="Z18" s="573">
        <f>52000*O18</f>
        <v>104000</v>
      </c>
      <c r="AA18" s="623" t="s">
        <v>119</v>
      </c>
      <c r="AB18" s="573">
        <f t="shared" si="15"/>
        <v>4800</v>
      </c>
      <c r="AC18" s="340" t="s">
        <v>104</v>
      </c>
      <c r="AD18" s="574">
        <f t="shared" si="27"/>
        <v>1228.5000000000002</v>
      </c>
      <c r="AE18" s="575">
        <f t="shared" si="28"/>
        <v>2.4570000000000003</v>
      </c>
      <c r="AF18" s="547" t="s">
        <v>176</v>
      </c>
      <c r="AG18" s="624"/>
      <c r="AH18" s="624"/>
    </row>
    <row r="19" spans="1:35" s="342" customFormat="1" ht="18" customHeight="1">
      <c r="A19" s="624"/>
      <c r="B19" s="337">
        <v>72799</v>
      </c>
      <c r="C19" s="547" t="s">
        <v>33</v>
      </c>
      <c r="D19" s="613" t="s">
        <v>52</v>
      </c>
      <c r="E19" s="337">
        <v>2927408</v>
      </c>
      <c r="F19" s="610" t="s">
        <v>129</v>
      </c>
      <c r="G19" s="337" t="s">
        <v>436</v>
      </c>
      <c r="H19" s="596" t="s">
        <v>209</v>
      </c>
      <c r="I19" s="596" t="s">
        <v>127</v>
      </c>
      <c r="J19" s="596" t="s">
        <v>125</v>
      </c>
      <c r="K19" s="596" t="s">
        <v>32</v>
      </c>
      <c r="L19" s="337" t="s">
        <v>103</v>
      </c>
      <c r="M19" s="551">
        <v>46219</v>
      </c>
      <c r="N19" s="614">
        <v>46223</v>
      </c>
      <c r="O19" s="547">
        <v>2</v>
      </c>
      <c r="P19" s="337">
        <v>2</v>
      </c>
      <c r="Q19" s="599">
        <v>1200</v>
      </c>
      <c r="R19" s="601">
        <f t="shared" si="1"/>
        <v>4800</v>
      </c>
      <c r="S19" s="601">
        <v>2</v>
      </c>
      <c r="T19" s="555">
        <f>140400*0.7/15*O19</f>
        <v>13104</v>
      </c>
      <c r="U19" s="339">
        <f t="shared" si="26"/>
        <v>26208</v>
      </c>
      <c r="V19" s="602">
        <v>0.1</v>
      </c>
      <c r="W19" s="338">
        <f t="shared" si="2"/>
        <v>11793.6</v>
      </c>
      <c r="X19" s="339">
        <f t="shared" si="3"/>
        <v>23587.200000000001</v>
      </c>
      <c r="Y19" s="555">
        <f>X19*0.95</f>
        <v>22407.84</v>
      </c>
      <c r="Z19" s="573">
        <f>70000*O19</f>
        <v>140000</v>
      </c>
      <c r="AA19" s="623" t="s">
        <v>119</v>
      </c>
      <c r="AB19" s="573">
        <f t="shared" si="15"/>
        <v>4800</v>
      </c>
      <c r="AC19" s="340" t="s">
        <v>104</v>
      </c>
      <c r="AD19" s="574">
        <f t="shared" si="27"/>
        <v>2457.0000000000005</v>
      </c>
      <c r="AE19" s="575">
        <f t="shared" si="28"/>
        <v>4.9140000000000006</v>
      </c>
      <c r="AF19" s="547" t="s">
        <v>176</v>
      </c>
      <c r="AG19" s="624"/>
      <c r="AH19" s="624"/>
    </row>
    <row r="20" spans="1:35" s="342" customFormat="1" ht="18" customHeight="1">
      <c r="A20" s="624"/>
      <c r="B20" s="337">
        <v>72799</v>
      </c>
      <c r="C20" s="547" t="s">
        <v>33</v>
      </c>
      <c r="D20" s="613" t="s">
        <v>52</v>
      </c>
      <c r="E20" s="337">
        <v>2927408</v>
      </c>
      <c r="F20" s="610" t="s">
        <v>129</v>
      </c>
      <c r="G20" s="337" t="s">
        <v>436</v>
      </c>
      <c r="H20" s="596" t="s">
        <v>210</v>
      </c>
      <c r="I20" s="596" t="s">
        <v>127</v>
      </c>
      <c r="J20" s="596" t="s">
        <v>125</v>
      </c>
      <c r="K20" s="596" t="s">
        <v>32</v>
      </c>
      <c r="L20" s="337" t="s">
        <v>103</v>
      </c>
      <c r="M20" s="551">
        <v>46219</v>
      </c>
      <c r="N20" s="614">
        <f t="shared" si="0"/>
        <v>46220</v>
      </c>
      <c r="O20" s="547">
        <v>2</v>
      </c>
      <c r="P20" s="337">
        <v>4</v>
      </c>
      <c r="Q20" s="599">
        <v>600</v>
      </c>
      <c r="R20" s="601">
        <f t="shared" si="1"/>
        <v>4800</v>
      </c>
      <c r="S20" s="601">
        <v>1</v>
      </c>
      <c r="T20" s="555">
        <f>140400*0.7/15*O20</f>
        <v>13104</v>
      </c>
      <c r="U20" s="339">
        <f t="shared" si="26"/>
        <v>13104</v>
      </c>
      <c r="V20" s="602">
        <v>0.1</v>
      </c>
      <c r="W20" s="338">
        <f t="shared" si="2"/>
        <v>11793.6</v>
      </c>
      <c r="X20" s="339">
        <f t="shared" si="3"/>
        <v>11793.6</v>
      </c>
      <c r="Y20" s="555">
        <f>X20*0.95</f>
        <v>11203.92</v>
      </c>
      <c r="Z20" s="573">
        <f>140000*O20</f>
        <v>280000</v>
      </c>
      <c r="AA20" s="623" t="s">
        <v>119</v>
      </c>
      <c r="AB20" s="573">
        <f t="shared" si="15"/>
        <v>4800</v>
      </c>
      <c r="AC20" s="340" t="s">
        <v>104</v>
      </c>
      <c r="AD20" s="574">
        <f t="shared" si="27"/>
        <v>2457.0000000000005</v>
      </c>
      <c r="AE20" s="575">
        <f t="shared" si="28"/>
        <v>2.4570000000000003</v>
      </c>
      <c r="AF20" s="547" t="s">
        <v>176</v>
      </c>
      <c r="AG20" s="624"/>
      <c r="AH20" s="624"/>
    </row>
    <row r="21" spans="1:35" ht="18" customHeight="1">
      <c r="A21" s="8"/>
      <c r="B21" s="162" t="s">
        <v>229</v>
      </c>
      <c r="C21" s="163"/>
      <c r="D21" s="164"/>
      <c r="E21" s="164"/>
      <c r="F21" s="164"/>
      <c r="G21" s="505"/>
      <c r="H21" s="164"/>
      <c r="I21" s="164"/>
      <c r="J21" s="164"/>
      <c r="K21" s="164"/>
      <c r="L21" s="164"/>
      <c r="M21" s="188"/>
      <c r="N21" s="188"/>
      <c r="O21" s="164"/>
      <c r="P21" s="164"/>
      <c r="Q21" s="164"/>
      <c r="R21" s="165">
        <f>SUBTOTAL(9,R11:R20)</f>
        <v>110112</v>
      </c>
      <c r="S21" s="191"/>
      <c r="T21" s="164"/>
      <c r="U21" s="164"/>
      <c r="V21" s="166"/>
      <c r="W21" s="164"/>
      <c r="X21" s="167">
        <f>SUBTOTAL(9,X11:X20)</f>
        <v>119554.59428571429</v>
      </c>
      <c r="Y21" s="167">
        <f>SUBTOTAL(9,Y11:Y20)</f>
        <v>113576.86457142855</v>
      </c>
      <c r="Z21" s="168"/>
      <c r="AA21" s="164"/>
      <c r="AB21" s="168"/>
      <c r="AC21" s="168"/>
      <c r="AD21" s="169">
        <f>AVERAGE(AD11:AD20)*1.5</f>
        <v>1477.4831200417229</v>
      </c>
      <c r="AE21" s="168"/>
      <c r="AF21" s="170"/>
      <c r="AG21" s="8"/>
      <c r="AH21" s="8"/>
    </row>
    <row r="22" spans="1:35" s="342" customFormat="1" ht="18" customHeight="1">
      <c r="A22" s="624"/>
      <c r="B22" s="337">
        <v>11699</v>
      </c>
      <c r="C22" s="337" t="s">
        <v>25</v>
      </c>
      <c r="D22" s="613" t="s">
        <v>43</v>
      </c>
      <c r="E22" s="618">
        <v>3304557</v>
      </c>
      <c r="F22" s="610" t="s">
        <v>495</v>
      </c>
      <c r="G22" s="337" t="s">
        <v>496</v>
      </c>
      <c r="H22" s="596" t="s">
        <v>500</v>
      </c>
      <c r="I22" s="596" t="s">
        <v>127</v>
      </c>
      <c r="J22" s="550" t="s">
        <v>106</v>
      </c>
      <c r="K22" s="596" t="s">
        <v>32</v>
      </c>
      <c r="L22" s="547" t="s">
        <v>103</v>
      </c>
      <c r="M22" s="551">
        <v>46219</v>
      </c>
      <c r="N22" s="614">
        <v>46223</v>
      </c>
      <c r="O22" s="337">
        <v>2</v>
      </c>
      <c r="P22" s="337">
        <v>1</v>
      </c>
      <c r="Q22" s="599">
        <v>1080</v>
      </c>
      <c r="R22" s="601">
        <f t="shared" ref="R22:R25" si="29">Q22*P22*O22</f>
        <v>2160</v>
      </c>
      <c r="S22" s="601">
        <v>1</v>
      </c>
      <c r="T22" s="338">
        <v>3.53</v>
      </c>
      <c r="U22" s="339">
        <f>T22*R22</f>
        <v>7624.7999999999993</v>
      </c>
      <c r="V22" s="602">
        <v>0.25</v>
      </c>
      <c r="W22" s="338">
        <f t="shared" ref="W22:W25" si="30">T22-T22*V22</f>
        <v>2.6475</v>
      </c>
      <c r="X22" s="339">
        <f t="shared" ref="X22:X25" si="31">U22*(1-V22)</f>
        <v>5718.5999999999995</v>
      </c>
      <c r="Y22" s="338">
        <f>X22*0.95</f>
        <v>5432.6699999999992</v>
      </c>
      <c r="Z22" s="340">
        <f>70000*O22</f>
        <v>140000</v>
      </c>
      <c r="AA22" s="625" t="s">
        <v>119</v>
      </c>
      <c r="AB22" s="340">
        <f t="shared" ref="AB22:AB25" si="32">R22</f>
        <v>2160</v>
      </c>
      <c r="AC22" s="340" t="s">
        <v>104</v>
      </c>
      <c r="AD22" s="559">
        <f t="shared" ref="AD22:AD24" si="33">X22/(AB22+AB23)*1000</f>
        <v>1323.75</v>
      </c>
      <c r="AE22" s="616">
        <f t="shared" ref="AE22:AE25" si="34">X22/(AB22)</f>
        <v>2.6475</v>
      </c>
      <c r="AF22" s="337" t="s">
        <v>31</v>
      </c>
      <c r="AG22" s="624"/>
      <c r="AH22" s="624"/>
    </row>
    <row r="23" spans="1:35" s="342" customFormat="1" ht="18" customHeight="1">
      <c r="A23" s="624"/>
      <c r="B23" s="337">
        <v>11699</v>
      </c>
      <c r="C23" s="337" t="s">
        <v>25</v>
      </c>
      <c r="D23" s="613" t="s">
        <v>43</v>
      </c>
      <c r="E23" s="618">
        <v>3304557</v>
      </c>
      <c r="F23" s="610" t="s">
        <v>495</v>
      </c>
      <c r="G23" s="337" t="s">
        <v>496</v>
      </c>
      <c r="H23" s="596" t="s">
        <v>497</v>
      </c>
      <c r="I23" s="596" t="s">
        <v>127</v>
      </c>
      <c r="J23" s="550" t="s">
        <v>106</v>
      </c>
      <c r="K23" s="596" t="s">
        <v>32</v>
      </c>
      <c r="L23" s="547" t="s">
        <v>103</v>
      </c>
      <c r="M23" s="551">
        <v>46219</v>
      </c>
      <c r="N23" s="614">
        <v>46223</v>
      </c>
      <c r="O23" s="337">
        <v>2</v>
      </c>
      <c r="P23" s="337">
        <v>1</v>
      </c>
      <c r="Q23" s="599">
        <v>1080</v>
      </c>
      <c r="R23" s="601">
        <f t="shared" si="29"/>
        <v>2160</v>
      </c>
      <c r="S23" s="601">
        <v>1</v>
      </c>
      <c r="T23" s="338">
        <v>3.17</v>
      </c>
      <c r="U23" s="339">
        <f>T23*R23</f>
        <v>6847.2</v>
      </c>
      <c r="V23" s="602">
        <v>0.25</v>
      </c>
      <c r="W23" s="338">
        <f t="shared" si="30"/>
        <v>2.3774999999999999</v>
      </c>
      <c r="X23" s="339">
        <f t="shared" si="31"/>
        <v>5135.3999999999996</v>
      </c>
      <c r="Y23" s="338">
        <f t="shared" ref="Y23" si="35">X23*0.945</f>
        <v>4852.9529999999995</v>
      </c>
      <c r="Z23" s="340">
        <f>70000*O23</f>
        <v>140000</v>
      </c>
      <c r="AA23" s="625" t="s">
        <v>119</v>
      </c>
      <c r="AB23" s="340">
        <f t="shared" si="32"/>
        <v>2160</v>
      </c>
      <c r="AC23" s="340" t="s">
        <v>104</v>
      </c>
      <c r="AD23" s="559">
        <f t="shared" si="33"/>
        <v>1188.75</v>
      </c>
      <c r="AE23" s="616">
        <f t="shared" si="34"/>
        <v>2.3774999999999999</v>
      </c>
      <c r="AF23" s="337" t="s">
        <v>31</v>
      </c>
      <c r="AG23" s="624"/>
      <c r="AH23" s="624"/>
    </row>
    <row r="24" spans="1:35" s="342" customFormat="1" ht="18" customHeight="1">
      <c r="A24" s="624"/>
      <c r="B24" s="337">
        <v>11699</v>
      </c>
      <c r="C24" s="337" t="s">
        <v>25</v>
      </c>
      <c r="D24" s="613" t="s">
        <v>43</v>
      </c>
      <c r="E24" s="618">
        <v>3304557</v>
      </c>
      <c r="F24" s="610" t="s">
        <v>495</v>
      </c>
      <c r="G24" s="337" t="s">
        <v>496</v>
      </c>
      <c r="H24" s="596" t="s">
        <v>498</v>
      </c>
      <c r="I24" s="596" t="s">
        <v>127</v>
      </c>
      <c r="J24" s="550" t="s">
        <v>106</v>
      </c>
      <c r="K24" s="596" t="s">
        <v>32</v>
      </c>
      <c r="L24" s="547" t="s">
        <v>103</v>
      </c>
      <c r="M24" s="551">
        <v>46219</v>
      </c>
      <c r="N24" s="614">
        <f t="shared" ref="N24:N25" si="36">M24+O24-1</f>
        <v>46220</v>
      </c>
      <c r="O24" s="337">
        <v>2</v>
      </c>
      <c r="P24" s="337">
        <v>1</v>
      </c>
      <c r="Q24" s="599">
        <v>1080</v>
      </c>
      <c r="R24" s="601">
        <f t="shared" si="29"/>
        <v>2160</v>
      </c>
      <c r="S24" s="601">
        <v>1</v>
      </c>
      <c r="T24" s="338">
        <v>1.38</v>
      </c>
      <c r="U24" s="339">
        <f>T24*R24</f>
        <v>2980.7999999999997</v>
      </c>
      <c r="V24" s="602">
        <v>0.25</v>
      </c>
      <c r="W24" s="338">
        <f t="shared" si="30"/>
        <v>1.0349999999999999</v>
      </c>
      <c r="X24" s="339">
        <f t="shared" si="31"/>
        <v>2235.6</v>
      </c>
      <c r="Y24" s="338">
        <f>X24*0.95</f>
        <v>2123.8199999999997</v>
      </c>
      <c r="Z24" s="340">
        <f>140000*O24</f>
        <v>280000</v>
      </c>
      <c r="AA24" s="625" t="s">
        <v>119</v>
      </c>
      <c r="AB24" s="340">
        <f t="shared" si="32"/>
        <v>2160</v>
      </c>
      <c r="AC24" s="340" t="s">
        <v>104</v>
      </c>
      <c r="AD24" s="559">
        <f t="shared" si="33"/>
        <v>517.5</v>
      </c>
      <c r="AE24" s="616">
        <f t="shared" si="34"/>
        <v>1.0349999999999999</v>
      </c>
      <c r="AF24" s="337" t="s">
        <v>31</v>
      </c>
      <c r="AG24" s="624"/>
      <c r="AH24" s="624"/>
    </row>
    <row r="25" spans="1:35" s="342" customFormat="1" ht="18" customHeight="1">
      <c r="A25" s="624"/>
      <c r="B25" s="337">
        <v>11699</v>
      </c>
      <c r="C25" s="337" t="s">
        <v>25</v>
      </c>
      <c r="D25" s="613" t="s">
        <v>43</v>
      </c>
      <c r="E25" s="618">
        <v>3304557</v>
      </c>
      <c r="F25" s="610" t="s">
        <v>495</v>
      </c>
      <c r="G25" s="337" t="s">
        <v>496</v>
      </c>
      <c r="H25" s="596" t="s">
        <v>499</v>
      </c>
      <c r="I25" s="596" t="s">
        <v>127</v>
      </c>
      <c r="J25" s="550" t="s">
        <v>106</v>
      </c>
      <c r="K25" s="596" t="s">
        <v>32</v>
      </c>
      <c r="L25" s="547" t="s">
        <v>103</v>
      </c>
      <c r="M25" s="551">
        <v>46219</v>
      </c>
      <c r="N25" s="614">
        <f t="shared" si="36"/>
        <v>46220</v>
      </c>
      <c r="O25" s="337">
        <v>2</v>
      </c>
      <c r="P25" s="337">
        <v>1</v>
      </c>
      <c r="Q25" s="599">
        <v>1080</v>
      </c>
      <c r="R25" s="601">
        <f t="shared" si="29"/>
        <v>2160</v>
      </c>
      <c r="S25" s="601">
        <v>1</v>
      </c>
      <c r="T25" s="338">
        <v>1.84</v>
      </c>
      <c r="U25" s="339">
        <f>T25*R25</f>
        <v>3974.4</v>
      </c>
      <c r="V25" s="602">
        <v>0.25</v>
      </c>
      <c r="W25" s="338">
        <f t="shared" si="30"/>
        <v>1.3800000000000001</v>
      </c>
      <c r="X25" s="339">
        <f t="shared" si="31"/>
        <v>2980.8</v>
      </c>
      <c r="Y25" s="338">
        <f t="shared" ref="Y25" si="37">X25*0.945</f>
        <v>2816.8560000000002</v>
      </c>
      <c r="Z25" s="340">
        <f>140000*O25</f>
        <v>280000</v>
      </c>
      <c r="AA25" s="625" t="s">
        <v>119</v>
      </c>
      <c r="AB25" s="340">
        <f t="shared" si="32"/>
        <v>2160</v>
      </c>
      <c r="AC25" s="340" t="s">
        <v>104</v>
      </c>
      <c r="AD25" s="559">
        <f>X25/(AB25+AB26)*1000</f>
        <v>1380.0000000000002</v>
      </c>
      <c r="AE25" s="616">
        <f t="shared" si="34"/>
        <v>1.3800000000000001</v>
      </c>
      <c r="AF25" s="337" t="s">
        <v>31</v>
      </c>
      <c r="AG25" s="624"/>
      <c r="AH25" s="624"/>
    </row>
    <row r="26" spans="1:35" ht="18" customHeight="1">
      <c r="A26" s="8"/>
      <c r="B26" s="162" t="s">
        <v>110</v>
      </c>
      <c r="C26" s="163"/>
      <c r="D26" s="164"/>
      <c r="E26" s="164"/>
      <c r="F26" s="164"/>
      <c r="G26" s="505"/>
      <c r="H26" s="164"/>
      <c r="I26" s="164"/>
      <c r="J26" s="164"/>
      <c r="K26" s="164"/>
      <c r="L26" s="164"/>
      <c r="M26" s="188"/>
      <c r="N26" s="188"/>
      <c r="O26" s="164"/>
      <c r="P26" s="164"/>
      <c r="Q26" s="164"/>
      <c r="R26" s="165">
        <f>SUBTOTAL(9,R22:R25)</f>
        <v>8640</v>
      </c>
      <c r="S26" s="191"/>
      <c r="T26" s="164"/>
      <c r="U26" s="164"/>
      <c r="V26" s="166"/>
      <c r="W26" s="164"/>
      <c r="X26" s="167">
        <f>SUBTOTAL(9,X22:X25)</f>
        <v>16070.400000000001</v>
      </c>
      <c r="Y26" s="167">
        <f>SUBTOTAL(9,Y22:Y25)</f>
        <v>15226.298999999999</v>
      </c>
      <c r="Z26" s="168"/>
      <c r="AA26" s="164"/>
      <c r="AB26" s="168"/>
      <c r="AC26" s="168"/>
      <c r="AD26" s="169">
        <f>AVERAGE(AD22:AD25)*1.5</f>
        <v>1653.75</v>
      </c>
      <c r="AE26" s="168"/>
      <c r="AF26" s="170"/>
      <c r="AG26" s="8"/>
      <c r="AH26" s="8"/>
    </row>
    <row r="27" spans="1:35" ht="18" customHeight="1">
      <c r="A27" s="14"/>
      <c r="B27" s="157" t="s">
        <v>18</v>
      </c>
      <c r="C27" s="159"/>
      <c r="D27" s="158"/>
      <c r="E27" s="158"/>
      <c r="F27" s="158"/>
      <c r="G27" s="158"/>
      <c r="H27" s="158"/>
      <c r="I27" s="158"/>
      <c r="J27" s="158"/>
      <c r="K27" s="158"/>
      <c r="L27" s="159"/>
      <c r="M27" s="189"/>
      <c r="N27" s="189"/>
      <c r="O27" s="159"/>
      <c r="P27" s="159"/>
      <c r="Q27" s="159"/>
      <c r="R27" s="173">
        <f>SUBTOTAL(9,R11:R26)</f>
        <v>118752</v>
      </c>
      <c r="S27" s="171"/>
      <c r="T27" s="158"/>
      <c r="U27" s="174">
        <f>SUM(U11:U26)</f>
        <v>155387.54285714283</v>
      </c>
      <c r="V27" s="158"/>
      <c r="W27" s="158"/>
      <c r="X27" s="179">
        <f>SUBTOTAL(9,X11:X26)</f>
        <v>135624.99428571429</v>
      </c>
      <c r="Y27" s="179">
        <f>SUBTOTAL(9,Y11:Y26)</f>
        <v>128803.16357142854</v>
      </c>
      <c r="Z27" s="158"/>
      <c r="AA27" s="158"/>
      <c r="AB27" s="175">
        <f>SUM(AB11:AB26)</f>
        <v>118752</v>
      </c>
      <c r="AC27" s="175"/>
      <c r="AD27" s="176"/>
      <c r="AE27" s="158"/>
      <c r="AF27" s="177"/>
      <c r="AG27" s="14"/>
      <c r="AH27" s="14"/>
    </row>
    <row r="28" spans="1:35" ht="16.5" customHeight="1">
      <c r="A28" s="20"/>
      <c r="B28" s="185" t="s">
        <v>83</v>
      </c>
      <c r="C28" s="25"/>
      <c r="D28" s="20"/>
      <c r="E28" s="20"/>
      <c r="F28" s="20"/>
      <c r="G28" s="20"/>
      <c r="H28" s="20"/>
      <c r="I28" s="20"/>
      <c r="J28" s="20"/>
      <c r="K28" s="20"/>
      <c r="L28" s="20"/>
      <c r="M28" s="190"/>
      <c r="N28" s="190"/>
      <c r="O28" s="20"/>
      <c r="P28" s="20"/>
      <c r="Q28" s="20"/>
      <c r="R28" s="20"/>
      <c r="S28" s="20"/>
      <c r="T28" s="20"/>
      <c r="U28" s="20"/>
      <c r="V28" s="20"/>
      <c r="W28" s="20"/>
      <c r="X28" s="20"/>
      <c r="Y28" s="20"/>
      <c r="Z28" s="20"/>
      <c r="AA28" s="20"/>
      <c r="AB28" s="20"/>
      <c r="AC28" s="20"/>
      <c r="AD28" s="20"/>
      <c r="AE28" s="20"/>
      <c r="AF28" s="20"/>
      <c r="AG28" s="20"/>
      <c r="AH28" s="20"/>
    </row>
    <row r="29" spans="1:35" ht="16.5" customHeight="1">
      <c r="A29" s="20"/>
      <c r="B29" s="25"/>
      <c r="C29" s="25"/>
      <c r="D29" s="20"/>
      <c r="E29" s="20"/>
      <c r="F29" s="20"/>
      <c r="G29" s="20"/>
      <c r="H29" s="20"/>
      <c r="I29" s="20"/>
      <c r="J29" s="20"/>
      <c r="K29" s="20"/>
      <c r="L29" s="20"/>
      <c r="M29" s="190"/>
      <c r="N29" s="190"/>
      <c r="O29" s="20"/>
      <c r="P29" s="20"/>
      <c r="Q29" s="20"/>
      <c r="R29" s="20"/>
      <c r="S29" s="20"/>
      <c r="T29" s="20"/>
      <c r="U29" s="20"/>
      <c r="V29" s="20"/>
      <c r="W29" s="20"/>
      <c r="X29" s="20"/>
      <c r="Y29" s="20"/>
      <c r="Z29" s="20"/>
      <c r="AA29" s="20"/>
      <c r="AB29" s="20"/>
      <c r="AC29" s="20"/>
      <c r="AD29" s="20"/>
      <c r="AE29" s="20"/>
      <c r="AF29" s="20"/>
      <c r="AG29" s="20"/>
      <c r="AH29" s="20"/>
    </row>
    <row r="30" spans="1:35" ht="16.5" customHeight="1">
      <c r="A30" s="14"/>
      <c r="B30" s="15"/>
      <c r="C30" s="15"/>
      <c r="D30" s="14"/>
      <c r="E30" s="14"/>
      <c r="F30" s="14"/>
      <c r="G30" s="14"/>
      <c r="H30" s="14"/>
      <c r="I30" s="14"/>
      <c r="J30" s="14"/>
      <c r="K30" s="14"/>
      <c r="L30" s="14"/>
      <c r="M30" s="186"/>
      <c r="N30" s="186"/>
      <c r="O30" s="14"/>
      <c r="P30" s="14"/>
      <c r="Q30" s="14"/>
      <c r="R30" s="14"/>
      <c r="S30" s="14"/>
      <c r="T30" s="14"/>
      <c r="U30" s="14"/>
      <c r="V30" s="14"/>
      <c r="W30" s="14"/>
      <c r="X30" s="14"/>
      <c r="Y30" s="14"/>
      <c r="Z30" s="14"/>
      <c r="AA30" s="14"/>
      <c r="AB30" s="14"/>
      <c r="AC30" s="14"/>
      <c r="AD30" s="14"/>
      <c r="AE30" s="14"/>
      <c r="AF30" s="14"/>
      <c r="AG30" s="14"/>
      <c r="AH30" s="14"/>
    </row>
    <row r="31" spans="1:35" ht="45.75" customHeight="1">
      <c r="A31" s="20"/>
      <c r="B31" s="825" t="s">
        <v>91</v>
      </c>
      <c r="C31" s="825"/>
      <c r="D31" s="130" t="s">
        <v>170</v>
      </c>
      <c r="E31" s="130" t="s">
        <v>159</v>
      </c>
      <c r="F31" s="130" t="s">
        <v>13</v>
      </c>
      <c r="G31" s="130" t="s">
        <v>160</v>
      </c>
      <c r="H31" s="130" t="s">
        <v>14</v>
      </c>
      <c r="I31" s="507" t="s">
        <v>161</v>
      </c>
      <c r="J31" s="508"/>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row>
    <row r="32" spans="1:35" ht="14.25" customHeight="1">
      <c r="A32" s="20"/>
      <c r="B32" s="330" t="s">
        <v>205</v>
      </c>
      <c r="C32" s="331"/>
      <c r="D32" s="238">
        <f>SUMIF($F$11:$F$26,B32,$R$11:$R$26)</f>
        <v>23712</v>
      </c>
      <c r="E32" s="238">
        <f>SUMIF($F$11:$F$26,B32,$AB$11:$AB$26)</f>
        <v>23712</v>
      </c>
      <c r="F32" s="180">
        <f>SUMIF($F$11:$F$26,B32,$U$11:$U$26)</f>
        <v>33657.142857142855</v>
      </c>
      <c r="G32" s="180">
        <f>SUMIF($F$11:$F$26,B32,$X$11:$X$26)</f>
        <v>29281.714285714283</v>
      </c>
      <c r="H32" s="180">
        <f>G32*0.95</f>
        <v>27817.628571428566</v>
      </c>
      <c r="I32" s="509">
        <f>1-H32/F32</f>
        <v>0.1735000000000001</v>
      </c>
      <c r="J32" s="511"/>
      <c r="K32" s="20"/>
      <c r="L32" s="20"/>
      <c r="M32" s="20"/>
      <c r="N32" s="20"/>
      <c r="O32" s="20"/>
      <c r="P32" s="20"/>
      <c r="Q32" s="20"/>
      <c r="R32" s="20"/>
      <c r="S32" s="20"/>
      <c r="T32" s="20"/>
      <c r="U32" s="20"/>
      <c r="V32" s="20"/>
      <c r="W32" s="20"/>
      <c r="X32" s="259"/>
      <c r="Y32" s="20"/>
      <c r="Z32" s="20"/>
      <c r="AA32" s="20"/>
      <c r="AB32" s="20"/>
      <c r="AC32" s="20"/>
      <c r="AD32" s="20"/>
      <c r="AE32" s="20"/>
      <c r="AF32" s="20"/>
      <c r="AG32" s="20"/>
      <c r="AH32" s="20"/>
      <c r="AI32" s="20"/>
    </row>
    <row r="33" spans="1:40" ht="14.25" customHeight="1">
      <c r="A33" s="20"/>
      <c r="B33" s="330" t="s">
        <v>488</v>
      </c>
      <c r="C33" s="331"/>
      <c r="D33" s="238">
        <f>SUMIF($F$11:$F$26,B33,$R$11:$R$26)</f>
        <v>62400</v>
      </c>
      <c r="E33" s="238">
        <f>SUMIF($F$11:$F$26,B33,$AB$11:$AB$26)</f>
        <v>62400</v>
      </c>
      <c r="F33" s="180">
        <f>SUMIF($F$11:$F$26,B33,$U$11:$U$26)</f>
        <v>21679.200000000001</v>
      </c>
      <c r="G33" s="180">
        <f>SUMIF($F$11:$F$26,B33,$X$11:$X$26)</f>
        <v>19511.280000000002</v>
      </c>
      <c r="H33" s="180">
        <f t="shared" ref="H33:H35" si="38">G33*0.95</f>
        <v>18535.716</v>
      </c>
      <c r="I33" s="509">
        <f t="shared" ref="I33:I35" si="39">1-H33/F33</f>
        <v>0.14500000000000002</v>
      </c>
      <c r="J33" s="511"/>
      <c r="K33" s="20"/>
      <c r="L33" s="259"/>
      <c r="M33" s="20"/>
      <c r="N33" s="20"/>
      <c r="O33" s="20"/>
      <c r="P33" s="20"/>
      <c r="Q33" s="20"/>
      <c r="R33" s="20"/>
      <c r="S33" s="20"/>
      <c r="T33" s="20"/>
      <c r="U33" s="20"/>
      <c r="V33" s="20"/>
      <c r="W33" s="20"/>
      <c r="X33" s="20"/>
      <c r="Y33" s="259"/>
      <c r="Z33" s="20"/>
      <c r="AA33" s="20"/>
      <c r="AB33" s="20"/>
      <c r="AC33" s="20"/>
      <c r="AD33" s="20"/>
      <c r="AE33" s="20"/>
      <c r="AF33" s="20"/>
      <c r="AG33" s="20"/>
      <c r="AH33" s="20"/>
      <c r="AI33" s="20"/>
    </row>
    <row r="34" spans="1:40" ht="14.25" customHeight="1">
      <c r="A34" s="20"/>
      <c r="B34" s="330" t="s">
        <v>129</v>
      </c>
      <c r="C34" s="331"/>
      <c r="D34" s="238">
        <f>SUMIF($F$11:$F$26,B34,$R$11:$R$26)</f>
        <v>24000</v>
      </c>
      <c r="E34" s="238">
        <f>SUMIF($F$11:$F$26,B34,$AB$11:$AB$26)</f>
        <v>24000</v>
      </c>
      <c r="F34" s="180">
        <f>SUMIF($F$11:$F$26,B34,$U$11:$U$26)</f>
        <v>78624</v>
      </c>
      <c r="G34" s="180">
        <f>SUMIF($F$11:$F$26,B34,$X$11:$X$26)</f>
        <v>70761.600000000006</v>
      </c>
      <c r="H34" s="180">
        <f t="shared" si="38"/>
        <v>67223.520000000004</v>
      </c>
      <c r="I34" s="509">
        <f t="shared" si="39"/>
        <v>0.14499999999999991</v>
      </c>
      <c r="J34" s="511"/>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row>
    <row r="35" spans="1:40" ht="14.25" customHeight="1">
      <c r="A35" s="20"/>
      <c r="B35" s="330" t="s">
        <v>495</v>
      </c>
      <c r="C35" s="331"/>
      <c r="D35" s="238">
        <f>SUMIF($F$11:$F$26,B35,$R$11:$R$26)</f>
        <v>8640</v>
      </c>
      <c r="E35" s="238">
        <f>SUMIF($F$11:$F$26,B35,$AB$11:$AB$26)</f>
        <v>8640</v>
      </c>
      <c r="F35" s="180">
        <f>SUMIF($F$11:$F$26,B35,$U$11:$U$26)</f>
        <v>21427.200000000001</v>
      </c>
      <c r="G35" s="180">
        <f>SUMIF($F$11:$F$26,B35,$X$11:$X$26)</f>
        <v>16070.400000000001</v>
      </c>
      <c r="H35" s="180">
        <f t="shared" si="38"/>
        <v>15266.880000000001</v>
      </c>
      <c r="I35" s="509">
        <f t="shared" si="39"/>
        <v>0.28749999999999998</v>
      </c>
      <c r="J35" s="511"/>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row>
    <row r="36" spans="1:40" ht="14.25" customHeight="1">
      <c r="A36" s="20"/>
      <c r="B36" s="823"/>
      <c r="C36" s="824"/>
      <c r="D36" s="254">
        <f>SUM(D32:D35)</f>
        <v>118752</v>
      </c>
      <c r="E36" s="254">
        <f>SUM(E32:E35)</f>
        <v>118752</v>
      </c>
      <c r="F36" s="181">
        <f>SUM(F32:F35)</f>
        <v>155387.54285714286</v>
      </c>
      <c r="G36" s="181">
        <f>SUM(G32:G35)</f>
        <v>135624.99428571429</v>
      </c>
      <c r="H36" s="181">
        <f>SUM(H32:H35)</f>
        <v>128843.74457142857</v>
      </c>
      <c r="I36" s="510"/>
      <c r="J36" s="512"/>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row>
    <row r="37" spans="1:40" ht="14.25" hidden="1" customHeight="1">
      <c r="A37" s="20"/>
      <c r="B37" s="25"/>
      <c r="C37" s="25"/>
      <c r="D37" s="20"/>
      <c r="E37" s="20"/>
      <c r="F37" s="20"/>
      <c r="G37" s="20"/>
      <c r="H37" s="20"/>
      <c r="I37" s="25"/>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row>
    <row r="38" spans="1:40" s="192" customFormat="1" ht="15.75" hidden="1" customHeight="1">
      <c r="A38" s="194"/>
      <c r="B38" s="377" t="s">
        <v>387</v>
      </c>
      <c r="C38" s="377"/>
      <c r="D38" s="378" t="s">
        <v>169</v>
      </c>
      <c r="E38" s="378" t="s">
        <v>249</v>
      </c>
      <c r="F38" s="195"/>
      <c r="G38" s="195"/>
      <c r="H38" s="194"/>
      <c r="I38" s="194"/>
      <c r="J38" s="194"/>
      <c r="K38" s="195"/>
      <c r="L38" s="194"/>
      <c r="M38" s="194"/>
      <c r="N38" s="194"/>
      <c r="O38" s="194"/>
      <c r="P38" s="194"/>
      <c r="Q38" s="194"/>
      <c r="R38" s="194"/>
      <c r="S38" s="194"/>
      <c r="T38" s="194"/>
      <c r="U38" s="194"/>
      <c r="V38" s="194"/>
      <c r="W38" s="194"/>
      <c r="X38" s="194"/>
      <c r="Y38" s="194"/>
      <c r="Z38" s="194"/>
      <c r="AA38" s="194"/>
      <c r="AB38" s="194"/>
      <c r="AC38" s="194"/>
      <c r="AD38" s="194"/>
      <c r="AE38" s="194"/>
      <c r="AF38" s="194"/>
      <c r="AG38" s="194"/>
      <c r="AH38" s="194"/>
      <c r="AI38" s="194"/>
      <c r="AJ38" s="194"/>
      <c r="AK38" s="194"/>
      <c r="AL38" s="194"/>
      <c r="AM38" s="194"/>
      <c r="AN38" s="194"/>
    </row>
    <row r="39" spans="1:40" ht="15.75" hidden="1" customHeight="1">
      <c r="A39" s="20"/>
      <c r="B39" s="379" t="s">
        <v>317</v>
      </c>
      <c r="C39" s="379"/>
      <c r="D39" s="380">
        <f>SUMIF($A$11:$A$26,B39,$X$11:$X$26)</f>
        <v>0</v>
      </c>
      <c r="E39" s="380">
        <f>D39*0.95</f>
        <v>0</v>
      </c>
      <c r="F39" s="20"/>
      <c r="G39" s="20"/>
      <c r="H39" s="20"/>
      <c r="I39" s="25"/>
      <c r="J39" s="20"/>
      <c r="K39" s="20"/>
      <c r="L39" s="20"/>
      <c r="M39" s="20"/>
      <c r="N39" s="20"/>
      <c r="O39" s="20"/>
      <c r="P39" s="20"/>
      <c r="Q39" s="20"/>
      <c r="R39" s="20"/>
      <c r="S39" s="20"/>
      <c r="T39" s="20"/>
      <c r="U39" s="20"/>
      <c r="V39" s="20"/>
      <c r="W39" s="20"/>
      <c r="X39" s="20"/>
      <c r="Y39" s="20"/>
      <c r="Z39" s="20"/>
      <c r="AA39" s="20"/>
      <c r="AB39" s="20"/>
      <c r="AC39" s="20"/>
      <c r="AD39" s="20"/>
      <c r="AE39" s="20"/>
    </row>
    <row r="40" spans="1:40" ht="15.75" hidden="1" customHeight="1">
      <c r="A40" s="20"/>
      <c r="B40" s="381" t="s">
        <v>411</v>
      </c>
      <c r="C40" s="381"/>
      <c r="D40" s="382">
        <f>SUMIF($A$11:$A$26,B40,$X$11:$X$26)</f>
        <v>0</v>
      </c>
      <c r="E40" s="382">
        <f>D40*0.95</f>
        <v>0</v>
      </c>
      <c r="F40" s="20"/>
      <c r="G40" s="20"/>
      <c r="H40" s="20"/>
      <c r="I40" s="25"/>
      <c r="J40" s="20"/>
      <c r="K40" s="20"/>
      <c r="L40" s="20"/>
      <c r="M40" s="20"/>
      <c r="N40" s="20"/>
      <c r="O40" s="20"/>
      <c r="P40" s="20"/>
      <c r="Q40" s="20"/>
      <c r="R40" s="20"/>
      <c r="S40" s="20"/>
      <c r="T40" s="20"/>
      <c r="U40" s="20"/>
      <c r="V40" s="20"/>
      <c r="W40" s="20"/>
      <c r="X40" s="20"/>
      <c r="Y40" s="20"/>
      <c r="Z40" s="20"/>
      <c r="AA40" s="20"/>
      <c r="AB40" s="20"/>
      <c r="AC40" s="20"/>
      <c r="AD40" s="20"/>
      <c r="AE40" s="20"/>
    </row>
    <row r="41" spans="1:40" ht="16.5" hidden="1" customHeight="1">
      <c r="A41" s="20"/>
      <c r="B41" s="383" t="s">
        <v>388</v>
      </c>
      <c r="C41" s="383"/>
      <c r="D41" s="384">
        <f>SUMIF($A$11:$A$26,B41,$X$11:$X$26)</f>
        <v>0</v>
      </c>
      <c r="E41" s="384">
        <f>D41*0.95</f>
        <v>0</v>
      </c>
      <c r="F41" s="20"/>
      <c r="G41" s="20"/>
      <c r="H41" s="20"/>
      <c r="I41" s="20"/>
      <c r="J41" s="20"/>
      <c r="K41" s="20"/>
      <c r="L41" s="20"/>
      <c r="M41" s="190"/>
      <c r="N41" s="190"/>
      <c r="O41" s="20"/>
      <c r="P41" s="20"/>
      <c r="Q41" s="20"/>
      <c r="R41" s="20"/>
      <c r="S41" s="20"/>
      <c r="T41" s="20"/>
      <c r="U41" s="20"/>
      <c r="V41" s="20"/>
      <c r="W41" s="20"/>
      <c r="X41" s="20"/>
      <c r="Y41" s="20"/>
      <c r="Z41" s="20"/>
      <c r="AA41" s="20"/>
      <c r="AB41" s="20"/>
      <c r="AC41" s="20"/>
      <c r="AD41" s="20"/>
      <c r="AE41" s="20"/>
      <c r="AF41" s="20"/>
      <c r="AG41" s="20"/>
      <c r="AH41" s="20"/>
    </row>
    <row r="42" spans="1:40" ht="16.5" hidden="1" customHeight="1">
      <c r="A42" s="20"/>
      <c r="B42" s="25"/>
      <c r="C42" s="25"/>
      <c r="D42" s="20"/>
      <c r="E42" s="20"/>
      <c r="F42" s="20"/>
      <c r="G42" s="20"/>
      <c r="H42" s="20"/>
      <c r="I42" s="20"/>
      <c r="J42" s="20"/>
      <c r="K42" s="20"/>
      <c r="L42" s="20"/>
      <c r="M42" s="190"/>
      <c r="N42" s="190"/>
      <c r="O42" s="20"/>
      <c r="P42" s="20"/>
      <c r="Q42" s="20"/>
      <c r="R42" s="20"/>
      <c r="S42" s="20"/>
      <c r="T42" s="20"/>
      <c r="U42" s="20"/>
      <c r="V42" s="20"/>
      <c r="W42" s="20"/>
      <c r="X42" s="20"/>
      <c r="Y42" s="20"/>
      <c r="Z42" s="20"/>
      <c r="AA42" s="20"/>
      <c r="AB42" s="20"/>
      <c r="AC42" s="20"/>
      <c r="AD42" s="20"/>
      <c r="AE42" s="20"/>
      <c r="AF42" s="20"/>
      <c r="AG42" s="20"/>
      <c r="AH42" s="20"/>
    </row>
    <row r="43" spans="1:40" ht="16.5" customHeight="1">
      <c r="A43" s="20"/>
      <c r="B43" s="25"/>
      <c r="C43" s="25"/>
      <c r="D43" s="20"/>
      <c r="E43" s="20"/>
      <c r="F43" s="20"/>
      <c r="G43" s="20"/>
      <c r="H43" s="20"/>
      <c r="I43" s="20"/>
      <c r="J43" s="20"/>
      <c r="K43" s="20"/>
      <c r="L43" s="20"/>
      <c r="M43" s="190"/>
      <c r="N43" s="190"/>
      <c r="O43" s="20"/>
      <c r="P43" s="20"/>
      <c r="Q43" s="20"/>
      <c r="R43" s="20"/>
      <c r="S43" s="20"/>
      <c r="T43" s="20"/>
      <c r="U43" s="20"/>
      <c r="V43" s="20"/>
      <c r="W43" s="20"/>
      <c r="X43" s="20"/>
      <c r="Y43" s="20"/>
      <c r="Z43" s="20"/>
      <c r="AA43" s="20"/>
      <c r="AB43" s="20"/>
      <c r="AC43" s="20"/>
      <c r="AD43" s="20"/>
      <c r="AE43" s="20"/>
      <c r="AF43" s="20"/>
      <c r="AG43" s="20"/>
      <c r="AH43" s="20"/>
    </row>
    <row r="44" spans="1:40" ht="16.5" customHeight="1">
      <c r="A44" s="20"/>
      <c r="B44" s="25"/>
      <c r="C44" s="25"/>
      <c r="D44" s="20"/>
      <c r="E44" s="20"/>
      <c r="F44" s="20"/>
      <c r="G44" s="20"/>
      <c r="H44" s="20"/>
      <c r="I44" s="20"/>
      <c r="J44" s="20"/>
      <c r="K44" s="20"/>
      <c r="L44" s="20"/>
      <c r="M44" s="190"/>
      <c r="N44" s="190"/>
      <c r="O44" s="20"/>
      <c r="P44" s="20"/>
      <c r="Q44" s="20"/>
      <c r="R44" s="20"/>
      <c r="S44" s="20"/>
      <c r="T44" s="20"/>
      <c r="U44" s="20"/>
      <c r="V44" s="20"/>
      <c r="W44" s="20"/>
      <c r="X44" s="20"/>
      <c r="Y44" s="20"/>
      <c r="Z44" s="20"/>
      <c r="AA44" s="20"/>
      <c r="AB44" s="20"/>
      <c r="AC44" s="20"/>
      <c r="AD44" s="20"/>
      <c r="AE44" s="20"/>
      <c r="AF44" s="20"/>
      <c r="AG44" s="20"/>
      <c r="AH44" s="20"/>
    </row>
    <row r="45" spans="1:40" ht="16.5" customHeight="1">
      <c r="A45" s="20"/>
      <c r="B45" s="25"/>
      <c r="C45" s="25"/>
      <c r="D45" s="20"/>
      <c r="E45" s="20"/>
      <c r="F45" s="20"/>
      <c r="G45" s="20"/>
      <c r="H45" s="20"/>
      <c r="I45" s="20"/>
      <c r="J45" s="20"/>
      <c r="K45" s="20"/>
      <c r="L45" s="20"/>
      <c r="M45" s="190"/>
      <c r="N45" s="190"/>
      <c r="O45" s="20"/>
      <c r="P45" s="20"/>
      <c r="Q45" s="20"/>
      <c r="R45" s="20"/>
      <c r="S45" s="20"/>
      <c r="T45" s="20"/>
      <c r="U45" s="20"/>
      <c r="V45" s="20"/>
      <c r="W45" s="20"/>
      <c r="X45" s="20"/>
      <c r="Y45" s="20"/>
      <c r="Z45" s="20"/>
      <c r="AA45" s="20"/>
      <c r="AB45" s="20"/>
      <c r="AC45" s="20"/>
      <c r="AD45" s="20"/>
      <c r="AE45" s="20"/>
      <c r="AF45" s="20"/>
      <c r="AG45" s="20"/>
      <c r="AH45" s="20"/>
    </row>
    <row r="46" spans="1:40" ht="16.5" customHeight="1">
      <c r="A46" s="20"/>
      <c r="B46" s="25"/>
      <c r="C46" s="25"/>
      <c r="D46" s="20"/>
      <c r="E46" s="20"/>
      <c r="F46" s="20"/>
      <c r="G46" s="20"/>
      <c r="H46" s="20"/>
      <c r="I46" s="20"/>
      <c r="J46" s="20"/>
      <c r="K46" s="20"/>
      <c r="L46" s="20"/>
      <c r="M46" s="190"/>
      <c r="N46" s="190"/>
      <c r="O46" s="20"/>
      <c r="P46" s="20"/>
      <c r="Q46" s="20"/>
      <c r="R46" s="20"/>
      <c r="S46" s="20"/>
      <c r="T46" s="20"/>
      <c r="U46" s="20"/>
      <c r="V46" s="20"/>
      <c r="W46" s="20"/>
      <c r="X46" s="20"/>
      <c r="Y46" s="20"/>
      <c r="Z46" s="20"/>
      <c r="AA46" s="20"/>
      <c r="AB46" s="20"/>
      <c r="AC46" s="20"/>
      <c r="AD46" s="20"/>
      <c r="AE46" s="20"/>
      <c r="AF46" s="20"/>
      <c r="AG46" s="20"/>
      <c r="AH46" s="20"/>
    </row>
    <row r="47" spans="1:40" ht="16.5" customHeight="1">
      <c r="A47" s="20"/>
      <c r="B47" s="25"/>
      <c r="C47" s="25"/>
      <c r="D47" s="20"/>
      <c r="E47" s="20"/>
      <c r="F47" s="20"/>
      <c r="G47" s="20"/>
      <c r="H47" s="20"/>
      <c r="I47" s="20"/>
      <c r="J47" s="20"/>
      <c r="K47" s="20"/>
      <c r="L47" s="20"/>
      <c r="M47" s="190"/>
      <c r="N47" s="190"/>
      <c r="O47" s="20"/>
      <c r="P47" s="20"/>
      <c r="Q47" s="20"/>
      <c r="R47" s="20"/>
      <c r="S47" s="20"/>
      <c r="T47" s="20"/>
      <c r="U47" s="20"/>
      <c r="V47" s="20"/>
      <c r="W47" s="20"/>
      <c r="X47" s="20"/>
      <c r="Y47" s="20"/>
      <c r="Z47" s="20"/>
      <c r="AA47" s="20"/>
      <c r="AB47" s="20"/>
      <c r="AC47" s="20"/>
      <c r="AD47" s="20"/>
      <c r="AE47" s="20"/>
      <c r="AF47" s="20"/>
      <c r="AG47" s="20"/>
      <c r="AH47" s="20"/>
    </row>
    <row r="48" spans="1:40" ht="16.5" customHeight="1">
      <c r="A48" s="20"/>
      <c r="B48" s="25"/>
      <c r="C48" s="25"/>
      <c r="D48" s="20"/>
      <c r="E48" s="20"/>
      <c r="F48" s="20"/>
      <c r="G48" s="20"/>
      <c r="H48" s="20"/>
      <c r="I48" s="20"/>
      <c r="J48" s="20"/>
      <c r="K48" s="20"/>
      <c r="L48" s="20"/>
      <c r="M48" s="190"/>
      <c r="N48" s="190"/>
      <c r="O48" s="20"/>
      <c r="P48" s="20"/>
      <c r="Q48" s="20"/>
      <c r="R48" s="20"/>
      <c r="S48" s="20"/>
      <c r="T48" s="20"/>
      <c r="U48" s="20"/>
      <c r="V48" s="20"/>
      <c r="W48" s="20"/>
      <c r="X48" s="20"/>
      <c r="Y48" s="20"/>
      <c r="Z48" s="20"/>
      <c r="AA48" s="20"/>
      <c r="AB48" s="20"/>
      <c r="AC48" s="20"/>
      <c r="AD48" s="20"/>
      <c r="AE48" s="20"/>
      <c r="AF48" s="20"/>
      <c r="AG48" s="20"/>
      <c r="AH48" s="20"/>
    </row>
    <row r="49" spans="1:34" ht="16.5" customHeight="1">
      <c r="A49" s="20"/>
      <c r="B49" s="25"/>
      <c r="C49" s="25"/>
      <c r="D49" s="20"/>
      <c r="E49" s="20"/>
      <c r="F49" s="20"/>
      <c r="G49" s="20"/>
      <c r="H49" s="20"/>
      <c r="I49" s="20"/>
      <c r="J49" s="20"/>
      <c r="K49" s="20"/>
      <c r="L49" s="20"/>
      <c r="M49" s="190"/>
      <c r="N49" s="190"/>
      <c r="O49" s="20"/>
      <c r="P49" s="20"/>
      <c r="Q49" s="20"/>
      <c r="R49" s="20"/>
      <c r="S49" s="20"/>
      <c r="T49" s="20"/>
      <c r="U49" s="20"/>
      <c r="V49" s="20"/>
      <c r="W49" s="20"/>
      <c r="X49" s="20"/>
      <c r="Y49" s="20"/>
      <c r="Z49" s="20"/>
      <c r="AA49" s="20"/>
      <c r="AB49" s="20"/>
      <c r="AC49" s="20"/>
      <c r="AD49" s="20"/>
      <c r="AE49" s="20"/>
      <c r="AF49" s="20"/>
      <c r="AG49" s="20"/>
      <c r="AH49" s="20"/>
    </row>
    <row r="50" spans="1:34" ht="16.5" customHeight="1">
      <c r="A50" s="20"/>
      <c r="B50" s="25"/>
      <c r="C50" s="25"/>
      <c r="D50" s="20"/>
      <c r="E50" s="20"/>
      <c r="F50" s="20"/>
      <c r="G50" s="20"/>
      <c r="H50" s="20"/>
      <c r="I50" s="20"/>
      <c r="J50" s="20"/>
      <c r="K50" s="20"/>
      <c r="L50" s="20"/>
      <c r="M50" s="190"/>
      <c r="N50" s="190"/>
      <c r="O50" s="20"/>
      <c r="P50" s="20"/>
      <c r="Q50" s="20"/>
      <c r="R50" s="20"/>
      <c r="S50" s="20"/>
      <c r="T50" s="20"/>
      <c r="U50" s="20"/>
      <c r="V50" s="20"/>
      <c r="W50" s="20"/>
      <c r="X50" s="20"/>
      <c r="Y50" s="20"/>
      <c r="Z50" s="20"/>
      <c r="AA50" s="20"/>
      <c r="AB50" s="20"/>
      <c r="AC50" s="20"/>
      <c r="AD50" s="20"/>
      <c r="AE50" s="20"/>
      <c r="AF50" s="20"/>
      <c r="AG50" s="20"/>
      <c r="AH50" s="20"/>
    </row>
    <row r="51" spans="1:34" ht="16.5" customHeight="1">
      <c r="A51" s="20"/>
      <c r="B51" s="25"/>
      <c r="C51" s="25"/>
      <c r="D51" s="20"/>
      <c r="E51" s="20"/>
      <c r="F51" s="20"/>
      <c r="G51" s="20"/>
      <c r="H51" s="20"/>
      <c r="I51" s="20"/>
      <c r="J51" s="20"/>
      <c r="K51" s="20"/>
      <c r="L51" s="20"/>
      <c r="M51" s="190"/>
      <c r="N51" s="190"/>
      <c r="O51" s="20"/>
      <c r="P51" s="20"/>
      <c r="Q51" s="20"/>
      <c r="R51" s="20"/>
      <c r="S51" s="20"/>
      <c r="T51" s="20"/>
      <c r="U51" s="20"/>
      <c r="V51" s="20"/>
      <c r="W51" s="20"/>
      <c r="X51" s="20"/>
      <c r="Y51" s="20"/>
      <c r="Z51" s="20"/>
      <c r="AA51" s="20"/>
      <c r="AB51" s="20"/>
      <c r="AC51" s="20"/>
      <c r="AD51" s="20"/>
      <c r="AE51" s="20"/>
      <c r="AF51" s="20"/>
      <c r="AG51" s="20"/>
      <c r="AH51" s="20"/>
    </row>
    <row r="52" spans="1:34" ht="16.5" customHeight="1">
      <c r="A52" s="20"/>
      <c r="B52" s="25"/>
      <c r="C52" s="25"/>
      <c r="D52" s="20"/>
      <c r="E52" s="20"/>
      <c r="F52" s="20"/>
      <c r="G52" s="20"/>
      <c r="H52" s="20"/>
      <c r="I52" s="20"/>
      <c r="J52" s="20"/>
      <c r="K52" s="20"/>
      <c r="L52" s="20"/>
      <c r="M52" s="190"/>
      <c r="N52" s="190"/>
      <c r="O52" s="20"/>
      <c r="P52" s="20"/>
      <c r="Q52" s="20"/>
      <c r="R52" s="20"/>
      <c r="S52" s="20"/>
      <c r="T52" s="20"/>
      <c r="U52" s="20"/>
      <c r="V52" s="20"/>
      <c r="W52" s="20"/>
      <c r="X52" s="20"/>
      <c r="Y52" s="20"/>
      <c r="Z52" s="20"/>
      <c r="AA52" s="20"/>
      <c r="AB52" s="20"/>
      <c r="AC52" s="20"/>
      <c r="AD52" s="20"/>
      <c r="AE52" s="20"/>
      <c r="AF52" s="20"/>
      <c r="AG52" s="20"/>
      <c r="AH52" s="20"/>
    </row>
    <row r="53" spans="1:34" ht="16.5" customHeight="1">
      <c r="A53" s="20"/>
      <c r="B53" s="25"/>
      <c r="C53" s="25"/>
      <c r="D53" s="20"/>
      <c r="E53" s="20"/>
      <c r="F53" s="20"/>
      <c r="G53" s="20"/>
      <c r="H53" s="20"/>
      <c r="I53" s="20"/>
      <c r="J53" s="20"/>
      <c r="K53" s="20"/>
      <c r="L53" s="20"/>
      <c r="M53" s="190"/>
      <c r="N53" s="190"/>
      <c r="O53" s="20"/>
      <c r="P53" s="20"/>
      <c r="Q53" s="20"/>
      <c r="R53" s="20"/>
      <c r="S53" s="20"/>
      <c r="T53" s="20"/>
      <c r="U53" s="20"/>
      <c r="V53" s="20"/>
      <c r="W53" s="20"/>
      <c r="X53" s="20"/>
      <c r="Y53" s="20"/>
      <c r="Z53" s="20"/>
      <c r="AA53" s="20"/>
      <c r="AB53" s="20"/>
      <c r="AC53" s="20"/>
      <c r="AD53" s="20"/>
      <c r="AE53" s="20"/>
      <c r="AF53" s="20"/>
      <c r="AG53" s="20"/>
      <c r="AH53" s="20"/>
    </row>
    <row r="54" spans="1:34" ht="16.5" customHeight="1">
      <c r="A54" s="20"/>
      <c r="B54" s="25"/>
      <c r="C54" s="25"/>
      <c r="D54" s="20"/>
      <c r="E54" s="20"/>
      <c r="F54" s="20"/>
      <c r="G54" s="20"/>
      <c r="H54" s="20"/>
      <c r="I54" s="20"/>
      <c r="J54" s="20"/>
      <c r="K54" s="20"/>
      <c r="L54" s="20"/>
      <c r="M54" s="190"/>
      <c r="N54" s="190"/>
      <c r="O54" s="20"/>
      <c r="P54" s="20"/>
      <c r="Q54" s="20"/>
      <c r="R54" s="20"/>
      <c r="S54" s="20"/>
      <c r="T54" s="20"/>
      <c r="U54" s="20"/>
      <c r="V54" s="20"/>
      <c r="W54" s="20"/>
      <c r="X54" s="20"/>
      <c r="Y54" s="20"/>
      <c r="Z54" s="20"/>
      <c r="AA54" s="20"/>
      <c r="AB54" s="20"/>
      <c r="AC54" s="20"/>
      <c r="AD54" s="20"/>
      <c r="AE54" s="20"/>
      <c r="AF54" s="20"/>
      <c r="AG54" s="20"/>
      <c r="AH54" s="20"/>
    </row>
    <row r="55" spans="1:34" ht="16.5" customHeight="1">
      <c r="A55" s="20"/>
      <c r="B55" s="25"/>
      <c r="C55" s="25"/>
      <c r="D55" s="20"/>
      <c r="E55" s="20"/>
      <c r="F55" s="20"/>
      <c r="G55" s="20"/>
      <c r="H55" s="20"/>
      <c r="I55" s="20"/>
      <c r="J55" s="20"/>
      <c r="K55" s="20"/>
      <c r="L55" s="20"/>
      <c r="M55" s="190"/>
      <c r="N55" s="190"/>
      <c r="O55" s="20"/>
      <c r="P55" s="20"/>
      <c r="Q55" s="20"/>
      <c r="R55" s="20"/>
      <c r="S55" s="20"/>
      <c r="T55" s="20"/>
      <c r="U55" s="20"/>
      <c r="V55" s="20"/>
      <c r="W55" s="20"/>
      <c r="X55" s="20"/>
      <c r="Y55" s="20"/>
      <c r="Z55" s="20"/>
      <c r="AA55" s="20"/>
      <c r="AB55" s="20"/>
      <c r="AC55" s="20"/>
      <c r="AD55" s="20"/>
      <c r="AE55" s="20"/>
      <c r="AF55" s="20"/>
      <c r="AG55" s="20"/>
      <c r="AH55" s="20"/>
    </row>
    <row r="56" spans="1:34" ht="16.5" customHeight="1">
      <c r="A56" s="20"/>
      <c r="B56" s="25"/>
      <c r="C56" s="25"/>
      <c r="D56" s="20"/>
      <c r="E56" s="20"/>
      <c r="F56" s="20"/>
      <c r="G56" s="20"/>
      <c r="H56" s="20"/>
      <c r="I56" s="20"/>
      <c r="J56" s="20"/>
      <c r="K56" s="20"/>
      <c r="L56" s="20"/>
      <c r="M56" s="190"/>
      <c r="N56" s="190"/>
      <c r="O56" s="20"/>
      <c r="P56" s="20"/>
      <c r="Q56" s="20"/>
      <c r="R56" s="20"/>
      <c r="S56" s="20"/>
      <c r="T56" s="20"/>
      <c r="U56" s="20"/>
      <c r="V56" s="20"/>
      <c r="W56" s="20"/>
      <c r="X56" s="20"/>
      <c r="Y56" s="20"/>
      <c r="Z56" s="20"/>
      <c r="AA56" s="20"/>
      <c r="AB56" s="20"/>
      <c r="AC56" s="20"/>
      <c r="AD56" s="20"/>
      <c r="AE56" s="20"/>
      <c r="AF56" s="20"/>
      <c r="AG56" s="20"/>
      <c r="AH56" s="20"/>
    </row>
    <row r="57" spans="1:34" ht="16.5" customHeight="1">
      <c r="A57" s="20"/>
      <c r="B57" s="25"/>
      <c r="C57" s="25"/>
      <c r="D57" s="20"/>
      <c r="E57" s="20"/>
      <c r="F57" s="20"/>
      <c r="G57" s="20"/>
      <c r="H57" s="20"/>
      <c r="I57" s="20"/>
      <c r="J57" s="20"/>
      <c r="K57" s="20"/>
      <c r="L57" s="20"/>
      <c r="M57" s="190"/>
      <c r="N57" s="190"/>
      <c r="O57" s="20"/>
      <c r="P57" s="20"/>
      <c r="Q57" s="20"/>
      <c r="R57" s="20"/>
      <c r="S57" s="20"/>
      <c r="T57" s="20"/>
      <c r="U57" s="20"/>
      <c r="V57" s="20"/>
      <c r="W57" s="20"/>
      <c r="X57" s="20"/>
      <c r="Y57" s="20"/>
      <c r="Z57" s="20"/>
      <c r="AA57" s="20"/>
      <c r="AB57" s="20"/>
      <c r="AC57" s="20"/>
      <c r="AD57" s="20"/>
      <c r="AE57" s="20"/>
      <c r="AF57" s="20"/>
      <c r="AG57" s="20"/>
      <c r="AH57" s="20"/>
    </row>
    <row r="58" spans="1:34" ht="16.5" customHeight="1">
      <c r="A58" s="20"/>
      <c r="B58" s="25"/>
      <c r="C58" s="25"/>
      <c r="D58" s="20"/>
      <c r="E58" s="20"/>
      <c r="F58" s="20"/>
      <c r="G58" s="20"/>
      <c r="H58" s="20"/>
      <c r="I58" s="20"/>
      <c r="J58" s="20"/>
      <c r="K58" s="20"/>
      <c r="L58" s="20"/>
      <c r="M58" s="190"/>
      <c r="N58" s="190"/>
      <c r="O58" s="20"/>
      <c r="P58" s="20"/>
      <c r="Q58" s="20"/>
      <c r="R58" s="20"/>
      <c r="S58" s="20"/>
      <c r="T58" s="20"/>
      <c r="U58" s="20"/>
      <c r="V58" s="20"/>
      <c r="W58" s="20"/>
      <c r="X58" s="20"/>
      <c r="Y58" s="20"/>
      <c r="Z58" s="20"/>
      <c r="AA58" s="20"/>
      <c r="AB58" s="20"/>
      <c r="AC58" s="20"/>
      <c r="AD58" s="20"/>
      <c r="AE58" s="20"/>
      <c r="AF58" s="20"/>
      <c r="AG58" s="20"/>
      <c r="AH58" s="20"/>
    </row>
    <row r="59" spans="1:34" ht="16.5" customHeight="1">
      <c r="A59" s="20"/>
      <c r="B59" s="25"/>
      <c r="C59" s="25"/>
      <c r="D59" s="20"/>
      <c r="E59" s="20"/>
      <c r="F59" s="20"/>
      <c r="G59" s="20"/>
      <c r="H59" s="20"/>
      <c r="I59" s="20"/>
      <c r="J59" s="20"/>
      <c r="K59" s="20"/>
      <c r="L59" s="20"/>
      <c r="M59" s="190"/>
      <c r="N59" s="190"/>
      <c r="O59" s="20"/>
      <c r="P59" s="20"/>
      <c r="Q59" s="20"/>
      <c r="R59" s="20"/>
      <c r="S59" s="20"/>
      <c r="T59" s="20"/>
      <c r="U59" s="20"/>
      <c r="V59" s="20"/>
      <c r="W59" s="20"/>
      <c r="X59" s="20"/>
      <c r="Y59" s="20"/>
      <c r="Z59" s="20"/>
      <c r="AA59" s="20"/>
      <c r="AB59" s="20"/>
      <c r="AC59" s="20"/>
      <c r="AD59" s="20"/>
      <c r="AE59" s="20"/>
      <c r="AF59" s="20"/>
      <c r="AG59" s="20"/>
      <c r="AH59" s="20"/>
    </row>
    <row r="60" spans="1:34" ht="16.5" customHeight="1">
      <c r="A60" s="20"/>
      <c r="B60" s="25"/>
      <c r="C60" s="25"/>
      <c r="D60" s="20"/>
      <c r="E60" s="20"/>
      <c r="F60" s="20"/>
      <c r="G60" s="20"/>
      <c r="H60" s="20"/>
      <c r="I60" s="20"/>
      <c r="J60" s="20"/>
      <c r="K60" s="20"/>
      <c r="L60" s="20"/>
      <c r="M60" s="190"/>
      <c r="N60" s="190"/>
      <c r="O60" s="20"/>
      <c r="P60" s="20"/>
      <c r="Q60" s="20"/>
      <c r="R60" s="20"/>
      <c r="S60" s="20"/>
      <c r="T60" s="20"/>
      <c r="U60" s="20"/>
      <c r="V60" s="20"/>
      <c r="W60" s="20"/>
      <c r="X60" s="20"/>
      <c r="Y60" s="20"/>
      <c r="Z60" s="20"/>
      <c r="AA60" s="20"/>
      <c r="AB60" s="20"/>
      <c r="AC60" s="20"/>
      <c r="AD60" s="20"/>
      <c r="AE60" s="20"/>
      <c r="AF60" s="20"/>
      <c r="AG60" s="20"/>
      <c r="AH60" s="20"/>
    </row>
    <row r="61" spans="1:34" ht="16.5" customHeight="1">
      <c r="A61" s="20"/>
      <c r="B61" s="25"/>
      <c r="C61" s="25"/>
      <c r="D61" s="20"/>
      <c r="E61" s="20"/>
      <c r="F61" s="20"/>
      <c r="G61" s="20"/>
      <c r="H61" s="20"/>
      <c r="I61" s="20"/>
      <c r="J61" s="20"/>
      <c r="K61" s="20"/>
      <c r="L61" s="20"/>
      <c r="M61" s="190"/>
      <c r="N61" s="190"/>
      <c r="O61" s="20"/>
      <c r="P61" s="20"/>
      <c r="Q61" s="20"/>
      <c r="R61" s="20"/>
      <c r="S61" s="20"/>
      <c r="T61" s="20"/>
      <c r="U61" s="20"/>
      <c r="V61" s="20"/>
      <c r="W61" s="20"/>
      <c r="X61" s="20"/>
      <c r="Y61" s="20"/>
      <c r="Z61" s="20"/>
      <c r="AA61" s="20"/>
      <c r="AB61" s="20"/>
      <c r="AC61" s="20"/>
      <c r="AD61" s="20"/>
      <c r="AE61" s="20"/>
      <c r="AF61" s="20"/>
      <c r="AG61" s="20"/>
      <c r="AH61" s="20"/>
    </row>
    <row r="62" spans="1:34" ht="16.5" customHeight="1">
      <c r="A62" s="20"/>
      <c r="B62" s="25"/>
      <c r="C62" s="25"/>
      <c r="D62" s="20"/>
      <c r="E62" s="20"/>
      <c r="F62" s="20"/>
      <c r="G62" s="20"/>
      <c r="H62" s="20"/>
      <c r="I62" s="20"/>
      <c r="J62" s="20"/>
      <c r="K62" s="20"/>
      <c r="L62" s="20"/>
      <c r="M62" s="190"/>
      <c r="N62" s="190"/>
      <c r="O62" s="20"/>
      <c r="P62" s="20"/>
      <c r="Q62" s="20"/>
      <c r="R62" s="20"/>
      <c r="S62" s="20"/>
      <c r="T62" s="20"/>
      <c r="U62" s="20"/>
      <c r="V62" s="20"/>
      <c r="W62" s="20"/>
      <c r="X62" s="20"/>
      <c r="Y62" s="20"/>
      <c r="Z62" s="20"/>
      <c r="AA62" s="20"/>
      <c r="AB62" s="20"/>
      <c r="AC62" s="20"/>
      <c r="AD62" s="20"/>
      <c r="AE62" s="20"/>
      <c r="AF62" s="20"/>
      <c r="AG62" s="20"/>
      <c r="AH62" s="20"/>
    </row>
    <row r="63" spans="1:34" ht="16.5" customHeight="1">
      <c r="A63" s="20"/>
      <c r="B63" s="25"/>
      <c r="C63" s="25"/>
      <c r="D63" s="20"/>
      <c r="E63" s="20"/>
      <c r="F63" s="20"/>
      <c r="G63" s="20"/>
      <c r="H63" s="20"/>
      <c r="I63" s="20"/>
      <c r="J63" s="20"/>
      <c r="K63" s="20"/>
      <c r="L63" s="20"/>
      <c r="M63" s="190"/>
      <c r="N63" s="190"/>
      <c r="O63" s="20"/>
      <c r="P63" s="20"/>
      <c r="Q63" s="20"/>
      <c r="R63" s="20"/>
      <c r="S63" s="20"/>
      <c r="T63" s="20"/>
      <c r="U63" s="20"/>
      <c r="V63" s="20"/>
      <c r="W63" s="20"/>
      <c r="X63" s="20"/>
      <c r="Y63" s="20"/>
      <c r="Z63" s="20"/>
      <c r="AA63" s="20"/>
      <c r="AB63" s="20"/>
      <c r="AC63" s="20"/>
      <c r="AD63" s="20"/>
      <c r="AE63" s="20"/>
      <c r="AF63" s="20"/>
      <c r="AG63" s="20"/>
      <c r="AH63" s="20"/>
    </row>
    <row r="64" spans="1:34" ht="16.5" customHeight="1">
      <c r="A64" s="20"/>
      <c r="B64" s="25"/>
      <c r="C64" s="25"/>
      <c r="D64" s="20"/>
      <c r="E64" s="20"/>
      <c r="F64" s="20"/>
      <c r="G64" s="20"/>
      <c r="H64" s="20"/>
      <c r="I64" s="20"/>
      <c r="J64" s="20"/>
      <c r="K64" s="20"/>
      <c r="L64" s="20"/>
      <c r="M64" s="190"/>
      <c r="N64" s="190"/>
      <c r="O64" s="20"/>
      <c r="P64" s="20"/>
      <c r="Q64" s="20"/>
      <c r="R64" s="20"/>
      <c r="S64" s="20"/>
      <c r="T64" s="20"/>
      <c r="U64" s="20"/>
      <c r="V64" s="20"/>
      <c r="W64" s="20"/>
      <c r="X64" s="20"/>
      <c r="Y64" s="20"/>
      <c r="Z64" s="20"/>
      <c r="AA64" s="20"/>
      <c r="AB64" s="20"/>
      <c r="AC64" s="20"/>
      <c r="AD64" s="20"/>
      <c r="AE64" s="20"/>
      <c r="AF64" s="20"/>
      <c r="AG64" s="20"/>
      <c r="AH64" s="20"/>
    </row>
    <row r="65" spans="1:34" ht="16.5" customHeight="1">
      <c r="A65" s="20"/>
      <c r="B65" s="25"/>
      <c r="C65" s="25"/>
      <c r="D65" s="20"/>
      <c r="E65" s="20"/>
      <c r="F65" s="20"/>
      <c r="G65" s="20"/>
      <c r="H65" s="20"/>
      <c r="I65" s="20"/>
      <c r="J65" s="20"/>
      <c r="K65" s="20"/>
      <c r="L65" s="20"/>
      <c r="M65" s="190"/>
      <c r="N65" s="190"/>
      <c r="O65" s="20"/>
      <c r="P65" s="20"/>
      <c r="Q65" s="20"/>
      <c r="R65" s="20"/>
      <c r="S65" s="20"/>
      <c r="T65" s="20"/>
      <c r="U65" s="20"/>
      <c r="V65" s="20"/>
      <c r="W65" s="20"/>
      <c r="X65" s="20"/>
      <c r="Y65" s="20"/>
      <c r="Z65" s="20"/>
      <c r="AA65" s="20"/>
      <c r="AB65" s="20"/>
      <c r="AC65" s="20"/>
      <c r="AD65" s="20"/>
      <c r="AE65" s="20"/>
      <c r="AF65" s="20"/>
      <c r="AG65" s="20"/>
      <c r="AH65" s="20"/>
    </row>
    <row r="66" spans="1:34" ht="16.5" customHeight="1">
      <c r="A66" s="20"/>
      <c r="B66" s="25"/>
      <c r="C66" s="25"/>
      <c r="D66" s="20"/>
      <c r="E66" s="20"/>
      <c r="F66" s="20"/>
      <c r="G66" s="20"/>
      <c r="H66" s="20"/>
      <c r="I66" s="20"/>
      <c r="J66" s="20"/>
      <c r="K66" s="20"/>
      <c r="L66" s="20"/>
      <c r="M66" s="190"/>
      <c r="N66" s="190"/>
      <c r="O66" s="20"/>
      <c r="P66" s="20"/>
      <c r="Q66" s="20"/>
      <c r="R66" s="20"/>
      <c r="S66" s="20"/>
      <c r="T66" s="20"/>
      <c r="U66" s="20"/>
      <c r="V66" s="20"/>
      <c r="W66" s="20"/>
      <c r="X66" s="20"/>
      <c r="Y66" s="20"/>
      <c r="Z66" s="20"/>
      <c r="AA66" s="20"/>
      <c r="AB66" s="20"/>
      <c r="AC66" s="20"/>
      <c r="AD66" s="20"/>
      <c r="AE66" s="20"/>
      <c r="AF66" s="20"/>
      <c r="AG66" s="20"/>
      <c r="AH66" s="20"/>
    </row>
    <row r="67" spans="1:34" ht="16.5" customHeight="1">
      <c r="A67" s="20"/>
      <c r="B67" s="25"/>
      <c r="C67" s="25"/>
      <c r="D67" s="20"/>
      <c r="E67" s="20"/>
      <c r="F67" s="20"/>
      <c r="G67" s="20"/>
      <c r="H67" s="20"/>
      <c r="I67" s="20"/>
      <c r="J67" s="20"/>
      <c r="K67" s="20"/>
      <c r="L67" s="20"/>
      <c r="M67" s="190"/>
      <c r="N67" s="190"/>
      <c r="O67" s="20"/>
      <c r="P67" s="20"/>
      <c r="Q67" s="20"/>
      <c r="R67" s="20"/>
      <c r="S67" s="20"/>
      <c r="T67" s="20"/>
      <c r="U67" s="20"/>
      <c r="V67" s="20"/>
      <c r="W67" s="20"/>
      <c r="X67" s="20"/>
      <c r="Y67" s="20"/>
      <c r="Z67" s="20"/>
      <c r="AA67" s="20"/>
      <c r="AB67" s="20"/>
      <c r="AC67" s="20"/>
      <c r="AD67" s="20"/>
      <c r="AE67" s="20"/>
      <c r="AF67" s="20"/>
      <c r="AG67" s="20"/>
      <c r="AH67" s="20"/>
    </row>
    <row r="68" spans="1:34" ht="16.5" customHeight="1">
      <c r="A68" s="20"/>
      <c r="B68" s="25"/>
      <c r="C68" s="25"/>
      <c r="D68" s="20"/>
      <c r="E68" s="20"/>
      <c r="F68" s="20"/>
      <c r="G68" s="20"/>
      <c r="H68" s="20"/>
      <c r="I68" s="20"/>
      <c r="J68" s="20"/>
      <c r="K68" s="20"/>
      <c r="L68" s="20"/>
      <c r="M68" s="190"/>
      <c r="N68" s="190"/>
      <c r="O68" s="20"/>
      <c r="P68" s="20"/>
      <c r="Q68" s="20"/>
      <c r="R68" s="20"/>
      <c r="S68" s="20"/>
      <c r="T68" s="20"/>
      <c r="U68" s="20"/>
      <c r="V68" s="20"/>
      <c r="W68" s="20"/>
      <c r="X68" s="20"/>
      <c r="Y68" s="20"/>
      <c r="Z68" s="20"/>
      <c r="AA68" s="20"/>
      <c r="AB68" s="20"/>
      <c r="AC68" s="20"/>
      <c r="AD68" s="20"/>
      <c r="AE68" s="20"/>
      <c r="AF68" s="20"/>
      <c r="AG68" s="20"/>
      <c r="AH68" s="20"/>
    </row>
    <row r="69" spans="1:34" ht="16.5" customHeight="1">
      <c r="A69" s="20"/>
      <c r="B69" s="25"/>
      <c r="C69" s="25"/>
      <c r="D69" s="20"/>
      <c r="E69" s="20"/>
      <c r="F69" s="20"/>
      <c r="G69" s="20"/>
      <c r="H69" s="20"/>
      <c r="I69" s="20"/>
      <c r="J69" s="20"/>
      <c r="K69" s="20"/>
      <c r="L69" s="20"/>
      <c r="M69" s="190"/>
      <c r="N69" s="190"/>
      <c r="O69" s="20"/>
      <c r="P69" s="20"/>
      <c r="Q69" s="20"/>
      <c r="R69" s="20"/>
      <c r="S69" s="20"/>
      <c r="T69" s="20"/>
      <c r="U69" s="20"/>
      <c r="V69" s="20"/>
      <c r="W69" s="20"/>
      <c r="X69" s="20"/>
      <c r="Y69" s="20"/>
      <c r="Z69" s="20"/>
      <c r="AA69" s="20"/>
      <c r="AB69" s="20"/>
      <c r="AC69" s="20"/>
      <c r="AD69" s="20"/>
      <c r="AE69" s="20"/>
      <c r="AF69" s="20"/>
      <c r="AG69" s="20"/>
      <c r="AH69" s="20"/>
    </row>
    <row r="70" spans="1:34" ht="16.5" customHeight="1">
      <c r="A70" s="20"/>
      <c r="B70" s="25"/>
      <c r="C70" s="25"/>
      <c r="D70" s="20"/>
      <c r="E70" s="20"/>
      <c r="F70" s="20"/>
      <c r="G70" s="20"/>
      <c r="H70" s="20"/>
      <c r="I70" s="20"/>
      <c r="J70" s="20"/>
      <c r="K70" s="20"/>
      <c r="L70" s="20"/>
      <c r="M70" s="190"/>
      <c r="N70" s="190"/>
      <c r="O70" s="20"/>
      <c r="P70" s="20"/>
      <c r="Q70" s="20"/>
      <c r="R70" s="20"/>
      <c r="S70" s="20"/>
      <c r="T70" s="20"/>
      <c r="U70" s="20"/>
      <c r="V70" s="20"/>
      <c r="W70" s="20"/>
      <c r="X70" s="20"/>
      <c r="Y70" s="20"/>
      <c r="Z70" s="20"/>
      <c r="AA70" s="20"/>
      <c r="AB70" s="20"/>
      <c r="AC70" s="20"/>
      <c r="AD70" s="20"/>
      <c r="AE70" s="20"/>
      <c r="AF70" s="20"/>
      <c r="AG70" s="20"/>
      <c r="AH70" s="20"/>
    </row>
    <row r="71" spans="1:34" ht="16.5" customHeight="1">
      <c r="A71" s="20"/>
      <c r="B71" s="25"/>
      <c r="C71" s="25"/>
      <c r="D71" s="20"/>
      <c r="E71" s="20"/>
      <c r="F71" s="20"/>
      <c r="G71" s="20"/>
      <c r="H71" s="20"/>
      <c r="I71" s="20"/>
      <c r="J71" s="20"/>
      <c r="K71" s="20"/>
      <c r="L71" s="20"/>
      <c r="M71" s="190"/>
      <c r="N71" s="190"/>
      <c r="O71" s="20"/>
      <c r="P71" s="20"/>
      <c r="Q71" s="20"/>
      <c r="R71" s="20"/>
      <c r="S71" s="20"/>
      <c r="T71" s="20"/>
      <c r="U71" s="20"/>
      <c r="V71" s="20"/>
      <c r="W71" s="20"/>
      <c r="X71" s="20"/>
      <c r="Y71" s="20"/>
      <c r="Z71" s="20"/>
      <c r="AA71" s="20"/>
      <c r="AB71" s="20"/>
      <c r="AC71" s="20"/>
      <c r="AD71" s="20"/>
      <c r="AE71" s="20"/>
      <c r="AF71" s="20"/>
      <c r="AG71" s="20"/>
      <c r="AH71" s="20"/>
    </row>
    <row r="72" spans="1:34" ht="16.5" customHeight="1">
      <c r="A72" s="20"/>
      <c r="B72" s="25"/>
      <c r="C72" s="25"/>
      <c r="D72" s="20"/>
      <c r="E72" s="20"/>
      <c r="F72" s="20"/>
      <c r="G72" s="20"/>
      <c r="H72" s="20"/>
      <c r="I72" s="20"/>
      <c r="J72" s="20"/>
      <c r="K72" s="20"/>
      <c r="L72" s="20"/>
      <c r="M72" s="190"/>
      <c r="N72" s="190"/>
      <c r="O72" s="20"/>
      <c r="P72" s="20"/>
      <c r="Q72" s="20"/>
      <c r="R72" s="20"/>
      <c r="S72" s="20"/>
      <c r="T72" s="20"/>
      <c r="U72" s="20"/>
      <c r="V72" s="20"/>
      <c r="W72" s="20"/>
      <c r="X72" s="20"/>
      <c r="Y72" s="20"/>
      <c r="Z72" s="20"/>
      <c r="AA72" s="20"/>
      <c r="AB72" s="20"/>
      <c r="AC72" s="20"/>
      <c r="AD72" s="20"/>
      <c r="AE72" s="20"/>
      <c r="AF72" s="20"/>
      <c r="AG72" s="20"/>
      <c r="AH72" s="20"/>
    </row>
    <row r="73" spans="1:34" ht="16.5" customHeight="1">
      <c r="A73" s="20"/>
      <c r="B73" s="25"/>
      <c r="C73" s="25"/>
      <c r="D73" s="20"/>
      <c r="E73" s="20"/>
      <c r="F73" s="20"/>
      <c r="G73" s="20"/>
      <c r="H73" s="20"/>
      <c r="I73" s="20"/>
      <c r="J73" s="20"/>
      <c r="K73" s="20"/>
      <c r="L73" s="20"/>
      <c r="M73" s="190"/>
      <c r="N73" s="190"/>
      <c r="O73" s="20"/>
      <c r="P73" s="20"/>
      <c r="Q73" s="20"/>
      <c r="R73" s="20"/>
      <c r="S73" s="20"/>
      <c r="T73" s="20"/>
      <c r="U73" s="20"/>
      <c r="V73" s="20"/>
      <c r="W73" s="20"/>
      <c r="X73" s="20"/>
      <c r="Y73" s="20"/>
      <c r="Z73" s="20"/>
      <c r="AA73" s="20"/>
      <c r="AB73" s="20"/>
      <c r="AC73" s="20"/>
      <c r="AD73" s="20"/>
      <c r="AE73" s="20"/>
      <c r="AF73" s="20"/>
      <c r="AG73" s="20"/>
      <c r="AH73" s="20"/>
    </row>
    <row r="74" spans="1:34" ht="16.5" customHeight="1">
      <c r="A74" s="20"/>
      <c r="B74" s="25"/>
      <c r="C74" s="25"/>
      <c r="D74" s="20"/>
      <c r="E74" s="20"/>
      <c r="F74" s="20"/>
      <c r="G74" s="20"/>
      <c r="H74" s="20"/>
      <c r="I74" s="20"/>
      <c r="J74" s="20"/>
      <c r="K74" s="20"/>
      <c r="L74" s="20"/>
      <c r="M74" s="190"/>
      <c r="N74" s="190"/>
      <c r="O74" s="20"/>
      <c r="P74" s="20"/>
      <c r="Q74" s="20"/>
      <c r="R74" s="20"/>
      <c r="S74" s="20"/>
      <c r="T74" s="20"/>
      <c r="U74" s="20"/>
      <c r="V74" s="20"/>
      <c r="W74" s="20"/>
      <c r="X74" s="20"/>
      <c r="Y74" s="20"/>
      <c r="Z74" s="20"/>
      <c r="AA74" s="20"/>
      <c r="AB74" s="20"/>
      <c r="AC74" s="20"/>
      <c r="AD74" s="20"/>
      <c r="AE74" s="20"/>
      <c r="AF74" s="20"/>
      <c r="AG74" s="20"/>
      <c r="AH74" s="20"/>
    </row>
    <row r="75" spans="1:34" ht="16.5" customHeight="1">
      <c r="A75" s="20"/>
      <c r="B75" s="25"/>
      <c r="C75" s="25"/>
      <c r="D75" s="20"/>
      <c r="E75" s="20"/>
      <c r="F75" s="20"/>
      <c r="G75" s="20"/>
      <c r="H75" s="20"/>
      <c r="I75" s="20"/>
      <c r="J75" s="20"/>
      <c r="K75" s="20"/>
      <c r="L75" s="20"/>
      <c r="M75" s="190"/>
      <c r="N75" s="190"/>
      <c r="O75" s="20"/>
      <c r="P75" s="20"/>
      <c r="Q75" s="20"/>
      <c r="R75" s="20"/>
      <c r="S75" s="20"/>
      <c r="T75" s="20"/>
      <c r="U75" s="20"/>
      <c r="V75" s="20"/>
      <c r="W75" s="20"/>
      <c r="X75" s="20"/>
      <c r="Y75" s="20"/>
      <c r="Z75" s="20"/>
      <c r="AA75" s="20"/>
      <c r="AB75" s="20"/>
      <c r="AC75" s="20"/>
      <c r="AD75" s="20"/>
      <c r="AE75" s="20"/>
      <c r="AF75" s="20"/>
      <c r="AG75" s="20"/>
      <c r="AH75" s="20"/>
    </row>
    <row r="76" spans="1:34" ht="16.5" customHeight="1">
      <c r="A76" s="20"/>
      <c r="B76" s="25"/>
      <c r="C76" s="25"/>
      <c r="D76" s="20"/>
      <c r="E76" s="20"/>
      <c r="F76" s="20"/>
      <c r="G76" s="20"/>
      <c r="H76" s="20"/>
      <c r="I76" s="20"/>
      <c r="J76" s="20"/>
      <c r="K76" s="20"/>
      <c r="L76" s="20"/>
      <c r="M76" s="190"/>
      <c r="N76" s="190"/>
      <c r="O76" s="20"/>
      <c r="P76" s="20"/>
      <c r="Q76" s="20"/>
      <c r="R76" s="20"/>
      <c r="S76" s="20"/>
      <c r="T76" s="20"/>
      <c r="U76" s="20"/>
      <c r="V76" s="20"/>
      <c r="W76" s="20"/>
      <c r="X76" s="20"/>
      <c r="Y76" s="20"/>
      <c r="Z76" s="20"/>
      <c r="AA76" s="20"/>
      <c r="AB76" s="20"/>
      <c r="AC76" s="20"/>
      <c r="AD76" s="20"/>
      <c r="AE76" s="20"/>
      <c r="AF76" s="20"/>
      <c r="AG76" s="20"/>
      <c r="AH76" s="20"/>
    </row>
    <row r="77" spans="1:34" ht="16.5" customHeight="1">
      <c r="A77" s="20"/>
      <c r="B77" s="25"/>
      <c r="C77" s="25"/>
      <c r="D77" s="20"/>
      <c r="E77" s="20"/>
      <c r="F77" s="20"/>
      <c r="G77" s="20"/>
      <c r="H77" s="20"/>
      <c r="I77" s="20"/>
      <c r="J77" s="20"/>
      <c r="K77" s="20"/>
      <c r="L77" s="20"/>
      <c r="M77" s="190"/>
      <c r="N77" s="190"/>
      <c r="O77" s="20"/>
      <c r="P77" s="20"/>
      <c r="Q77" s="20"/>
      <c r="R77" s="20"/>
      <c r="S77" s="20"/>
      <c r="T77" s="20"/>
      <c r="U77" s="20"/>
      <c r="V77" s="20"/>
      <c r="W77" s="20"/>
      <c r="X77" s="20"/>
      <c r="Y77" s="20"/>
      <c r="Z77" s="20"/>
      <c r="AA77" s="20"/>
      <c r="AB77" s="20"/>
      <c r="AC77" s="20"/>
      <c r="AD77" s="20"/>
      <c r="AE77" s="20"/>
      <c r="AF77" s="20"/>
      <c r="AG77" s="20"/>
      <c r="AH77" s="20"/>
    </row>
    <row r="78" spans="1:34" ht="16.5" customHeight="1">
      <c r="A78" s="20"/>
      <c r="B78" s="25"/>
      <c r="C78" s="25"/>
      <c r="D78" s="20"/>
      <c r="E78" s="20"/>
      <c r="F78" s="20"/>
      <c r="G78" s="20"/>
      <c r="H78" s="20"/>
      <c r="I78" s="20"/>
      <c r="J78" s="20"/>
      <c r="K78" s="20"/>
      <c r="L78" s="20"/>
      <c r="M78" s="190"/>
      <c r="N78" s="190"/>
      <c r="O78" s="20"/>
      <c r="P78" s="20"/>
      <c r="Q78" s="20"/>
      <c r="R78" s="20"/>
      <c r="S78" s="20"/>
      <c r="T78" s="20"/>
      <c r="U78" s="20"/>
      <c r="V78" s="20"/>
      <c r="W78" s="20"/>
      <c r="X78" s="20"/>
      <c r="Y78" s="20"/>
      <c r="Z78" s="20"/>
      <c r="AA78" s="20"/>
      <c r="AB78" s="20"/>
      <c r="AC78" s="20"/>
      <c r="AD78" s="20"/>
      <c r="AE78" s="20"/>
      <c r="AF78" s="20"/>
      <c r="AG78" s="20"/>
      <c r="AH78" s="20"/>
    </row>
    <row r="79" spans="1:34" ht="16.5" customHeight="1">
      <c r="A79" s="20"/>
      <c r="B79" s="25"/>
      <c r="C79" s="25"/>
      <c r="D79" s="20"/>
      <c r="E79" s="20"/>
      <c r="F79" s="20"/>
      <c r="G79" s="20"/>
      <c r="H79" s="20"/>
      <c r="I79" s="20"/>
      <c r="J79" s="20"/>
      <c r="K79" s="20"/>
      <c r="L79" s="20"/>
      <c r="M79" s="190"/>
      <c r="N79" s="190"/>
      <c r="O79" s="20"/>
      <c r="P79" s="20"/>
      <c r="Q79" s="20"/>
      <c r="R79" s="20"/>
      <c r="S79" s="20"/>
      <c r="T79" s="20"/>
      <c r="U79" s="20"/>
      <c r="V79" s="20"/>
      <c r="W79" s="20"/>
      <c r="X79" s="20"/>
      <c r="Y79" s="20"/>
      <c r="Z79" s="20"/>
      <c r="AA79" s="20"/>
      <c r="AB79" s="20"/>
      <c r="AC79" s="20"/>
      <c r="AD79" s="20"/>
      <c r="AE79" s="20"/>
      <c r="AF79" s="20"/>
      <c r="AG79" s="20"/>
      <c r="AH79" s="20"/>
    </row>
    <row r="80" spans="1:34" ht="16.5" customHeight="1">
      <c r="A80" s="20"/>
      <c r="B80" s="25"/>
      <c r="C80" s="25"/>
      <c r="D80" s="20"/>
      <c r="E80" s="20"/>
      <c r="F80" s="20"/>
      <c r="G80" s="20"/>
      <c r="H80" s="20"/>
      <c r="I80" s="20"/>
      <c r="J80" s="20"/>
      <c r="K80" s="20"/>
      <c r="L80" s="20"/>
      <c r="M80" s="190"/>
      <c r="N80" s="190"/>
      <c r="O80" s="20"/>
      <c r="P80" s="20"/>
      <c r="Q80" s="20"/>
      <c r="R80" s="20"/>
      <c r="S80" s="20"/>
      <c r="T80" s="20"/>
      <c r="U80" s="20"/>
      <c r="V80" s="20"/>
      <c r="W80" s="20"/>
      <c r="X80" s="20"/>
      <c r="Y80" s="20"/>
      <c r="Z80" s="20"/>
      <c r="AA80" s="20"/>
      <c r="AB80" s="20"/>
      <c r="AC80" s="20"/>
      <c r="AD80" s="20"/>
      <c r="AE80" s="20"/>
      <c r="AF80" s="20"/>
      <c r="AG80" s="20"/>
      <c r="AH80" s="20"/>
    </row>
    <row r="81" spans="1:34" ht="16.5" customHeight="1">
      <c r="A81" s="20"/>
      <c r="B81" s="25"/>
      <c r="C81" s="25"/>
      <c r="D81" s="20"/>
      <c r="E81" s="20"/>
      <c r="F81" s="20"/>
      <c r="G81" s="20"/>
      <c r="H81" s="20"/>
      <c r="I81" s="20"/>
      <c r="J81" s="20"/>
      <c r="K81" s="20"/>
      <c r="L81" s="20"/>
      <c r="M81" s="190"/>
      <c r="N81" s="190"/>
      <c r="O81" s="20"/>
      <c r="P81" s="20"/>
      <c r="Q81" s="20"/>
      <c r="R81" s="20"/>
      <c r="S81" s="20"/>
      <c r="T81" s="20"/>
      <c r="U81" s="20"/>
      <c r="V81" s="20"/>
      <c r="W81" s="20"/>
      <c r="X81" s="20"/>
      <c r="Y81" s="20"/>
      <c r="Z81" s="20"/>
      <c r="AA81" s="20"/>
      <c r="AB81" s="20"/>
      <c r="AC81" s="20"/>
      <c r="AD81" s="20"/>
      <c r="AE81" s="20"/>
      <c r="AF81" s="20"/>
      <c r="AG81" s="20"/>
      <c r="AH81" s="20"/>
    </row>
    <row r="82" spans="1:34" ht="16.5" customHeight="1">
      <c r="A82" s="20"/>
      <c r="B82" s="25"/>
      <c r="C82" s="25"/>
      <c r="D82" s="20"/>
      <c r="E82" s="20"/>
      <c r="F82" s="20"/>
      <c r="G82" s="20"/>
      <c r="H82" s="20"/>
      <c r="I82" s="20"/>
      <c r="J82" s="20"/>
      <c r="K82" s="20"/>
      <c r="L82" s="20"/>
      <c r="M82" s="190"/>
      <c r="N82" s="190"/>
      <c r="O82" s="20"/>
      <c r="P82" s="20"/>
      <c r="Q82" s="20"/>
      <c r="R82" s="20"/>
      <c r="S82" s="20"/>
      <c r="T82" s="20"/>
      <c r="U82" s="20"/>
      <c r="V82" s="20"/>
      <c r="W82" s="20"/>
      <c r="X82" s="20"/>
      <c r="Y82" s="20"/>
      <c r="Z82" s="20"/>
      <c r="AA82" s="20"/>
      <c r="AB82" s="20"/>
      <c r="AC82" s="20"/>
      <c r="AD82" s="20"/>
      <c r="AE82" s="20"/>
      <c r="AF82" s="20"/>
      <c r="AG82" s="20"/>
      <c r="AH82" s="20"/>
    </row>
    <row r="83" spans="1:34" ht="16.5" customHeight="1">
      <c r="A83" s="20"/>
      <c r="B83" s="25"/>
      <c r="C83" s="25"/>
      <c r="D83" s="20"/>
      <c r="E83" s="20"/>
      <c r="F83" s="20"/>
      <c r="G83" s="20"/>
      <c r="H83" s="20"/>
      <c r="I83" s="20"/>
      <c r="J83" s="20"/>
      <c r="K83" s="20"/>
      <c r="L83" s="20"/>
      <c r="M83" s="190"/>
      <c r="N83" s="190"/>
      <c r="O83" s="20"/>
      <c r="P83" s="20"/>
      <c r="Q83" s="20"/>
      <c r="R83" s="20"/>
      <c r="S83" s="20"/>
      <c r="T83" s="20"/>
      <c r="U83" s="20"/>
      <c r="V83" s="20"/>
      <c r="W83" s="20"/>
      <c r="X83" s="20"/>
      <c r="Y83" s="20"/>
      <c r="Z83" s="20"/>
      <c r="AA83" s="20"/>
      <c r="AB83" s="20"/>
      <c r="AC83" s="20"/>
      <c r="AD83" s="20"/>
      <c r="AE83" s="20"/>
      <c r="AF83" s="20"/>
      <c r="AG83" s="20"/>
      <c r="AH83" s="20"/>
    </row>
    <row r="84" spans="1:34" ht="16.5" customHeight="1">
      <c r="A84" s="20"/>
      <c r="B84" s="25"/>
      <c r="C84" s="25"/>
      <c r="D84" s="20"/>
      <c r="E84" s="20"/>
      <c r="F84" s="20"/>
      <c r="G84" s="20"/>
      <c r="H84" s="20"/>
      <c r="I84" s="20"/>
      <c r="J84" s="20"/>
      <c r="K84" s="20"/>
      <c r="L84" s="20"/>
      <c r="M84" s="190"/>
      <c r="N84" s="190"/>
      <c r="O84" s="20"/>
      <c r="P84" s="20"/>
      <c r="Q84" s="20"/>
      <c r="R84" s="20"/>
      <c r="S84" s="20"/>
      <c r="T84" s="20"/>
      <c r="U84" s="20"/>
      <c r="V84" s="20"/>
      <c r="W84" s="20"/>
      <c r="X84" s="20"/>
      <c r="Y84" s="20"/>
      <c r="Z84" s="20"/>
      <c r="AA84" s="20"/>
      <c r="AB84" s="20"/>
      <c r="AC84" s="20"/>
      <c r="AD84" s="20"/>
      <c r="AE84" s="20"/>
      <c r="AF84" s="20"/>
      <c r="AG84" s="20"/>
      <c r="AH84" s="20"/>
    </row>
    <row r="85" spans="1:34" ht="16.5" customHeight="1">
      <c r="A85" s="20"/>
      <c r="B85" s="25"/>
      <c r="C85" s="25"/>
      <c r="D85" s="20"/>
      <c r="E85" s="20"/>
      <c r="F85" s="20"/>
      <c r="G85" s="20"/>
      <c r="H85" s="20"/>
      <c r="I85" s="20"/>
      <c r="J85" s="20"/>
      <c r="K85" s="20"/>
      <c r="L85" s="20"/>
      <c r="M85" s="190"/>
      <c r="N85" s="190"/>
      <c r="O85" s="20"/>
      <c r="P85" s="20"/>
      <c r="Q85" s="20"/>
      <c r="R85" s="20"/>
      <c r="S85" s="20"/>
      <c r="T85" s="20"/>
      <c r="U85" s="20"/>
      <c r="V85" s="20"/>
      <c r="W85" s="20"/>
      <c r="X85" s="20"/>
      <c r="Y85" s="20"/>
      <c r="Z85" s="20"/>
      <c r="AA85" s="20"/>
      <c r="AB85" s="20"/>
      <c r="AC85" s="20"/>
      <c r="AD85" s="20"/>
      <c r="AE85" s="20"/>
      <c r="AF85" s="20"/>
      <c r="AG85" s="20"/>
      <c r="AH85" s="20"/>
    </row>
    <row r="86" spans="1:34" ht="16.5" customHeight="1">
      <c r="A86" s="20"/>
      <c r="B86" s="25"/>
      <c r="C86" s="25"/>
      <c r="D86" s="20"/>
      <c r="E86" s="20"/>
      <c r="F86" s="20"/>
      <c r="G86" s="20"/>
      <c r="H86" s="20"/>
      <c r="I86" s="20"/>
      <c r="J86" s="20"/>
      <c r="K86" s="20"/>
      <c r="L86" s="20"/>
      <c r="M86" s="190"/>
      <c r="N86" s="190"/>
      <c r="O86" s="20"/>
      <c r="P86" s="20"/>
      <c r="Q86" s="20"/>
      <c r="R86" s="20"/>
      <c r="S86" s="20"/>
      <c r="T86" s="20"/>
      <c r="U86" s="20"/>
      <c r="V86" s="20"/>
      <c r="W86" s="20"/>
      <c r="X86" s="20"/>
      <c r="Y86" s="20"/>
      <c r="Z86" s="20"/>
      <c r="AA86" s="20"/>
      <c r="AB86" s="20"/>
      <c r="AC86" s="20"/>
      <c r="AD86" s="20"/>
      <c r="AE86" s="20"/>
      <c r="AF86" s="20"/>
      <c r="AG86" s="20"/>
      <c r="AH86" s="20"/>
    </row>
    <row r="87" spans="1:34" ht="16.5" customHeight="1">
      <c r="A87" s="20"/>
      <c r="B87" s="25"/>
      <c r="C87" s="25"/>
      <c r="D87" s="20"/>
      <c r="E87" s="20"/>
      <c r="F87" s="20"/>
      <c r="G87" s="20"/>
      <c r="H87" s="20"/>
      <c r="I87" s="20"/>
      <c r="J87" s="20"/>
      <c r="K87" s="20"/>
      <c r="L87" s="20"/>
      <c r="M87" s="190"/>
      <c r="N87" s="190"/>
      <c r="O87" s="20"/>
      <c r="P87" s="20"/>
      <c r="Q87" s="20"/>
      <c r="R87" s="20"/>
      <c r="S87" s="20"/>
      <c r="T87" s="20"/>
      <c r="U87" s="20"/>
      <c r="V87" s="20"/>
      <c r="W87" s="20"/>
      <c r="X87" s="20"/>
      <c r="Y87" s="20"/>
      <c r="Z87" s="20"/>
      <c r="AA87" s="20"/>
      <c r="AB87" s="20"/>
      <c r="AC87" s="20"/>
      <c r="AD87" s="20"/>
      <c r="AE87" s="20"/>
      <c r="AF87" s="20"/>
      <c r="AG87" s="20"/>
      <c r="AH87" s="20"/>
    </row>
    <row r="88" spans="1:34" ht="16.5" customHeight="1">
      <c r="A88" s="20"/>
      <c r="B88" s="25"/>
      <c r="C88" s="25"/>
      <c r="D88" s="20"/>
      <c r="E88" s="20"/>
      <c r="F88" s="20"/>
      <c r="G88" s="20"/>
      <c r="H88" s="20"/>
      <c r="I88" s="20"/>
      <c r="J88" s="20"/>
      <c r="K88" s="20"/>
      <c r="L88" s="20"/>
      <c r="M88" s="190"/>
      <c r="N88" s="190"/>
      <c r="O88" s="20"/>
      <c r="P88" s="20"/>
      <c r="Q88" s="20"/>
      <c r="R88" s="20"/>
      <c r="S88" s="20"/>
      <c r="T88" s="20"/>
      <c r="U88" s="20"/>
      <c r="V88" s="20"/>
      <c r="W88" s="20"/>
      <c r="X88" s="20"/>
      <c r="Y88" s="20"/>
      <c r="Z88" s="20"/>
      <c r="AA88" s="20"/>
      <c r="AB88" s="20"/>
      <c r="AC88" s="20"/>
      <c r="AD88" s="20"/>
      <c r="AE88" s="20"/>
      <c r="AF88" s="20"/>
      <c r="AG88" s="20"/>
      <c r="AH88" s="20"/>
    </row>
    <row r="89" spans="1:34" ht="16.5" customHeight="1">
      <c r="A89" s="20"/>
      <c r="B89" s="25"/>
      <c r="C89" s="25"/>
      <c r="D89" s="20"/>
      <c r="E89" s="20"/>
      <c r="F89" s="20"/>
      <c r="G89" s="20"/>
      <c r="H89" s="20"/>
      <c r="I89" s="20"/>
      <c r="J89" s="20"/>
      <c r="K89" s="20"/>
      <c r="L89" s="20"/>
      <c r="M89" s="190"/>
      <c r="N89" s="190"/>
      <c r="O89" s="20"/>
      <c r="P89" s="20"/>
      <c r="Q89" s="20"/>
      <c r="R89" s="20"/>
      <c r="S89" s="20"/>
      <c r="T89" s="20"/>
      <c r="U89" s="20"/>
      <c r="V89" s="20"/>
      <c r="W89" s="20"/>
      <c r="X89" s="20"/>
      <c r="Y89" s="20"/>
      <c r="Z89" s="20"/>
      <c r="AA89" s="20"/>
      <c r="AB89" s="20"/>
      <c r="AC89" s="20"/>
      <c r="AD89" s="20"/>
      <c r="AE89" s="20"/>
      <c r="AF89" s="20"/>
      <c r="AG89" s="20"/>
      <c r="AH89" s="20"/>
    </row>
    <row r="90" spans="1:34" ht="16.5" customHeight="1">
      <c r="A90" s="20"/>
      <c r="B90" s="25"/>
      <c r="C90" s="25"/>
      <c r="D90" s="20"/>
      <c r="E90" s="20"/>
      <c r="F90" s="20"/>
      <c r="G90" s="20"/>
      <c r="H90" s="20"/>
      <c r="I90" s="20"/>
      <c r="J90" s="20"/>
      <c r="K90" s="20"/>
      <c r="L90" s="20"/>
      <c r="M90" s="190"/>
      <c r="N90" s="190"/>
      <c r="O90" s="20"/>
      <c r="P90" s="20"/>
      <c r="Q90" s="20"/>
      <c r="R90" s="20"/>
      <c r="S90" s="20"/>
      <c r="T90" s="20"/>
      <c r="U90" s="20"/>
      <c r="V90" s="20"/>
      <c r="W90" s="20"/>
      <c r="X90" s="20"/>
      <c r="Y90" s="20"/>
      <c r="Z90" s="20"/>
      <c r="AA90" s="20"/>
      <c r="AB90" s="20"/>
      <c r="AC90" s="20"/>
      <c r="AD90" s="20"/>
      <c r="AE90" s="20"/>
      <c r="AF90" s="20"/>
      <c r="AG90" s="20"/>
      <c r="AH90" s="20"/>
    </row>
    <row r="91" spans="1:34" ht="16.5" customHeight="1">
      <c r="A91" s="20"/>
      <c r="B91" s="25"/>
      <c r="C91" s="25"/>
      <c r="D91" s="20"/>
      <c r="E91" s="20"/>
      <c r="F91" s="20"/>
      <c r="G91" s="20"/>
      <c r="H91" s="20"/>
      <c r="I91" s="20"/>
      <c r="J91" s="20"/>
      <c r="K91" s="20"/>
      <c r="L91" s="20"/>
      <c r="M91" s="190"/>
      <c r="N91" s="190"/>
      <c r="O91" s="20"/>
      <c r="P91" s="20"/>
      <c r="Q91" s="20"/>
      <c r="R91" s="20"/>
      <c r="S91" s="20"/>
      <c r="T91" s="20"/>
      <c r="U91" s="20"/>
      <c r="V91" s="20"/>
      <c r="W91" s="20"/>
      <c r="X91" s="20"/>
      <c r="Y91" s="20"/>
      <c r="Z91" s="20"/>
      <c r="AA91" s="20"/>
      <c r="AB91" s="20"/>
      <c r="AC91" s="20"/>
      <c r="AD91" s="20"/>
      <c r="AE91" s="20"/>
      <c r="AF91" s="20"/>
      <c r="AG91" s="20"/>
      <c r="AH91" s="20"/>
    </row>
    <row r="92" spans="1:34" ht="16.5" customHeight="1">
      <c r="A92" s="20"/>
      <c r="B92" s="25"/>
      <c r="C92" s="25"/>
      <c r="D92" s="20"/>
      <c r="E92" s="20"/>
      <c r="F92" s="20"/>
      <c r="G92" s="20"/>
      <c r="H92" s="20"/>
      <c r="I92" s="20"/>
      <c r="J92" s="20"/>
      <c r="K92" s="20"/>
      <c r="L92" s="20"/>
      <c r="M92" s="190"/>
      <c r="N92" s="190"/>
      <c r="O92" s="20"/>
      <c r="P92" s="20"/>
      <c r="Q92" s="20"/>
      <c r="R92" s="20"/>
      <c r="S92" s="20"/>
      <c r="T92" s="20"/>
      <c r="U92" s="20"/>
      <c r="V92" s="20"/>
      <c r="W92" s="20"/>
      <c r="X92" s="20"/>
      <c r="Y92" s="20"/>
      <c r="Z92" s="20"/>
      <c r="AA92" s="20"/>
      <c r="AB92" s="20"/>
      <c r="AC92" s="20"/>
      <c r="AD92" s="20"/>
      <c r="AE92" s="20"/>
      <c r="AF92" s="20"/>
      <c r="AG92" s="20"/>
      <c r="AH92" s="20"/>
    </row>
    <row r="93" spans="1:34" ht="16.5" customHeight="1">
      <c r="A93" s="20"/>
      <c r="B93" s="25"/>
      <c r="C93" s="25"/>
      <c r="D93" s="20"/>
      <c r="E93" s="20"/>
      <c r="F93" s="20"/>
      <c r="G93" s="20"/>
      <c r="H93" s="20"/>
      <c r="I93" s="20"/>
      <c r="J93" s="20"/>
      <c r="K93" s="20"/>
      <c r="L93" s="20"/>
      <c r="M93" s="190"/>
      <c r="N93" s="190"/>
      <c r="O93" s="20"/>
      <c r="P93" s="20"/>
      <c r="Q93" s="20"/>
      <c r="R93" s="20"/>
      <c r="S93" s="20"/>
      <c r="T93" s="20"/>
      <c r="U93" s="20"/>
      <c r="V93" s="20"/>
      <c r="W93" s="20"/>
      <c r="X93" s="20"/>
      <c r="Y93" s="20"/>
      <c r="Z93" s="20"/>
      <c r="AA93" s="20"/>
      <c r="AB93" s="20"/>
      <c r="AC93" s="20"/>
      <c r="AD93" s="20"/>
      <c r="AE93" s="20"/>
      <c r="AF93" s="20"/>
      <c r="AG93" s="20"/>
      <c r="AH93" s="20"/>
    </row>
    <row r="94" spans="1:34" ht="16.5" customHeight="1">
      <c r="A94" s="20"/>
      <c r="B94" s="25"/>
      <c r="C94" s="25"/>
      <c r="D94" s="20"/>
      <c r="E94" s="20"/>
      <c r="F94" s="20"/>
      <c r="G94" s="20"/>
      <c r="H94" s="20"/>
      <c r="I94" s="20"/>
      <c r="J94" s="20"/>
      <c r="K94" s="20"/>
      <c r="L94" s="20"/>
      <c r="M94" s="190"/>
      <c r="N94" s="190"/>
      <c r="O94" s="20"/>
      <c r="P94" s="20"/>
      <c r="Q94" s="20"/>
      <c r="R94" s="20"/>
      <c r="S94" s="20"/>
      <c r="T94" s="20"/>
      <c r="U94" s="20"/>
      <c r="V94" s="20"/>
      <c r="W94" s="20"/>
      <c r="X94" s="20"/>
      <c r="Y94" s="20"/>
      <c r="Z94" s="20"/>
      <c r="AA94" s="20"/>
      <c r="AB94" s="20"/>
      <c r="AC94" s="20"/>
      <c r="AD94" s="20"/>
      <c r="AE94" s="20"/>
      <c r="AF94" s="20"/>
      <c r="AG94" s="20"/>
      <c r="AH94" s="20"/>
    </row>
    <row r="95" spans="1:34" ht="16.5" customHeight="1">
      <c r="A95" s="20"/>
      <c r="B95" s="25"/>
      <c r="C95" s="25"/>
      <c r="D95" s="20"/>
      <c r="E95" s="20"/>
      <c r="F95" s="20"/>
      <c r="G95" s="20"/>
      <c r="H95" s="20"/>
      <c r="I95" s="20"/>
      <c r="J95" s="20"/>
      <c r="K95" s="20"/>
      <c r="L95" s="20"/>
      <c r="M95" s="190"/>
      <c r="N95" s="190"/>
      <c r="O95" s="20"/>
      <c r="P95" s="20"/>
      <c r="Q95" s="20"/>
      <c r="R95" s="20"/>
      <c r="S95" s="20"/>
      <c r="T95" s="20"/>
      <c r="U95" s="20"/>
      <c r="V95" s="20"/>
      <c r="W95" s="20"/>
      <c r="X95" s="20"/>
      <c r="Y95" s="20"/>
      <c r="Z95" s="20"/>
      <c r="AA95" s="20"/>
      <c r="AB95" s="20"/>
      <c r="AC95" s="20"/>
      <c r="AD95" s="20"/>
      <c r="AE95" s="20"/>
      <c r="AF95" s="20"/>
      <c r="AG95" s="20"/>
      <c r="AH95" s="20"/>
    </row>
    <row r="96" spans="1:34" ht="16.5" customHeight="1">
      <c r="A96" s="20"/>
      <c r="B96" s="25"/>
      <c r="C96" s="25"/>
      <c r="D96" s="20"/>
      <c r="E96" s="20"/>
      <c r="F96" s="20"/>
      <c r="G96" s="20"/>
      <c r="H96" s="20"/>
      <c r="I96" s="20"/>
      <c r="J96" s="20"/>
      <c r="K96" s="20"/>
      <c r="L96" s="20"/>
      <c r="M96" s="190"/>
      <c r="N96" s="190"/>
      <c r="O96" s="20"/>
      <c r="P96" s="20"/>
      <c r="Q96" s="20"/>
      <c r="R96" s="20"/>
      <c r="S96" s="20"/>
      <c r="T96" s="20"/>
      <c r="U96" s="20"/>
      <c r="V96" s="20"/>
      <c r="W96" s="20"/>
      <c r="X96" s="20"/>
      <c r="Y96" s="20"/>
      <c r="Z96" s="20"/>
      <c r="AA96" s="20"/>
      <c r="AB96" s="20"/>
      <c r="AC96" s="20"/>
      <c r="AD96" s="20"/>
      <c r="AE96" s="20"/>
      <c r="AF96" s="20"/>
      <c r="AG96" s="20"/>
      <c r="AH96" s="20"/>
    </row>
    <row r="97" spans="1:34" ht="16.5" customHeight="1">
      <c r="A97" s="20"/>
      <c r="B97" s="25"/>
      <c r="C97" s="25"/>
      <c r="D97" s="20"/>
      <c r="E97" s="20"/>
      <c r="F97" s="20"/>
      <c r="G97" s="20"/>
      <c r="H97" s="20"/>
      <c r="I97" s="20"/>
      <c r="J97" s="20"/>
      <c r="K97" s="20"/>
      <c r="L97" s="20"/>
      <c r="M97" s="190"/>
      <c r="N97" s="190"/>
      <c r="O97" s="20"/>
      <c r="P97" s="20"/>
      <c r="Q97" s="20"/>
      <c r="R97" s="20"/>
      <c r="S97" s="20"/>
      <c r="T97" s="20"/>
      <c r="U97" s="20"/>
      <c r="V97" s="20"/>
      <c r="W97" s="20"/>
      <c r="X97" s="20"/>
      <c r="Y97" s="20"/>
      <c r="Z97" s="20"/>
      <c r="AA97" s="20"/>
      <c r="AB97" s="20"/>
      <c r="AC97" s="20"/>
      <c r="AD97" s="20"/>
      <c r="AE97" s="20"/>
      <c r="AF97" s="20"/>
      <c r="AG97" s="20"/>
      <c r="AH97" s="20"/>
    </row>
    <row r="98" spans="1:34" ht="16.5" customHeight="1">
      <c r="A98" s="20"/>
      <c r="B98" s="25"/>
      <c r="C98" s="25"/>
      <c r="D98" s="20"/>
      <c r="E98" s="20"/>
      <c r="F98" s="20"/>
      <c r="G98" s="20"/>
      <c r="H98" s="20"/>
      <c r="I98" s="20"/>
      <c r="J98" s="20"/>
      <c r="K98" s="20"/>
      <c r="L98" s="20"/>
      <c r="M98" s="190"/>
      <c r="N98" s="190"/>
      <c r="O98" s="20"/>
      <c r="P98" s="20"/>
      <c r="Q98" s="20"/>
      <c r="R98" s="20"/>
      <c r="S98" s="20"/>
      <c r="T98" s="20"/>
      <c r="U98" s="20"/>
      <c r="V98" s="20"/>
      <c r="W98" s="20"/>
      <c r="X98" s="20"/>
      <c r="Y98" s="20"/>
      <c r="Z98" s="20"/>
      <c r="AA98" s="20"/>
      <c r="AB98" s="20"/>
      <c r="AC98" s="20"/>
      <c r="AD98" s="20"/>
      <c r="AE98" s="20"/>
      <c r="AF98" s="20"/>
      <c r="AG98" s="20"/>
      <c r="AH98" s="20"/>
    </row>
    <row r="99" spans="1:34" ht="16.5" customHeight="1">
      <c r="A99" s="20"/>
      <c r="B99" s="25"/>
      <c r="C99" s="25"/>
      <c r="D99" s="20"/>
      <c r="E99" s="20"/>
      <c r="F99" s="20"/>
      <c r="G99" s="20"/>
      <c r="H99" s="20"/>
      <c r="I99" s="20"/>
      <c r="J99" s="20"/>
      <c r="K99" s="20"/>
      <c r="L99" s="20"/>
      <c r="M99" s="190"/>
      <c r="N99" s="190"/>
      <c r="O99" s="20"/>
      <c r="P99" s="20"/>
      <c r="Q99" s="20"/>
      <c r="R99" s="20"/>
      <c r="S99" s="20"/>
      <c r="T99" s="20"/>
      <c r="U99" s="20"/>
      <c r="V99" s="20"/>
      <c r="W99" s="20"/>
      <c r="X99" s="20"/>
      <c r="Y99" s="20"/>
      <c r="Z99" s="20"/>
      <c r="AA99" s="20"/>
      <c r="AB99" s="20"/>
      <c r="AC99" s="20"/>
      <c r="AD99" s="20"/>
      <c r="AE99" s="20"/>
      <c r="AF99" s="20"/>
      <c r="AG99" s="20"/>
      <c r="AH99" s="20"/>
    </row>
    <row r="100" spans="1:34" ht="16.5" customHeight="1">
      <c r="A100" s="20"/>
      <c r="B100" s="25"/>
      <c r="C100" s="25"/>
      <c r="D100" s="20"/>
      <c r="E100" s="20"/>
      <c r="F100" s="20"/>
      <c r="G100" s="20"/>
      <c r="H100" s="20"/>
      <c r="I100" s="20"/>
      <c r="J100" s="20"/>
      <c r="K100" s="20"/>
      <c r="L100" s="20"/>
      <c r="M100" s="190"/>
      <c r="N100" s="190"/>
      <c r="O100" s="20"/>
      <c r="P100" s="20"/>
      <c r="Q100" s="20"/>
      <c r="R100" s="20"/>
      <c r="S100" s="20"/>
      <c r="T100" s="20"/>
      <c r="U100" s="20"/>
      <c r="V100" s="20"/>
      <c r="W100" s="20"/>
      <c r="X100" s="20"/>
      <c r="Y100" s="20"/>
      <c r="Z100" s="20"/>
      <c r="AA100" s="20"/>
      <c r="AB100" s="20"/>
      <c r="AC100" s="20"/>
      <c r="AD100" s="20"/>
      <c r="AE100" s="20"/>
      <c r="AF100" s="20"/>
      <c r="AG100" s="20"/>
      <c r="AH100" s="20"/>
    </row>
    <row r="101" spans="1:34" ht="16.5" customHeight="1">
      <c r="A101" s="20"/>
      <c r="B101" s="25"/>
      <c r="C101" s="25"/>
      <c r="D101" s="20"/>
      <c r="E101" s="20"/>
      <c r="F101" s="20"/>
      <c r="G101" s="20"/>
      <c r="H101" s="20"/>
      <c r="I101" s="20"/>
      <c r="J101" s="20"/>
      <c r="K101" s="20"/>
      <c r="L101" s="20"/>
      <c r="M101" s="190"/>
      <c r="N101" s="190"/>
      <c r="O101" s="20"/>
      <c r="P101" s="20"/>
      <c r="Q101" s="20"/>
      <c r="R101" s="20"/>
      <c r="S101" s="20"/>
      <c r="T101" s="20"/>
      <c r="U101" s="20"/>
      <c r="V101" s="20"/>
      <c r="W101" s="20"/>
      <c r="X101" s="20"/>
      <c r="Y101" s="20"/>
      <c r="Z101" s="20"/>
      <c r="AA101" s="20"/>
      <c r="AB101" s="20"/>
      <c r="AC101" s="20"/>
      <c r="AD101" s="20"/>
      <c r="AE101" s="20"/>
      <c r="AF101" s="20"/>
      <c r="AG101" s="20"/>
      <c r="AH101" s="20"/>
    </row>
    <row r="102" spans="1:34" ht="16.5" customHeight="1">
      <c r="A102" s="20"/>
      <c r="B102" s="25"/>
      <c r="C102" s="25"/>
      <c r="D102" s="20"/>
      <c r="E102" s="20"/>
      <c r="F102" s="20"/>
      <c r="G102" s="20"/>
      <c r="H102" s="20"/>
      <c r="I102" s="20"/>
      <c r="J102" s="20"/>
      <c r="K102" s="20"/>
      <c r="L102" s="20"/>
      <c r="M102" s="190"/>
      <c r="N102" s="190"/>
      <c r="O102" s="20"/>
      <c r="P102" s="20"/>
      <c r="Q102" s="20"/>
      <c r="R102" s="20"/>
      <c r="S102" s="20"/>
      <c r="T102" s="20"/>
      <c r="U102" s="20"/>
      <c r="V102" s="20"/>
      <c r="W102" s="20"/>
      <c r="X102" s="20"/>
      <c r="Y102" s="20"/>
      <c r="Z102" s="20"/>
      <c r="AA102" s="20"/>
      <c r="AB102" s="20"/>
      <c r="AC102" s="20"/>
      <c r="AD102" s="20"/>
      <c r="AE102" s="20"/>
      <c r="AF102" s="20"/>
      <c r="AG102" s="20"/>
      <c r="AH102" s="20"/>
    </row>
    <row r="103" spans="1:34" ht="16.5" customHeight="1">
      <c r="A103" s="20"/>
      <c r="B103" s="25"/>
      <c r="C103" s="25"/>
      <c r="D103" s="20"/>
      <c r="E103" s="20"/>
      <c r="F103" s="20"/>
      <c r="G103" s="20"/>
      <c r="H103" s="20"/>
      <c r="I103" s="20"/>
      <c r="J103" s="20"/>
      <c r="K103" s="20"/>
      <c r="L103" s="20"/>
      <c r="M103" s="190"/>
      <c r="N103" s="190"/>
      <c r="O103" s="20"/>
      <c r="P103" s="20"/>
      <c r="Q103" s="20"/>
      <c r="R103" s="20"/>
      <c r="S103" s="20"/>
      <c r="T103" s="20"/>
      <c r="U103" s="20"/>
      <c r="V103" s="20"/>
      <c r="W103" s="20"/>
      <c r="X103" s="20"/>
      <c r="Y103" s="20"/>
      <c r="Z103" s="20"/>
      <c r="AA103" s="20"/>
      <c r="AB103" s="20"/>
      <c r="AC103" s="20"/>
      <c r="AD103" s="20"/>
      <c r="AE103" s="20"/>
      <c r="AF103" s="20"/>
      <c r="AG103" s="20"/>
      <c r="AH103" s="20"/>
    </row>
    <row r="104" spans="1:34" ht="16.5" customHeight="1">
      <c r="A104" s="20"/>
      <c r="B104" s="25"/>
      <c r="C104" s="25"/>
      <c r="D104" s="20"/>
      <c r="E104" s="20"/>
      <c r="F104" s="20"/>
      <c r="G104" s="20"/>
      <c r="H104" s="20"/>
      <c r="I104" s="20"/>
      <c r="J104" s="20"/>
      <c r="K104" s="20"/>
      <c r="L104" s="20"/>
      <c r="M104" s="190"/>
      <c r="N104" s="190"/>
      <c r="O104" s="20"/>
      <c r="P104" s="20"/>
      <c r="Q104" s="20"/>
      <c r="R104" s="20"/>
      <c r="S104" s="20"/>
      <c r="T104" s="20"/>
      <c r="U104" s="20"/>
      <c r="V104" s="20"/>
      <c r="W104" s="20"/>
      <c r="X104" s="20"/>
      <c r="Y104" s="20"/>
      <c r="Z104" s="20"/>
      <c r="AA104" s="20"/>
      <c r="AB104" s="20"/>
      <c r="AC104" s="20"/>
      <c r="AD104" s="20"/>
      <c r="AE104" s="20"/>
      <c r="AF104" s="20"/>
      <c r="AG104" s="20"/>
      <c r="AH104" s="20"/>
    </row>
    <row r="105" spans="1:34" ht="16.5" customHeight="1">
      <c r="A105" s="20"/>
      <c r="B105" s="25"/>
      <c r="C105" s="25"/>
      <c r="D105" s="20"/>
      <c r="E105" s="20"/>
      <c r="F105" s="20"/>
      <c r="G105" s="20"/>
      <c r="H105" s="20"/>
      <c r="I105" s="20"/>
      <c r="J105" s="20"/>
      <c r="K105" s="20"/>
      <c r="L105" s="20"/>
      <c r="M105" s="190"/>
      <c r="N105" s="190"/>
      <c r="O105" s="20"/>
      <c r="P105" s="20"/>
      <c r="Q105" s="20"/>
      <c r="R105" s="20"/>
      <c r="S105" s="20"/>
      <c r="T105" s="20"/>
      <c r="U105" s="20"/>
      <c r="V105" s="20"/>
      <c r="W105" s="20"/>
      <c r="X105" s="20"/>
      <c r="Y105" s="20"/>
      <c r="Z105" s="20"/>
      <c r="AA105" s="20"/>
      <c r="AB105" s="20"/>
      <c r="AC105" s="20"/>
      <c r="AD105" s="20"/>
      <c r="AE105" s="20"/>
      <c r="AF105" s="20"/>
      <c r="AG105" s="20"/>
      <c r="AH105" s="20"/>
    </row>
    <row r="106" spans="1:34" ht="16.5" customHeight="1">
      <c r="A106" s="20"/>
      <c r="B106" s="25"/>
      <c r="C106" s="25"/>
      <c r="D106" s="20"/>
      <c r="E106" s="20"/>
      <c r="F106" s="20"/>
      <c r="G106" s="20"/>
      <c r="H106" s="20"/>
      <c r="I106" s="20"/>
      <c r="J106" s="20"/>
      <c r="K106" s="20"/>
      <c r="L106" s="20"/>
      <c r="M106" s="190"/>
      <c r="N106" s="190"/>
      <c r="O106" s="20"/>
      <c r="P106" s="20"/>
      <c r="Q106" s="20"/>
      <c r="R106" s="20"/>
      <c r="S106" s="20"/>
      <c r="T106" s="20"/>
      <c r="U106" s="20"/>
      <c r="V106" s="20"/>
      <c r="W106" s="20"/>
      <c r="X106" s="20"/>
      <c r="Y106" s="20"/>
      <c r="Z106" s="20"/>
      <c r="AA106" s="20"/>
      <c r="AB106" s="20"/>
      <c r="AC106" s="20"/>
      <c r="AD106" s="20"/>
      <c r="AE106" s="20"/>
      <c r="AF106" s="20"/>
      <c r="AG106" s="20"/>
      <c r="AH106" s="20"/>
    </row>
    <row r="107" spans="1:34" ht="16.5" customHeight="1">
      <c r="A107" s="20"/>
      <c r="B107" s="25"/>
      <c r="C107" s="25"/>
      <c r="D107" s="20"/>
      <c r="E107" s="20"/>
      <c r="F107" s="20"/>
      <c r="G107" s="20"/>
      <c r="H107" s="20"/>
      <c r="I107" s="20"/>
      <c r="J107" s="20"/>
      <c r="K107" s="20"/>
      <c r="L107" s="20"/>
      <c r="M107" s="190"/>
      <c r="N107" s="190"/>
      <c r="O107" s="20"/>
      <c r="P107" s="20"/>
      <c r="Q107" s="20"/>
      <c r="R107" s="20"/>
      <c r="S107" s="20"/>
      <c r="T107" s="20"/>
      <c r="U107" s="20"/>
      <c r="V107" s="20"/>
      <c r="W107" s="20"/>
      <c r="X107" s="20"/>
      <c r="Y107" s="20"/>
      <c r="Z107" s="20"/>
      <c r="AA107" s="20"/>
      <c r="AB107" s="20"/>
      <c r="AC107" s="20"/>
      <c r="AD107" s="20"/>
      <c r="AE107" s="20"/>
      <c r="AF107" s="20"/>
      <c r="AG107" s="20"/>
      <c r="AH107" s="20"/>
    </row>
    <row r="108" spans="1:34" ht="16.5" customHeight="1">
      <c r="A108" s="20"/>
      <c r="B108" s="25"/>
      <c r="C108" s="25"/>
      <c r="D108" s="20"/>
      <c r="E108" s="20"/>
      <c r="F108" s="20"/>
      <c r="G108" s="20"/>
      <c r="H108" s="20"/>
      <c r="I108" s="20"/>
      <c r="J108" s="20"/>
      <c r="K108" s="20"/>
      <c r="L108" s="20"/>
      <c r="M108" s="190"/>
      <c r="N108" s="190"/>
      <c r="O108" s="20"/>
      <c r="P108" s="20"/>
      <c r="Q108" s="20"/>
      <c r="R108" s="20"/>
      <c r="S108" s="20"/>
      <c r="T108" s="20"/>
      <c r="U108" s="20"/>
      <c r="V108" s="20"/>
      <c r="W108" s="20"/>
      <c r="X108" s="20"/>
      <c r="Y108" s="20"/>
      <c r="Z108" s="20"/>
      <c r="AA108" s="20"/>
      <c r="AB108" s="20"/>
      <c r="AC108" s="20"/>
      <c r="AD108" s="20"/>
      <c r="AE108" s="20"/>
      <c r="AF108" s="20"/>
      <c r="AG108" s="20"/>
      <c r="AH108" s="20"/>
    </row>
    <row r="109" spans="1:34" ht="16.5" customHeight="1">
      <c r="A109" s="20"/>
      <c r="B109" s="25"/>
      <c r="C109" s="25"/>
      <c r="D109" s="20"/>
      <c r="E109" s="20"/>
      <c r="F109" s="20"/>
      <c r="G109" s="20"/>
      <c r="H109" s="20"/>
      <c r="I109" s="20"/>
      <c r="J109" s="20"/>
      <c r="K109" s="20"/>
      <c r="L109" s="20"/>
      <c r="M109" s="190"/>
      <c r="N109" s="190"/>
      <c r="O109" s="20"/>
      <c r="P109" s="20"/>
      <c r="Q109" s="20"/>
      <c r="R109" s="20"/>
      <c r="S109" s="20"/>
      <c r="T109" s="20"/>
      <c r="U109" s="20"/>
      <c r="V109" s="20"/>
      <c r="W109" s="20"/>
      <c r="X109" s="20"/>
      <c r="Y109" s="20"/>
      <c r="Z109" s="20"/>
      <c r="AA109" s="20"/>
      <c r="AB109" s="20"/>
      <c r="AC109" s="20"/>
      <c r="AD109" s="20"/>
      <c r="AE109" s="20"/>
      <c r="AF109" s="20"/>
      <c r="AG109" s="20"/>
      <c r="AH109" s="20"/>
    </row>
    <row r="110" spans="1:34" ht="16.5" customHeight="1">
      <c r="A110" s="20"/>
      <c r="B110" s="25"/>
      <c r="C110" s="25"/>
      <c r="D110" s="20"/>
      <c r="E110" s="20"/>
      <c r="F110" s="20"/>
      <c r="G110" s="20"/>
      <c r="H110" s="20"/>
      <c r="I110" s="20"/>
      <c r="J110" s="20"/>
      <c r="K110" s="20"/>
      <c r="L110" s="20"/>
      <c r="M110" s="190"/>
      <c r="N110" s="190"/>
      <c r="O110" s="20"/>
      <c r="P110" s="20"/>
      <c r="Q110" s="20"/>
      <c r="R110" s="20"/>
      <c r="S110" s="20"/>
      <c r="T110" s="20"/>
      <c r="U110" s="20"/>
      <c r="V110" s="20"/>
      <c r="W110" s="20"/>
      <c r="X110" s="20"/>
      <c r="Y110" s="20"/>
      <c r="Z110" s="20"/>
      <c r="AA110" s="20"/>
      <c r="AB110" s="20"/>
      <c r="AC110" s="20"/>
      <c r="AD110" s="20"/>
      <c r="AE110" s="20"/>
      <c r="AF110" s="20"/>
      <c r="AG110" s="20"/>
      <c r="AH110" s="20"/>
    </row>
    <row r="111" spans="1:34" ht="16.5" customHeight="1">
      <c r="A111" s="20"/>
      <c r="B111" s="25"/>
      <c r="C111" s="25"/>
      <c r="D111" s="20"/>
      <c r="E111" s="20"/>
      <c r="F111" s="20"/>
      <c r="G111" s="20"/>
      <c r="H111" s="20"/>
      <c r="I111" s="20"/>
      <c r="J111" s="20"/>
      <c r="K111" s="20"/>
      <c r="L111" s="20"/>
      <c r="M111" s="190"/>
      <c r="N111" s="190"/>
      <c r="O111" s="20"/>
      <c r="P111" s="20"/>
      <c r="Q111" s="20"/>
      <c r="R111" s="20"/>
      <c r="S111" s="20"/>
      <c r="T111" s="20"/>
      <c r="U111" s="20"/>
      <c r="V111" s="20"/>
      <c r="W111" s="20"/>
      <c r="X111" s="20"/>
      <c r="Y111" s="20"/>
      <c r="Z111" s="20"/>
      <c r="AA111" s="20"/>
      <c r="AB111" s="20"/>
      <c r="AC111" s="20"/>
      <c r="AD111" s="20"/>
      <c r="AE111" s="20"/>
      <c r="AF111" s="20"/>
      <c r="AG111" s="20"/>
      <c r="AH111" s="20"/>
    </row>
    <row r="112" spans="1:34" ht="16.5" customHeight="1">
      <c r="A112" s="20"/>
      <c r="B112" s="25"/>
      <c r="C112" s="25"/>
      <c r="D112" s="20"/>
      <c r="E112" s="20"/>
      <c r="F112" s="20"/>
      <c r="G112" s="20"/>
      <c r="H112" s="20"/>
      <c r="I112" s="20"/>
      <c r="J112" s="20"/>
      <c r="K112" s="20"/>
      <c r="L112" s="20"/>
      <c r="M112" s="190"/>
      <c r="N112" s="190"/>
      <c r="O112" s="20"/>
      <c r="P112" s="20"/>
      <c r="Q112" s="20"/>
      <c r="R112" s="20"/>
      <c r="S112" s="20"/>
      <c r="T112" s="20"/>
      <c r="U112" s="20"/>
      <c r="V112" s="20"/>
      <c r="W112" s="20"/>
      <c r="X112" s="20"/>
      <c r="Y112" s="20"/>
      <c r="Z112" s="20"/>
      <c r="AA112" s="20"/>
      <c r="AB112" s="20"/>
      <c r="AC112" s="20"/>
      <c r="AD112" s="20"/>
      <c r="AE112" s="20"/>
      <c r="AF112" s="20"/>
      <c r="AG112" s="20"/>
      <c r="AH112" s="20"/>
    </row>
    <row r="113" spans="1:34" ht="16.5" customHeight="1">
      <c r="A113" s="20"/>
      <c r="B113" s="25"/>
      <c r="C113" s="25"/>
      <c r="D113" s="20"/>
      <c r="E113" s="20"/>
      <c r="F113" s="20"/>
      <c r="G113" s="20"/>
      <c r="H113" s="20"/>
      <c r="I113" s="20"/>
      <c r="J113" s="20"/>
      <c r="K113" s="20"/>
      <c r="L113" s="20"/>
      <c r="M113" s="190"/>
      <c r="N113" s="190"/>
      <c r="O113" s="20"/>
      <c r="P113" s="20"/>
      <c r="Q113" s="20"/>
      <c r="R113" s="20"/>
      <c r="S113" s="20"/>
      <c r="T113" s="20"/>
      <c r="U113" s="20"/>
      <c r="V113" s="20"/>
      <c r="W113" s="20"/>
      <c r="X113" s="20"/>
      <c r="Y113" s="20"/>
      <c r="Z113" s="20"/>
      <c r="AA113" s="20"/>
      <c r="AB113" s="20"/>
      <c r="AC113" s="20"/>
      <c r="AD113" s="20"/>
      <c r="AE113" s="20"/>
      <c r="AF113" s="20"/>
      <c r="AG113" s="20"/>
      <c r="AH113" s="20"/>
    </row>
    <row r="114" spans="1:34" ht="16.5" customHeight="1">
      <c r="A114" s="20"/>
      <c r="B114" s="25"/>
      <c r="C114" s="25"/>
      <c r="D114" s="20"/>
      <c r="E114" s="20"/>
      <c r="F114" s="20"/>
      <c r="G114" s="20"/>
      <c r="H114" s="20"/>
      <c r="I114" s="20"/>
      <c r="J114" s="20"/>
      <c r="K114" s="20"/>
      <c r="L114" s="20"/>
      <c r="M114" s="190"/>
      <c r="N114" s="190"/>
      <c r="O114" s="20"/>
      <c r="P114" s="20"/>
      <c r="Q114" s="20"/>
      <c r="R114" s="20"/>
      <c r="S114" s="20"/>
      <c r="T114" s="20"/>
      <c r="U114" s="20"/>
      <c r="V114" s="20"/>
      <c r="W114" s="20"/>
      <c r="X114" s="20"/>
      <c r="Y114" s="20"/>
      <c r="Z114" s="20"/>
      <c r="AA114" s="20"/>
      <c r="AB114" s="20"/>
      <c r="AC114" s="20"/>
      <c r="AD114" s="20"/>
      <c r="AE114" s="20"/>
      <c r="AF114" s="20"/>
      <c r="AG114" s="20"/>
      <c r="AH114" s="20"/>
    </row>
    <row r="115" spans="1:34" ht="16.5" customHeight="1">
      <c r="A115" s="20"/>
      <c r="B115" s="25"/>
      <c r="C115" s="25"/>
      <c r="D115" s="20"/>
      <c r="E115" s="20"/>
      <c r="F115" s="20"/>
      <c r="G115" s="20"/>
      <c r="H115" s="20"/>
      <c r="I115" s="20"/>
      <c r="J115" s="20"/>
      <c r="K115" s="20"/>
      <c r="L115" s="20"/>
      <c r="M115" s="190"/>
      <c r="N115" s="190"/>
      <c r="O115" s="20"/>
      <c r="P115" s="20"/>
      <c r="Q115" s="20"/>
      <c r="R115" s="20"/>
      <c r="S115" s="20"/>
      <c r="T115" s="20"/>
      <c r="U115" s="20"/>
      <c r="V115" s="20"/>
      <c r="W115" s="20"/>
      <c r="X115" s="20"/>
      <c r="Y115" s="20"/>
      <c r="Z115" s="20"/>
      <c r="AA115" s="20"/>
      <c r="AB115" s="20"/>
      <c r="AC115" s="20"/>
      <c r="AD115" s="20"/>
      <c r="AE115" s="20"/>
      <c r="AF115" s="20"/>
      <c r="AG115" s="20"/>
      <c r="AH115" s="20"/>
    </row>
    <row r="116" spans="1:34" ht="16.5" customHeight="1">
      <c r="A116" s="20"/>
      <c r="B116" s="25"/>
      <c r="C116" s="25"/>
      <c r="D116" s="20"/>
      <c r="E116" s="20"/>
      <c r="F116" s="20"/>
      <c r="G116" s="20"/>
      <c r="H116" s="20"/>
      <c r="I116" s="20"/>
      <c r="J116" s="20"/>
      <c r="K116" s="20"/>
      <c r="L116" s="20"/>
      <c r="M116" s="190"/>
      <c r="N116" s="190"/>
      <c r="O116" s="20"/>
      <c r="P116" s="20"/>
      <c r="Q116" s="20"/>
      <c r="R116" s="20"/>
      <c r="S116" s="20"/>
      <c r="T116" s="20"/>
      <c r="U116" s="20"/>
      <c r="V116" s="20"/>
      <c r="W116" s="20"/>
      <c r="X116" s="20"/>
      <c r="Y116" s="20"/>
      <c r="Z116" s="20"/>
      <c r="AA116" s="20"/>
      <c r="AB116" s="20"/>
      <c r="AC116" s="20"/>
      <c r="AD116" s="20"/>
      <c r="AE116" s="20"/>
      <c r="AF116" s="20"/>
      <c r="AG116" s="20"/>
      <c r="AH116" s="20"/>
    </row>
    <row r="117" spans="1:34" ht="16.5" customHeight="1">
      <c r="A117" s="20"/>
      <c r="B117" s="25"/>
      <c r="C117" s="25"/>
      <c r="D117" s="20"/>
      <c r="E117" s="20"/>
      <c r="F117" s="20"/>
      <c r="G117" s="20"/>
      <c r="H117" s="20"/>
      <c r="I117" s="20"/>
      <c r="J117" s="20"/>
      <c r="K117" s="20"/>
      <c r="L117" s="20"/>
      <c r="M117" s="190"/>
      <c r="N117" s="190"/>
      <c r="O117" s="20"/>
      <c r="P117" s="20"/>
      <c r="Q117" s="20"/>
      <c r="R117" s="20"/>
      <c r="S117" s="20"/>
      <c r="T117" s="20"/>
      <c r="U117" s="20"/>
      <c r="V117" s="20"/>
      <c r="W117" s="20"/>
      <c r="X117" s="20"/>
      <c r="Y117" s="20"/>
      <c r="Z117" s="20"/>
      <c r="AA117" s="20"/>
      <c r="AB117" s="20"/>
      <c r="AC117" s="20"/>
      <c r="AD117" s="20"/>
      <c r="AE117" s="20"/>
      <c r="AF117" s="20"/>
      <c r="AG117" s="20"/>
      <c r="AH117" s="20"/>
    </row>
    <row r="118" spans="1:34" ht="16.5" customHeight="1">
      <c r="A118" s="20"/>
      <c r="B118" s="25"/>
      <c r="C118" s="25"/>
      <c r="D118" s="20"/>
      <c r="E118" s="20"/>
      <c r="F118" s="20"/>
      <c r="G118" s="20"/>
      <c r="H118" s="20"/>
      <c r="I118" s="20"/>
      <c r="J118" s="20"/>
      <c r="K118" s="20"/>
      <c r="L118" s="20"/>
      <c r="M118" s="190"/>
      <c r="N118" s="190"/>
      <c r="O118" s="20"/>
      <c r="P118" s="20"/>
      <c r="Q118" s="20"/>
      <c r="R118" s="20"/>
      <c r="S118" s="20"/>
      <c r="T118" s="20"/>
      <c r="U118" s="20"/>
      <c r="V118" s="20"/>
      <c r="W118" s="20"/>
      <c r="X118" s="20"/>
      <c r="Y118" s="20"/>
      <c r="Z118" s="20"/>
      <c r="AA118" s="20"/>
      <c r="AB118" s="20"/>
      <c r="AC118" s="20"/>
      <c r="AD118" s="20"/>
      <c r="AE118" s="20"/>
      <c r="AF118" s="20"/>
      <c r="AG118" s="20"/>
      <c r="AH118" s="20"/>
    </row>
    <row r="119" spans="1:34" ht="16.5" customHeight="1">
      <c r="A119" s="20"/>
      <c r="B119" s="25"/>
      <c r="C119" s="25"/>
      <c r="D119" s="20"/>
      <c r="E119" s="20"/>
      <c r="F119" s="20"/>
      <c r="G119" s="20"/>
      <c r="H119" s="20"/>
      <c r="I119" s="20"/>
      <c r="J119" s="20"/>
      <c r="K119" s="20"/>
      <c r="L119" s="20"/>
      <c r="M119" s="190"/>
      <c r="N119" s="190"/>
      <c r="O119" s="20"/>
      <c r="P119" s="20"/>
      <c r="Q119" s="20"/>
      <c r="R119" s="20"/>
      <c r="S119" s="20"/>
      <c r="T119" s="20"/>
      <c r="U119" s="20"/>
      <c r="V119" s="20"/>
      <c r="W119" s="20"/>
      <c r="X119" s="20"/>
      <c r="Y119" s="20"/>
      <c r="Z119" s="20"/>
      <c r="AA119" s="20"/>
      <c r="AB119" s="20"/>
      <c r="AC119" s="20"/>
      <c r="AD119" s="20"/>
      <c r="AE119" s="20"/>
      <c r="AF119" s="20"/>
      <c r="AG119" s="20"/>
      <c r="AH119" s="20"/>
    </row>
    <row r="120" spans="1:34" ht="16.5" customHeight="1">
      <c r="A120" s="20"/>
      <c r="B120" s="25"/>
      <c r="C120" s="25"/>
      <c r="D120" s="20"/>
      <c r="E120" s="20"/>
      <c r="F120" s="20"/>
      <c r="G120" s="20"/>
      <c r="H120" s="20"/>
      <c r="I120" s="20"/>
      <c r="J120" s="20"/>
      <c r="K120" s="20"/>
      <c r="L120" s="20"/>
      <c r="M120" s="190"/>
      <c r="N120" s="190"/>
      <c r="O120" s="20"/>
      <c r="P120" s="20"/>
      <c r="Q120" s="20"/>
      <c r="R120" s="20"/>
      <c r="S120" s="20"/>
      <c r="T120" s="20"/>
      <c r="U120" s="20"/>
      <c r="V120" s="20"/>
      <c r="W120" s="20"/>
      <c r="X120" s="20"/>
      <c r="Y120" s="20"/>
      <c r="Z120" s="20"/>
      <c r="AA120" s="20"/>
      <c r="AB120" s="20"/>
      <c r="AC120" s="20"/>
      <c r="AD120" s="20"/>
      <c r="AE120" s="20"/>
      <c r="AF120" s="20"/>
      <c r="AG120" s="20"/>
      <c r="AH120" s="20"/>
    </row>
    <row r="121" spans="1:34" ht="16.5" customHeight="1">
      <c r="A121" s="20"/>
      <c r="B121" s="25"/>
      <c r="C121" s="25"/>
      <c r="D121" s="20"/>
      <c r="E121" s="20"/>
      <c r="F121" s="20"/>
      <c r="G121" s="20"/>
      <c r="H121" s="20"/>
      <c r="I121" s="20"/>
      <c r="J121" s="20"/>
      <c r="K121" s="20"/>
      <c r="L121" s="20"/>
      <c r="M121" s="190"/>
      <c r="N121" s="190"/>
      <c r="O121" s="20"/>
      <c r="P121" s="20"/>
      <c r="Q121" s="20"/>
      <c r="R121" s="20"/>
      <c r="S121" s="20"/>
      <c r="T121" s="20"/>
      <c r="U121" s="20"/>
      <c r="V121" s="20"/>
      <c r="W121" s="20"/>
      <c r="X121" s="20"/>
      <c r="Y121" s="20"/>
      <c r="Z121" s="20"/>
      <c r="AA121" s="20"/>
      <c r="AB121" s="20"/>
      <c r="AC121" s="20"/>
      <c r="AD121" s="20"/>
      <c r="AE121" s="20"/>
      <c r="AF121" s="20"/>
      <c r="AG121" s="20"/>
      <c r="AH121" s="20"/>
    </row>
    <row r="122" spans="1:34" ht="16.5" customHeight="1">
      <c r="A122" s="20"/>
      <c r="B122" s="25"/>
      <c r="C122" s="25"/>
      <c r="D122" s="20"/>
      <c r="E122" s="20"/>
      <c r="F122" s="20"/>
      <c r="G122" s="20"/>
      <c r="H122" s="20"/>
      <c r="I122" s="20"/>
      <c r="J122" s="20"/>
      <c r="K122" s="20"/>
      <c r="L122" s="20"/>
      <c r="M122" s="190"/>
      <c r="N122" s="190"/>
      <c r="O122" s="20"/>
      <c r="P122" s="20"/>
      <c r="Q122" s="20"/>
      <c r="R122" s="20"/>
      <c r="S122" s="20"/>
      <c r="T122" s="20"/>
      <c r="U122" s="20"/>
      <c r="V122" s="20"/>
      <c r="W122" s="20"/>
      <c r="X122" s="20"/>
      <c r="Y122" s="20"/>
      <c r="Z122" s="20"/>
      <c r="AA122" s="20"/>
      <c r="AB122" s="20"/>
      <c r="AC122" s="20"/>
      <c r="AD122" s="20"/>
      <c r="AE122" s="20"/>
      <c r="AF122" s="20"/>
      <c r="AG122" s="20"/>
      <c r="AH122" s="20"/>
    </row>
    <row r="123" spans="1:34" ht="16.5" customHeight="1">
      <c r="A123" s="20"/>
      <c r="B123" s="25"/>
      <c r="C123" s="25"/>
      <c r="D123" s="20"/>
      <c r="E123" s="20"/>
      <c r="F123" s="20"/>
      <c r="G123" s="20"/>
      <c r="H123" s="20"/>
      <c r="I123" s="20"/>
      <c r="J123" s="20"/>
      <c r="K123" s="20"/>
      <c r="L123" s="20"/>
      <c r="M123" s="190"/>
      <c r="N123" s="190"/>
      <c r="O123" s="20"/>
      <c r="P123" s="20"/>
      <c r="Q123" s="20"/>
      <c r="R123" s="20"/>
      <c r="S123" s="20"/>
      <c r="T123" s="20"/>
      <c r="U123" s="20"/>
      <c r="V123" s="20"/>
      <c r="W123" s="20"/>
      <c r="X123" s="20"/>
      <c r="Y123" s="20"/>
      <c r="Z123" s="20"/>
      <c r="AA123" s="20"/>
      <c r="AB123" s="20"/>
      <c r="AC123" s="20"/>
      <c r="AD123" s="20"/>
      <c r="AE123" s="20"/>
      <c r="AF123" s="20"/>
      <c r="AG123" s="20"/>
      <c r="AH123" s="20"/>
    </row>
    <row r="124" spans="1:34" ht="16.5" customHeight="1">
      <c r="A124" s="20"/>
      <c r="B124" s="25"/>
      <c r="C124" s="25"/>
      <c r="D124" s="20"/>
      <c r="E124" s="20"/>
      <c r="F124" s="20"/>
      <c r="G124" s="20"/>
      <c r="H124" s="20"/>
      <c r="I124" s="20"/>
      <c r="J124" s="20"/>
      <c r="K124" s="20"/>
      <c r="L124" s="20"/>
      <c r="M124" s="190"/>
      <c r="N124" s="190"/>
      <c r="O124" s="20"/>
      <c r="P124" s="20"/>
      <c r="Q124" s="20"/>
      <c r="R124" s="20"/>
      <c r="S124" s="20"/>
      <c r="T124" s="20"/>
      <c r="U124" s="20"/>
      <c r="V124" s="20"/>
      <c r="W124" s="20"/>
      <c r="X124" s="20"/>
      <c r="Y124" s="20"/>
      <c r="Z124" s="20"/>
      <c r="AA124" s="20"/>
      <c r="AB124" s="20"/>
      <c r="AC124" s="20"/>
      <c r="AD124" s="20"/>
      <c r="AE124" s="20"/>
      <c r="AF124" s="20"/>
      <c r="AG124" s="20"/>
      <c r="AH124" s="20"/>
    </row>
    <row r="125" spans="1:34" ht="16.5" customHeight="1">
      <c r="A125" s="20"/>
      <c r="B125" s="25"/>
      <c r="C125" s="25"/>
      <c r="D125" s="20"/>
      <c r="E125" s="20"/>
      <c r="F125" s="20"/>
      <c r="G125" s="20"/>
      <c r="H125" s="20"/>
      <c r="I125" s="20"/>
      <c r="J125" s="20"/>
      <c r="K125" s="20"/>
      <c r="L125" s="20"/>
      <c r="M125" s="190"/>
      <c r="N125" s="190"/>
      <c r="O125" s="20"/>
      <c r="P125" s="20"/>
      <c r="Q125" s="20"/>
      <c r="R125" s="20"/>
      <c r="S125" s="20"/>
      <c r="T125" s="20"/>
      <c r="U125" s="20"/>
      <c r="V125" s="20"/>
      <c r="W125" s="20"/>
      <c r="X125" s="20"/>
      <c r="Y125" s="20"/>
      <c r="Z125" s="20"/>
      <c r="AA125" s="20"/>
      <c r="AB125" s="20"/>
      <c r="AC125" s="20"/>
      <c r="AD125" s="20"/>
      <c r="AE125" s="20"/>
      <c r="AF125" s="20"/>
      <c r="AG125" s="20"/>
      <c r="AH125" s="20"/>
    </row>
    <row r="126" spans="1:34" ht="16.5" customHeight="1">
      <c r="A126" s="20"/>
      <c r="B126" s="25"/>
      <c r="C126" s="25"/>
      <c r="D126" s="20"/>
      <c r="E126" s="20"/>
      <c r="F126" s="20"/>
      <c r="G126" s="20"/>
      <c r="H126" s="20"/>
      <c r="I126" s="20"/>
      <c r="J126" s="20"/>
      <c r="K126" s="20"/>
      <c r="L126" s="20"/>
      <c r="M126" s="190"/>
      <c r="N126" s="190"/>
      <c r="O126" s="20"/>
      <c r="P126" s="20"/>
      <c r="Q126" s="20"/>
      <c r="R126" s="20"/>
      <c r="S126" s="20"/>
      <c r="T126" s="20"/>
      <c r="U126" s="20"/>
      <c r="V126" s="20"/>
      <c r="W126" s="20"/>
      <c r="X126" s="20"/>
      <c r="Y126" s="20"/>
      <c r="Z126" s="20"/>
      <c r="AA126" s="20"/>
      <c r="AB126" s="20"/>
      <c r="AC126" s="20"/>
      <c r="AD126" s="20"/>
      <c r="AE126" s="20"/>
      <c r="AF126" s="20"/>
      <c r="AG126" s="20"/>
      <c r="AH126" s="20"/>
    </row>
    <row r="127" spans="1:34" ht="16.5" customHeight="1">
      <c r="A127" s="20"/>
      <c r="B127" s="25"/>
      <c r="C127" s="25"/>
      <c r="D127" s="20"/>
      <c r="E127" s="20"/>
      <c r="F127" s="20"/>
      <c r="G127" s="20"/>
      <c r="H127" s="20"/>
      <c r="I127" s="20"/>
      <c r="J127" s="20"/>
      <c r="K127" s="20"/>
      <c r="L127" s="20"/>
      <c r="M127" s="190"/>
      <c r="N127" s="190"/>
      <c r="O127" s="20"/>
      <c r="P127" s="20"/>
      <c r="Q127" s="20"/>
      <c r="R127" s="20"/>
      <c r="S127" s="20"/>
      <c r="T127" s="20"/>
      <c r="U127" s="20"/>
      <c r="V127" s="20"/>
      <c r="W127" s="20"/>
      <c r="X127" s="20"/>
      <c r="Y127" s="20"/>
      <c r="Z127" s="20"/>
      <c r="AA127" s="20"/>
      <c r="AB127" s="20"/>
      <c r="AC127" s="20"/>
      <c r="AD127" s="20"/>
      <c r="AE127" s="20"/>
      <c r="AF127" s="20"/>
      <c r="AG127" s="20"/>
      <c r="AH127" s="20"/>
    </row>
    <row r="128" spans="1:34" ht="16.5" customHeight="1">
      <c r="A128" s="20"/>
      <c r="B128" s="25"/>
      <c r="C128" s="25"/>
      <c r="D128" s="20"/>
      <c r="E128" s="20"/>
      <c r="F128" s="20"/>
      <c r="G128" s="20"/>
      <c r="H128" s="20"/>
      <c r="I128" s="20"/>
      <c r="J128" s="20"/>
      <c r="K128" s="20"/>
      <c r="L128" s="20"/>
      <c r="M128" s="190"/>
      <c r="N128" s="190"/>
      <c r="O128" s="20"/>
      <c r="P128" s="20"/>
      <c r="Q128" s="20"/>
      <c r="R128" s="20"/>
      <c r="S128" s="20"/>
      <c r="T128" s="20"/>
      <c r="U128" s="20"/>
      <c r="V128" s="20"/>
      <c r="W128" s="20"/>
      <c r="X128" s="20"/>
      <c r="Y128" s="20"/>
      <c r="Z128" s="20"/>
      <c r="AA128" s="20"/>
      <c r="AB128" s="20"/>
      <c r="AC128" s="20"/>
      <c r="AD128" s="20"/>
      <c r="AE128" s="20"/>
      <c r="AF128" s="20"/>
      <c r="AG128" s="20"/>
      <c r="AH128" s="20"/>
    </row>
    <row r="129" spans="1:34" ht="16.5" customHeight="1">
      <c r="A129" s="20"/>
      <c r="B129" s="25"/>
      <c r="C129" s="25"/>
      <c r="D129" s="20"/>
      <c r="E129" s="20"/>
      <c r="F129" s="20"/>
      <c r="G129" s="20"/>
      <c r="H129" s="20"/>
      <c r="I129" s="20"/>
      <c r="J129" s="20"/>
      <c r="K129" s="20"/>
      <c r="L129" s="20"/>
      <c r="M129" s="190"/>
      <c r="N129" s="190"/>
      <c r="O129" s="20"/>
      <c r="P129" s="20"/>
      <c r="Q129" s="20"/>
      <c r="R129" s="20"/>
      <c r="S129" s="20"/>
      <c r="T129" s="20"/>
      <c r="U129" s="20"/>
      <c r="V129" s="20"/>
      <c r="W129" s="20"/>
      <c r="X129" s="20"/>
      <c r="Y129" s="20"/>
      <c r="Z129" s="20"/>
      <c r="AA129" s="20"/>
      <c r="AB129" s="20"/>
      <c r="AC129" s="20"/>
      <c r="AD129" s="20"/>
      <c r="AE129" s="20"/>
      <c r="AF129" s="20"/>
      <c r="AG129" s="20"/>
      <c r="AH129" s="20"/>
    </row>
    <row r="130" spans="1:34" ht="16.5" customHeight="1">
      <c r="A130" s="20"/>
      <c r="B130" s="25"/>
      <c r="C130" s="25"/>
      <c r="D130" s="20"/>
      <c r="E130" s="20"/>
      <c r="F130" s="20"/>
      <c r="G130" s="20"/>
      <c r="H130" s="20"/>
      <c r="I130" s="20"/>
      <c r="J130" s="20"/>
      <c r="K130" s="20"/>
      <c r="L130" s="20"/>
      <c r="M130" s="190"/>
      <c r="N130" s="190"/>
      <c r="O130" s="20"/>
      <c r="P130" s="20"/>
      <c r="Q130" s="20"/>
      <c r="R130" s="20"/>
      <c r="S130" s="20"/>
      <c r="T130" s="20"/>
      <c r="U130" s="20"/>
      <c r="V130" s="20"/>
      <c r="W130" s="20"/>
      <c r="X130" s="20"/>
      <c r="Y130" s="20"/>
      <c r="Z130" s="20"/>
      <c r="AA130" s="20"/>
      <c r="AB130" s="20"/>
      <c r="AC130" s="20"/>
      <c r="AD130" s="20"/>
      <c r="AE130" s="20"/>
      <c r="AF130" s="20"/>
      <c r="AG130" s="20"/>
      <c r="AH130" s="20"/>
    </row>
    <row r="131" spans="1:34" ht="16.5" customHeight="1">
      <c r="A131" s="20"/>
      <c r="B131" s="25"/>
      <c r="C131" s="25"/>
      <c r="D131" s="20"/>
      <c r="E131" s="20"/>
      <c r="F131" s="20"/>
      <c r="G131" s="20"/>
      <c r="H131" s="20"/>
      <c r="I131" s="20"/>
      <c r="J131" s="20"/>
      <c r="K131" s="20"/>
      <c r="L131" s="20"/>
      <c r="M131" s="190"/>
      <c r="N131" s="190"/>
      <c r="O131" s="20"/>
      <c r="P131" s="20"/>
      <c r="Q131" s="20"/>
      <c r="R131" s="20"/>
      <c r="S131" s="20"/>
      <c r="T131" s="20"/>
      <c r="U131" s="20"/>
      <c r="V131" s="20"/>
      <c r="W131" s="20"/>
      <c r="X131" s="20"/>
      <c r="Y131" s="20"/>
      <c r="Z131" s="20"/>
      <c r="AA131" s="20"/>
      <c r="AB131" s="20"/>
      <c r="AC131" s="20"/>
      <c r="AD131" s="20"/>
      <c r="AE131" s="20"/>
      <c r="AF131" s="20"/>
      <c r="AG131" s="20"/>
      <c r="AH131" s="20"/>
    </row>
    <row r="132" spans="1:34" ht="16.5" customHeight="1">
      <c r="A132" s="20"/>
      <c r="B132" s="25"/>
      <c r="C132" s="25"/>
      <c r="D132" s="20"/>
      <c r="E132" s="20"/>
      <c r="F132" s="20"/>
      <c r="G132" s="20"/>
      <c r="H132" s="20"/>
      <c r="I132" s="20"/>
      <c r="J132" s="20"/>
      <c r="K132" s="20"/>
      <c r="L132" s="20"/>
      <c r="M132" s="190"/>
      <c r="N132" s="190"/>
      <c r="O132" s="20"/>
      <c r="P132" s="20"/>
      <c r="Q132" s="20"/>
      <c r="R132" s="20"/>
      <c r="S132" s="20"/>
      <c r="T132" s="20"/>
      <c r="U132" s="20"/>
      <c r="V132" s="20"/>
      <c r="W132" s="20"/>
      <c r="X132" s="20"/>
      <c r="Y132" s="20"/>
      <c r="Z132" s="20"/>
      <c r="AA132" s="20"/>
      <c r="AB132" s="20"/>
      <c r="AC132" s="20"/>
      <c r="AD132" s="20"/>
      <c r="AE132" s="20"/>
      <c r="AF132" s="20"/>
      <c r="AG132" s="20"/>
      <c r="AH132" s="20"/>
    </row>
    <row r="133" spans="1:34" ht="16.5" customHeight="1">
      <c r="A133" s="20"/>
      <c r="B133" s="25"/>
      <c r="C133" s="25"/>
      <c r="D133" s="20"/>
      <c r="E133" s="20"/>
      <c r="F133" s="20"/>
      <c r="G133" s="20"/>
      <c r="H133" s="20"/>
      <c r="I133" s="20"/>
      <c r="J133" s="20"/>
      <c r="K133" s="20"/>
      <c r="L133" s="20"/>
      <c r="M133" s="190"/>
      <c r="N133" s="190"/>
      <c r="O133" s="20"/>
      <c r="P133" s="20"/>
      <c r="Q133" s="20"/>
      <c r="R133" s="20"/>
      <c r="S133" s="20"/>
      <c r="T133" s="20"/>
      <c r="U133" s="20"/>
      <c r="V133" s="20"/>
      <c r="W133" s="20"/>
      <c r="X133" s="20"/>
      <c r="Y133" s="20"/>
      <c r="Z133" s="20"/>
      <c r="AA133" s="20"/>
      <c r="AB133" s="20"/>
      <c r="AC133" s="20"/>
      <c r="AD133" s="20"/>
      <c r="AE133" s="20"/>
      <c r="AF133" s="20"/>
      <c r="AG133" s="20"/>
      <c r="AH133" s="20"/>
    </row>
    <row r="134" spans="1:34" ht="16.5" customHeight="1">
      <c r="A134" s="20"/>
      <c r="B134" s="25"/>
      <c r="C134" s="25"/>
      <c r="D134" s="20"/>
      <c r="E134" s="20"/>
      <c r="F134" s="20"/>
      <c r="G134" s="20"/>
      <c r="H134" s="20"/>
      <c r="I134" s="20"/>
      <c r="J134" s="20"/>
      <c r="K134" s="20"/>
      <c r="L134" s="20"/>
      <c r="M134" s="190"/>
      <c r="N134" s="190"/>
      <c r="O134" s="20"/>
      <c r="P134" s="20"/>
      <c r="Q134" s="20"/>
      <c r="R134" s="20"/>
      <c r="S134" s="20"/>
      <c r="T134" s="20"/>
      <c r="U134" s="20"/>
      <c r="V134" s="20"/>
      <c r="W134" s="20"/>
      <c r="X134" s="20"/>
      <c r="Y134" s="20"/>
      <c r="Z134" s="20"/>
      <c r="AA134" s="20"/>
      <c r="AB134" s="20"/>
      <c r="AC134" s="20"/>
      <c r="AD134" s="20"/>
      <c r="AE134" s="20"/>
      <c r="AF134" s="20"/>
      <c r="AG134" s="20"/>
      <c r="AH134" s="20"/>
    </row>
    <row r="135" spans="1:34" ht="16.5" customHeight="1">
      <c r="A135" s="20"/>
      <c r="B135" s="25"/>
      <c r="C135" s="25"/>
      <c r="D135" s="20"/>
      <c r="E135" s="20"/>
      <c r="F135" s="20"/>
      <c r="G135" s="20"/>
      <c r="H135" s="20"/>
      <c r="I135" s="20"/>
      <c r="J135" s="20"/>
      <c r="K135" s="20"/>
      <c r="L135" s="20"/>
      <c r="M135" s="190"/>
      <c r="N135" s="190"/>
      <c r="O135" s="20"/>
      <c r="P135" s="20"/>
      <c r="Q135" s="20"/>
      <c r="R135" s="20"/>
      <c r="S135" s="20"/>
      <c r="T135" s="20"/>
      <c r="U135" s="20"/>
      <c r="V135" s="20"/>
      <c r="W135" s="20"/>
      <c r="X135" s="20"/>
      <c r="Y135" s="20"/>
      <c r="Z135" s="20"/>
      <c r="AA135" s="20"/>
      <c r="AB135" s="20"/>
      <c r="AC135" s="20"/>
      <c r="AD135" s="20"/>
      <c r="AE135" s="20"/>
      <c r="AF135" s="20"/>
      <c r="AG135" s="20"/>
      <c r="AH135" s="20"/>
    </row>
    <row r="136" spans="1:34" ht="16.5" customHeight="1">
      <c r="A136" s="20"/>
      <c r="B136" s="25"/>
      <c r="C136" s="25"/>
      <c r="D136" s="20"/>
      <c r="E136" s="20"/>
      <c r="F136" s="20"/>
      <c r="G136" s="20"/>
      <c r="H136" s="20"/>
      <c r="I136" s="20"/>
      <c r="J136" s="20"/>
      <c r="K136" s="20"/>
      <c r="L136" s="20"/>
      <c r="M136" s="190"/>
      <c r="N136" s="190"/>
      <c r="O136" s="20"/>
      <c r="P136" s="20"/>
      <c r="Q136" s="20"/>
      <c r="R136" s="20"/>
      <c r="S136" s="20"/>
      <c r="T136" s="20"/>
      <c r="U136" s="20"/>
      <c r="V136" s="20"/>
      <c r="W136" s="20"/>
      <c r="X136" s="20"/>
      <c r="Y136" s="20"/>
      <c r="Z136" s="20"/>
      <c r="AA136" s="20"/>
      <c r="AB136" s="20"/>
      <c r="AC136" s="20"/>
      <c r="AD136" s="20"/>
      <c r="AE136" s="20"/>
      <c r="AF136" s="20"/>
      <c r="AG136" s="20"/>
      <c r="AH136" s="20"/>
    </row>
    <row r="137" spans="1:34" ht="16.5" customHeight="1">
      <c r="A137" s="20"/>
      <c r="B137" s="25"/>
      <c r="C137" s="25"/>
      <c r="D137" s="20"/>
      <c r="E137" s="20"/>
      <c r="F137" s="20"/>
      <c r="G137" s="20"/>
      <c r="H137" s="20"/>
      <c r="I137" s="20"/>
      <c r="J137" s="20"/>
      <c r="K137" s="20"/>
      <c r="L137" s="20"/>
      <c r="M137" s="190"/>
      <c r="N137" s="190"/>
      <c r="O137" s="20"/>
      <c r="P137" s="20"/>
      <c r="Q137" s="20"/>
      <c r="R137" s="20"/>
      <c r="S137" s="20"/>
      <c r="T137" s="20"/>
      <c r="U137" s="20"/>
      <c r="V137" s="20"/>
      <c r="W137" s="20"/>
      <c r="X137" s="20"/>
      <c r="Y137" s="20"/>
      <c r="Z137" s="20"/>
      <c r="AA137" s="20"/>
      <c r="AB137" s="20"/>
      <c r="AC137" s="20"/>
      <c r="AD137" s="20"/>
      <c r="AE137" s="20"/>
      <c r="AF137" s="20"/>
      <c r="AG137" s="20"/>
      <c r="AH137" s="20"/>
    </row>
    <row r="138" spans="1:34" ht="16.5" customHeight="1">
      <c r="A138" s="20"/>
      <c r="B138" s="25"/>
      <c r="C138" s="25"/>
      <c r="D138" s="20"/>
      <c r="E138" s="20"/>
      <c r="F138" s="20"/>
      <c r="G138" s="20"/>
      <c r="H138" s="20"/>
      <c r="I138" s="20"/>
      <c r="J138" s="20"/>
      <c r="K138" s="20"/>
      <c r="L138" s="20"/>
      <c r="M138" s="190"/>
      <c r="N138" s="190"/>
      <c r="O138" s="20"/>
      <c r="P138" s="20"/>
      <c r="Q138" s="20"/>
      <c r="R138" s="20"/>
      <c r="S138" s="20"/>
      <c r="T138" s="20"/>
      <c r="U138" s="20"/>
      <c r="V138" s="20"/>
      <c r="W138" s="20"/>
      <c r="X138" s="20"/>
      <c r="Y138" s="20"/>
      <c r="Z138" s="20"/>
      <c r="AA138" s="20"/>
      <c r="AB138" s="20"/>
      <c r="AC138" s="20"/>
      <c r="AD138" s="20"/>
      <c r="AE138" s="20"/>
      <c r="AF138" s="20"/>
      <c r="AG138" s="20"/>
      <c r="AH138" s="20"/>
    </row>
    <row r="139" spans="1:34" ht="16.5" customHeight="1">
      <c r="A139" s="20"/>
      <c r="B139" s="25"/>
      <c r="C139" s="25"/>
      <c r="D139" s="20"/>
      <c r="E139" s="20"/>
      <c r="F139" s="20"/>
      <c r="G139" s="20"/>
      <c r="H139" s="20"/>
      <c r="I139" s="20"/>
      <c r="J139" s="20"/>
      <c r="K139" s="20"/>
      <c r="L139" s="20"/>
      <c r="M139" s="190"/>
      <c r="N139" s="190"/>
      <c r="O139" s="20"/>
      <c r="P139" s="20"/>
      <c r="Q139" s="20"/>
      <c r="R139" s="20"/>
      <c r="S139" s="20"/>
      <c r="T139" s="20"/>
      <c r="U139" s="20"/>
      <c r="V139" s="20"/>
      <c r="W139" s="20"/>
      <c r="X139" s="20"/>
      <c r="Y139" s="20"/>
      <c r="Z139" s="20"/>
      <c r="AA139" s="20"/>
      <c r="AB139" s="20"/>
      <c r="AC139" s="20"/>
      <c r="AD139" s="20"/>
      <c r="AE139" s="20"/>
      <c r="AF139" s="20"/>
      <c r="AG139" s="20"/>
      <c r="AH139" s="20"/>
    </row>
    <row r="140" spans="1:34" ht="16.5" customHeight="1">
      <c r="A140" s="20"/>
      <c r="B140" s="25"/>
      <c r="C140" s="25"/>
      <c r="D140" s="20"/>
      <c r="E140" s="20"/>
      <c r="F140" s="20"/>
      <c r="G140" s="20"/>
      <c r="H140" s="20"/>
      <c r="I140" s="20"/>
      <c r="J140" s="20"/>
      <c r="K140" s="20"/>
      <c r="L140" s="20"/>
      <c r="M140" s="190"/>
      <c r="N140" s="190"/>
      <c r="O140" s="20"/>
      <c r="P140" s="20"/>
      <c r="Q140" s="20"/>
      <c r="R140" s="20"/>
      <c r="S140" s="20"/>
      <c r="T140" s="20"/>
      <c r="U140" s="20"/>
      <c r="V140" s="20"/>
      <c r="W140" s="20"/>
      <c r="X140" s="20"/>
      <c r="Y140" s="20"/>
      <c r="Z140" s="20"/>
      <c r="AA140" s="20"/>
      <c r="AB140" s="20"/>
      <c r="AC140" s="20"/>
      <c r="AD140" s="20"/>
      <c r="AE140" s="20"/>
      <c r="AF140" s="20"/>
      <c r="AG140" s="20"/>
      <c r="AH140" s="20"/>
    </row>
    <row r="141" spans="1:34" ht="16.5" customHeight="1">
      <c r="A141" s="20"/>
      <c r="B141" s="25"/>
      <c r="C141" s="25"/>
      <c r="D141" s="20"/>
      <c r="E141" s="20"/>
      <c r="F141" s="20"/>
      <c r="G141" s="20"/>
      <c r="H141" s="20"/>
      <c r="I141" s="20"/>
      <c r="J141" s="20"/>
      <c r="K141" s="20"/>
      <c r="L141" s="20"/>
      <c r="M141" s="190"/>
      <c r="N141" s="190"/>
      <c r="O141" s="20"/>
      <c r="P141" s="20"/>
      <c r="Q141" s="20"/>
      <c r="R141" s="20"/>
      <c r="S141" s="20"/>
      <c r="T141" s="20"/>
      <c r="U141" s="20"/>
      <c r="V141" s="20"/>
      <c r="W141" s="20"/>
      <c r="X141" s="20"/>
      <c r="Y141" s="20"/>
      <c r="Z141" s="20"/>
      <c r="AA141" s="20"/>
      <c r="AB141" s="20"/>
      <c r="AC141" s="20"/>
      <c r="AD141" s="20"/>
      <c r="AE141" s="20"/>
      <c r="AF141" s="20"/>
      <c r="AG141" s="20"/>
      <c r="AH141" s="20"/>
    </row>
    <row r="142" spans="1:34" ht="16.5" customHeight="1">
      <c r="A142" s="20"/>
      <c r="B142" s="25"/>
      <c r="C142" s="25"/>
      <c r="D142" s="20"/>
      <c r="E142" s="20"/>
      <c r="F142" s="20"/>
      <c r="G142" s="20"/>
      <c r="H142" s="20"/>
      <c r="I142" s="20"/>
      <c r="J142" s="20"/>
      <c r="K142" s="20"/>
      <c r="L142" s="20"/>
      <c r="M142" s="190"/>
      <c r="N142" s="190"/>
      <c r="O142" s="20"/>
      <c r="P142" s="20"/>
      <c r="Q142" s="20"/>
      <c r="R142" s="20"/>
      <c r="S142" s="20"/>
      <c r="T142" s="20"/>
      <c r="U142" s="20"/>
      <c r="V142" s="20"/>
      <c r="W142" s="20"/>
      <c r="X142" s="20"/>
      <c r="Y142" s="20"/>
      <c r="Z142" s="20"/>
      <c r="AA142" s="20"/>
      <c r="AB142" s="20"/>
      <c r="AC142" s="20"/>
      <c r="AD142" s="20"/>
      <c r="AE142" s="20"/>
      <c r="AF142" s="20"/>
      <c r="AG142" s="20"/>
      <c r="AH142" s="20"/>
    </row>
    <row r="143" spans="1:34" ht="16.5" customHeight="1">
      <c r="A143" s="20"/>
      <c r="B143" s="25"/>
      <c r="C143" s="25"/>
      <c r="D143" s="20"/>
      <c r="E143" s="20"/>
      <c r="F143" s="20"/>
      <c r="G143" s="20"/>
      <c r="H143" s="20"/>
      <c r="I143" s="20"/>
      <c r="J143" s="20"/>
      <c r="K143" s="20"/>
      <c r="L143" s="20"/>
      <c r="M143" s="190"/>
      <c r="N143" s="190"/>
      <c r="O143" s="20"/>
      <c r="P143" s="20"/>
      <c r="Q143" s="20"/>
      <c r="R143" s="20"/>
      <c r="S143" s="20"/>
      <c r="T143" s="20"/>
      <c r="U143" s="20"/>
      <c r="V143" s="20"/>
      <c r="W143" s="20"/>
      <c r="X143" s="20"/>
      <c r="Y143" s="20"/>
      <c r="Z143" s="20"/>
      <c r="AA143" s="20"/>
      <c r="AB143" s="20"/>
      <c r="AC143" s="20"/>
      <c r="AD143" s="20"/>
      <c r="AE143" s="20"/>
      <c r="AF143" s="20"/>
      <c r="AG143" s="20"/>
      <c r="AH143" s="20"/>
    </row>
    <row r="144" spans="1:34" ht="16.5" customHeight="1">
      <c r="A144" s="20"/>
      <c r="B144" s="25"/>
      <c r="C144" s="25"/>
      <c r="D144" s="20"/>
      <c r="E144" s="20"/>
      <c r="F144" s="20"/>
      <c r="G144" s="20"/>
      <c r="H144" s="20"/>
      <c r="I144" s="20"/>
      <c r="J144" s="20"/>
      <c r="K144" s="20"/>
      <c r="L144" s="20"/>
      <c r="M144" s="190"/>
      <c r="N144" s="190"/>
      <c r="O144" s="20"/>
      <c r="P144" s="20"/>
      <c r="Q144" s="20"/>
      <c r="R144" s="20"/>
      <c r="S144" s="20"/>
      <c r="T144" s="20"/>
      <c r="U144" s="20"/>
      <c r="V144" s="20"/>
      <c r="W144" s="20"/>
      <c r="X144" s="20"/>
      <c r="Y144" s="20"/>
      <c r="Z144" s="20"/>
      <c r="AA144" s="20"/>
      <c r="AB144" s="20"/>
      <c r="AC144" s="20"/>
      <c r="AD144" s="20"/>
      <c r="AE144" s="20"/>
      <c r="AF144" s="20"/>
      <c r="AG144" s="20"/>
      <c r="AH144" s="20"/>
    </row>
    <row r="145" spans="1:34" ht="16.5" customHeight="1">
      <c r="A145" s="20"/>
      <c r="B145" s="25"/>
      <c r="C145" s="25"/>
      <c r="D145" s="20"/>
      <c r="E145" s="20"/>
      <c r="F145" s="20"/>
      <c r="G145" s="20"/>
      <c r="H145" s="20"/>
      <c r="I145" s="20"/>
      <c r="J145" s="20"/>
      <c r="K145" s="20"/>
      <c r="L145" s="20"/>
      <c r="M145" s="190"/>
      <c r="N145" s="190"/>
      <c r="O145" s="20"/>
      <c r="P145" s="20"/>
      <c r="Q145" s="20"/>
      <c r="R145" s="20"/>
      <c r="S145" s="20"/>
      <c r="T145" s="20"/>
      <c r="U145" s="20"/>
      <c r="V145" s="20"/>
      <c r="W145" s="20"/>
      <c r="X145" s="20"/>
      <c r="Y145" s="20"/>
      <c r="Z145" s="20"/>
      <c r="AA145" s="20"/>
      <c r="AB145" s="20"/>
      <c r="AC145" s="20"/>
      <c r="AD145" s="20"/>
      <c r="AE145" s="20"/>
      <c r="AF145" s="20"/>
      <c r="AG145" s="20"/>
      <c r="AH145" s="20"/>
    </row>
    <row r="146" spans="1:34" ht="16.5" customHeight="1">
      <c r="A146" s="20"/>
      <c r="B146" s="25"/>
      <c r="C146" s="25"/>
      <c r="D146" s="20"/>
      <c r="E146" s="20"/>
      <c r="F146" s="20"/>
      <c r="G146" s="20"/>
      <c r="H146" s="20"/>
      <c r="I146" s="20"/>
      <c r="J146" s="20"/>
      <c r="K146" s="20"/>
      <c r="L146" s="20"/>
      <c r="M146" s="190"/>
      <c r="N146" s="190"/>
      <c r="O146" s="20"/>
      <c r="P146" s="20"/>
      <c r="Q146" s="20"/>
      <c r="R146" s="20"/>
      <c r="S146" s="20"/>
      <c r="T146" s="20"/>
      <c r="U146" s="20"/>
      <c r="V146" s="20"/>
      <c r="W146" s="20"/>
      <c r="X146" s="20"/>
      <c r="Y146" s="20"/>
      <c r="Z146" s="20"/>
      <c r="AA146" s="20"/>
      <c r="AB146" s="20"/>
      <c r="AC146" s="20"/>
      <c r="AD146" s="20"/>
      <c r="AE146" s="20"/>
      <c r="AF146" s="20"/>
      <c r="AG146" s="20"/>
      <c r="AH146" s="20"/>
    </row>
    <row r="147" spans="1:34" ht="16.5" customHeight="1">
      <c r="A147" s="20"/>
      <c r="B147" s="25"/>
      <c r="C147" s="25"/>
      <c r="D147" s="20"/>
      <c r="E147" s="20"/>
      <c r="F147" s="20"/>
      <c r="G147" s="20"/>
      <c r="H147" s="20"/>
      <c r="I147" s="20"/>
      <c r="J147" s="20"/>
      <c r="K147" s="20"/>
      <c r="L147" s="20"/>
      <c r="M147" s="190"/>
      <c r="N147" s="190"/>
      <c r="O147" s="20"/>
      <c r="P147" s="20"/>
      <c r="Q147" s="20"/>
      <c r="R147" s="20"/>
      <c r="S147" s="20"/>
      <c r="T147" s="20"/>
      <c r="U147" s="20"/>
      <c r="V147" s="20"/>
      <c r="W147" s="20"/>
      <c r="X147" s="20"/>
      <c r="Y147" s="20"/>
      <c r="Z147" s="20"/>
      <c r="AA147" s="20"/>
      <c r="AB147" s="20"/>
      <c r="AC147" s="20"/>
      <c r="AD147" s="20"/>
      <c r="AE147" s="20"/>
      <c r="AF147" s="20"/>
      <c r="AG147" s="20"/>
      <c r="AH147" s="20"/>
    </row>
    <row r="148" spans="1:34" ht="16.5" customHeight="1">
      <c r="A148" s="20"/>
      <c r="B148" s="25"/>
      <c r="C148" s="25"/>
      <c r="D148" s="20"/>
      <c r="E148" s="20"/>
      <c r="F148" s="20"/>
      <c r="G148" s="20"/>
      <c r="H148" s="20"/>
      <c r="I148" s="20"/>
      <c r="J148" s="20"/>
      <c r="K148" s="20"/>
      <c r="L148" s="20"/>
      <c r="M148" s="190"/>
      <c r="N148" s="190"/>
      <c r="O148" s="20"/>
      <c r="P148" s="20"/>
      <c r="Q148" s="20"/>
      <c r="R148" s="20"/>
      <c r="S148" s="20"/>
      <c r="T148" s="20"/>
      <c r="U148" s="20"/>
      <c r="V148" s="20"/>
      <c r="W148" s="20"/>
      <c r="X148" s="20"/>
      <c r="Y148" s="20"/>
      <c r="Z148" s="20"/>
      <c r="AA148" s="20"/>
      <c r="AB148" s="20"/>
      <c r="AC148" s="20"/>
      <c r="AD148" s="20"/>
      <c r="AE148" s="20"/>
      <c r="AF148" s="20"/>
      <c r="AG148" s="20"/>
      <c r="AH148" s="20"/>
    </row>
    <row r="149" spans="1:34" ht="16.5" customHeight="1">
      <c r="A149" s="20"/>
      <c r="B149" s="25"/>
      <c r="C149" s="25"/>
      <c r="D149" s="20"/>
      <c r="E149" s="20"/>
      <c r="F149" s="20"/>
      <c r="G149" s="20"/>
      <c r="H149" s="20"/>
      <c r="I149" s="20"/>
      <c r="J149" s="20"/>
      <c r="K149" s="20"/>
      <c r="L149" s="20"/>
      <c r="M149" s="190"/>
      <c r="N149" s="190"/>
      <c r="O149" s="20"/>
      <c r="P149" s="20"/>
      <c r="Q149" s="20"/>
      <c r="R149" s="20"/>
      <c r="S149" s="20"/>
      <c r="T149" s="20"/>
      <c r="U149" s="20"/>
      <c r="V149" s="20"/>
      <c r="W149" s="20"/>
      <c r="X149" s="20"/>
      <c r="Y149" s="20"/>
      <c r="Z149" s="20"/>
      <c r="AA149" s="20"/>
      <c r="AB149" s="20"/>
      <c r="AC149" s="20"/>
      <c r="AD149" s="20"/>
      <c r="AE149" s="20"/>
      <c r="AF149" s="20"/>
      <c r="AG149" s="20"/>
      <c r="AH149" s="20"/>
    </row>
    <row r="150" spans="1:34" ht="16.5" customHeight="1">
      <c r="A150" s="20"/>
      <c r="B150" s="25"/>
      <c r="C150" s="25"/>
      <c r="D150" s="20"/>
      <c r="E150" s="20"/>
      <c r="F150" s="20"/>
      <c r="G150" s="20"/>
      <c r="H150" s="20"/>
      <c r="I150" s="20"/>
      <c r="J150" s="20"/>
      <c r="K150" s="20"/>
      <c r="L150" s="20"/>
      <c r="M150" s="190"/>
      <c r="N150" s="190"/>
      <c r="O150" s="20"/>
      <c r="P150" s="20"/>
      <c r="Q150" s="20"/>
      <c r="R150" s="20"/>
      <c r="S150" s="20"/>
      <c r="T150" s="20"/>
      <c r="U150" s="20"/>
      <c r="V150" s="20"/>
      <c r="W150" s="20"/>
      <c r="X150" s="20"/>
      <c r="Y150" s="20"/>
      <c r="Z150" s="20"/>
      <c r="AA150" s="20"/>
      <c r="AB150" s="20"/>
      <c r="AC150" s="20"/>
      <c r="AD150" s="20"/>
      <c r="AE150" s="20"/>
      <c r="AF150" s="20"/>
      <c r="AG150" s="20"/>
      <c r="AH150" s="20"/>
    </row>
    <row r="151" spans="1:34" ht="16.5" customHeight="1">
      <c r="A151" s="20"/>
      <c r="B151" s="25"/>
      <c r="C151" s="25"/>
      <c r="D151" s="20"/>
      <c r="E151" s="20"/>
      <c r="F151" s="20"/>
      <c r="G151" s="20"/>
      <c r="H151" s="20"/>
      <c r="I151" s="20"/>
      <c r="J151" s="20"/>
      <c r="K151" s="20"/>
      <c r="L151" s="20"/>
      <c r="M151" s="190"/>
      <c r="N151" s="190"/>
      <c r="O151" s="20"/>
      <c r="P151" s="20"/>
      <c r="Q151" s="20"/>
      <c r="R151" s="20"/>
      <c r="S151" s="20"/>
      <c r="T151" s="20"/>
      <c r="U151" s="20"/>
      <c r="V151" s="20"/>
      <c r="W151" s="20"/>
      <c r="X151" s="20"/>
      <c r="Y151" s="20"/>
      <c r="Z151" s="20"/>
      <c r="AA151" s="20"/>
      <c r="AB151" s="20"/>
      <c r="AC151" s="20"/>
      <c r="AD151" s="20"/>
      <c r="AE151" s="20"/>
      <c r="AF151" s="20"/>
      <c r="AG151" s="20"/>
      <c r="AH151" s="20"/>
    </row>
    <row r="152" spans="1:34" ht="16.5" customHeight="1">
      <c r="A152" s="20"/>
      <c r="B152" s="25"/>
      <c r="C152" s="25"/>
      <c r="D152" s="20"/>
      <c r="E152" s="20"/>
      <c r="F152" s="20"/>
      <c r="G152" s="20"/>
      <c r="H152" s="20"/>
      <c r="I152" s="20"/>
      <c r="J152" s="20"/>
      <c r="K152" s="20"/>
      <c r="L152" s="20"/>
      <c r="M152" s="190"/>
      <c r="N152" s="190"/>
      <c r="O152" s="20"/>
      <c r="P152" s="20"/>
      <c r="Q152" s="20"/>
      <c r="R152" s="20"/>
      <c r="S152" s="20"/>
      <c r="T152" s="20"/>
      <c r="U152" s="20"/>
      <c r="V152" s="20"/>
      <c r="W152" s="20"/>
      <c r="X152" s="20"/>
      <c r="Y152" s="20"/>
      <c r="Z152" s="20"/>
      <c r="AA152" s="20"/>
      <c r="AB152" s="20"/>
      <c r="AC152" s="20"/>
      <c r="AD152" s="20"/>
      <c r="AE152" s="20"/>
      <c r="AF152" s="20"/>
      <c r="AG152" s="20"/>
      <c r="AH152" s="20"/>
    </row>
    <row r="153" spans="1:34" ht="16.5" customHeight="1">
      <c r="A153" s="20"/>
      <c r="B153" s="25"/>
      <c r="C153" s="25"/>
      <c r="D153" s="20"/>
      <c r="E153" s="20"/>
      <c r="F153" s="20"/>
      <c r="G153" s="20"/>
      <c r="H153" s="20"/>
      <c r="I153" s="20"/>
      <c r="J153" s="20"/>
      <c r="K153" s="20"/>
      <c r="L153" s="20"/>
      <c r="M153" s="190"/>
      <c r="N153" s="190"/>
      <c r="O153" s="20"/>
      <c r="P153" s="20"/>
      <c r="Q153" s="20"/>
      <c r="R153" s="20"/>
      <c r="S153" s="20"/>
      <c r="T153" s="20"/>
      <c r="U153" s="20"/>
      <c r="V153" s="20"/>
      <c r="W153" s="20"/>
      <c r="X153" s="20"/>
      <c r="Y153" s="20"/>
      <c r="Z153" s="20"/>
      <c r="AA153" s="20"/>
      <c r="AB153" s="20"/>
      <c r="AC153" s="20"/>
      <c r="AD153" s="20"/>
      <c r="AE153" s="20"/>
      <c r="AF153" s="20"/>
      <c r="AG153" s="20"/>
      <c r="AH153" s="20"/>
    </row>
    <row r="154" spans="1:34" ht="16.5" customHeight="1">
      <c r="A154" s="20"/>
      <c r="B154" s="25"/>
      <c r="C154" s="25"/>
      <c r="D154" s="20"/>
      <c r="E154" s="20"/>
      <c r="F154" s="20"/>
      <c r="G154" s="20"/>
      <c r="H154" s="20"/>
      <c r="I154" s="20"/>
      <c r="J154" s="20"/>
      <c r="K154" s="20"/>
      <c r="L154" s="20"/>
      <c r="M154" s="190"/>
      <c r="N154" s="190"/>
      <c r="O154" s="20"/>
      <c r="P154" s="20"/>
      <c r="Q154" s="20"/>
      <c r="R154" s="20"/>
      <c r="S154" s="20"/>
      <c r="T154" s="20"/>
      <c r="U154" s="20"/>
      <c r="V154" s="20"/>
      <c r="W154" s="20"/>
      <c r="X154" s="20"/>
      <c r="Y154" s="20"/>
      <c r="Z154" s="20"/>
      <c r="AA154" s="20"/>
      <c r="AB154" s="20"/>
      <c r="AC154" s="20"/>
      <c r="AD154" s="20"/>
      <c r="AE154" s="20"/>
      <c r="AF154" s="20"/>
      <c r="AG154" s="20"/>
      <c r="AH154" s="20"/>
    </row>
    <row r="155" spans="1:34" ht="16.5" customHeight="1">
      <c r="A155" s="20"/>
      <c r="B155" s="25"/>
      <c r="C155" s="25"/>
      <c r="D155" s="20"/>
      <c r="E155" s="20"/>
      <c r="F155" s="20"/>
      <c r="G155" s="20"/>
      <c r="H155" s="20"/>
      <c r="I155" s="20"/>
      <c r="J155" s="20"/>
      <c r="K155" s="20"/>
      <c r="L155" s="20"/>
      <c r="M155" s="190"/>
      <c r="N155" s="190"/>
      <c r="O155" s="20"/>
      <c r="P155" s="20"/>
      <c r="Q155" s="20"/>
      <c r="R155" s="20"/>
      <c r="S155" s="20"/>
      <c r="T155" s="20"/>
      <c r="U155" s="20"/>
      <c r="V155" s="20"/>
      <c r="W155" s="20"/>
      <c r="X155" s="20"/>
      <c r="Y155" s="20"/>
      <c r="Z155" s="20"/>
      <c r="AA155" s="20"/>
      <c r="AB155" s="20"/>
      <c r="AC155" s="20"/>
      <c r="AD155" s="20"/>
      <c r="AE155" s="20"/>
      <c r="AF155" s="20"/>
      <c r="AG155" s="20"/>
      <c r="AH155" s="20"/>
    </row>
    <row r="156" spans="1:34" ht="16.5" customHeight="1">
      <c r="A156" s="20"/>
      <c r="B156" s="25"/>
      <c r="C156" s="25"/>
      <c r="D156" s="20"/>
      <c r="E156" s="20"/>
      <c r="F156" s="20"/>
      <c r="G156" s="20"/>
      <c r="H156" s="20"/>
      <c r="I156" s="20"/>
      <c r="J156" s="20"/>
      <c r="K156" s="20"/>
      <c r="L156" s="20"/>
      <c r="M156" s="190"/>
      <c r="N156" s="190"/>
      <c r="O156" s="20"/>
      <c r="P156" s="20"/>
      <c r="Q156" s="20"/>
      <c r="R156" s="20"/>
      <c r="S156" s="20"/>
      <c r="T156" s="20"/>
      <c r="U156" s="20"/>
      <c r="V156" s="20"/>
      <c r="W156" s="20"/>
      <c r="X156" s="20"/>
      <c r="Y156" s="20"/>
      <c r="Z156" s="20"/>
      <c r="AA156" s="20"/>
      <c r="AB156" s="20"/>
      <c r="AC156" s="20"/>
      <c r="AD156" s="20"/>
      <c r="AE156" s="20"/>
      <c r="AF156" s="20"/>
      <c r="AG156" s="20"/>
      <c r="AH156" s="20"/>
    </row>
    <row r="157" spans="1:34" ht="16.5" customHeight="1">
      <c r="A157" s="20"/>
      <c r="B157" s="25"/>
      <c r="C157" s="25"/>
      <c r="D157" s="20"/>
      <c r="E157" s="20"/>
      <c r="F157" s="20"/>
      <c r="G157" s="20"/>
      <c r="H157" s="20"/>
      <c r="I157" s="20"/>
      <c r="J157" s="20"/>
      <c r="K157" s="20"/>
      <c r="L157" s="20"/>
      <c r="M157" s="190"/>
      <c r="N157" s="190"/>
      <c r="O157" s="20"/>
      <c r="P157" s="20"/>
      <c r="Q157" s="20"/>
      <c r="R157" s="20"/>
      <c r="S157" s="20"/>
      <c r="T157" s="20"/>
      <c r="U157" s="20"/>
      <c r="V157" s="20"/>
      <c r="W157" s="20"/>
      <c r="X157" s="20"/>
      <c r="Y157" s="20"/>
      <c r="Z157" s="20"/>
      <c r="AA157" s="20"/>
      <c r="AB157" s="20"/>
      <c r="AC157" s="20"/>
      <c r="AD157" s="20"/>
      <c r="AE157" s="20"/>
      <c r="AF157" s="20"/>
      <c r="AG157" s="20"/>
      <c r="AH157" s="20"/>
    </row>
    <row r="158" spans="1:34" ht="16.5" customHeight="1">
      <c r="A158" s="20"/>
      <c r="B158" s="25"/>
      <c r="C158" s="25"/>
      <c r="D158" s="20"/>
      <c r="E158" s="20"/>
      <c r="F158" s="20"/>
      <c r="G158" s="20"/>
      <c r="H158" s="20"/>
      <c r="I158" s="20"/>
      <c r="J158" s="20"/>
      <c r="K158" s="20"/>
      <c r="L158" s="20"/>
      <c r="M158" s="190"/>
      <c r="N158" s="190"/>
      <c r="O158" s="20"/>
      <c r="P158" s="20"/>
      <c r="Q158" s="20"/>
      <c r="R158" s="20"/>
      <c r="S158" s="20"/>
      <c r="T158" s="20"/>
      <c r="U158" s="20"/>
      <c r="V158" s="20"/>
      <c r="W158" s="20"/>
      <c r="X158" s="20"/>
      <c r="Y158" s="20"/>
      <c r="Z158" s="20"/>
      <c r="AA158" s="20"/>
      <c r="AB158" s="20"/>
      <c r="AC158" s="20"/>
      <c r="AD158" s="20"/>
      <c r="AE158" s="20"/>
      <c r="AF158" s="20"/>
      <c r="AG158" s="20"/>
      <c r="AH158" s="20"/>
    </row>
    <row r="159" spans="1:34" ht="16.5" customHeight="1">
      <c r="A159" s="20"/>
      <c r="B159" s="25"/>
      <c r="C159" s="25"/>
      <c r="D159" s="20"/>
      <c r="E159" s="20"/>
      <c r="F159" s="20"/>
      <c r="G159" s="20"/>
      <c r="H159" s="20"/>
      <c r="I159" s="20"/>
      <c r="J159" s="20"/>
      <c r="K159" s="20"/>
      <c r="L159" s="20"/>
      <c r="M159" s="190"/>
      <c r="N159" s="190"/>
      <c r="O159" s="20"/>
      <c r="P159" s="20"/>
      <c r="Q159" s="20"/>
      <c r="R159" s="20"/>
      <c r="S159" s="20"/>
      <c r="T159" s="20"/>
      <c r="U159" s="20"/>
      <c r="V159" s="20"/>
      <c r="W159" s="20"/>
      <c r="X159" s="20"/>
      <c r="Y159" s="20"/>
      <c r="Z159" s="20"/>
      <c r="AA159" s="20"/>
      <c r="AB159" s="20"/>
      <c r="AC159" s="20"/>
      <c r="AD159" s="20"/>
      <c r="AE159" s="20"/>
      <c r="AF159" s="20"/>
      <c r="AG159" s="20"/>
      <c r="AH159" s="20"/>
    </row>
    <row r="160" spans="1:34" ht="16.5" customHeight="1">
      <c r="A160" s="20"/>
      <c r="B160" s="25"/>
      <c r="C160" s="25"/>
      <c r="D160" s="20"/>
      <c r="E160" s="20"/>
      <c r="F160" s="20"/>
      <c r="G160" s="20"/>
      <c r="H160" s="20"/>
      <c r="I160" s="20"/>
      <c r="J160" s="20"/>
      <c r="K160" s="20"/>
      <c r="L160" s="20"/>
      <c r="M160" s="190"/>
      <c r="N160" s="190"/>
      <c r="O160" s="20"/>
      <c r="P160" s="20"/>
      <c r="Q160" s="20"/>
      <c r="R160" s="20"/>
      <c r="S160" s="20"/>
      <c r="T160" s="20"/>
      <c r="U160" s="20"/>
      <c r="V160" s="20"/>
      <c r="W160" s="20"/>
      <c r="X160" s="20"/>
      <c r="Y160" s="20"/>
      <c r="Z160" s="20"/>
      <c r="AA160" s="20"/>
      <c r="AB160" s="20"/>
      <c r="AC160" s="20"/>
      <c r="AD160" s="20"/>
      <c r="AE160" s="20"/>
      <c r="AF160" s="20"/>
      <c r="AG160" s="20"/>
      <c r="AH160" s="20"/>
    </row>
    <row r="161" spans="1:34" ht="16.5" customHeight="1">
      <c r="A161" s="20"/>
      <c r="B161" s="25"/>
      <c r="C161" s="25"/>
      <c r="D161" s="20"/>
      <c r="E161" s="20"/>
      <c r="F161" s="20"/>
      <c r="G161" s="20"/>
      <c r="H161" s="20"/>
      <c r="I161" s="20"/>
      <c r="J161" s="20"/>
      <c r="K161" s="20"/>
      <c r="L161" s="20"/>
      <c r="M161" s="190"/>
      <c r="N161" s="190"/>
      <c r="O161" s="20"/>
      <c r="P161" s="20"/>
      <c r="Q161" s="20"/>
      <c r="R161" s="20"/>
      <c r="S161" s="20"/>
      <c r="T161" s="20"/>
      <c r="U161" s="20"/>
      <c r="V161" s="20"/>
      <c r="W161" s="20"/>
      <c r="X161" s="20"/>
      <c r="Y161" s="20"/>
      <c r="Z161" s="20"/>
      <c r="AA161" s="20"/>
      <c r="AB161" s="20"/>
      <c r="AC161" s="20"/>
      <c r="AD161" s="20"/>
      <c r="AE161" s="20"/>
      <c r="AF161" s="20"/>
      <c r="AG161" s="20"/>
      <c r="AH161" s="20"/>
    </row>
    <row r="162" spans="1:34" ht="16.5" customHeight="1">
      <c r="A162" s="20"/>
      <c r="B162" s="25"/>
      <c r="C162" s="25"/>
      <c r="D162" s="20"/>
      <c r="E162" s="20"/>
      <c r="F162" s="20"/>
      <c r="G162" s="20"/>
      <c r="H162" s="20"/>
      <c r="I162" s="20"/>
      <c r="J162" s="20"/>
      <c r="K162" s="20"/>
      <c r="L162" s="20"/>
      <c r="M162" s="190"/>
      <c r="N162" s="190"/>
      <c r="O162" s="20"/>
      <c r="P162" s="20"/>
      <c r="Q162" s="20"/>
      <c r="R162" s="20"/>
      <c r="S162" s="20"/>
      <c r="T162" s="20"/>
      <c r="U162" s="20"/>
      <c r="V162" s="20"/>
      <c r="W162" s="20"/>
      <c r="X162" s="20"/>
      <c r="Y162" s="20"/>
      <c r="Z162" s="20"/>
      <c r="AA162" s="20"/>
      <c r="AB162" s="20"/>
      <c r="AC162" s="20"/>
      <c r="AD162" s="20"/>
      <c r="AE162" s="20"/>
      <c r="AF162" s="20"/>
      <c r="AG162" s="20"/>
      <c r="AH162" s="20"/>
    </row>
    <row r="163" spans="1:34" ht="16.5" customHeight="1">
      <c r="A163" s="20"/>
      <c r="B163" s="25"/>
      <c r="C163" s="25"/>
      <c r="D163" s="20"/>
      <c r="E163" s="20"/>
      <c r="F163" s="20"/>
      <c r="G163" s="20"/>
      <c r="H163" s="20"/>
      <c r="I163" s="20"/>
      <c r="J163" s="20"/>
      <c r="K163" s="20"/>
      <c r="L163" s="20"/>
      <c r="M163" s="190"/>
      <c r="N163" s="190"/>
      <c r="O163" s="20"/>
      <c r="P163" s="20"/>
      <c r="Q163" s="20"/>
      <c r="R163" s="20"/>
      <c r="S163" s="20"/>
      <c r="T163" s="20"/>
      <c r="U163" s="20"/>
      <c r="V163" s="20"/>
      <c r="W163" s="20"/>
      <c r="X163" s="20"/>
      <c r="Y163" s="20"/>
      <c r="Z163" s="20"/>
      <c r="AA163" s="20"/>
      <c r="AB163" s="20"/>
      <c r="AC163" s="20"/>
      <c r="AD163" s="20"/>
      <c r="AE163" s="20"/>
      <c r="AF163" s="20"/>
      <c r="AG163" s="20"/>
      <c r="AH163" s="20"/>
    </row>
    <row r="164" spans="1:34" ht="16.5" customHeight="1">
      <c r="A164" s="20"/>
      <c r="B164" s="25"/>
      <c r="C164" s="25"/>
      <c r="D164" s="20"/>
      <c r="E164" s="20"/>
      <c r="F164" s="20"/>
      <c r="G164" s="20"/>
      <c r="H164" s="20"/>
      <c r="I164" s="20"/>
      <c r="J164" s="20"/>
      <c r="K164" s="20"/>
      <c r="L164" s="20"/>
      <c r="M164" s="190"/>
      <c r="N164" s="190"/>
      <c r="O164" s="20"/>
      <c r="P164" s="20"/>
      <c r="Q164" s="20"/>
      <c r="R164" s="20"/>
      <c r="S164" s="20"/>
      <c r="T164" s="20"/>
      <c r="U164" s="20"/>
      <c r="V164" s="20"/>
      <c r="W164" s="20"/>
      <c r="X164" s="20"/>
      <c r="Y164" s="20"/>
      <c r="Z164" s="20"/>
      <c r="AA164" s="20"/>
      <c r="AB164" s="20"/>
      <c r="AC164" s="20"/>
      <c r="AD164" s="20"/>
      <c r="AE164" s="20"/>
      <c r="AF164" s="20"/>
      <c r="AG164" s="20"/>
      <c r="AH164" s="20"/>
    </row>
    <row r="165" spans="1:34" ht="16.5" customHeight="1">
      <c r="A165" s="20"/>
      <c r="B165" s="25"/>
      <c r="C165" s="25"/>
      <c r="D165" s="20"/>
      <c r="E165" s="20"/>
      <c r="F165" s="20"/>
      <c r="G165" s="20"/>
      <c r="H165" s="20"/>
      <c r="I165" s="20"/>
      <c r="J165" s="20"/>
      <c r="K165" s="20"/>
      <c r="L165" s="20"/>
      <c r="M165" s="190"/>
      <c r="N165" s="190"/>
      <c r="O165" s="20"/>
      <c r="P165" s="20"/>
      <c r="Q165" s="20"/>
      <c r="R165" s="20"/>
      <c r="S165" s="20"/>
      <c r="T165" s="20"/>
      <c r="U165" s="20"/>
      <c r="V165" s="20"/>
      <c r="W165" s="20"/>
      <c r="X165" s="20"/>
      <c r="Y165" s="20"/>
      <c r="Z165" s="20"/>
      <c r="AA165" s="20"/>
      <c r="AB165" s="20"/>
      <c r="AC165" s="20"/>
      <c r="AD165" s="20"/>
      <c r="AE165" s="20"/>
      <c r="AF165" s="20"/>
      <c r="AG165" s="20"/>
      <c r="AH165" s="20"/>
    </row>
    <row r="166" spans="1:34" ht="16.5" customHeight="1">
      <c r="A166" s="20"/>
      <c r="B166" s="25"/>
      <c r="C166" s="25"/>
      <c r="D166" s="20"/>
      <c r="E166" s="20"/>
      <c r="F166" s="20"/>
      <c r="G166" s="20"/>
      <c r="H166" s="20"/>
      <c r="I166" s="20"/>
      <c r="J166" s="20"/>
      <c r="K166" s="20"/>
      <c r="L166" s="20"/>
      <c r="M166" s="190"/>
      <c r="N166" s="190"/>
      <c r="O166" s="20"/>
      <c r="P166" s="20"/>
      <c r="Q166" s="20"/>
      <c r="R166" s="20"/>
      <c r="S166" s="20"/>
      <c r="T166" s="20"/>
      <c r="U166" s="20"/>
      <c r="V166" s="20"/>
      <c r="W166" s="20"/>
      <c r="X166" s="20"/>
      <c r="Y166" s="20"/>
      <c r="Z166" s="20"/>
      <c r="AA166" s="20"/>
      <c r="AB166" s="20"/>
      <c r="AC166" s="20"/>
      <c r="AD166" s="20"/>
      <c r="AE166" s="20"/>
      <c r="AF166" s="20"/>
      <c r="AG166" s="20"/>
      <c r="AH166" s="20"/>
    </row>
    <row r="167" spans="1:34" ht="15.75" customHeight="1"/>
    <row r="168" spans="1:34" ht="15.75" customHeight="1"/>
    <row r="169" spans="1:34" ht="15.75" customHeight="1"/>
    <row r="170" spans="1:34" ht="15.75" customHeight="1"/>
    <row r="171" spans="1:34" ht="15.75" customHeight="1"/>
    <row r="172" spans="1:34" ht="15.75" customHeight="1"/>
    <row r="173" spans="1:34" ht="15.75" customHeight="1"/>
    <row r="174" spans="1:34" ht="15.75" customHeight="1"/>
    <row r="175" spans="1:34" ht="15.75" customHeight="1"/>
    <row r="176" spans="1:34"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sheetData>
  <autoFilter ref="A10:AN28" xr:uid="{26B7FB21-95D9-4E21-AD8F-7F8A103FE26F}"/>
  <mergeCells count="37">
    <mergeCell ref="G8:G10"/>
    <mergeCell ref="B8:B10"/>
    <mergeCell ref="C8:C10"/>
    <mergeCell ref="D8:D10"/>
    <mergeCell ref="E8:E10"/>
    <mergeCell ref="F8:F10"/>
    <mergeCell ref="S8:S10"/>
    <mergeCell ref="AD8:AD10"/>
    <mergeCell ref="AE8:AE10"/>
    <mergeCell ref="H8:H10"/>
    <mergeCell ref="I8:L8"/>
    <mergeCell ref="M8:O8"/>
    <mergeCell ref="V8:V10"/>
    <mergeCell ref="W8:X8"/>
    <mergeCell ref="P8:P10"/>
    <mergeCell ref="Q8:Q10"/>
    <mergeCell ref="R8:R10"/>
    <mergeCell ref="I9:I10"/>
    <mergeCell ref="J9:J10"/>
    <mergeCell ref="N9:N10"/>
    <mergeCell ref="O9:O10"/>
    <mergeCell ref="B36:C36"/>
    <mergeCell ref="B31:C31"/>
    <mergeCell ref="AF8:AF10"/>
    <mergeCell ref="K9:K10"/>
    <mergeCell ref="L9:L10"/>
    <mergeCell ref="M9:M10"/>
    <mergeCell ref="AB8:AB10"/>
    <mergeCell ref="AC8:AC10"/>
    <mergeCell ref="AA8:AA10"/>
    <mergeCell ref="T9:T10"/>
    <mergeCell ref="U9:U10"/>
    <mergeCell ref="W9:W10"/>
    <mergeCell ref="X9:X10"/>
    <mergeCell ref="T8:U8"/>
    <mergeCell ref="Y8:Y10"/>
    <mergeCell ref="Z8:Z10"/>
  </mergeCells>
  <pageMargins left="0.511811024" right="0.511811024" top="0.78740157499999996" bottom="0.78740157499999996" header="0.31496062000000002" footer="0.31496062000000002"/>
  <headerFooter>
    <oddFooter>&amp;C_x000D_&amp;1#&amp;"Aptos"&amp;10&amp;K000000 Confidential - Not for Public Consumption or Distribution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45599-0C25-43E4-AC54-583B97B19D08}">
  <dimension ref="B1:BR58"/>
  <sheetViews>
    <sheetView showGridLines="0" topLeftCell="A26" zoomScale="80" zoomScaleNormal="80" workbookViewId="0">
      <selection activeCell="D52" sqref="D52"/>
    </sheetView>
  </sheetViews>
  <sheetFormatPr defaultColWidth="9.140625" defaultRowHeight="15"/>
  <cols>
    <col min="1" max="1" width="1.5703125" style="634" customWidth="1"/>
    <col min="2" max="3" width="16.7109375" style="634" customWidth="1"/>
    <col min="4" max="4" width="16.42578125" style="634" customWidth="1"/>
    <col min="5" max="5" width="15.7109375" style="634" customWidth="1"/>
    <col min="6" max="7" width="11" style="634" hidden="1" customWidth="1"/>
    <col min="8" max="8" width="7.42578125" style="634" customWidth="1"/>
    <col min="9" max="9" width="12" style="634" customWidth="1"/>
    <col min="10" max="10" width="18.42578125" style="634" customWidth="1"/>
    <col min="11" max="11" width="33.28515625" style="634" customWidth="1"/>
    <col min="12" max="12" width="16" style="634" bestFit="1" customWidth="1"/>
    <col min="13" max="13" width="17.5703125" style="634" customWidth="1"/>
    <col min="14" max="14" width="20.28515625" style="634" customWidth="1"/>
    <col min="15" max="15" width="20.85546875" style="634" customWidth="1"/>
    <col min="16" max="16" width="13.140625" style="634" customWidth="1"/>
    <col min="17" max="17" width="17.42578125" style="634" customWidth="1"/>
    <col min="18" max="18" width="16" style="634" customWidth="1"/>
    <col min="19" max="19" width="13.85546875" style="634" customWidth="1"/>
    <col min="20" max="20" width="21.5703125" style="634" customWidth="1"/>
    <col min="21" max="21" width="14.42578125" style="634" bestFit="1" customWidth="1"/>
    <col min="22" max="22" width="13.85546875" style="634" customWidth="1"/>
    <col min="23" max="23" width="13.5703125" style="634" bestFit="1" customWidth="1"/>
    <col min="24" max="24" width="15.140625" style="634" hidden="1" customWidth="1"/>
    <col min="25" max="25" width="21.140625" style="634" hidden="1" customWidth="1"/>
    <col min="26" max="26" width="13.42578125" style="634" hidden="1" customWidth="1"/>
    <col min="27" max="27" width="10.85546875" style="635" customWidth="1"/>
    <col min="28" max="28" width="19" style="635" bestFit="1" customWidth="1"/>
    <col min="29" max="29" width="9" style="634" customWidth="1"/>
    <col min="30" max="30" width="14.140625" style="636" hidden="1" customWidth="1"/>
    <col min="31" max="31" width="12" style="637" hidden="1" customWidth="1"/>
    <col min="32" max="32" width="11.85546875" style="635" bestFit="1" customWidth="1"/>
    <col min="33" max="33" width="13.140625" style="635" hidden="1" customWidth="1"/>
    <col min="34" max="34" width="17.42578125" style="635" bestFit="1" customWidth="1"/>
    <col min="35" max="35" width="15.5703125" style="635" customWidth="1"/>
    <col min="36" max="36" width="21.140625" style="635" customWidth="1"/>
    <col min="37" max="38" width="19.28515625" style="635" customWidth="1"/>
    <col min="39" max="39" width="10" style="634" customWidth="1"/>
    <col min="40" max="41" width="36.85546875" style="638" hidden="1" customWidth="1"/>
    <col min="42" max="42" width="22.7109375" style="634" customWidth="1"/>
    <col min="43" max="43" width="18" style="634" customWidth="1"/>
    <col min="44" max="16384" width="9.140625" style="634"/>
  </cols>
  <sheetData>
    <row r="1" spans="2:43" ht="18.75">
      <c r="B1" s="633"/>
      <c r="C1" s="633"/>
      <c r="D1" s="633"/>
      <c r="E1" s="633"/>
      <c r="F1" s="633"/>
      <c r="G1" s="633"/>
      <c r="H1" s="633"/>
      <c r="I1" s="633"/>
      <c r="J1" s="633"/>
      <c r="K1" s="633"/>
    </row>
    <row r="2" spans="2:43" ht="23.25">
      <c r="B2" s="639" t="s">
        <v>594</v>
      </c>
      <c r="C2" s="639"/>
      <c r="D2" s="639"/>
      <c r="E2" s="639"/>
      <c r="G2" s="639"/>
      <c r="H2" s="639"/>
      <c r="I2" s="639"/>
      <c r="J2" s="639"/>
      <c r="K2" s="639"/>
    </row>
    <row r="3" spans="2:43">
      <c r="B3" s="640"/>
      <c r="C3" s="640"/>
      <c r="D3" s="641"/>
      <c r="G3" s="641"/>
      <c r="H3" s="641"/>
      <c r="I3" s="641"/>
      <c r="J3" s="641"/>
      <c r="K3" s="642"/>
    </row>
    <row r="4" spans="2:43">
      <c r="B4" s="640" t="str">
        <f>RESUMO!C5</f>
        <v xml:space="preserve">MINISTÉRIO DA EDUCAÇÃO </v>
      </c>
      <c r="C4" s="640"/>
      <c r="D4" s="641"/>
      <c r="G4" s="641"/>
      <c r="H4" s="641"/>
      <c r="I4" s="641"/>
      <c r="J4" s="641"/>
      <c r="K4" s="642"/>
      <c r="AG4" s="643"/>
    </row>
    <row r="5" spans="2:43">
      <c r="B5" s="640" t="str">
        <f>RESUMO!C6</f>
        <v>FIES 2026</v>
      </c>
      <c r="C5" s="640"/>
      <c r="D5" s="641"/>
      <c r="G5" s="641"/>
      <c r="H5" s="641"/>
      <c r="I5" s="641"/>
      <c r="J5" s="641"/>
      <c r="K5" s="642"/>
      <c r="AD5" s="644"/>
    </row>
    <row r="6" spans="2:43">
      <c r="B6" s="640" t="str">
        <f>RESUMO!C7</f>
        <v>JULHO DE 2026</v>
      </c>
      <c r="C6" s="640"/>
      <c r="D6" s="645"/>
      <c r="G6" s="641"/>
      <c r="H6" s="641"/>
      <c r="I6" s="641"/>
      <c r="J6" s="641"/>
      <c r="K6" s="642"/>
    </row>
    <row r="7" spans="2:43">
      <c r="B7" s="640"/>
      <c r="C7" s="640"/>
      <c r="D7" s="641"/>
      <c r="E7" s="641"/>
      <c r="G7" s="641"/>
      <c r="H7" s="641"/>
      <c r="I7" s="641"/>
      <c r="J7" s="641"/>
      <c r="K7" s="641"/>
    </row>
    <row r="8" spans="2:43">
      <c r="F8" s="646"/>
    </row>
    <row r="9" spans="2:43" s="647" customFormat="1" ht="15.75" customHeight="1">
      <c r="B9" s="881" t="s">
        <v>91</v>
      </c>
      <c r="C9" s="892" t="s">
        <v>413</v>
      </c>
      <c r="D9" s="892" t="s">
        <v>595</v>
      </c>
      <c r="E9" s="881" t="s">
        <v>596</v>
      </c>
      <c r="F9" s="881" t="s">
        <v>316</v>
      </c>
      <c r="G9" s="900" t="s">
        <v>597</v>
      </c>
      <c r="H9" s="902" t="s">
        <v>65</v>
      </c>
      <c r="I9" s="904" t="s">
        <v>21</v>
      </c>
      <c r="J9" s="892" t="s">
        <v>598</v>
      </c>
      <c r="K9" s="892" t="s">
        <v>599</v>
      </c>
      <c r="L9" s="878" t="s">
        <v>12</v>
      </c>
      <c r="M9" s="878" t="s">
        <v>600</v>
      </c>
      <c r="N9" s="896" t="s">
        <v>601</v>
      </c>
      <c r="O9" s="878" t="s">
        <v>602</v>
      </c>
      <c r="P9" s="878" t="s">
        <v>603</v>
      </c>
      <c r="Q9" s="878" t="s">
        <v>604</v>
      </c>
      <c r="R9" s="896" t="s">
        <v>605</v>
      </c>
      <c r="S9" s="896" t="s">
        <v>606</v>
      </c>
      <c r="T9" s="897" t="s">
        <v>4</v>
      </c>
      <c r="U9" s="894" t="s">
        <v>607</v>
      </c>
      <c r="V9" s="894" t="s">
        <v>608</v>
      </c>
      <c r="W9" s="894" t="s">
        <v>116</v>
      </c>
      <c r="X9" s="894" t="s">
        <v>609</v>
      </c>
      <c r="Y9" s="894" t="s">
        <v>610</v>
      </c>
      <c r="Z9" s="878" t="s">
        <v>611</v>
      </c>
      <c r="AA9" s="879" t="s">
        <v>13</v>
      </c>
      <c r="AB9" s="880"/>
      <c r="AC9" s="881" t="s">
        <v>612</v>
      </c>
      <c r="AD9" s="879" t="s">
        <v>613</v>
      </c>
      <c r="AE9" s="880"/>
      <c r="AF9" s="883" t="s">
        <v>54</v>
      </c>
      <c r="AG9" s="884"/>
      <c r="AH9" s="885"/>
      <c r="AI9" s="886" t="s">
        <v>614</v>
      </c>
      <c r="AJ9" s="888" t="s">
        <v>615</v>
      </c>
      <c r="AK9" s="890" t="s">
        <v>616</v>
      </c>
      <c r="AL9" s="890" t="s">
        <v>617</v>
      </c>
      <c r="AM9" s="892" t="s">
        <v>618</v>
      </c>
      <c r="AN9" s="877" t="s">
        <v>619</v>
      </c>
      <c r="AO9" s="877" t="s">
        <v>620</v>
      </c>
    </row>
    <row r="10" spans="2:43" s="647" customFormat="1" ht="36">
      <c r="B10" s="893"/>
      <c r="C10" s="899"/>
      <c r="D10" s="899"/>
      <c r="E10" s="893"/>
      <c r="F10" s="893"/>
      <c r="G10" s="901"/>
      <c r="H10" s="903"/>
      <c r="I10" s="905"/>
      <c r="J10" s="899"/>
      <c r="K10" s="899"/>
      <c r="L10" s="878"/>
      <c r="M10" s="878"/>
      <c r="N10" s="896"/>
      <c r="O10" s="878"/>
      <c r="P10" s="878"/>
      <c r="Q10" s="878"/>
      <c r="R10" s="896"/>
      <c r="S10" s="896"/>
      <c r="T10" s="898"/>
      <c r="U10" s="895"/>
      <c r="V10" s="895"/>
      <c r="W10" s="895"/>
      <c r="X10" s="895"/>
      <c r="Y10" s="895"/>
      <c r="Z10" s="878"/>
      <c r="AA10" s="648" t="s">
        <v>62</v>
      </c>
      <c r="AB10" s="649" t="s">
        <v>53</v>
      </c>
      <c r="AC10" s="882"/>
      <c r="AD10" s="650" t="s">
        <v>621</v>
      </c>
      <c r="AE10" s="651" t="s">
        <v>622</v>
      </c>
      <c r="AF10" s="649" t="s">
        <v>62</v>
      </c>
      <c r="AG10" s="652" t="s">
        <v>613</v>
      </c>
      <c r="AH10" s="653" t="s">
        <v>53</v>
      </c>
      <c r="AI10" s="887"/>
      <c r="AJ10" s="889"/>
      <c r="AK10" s="891"/>
      <c r="AL10" s="891"/>
      <c r="AM10" s="893"/>
      <c r="AN10" s="877"/>
      <c r="AO10" s="877"/>
    </row>
    <row r="11" spans="2:43" ht="51" customHeight="1">
      <c r="B11" s="654" t="s">
        <v>315</v>
      </c>
      <c r="C11" s="655" t="s">
        <v>623</v>
      </c>
      <c r="D11" s="656">
        <v>9424</v>
      </c>
      <c r="E11" s="656" t="s">
        <v>624</v>
      </c>
      <c r="F11" s="656"/>
      <c r="G11" s="656"/>
      <c r="H11" s="656" t="s">
        <v>625</v>
      </c>
      <c r="I11" s="656" t="s">
        <v>308</v>
      </c>
      <c r="J11" s="656" t="s">
        <v>239</v>
      </c>
      <c r="K11" s="656" t="s">
        <v>626</v>
      </c>
      <c r="L11" s="657" t="s">
        <v>627</v>
      </c>
      <c r="M11" s="657"/>
      <c r="N11" s="685" t="s">
        <v>696</v>
      </c>
      <c r="O11" s="685" t="s">
        <v>695</v>
      </c>
      <c r="P11" s="657" t="s">
        <v>630</v>
      </c>
      <c r="Q11" s="657" t="s">
        <v>631</v>
      </c>
      <c r="R11" s="657" t="s">
        <v>631</v>
      </c>
      <c r="S11" s="658" t="s">
        <v>631</v>
      </c>
      <c r="T11" s="659" t="s">
        <v>632</v>
      </c>
      <c r="U11" s="660">
        <v>128000</v>
      </c>
      <c r="V11" s="661">
        <f>U11+AE11</f>
        <v>128000</v>
      </c>
      <c r="W11" s="662" t="s">
        <v>694</v>
      </c>
      <c r="X11" s="661"/>
      <c r="Y11" s="663"/>
      <c r="Z11" s="661"/>
      <c r="AA11" s="664">
        <v>2</v>
      </c>
      <c r="AB11" s="665">
        <f>U11*AA11</f>
        <v>256000</v>
      </c>
      <c r="AC11" s="666">
        <v>0</v>
      </c>
      <c r="AD11" s="667"/>
      <c r="AE11" s="668"/>
      <c r="AF11" s="664">
        <f>AA11*(1-AC11)</f>
        <v>2</v>
      </c>
      <c r="AG11" s="669"/>
      <c r="AH11" s="664">
        <f>U11*AF11</f>
        <v>256000</v>
      </c>
      <c r="AI11" s="665">
        <f>IF(OR(B11="META",B11="GOOGLE BRASIL"),AH11*13%,0)</f>
        <v>33280</v>
      </c>
      <c r="AJ11" s="665">
        <f>IF(OR(B11="META",B11="GOOGLE BRASIL"),AH11+AI11,AH11*0.95)</f>
        <v>289280</v>
      </c>
      <c r="AK11" s="665">
        <f>IF(OR(B11="META",B11="FACEBOOK",B11="INSTAGRAN"),AH11*0.8785,0)</f>
        <v>224896</v>
      </c>
      <c r="AL11" s="665">
        <f>IF(OR(B11="META",B11="FACEBOOK",B11="INSTAGRAN"),AH11*0.1215,0)</f>
        <v>31104</v>
      </c>
      <c r="AM11" s="655"/>
      <c r="AN11" s="670"/>
      <c r="AO11" s="670"/>
      <c r="AP11" s="671"/>
    </row>
    <row r="12" spans="2:43">
      <c r="B12" s="672"/>
      <c r="C12" s="672"/>
      <c r="D12" s="672"/>
      <c r="E12" s="673"/>
      <c r="F12" s="673"/>
      <c r="G12" s="672"/>
      <c r="H12" s="672"/>
      <c r="I12" s="672"/>
      <c r="J12" s="672"/>
      <c r="K12" s="672"/>
      <c r="L12" s="672"/>
      <c r="M12" s="672"/>
      <c r="N12" s="672"/>
      <c r="O12" s="672"/>
      <c r="P12" s="672"/>
      <c r="Q12" s="672"/>
      <c r="R12" s="672"/>
      <c r="S12" s="672"/>
      <c r="T12" s="672"/>
      <c r="U12" s="674">
        <f>SUBTOTAL(9,U10:U11)</f>
        <v>128000</v>
      </c>
      <c r="V12" s="674">
        <f>SUBTOTAL(9,V10:V11)</f>
        <v>128000</v>
      </c>
      <c r="W12" s="674"/>
      <c r="X12" s="674"/>
      <c r="Y12" s="674"/>
      <c r="Z12" s="674"/>
      <c r="AA12" s="675"/>
      <c r="AB12" s="676">
        <f>SUBTOTAL(9,AB10:AB11)</f>
        <v>256000</v>
      </c>
      <c r="AC12" s="677"/>
      <c r="AD12" s="678"/>
      <c r="AE12" s="679"/>
      <c r="AF12" s="675"/>
      <c r="AG12" s="680"/>
      <c r="AH12" s="676">
        <f>SUBTOTAL(9,AH10:AH11)</f>
        <v>256000</v>
      </c>
      <c r="AI12" s="675"/>
      <c r="AJ12" s="676">
        <f>SUBTOTAL(9,AJ10:AJ11)</f>
        <v>289280</v>
      </c>
      <c r="AK12" s="675"/>
      <c r="AL12" s="675"/>
      <c r="AM12" s="681">
        <f>AH12/$AH$32</f>
        <v>0.13960857990275913</v>
      </c>
      <c r="AN12" s="682"/>
      <c r="AO12" s="682"/>
      <c r="AP12" s="671"/>
    </row>
    <row r="13" spans="2:43" ht="63.75" customHeight="1">
      <c r="B13" s="683" t="s">
        <v>314</v>
      </c>
      <c r="C13" s="655" t="s">
        <v>633</v>
      </c>
      <c r="D13" s="656">
        <v>73732</v>
      </c>
      <c r="E13" s="684" t="s">
        <v>624</v>
      </c>
      <c r="F13" s="684"/>
      <c r="G13" s="684"/>
      <c r="H13" s="684" t="s">
        <v>625</v>
      </c>
      <c r="I13" s="684" t="s">
        <v>308</v>
      </c>
      <c r="J13" s="684" t="s">
        <v>240</v>
      </c>
      <c r="K13" s="684" t="s">
        <v>634</v>
      </c>
      <c r="L13" s="685" t="s">
        <v>635</v>
      </c>
      <c r="M13" s="685"/>
      <c r="N13" s="685" t="s">
        <v>696</v>
      </c>
      <c r="O13" s="685" t="s">
        <v>695</v>
      </c>
      <c r="P13" s="685" t="s">
        <v>630</v>
      </c>
      <c r="Q13" s="685" t="s">
        <v>631</v>
      </c>
      <c r="R13" s="685" t="s">
        <v>631</v>
      </c>
      <c r="S13" s="686" t="s">
        <v>631</v>
      </c>
      <c r="T13" s="659" t="s">
        <v>632</v>
      </c>
      <c r="U13" s="687">
        <v>171874.99999999953</v>
      </c>
      <c r="V13" s="688">
        <f>U13+AE13</f>
        <v>171874.99999999953</v>
      </c>
      <c r="W13" s="662" t="s">
        <v>694</v>
      </c>
      <c r="X13" s="688"/>
      <c r="Y13" s="689"/>
      <c r="Z13" s="688"/>
      <c r="AA13" s="690">
        <v>1.2</v>
      </c>
      <c r="AB13" s="691">
        <f>U13*AA13</f>
        <v>206249.99999999945</v>
      </c>
      <c r="AC13" s="692">
        <v>0</v>
      </c>
      <c r="AD13" s="689"/>
      <c r="AE13" s="693"/>
      <c r="AF13" s="694">
        <f>AA13*(1-AC13)</f>
        <v>1.2</v>
      </c>
      <c r="AG13" s="695"/>
      <c r="AH13" s="664">
        <f>U13*AF13</f>
        <v>206249.99999999945</v>
      </c>
      <c r="AI13" s="691">
        <f>IF(OR(B13="META",B13="GOOGLE BRASIL"),AH13*13%,0)</f>
        <v>0</v>
      </c>
      <c r="AJ13" s="691">
        <f>IF(OR(B13="META",B13="GOOGLE BRASIL"),AH13+AI13,AH13*0.95)</f>
        <v>195937.49999999948</v>
      </c>
      <c r="AK13" s="691">
        <f>IF(OR(B13="META",B13="FACEBOOK",B13="INSTAGRAN"),AH13*0.8785,0)</f>
        <v>0</v>
      </c>
      <c r="AL13" s="691">
        <f>IF(OR(B13="META",B13="FACEBOOK",B13="INSTAGRAN"),AH13*0.1215,0)</f>
        <v>0</v>
      </c>
      <c r="AM13" s="696"/>
      <c r="AN13" s="697"/>
      <c r="AO13" s="697"/>
      <c r="AP13" s="671"/>
    </row>
    <row r="14" spans="2:43">
      <c r="B14" s="672" t="s">
        <v>636</v>
      </c>
      <c r="C14" s="672"/>
      <c r="D14" s="672"/>
      <c r="E14" s="673"/>
      <c r="F14" s="673"/>
      <c r="G14" s="672"/>
      <c r="H14" s="672"/>
      <c r="I14" s="672"/>
      <c r="J14" s="672"/>
      <c r="K14" s="672"/>
      <c r="L14" s="672"/>
      <c r="M14" s="672"/>
      <c r="N14" s="672"/>
      <c r="O14" s="672"/>
      <c r="P14" s="672"/>
      <c r="Q14" s="672"/>
      <c r="R14" s="672"/>
      <c r="S14" s="672"/>
      <c r="T14" s="672"/>
      <c r="U14" s="674">
        <f>SUBTOTAL(9,U13:U13)</f>
        <v>171874.99999999953</v>
      </c>
      <c r="V14" s="674">
        <f>SUBTOTAL(9,V13:V13)</f>
        <v>171874.99999999953</v>
      </c>
      <c r="W14" s="674"/>
      <c r="X14" s="674"/>
      <c r="Y14" s="674"/>
      <c r="Z14" s="674"/>
      <c r="AA14" s="675"/>
      <c r="AB14" s="676">
        <f>SUBTOTAL(9,AB13:AB13)</f>
        <v>206249.99999999945</v>
      </c>
      <c r="AC14" s="677"/>
      <c r="AD14" s="678"/>
      <c r="AE14" s="679"/>
      <c r="AF14" s="675"/>
      <c r="AG14" s="680"/>
      <c r="AH14" s="676">
        <f>SUBTOTAL(9,AH13:AH13)</f>
        <v>206249.99999999945</v>
      </c>
      <c r="AI14" s="675"/>
      <c r="AJ14" s="676">
        <f>SUBTOTAL(9,AJ13:AJ13)</f>
        <v>195937.49999999948</v>
      </c>
      <c r="AK14" s="675"/>
      <c r="AL14" s="675"/>
      <c r="AM14" s="681">
        <f>AH14/$AH$32</f>
        <v>0.11247761564431247</v>
      </c>
      <c r="AN14" s="682"/>
      <c r="AO14" s="682"/>
      <c r="AP14" s="671"/>
    </row>
    <row r="15" spans="2:43" ht="70.5" customHeight="1">
      <c r="B15" s="698" t="s">
        <v>637</v>
      </c>
      <c r="C15" s="655" t="s">
        <v>638</v>
      </c>
      <c r="D15" s="699">
        <v>82904</v>
      </c>
      <c r="E15" s="700" t="s">
        <v>624</v>
      </c>
      <c r="F15" s="700"/>
      <c r="G15" s="700"/>
      <c r="H15" s="700" t="s">
        <v>625</v>
      </c>
      <c r="I15" s="700" t="s">
        <v>308</v>
      </c>
      <c r="J15" s="701" t="s">
        <v>313</v>
      </c>
      <c r="K15" s="700" t="s">
        <v>639</v>
      </c>
      <c r="L15" s="662" t="s">
        <v>640</v>
      </c>
      <c r="M15" s="662" t="s">
        <v>641</v>
      </c>
      <c r="N15" s="662" t="s">
        <v>642</v>
      </c>
      <c r="O15" s="702" t="s">
        <v>643</v>
      </c>
      <c r="P15" s="662" t="s">
        <v>644</v>
      </c>
      <c r="Q15" s="662" t="s">
        <v>631</v>
      </c>
      <c r="R15" s="662" t="s">
        <v>631</v>
      </c>
      <c r="S15" s="703" t="s">
        <v>631</v>
      </c>
      <c r="T15" s="659" t="s">
        <v>632</v>
      </c>
      <c r="U15" s="704">
        <v>2002561</v>
      </c>
      <c r="V15" s="705">
        <f>U15+AE15</f>
        <v>2002561</v>
      </c>
      <c r="W15" s="662" t="s">
        <v>99</v>
      </c>
      <c r="X15" s="705"/>
      <c r="Y15" s="706"/>
      <c r="Z15" s="705"/>
      <c r="AA15" s="707">
        <v>110</v>
      </c>
      <c r="AB15" s="708">
        <f>U15*AA15/1000</f>
        <v>220281.71</v>
      </c>
      <c r="AC15" s="709">
        <v>0.2</v>
      </c>
      <c r="AD15" s="710"/>
      <c r="AE15" s="711"/>
      <c r="AF15" s="707">
        <f>AA15*(1-AC15)</f>
        <v>88</v>
      </c>
      <c r="AG15" s="712"/>
      <c r="AH15" s="707">
        <f>AF15*U15/1000+(AG15)</f>
        <v>176225.36799999999</v>
      </c>
      <c r="AI15" s="708">
        <f>IF(OR(B15="META",B15="GOOGLE BRASIL"),AH15*13%,0)</f>
        <v>0</v>
      </c>
      <c r="AJ15" s="708">
        <f>IF(OR(B15="META",B15="GOOGLE BRASIL"),AH15+AI15,AH15*0.95)</f>
        <v>167414.09959999999</v>
      </c>
      <c r="AK15" s="708">
        <f>IF(OR(B15="META",B15="FACEBOOK",B15="INSTAGRAN"),AH15*0.8785,0)</f>
        <v>0</v>
      </c>
      <c r="AL15" s="708">
        <f>IF(OR(B15="META",B15="FACEBOOK",B15="INSTAGRAN"),AH15*0.1215,0)</f>
        <v>0</v>
      </c>
      <c r="AM15" s="713"/>
      <c r="AN15" s="714"/>
      <c r="AO15" s="714"/>
      <c r="AP15" s="671"/>
      <c r="AQ15" s="715"/>
    </row>
    <row r="16" spans="2:43" ht="70.5" customHeight="1">
      <c r="B16" s="713" t="s">
        <v>373</v>
      </c>
      <c r="C16" s="655" t="s">
        <v>645</v>
      </c>
      <c r="D16" s="656">
        <v>105049</v>
      </c>
      <c r="E16" s="700" t="s">
        <v>624</v>
      </c>
      <c r="F16" s="700"/>
      <c r="G16" s="700"/>
      <c r="H16" s="700" t="s">
        <v>625</v>
      </c>
      <c r="I16" s="700" t="s">
        <v>308</v>
      </c>
      <c r="J16" s="701" t="s">
        <v>313</v>
      </c>
      <c r="K16" s="700" t="s">
        <v>639</v>
      </c>
      <c r="L16" s="662" t="s">
        <v>640</v>
      </c>
      <c r="M16" s="716" t="s">
        <v>646</v>
      </c>
      <c r="N16" s="662" t="s">
        <v>642</v>
      </c>
      <c r="O16" s="702" t="s">
        <v>643</v>
      </c>
      <c r="P16" s="662" t="s">
        <v>644</v>
      </c>
      <c r="Q16" s="662" t="s">
        <v>631</v>
      </c>
      <c r="R16" s="662" t="s">
        <v>631</v>
      </c>
      <c r="S16" s="703" t="s">
        <v>631</v>
      </c>
      <c r="T16" s="659" t="s">
        <v>632</v>
      </c>
      <c r="U16" s="704">
        <v>2351617</v>
      </c>
      <c r="V16" s="705">
        <f>U16+AE16</f>
        <v>2351617</v>
      </c>
      <c r="W16" s="662" t="s">
        <v>99</v>
      </c>
      <c r="X16" s="705"/>
      <c r="Y16" s="706"/>
      <c r="Z16" s="705"/>
      <c r="AA16" s="707">
        <v>137.12</v>
      </c>
      <c r="AB16" s="708">
        <f>U16*AA16/1000</f>
        <v>322453.72304000001</v>
      </c>
      <c r="AC16" s="709">
        <v>0.55000000000000004</v>
      </c>
      <c r="AD16" s="710"/>
      <c r="AE16" s="711"/>
      <c r="AF16" s="707">
        <f>AA16*(1-AC16)</f>
        <v>61.703999999999994</v>
      </c>
      <c r="AG16" s="712"/>
      <c r="AH16" s="707">
        <f>AF16*U16/1000+(AG16)</f>
        <v>145104.17536799997</v>
      </c>
      <c r="AI16" s="708">
        <f>IF(OR(B16="META",B16="GOOGLE BRASIL"),AH16*13%,0)</f>
        <v>0</v>
      </c>
      <c r="AJ16" s="708">
        <f>IF(OR(B16="META",B16="GOOGLE BRASIL"),AH16+AI16,AH16*0.95)</f>
        <v>137848.96659959995</v>
      </c>
      <c r="AK16" s="708">
        <f>IF(OR(B16="META",B16="FACEBOOK",B16="INSTAGRAN"),AH16*0.8785,0)</f>
        <v>0</v>
      </c>
      <c r="AL16" s="708">
        <f>IF(OR(B16="META",B16="FACEBOOK",B16="INSTAGRAN"),AH16*0.1215,0)</f>
        <v>0</v>
      </c>
      <c r="AM16" s="713"/>
      <c r="AN16" s="714"/>
      <c r="AO16" s="714"/>
      <c r="AP16" s="671"/>
    </row>
    <row r="17" spans="2:70" ht="63" customHeight="1">
      <c r="B17" s="717" t="s">
        <v>697</v>
      </c>
      <c r="C17" s="718" t="s">
        <v>698</v>
      </c>
      <c r="D17" s="656">
        <v>103498</v>
      </c>
      <c r="E17" s="701" t="s">
        <v>624</v>
      </c>
      <c r="F17" s="701"/>
      <c r="G17" s="701"/>
      <c r="H17" s="701" t="s">
        <v>625</v>
      </c>
      <c r="I17" s="701" t="s">
        <v>308</v>
      </c>
      <c r="J17" s="701" t="s">
        <v>313</v>
      </c>
      <c r="K17" s="701" t="s">
        <v>639</v>
      </c>
      <c r="L17" s="662" t="s">
        <v>640</v>
      </c>
      <c r="M17" s="719" t="s">
        <v>649</v>
      </c>
      <c r="N17" s="662" t="s">
        <v>642</v>
      </c>
      <c r="O17" s="702" t="s">
        <v>643</v>
      </c>
      <c r="P17" s="702" t="s">
        <v>644</v>
      </c>
      <c r="Q17" s="702" t="s">
        <v>631</v>
      </c>
      <c r="R17" s="702" t="s">
        <v>631</v>
      </c>
      <c r="S17" s="720" t="s">
        <v>631</v>
      </c>
      <c r="T17" s="659" t="s">
        <v>632</v>
      </c>
      <c r="U17" s="704">
        <v>750546</v>
      </c>
      <c r="V17" s="721">
        <f t="shared" ref="V17:V18" si="0">U17+AE17</f>
        <v>750546</v>
      </c>
      <c r="W17" s="662" t="s">
        <v>99</v>
      </c>
      <c r="X17" s="721"/>
      <c r="Y17" s="722"/>
      <c r="Z17" s="723"/>
      <c r="AA17" s="724">
        <v>302.08</v>
      </c>
      <c r="AB17" s="708">
        <v>249.62</v>
      </c>
      <c r="AC17" s="725">
        <v>0.36</v>
      </c>
      <c r="AD17" s="726"/>
      <c r="AE17" s="727"/>
      <c r="AF17" s="724">
        <f t="shared" ref="AF17:AF18" si="1">AA17*(1-AC17)</f>
        <v>193.3312</v>
      </c>
      <c r="AG17" s="728"/>
      <c r="AH17" s="724">
        <f t="shared" ref="AH17:AH18" si="2">AF17*U17/1000+(AG17)</f>
        <v>145103.95883519997</v>
      </c>
      <c r="AI17" s="708">
        <f t="shared" ref="AI17:AI18" si="3">IF(OR(B17="META",B17="GOOGLE BRASIL"),AH17*13%,0)</f>
        <v>0</v>
      </c>
      <c r="AJ17" s="708">
        <f t="shared" ref="AJ17:AJ18" si="4">IF(OR(B17="META",B17="GOOGLE BRASIL"),AH17+AI17,AH17*0.95)</f>
        <v>137848.76089343996</v>
      </c>
      <c r="AK17" s="708">
        <f t="shared" ref="AK17:AK18" si="5">IF(OR(B17="META",B17="FACEBOOK",B17="INSTAGRAN"),AH17*0.8785,0)</f>
        <v>0</v>
      </c>
      <c r="AL17" s="708">
        <f t="shared" ref="AL17:AL18" si="6">IF(OR(B17="META",B17="FACEBOOK",B17="INSTAGRAN"),AH17*0.1215,0)</f>
        <v>0</v>
      </c>
      <c r="AM17" s="717"/>
      <c r="AN17" s="729"/>
      <c r="AO17" s="729"/>
      <c r="AP17" s="671"/>
      <c r="AQ17" s="730"/>
    </row>
    <row r="18" spans="2:70" ht="63" customHeight="1">
      <c r="B18" s="717" t="s">
        <v>650</v>
      </c>
      <c r="C18" s="718" t="s">
        <v>648</v>
      </c>
      <c r="D18" s="656">
        <v>89383</v>
      </c>
      <c r="E18" s="701" t="s">
        <v>624</v>
      </c>
      <c r="F18" s="701"/>
      <c r="G18" s="701"/>
      <c r="H18" s="701" t="s">
        <v>625</v>
      </c>
      <c r="I18" s="701" t="s">
        <v>308</v>
      </c>
      <c r="J18" s="701" t="s">
        <v>313</v>
      </c>
      <c r="K18" s="701" t="s">
        <v>639</v>
      </c>
      <c r="L18" s="662" t="s">
        <v>640</v>
      </c>
      <c r="M18" s="719" t="s">
        <v>651</v>
      </c>
      <c r="N18" s="662" t="s">
        <v>642</v>
      </c>
      <c r="O18" s="702" t="s">
        <v>643</v>
      </c>
      <c r="P18" s="702" t="s">
        <v>644</v>
      </c>
      <c r="Q18" s="702" t="s">
        <v>631</v>
      </c>
      <c r="R18" s="702" t="s">
        <v>631</v>
      </c>
      <c r="S18" s="720" t="s">
        <v>631</v>
      </c>
      <c r="T18" s="659" t="s">
        <v>632</v>
      </c>
      <c r="U18" s="704">
        <v>3903975</v>
      </c>
      <c r="V18" s="721">
        <f t="shared" si="0"/>
        <v>3903975</v>
      </c>
      <c r="W18" s="662" t="s">
        <v>99</v>
      </c>
      <c r="X18" s="721"/>
      <c r="Y18" s="722"/>
      <c r="Z18" s="723"/>
      <c r="AA18" s="724">
        <v>74</v>
      </c>
      <c r="AB18" s="708">
        <v>249.62</v>
      </c>
      <c r="AC18" s="725">
        <v>0.39</v>
      </c>
      <c r="AD18" s="726"/>
      <c r="AE18" s="727"/>
      <c r="AF18" s="724">
        <f t="shared" si="1"/>
        <v>45.14</v>
      </c>
      <c r="AG18" s="728"/>
      <c r="AH18" s="724">
        <f t="shared" si="2"/>
        <v>176225.43150000001</v>
      </c>
      <c r="AI18" s="708">
        <f t="shared" si="3"/>
        <v>0</v>
      </c>
      <c r="AJ18" s="708">
        <f t="shared" si="4"/>
        <v>167414.15992499999</v>
      </c>
      <c r="AK18" s="708">
        <f t="shared" si="5"/>
        <v>0</v>
      </c>
      <c r="AL18" s="708">
        <f t="shared" si="6"/>
        <v>0</v>
      </c>
      <c r="AM18" s="717"/>
      <c r="AN18" s="729"/>
      <c r="AO18" s="729"/>
      <c r="AP18" s="671"/>
      <c r="AQ18" s="730"/>
    </row>
    <row r="19" spans="2:70">
      <c r="B19" s="672" t="str">
        <f>"TOTAL "&amp;J17</f>
        <v>TOTAL REDE DE CONTEÚDO</v>
      </c>
      <c r="C19" s="672"/>
      <c r="D19" s="672"/>
      <c r="E19" s="673"/>
      <c r="F19" s="673"/>
      <c r="G19" s="672"/>
      <c r="H19" s="672"/>
      <c r="I19" s="672"/>
      <c r="J19" s="672"/>
      <c r="K19" s="672"/>
      <c r="L19" s="672"/>
      <c r="M19" s="672"/>
      <c r="N19" s="672"/>
      <c r="O19" s="672"/>
      <c r="P19" s="672"/>
      <c r="Q19" s="672"/>
      <c r="R19" s="672"/>
      <c r="S19" s="672"/>
      <c r="T19" s="672"/>
      <c r="U19" s="674">
        <f>SUM(U15:U18)</f>
        <v>9008699</v>
      </c>
      <c r="V19" s="674">
        <f>SUM(V15:V18)</f>
        <v>9008699</v>
      </c>
      <c r="W19" s="674"/>
      <c r="X19" s="674"/>
      <c r="Y19" s="674"/>
      <c r="Z19" s="674"/>
      <c r="AA19" s="675"/>
      <c r="AB19" s="676">
        <f>SUM(AB15:AB18)</f>
        <v>543234.67304000002</v>
      </c>
      <c r="AC19" s="677"/>
      <c r="AD19" s="678"/>
      <c r="AE19" s="679"/>
      <c r="AF19" s="675"/>
      <c r="AG19" s="680"/>
      <c r="AH19" s="676">
        <f>SUM(AH15:AH18)</f>
        <v>642658.93370319996</v>
      </c>
      <c r="AI19" s="675"/>
      <c r="AJ19" s="676">
        <f>SUM(AJ15:AJ18)</f>
        <v>610525.98701803992</v>
      </c>
      <c r="AK19" s="675"/>
      <c r="AL19" s="675"/>
      <c r="AM19" s="681">
        <f>AH19/$AH$32</f>
        <v>0.35047148865673894</v>
      </c>
      <c r="AN19" s="682"/>
      <c r="AO19" s="682"/>
      <c r="AP19" s="671"/>
    </row>
    <row r="20" spans="2:70" ht="70.150000000000006" customHeight="1">
      <c r="B20" s="713" t="s">
        <v>652</v>
      </c>
      <c r="C20" s="655" t="s">
        <v>653</v>
      </c>
      <c r="D20" s="656">
        <v>79468</v>
      </c>
      <c r="E20" s="700" t="s">
        <v>624</v>
      </c>
      <c r="F20" s="700"/>
      <c r="G20" s="700"/>
      <c r="H20" s="700" t="s">
        <v>625</v>
      </c>
      <c r="I20" s="700" t="s">
        <v>308</v>
      </c>
      <c r="J20" s="700" t="s">
        <v>312</v>
      </c>
      <c r="K20" s="700" t="s">
        <v>639</v>
      </c>
      <c r="L20" s="662" t="s">
        <v>654</v>
      </c>
      <c r="M20" s="662" t="s">
        <v>655</v>
      </c>
      <c r="N20" s="685" t="s">
        <v>628</v>
      </c>
      <c r="O20" s="685" t="s">
        <v>656</v>
      </c>
      <c r="P20" s="662" t="s">
        <v>644</v>
      </c>
      <c r="Q20" s="662" t="s">
        <v>631</v>
      </c>
      <c r="R20" s="662" t="s">
        <v>631</v>
      </c>
      <c r="S20" s="703" t="s">
        <v>631</v>
      </c>
      <c r="T20" s="659" t="s">
        <v>632</v>
      </c>
      <c r="U20" s="704">
        <v>180000</v>
      </c>
      <c r="V20" s="705">
        <f>U20+AE20</f>
        <v>180000</v>
      </c>
      <c r="W20" s="662" t="s">
        <v>657</v>
      </c>
      <c r="X20" s="705"/>
      <c r="Y20" s="706"/>
      <c r="Z20" s="705"/>
      <c r="AA20" s="707">
        <v>1.2</v>
      </c>
      <c r="AB20" s="708">
        <f>U20*AA20</f>
        <v>216000</v>
      </c>
      <c r="AC20" s="709">
        <v>0.5</v>
      </c>
      <c r="AD20" s="710"/>
      <c r="AE20" s="711"/>
      <c r="AF20" s="707">
        <f>AA20*(1-AC20)</f>
        <v>0.6</v>
      </c>
      <c r="AG20" s="712"/>
      <c r="AH20" s="707">
        <f>AF20*U20+(AG20)</f>
        <v>108000</v>
      </c>
      <c r="AI20" s="708">
        <f>IF(OR(B20="META",B20="GOOGLE BRASIL"),AH20*13%,0)</f>
        <v>0</v>
      </c>
      <c r="AJ20" s="708">
        <f>IF(OR(B20="META",B20="GOOGLE BRASIL"),AH20+AI20,AH20*0.95)</f>
        <v>102600</v>
      </c>
      <c r="AK20" s="708">
        <f>IF(OR(B20="META",B20="FACEBOOK",B20="INSTAGRAN"),AH20*0.8785,0)</f>
        <v>0</v>
      </c>
      <c r="AL20" s="708">
        <f>IF(OR(B20="META",B20="FACEBOOK",B20="INSTAGRAN"),AH20*0.1215,0)</f>
        <v>0</v>
      </c>
      <c r="AM20" s="713"/>
      <c r="AN20" s="714"/>
      <c r="AO20" s="714"/>
      <c r="AP20" s="671"/>
    </row>
    <row r="21" spans="2:70" ht="70.150000000000006" hidden="1" customHeight="1">
      <c r="B21" s="713" t="s">
        <v>658</v>
      </c>
      <c r="C21" s="655" t="s">
        <v>659</v>
      </c>
      <c r="D21" s="656">
        <v>44052</v>
      </c>
      <c r="E21" s="700" t="s">
        <v>624</v>
      </c>
      <c r="F21" s="700"/>
      <c r="G21" s="700"/>
      <c r="H21" s="700" t="s">
        <v>625</v>
      </c>
      <c r="I21" s="700" t="s">
        <v>308</v>
      </c>
      <c r="J21" s="700" t="s">
        <v>312</v>
      </c>
      <c r="K21" s="700" t="s">
        <v>660</v>
      </c>
      <c r="L21" s="662" t="s">
        <v>661</v>
      </c>
      <c r="M21" s="662" t="s">
        <v>662</v>
      </c>
      <c r="N21" s="685" t="s">
        <v>628</v>
      </c>
      <c r="O21" s="685" t="s">
        <v>629</v>
      </c>
      <c r="P21" s="662" t="s">
        <v>644</v>
      </c>
      <c r="Q21" s="662" t="s">
        <v>631</v>
      </c>
      <c r="R21" s="662" t="s">
        <v>631</v>
      </c>
      <c r="S21" s="703" t="s">
        <v>631</v>
      </c>
      <c r="T21" s="659" t="s">
        <v>632</v>
      </c>
      <c r="U21" s="704"/>
      <c r="V21" s="705">
        <f>U21+AE21</f>
        <v>0</v>
      </c>
      <c r="W21" s="662" t="s">
        <v>99</v>
      </c>
      <c r="X21" s="705"/>
      <c r="Y21" s="706"/>
      <c r="Z21" s="705"/>
      <c r="AA21" s="707">
        <v>125</v>
      </c>
      <c r="AB21" s="708">
        <f>U21*AA21/1000</f>
        <v>0</v>
      </c>
      <c r="AC21" s="709">
        <v>0.64</v>
      </c>
      <c r="AD21" s="710"/>
      <c r="AE21" s="711"/>
      <c r="AF21" s="707">
        <f>AA21*(1-AC21)</f>
        <v>45</v>
      </c>
      <c r="AG21" s="712"/>
      <c r="AH21" s="707">
        <f>AF21*U21/1000+(AG21)</f>
        <v>0</v>
      </c>
      <c r="AI21" s="708">
        <f>IF(OR(B21="META",B21="GOOGLE BRASIL"),AH21*13%,0)</f>
        <v>0</v>
      </c>
      <c r="AJ21" s="708">
        <f>IF(OR(B21="META",B21="GOOGLE BRASIL"),AH21+AI21,AH21*0.95)</f>
        <v>0</v>
      </c>
      <c r="AK21" s="708">
        <f>IF(OR(B21="META",B21="FACEBOOK",B21="INSTAGRAN"),AH21*0.8785,0)</f>
        <v>0</v>
      </c>
      <c r="AL21" s="708">
        <f>IF(OR(B21="META",B21="FACEBOOK",B21="INSTAGRAN"),AH21*0.1215,0)</f>
        <v>0</v>
      </c>
      <c r="AM21" s="713"/>
      <c r="AN21" s="714"/>
      <c r="AO21" s="714"/>
      <c r="AP21" s="671"/>
    </row>
    <row r="22" spans="2:70">
      <c r="B22" s="672" t="str">
        <f>"TOTAL "&amp;J20</f>
        <v>TOTAL REDE DE VÍDEO</v>
      </c>
      <c r="C22" s="672"/>
      <c r="D22" s="672"/>
      <c r="E22" s="673"/>
      <c r="F22" s="673"/>
      <c r="G22" s="672"/>
      <c r="H22" s="672"/>
      <c r="I22" s="672"/>
      <c r="J22" s="672"/>
      <c r="K22" s="672"/>
      <c r="L22" s="672"/>
      <c r="M22" s="672"/>
      <c r="N22" s="672"/>
      <c r="O22" s="672"/>
      <c r="P22" s="672"/>
      <c r="Q22" s="672"/>
      <c r="R22" s="672"/>
      <c r="S22" s="672"/>
      <c r="T22" s="672"/>
      <c r="U22" s="674">
        <f>SUBTOTAL(9,U20:U21)</f>
        <v>180000</v>
      </c>
      <c r="V22" s="674">
        <f>SUBTOTAL(9,V20:V21)</f>
        <v>180000</v>
      </c>
      <c r="W22" s="674"/>
      <c r="X22" s="674"/>
      <c r="Y22" s="674"/>
      <c r="Z22" s="674"/>
      <c r="AA22" s="675"/>
      <c r="AB22" s="676">
        <f>SUBTOTAL(9,AB20:AB21)</f>
        <v>216000</v>
      </c>
      <c r="AC22" s="677"/>
      <c r="AD22" s="678"/>
      <c r="AE22" s="679"/>
      <c r="AF22" s="675"/>
      <c r="AG22" s="680"/>
      <c r="AH22" s="676">
        <f>SUBTOTAL(9,AH20:AH21)</f>
        <v>108000</v>
      </c>
      <c r="AI22" s="675"/>
      <c r="AJ22" s="676">
        <f>SUBTOTAL(9,AJ20:AJ21)</f>
        <v>102600</v>
      </c>
      <c r="AK22" s="675"/>
      <c r="AL22" s="675"/>
      <c r="AM22" s="681">
        <f>AH22/$AH$32</f>
        <v>5.8897369646476502E-2</v>
      </c>
      <c r="AN22" s="682"/>
      <c r="AO22" s="682"/>
      <c r="AP22" s="671"/>
    </row>
    <row r="23" spans="2:70" ht="66" customHeight="1">
      <c r="B23" s="696" t="s">
        <v>663</v>
      </c>
      <c r="C23" s="655" t="s">
        <v>664</v>
      </c>
      <c r="D23" s="656">
        <v>51260</v>
      </c>
      <c r="E23" s="684" t="s">
        <v>624</v>
      </c>
      <c r="F23" s="684"/>
      <c r="G23" s="684"/>
      <c r="H23" s="684" t="s">
        <v>625</v>
      </c>
      <c r="I23" s="684" t="s">
        <v>308</v>
      </c>
      <c r="J23" s="684" t="s">
        <v>310</v>
      </c>
      <c r="K23" s="684" t="s">
        <v>639</v>
      </c>
      <c r="L23" s="685" t="s">
        <v>665</v>
      </c>
      <c r="M23" s="685" t="s">
        <v>666</v>
      </c>
      <c r="N23" s="662" t="s">
        <v>642</v>
      </c>
      <c r="O23" s="702" t="s">
        <v>643</v>
      </c>
      <c r="P23" s="685" t="s">
        <v>644</v>
      </c>
      <c r="Q23" s="685" t="s">
        <v>631</v>
      </c>
      <c r="R23" s="685" t="s">
        <v>631</v>
      </c>
      <c r="S23" s="686" t="s">
        <v>631</v>
      </c>
      <c r="T23" s="659" t="s">
        <v>632</v>
      </c>
      <c r="U23" s="687">
        <v>7395407</v>
      </c>
      <c r="V23" s="688">
        <f>U23+AE23</f>
        <v>7395407</v>
      </c>
      <c r="W23" s="685" t="s">
        <v>99</v>
      </c>
      <c r="X23" s="688"/>
      <c r="Y23" s="689"/>
      <c r="Z23" s="688"/>
      <c r="AA23" s="694">
        <v>126.57</v>
      </c>
      <c r="AB23" s="708">
        <f>U23*AA23/1000</f>
        <v>936036.66398999991</v>
      </c>
      <c r="AC23" s="731">
        <v>0.87</v>
      </c>
      <c r="AD23" s="689"/>
      <c r="AE23" s="693"/>
      <c r="AF23" s="694">
        <f>AA23*(1-AC23)</f>
        <v>16.4541</v>
      </c>
      <c r="AG23" s="695"/>
      <c r="AH23" s="707">
        <f>AF23*U23/1000+(AG23)</f>
        <v>121684.7663187</v>
      </c>
      <c r="AI23" s="691">
        <f>IF(OR(B23="META",B23="GOOGLE BRASIL"),AH23*13%,0)</f>
        <v>0</v>
      </c>
      <c r="AJ23" s="691">
        <f>IF(OR(B23="META",B23="GOOGLE BRASIL"),AH23+AI23,AH23*0.95)</f>
        <v>115600.528002765</v>
      </c>
      <c r="AK23" s="691">
        <f>IF(OR(B23="META",B23="FACEBOOK",B23="INSTAGRAN"),AH23*0.8785,0)</f>
        <v>0</v>
      </c>
      <c r="AL23" s="691">
        <f>IF(OR(B23="META",B23="FACEBOOK",B23="INSTAGRAN"),AH23*0.1215,0)</f>
        <v>0</v>
      </c>
      <c r="AM23" s="696"/>
      <c r="AN23" s="697"/>
      <c r="AO23" s="697"/>
      <c r="AP23" s="671"/>
    </row>
    <row r="24" spans="2:70">
      <c r="B24" s="672" t="s">
        <v>668</v>
      </c>
      <c r="C24" s="672"/>
      <c r="D24" s="672"/>
      <c r="E24" s="673"/>
      <c r="F24" s="673"/>
      <c r="G24" s="672"/>
      <c r="H24" s="672"/>
      <c r="I24" s="672"/>
      <c r="J24" s="672"/>
      <c r="K24" s="672"/>
      <c r="L24" s="672"/>
      <c r="M24" s="672"/>
      <c r="N24" s="672"/>
      <c r="O24" s="672"/>
      <c r="P24" s="672"/>
      <c r="Q24" s="672"/>
      <c r="R24" s="672"/>
      <c r="S24" s="672"/>
      <c r="T24" s="672"/>
      <c r="U24" s="674">
        <f>SUBTOTAL(9,U23:U23)</f>
        <v>7395407</v>
      </c>
      <c r="V24" s="674">
        <f>SUBTOTAL(9,V23:V23)</f>
        <v>7395407</v>
      </c>
      <c r="W24" s="674"/>
      <c r="X24" s="674"/>
      <c r="Y24" s="674"/>
      <c r="Z24" s="674"/>
      <c r="AA24" s="675"/>
      <c r="AB24" s="676">
        <f>SUM(AB23:AB23)</f>
        <v>936036.66398999991</v>
      </c>
      <c r="AC24" s="677"/>
      <c r="AD24" s="678"/>
      <c r="AE24" s="679"/>
      <c r="AF24" s="675"/>
      <c r="AG24" s="680"/>
      <c r="AH24" s="676">
        <f>SUBTOTAL(9,AH23:AH23)</f>
        <v>121684.7663187</v>
      </c>
      <c r="AI24" s="675"/>
      <c r="AJ24" s="676">
        <f>SUBTOTAL(9,AJ23:AJ23)</f>
        <v>115600.528002765</v>
      </c>
      <c r="AK24" s="675"/>
      <c r="AL24" s="675"/>
      <c r="AM24" s="681">
        <f>AH24/$AH$32</f>
        <v>6.6360302427940623E-2</v>
      </c>
      <c r="AN24" s="682"/>
      <c r="AO24" s="682"/>
      <c r="AP24" s="671"/>
    </row>
    <row r="25" spans="2:70" ht="66" customHeight="1">
      <c r="B25" s="696" t="s">
        <v>669</v>
      </c>
      <c r="C25" s="718" t="s">
        <v>670</v>
      </c>
      <c r="D25" s="656">
        <v>82344</v>
      </c>
      <c r="E25" s="684" t="s">
        <v>624</v>
      </c>
      <c r="F25" s="684"/>
      <c r="G25" s="684"/>
      <c r="H25" s="684" t="s">
        <v>625</v>
      </c>
      <c r="I25" s="684" t="s">
        <v>308</v>
      </c>
      <c r="J25" s="684" t="s">
        <v>310</v>
      </c>
      <c r="K25" s="684" t="s">
        <v>639</v>
      </c>
      <c r="L25" s="685" t="s">
        <v>671</v>
      </c>
      <c r="M25" s="685" t="s">
        <v>662</v>
      </c>
      <c r="N25" s="702" t="s">
        <v>628</v>
      </c>
      <c r="O25" s="702" t="s">
        <v>656</v>
      </c>
      <c r="P25" s="685" t="s">
        <v>644</v>
      </c>
      <c r="Q25" s="685" t="s">
        <v>631</v>
      </c>
      <c r="R25" s="685" t="s">
        <v>631</v>
      </c>
      <c r="S25" s="686" t="s">
        <v>631</v>
      </c>
      <c r="T25" s="659" t="s">
        <v>632</v>
      </c>
      <c r="U25" s="687">
        <v>20709</v>
      </c>
      <c r="V25" s="688">
        <f>U25+AE25</f>
        <v>20709</v>
      </c>
      <c r="W25" s="685" t="s">
        <v>657</v>
      </c>
      <c r="X25" s="688"/>
      <c r="Y25" s="689"/>
      <c r="Z25" s="688"/>
      <c r="AA25" s="694">
        <v>14</v>
      </c>
      <c r="AB25" s="691">
        <f>U25*AA25</f>
        <v>289926</v>
      </c>
      <c r="AC25" s="731">
        <v>0.48599999999999999</v>
      </c>
      <c r="AD25" s="689"/>
      <c r="AE25" s="693"/>
      <c r="AF25" s="694">
        <f>AA25*(1-AC25)</f>
        <v>7.1959999999999997</v>
      </c>
      <c r="AG25" s="695"/>
      <c r="AH25" s="694">
        <f>AF25*U25+(AG25)</f>
        <v>149021.96400000001</v>
      </c>
      <c r="AI25" s="691">
        <f>IF(OR(B25="META",B25="GOOGLE BRASIL"),AH25*13%,0)</f>
        <v>0</v>
      </c>
      <c r="AJ25" s="734">
        <f>IF(OR(B25="META",B25="GOOGLE BRASIL"),AH25+AI25,AH25*0.95)</f>
        <v>141570.8658</v>
      </c>
      <c r="AK25" s="691">
        <f>IF(OR(B25="META",B25="FACEBOOK",B25="INSTAGRAN"),AH25*0.8785,0)</f>
        <v>0</v>
      </c>
      <c r="AL25" s="691">
        <f>IF(OR(B25="META",B25="FACEBOOK",B25="INSTAGRAN"),AH25*0.1215,0)</f>
        <v>0</v>
      </c>
      <c r="AM25" s="696"/>
      <c r="AN25" s="697"/>
      <c r="AO25" s="697"/>
      <c r="AP25" s="671"/>
    </row>
    <row r="26" spans="2:70" ht="129.6" customHeight="1">
      <c r="B26" s="717" t="s">
        <v>311</v>
      </c>
      <c r="C26" s="718" t="s">
        <v>673</v>
      </c>
      <c r="D26" s="735">
        <v>104464</v>
      </c>
      <c r="E26" s="701" t="s">
        <v>624</v>
      </c>
      <c r="F26" s="701"/>
      <c r="G26" s="701"/>
      <c r="H26" s="700" t="s">
        <v>625</v>
      </c>
      <c r="I26" s="700" t="s">
        <v>308</v>
      </c>
      <c r="J26" s="701" t="s">
        <v>310</v>
      </c>
      <c r="K26" s="700" t="s">
        <v>639</v>
      </c>
      <c r="L26" s="685" t="s">
        <v>674</v>
      </c>
      <c r="M26" s="685" t="s">
        <v>675</v>
      </c>
      <c r="N26" s="702" t="s">
        <v>628</v>
      </c>
      <c r="O26" s="702" t="s">
        <v>656</v>
      </c>
      <c r="P26" s="702" t="s">
        <v>644</v>
      </c>
      <c r="Q26" s="702" t="s">
        <v>631</v>
      </c>
      <c r="R26" s="702" t="s">
        <v>631</v>
      </c>
      <c r="S26" s="720" t="s">
        <v>631</v>
      </c>
      <c r="T26" s="659" t="s">
        <v>632</v>
      </c>
      <c r="U26" s="732">
        <v>12600</v>
      </c>
      <c r="V26" s="721">
        <f>U26+AE26</f>
        <v>12600</v>
      </c>
      <c r="W26" s="702" t="s">
        <v>657</v>
      </c>
      <c r="X26" s="721"/>
      <c r="Y26" s="722"/>
      <c r="Z26" s="723"/>
      <c r="AA26" s="724">
        <v>9</v>
      </c>
      <c r="AB26" s="734">
        <f>U26*AA26</f>
        <v>113400</v>
      </c>
      <c r="AC26" s="733">
        <v>0.15</v>
      </c>
      <c r="AD26" s="726"/>
      <c r="AE26" s="727"/>
      <c r="AF26" s="724">
        <f>AA26*(1-AC26)</f>
        <v>7.6499999999999995</v>
      </c>
      <c r="AG26" s="728"/>
      <c r="AH26" s="724">
        <f>AF26*U26+(AG26)</f>
        <v>96390</v>
      </c>
      <c r="AI26" s="708">
        <f>IF(OR(B26="META",B26="GOOGLE BRASIL"),AH26*13%,0)</f>
        <v>0</v>
      </c>
      <c r="AJ26" s="734">
        <f>IF(OR(B26="META",B26="GOOGLE BRASIL"),AH26+AI26,AH26*0.95)</f>
        <v>91570.5</v>
      </c>
      <c r="AK26" s="708">
        <f>IF(OR(B26="META",B26="FACEBOOK",B26="INSTAGRAN"),AH26*0.8785,0)</f>
        <v>0</v>
      </c>
      <c r="AL26" s="708">
        <f>IF(OR(B26="META",B26="FACEBOOK",B26="INSTAGRAN"),AH26*0.1215,0)</f>
        <v>0</v>
      </c>
      <c r="AM26" s="717"/>
      <c r="AN26" s="729"/>
      <c r="AO26" s="729"/>
      <c r="AP26" s="671"/>
    </row>
    <row r="27" spans="2:70" ht="66" customHeight="1">
      <c r="B27" s="696" t="s">
        <v>676</v>
      </c>
      <c r="C27" s="718" t="s">
        <v>677</v>
      </c>
      <c r="D27" s="656">
        <v>75166</v>
      </c>
      <c r="E27" s="684" t="s">
        <v>624</v>
      </c>
      <c r="F27" s="684"/>
      <c r="G27" s="684"/>
      <c r="H27" s="684" t="s">
        <v>625</v>
      </c>
      <c r="I27" s="684" t="s">
        <v>308</v>
      </c>
      <c r="J27" s="684" t="s">
        <v>310</v>
      </c>
      <c r="K27" s="684" t="s">
        <v>639</v>
      </c>
      <c r="L27" s="685" t="s">
        <v>671</v>
      </c>
      <c r="M27" s="685" t="s">
        <v>662</v>
      </c>
      <c r="N27" s="702" t="s">
        <v>628</v>
      </c>
      <c r="O27" s="702" t="s">
        <v>656</v>
      </c>
      <c r="P27" s="685" t="s">
        <v>644</v>
      </c>
      <c r="Q27" s="685" t="s">
        <v>631</v>
      </c>
      <c r="R27" s="685" t="s">
        <v>631</v>
      </c>
      <c r="S27" s="686" t="s">
        <v>631</v>
      </c>
      <c r="T27" s="659" t="s">
        <v>632</v>
      </c>
      <c r="U27" s="687">
        <v>23285</v>
      </c>
      <c r="V27" s="688">
        <f>U27+AE27</f>
        <v>23285</v>
      </c>
      <c r="W27" s="685" t="s">
        <v>657</v>
      </c>
      <c r="X27" s="688"/>
      <c r="Y27" s="689"/>
      <c r="Z27" s="688"/>
      <c r="AA27" s="694">
        <v>8</v>
      </c>
      <c r="AB27" s="691">
        <f>U27*AA27</f>
        <v>186280</v>
      </c>
      <c r="AC27" s="731">
        <v>0.2</v>
      </c>
      <c r="AD27" s="689"/>
      <c r="AE27" s="693"/>
      <c r="AF27" s="694">
        <f>AA27*(1-AC27)</f>
        <v>6.4</v>
      </c>
      <c r="AG27" s="695"/>
      <c r="AH27" s="694">
        <f>AF27*U27+(AG27)</f>
        <v>149024</v>
      </c>
      <c r="AI27" s="691">
        <f>IF(OR(B27="META",B27="GOOGLE BRASIL"),AH27*13%,0)</f>
        <v>0</v>
      </c>
      <c r="AJ27" s="734">
        <f>IF(OR(B27="META",B27="GOOGLE BRASIL"),AH27+AI27,AH27*0.95)</f>
        <v>141572.79999999999</v>
      </c>
      <c r="AK27" s="691">
        <f>IF(OR(B27="META",B27="FACEBOOK",B27="INSTAGRAN"),AH27*0.8785,0)</f>
        <v>0</v>
      </c>
      <c r="AL27" s="691">
        <f>IF(OR(B27="META",B27="FACEBOOK",B27="INSTAGRAN"),AH27*0.1215,0)</f>
        <v>0</v>
      </c>
      <c r="AM27" s="696"/>
      <c r="AN27" s="697"/>
      <c r="AO27" s="697"/>
      <c r="AP27" s="671"/>
    </row>
    <row r="28" spans="2:70">
      <c r="B28" s="672" t="e">
        <f>"TOTAL "&amp;#REF!</f>
        <v>#REF!</v>
      </c>
      <c r="C28" s="672"/>
      <c r="D28" s="672"/>
      <c r="E28" s="673"/>
      <c r="F28" s="673"/>
      <c r="G28" s="672"/>
      <c r="H28" s="672"/>
      <c r="I28" s="672"/>
      <c r="J28" s="672"/>
      <c r="K28" s="672"/>
      <c r="L28" s="672"/>
      <c r="M28" s="672"/>
      <c r="N28" s="672"/>
      <c r="O28" s="672"/>
      <c r="P28" s="672"/>
      <c r="Q28" s="672"/>
      <c r="R28" s="672"/>
      <c r="S28" s="672"/>
      <c r="T28" s="672"/>
      <c r="U28" s="674">
        <f>SUM(U25:U27)</f>
        <v>56594</v>
      </c>
      <c r="V28" s="674">
        <f>SUM(V25:V27)</f>
        <v>56594</v>
      </c>
      <c r="W28" s="674"/>
      <c r="X28" s="674"/>
      <c r="Y28" s="674"/>
      <c r="Z28" s="674"/>
      <c r="AA28" s="675"/>
      <c r="AB28" s="676">
        <f>SUM(AB25:AB27)</f>
        <v>589606</v>
      </c>
      <c r="AC28" s="677"/>
      <c r="AD28" s="678"/>
      <c r="AE28" s="679"/>
      <c r="AF28" s="675"/>
      <c r="AG28" s="680"/>
      <c r="AH28" s="676">
        <f>SUM(AH25:AH27)</f>
        <v>394435.96400000004</v>
      </c>
      <c r="AI28" s="675">
        <f>SUM(AI25:AI26)</f>
        <v>0</v>
      </c>
      <c r="AJ28" s="676">
        <f>SUM(AJ25:AJ27)</f>
        <v>374714.16579999996</v>
      </c>
      <c r="AK28" s="675"/>
      <c r="AL28" s="675"/>
      <c r="AM28" s="681">
        <f>AH28/$AH$32</f>
        <v>0.21510408123678057</v>
      </c>
      <c r="AN28" s="682"/>
      <c r="AO28" s="682"/>
      <c r="AP28" s="671"/>
    </row>
    <row r="29" spans="2:70" ht="66" customHeight="1">
      <c r="B29" s="713" t="s">
        <v>678</v>
      </c>
      <c r="C29" s="655" t="s">
        <v>679</v>
      </c>
      <c r="D29" s="656">
        <v>91434</v>
      </c>
      <c r="E29" s="700" t="s">
        <v>624</v>
      </c>
      <c r="F29" s="700"/>
      <c r="G29" s="700"/>
      <c r="H29" s="700" t="s">
        <v>625</v>
      </c>
      <c r="I29" s="700" t="s">
        <v>308</v>
      </c>
      <c r="J29" s="700" t="s">
        <v>309</v>
      </c>
      <c r="K29" s="700" t="s">
        <v>639</v>
      </c>
      <c r="L29" s="662" t="s">
        <v>680</v>
      </c>
      <c r="M29" s="662" t="s">
        <v>681</v>
      </c>
      <c r="N29" s="662" t="s">
        <v>642</v>
      </c>
      <c r="O29" s="702" t="s">
        <v>643</v>
      </c>
      <c r="P29" s="662" t="s">
        <v>644</v>
      </c>
      <c r="Q29" s="662" t="s">
        <v>631</v>
      </c>
      <c r="R29" s="662" t="s">
        <v>631</v>
      </c>
      <c r="S29" s="703" t="s">
        <v>631</v>
      </c>
      <c r="T29" s="659" t="s">
        <v>632</v>
      </c>
      <c r="U29" s="704">
        <v>5814918</v>
      </c>
      <c r="V29" s="705">
        <f>U29+AE29</f>
        <v>5814918</v>
      </c>
      <c r="W29" s="662" t="s">
        <v>99</v>
      </c>
      <c r="X29" s="705"/>
      <c r="Y29" s="706"/>
      <c r="Z29" s="705"/>
      <c r="AA29" s="707">
        <v>30</v>
      </c>
      <c r="AB29" s="708">
        <f>U29*AA29/1000</f>
        <v>174447.54</v>
      </c>
      <c r="AC29" s="709">
        <v>0.4</v>
      </c>
      <c r="AD29" s="710"/>
      <c r="AE29" s="711"/>
      <c r="AF29" s="707">
        <f>AA29*(1-AC29)</f>
        <v>18</v>
      </c>
      <c r="AG29" s="712"/>
      <c r="AH29" s="707">
        <f>AF29*U29/1000+(AG29)</f>
        <v>104668.524</v>
      </c>
      <c r="AI29" s="708">
        <f>IF(OR(B29="META",B29="GOOGLE BRASIL"),AH29*13%,0)</f>
        <v>0</v>
      </c>
      <c r="AJ29" s="708">
        <f>IF(OR(B29="META",B29="GOOGLE BRASIL"),AH29+AI29,AH29*0.95)</f>
        <v>99435.097800000003</v>
      </c>
      <c r="AK29" s="708">
        <f>IF(OR(B29="META",B29="FACEBOOK",B29="INSTAGRAN"),AH29*0.8785,0)</f>
        <v>0</v>
      </c>
      <c r="AL29" s="708">
        <f>IF(OR(B29="META",B29="FACEBOOK",B29="INSTAGRAN"),AH29*0.1215,0)</f>
        <v>0</v>
      </c>
      <c r="AM29" s="713"/>
      <c r="AN29" s="714"/>
      <c r="AO29" s="714"/>
      <c r="AP29" s="671"/>
    </row>
    <row r="30" spans="2:70">
      <c r="B30" s="672" t="str">
        <f>"TOTAL "&amp;J29</f>
        <v>TOTAL GAMES</v>
      </c>
      <c r="C30" s="672"/>
      <c r="D30" s="672"/>
      <c r="E30" s="673"/>
      <c r="F30" s="673"/>
      <c r="G30" s="672"/>
      <c r="H30" s="672"/>
      <c r="I30" s="672"/>
      <c r="J30" s="672"/>
      <c r="K30" s="672"/>
      <c r="L30" s="672"/>
      <c r="M30" s="672"/>
      <c r="N30" s="672"/>
      <c r="O30" s="672"/>
      <c r="P30" s="672"/>
      <c r="Q30" s="672"/>
      <c r="R30" s="672"/>
      <c r="S30" s="672"/>
      <c r="T30" s="672"/>
      <c r="U30" s="674">
        <f>SUBTOTAL(9,U29:U29)</f>
        <v>5814918</v>
      </c>
      <c r="V30" s="674">
        <f>SUBTOTAL(9,V29:V29)</f>
        <v>5814918</v>
      </c>
      <c r="W30" s="674"/>
      <c r="X30" s="674"/>
      <c r="Y30" s="674"/>
      <c r="Z30" s="674"/>
      <c r="AA30" s="675"/>
      <c r="AB30" s="676">
        <f>SUBTOTAL(9,AB29:AB29)</f>
        <v>174447.54</v>
      </c>
      <c r="AC30" s="677"/>
      <c r="AD30" s="678"/>
      <c r="AE30" s="679"/>
      <c r="AF30" s="675"/>
      <c r="AG30" s="680"/>
      <c r="AH30" s="676">
        <f>SUBTOTAL(9,AH29:AH29)</f>
        <v>104668.524</v>
      </c>
      <c r="AI30" s="675"/>
      <c r="AJ30" s="676">
        <f>SUBTOTAL(9,AJ29:AJ29)</f>
        <v>99435.097800000003</v>
      </c>
      <c r="AK30" s="675"/>
      <c r="AL30" s="675"/>
      <c r="AM30" s="681">
        <f>AH30/$AH$32</f>
        <v>5.7080562484991645E-2</v>
      </c>
      <c r="AN30" s="682"/>
      <c r="AO30" s="682"/>
      <c r="AP30" s="671"/>
    </row>
    <row r="31" spans="2:70">
      <c r="F31" s="736"/>
    </row>
    <row r="32" spans="2:70" s="751" customFormat="1">
      <c r="B32" s="737"/>
      <c r="C32" s="737"/>
      <c r="D32" s="737"/>
      <c r="E32" s="738"/>
      <c r="F32" s="738"/>
      <c r="G32" s="737"/>
      <c r="H32" s="737"/>
      <c r="I32" s="737"/>
      <c r="J32" s="737"/>
      <c r="K32" s="737"/>
      <c r="L32" s="737"/>
      <c r="M32" s="737"/>
      <c r="N32" s="737"/>
      <c r="O32" s="737"/>
      <c r="P32" s="737"/>
      <c r="Q32" s="737"/>
      <c r="R32" s="737"/>
      <c r="S32" s="737"/>
      <c r="T32" s="737"/>
      <c r="U32" s="739">
        <f>SUM(U30,U28,U24,U22,U19,U14,U12,)</f>
        <v>22755493</v>
      </c>
      <c r="V32" s="740">
        <f>SUM(V30,V28,V24,V22,V19,V14,V12,)</f>
        <v>22755493</v>
      </c>
      <c r="W32" s="741"/>
      <c r="X32" s="741"/>
      <c r="Y32" s="741"/>
      <c r="Z32" s="741"/>
      <c r="AA32" s="742"/>
      <c r="AB32" s="743">
        <f>SUM(AB30,AB28,AB24,AB22,AB19,AB14,AB12,)</f>
        <v>2921574.8770299996</v>
      </c>
      <c r="AC32" s="744"/>
      <c r="AD32" s="745"/>
      <c r="AE32" s="746"/>
      <c r="AF32" s="747"/>
      <c r="AG32" s="748"/>
      <c r="AH32" s="743">
        <f>SUM(AH30,AH28,AH24,AH22,AH19,AH14,AH12,)</f>
        <v>1833698.1880218997</v>
      </c>
      <c r="AI32" s="743"/>
      <c r="AJ32" s="743">
        <f>SUM(AJ30,AJ28,AJ24,AJ22,AJ19,AJ14,AJ12,)</f>
        <v>1788093.2786208044</v>
      </c>
      <c r="AK32" s="743"/>
      <c r="AL32" s="743"/>
      <c r="AM32" s="749">
        <f>SUBTOTAL(9,$AM$10:$AM$31)</f>
        <v>0.99999999999999989</v>
      </c>
      <c r="AN32" s="750"/>
      <c r="AO32" s="750"/>
      <c r="BR32" s="634"/>
    </row>
    <row r="34" spans="2:37">
      <c r="E34" s="752"/>
      <c r="F34" s="752"/>
    </row>
    <row r="35" spans="2:37">
      <c r="B35" s="753" t="s">
        <v>91</v>
      </c>
      <c r="C35" s="754"/>
      <c r="D35" s="130" t="s">
        <v>169</v>
      </c>
      <c r="E35" s="755" t="s">
        <v>254</v>
      </c>
      <c r="F35" s="756"/>
      <c r="G35" s="756"/>
      <c r="H35" s="756"/>
      <c r="I35" s="756"/>
      <c r="J35" s="756"/>
    </row>
    <row r="36" spans="2:37">
      <c r="B36" s="757" t="s">
        <v>315</v>
      </c>
      <c r="C36" s="758"/>
      <c r="D36" s="538">
        <f t="shared" ref="D36:D50" si="7">SUMIF($B$11:$B$30,B36,$AH$11:$AH$30)</f>
        <v>256000</v>
      </c>
      <c r="E36" s="538">
        <f t="shared" ref="E36:E50" si="8">SUMIF($B$11:$B$30,B36,$AJ$11:$AJ$30)</f>
        <v>289280</v>
      </c>
      <c r="F36" s="756"/>
      <c r="G36" s="756"/>
      <c r="H36" s="756"/>
      <c r="I36" s="756"/>
      <c r="J36" s="756"/>
    </row>
    <row r="37" spans="2:37" ht="18.75">
      <c r="B37" s="757" t="s">
        <v>314</v>
      </c>
      <c r="C37" s="758"/>
      <c r="D37" s="538">
        <f t="shared" si="7"/>
        <v>206249.99999999945</v>
      </c>
      <c r="E37" s="538">
        <f t="shared" si="8"/>
        <v>195937.49999999948</v>
      </c>
      <c r="F37" s="756"/>
      <c r="G37" s="756"/>
      <c r="H37" s="756"/>
      <c r="I37" s="756"/>
      <c r="J37" s="756"/>
      <c r="AK37" s="759"/>
    </row>
    <row r="38" spans="2:37">
      <c r="B38" s="757" t="s">
        <v>637</v>
      </c>
      <c r="C38" s="758"/>
      <c r="D38" s="538">
        <f t="shared" si="7"/>
        <v>176225.36799999999</v>
      </c>
      <c r="E38" s="538">
        <f t="shared" si="8"/>
        <v>167414.09959999999</v>
      </c>
      <c r="F38" s="756"/>
      <c r="G38" s="756"/>
      <c r="H38" s="756"/>
      <c r="I38" s="756"/>
      <c r="J38" s="756"/>
    </row>
    <row r="39" spans="2:37">
      <c r="B39" s="757" t="s">
        <v>373</v>
      </c>
      <c r="C39" s="758"/>
      <c r="D39" s="538">
        <f t="shared" si="7"/>
        <v>145104.17536799997</v>
      </c>
      <c r="E39" s="538">
        <f t="shared" si="8"/>
        <v>137848.96659959995</v>
      </c>
      <c r="F39" s="756"/>
      <c r="G39" s="756"/>
      <c r="H39" s="756"/>
      <c r="I39" s="756"/>
      <c r="J39" s="756"/>
    </row>
    <row r="40" spans="2:37">
      <c r="B40" s="757" t="s">
        <v>647</v>
      </c>
      <c r="C40" s="758"/>
      <c r="D40" s="538">
        <f t="shared" si="7"/>
        <v>0</v>
      </c>
      <c r="E40" s="538">
        <f t="shared" si="8"/>
        <v>0</v>
      </c>
      <c r="F40" s="756"/>
      <c r="G40" s="756"/>
      <c r="H40" s="756"/>
      <c r="I40" s="756"/>
      <c r="J40" s="756"/>
    </row>
    <row r="41" spans="2:37">
      <c r="B41" s="757" t="s">
        <v>650</v>
      </c>
      <c r="C41" s="758"/>
      <c r="D41" s="538">
        <f t="shared" si="7"/>
        <v>176225.43150000001</v>
      </c>
      <c r="E41" s="538">
        <f t="shared" si="8"/>
        <v>167414.15992499999</v>
      </c>
      <c r="F41" s="756"/>
      <c r="G41" s="756"/>
      <c r="H41" s="756"/>
      <c r="I41" s="756"/>
      <c r="J41" s="756"/>
    </row>
    <row r="42" spans="2:37">
      <c r="B42" s="757" t="s">
        <v>652</v>
      </c>
      <c r="C42" s="758"/>
      <c r="D42" s="538">
        <f t="shared" si="7"/>
        <v>108000</v>
      </c>
      <c r="E42" s="538">
        <f t="shared" si="8"/>
        <v>102600</v>
      </c>
      <c r="F42" s="756"/>
      <c r="G42" s="756"/>
      <c r="H42" s="756"/>
      <c r="I42" s="756"/>
      <c r="J42" s="756"/>
    </row>
    <row r="43" spans="2:37" hidden="1">
      <c r="B43" s="757" t="s">
        <v>658</v>
      </c>
      <c r="C43" s="758"/>
      <c r="D43" s="538">
        <f t="shared" si="7"/>
        <v>0</v>
      </c>
      <c r="E43" s="538">
        <f t="shared" si="8"/>
        <v>0</v>
      </c>
      <c r="F43" s="756"/>
      <c r="G43" s="756"/>
      <c r="H43" s="756"/>
      <c r="I43" s="756"/>
      <c r="J43" s="756"/>
    </row>
    <row r="44" spans="2:37">
      <c r="B44" s="757" t="s">
        <v>663</v>
      </c>
      <c r="C44" s="758"/>
      <c r="D44" s="538">
        <f t="shared" si="7"/>
        <v>121684.7663187</v>
      </c>
      <c r="E44" s="538">
        <f t="shared" si="8"/>
        <v>115600.528002765</v>
      </c>
      <c r="F44" s="756"/>
      <c r="G44" s="756"/>
      <c r="H44" s="756"/>
      <c r="I44" s="756"/>
      <c r="J44" s="756"/>
    </row>
    <row r="45" spans="2:37">
      <c r="B45" s="757" t="s">
        <v>667</v>
      </c>
      <c r="C45" s="758"/>
      <c r="D45" s="538">
        <f t="shared" si="7"/>
        <v>0</v>
      </c>
      <c r="E45" s="538">
        <f t="shared" si="8"/>
        <v>0</v>
      </c>
      <c r="F45" s="756"/>
      <c r="G45" s="756"/>
      <c r="H45" s="756"/>
      <c r="I45" s="756"/>
      <c r="J45" s="756"/>
    </row>
    <row r="46" spans="2:37">
      <c r="B46" s="757" t="s">
        <v>669</v>
      </c>
      <c r="C46" s="758"/>
      <c r="D46" s="538">
        <f t="shared" si="7"/>
        <v>149021.96400000001</v>
      </c>
      <c r="E46" s="538">
        <f t="shared" si="8"/>
        <v>141570.8658</v>
      </c>
      <c r="F46" s="756"/>
      <c r="G46" s="756"/>
      <c r="H46" s="756"/>
      <c r="I46" s="756"/>
      <c r="J46" s="756"/>
    </row>
    <row r="47" spans="2:37">
      <c r="B47" s="757" t="s">
        <v>672</v>
      </c>
      <c r="C47" s="758"/>
      <c r="D47" s="538">
        <f t="shared" si="7"/>
        <v>0</v>
      </c>
      <c r="E47" s="538">
        <f t="shared" si="8"/>
        <v>0</v>
      </c>
      <c r="F47" s="756"/>
      <c r="G47" s="756"/>
      <c r="H47" s="756"/>
      <c r="I47" s="756"/>
      <c r="J47" s="756"/>
    </row>
    <row r="48" spans="2:37">
      <c r="B48" s="757" t="s">
        <v>311</v>
      </c>
      <c r="C48" s="758"/>
      <c r="D48" s="538">
        <f t="shared" si="7"/>
        <v>96390</v>
      </c>
      <c r="E48" s="538">
        <f t="shared" si="8"/>
        <v>91570.5</v>
      </c>
      <c r="F48" s="756"/>
      <c r="G48" s="756"/>
      <c r="H48" s="756"/>
      <c r="I48" s="756"/>
      <c r="J48" s="756"/>
    </row>
    <row r="49" spans="2:10">
      <c r="B49" s="757" t="s">
        <v>676</v>
      </c>
      <c r="C49" s="758"/>
      <c r="D49" s="538">
        <f t="shared" si="7"/>
        <v>149024</v>
      </c>
      <c r="E49" s="538">
        <f t="shared" si="8"/>
        <v>141572.79999999999</v>
      </c>
      <c r="F49" s="756"/>
      <c r="G49" s="756"/>
      <c r="H49" s="756"/>
      <c r="I49" s="756"/>
      <c r="J49" s="756"/>
    </row>
    <row r="50" spans="2:10">
      <c r="B50" s="757" t="s">
        <v>678</v>
      </c>
      <c r="C50" s="758"/>
      <c r="D50" s="538">
        <f t="shared" si="7"/>
        <v>104668.524</v>
      </c>
      <c r="E50" s="538">
        <f t="shared" si="8"/>
        <v>99435.097800000003</v>
      </c>
      <c r="F50" s="756"/>
      <c r="G50" s="756"/>
      <c r="H50" s="756"/>
      <c r="I50" s="756"/>
      <c r="J50" s="756"/>
    </row>
    <row r="51" spans="2:10">
      <c r="B51" s="760" t="s">
        <v>18</v>
      </c>
      <c r="C51" s="761"/>
      <c r="D51" s="762">
        <f>SUM(D36:D50)</f>
        <v>1688594.2291866993</v>
      </c>
      <c r="E51" s="762">
        <f>SUM(E36:E50)</f>
        <v>1650244.5177273646</v>
      </c>
      <c r="F51" s="756"/>
      <c r="G51" s="756"/>
      <c r="H51" s="756"/>
      <c r="I51" s="756"/>
      <c r="J51" s="756"/>
    </row>
    <row r="53" spans="2:10" hidden="1">
      <c r="B53" s="516" t="s">
        <v>387</v>
      </c>
      <c r="C53" s="516"/>
      <c r="D53" s="516"/>
      <c r="E53" s="533" t="s">
        <v>169</v>
      </c>
      <c r="F53" s="533" t="s">
        <v>249</v>
      </c>
      <c r="G53" s="763"/>
      <c r="H53" s="763"/>
      <c r="I53" s="763"/>
      <c r="J53" s="763"/>
    </row>
    <row r="54" spans="2:10" ht="15.75" hidden="1">
      <c r="B54" s="517" t="s">
        <v>317</v>
      </c>
      <c r="C54" s="517"/>
      <c r="D54" s="517"/>
      <c r="E54" s="534">
        <f>SUMIF($A$11:$A$30,B54,$AH$11:$AH$30)</f>
        <v>0</v>
      </c>
      <c r="F54" s="534">
        <f>SUMIF($A$11:$A$30,B54,$AJ$11:$AJ$30)</f>
        <v>0</v>
      </c>
      <c r="G54" s="763"/>
      <c r="H54" s="763"/>
      <c r="I54" s="763"/>
      <c r="J54" s="763"/>
    </row>
    <row r="55" spans="2:10" ht="15.75" hidden="1">
      <c r="B55" s="518" t="s">
        <v>411</v>
      </c>
      <c r="C55" s="518"/>
      <c r="D55" s="518"/>
      <c r="E55" s="536">
        <f>SUMIF($A$11:$A$179,B55,$W$11:$W$179)</f>
        <v>0</v>
      </c>
      <c r="F55" s="536">
        <f>SUMIF($A$11:$A$30,B55,$AJ$11:$AJ$30)</f>
        <v>0</v>
      </c>
    </row>
    <row r="56" spans="2:10" ht="15.75" hidden="1">
      <c r="B56" s="519" t="s">
        <v>388</v>
      </c>
      <c r="C56" s="519"/>
      <c r="D56" s="519"/>
      <c r="E56" s="537">
        <f>SUMIF($A$11:$A$179,B56,$W$11:$W$179)</f>
        <v>0</v>
      </c>
      <c r="F56" s="537">
        <f>SUMIF($A$11:$A$30,B56,$AJ$11:$AJ$30)</f>
        <v>0</v>
      </c>
    </row>
    <row r="57" spans="2:10" hidden="1"/>
    <row r="58" spans="2:10" hidden="1"/>
  </sheetData>
  <mergeCells count="36">
    <mergeCell ref="M9:M10"/>
    <mergeCell ref="B9:B10"/>
    <mergeCell ref="C9:C10"/>
    <mergeCell ref="D9:D10"/>
    <mergeCell ref="E9:E10"/>
    <mergeCell ref="F9:F10"/>
    <mergeCell ref="G9:G10"/>
    <mergeCell ref="H9:H10"/>
    <mergeCell ref="I9:I10"/>
    <mergeCell ref="J9:J10"/>
    <mergeCell ref="K9:K10"/>
    <mergeCell ref="L9:L10"/>
    <mergeCell ref="Y9:Y10"/>
    <mergeCell ref="N9:N10"/>
    <mergeCell ref="O9:O10"/>
    <mergeCell ref="P9:P10"/>
    <mergeCell ref="Q9:Q10"/>
    <mergeCell ref="R9:R10"/>
    <mergeCell ref="S9:S10"/>
    <mergeCell ref="T9:T10"/>
    <mergeCell ref="U9:U10"/>
    <mergeCell ref="V9:V10"/>
    <mergeCell ref="W9:W10"/>
    <mergeCell ref="X9:X10"/>
    <mergeCell ref="AO9:AO10"/>
    <mergeCell ref="Z9:Z10"/>
    <mergeCell ref="AA9:AB9"/>
    <mergeCell ref="AC9:AC10"/>
    <mergeCell ref="AD9:AE9"/>
    <mergeCell ref="AF9:AH9"/>
    <mergeCell ref="AI9:AI10"/>
    <mergeCell ref="AJ9:AJ10"/>
    <mergeCell ref="AK9:AK10"/>
    <mergeCell ref="AL9:AL10"/>
    <mergeCell ref="AM9:AM10"/>
    <mergeCell ref="AN9:AN10"/>
  </mergeCells>
  <conditionalFormatting sqref="D13 D15:D16 D20:D21 D29">
    <cfRule type="containsBlanks" dxfId="2" priority="2">
      <formula>LEN(TRIM(D13))=0</formula>
    </cfRule>
  </conditionalFormatting>
  <conditionalFormatting sqref="D16:D18 D11 D25:D27">
    <cfRule type="containsBlanks" dxfId="1" priority="3">
      <formula>LEN(TRIM(D11))=0</formula>
    </cfRule>
  </conditionalFormatting>
  <conditionalFormatting sqref="D23">
    <cfRule type="containsBlanks" dxfId="0" priority="1">
      <formula>LEN(TRIM(D23))=0</formula>
    </cfRule>
  </conditionalFormatting>
  <dataValidations count="1">
    <dataValidation type="list" allowBlank="1" showInputMessage="1" showErrorMessage="1" sqref="N25:N27" xr:uid="{31BFC771-3E62-4CB8-A366-1D7065B6FCB3}">
      <formula1>LISTA_OBJETIVOS</formula1>
    </dataValidation>
  </dataValidations>
  <pageMargins left="0.511811024" right="0.511811024" top="0.78740157499999996" bottom="0.78740157499999996" header="0.31496062000000002" footer="0.31496062000000002"/>
  <headerFooter>
    <oddFooter>&amp;C_x000D_&amp;1#&amp;"Aptos"&amp;10&amp;K000000 Confidential - Not for Public Consumption or Distribution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4BD39-94A3-47F9-8706-F738E62ADC34}">
  <dimension ref="A1:V37"/>
  <sheetViews>
    <sheetView workbookViewId="0"/>
  </sheetViews>
  <sheetFormatPr defaultColWidth="9.140625" defaultRowHeight="15"/>
  <cols>
    <col min="1" max="1" width="4.85546875" style="343" bestFit="1" customWidth="1"/>
    <col min="2" max="2" width="11.85546875" style="343" bestFit="1" customWidth="1"/>
    <col min="3" max="3" width="6.42578125" style="343" bestFit="1" customWidth="1"/>
    <col min="4" max="4" width="25" style="343" bestFit="1" customWidth="1"/>
    <col min="5" max="5" width="36.7109375" style="343" bestFit="1" customWidth="1"/>
    <col min="6" max="6" width="32.42578125" style="343" bestFit="1" customWidth="1"/>
    <col min="7" max="7" width="20" style="343" bestFit="1" customWidth="1"/>
    <col min="8" max="8" width="32.42578125" style="343" bestFit="1" customWidth="1"/>
    <col min="9" max="9" width="8.28515625" style="343" bestFit="1" customWidth="1"/>
    <col min="10" max="10" width="32.42578125" style="343" bestFit="1" customWidth="1"/>
    <col min="11" max="11" width="20" style="343" bestFit="1" customWidth="1"/>
    <col min="12" max="13" width="17" style="343" bestFit="1" customWidth="1"/>
    <col min="14" max="14" width="32.42578125" style="343" bestFit="1" customWidth="1"/>
    <col min="15" max="15" width="19" style="343" bestFit="1" customWidth="1"/>
    <col min="16" max="17" width="17" style="343" bestFit="1" customWidth="1"/>
    <col min="18" max="18" width="32.42578125" style="343" bestFit="1" customWidth="1"/>
    <col min="19" max="19" width="19" style="343" bestFit="1" customWidth="1"/>
    <col min="20" max="21" width="17" style="343" bestFit="1" customWidth="1"/>
    <col min="22" max="22" width="10.7109375" style="343" bestFit="1" customWidth="1"/>
    <col min="23" max="16384" width="9.140625" style="343"/>
  </cols>
  <sheetData>
    <row r="1" spans="1:22" ht="30">
      <c r="A1" s="350" t="s">
        <v>372</v>
      </c>
      <c r="B1" s="350" t="s">
        <v>371</v>
      </c>
      <c r="C1" s="350" t="s">
        <v>370</v>
      </c>
      <c r="D1" s="350" t="s">
        <v>369</v>
      </c>
      <c r="E1" s="350" t="s">
        <v>368</v>
      </c>
      <c r="F1" s="906" t="s">
        <v>367</v>
      </c>
      <c r="G1" s="906"/>
      <c r="H1" s="907" t="s">
        <v>366</v>
      </c>
      <c r="I1" s="907"/>
      <c r="J1" s="908" t="s">
        <v>365</v>
      </c>
      <c r="K1" s="908"/>
      <c r="L1" s="908"/>
      <c r="M1" s="908"/>
      <c r="N1" s="909" t="s">
        <v>364</v>
      </c>
      <c r="O1" s="909"/>
      <c r="P1" s="909"/>
      <c r="Q1" s="909"/>
      <c r="R1" s="910" t="s">
        <v>363</v>
      </c>
      <c r="S1" s="910"/>
      <c r="T1" s="910"/>
      <c r="U1" s="910"/>
    </row>
    <row r="2" spans="1:22" ht="30">
      <c r="F2" s="350" t="s">
        <v>362</v>
      </c>
      <c r="G2" s="350" t="s">
        <v>361</v>
      </c>
      <c r="H2" s="350" t="s">
        <v>362</v>
      </c>
      <c r="I2" s="350" t="s">
        <v>361</v>
      </c>
      <c r="J2" s="350" t="s">
        <v>362</v>
      </c>
      <c r="K2" s="350" t="s">
        <v>361</v>
      </c>
      <c r="L2" s="350" t="s">
        <v>360</v>
      </c>
      <c r="M2" s="350" t="s">
        <v>359</v>
      </c>
      <c r="N2" s="350" t="s">
        <v>362</v>
      </c>
      <c r="O2" s="350" t="s">
        <v>361</v>
      </c>
      <c r="P2" s="350" t="s">
        <v>360</v>
      </c>
      <c r="Q2" s="350" t="s">
        <v>359</v>
      </c>
      <c r="R2" s="350" t="s">
        <v>362</v>
      </c>
      <c r="S2" s="350" t="s">
        <v>361</v>
      </c>
      <c r="T2" s="350" t="s">
        <v>360</v>
      </c>
      <c r="U2" s="350" t="s">
        <v>359</v>
      </c>
      <c r="V2" s="350" t="s">
        <v>358</v>
      </c>
    </row>
    <row r="3" spans="1:22">
      <c r="E3" s="343" t="s">
        <v>357</v>
      </c>
      <c r="F3" s="347">
        <v>131081.489421431</v>
      </c>
      <c r="G3" s="347">
        <v>100</v>
      </c>
      <c r="H3" s="347">
        <v>101649.46250387499</v>
      </c>
      <c r="I3" s="347">
        <v>100</v>
      </c>
      <c r="J3" s="347">
        <v>131081.489421431</v>
      </c>
      <c r="K3" s="347">
        <v>100</v>
      </c>
      <c r="L3" s="347">
        <v>103108.177391462</v>
      </c>
      <c r="M3" s="347">
        <v>8183427.3729452798</v>
      </c>
      <c r="N3" s="347">
        <v>41522.644999017997</v>
      </c>
      <c r="O3" s="347">
        <v>100</v>
      </c>
      <c r="P3" s="347">
        <v>66137.254633979901</v>
      </c>
      <c r="Q3" s="347">
        <v>1978862.3098381399</v>
      </c>
      <c r="R3" s="347">
        <v>122421.290342384</v>
      </c>
      <c r="S3" s="347">
        <v>100</v>
      </c>
      <c r="T3" s="347">
        <v>36970.9227574826</v>
      </c>
      <c r="U3" s="347">
        <v>6204565.0631071404</v>
      </c>
    </row>
    <row r="4" spans="1:22" ht="15.75" customHeight="1">
      <c r="B4" s="343" t="s">
        <v>356</v>
      </c>
      <c r="E4" s="343" t="s">
        <v>355</v>
      </c>
      <c r="F4" s="347">
        <v>109291.20472792099</v>
      </c>
      <c r="G4" s="345">
        <v>83.3765356270453</v>
      </c>
      <c r="H4" s="344" t="s">
        <v>318</v>
      </c>
      <c r="I4" s="344" t="s">
        <v>318</v>
      </c>
      <c r="J4" s="347">
        <v>109291.20472792099</v>
      </c>
      <c r="K4" s="345">
        <v>83.3765356270452</v>
      </c>
      <c r="L4" s="347">
        <v>5409.68560749472</v>
      </c>
      <c r="M4" s="347">
        <v>614017.89406556496</v>
      </c>
      <c r="N4" s="347">
        <v>24069.159377401</v>
      </c>
      <c r="O4" s="345">
        <v>57.966344335651698</v>
      </c>
      <c r="P4" s="347">
        <v>3825.71041399469</v>
      </c>
      <c r="Q4" s="347">
        <v>262713.286638255</v>
      </c>
      <c r="R4" s="347">
        <v>98584.151846697001</v>
      </c>
      <c r="S4" s="345">
        <v>80.528600516282694</v>
      </c>
      <c r="T4" s="347">
        <v>1583.9751935000399</v>
      </c>
      <c r="U4" s="347">
        <v>351304.60742731002</v>
      </c>
    </row>
    <row r="5" spans="1:22">
      <c r="A5" s="343">
        <v>1</v>
      </c>
      <c r="B5" s="343" t="s">
        <v>322</v>
      </c>
      <c r="C5" s="343">
        <v>0</v>
      </c>
      <c r="D5" s="343">
        <v>0</v>
      </c>
      <c r="E5" s="349" t="s">
        <v>354</v>
      </c>
      <c r="F5" s="348">
        <v>94618.164660513998</v>
      </c>
      <c r="G5" s="345">
        <v>72.182704879339397</v>
      </c>
      <c r="H5" s="344" t="s">
        <v>318</v>
      </c>
      <c r="I5" s="344" t="s">
        <v>318</v>
      </c>
      <c r="J5" s="347">
        <v>94618.164660513998</v>
      </c>
      <c r="K5" s="345">
        <v>72.182704879339298</v>
      </c>
      <c r="L5" s="347">
        <v>857.01187646739197</v>
      </c>
      <c r="M5" s="347">
        <v>185287.29125556801</v>
      </c>
      <c r="N5" s="347">
        <v>13767.065313872999</v>
      </c>
      <c r="O5" s="345">
        <v>33.155559608976198</v>
      </c>
      <c r="P5" s="347">
        <v>548.976202422092</v>
      </c>
      <c r="Q5" s="347">
        <v>120365.94748236801</v>
      </c>
      <c r="R5" s="347">
        <v>88210.133960263003</v>
      </c>
      <c r="S5" s="345">
        <v>72.054569686007696</v>
      </c>
      <c r="T5" s="347">
        <v>308.03567404530003</v>
      </c>
      <c r="U5" s="347">
        <v>64921.343773200002</v>
      </c>
    </row>
    <row r="6" spans="1:22">
      <c r="A6" s="343">
        <v>2</v>
      </c>
      <c r="B6" s="343" t="s">
        <v>322</v>
      </c>
      <c r="C6" s="343">
        <v>0</v>
      </c>
      <c r="D6" s="343">
        <v>0</v>
      </c>
      <c r="E6" s="343" t="s">
        <v>353</v>
      </c>
      <c r="F6" s="347">
        <v>84661.884026004001</v>
      </c>
      <c r="G6" s="345">
        <v>64.587215479230196</v>
      </c>
      <c r="H6" s="344" t="s">
        <v>318</v>
      </c>
      <c r="I6" s="344" t="s">
        <v>318</v>
      </c>
      <c r="J6" s="347">
        <v>84661.884026004001</v>
      </c>
      <c r="K6" s="345">
        <v>64.587215479230196</v>
      </c>
      <c r="L6" s="347">
        <v>1328.4548655507199</v>
      </c>
      <c r="M6" s="347">
        <v>197462.40523132501</v>
      </c>
      <c r="N6" s="347">
        <v>10579.812667636001</v>
      </c>
      <c r="O6" s="345">
        <v>25.479621223277601</v>
      </c>
      <c r="P6" s="347">
        <v>530.109038046916</v>
      </c>
      <c r="Q6" s="347">
        <v>60942.740482624999</v>
      </c>
      <c r="R6" s="347">
        <v>79453.681362942007</v>
      </c>
      <c r="S6" s="345">
        <v>64.901849294945706</v>
      </c>
      <c r="T6" s="347">
        <v>798.34582750380002</v>
      </c>
      <c r="U6" s="347">
        <v>136519.66474869999</v>
      </c>
    </row>
    <row r="7" spans="1:22">
      <c r="A7" s="343">
        <v>3</v>
      </c>
      <c r="B7" s="343" t="s">
        <v>320</v>
      </c>
      <c r="C7" s="343">
        <v>0</v>
      </c>
      <c r="D7" s="343">
        <v>0</v>
      </c>
      <c r="E7" s="349" t="s">
        <v>352</v>
      </c>
      <c r="F7" s="348">
        <v>83557.315873268002</v>
      </c>
      <c r="G7" s="345">
        <v>63.744557864023498</v>
      </c>
      <c r="H7" s="344" t="s">
        <v>318</v>
      </c>
      <c r="I7" s="344" t="s">
        <v>318</v>
      </c>
      <c r="J7" s="347">
        <v>83557.315873268002</v>
      </c>
      <c r="K7" s="345">
        <v>63.744557864023498</v>
      </c>
      <c r="L7" s="347">
        <v>2587.3850136441702</v>
      </c>
      <c r="M7" s="347">
        <v>98637.070471457002</v>
      </c>
      <c r="N7" s="347">
        <v>7431.0452229140001</v>
      </c>
      <c r="O7" s="345">
        <v>17.8963676882572</v>
      </c>
      <c r="P7" s="347">
        <v>2496.30610962427</v>
      </c>
      <c r="Q7" s="347">
        <v>46337.334049857003</v>
      </c>
      <c r="R7" s="347">
        <v>79811.892709345004</v>
      </c>
      <c r="S7" s="345">
        <v>65.194454727710806</v>
      </c>
      <c r="T7" s="345">
        <v>91.078904019899994</v>
      </c>
      <c r="U7" s="347">
        <v>52299.736421599999</v>
      </c>
    </row>
    <row r="8" spans="1:22">
      <c r="A8" s="343">
        <v>4</v>
      </c>
      <c r="B8" s="343" t="s">
        <v>320</v>
      </c>
      <c r="C8" s="343">
        <v>0</v>
      </c>
      <c r="D8" s="343">
        <v>0</v>
      </c>
      <c r="E8" s="349" t="s">
        <v>351</v>
      </c>
      <c r="F8" s="348">
        <v>36338.407976134004</v>
      </c>
      <c r="G8" s="345">
        <v>27.721998076559</v>
      </c>
      <c r="H8" s="344" t="s">
        <v>318</v>
      </c>
      <c r="I8" s="344" t="s">
        <v>318</v>
      </c>
      <c r="J8" s="347">
        <v>36338.407976134004</v>
      </c>
      <c r="K8" s="345">
        <v>27.721998076559</v>
      </c>
      <c r="L8" s="347">
        <v>121.544838537971</v>
      </c>
      <c r="M8" s="347">
        <v>54873.437621965997</v>
      </c>
      <c r="N8" s="347">
        <v>7159.8891111680005</v>
      </c>
      <c r="O8" s="345">
        <v>17.243335802276899</v>
      </c>
      <c r="P8" s="345">
        <v>67.104248677870999</v>
      </c>
      <c r="Q8" s="347">
        <v>37176.697881466003</v>
      </c>
      <c r="R8" s="347">
        <v>30722.357532999999</v>
      </c>
      <c r="S8" s="345">
        <v>25.095600158335799</v>
      </c>
      <c r="T8" s="345">
        <v>54.440589860099998</v>
      </c>
      <c r="U8" s="347">
        <v>17696.739740500001</v>
      </c>
    </row>
    <row r="9" spans="1:22">
      <c r="A9" s="343">
        <v>5</v>
      </c>
      <c r="B9" s="343" t="s">
        <v>320</v>
      </c>
      <c r="C9" s="343">
        <v>0</v>
      </c>
      <c r="D9" s="343">
        <v>0</v>
      </c>
      <c r="E9" s="349" t="s">
        <v>350</v>
      </c>
      <c r="F9" s="348">
        <v>32933.477797576998</v>
      </c>
      <c r="G9" s="345">
        <v>25.124430568297001</v>
      </c>
      <c r="H9" s="344" t="s">
        <v>318</v>
      </c>
      <c r="I9" s="344" t="s">
        <v>318</v>
      </c>
      <c r="J9" s="347">
        <v>32933.477797576998</v>
      </c>
      <c r="K9" s="345">
        <v>25.124430568297001</v>
      </c>
      <c r="L9" s="345">
        <v>15.221607167229999</v>
      </c>
      <c r="M9" s="347">
        <v>9312.4625558539992</v>
      </c>
      <c r="N9" s="347">
        <v>263.11661292399998</v>
      </c>
      <c r="O9" s="346">
        <v>0.63367016462998105</v>
      </c>
      <c r="P9" s="345">
        <v>4.18624591823</v>
      </c>
      <c r="Q9" s="347">
        <v>469.37313655399998</v>
      </c>
      <c r="R9" s="347">
        <v>32734.5555823</v>
      </c>
      <c r="S9" s="345">
        <v>26.739266912437401</v>
      </c>
      <c r="T9" s="345">
        <v>11.035361248999999</v>
      </c>
      <c r="U9" s="347">
        <v>8843.0894193000004</v>
      </c>
    </row>
    <row r="10" spans="1:22">
      <c r="A10" s="343">
        <v>6</v>
      </c>
      <c r="B10" s="343" t="s">
        <v>320</v>
      </c>
      <c r="C10" s="343">
        <v>0</v>
      </c>
      <c r="D10" s="343">
        <v>0</v>
      </c>
      <c r="E10" s="343" t="s">
        <v>349</v>
      </c>
      <c r="F10" s="347">
        <v>22003.239111989002</v>
      </c>
      <c r="G10" s="345">
        <v>16.7859239386943</v>
      </c>
      <c r="H10" s="344" t="s">
        <v>318</v>
      </c>
      <c r="I10" s="344" t="s">
        <v>318</v>
      </c>
      <c r="J10" s="347">
        <v>22003.239111989002</v>
      </c>
      <c r="K10" s="345">
        <v>16.7859239386943</v>
      </c>
      <c r="L10" s="347">
        <v>247.71845102878601</v>
      </c>
      <c r="M10" s="347">
        <v>44224.363429327001</v>
      </c>
      <c r="N10" s="347">
        <v>2462.4239890539998</v>
      </c>
      <c r="O10" s="345">
        <v>5.9303158291390998</v>
      </c>
      <c r="P10" s="345">
        <v>87.607435514586001</v>
      </c>
      <c r="Q10" s="347">
        <v>17681.998354826999</v>
      </c>
      <c r="R10" s="347">
        <v>19913.610994999999</v>
      </c>
      <c r="S10" s="345">
        <v>16.266460628952899</v>
      </c>
      <c r="T10" s="347">
        <v>160.11101551420001</v>
      </c>
      <c r="U10" s="347">
        <v>26542.365074500001</v>
      </c>
    </row>
    <row r="11" spans="1:22">
      <c r="A11" s="343">
        <v>7</v>
      </c>
      <c r="B11" s="343" t="s">
        <v>326</v>
      </c>
      <c r="C11" s="343">
        <v>0</v>
      </c>
      <c r="D11" s="343">
        <v>0</v>
      </c>
      <c r="E11" s="343" t="s">
        <v>348</v>
      </c>
      <c r="F11" s="347">
        <v>17656.752462199998</v>
      </c>
      <c r="G11" s="345">
        <v>13.4700578549523</v>
      </c>
      <c r="H11" s="344" t="s">
        <v>318</v>
      </c>
      <c r="I11" s="344" t="s">
        <v>318</v>
      </c>
      <c r="J11" s="347">
        <v>17656.752462199998</v>
      </c>
      <c r="K11" s="345">
        <v>13.4700578549523</v>
      </c>
      <c r="L11" s="346">
        <v>0</v>
      </c>
      <c r="M11" s="346">
        <v>0</v>
      </c>
      <c r="N11" s="344" t="s">
        <v>318</v>
      </c>
      <c r="O11" s="344" t="s">
        <v>318</v>
      </c>
      <c r="P11" s="344" t="s">
        <v>318</v>
      </c>
      <c r="Q11" s="344" t="s">
        <v>318</v>
      </c>
      <c r="R11" s="347">
        <v>17656.752462199998</v>
      </c>
      <c r="S11" s="345">
        <v>14.422942621188</v>
      </c>
      <c r="T11" s="346">
        <v>0</v>
      </c>
      <c r="U11" s="346">
        <v>0</v>
      </c>
    </row>
    <row r="12" spans="1:22">
      <c r="A12" s="343">
        <v>8</v>
      </c>
      <c r="B12" s="343" t="s">
        <v>320</v>
      </c>
      <c r="C12" s="343">
        <v>0</v>
      </c>
      <c r="D12" s="343">
        <v>0</v>
      </c>
      <c r="E12" s="343" t="s">
        <v>347</v>
      </c>
      <c r="F12" s="347">
        <v>17335.481602846001</v>
      </c>
      <c r="G12" s="345">
        <v>13.224965385548799</v>
      </c>
      <c r="H12" s="344" t="s">
        <v>318</v>
      </c>
      <c r="I12" s="344" t="s">
        <v>318</v>
      </c>
      <c r="J12" s="347">
        <v>17335.481602846001</v>
      </c>
      <c r="K12" s="345">
        <v>13.224965385548799</v>
      </c>
      <c r="L12" s="345">
        <v>84.896641498148995</v>
      </c>
      <c r="M12" s="347">
        <v>33587.147016991999</v>
      </c>
      <c r="N12" s="347">
        <v>3558.2299481680002</v>
      </c>
      <c r="O12" s="345">
        <v>8.5693720817933201</v>
      </c>
      <c r="P12" s="345">
        <v>26.069833738549001</v>
      </c>
      <c r="Q12" s="347">
        <v>9526.2905562920005</v>
      </c>
      <c r="R12" s="347">
        <v>14160.5090956</v>
      </c>
      <c r="S12" s="345">
        <v>11.5670314011528</v>
      </c>
      <c r="T12" s="345">
        <v>58.826807759600001</v>
      </c>
      <c r="U12" s="347">
        <v>24060.856460700001</v>
      </c>
    </row>
    <row r="13" spans="1:22">
      <c r="A13" s="343">
        <v>9</v>
      </c>
      <c r="B13" s="343" t="s">
        <v>320</v>
      </c>
      <c r="C13" s="343">
        <v>0</v>
      </c>
      <c r="D13" s="343">
        <v>0</v>
      </c>
      <c r="E13" s="349" t="s">
        <v>346</v>
      </c>
      <c r="F13" s="348">
        <v>14780.045483764001</v>
      </c>
      <c r="G13" s="345">
        <v>11.275463491451299</v>
      </c>
      <c r="H13" s="344" t="s">
        <v>318</v>
      </c>
      <c r="I13" s="344" t="s">
        <v>318</v>
      </c>
      <c r="J13" s="347">
        <v>14780.045483764001</v>
      </c>
      <c r="K13" s="345">
        <v>11.275463491451299</v>
      </c>
      <c r="L13" s="345">
        <v>90.727146295271993</v>
      </c>
      <c r="M13" s="347">
        <v>29567.741049401</v>
      </c>
      <c r="N13" s="347">
        <v>2669.8368051090001</v>
      </c>
      <c r="O13" s="345">
        <v>6.4298331793943797</v>
      </c>
      <c r="P13" s="345">
        <v>33.513824789162001</v>
      </c>
      <c r="Q13" s="347">
        <v>9736.2421295950007</v>
      </c>
      <c r="R13" s="347">
        <v>12360.030086299999</v>
      </c>
      <c r="S13" s="345">
        <v>10.0963076371208</v>
      </c>
      <c r="T13" s="345">
        <v>57.213321506109999</v>
      </c>
      <c r="U13" s="347">
        <v>19831.498919805999</v>
      </c>
    </row>
    <row r="14" spans="1:22">
      <c r="A14" s="343">
        <v>10</v>
      </c>
      <c r="B14" s="343" t="s">
        <v>320</v>
      </c>
      <c r="C14" s="343">
        <v>0</v>
      </c>
      <c r="D14" s="343">
        <v>0</v>
      </c>
      <c r="E14" s="343" t="s">
        <v>345</v>
      </c>
      <c r="F14" s="347">
        <v>5485.3016139379997</v>
      </c>
      <c r="G14" s="345">
        <v>4.1846500510095597</v>
      </c>
      <c r="H14" s="344" t="s">
        <v>318</v>
      </c>
      <c r="I14" s="344" t="s">
        <v>318</v>
      </c>
      <c r="J14" s="347">
        <v>5485.3016139379997</v>
      </c>
      <c r="K14" s="345">
        <v>4.1846500510095597</v>
      </c>
      <c r="L14" s="346">
        <v>0.99702206992300002</v>
      </c>
      <c r="M14" s="347">
        <v>655.20936005099998</v>
      </c>
      <c r="N14" s="345">
        <v>31.789546461</v>
      </c>
      <c r="O14" s="346">
        <v>7.6559541093183803E-2</v>
      </c>
      <c r="P14" s="346">
        <v>0.203624691823</v>
      </c>
      <c r="Q14" s="345">
        <v>46.466239751000003</v>
      </c>
      <c r="R14" s="347">
        <v>5454.8310631000004</v>
      </c>
      <c r="S14" s="345">
        <v>4.4557862834512703</v>
      </c>
      <c r="T14" s="346">
        <v>0.79339737809999999</v>
      </c>
      <c r="U14" s="347">
        <v>608.74312029999999</v>
      </c>
    </row>
    <row r="15" spans="1:22">
      <c r="A15" s="343">
        <v>11</v>
      </c>
      <c r="B15" s="343" t="s">
        <v>320</v>
      </c>
      <c r="C15" s="343">
        <v>0</v>
      </c>
      <c r="D15" s="343">
        <v>0</v>
      </c>
      <c r="E15" s="343" t="s">
        <v>344</v>
      </c>
      <c r="F15" s="347">
        <v>3292.8398719000002</v>
      </c>
      <c r="G15" s="345">
        <v>2.5120555819391202</v>
      </c>
      <c r="H15" s="344" t="s">
        <v>318</v>
      </c>
      <c r="I15" s="344" t="s">
        <v>318</v>
      </c>
      <c r="J15" s="347">
        <v>3292.8398719000002</v>
      </c>
      <c r="K15" s="345">
        <v>2.5120555819391202</v>
      </c>
      <c r="L15" s="346">
        <v>0</v>
      </c>
      <c r="M15" s="346">
        <v>0</v>
      </c>
      <c r="N15" s="344" t="s">
        <v>318</v>
      </c>
      <c r="O15" s="344" t="s">
        <v>318</v>
      </c>
      <c r="P15" s="344" t="s">
        <v>318</v>
      </c>
      <c r="Q15" s="344" t="s">
        <v>318</v>
      </c>
      <c r="R15" s="347">
        <v>3292.8398719000002</v>
      </c>
      <c r="S15" s="345">
        <v>2.68976079462215</v>
      </c>
      <c r="T15" s="346">
        <v>0</v>
      </c>
      <c r="U15" s="346">
        <v>0</v>
      </c>
    </row>
    <row r="16" spans="1:22">
      <c r="A16" s="343">
        <v>12</v>
      </c>
      <c r="B16" s="343" t="s">
        <v>320</v>
      </c>
      <c r="C16" s="343">
        <v>0</v>
      </c>
      <c r="D16" s="343">
        <v>0</v>
      </c>
      <c r="E16" s="343" t="s">
        <v>343</v>
      </c>
      <c r="F16" s="347">
        <v>2444.386606652</v>
      </c>
      <c r="G16" s="345">
        <v>1.8647839732681299</v>
      </c>
      <c r="H16" s="344" t="s">
        <v>318</v>
      </c>
      <c r="I16" s="344" t="s">
        <v>318</v>
      </c>
      <c r="J16" s="347">
        <v>2444.386606652</v>
      </c>
      <c r="K16" s="345">
        <v>1.8647839732681299</v>
      </c>
      <c r="L16" s="346">
        <v>8.6333533490000006E-3</v>
      </c>
      <c r="M16" s="345">
        <v>6.5355090220000003</v>
      </c>
      <c r="N16" s="345">
        <v>6.2857486180000004</v>
      </c>
      <c r="O16" s="346">
        <v>1.5138121904682699E-2</v>
      </c>
      <c r="P16" s="346">
        <v>8.6333533490000006E-3</v>
      </c>
      <c r="Q16" s="345">
        <v>6.5355090220000003</v>
      </c>
      <c r="R16" s="347">
        <v>2438.2174335</v>
      </c>
      <c r="S16" s="345">
        <v>1.99166127613985</v>
      </c>
      <c r="T16" s="346">
        <v>0</v>
      </c>
      <c r="U16" s="346">
        <v>0</v>
      </c>
    </row>
    <row r="17" spans="1:21">
      <c r="A17" s="343">
        <v>13</v>
      </c>
      <c r="B17" s="343" t="s">
        <v>322</v>
      </c>
      <c r="C17" s="343">
        <v>0</v>
      </c>
      <c r="D17" s="343">
        <v>0</v>
      </c>
      <c r="E17" s="343" t="s">
        <v>342</v>
      </c>
      <c r="F17" s="347">
        <v>1460.7824616</v>
      </c>
      <c r="G17" s="345">
        <v>1.11440789088346</v>
      </c>
      <c r="H17" s="344" t="s">
        <v>318</v>
      </c>
      <c r="I17" s="344" t="s">
        <v>318</v>
      </c>
      <c r="J17" s="347">
        <v>1460.7824616</v>
      </c>
      <c r="K17" s="345">
        <v>1.11440789088346</v>
      </c>
      <c r="L17" s="346">
        <v>0</v>
      </c>
      <c r="M17" s="346">
        <v>0</v>
      </c>
      <c r="N17" s="344" t="s">
        <v>318</v>
      </c>
      <c r="O17" s="344" t="s">
        <v>318</v>
      </c>
      <c r="P17" s="344" t="s">
        <v>318</v>
      </c>
      <c r="Q17" s="344" t="s">
        <v>318</v>
      </c>
      <c r="R17" s="347">
        <v>1460.7824616</v>
      </c>
      <c r="S17" s="345">
        <v>1.1932421701442</v>
      </c>
      <c r="T17" s="346">
        <v>0</v>
      </c>
      <c r="U17" s="346">
        <v>0</v>
      </c>
    </row>
    <row r="18" spans="1:21">
      <c r="A18" s="343">
        <v>14</v>
      </c>
      <c r="B18" s="343" t="s">
        <v>320</v>
      </c>
      <c r="C18" s="343">
        <v>0</v>
      </c>
      <c r="D18" s="343">
        <v>0</v>
      </c>
      <c r="E18" s="343" t="s">
        <v>341</v>
      </c>
      <c r="F18" s="347">
        <v>1280.402316378</v>
      </c>
      <c r="G18" s="346">
        <v>0.97679872423593495</v>
      </c>
      <c r="H18" s="344" t="s">
        <v>318</v>
      </c>
      <c r="I18" s="344" t="s">
        <v>318</v>
      </c>
      <c r="J18" s="347">
        <v>1280.402316378</v>
      </c>
      <c r="K18" s="346">
        <v>0.97679872423593495</v>
      </c>
      <c r="L18" s="346">
        <v>0.54248494726300001</v>
      </c>
      <c r="M18" s="347">
        <v>174.31472295699999</v>
      </c>
      <c r="N18" s="345">
        <v>23.562944201000001</v>
      </c>
      <c r="O18" s="346">
        <v>5.6747213963747399E-2</v>
      </c>
      <c r="P18" s="346">
        <v>0.54248494726300001</v>
      </c>
      <c r="Q18" s="347">
        <v>174.31472295699999</v>
      </c>
      <c r="R18" s="347">
        <v>1257.0646741</v>
      </c>
      <c r="S18" s="345">
        <v>1.02683501422365</v>
      </c>
      <c r="T18" s="346">
        <v>0</v>
      </c>
      <c r="U18" s="346">
        <v>0</v>
      </c>
    </row>
    <row r="19" spans="1:21">
      <c r="A19" s="343">
        <v>15</v>
      </c>
      <c r="B19" s="343" t="s">
        <v>322</v>
      </c>
      <c r="C19" s="343">
        <v>1</v>
      </c>
      <c r="D19" s="343">
        <v>0</v>
      </c>
      <c r="E19" s="343" t="s">
        <v>340</v>
      </c>
      <c r="F19" s="347">
        <v>1106.9016116959999</v>
      </c>
      <c r="G19" s="346">
        <v>0.84443777422857702</v>
      </c>
      <c r="H19" s="344" t="s">
        <v>318</v>
      </c>
      <c r="I19" s="344" t="s">
        <v>318</v>
      </c>
      <c r="J19" s="347">
        <v>1106.9016116959999</v>
      </c>
      <c r="K19" s="346">
        <v>0.84443777422857702</v>
      </c>
      <c r="L19" s="345">
        <v>13.132976112076999</v>
      </c>
      <c r="M19" s="347">
        <v>2216.5214930890002</v>
      </c>
      <c r="N19" s="347">
        <v>477.075652042</v>
      </c>
      <c r="O19" s="345">
        <v>1.1489529437570301</v>
      </c>
      <c r="P19" s="345">
        <v>6.0942948321320003</v>
      </c>
      <c r="Q19" s="347">
        <v>968.85037666200003</v>
      </c>
      <c r="R19" s="347">
        <v>632.11980623700003</v>
      </c>
      <c r="S19" s="346">
        <v>0.51634793626917896</v>
      </c>
      <c r="T19" s="345">
        <v>7.038681279945</v>
      </c>
      <c r="U19" s="347">
        <v>1247.671116427</v>
      </c>
    </row>
    <row r="20" spans="1:21">
      <c r="A20" s="343">
        <v>16</v>
      </c>
      <c r="B20" s="343" t="s">
        <v>322</v>
      </c>
      <c r="C20" s="343">
        <v>0</v>
      </c>
      <c r="D20" s="343">
        <v>0</v>
      </c>
      <c r="E20" s="343" t="s">
        <v>339</v>
      </c>
      <c r="F20" s="347">
        <v>1091.5422251499999</v>
      </c>
      <c r="G20" s="346">
        <v>0.83272034058192501</v>
      </c>
      <c r="H20" s="344" t="s">
        <v>318</v>
      </c>
      <c r="I20" s="344" t="s">
        <v>318</v>
      </c>
      <c r="J20" s="347">
        <v>1091.5422251499999</v>
      </c>
      <c r="K20" s="346">
        <v>0.83272034058192501</v>
      </c>
      <c r="L20" s="345">
        <v>4.9978059908379997</v>
      </c>
      <c r="M20" s="347">
        <v>2359.0882064570001</v>
      </c>
      <c r="N20" s="345">
        <v>17.942470993000001</v>
      </c>
      <c r="O20" s="346">
        <v>4.3211291076048597E-2</v>
      </c>
      <c r="P20" s="346">
        <v>0.114758896138</v>
      </c>
      <c r="Q20" s="345">
        <v>21.562571057</v>
      </c>
      <c r="R20" s="347">
        <v>1073.746296</v>
      </c>
      <c r="S20" s="346">
        <v>0.87709114402975197</v>
      </c>
      <c r="T20" s="345">
        <v>4.8830470947000002</v>
      </c>
      <c r="U20" s="347">
        <v>2337.5256353999998</v>
      </c>
    </row>
    <row r="21" spans="1:21">
      <c r="A21" s="343">
        <v>17</v>
      </c>
      <c r="B21" s="343" t="s">
        <v>322</v>
      </c>
      <c r="C21" s="343">
        <v>0</v>
      </c>
      <c r="D21" s="343">
        <v>0</v>
      </c>
      <c r="E21" s="343" t="s">
        <v>338</v>
      </c>
      <c r="F21" s="347">
        <v>861.96196022000004</v>
      </c>
      <c r="G21" s="346">
        <v>0.65757717891712797</v>
      </c>
      <c r="H21" s="344" t="s">
        <v>318</v>
      </c>
      <c r="I21" s="344" t="s">
        <v>318</v>
      </c>
      <c r="J21" s="347">
        <v>861.96196022000004</v>
      </c>
      <c r="K21" s="346">
        <v>0.65757717891712797</v>
      </c>
      <c r="L21" s="345">
        <v>5.0756521337949998</v>
      </c>
      <c r="M21" s="347">
        <v>2307.2573770670001</v>
      </c>
      <c r="N21" s="347">
        <v>131.525924441</v>
      </c>
      <c r="O21" s="346">
        <v>0.316757095902996</v>
      </c>
      <c r="P21" s="345">
        <v>1.098086567995</v>
      </c>
      <c r="Q21" s="347">
        <v>273.69767526700002</v>
      </c>
      <c r="R21" s="347">
        <v>731.16752169999995</v>
      </c>
      <c r="S21" s="346">
        <v>0.59725519936531801</v>
      </c>
      <c r="T21" s="345">
        <v>3.9775655658</v>
      </c>
      <c r="U21" s="347">
        <v>2033.5597018000001</v>
      </c>
    </row>
    <row r="22" spans="1:21">
      <c r="A22" s="343">
        <v>18</v>
      </c>
      <c r="B22" s="343" t="s">
        <v>322</v>
      </c>
      <c r="C22" s="343">
        <v>0</v>
      </c>
      <c r="D22" s="343">
        <v>0</v>
      </c>
      <c r="E22" s="343" t="s">
        <v>337</v>
      </c>
      <c r="F22" s="347">
        <v>706.98104047100003</v>
      </c>
      <c r="G22" s="346">
        <v>0.53934468061927099</v>
      </c>
      <c r="H22" s="344" t="s">
        <v>318</v>
      </c>
      <c r="I22" s="344" t="s">
        <v>318</v>
      </c>
      <c r="J22" s="347">
        <v>706.98104047100003</v>
      </c>
      <c r="K22" s="346">
        <v>0.53934468061926999</v>
      </c>
      <c r="L22" s="345">
        <v>14.663745876731999</v>
      </c>
      <c r="M22" s="347">
        <v>2482.4584900909999</v>
      </c>
      <c r="N22" s="347">
        <v>150.83726541999999</v>
      </c>
      <c r="O22" s="346">
        <v>0.36326506999630498</v>
      </c>
      <c r="P22" s="345">
        <v>3.759227499823</v>
      </c>
      <c r="Q22" s="347">
        <v>592.45117929100002</v>
      </c>
      <c r="R22" s="347">
        <v>556.78258549999998</v>
      </c>
      <c r="S22" s="346">
        <v>0.45480862351867701</v>
      </c>
      <c r="T22" s="345">
        <v>10.904518376908999</v>
      </c>
      <c r="U22" s="347">
        <v>1890.0073107999999</v>
      </c>
    </row>
    <row r="23" spans="1:21">
      <c r="A23" s="343">
        <v>19</v>
      </c>
      <c r="B23" s="343" t="s">
        <v>322</v>
      </c>
      <c r="C23" s="343">
        <v>0</v>
      </c>
      <c r="D23" s="343">
        <v>0</v>
      </c>
      <c r="E23" s="343" t="s">
        <v>336</v>
      </c>
      <c r="F23" s="347">
        <v>596.13452848999998</v>
      </c>
      <c r="G23" s="346">
        <v>0.45478162562938901</v>
      </c>
      <c r="H23" s="344" t="s">
        <v>318</v>
      </c>
      <c r="I23" s="344" t="s">
        <v>318</v>
      </c>
      <c r="J23" s="347">
        <v>596.13452848999998</v>
      </c>
      <c r="K23" s="346">
        <v>0.45478162562938901</v>
      </c>
      <c r="L23" s="345">
        <v>16.716304760088999</v>
      </c>
      <c r="M23" s="347">
        <v>3832.1905261259999</v>
      </c>
      <c r="N23" s="347">
        <v>102.27383659100001</v>
      </c>
      <c r="O23" s="346">
        <v>0.24630857835144801</v>
      </c>
      <c r="P23" s="346">
        <v>0.68794426038900003</v>
      </c>
      <c r="Q23" s="347">
        <v>225.814985326</v>
      </c>
      <c r="R23" s="347">
        <v>494.24518160000002</v>
      </c>
      <c r="S23" s="346">
        <v>0.40372485881966302</v>
      </c>
      <c r="T23" s="345">
        <v>16.0283604997</v>
      </c>
      <c r="U23" s="347">
        <v>3606.3755408000002</v>
      </c>
    </row>
    <row r="24" spans="1:21">
      <c r="A24" s="343">
        <v>20</v>
      </c>
      <c r="B24" s="343" t="s">
        <v>320</v>
      </c>
      <c r="C24" s="343">
        <v>0</v>
      </c>
      <c r="D24" s="343">
        <v>0</v>
      </c>
      <c r="E24" s="343" t="s">
        <v>335</v>
      </c>
      <c r="F24" s="347">
        <v>467.12181452999999</v>
      </c>
      <c r="G24" s="346">
        <v>0.35635986178657802</v>
      </c>
      <c r="H24" s="344" t="s">
        <v>318</v>
      </c>
      <c r="I24" s="344" t="s">
        <v>318</v>
      </c>
      <c r="J24" s="347">
        <v>467.12181452999999</v>
      </c>
      <c r="K24" s="346">
        <v>0.35635986178657802</v>
      </c>
      <c r="L24" s="345">
        <v>1.1016564700980001</v>
      </c>
      <c r="M24" s="347">
        <v>511.01133829399998</v>
      </c>
      <c r="N24" s="345">
        <v>25.14816875</v>
      </c>
      <c r="O24" s="346">
        <v>6.0564948958802503E-2</v>
      </c>
      <c r="P24" s="346">
        <v>7.8329777897999997E-2</v>
      </c>
      <c r="Q24" s="345">
        <v>35.352578594000001</v>
      </c>
      <c r="R24" s="347">
        <v>442.05820549999999</v>
      </c>
      <c r="S24" s="346">
        <v>0.36109585535625799</v>
      </c>
      <c r="T24" s="345">
        <v>1.0233266921999999</v>
      </c>
      <c r="U24" s="347">
        <v>475.65875970000002</v>
      </c>
    </row>
    <row r="25" spans="1:21">
      <c r="A25" s="343">
        <v>21</v>
      </c>
      <c r="B25" s="343" t="s">
        <v>326</v>
      </c>
      <c r="C25" s="343">
        <v>0</v>
      </c>
      <c r="D25" s="343">
        <v>0</v>
      </c>
      <c r="E25" s="343" t="s">
        <v>334</v>
      </c>
      <c r="F25" s="347">
        <v>437.58620960000002</v>
      </c>
      <c r="G25" s="346">
        <v>0.333827614815351</v>
      </c>
      <c r="H25" s="344" t="s">
        <v>318</v>
      </c>
      <c r="I25" s="344" t="s">
        <v>318</v>
      </c>
      <c r="J25" s="347">
        <v>437.58620960000002</v>
      </c>
      <c r="K25" s="346">
        <v>0.333827614815351</v>
      </c>
      <c r="L25" s="346">
        <v>0</v>
      </c>
      <c r="M25" s="346">
        <v>0</v>
      </c>
      <c r="N25" s="344" t="s">
        <v>318</v>
      </c>
      <c r="O25" s="344" t="s">
        <v>318</v>
      </c>
      <c r="P25" s="344" t="s">
        <v>318</v>
      </c>
      <c r="Q25" s="344" t="s">
        <v>318</v>
      </c>
      <c r="R25" s="347">
        <v>437.58620960000002</v>
      </c>
      <c r="S25" s="346">
        <v>0.357442899332438</v>
      </c>
      <c r="T25" s="346">
        <v>0</v>
      </c>
      <c r="U25" s="346">
        <v>0</v>
      </c>
    </row>
    <row r="26" spans="1:21">
      <c r="A26" s="343">
        <v>22</v>
      </c>
      <c r="B26" s="343" t="s">
        <v>326</v>
      </c>
      <c r="C26" s="343">
        <v>0</v>
      </c>
      <c r="D26" s="343">
        <v>0</v>
      </c>
      <c r="E26" s="343" t="s">
        <v>333</v>
      </c>
      <c r="F26" s="347">
        <v>350.16924266000001</v>
      </c>
      <c r="G26" s="346">
        <v>0.26713859005232599</v>
      </c>
      <c r="H26" s="344" t="s">
        <v>318</v>
      </c>
      <c r="I26" s="344" t="s">
        <v>318</v>
      </c>
      <c r="J26" s="347">
        <v>350.16924266000001</v>
      </c>
      <c r="K26" s="346">
        <v>0.26713859005232599</v>
      </c>
      <c r="L26" s="345">
        <v>1.955290155218</v>
      </c>
      <c r="M26" s="347">
        <v>278.23689619999999</v>
      </c>
      <c r="N26" s="345">
        <v>67.530905599999997</v>
      </c>
      <c r="O26" s="346">
        <v>0.16263632916833001</v>
      </c>
      <c r="P26" s="345">
        <v>1.955290155218</v>
      </c>
      <c r="Q26" s="347">
        <v>278.23689619999999</v>
      </c>
      <c r="R26" s="347">
        <v>282.78359319999998</v>
      </c>
      <c r="S26" s="346">
        <v>0.23099216844481801</v>
      </c>
      <c r="T26" s="346">
        <v>0</v>
      </c>
      <c r="U26" s="346">
        <v>0</v>
      </c>
    </row>
    <row r="27" spans="1:21">
      <c r="A27" s="343">
        <v>23</v>
      </c>
      <c r="B27" s="343" t="s">
        <v>320</v>
      </c>
      <c r="C27" s="343">
        <v>0</v>
      </c>
      <c r="D27" s="343">
        <v>0</v>
      </c>
      <c r="E27" s="343" t="s">
        <v>332</v>
      </c>
      <c r="F27" s="347">
        <v>255.375134798</v>
      </c>
      <c r="G27" s="346">
        <v>0.19482166088070699</v>
      </c>
      <c r="H27" s="344" t="s">
        <v>318</v>
      </c>
      <c r="I27" s="344" t="s">
        <v>318</v>
      </c>
      <c r="J27" s="347">
        <v>255.375134798</v>
      </c>
      <c r="K27" s="346">
        <v>0.19482166088070699</v>
      </c>
      <c r="L27" s="345">
        <v>1.7481977505920001</v>
      </c>
      <c r="M27" s="347">
        <v>653.63644065899996</v>
      </c>
      <c r="N27" s="347">
        <v>255.375134798</v>
      </c>
      <c r="O27" s="346">
        <v>0.61502617379995805</v>
      </c>
      <c r="P27" s="345">
        <v>1.7481977505920001</v>
      </c>
      <c r="Q27" s="347">
        <v>653.63644065899996</v>
      </c>
      <c r="R27" s="344" t="s">
        <v>318</v>
      </c>
      <c r="S27" s="344" t="s">
        <v>318</v>
      </c>
      <c r="T27" s="344" t="s">
        <v>318</v>
      </c>
      <c r="U27" s="344" t="s">
        <v>318</v>
      </c>
    </row>
    <row r="28" spans="1:21">
      <c r="A28" s="343">
        <v>24</v>
      </c>
      <c r="B28" s="343" t="s">
        <v>320</v>
      </c>
      <c r="C28" s="343">
        <v>1</v>
      </c>
      <c r="D28" s="343">
        <v>0</v>
      </c>
      <c r="E28" s="343" t="s">
        <v>331</v>
      </c>
      <c r="F28" s="347">
        <v>115.799618581</v>
      </c>
      <c r="G28" s="346">
        <v>8.8341701862038394E-2</v>
      </c>
      <c r="H28" s="344" t="s">
        <v>318</v>
      </c>
      <c r="I28" s="344" t="s">
        <v>318</v>
      </c>
      <c r="J28" s="347">
        <v>115.799618581</v>
      </c>
      <c r="K28" s="346">
        <v>8.8341701862038394E-2</v>
      </c>
      <c r="L28" s="345">
        <v>2.1235533028929998</v>
      </c>
      <c r="M28" s="347">
        <v>429.17797894</v>
      </c>
      <c r="N28" s="345">
        <v>70.576863727000003</v>
      </c>
      <c r="O28" s="346">
        <v>0.169971984512714</v>
      </c>
      <c r="P28" s="345">
        <v>1.234896330487</v>
      </c>
      <c r="Q28" s="347">
        <v>192.03830805000001</v>
      </c>
      <c r="R28" s="345">
        <v>45.247045008000001</v>
      </c>
      <c r="S28" s="346">
        <v>3.6960111171393903E-2</v>
      </c>
      <c r="T28" s="346">
        <v>0.88865697240599995</v>
      </c>
      <c r="U28" s="347">
        <v>237.13967088999999</v>
      </c>
    </row>
    <row r="29" spans="1:21">
      <c r="A29" s="343">
        <v>25</v>
      </c>
      <c r="B29" s="343" t="s">
        <v>320</v>
      </c>
      <c r="C29" s="343">
        <v>0</v>
      </c>
      <c r="D29" s="343">
        <v>0</v>
      </c>
      <c r="E29" s="343" t="s">
        <v>330</v>
      </c>
      <c r="F29" s="345">
        <v>97.778598880000004</v>
      </c>
      <c r="G29" s="346">
        <v>7.4593750278224902E-2</v>
      </c>
      <c r="H29" s="344" t="s">
        <v>318</v>
      </c>
      <c r="I29" s="344" t="s">
        <v>318</v>
      </c>
      <c r="J29" s="345">
        <v>97.778598880000004</v>
      </c>
      <c r="K29" s="346">
        <v>7.4593750278224902E-2</v>
      </c>
      <c r="L29" s="346">
        <v>0.19150337061200001</v>
      </c>
      <c r="M29" s="347">
        <v>124.36047407700001</v>
      </c>
      <c r="N29" s="345">
        <v>97.778598880000004</v>
      </c>
      <c r="O29" s="346">
        <v>0.23548258759121099</v>
      </c>
      <c r="P29" s="346">
        <v>0.19150337061200001</v>
      </c>
      <c r="Q29" s="347">
        <v>124.36047407700001</v>
      </c>
      <c r="R29" s="344" t="s">
        <v>318</v>
      </c>
      <c r="S29" s="344" t="s">
        <v>318</v>
      </c>
      <c r="T29" s="344" t="s">
        <v>318</v>
      </c>
      <c r="U29" s="344" t="s">
        <v>318</v>
      </c>
    </row>
    <row r="30" spans="1:21">
      <c r="A30" s="343">
        <v>26</v>
      </c>
      <c r="B30" s="343" t="s">
        <v>320</v>
      </c>
      <c r="C30" s="343">
        <v>0</v>
      </c>
      <c r="D30" s="343">
        <v>0</v>
      </c>
      <c r="E30" s="343" t="s">
        <v>329</v>
      </c>
      <c r="F30" s="345">
        <v>69.436397470000003</v>
      </c>
      <c r="G30" s="346">
        <v>5.29719320221941E-2</v>
      </c>
      <c r="H30" s="344" t="s">
        <v>318</v>
      </c>
      <c r="I30" s="344" t="s">
        <v>318</v>
      </c>
      <c r="J30" s="345">
        <v>69.436397470000003</v>
      </c>
      <c r="K30" s="346">
        <v>5.29719320221941E-2</v>
      </c>
      <c r="L30" s="345">
        <v>1.743565870511</v>
      </c>
      <c r="M30" s="347">
        <v>418.72864643700001</v>
      </c>
      <c r="N30" s="345">
        <v>69.436397470000003</v>
      </c>
      <c r="O30" s="346">
        <v>0.167225371773985</v>
      </c>
      <c r="P30" s="345">
        <v>1.743565870511</v>
      </c>
      <c r="Q30" s="347">
        <v>418.72864643700001</v>
      </c>
      <c r="R30" s="344" t="s">
        <v>318</v>
      </c>
      <c r="S30" s="344" t="s">
        <v>318</v>
      </c>
      <c r="T30" s="344" t="s">
        <v>318</v>
      </c>
      <c r="U30" s="344" t="s">
        <v>318</v>
      </c>
    </row>
    <row r="31" spans="1:21">
      <c r="A31" s="343">
        <v>27</v>
      </c>
      <c r="B31" s="343" t="s">
        <v>320</v>
      </c>
      <c r="C31" s="343">
        <v>0</v>
      </c>
      <c r="D31" s="343">
        <v>0</v>
      </c>
      <c r="E31" s="343" t="s">
        <v>328</v>
      </c>
      <c r="F31" s="345">
        <v>28.177069327000002</v>
      </c>
      <c r="G31" s="346">
        <v>2.14958415954596E-2</v>
      </c>
      <c r="H31" s="344" t="s">
        <v>318</v>
      </c>
      <c r="I31" s="344" t="s">
        <v>318</v>
      </c>
      <c r="J31" s="345">
        <v>28.177069327000002</v>
      </c>
      <c r="K31" s="346">
        <v>2.14958415954596E-2</v>
      </c>
      <c r="L31" s="346">
        <v>0.40141655067100002</v>
      </c>
      <c r="M31" s="345">
        <v>51.117666556000003</v>
      </c>
      <c r="N31" s="345">
        <v>28.177069327000002</v>
      </c>
      <c r="O31" s="346">
        <v>6.7859524188948903E-2</v>
      </c>
      <c r="P31" s="346">
        <v>0.40141655067100002</v>
      </c>
      <c r="Q31" s="345">
        <v>51.117666556000003</v>
      </c>
      <c r="R31" s="344" t="s">
        <v>318</v>
      </c>
      <c r="S31" s="344" t="s">
        <v>318</v>
      </c>
      <c r="T31" s="344" t="s">
        <v>318</v>
      </c>
      <c r="U31" s="344" t="s">
        <v>318</v>
      </c>
    </row>
    <row r="32" spans="1:21">
      <c r="A32" s="343">
        <v>28</v>
      </c>
      <c r="B32" s="343" t="s">
        <v>320</v>
      </c>
      <c r="C32" s="343">
        <v>0</v>
      </c>
      <c r="D32" s="343">
        <v>0</v>
      </c>
      <c r="E32" s="343" t="s">
        <v>327</v>
      </c>
      <c r="F32" s="345">
        <v>26.605998670999998</v>
      </c>
      <c r="G32" s="346">
        <v>2.0297296581259401E-2</v>
      </c>
      <c r="H32" s="344" t="s">
        <v>318</v>
      </c>
      <c r="I32" s="344" t="s">
        <v>318</v>
      </c>
      <c r="J32" s="345">
        <v>26.605998670999998</v>
      </c>
      <c r="K32" s="346">
        <v>2.0297296581259401E-2</v>
      </c>
      <c r="L32" s="346">
        <v>0.24144288988400001</v>
      </c>
      <c r="M32" s="345">
        <v>66.757771094999995</v>
      </c>
      <c r="N32" s="345">
        <v>26.605998670999998</v>
      </c>
      <c r="O32" s="346">
        <v>6.4075876360066203E-2</v>
      </c>
      <c r="P32" s="346">
        <v>0.24144288988400001</v>
      </c>
      <c r="Q32" s="345">
        <v>66.757771094999995</v>
      </c>
      <c r="R32" s="344" t="s">
        <v>318</v>
      </c>
      <c r="S32" s="344" t="s">
        <v>318</v>
      </c>
      <c r="T32" s="344" t="s">
        <v>318</v>
      </c>
      <c r="U32" s="344" t="s">
        <v>318</v>
      </c>
    </row>
    <row r="33" spans="1:21">
      <c r="A33" s="343">
        <v>29</v>
      </c>
      <c r="B33" s="343" t="s">
        <v>326</v>
      </c>
      <c r="C33" s="343">
        <v>0</v>
      </c>
      <c r="D33" s="343">
        <v>0</v>
      </c>
      <c r="E33" s="343" t="s">
        <v>325</v>
      </c>
      <c r="F33" s="345">
        <v>20.154694674000002</v>
      </c>
      <c r="G33" s="346">
        <v>1.53756985543565E-2</v>
      </c>
      <c r="H33" s="344" t="s">
        <v>318</v>
      </c>
      <c r="I33" s="344" t="s">
        <v>318</v>
      </c>
      <c r="J33" s="345">
        <v>20.154694674000002</v>
      </c>
      <c r="K33" s="346">
        <v>1.53756985543565E-2</v>
      </c>
      <c r="L33" s="346">
        <v>0.16896825384700001</v>
      </c>
      <c r="M33" s="345">
        <v>34.132052361</v>
      </c>
      <c r="N33" s="345">
        <v>20.154694674000002</v>
      </c>
      <c r="O33" s="346">
        <v>4.85390433930128E-2</v>
      </c>
      <c r="P33" s="346">
        <v>0.16896825384700001</v>
      </c>
      <c r="Q33" s="345">
        <v>34.132052361</v>
      </c>
      <c r="R33" s="344" t="s">
        <v>318</v>
      </c>
      <c r="S33" s="344" t="s">
        <v>318</v>
      </c>
      <c r="T33" s="344" t="s">
        <v>318</v>
      </c>
      <c r="U33" s="344" t="s">
        <v>318</v>
      </c>
    </row>
    <row r="34" spans="1:21">
      <c r="A34" s="343">
        <v>30</v>
      </c>
      <c r="B34" s="343" t="s">
        <v>320</v>
      </c>
      <c r="C34" s="343">
        <v>0</v>
      </c>
      <c r="D34" s="343">
        <v>0</v>
      </c>
      <c r="E34" s="343" t="s">
        <v>324</v>
      </c>
      <c r="F34" s="345">
        <v>15.917773355</v>
      </c>
      <c r="G34" s="346">
        <v>1.2143418132688299E-2</v>
      </c>
      <c r="H34" s="344" t="s">
        <v>318</v>
      </c>
      <c r="I34" s="344" t="s">
        <v>318</v>
      </c>
      <c r="J34" s="345">
        <v>15.917773355</v>
      </c>
      <c r="K34" s="346">
        <v>1.2143418132688299E-2</v>
      </c>
      <c r="L34" s="346">
        <v>2.8715455875E-2</v>
      </c>
      <c r="M34" s="345">
        <v>16.942084845</v>
      </c>
      <c r="N34" s="345">
        <v>15.917773355</v>
      </c>
      <c r="O34" s="346">
        <v>3.8335162308124802E-2</v>
      </c>
      <c r="P34" s="346">
        <v>2.8715455875E-2</v>
      </c>
      <c r="Q34" s="345">
        <v>16.942084845</v>
      </c>
      <c r="R34" s="344" t="s">
        <v>318</v>
      </c>
      <c r="S34" s="344" t="s">
        <v>318</v>
      </c>
      <c r="T34" s="344" t="s">
        <v>318</v>
      </c>
      <c r="U34" s="344" t="s">
        <v>318</v>
      </c>
    </row>
    <row r="35" spans="1:21">
      <c r="A35" s="343">
        <v>31</v>
      </c>
      <c r="B35" s="343" t="s">
        <v>322</v>
      </c>
      <c r="C35" s="343">
        <v>0</v>
      </c>
      <c r="D35" s="343">
        <v>0</v>
      </c>
      <c r="E35" s="343" t="s">
        <v>323</v>
      </c>
      <c r="F35" s="345">
        <v>13.855405982000001</v>
      </c>
      <c r="G35" s="346">
        <v>1.05700706050527E-2</v>
      </c>
      <c r="H35" s="344" t="s">
        <v>318</v>
      </c>
      <c r="I35" s="344" t="s">
        <v>318</v>
      </c>
      <c r="J35" s="345">
        <v>13.855405982000001</v>
      </c>
      <c r="K35" s="346">
        <v>1.05700706050527E-2</v>
      </c>
      <c r="L35" s="346">
        <v>0.32592108628599997</v>
      </c>
      <c r="M35" s="347">
        <v>119.06881143299999</v>
      </c>
      <c r="N35" s="345">
        <v>13.855405982000001</v>
      </c>
      <c r="O35" s="346">
        <v>3.3368312597445701E-2</v>
      </c>
      <c r="P35" s="346">
        <v>0.32592108628599997</v>
      </c>
      <c r="Q35" s="347">
        <v>119.06881143299999</v>
      </c>
      <c r="R35" s="344" t="s">
        <v>318</v>
      </c>
      <c r="S35" s="344" t="s">
        <v>318</v>
      </c>
      <c r="T35" s="344" t="s">
        <v>318</v>
      </c>
      <c r="U35" s="344" t="s">
        <v>318</v>
      </c>
    </row>
    <row r="36" spans="1:21">
      <c r="A36" s="343">
        <v>32</v>
      </c>
      <c r="B36" s="343" t="s">
        <v>322</v>
      </c>
      <c r="C36" s="343">
        <v>0</v>
      </c>
      <c r="D36" s="343">
        <v>0</v>
      </c>
      <c r="E36" s="343" t="s">
        <v>321</v>
      </c>
      <c r="F36" s="345">
        <v>10.168563419</v>
      </c>
      <c r="G36" s="346">
        <v>7.7574365868759397E-3</v>
      </c>
      <c r="H36" s="344" t="s">
        <v>318</v>
      </c>
      <c r="I36" s="344" t="s">
        <v>318</v>
      </c>
      <c r="J36" s="345">
        <v>10.168563419</v>
      </c>
      <c r="K36" s="346">
        <v>7.7574365868759302E-3</v>
      </c>
      <c r="L36" s="346">
        <v>1.3456434781999999E-2</v>
      </c>
      <c r="M36" s="345">
        <v>10.737054058</v>
      </c>
      <c r="N36" s="345">
        <v>10.168563419</v>
      </c>
      <c r="O36" s="346">
        <v>2.44891996144284E-2</v>
      </c>
      <c r="P36" s="346">
        <v>1.3456434781999999E-2</v>
      </c>
      <c r="Q36" s="345">
        <v>10.737054058</v>
      </c>
      <c r="R36" s="344" t="s">
        <v>318</v>
      </c>
      <c r="S36" s="344" t="s">
        <v>318</v>
      </c>
      <c r="T36" s="344" t="s">
        <v>318</v>
      </c>
      <c r="U36" s="344" t="s">
        <v>318</v>
      </c>
    </row>
    <row r="37" spans="1:21">
      <c r="A37" s="343">
        <v>33</v>
      </c>
      <c r="B37" s="343" t="s">
        <v>320</v>
      </c>
      <c r="C37" s="343">
        <v>0</v>
      </c>
      <c r="D37" s="343">
        <v>0</v>
      </c>
      <c r="E37" s="343" t="s">
        <v>319</v>
      </c>
      <c r="F37" s="345">
        <v>6.2103642580000002</v>
      </c>
      <c r="G37" s="346">
        <v>4.7377889017063898E-3</v>
      </c>
      <c r="H37" s="344" t="s">
        <v>318</v>
      </c>
      <c r="I37" s="344" t="s">
        <v>318</v>
      </c>
      <c r="J37" s="345">
        <v>6.2103642580000002</v>
      </c>
      <c r="K37" s="346">
        <v>4.7377889017063898E-3</v>
      </c>
      <c r="L37" s="346">
        <v>8.4334254230000003E-2</v>
      </c>
      <c r="M37" s="345">
        <v>33.041366906</v>
      </c>
      <c r="N37" s="345">
        <v>6.2103642580000002</v>
      </c>
      <c r="O37" s="346">
        <v>1.49565719094891E-2</v>
      </c>
      <c r="P37" s="346">
        <v>8.4334254230000003E-2</v>
      </c>
      <c r="Q37" s="345">
        <v>33.041366906</v>
      </c>
      <c r="R37" s="344" t="s">
        <v>318</v>
      </c>
      <c r="S37" s="344" t="s">
        <v>318</v>
      </c>
      <c r="T37" s="344" t="s">
        <v>318</v>
      </c>
      <c r="U37" s="344" t="s">
        <v>318</v>
      </c>
    </row>
  </sheetData>
  <mergeCells count="5">
    <mergeCell ref="F1:G1"/>
    <mergeCell ref="H1:I1"/>
    <mergeCell ref="J1:M1"/>
    <mergeCell ref="N1:Q1"/>
    <mergeCell ref="R1:U1"/>
  </mergeCells>
  <pageMargins left="0.7" right="0.7" top="0.75" bottom="0.75" header="0.3" footer="0.3"/>
  <headerFooter>
    <oddFooter>&amp;C_x000D_&amp;1#&amp;"Aptos"&amp;10&amp;K000000 Confidential - Not for Public Consumption or Distribution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Planilha11">
    <tabColor theme="9" tint="0.59999389629810485"/>
    <pageSetUpPr fitToPage="1"/>
  </sheetPr>
  <dimension ref="A1:AI976"/>
  <sheetViews>
    <sheetView showGridLines="0" zoomScale="70" zoomScaleNormal="70" workbookViewId="0">
      <pane xSplit="6" ySplit="7" topLeftCell="G8" activePane="bottomRight" state="frozen"/>
      <selection activeCell="B4" sqref="B4:B6"/>
      <selection pane="topRight" activeCell="B4" sqref="B4:B6"/>
      <selection pane="bottomLeft" activeCell="B4" sqref="B4:B6"/>
      <selection pane="bottomRight" activeCell="B4" sqref="B4:B6"/>
    </sheetView>
  </sheetViews>
  <sheetFormatPr defaultColWidth="14.42578125" defaultRowHeight="15" customHeight="1"/>
  <cols>
    <col min="1" max="1" width="2.140625" style="34" customWidth="1"/>
    <col min="2" max="2" width="26" style="34" customWidth="1"/>
    <col min="3" max="3" width="13.85546875" style="34" customWidth="1"/>
    <col min="4" max="4" width="22.28515625" style="34" customWidth="1"/>
    <col min="5" max="5" width="17" style="34" customWidth="1"/>
    <col min="6" max="6" width="36.85546875" style="34" customWidth="1"/>
    <col min="7" max="7" width="42.7109375" style="34" customWidth="1"/>
    <col min="8" max="8" width="29.5703125" style="34" customWidth="1"/>
    <col min="9" max="9" width="15.7109375" style="34" customWidth="1"/>
    <col min="10" max="11" width="13.7109375" style="34" customWidth="1"/>
    <col min="12" max="12" width="12.140625" style="34" customWidth="1"/>
    <col min="13" max="13" width="10.140625" style="34" customWidth="1"/>
    <col min="14" max="15" width="21.85546875" style="34" customWidth="1"/>
    <col min="16" max="16" width="18.7109375" style="34" customWidth="1"/>
    <col min="17" max="18" width="21.85546875" style="34" customWidth="1"/>
    <col min="19" max="19" width="22.140625" style="34" customWidth="1"/>
    <col min="20" max="20" width="15.28515625" style="34" customWidth="1"/>
    <col min="21" max="21" width="14.7109375" style="34" customWidth="1"/>
    <col min="22" max="22" width="21" style="34" customWidth="1"/>
    <col min="23" max="23" width="9.85546875" style="34" customWidth="1"/>
    <col min="24" max="24" width="14.7109375" style="34" customWidth="1"/>
    <col min="25" max="25" width="16.28515625" style="34" customWidth="1"/>
    <col min="26" max="27" width="20.140625" style="34" hidden="1" customWidth="1"/>
    <col min="28" max="28" width="17.140625" style="34" customWidth="1"/>
    <col min="29" max="29" width="19.7109375" style="34" customWidth="1"/>
    <col min="30" max="30" width="14" style="34" customWidth="1"/>
    <col min="31" max="31" width="19.28515625" style="34" customWidth="1"/>
    <col min="32" max="35" width="3.140625" style="34" customWidth="1"/>
    <col min="36" max="16384" width="14.42578125" style="34"/>
  </cols>
  <sheetData>
    <row r="1" spans="1:35">
      <c r="A1" s="29"/>
      <c r="B1" s="29"/>
      <c r="C1" s="29"/>
      <c r="D1" s="30"/>
      <c r="E1" s="31"/>
      <c r="F1" s="29"/>
      <c r="G1" s="29"/>
      <c r="H1" s="31"/>
      <c r="I1" s="29"/>
      <c r="J1" s="29"/>
      <c r="K1" s="29"/>
      <c r="L1" s="29"/>
      <c r="M1" s="32"/>
      <c r="N1" s="29"/>
      <c r="O1" s="29"/>
      <c r="P1" s="29"/>
      <c r="Q1" s="29"/>
      <c r="R1" s="29"/>
      <c r="S1" s="29"/>
      <c r="T1" s="29"/>
      <c r="U1" s="29"/>
      <c r="V1" s="29"/>
      <c r="W1" s="29"/>
      <c r="X1" s="29"/>
      <c r="Y1" s="29"/>
      <c r="Z1" s="29"/>
      <c r="AA1" s="29"/>
      <c r="AB1" s="29"/>
      <c r="AC1" s="33"/>
      <c r="AD1" s="29"/>
      <c r="AE1" s="29"/>
      <c r="AF1" s="29"/>
      <c r="AG1" s="29"/>
      <c r="AH1" s="29"/>
      <c r="AI1" s="29"/>
    </row>
    <row r="2" spans="1:35" ht="23.25">
      <c r="A2" s="29"/>
      <c r="B2" s="35" t="s">
        <v>136</v>
      </c>
      <c r="C2" s="35"/>
      <c r="D2" s="36"/>
      <c r="E2" s="37"/>
      <c r="F2" s="38"/>
      <c r="G2" s="38"/>
      <c r="H2" s="39"/>
      <c r="I2" s="38"/>
      <c r="J2" s="38"/>
      <c r="K2" s="38"/>
      <c r="L2" s="38"/>
      <c r="M2" s="40"/>
      <c r="N2" s="38"/>
      <c r="O2" s="38"/>
      <c r="P2" s="38"/>
      <c r="Q2" s="38"/>
      <c r="R2" s="38"/>
      <c r="S2" s="38"/>
      <c r="T2" s="38"/>
      <c r="U2" s="38"/>
      <c r="V2" s="38"/>
      <c r="W2" s="38"/>
      <c r="X2" s="38"/>
      <c r="Y2" s="38"/>
      <c r="Z2" s="38"/>
      <c r="AA2" s="38"/>
      <c r="AB2" s="29"/>
      <c r="AC2" s="33"/>
      <c r="AD2" s="29"/>
      <c r="AE2" s="29"/>
      <c r="AF2" s="29"/>
      <c r="AG2" s="29"/>
      <c r="AH2" s="29"/>
      <c r="AI2" s="29"/>
    </row>
    <row r="3" spans="1:35" ht="15.75">
      <c r="A3" s="29"/>
      <c r="B3" s="41"/>
      <c r="C3" s="41"/>
      <c r="D3" s="42"/>
      <c r="E3" s="43"/>
      <c r="F3" s="38"/>
      <c r="G3" s="41"/>
      <c r="H3" s="43"/>
      <c r="I3" s="41"/>
      <c r="J3" s="41"/>
      <c r="K3" s="41"/>
      <c r="L3" s="41"/>
      <c r="M3" s="44"/>
      <c r="N3" s="41"/>
      <c r="O3" s="41"/>
      <c r="P3" s="41"/>
      <c r="Q3" s="41"/>
      <c r="R3" s="41"/>
      <c r="S3" s="41"/>
      <c r="T3" s="41"/>
      <c r="U3" s="41"/>
      <c r="V3" s="41"/>
      <c r="W3" s="41"/>
      <c r="X3" s="41"/>
      <c r="Y3" s="41"/>
      <c r="Z3" s="41"/>
      <c r="AA3" s="41"/>
      <c r="AB3" s="29"/>
      <c r="AC3" s="33"/>
      <c r="AD3" s="29"/>
      <c r="AE3" s="29"/>
      <c r="AF3" s="29"/>
      <c r="AG3" s="29"/>
      <c r="AH3" s="29"/>
      <c r="AI3" s="29"/>
    </row>
    <row r="4" spans="1:35" ht="15.75">
      <c r="A4" s="29"/>
      <c r="B4" s="10" t="e">
        <f>#REF!</f>
        <v>#REF!</v>
      </c>
      <c r="C4" s="45"/>
      <c r="D4" s="46"/>
      <c r="E4" s="47"/>
      <c r="F4" s="41"/>
      <c r="G4" s="41"/>
      <c r="H4" s="43"/>
      <c r="I4" s="41"/>
      <c r="J4" s="41"/>
      <c r="K4" s="41"/>
      <c r="L4" s="41"/>
      <c r="M4" s="44"/>
      <c r="N4" s="41"/>
      <c r="O4" s="41"/>
      <c r="P4" s="41"/>
      <c r="Q4" s="41"/>
      <c r="R4" s="41"/>
      <c r="S4" s="41"/>
      <c r="T4" s="41"/>
      <c r="U4" s="41"/>
      <c r="V4" s="41"/>
      <c r="W4" s="41"/>
      <c r="X4" s="41"/>
      <c r="Y4" s="41"/>
      <c r="Z4" s="41"/>
      <c r="AA4" s="41"/>
      <c r="AB4" s="29"/>
      <c r="AC4" s="33"/>
      <c r="AD4" s="29"/>
      <c r="AE4" s="29"/>
      <c r="AF4" s="29"/>
      <c r="AG4" s="29"/>
      <c r="AH4" s="29"/>
      <c r="AI4" s="29"/>
    </row>
    <row r="5" spans="1:35" ht="15.75">
      <c r="A5" s="29"/>
      <c r="B5" s="10" t="e">
        <f>#REF!</f>
        <v>#REF!</v>
      </c>
      <c r="C5" s="45"/>
      <c r="D5" s="46"/>
      <c r="E5" s="47"/>
      <c r="F5" s="41"/>
      <c r="G5" s="41"/>
      <c r="H5" s="43"/>
      <c r="I5" s="41"/>
      <c r="J5" s="41"/>
      <c r="K5" s="41"/>
      <c r="L5" s="41"/>
      <c r="M5" s="44"/>
      <c r="N5" s="41"/>
      <c r="O5" s="41"/>
      <c r="P5" s="41"/>
      <c r="Q5" s="41"/>
      <c r="R5" s="41"/>
      <c r="S5" s="41"/>
      <c r="T5" s="41"/>
      <c r="U5" s="41"/>
      <c r="V5" s="41"/>
      <c r="W5" s="41"/>
      <c r="X5" s="41"/>
      <c r="Y5" s="41"/>
      <c r="Z5" s="41"/>
      <c r="AA5" s="41"/>
      <c r="AB5" s="29"/>
      <c r="AC5" s="33"/>
      <c r="AD5" s="29"/>
      <c r="AE5" s="29"/>
      <c r="AF5" s="29"/>
      <c r="AG5" s="29"/>
      <c r="AH5" s="29"/>
      <c r="AI5" s="29"/>
    </row>
    <row r="6" spans="1:35" ht="15.75">
      <c r="A6" s="29"/>
      <c r="B6" s="10" t="e">
        <f>#REF!</f>
        <v>#REF!</v>
      </c>
      <c r="C6" s="45"/>
      <c r="D6" s="46"/>
      <c r="E6" s="47"/>
      <c r="F6" s="41"/>
      <c r="G6" s="41"/>
      <c r="H6" s="43"/>
      <c r="I6" s="41"/>
      <c r="J6" s="41"/>
      <c r="K6" s="41"/>
      <c r="L6" s="41"/>
      <c r="M6" s="44"/>
      <c r="N6" s="48"/>
      <c r="O6" s="41"/>
      <c r="P6" s="41"/>
      <c r="Q6" s="41"/>
      <c r="R6" s="41"/>
      <c r="S6" s="41"/>
      <c r="T6" s="41"/>
      <c r="U6" s="41"/>
      <c r="V6" s="41"/>
      <c r="W6" s="41"/>
      <c r="X6" s="41"/>
      <c r="Y6" s="41"/>
      <c r="Z6" s="41"/>
      <c r="AA6" s="41"/>
      <c r="AB6" s="29"/>
      <c r="AC6" s="33"/>
      <c r="AD6" s="29"/>
      <c r="AE6" s="29"/>
      <c r="AF6" s="29"/>
      <c r="AG6" s="29"/>
      <c r="AH6" s="29"/>
      <c r="AI6" s="29"/>
    </row>
    <row r="7" spans="1:35" ht="15.75">
      <c r="A7" s="29"/>
      <c r="B7" s="41"/>
      <c r="C7" s="41"/>
      <c r="D7" s="42"/>
      <c r="E7" s="43"/>
      <c r="F7" s="41"/>
      <c r="G7" s="42"/>
      <c r="H7" s="42"/>
      <c r="I7" s="41"/>
      <c r="J7" s="42"/>
      <c r="K7" s="41"/>
      <c r="L7" s="42"/>
      <c r="M7" s="41"/>
      <c r="N7" s="42"/>
      <c r="O7" s="41"/>
      <c r="P7" s="42"/>
      <c r="Q7" s="41"/>
      <c r="R7" s="42"/>
      <c r="S7" s="41"/>
      <c r="T7" s="42"/>
      <c r="U7" s="41"/>
      <c r="V7" s="42"/>
      <c r="W7" s="41"/>
      <c r="X7" s="42"/>
      <c r="Y7" s="41"/>
      <c r="Z7" s="42"/>
      <c r="AA7" s="41"/>
      <c r="AB7" s="29"/>
      <c r="AC7" s="33"/>
      <c r="AD7" s="29"/>
      <c r="AE7" s="29"/>
      <c r="AF7" s="29"/>
      <c r="AG7" s="29"/>
      <c r="AH7" s="29"/>
      <c r="AI7" s="29"/>
    </row>
    <row r="8" spans="1:35" ht="15" hidden="1" customHeight="1">
      <c r="A8" s="49"/>
      <c r="B8" s="50" t="s">
        <v>137</v>
      </c>
      <c r="C8" s="51"/>
      <c r="D8" s="51"/>
      <c r="E8" s="52"/>
      <c r="F8" s="51"/>
      <c r="G8" s="51"/>
      <c r="H8" s="52"/>
      <c r="I8" s="52"/>
      <c r="J8" s="52"/>
      <c r="K8" s="52"/>
      <c r="L8" s="52"/>
      <c r="M8" s="53" t="e">
        <f>SUM(#REF!)</f>
        <v>#REF!</v>
      </c>
      <c r="N8" s="52"/>
      <c r="O8" s="54" t="e">
        <f>SUM(#REF!)</f>
        <v>#REF!</v>
      </c>
      <c r="P8" s="55"/>
      <c r="Q8" s="52"/>
      <c r="R8" s="56" t="e">
        <f>SUBTOTAL(9,#REF!)</f>
        <v>#REF!</v>
      </c>
      <c r="S8" s="56" t="e">
        <f>R8*0.95</f>
        <v>#REF!</v>
      </c>
      <c r="T8" s="52"/>
      <c r="U8" s="52"/>
      <c r="V8" s="52"/>
      <c r="W8" s="52"/>
      <c r="X8" s="52"/>
      <c r="Y8" s="57"/>
      <c r="Z8" s="58"/>
      <c r="AA8" s="59"/>
      <c r="AB8" s="49"/>
      <c r="AC8" s="49"/>
      <c r="AD8" s="60"/>
      <c r="AE8" s="49"/>
      <c r="AF8" s="49"/>
      <c r="AG8" s="49"/>
      <c r="AH8" s="49"/>
      <c r="AI8" s="49"/>
    </row>
    <row r="9" spans="1:35" ht="18" customHeight="1">
      <c r="A9" s="61"/>
      <c r="B9" s="911" t="s">
        <v>130</v>
      </c>
      <c r="C9" s="911" t="s">
        <v>65</v>
      </c>
      <c r="D9" s="911" t="s">
        <v>21</v>
      </c>
      <c r="E9" s="911" t="s">
        <v>131</v>
      </c>
      <c r="F9" s="911" t="s">
        <v>91</v>
      </c>
      <c r="G9" s="911" t="s">
        <v>138</v>
      </c>
      <c r="H9" s="914" t="s">
        <v>12</v>
      </c>
      <c r="I9" s="915"/>
      <c r="J9" s="914" t="s">
        <v>93</v>
      </c>
      <c r="K9" s="916"/>
      <c r="L9" s="915"/>
      <c r="M9" s="911" t="s">
        <v>139</v>
      </c>
      <c r="N9" s="911" t="s">
        <v>140</v>
      </c>
      <c r="O9" s="911" t="s">
        <v>141</v>
      </c>
      <c r="P9" s="914" t="s">
        <v>13</v>
      </c>
      <c r="Q9" s="915"/>
      <c r="R9" s="911" t="s">
        <v>67</v>
      </c>
      <c r="S9" s="914" t="s">
        <v>54</v>
      </c>
      <c r="T9" s="915"/>
      <c r="U9" s="911" t="s">
        <v>14</v>
      </c>
      <c r="V9" s="911" t="s">
        <v>71</v>
      </c>
      <c r="W9" s="911" t="s">
        <v>4</v>
      </c>
      <c r="X9" s="911" t="s">
        <v>97</v>
      </c>
      <c r="Y9" s="911" t="s">
        <v>98</v>
      </c>
      <c r="Z9" s="911" t="s">
        <v>100</v>
      </c>
      <c r="AA9" s="917" t="s">
        <v>99</v>
      </c>
      <c r="AB9" s="911" t="s">
        <v>101</v>
      </c>
      <c r="AC9" s="911" t="s">
        <v>24</v>
      </c>
      <c r="AD9" s="62"/>
      <c r="AE9" s="62"/>
      <c r="AF9" s="62"/>
      <c r="AG9" s="62"/>
      <c r="AH9" s="62"/>
      <c r="AI9" s="62"/>
    </row>
    <row r="10" spans="1:35" ht="15" customHeight="1">
      <c r="A10" s="61"/>
      <c r="B10" s="912"/>
      <c r="C10" s="912"/>
      <c r="D10" s="912"/>
      <c r="E10" s="912"/>
      <c r="F10" s="912"/>
      <c r="G10" s="912"/>
      <c r="H10" s="911" t="s">
        <v>20</v>
      </c>
      <c r="I10" s="911" t="s">
        <v>92</v>
      </c>
      <c r="J10" s="911" t="s">
        <v>78</v>
      </c>
      <c r="K10" s="911" t="s">
        <v>79</v>
      </c>
      <c r="L10" s="911" t="s">
        <v>102</v>
      </c>
      <c r="M10" s="912"/>
      <c r="N10" s="912"/>
      <c r="O10" s="912"/>
      <c r="P10" s="911" t="s">
        <v>62</v>
      </c>
      <c r="Q10" s="911" t="s">
        <v>53</v>
      </c>
      <c r="R10" s="912"/>
      <c r="S10" s="911" t="s">
        <v>62</v>
      </c>
      <c r="T10" s="911" t="s">
        <v>63</v>
      </c>
      <c r="U10" s="912"/>
      <c r="V10" s="912"/>
      <c r="W10" s="912"/>
      <c r="X10" s="912"/>
      <c r="Y10" s="912"/>
      <c r="Z10" s="912"/>
      <c r="AA10" s="912"/>
      <c r="AB10" s="912"/>
      <c r="AC10" s="912"/>
      <c r="AD10" s="62"/>
      <c r="AE10" s="62"/>
      <c r="AF10" s="62"/>
      <c r="AG10" s="62"/>
      <c r="AH10" s="62"/>
      <c r="AI10" s="62"/>
    </row>
    <row r="11" spans="1:35" ht="23.25" customHeight="1">
      <c r="A11" s="61"/>
      <c r="B11" s="913"/>
      <c r="C11" s="913"/>
      <c r="D11" s="913"/>
      <c r="E11" s="913"/>
      <c r="F11" s="913"/>
      <c r="G11" s="913"/>
      <c r="H11" s="913"/>
      <c r="I11" s="913"/>
      <c r="J11" s="913"/>
      <c r="K11" s="913"/>
      <c r="L11" s="913"/>
      <c r="M11" s="913"/>
      <c r="N11" s="913"/>
      <c r="O11" s="913"/>
      <c r="P11" s="913"/>
      <c r="Q11" s="913"/>
      <c r="R11" s="913"/>
      <c r="S11" s="913"/>
      <c r="T11" s="913"/>
      <c r="U11" s="913"/>
      <c r="V11" s="913"/>
      <c r="W11" s="913"/>
      <c r="X11" s="913"/>
      <c r="Y11" s="913"/>
      <c r="Z11" s="913"/>
      <c r="AA11" s="913"/>
      <c r="AB11" s="913"/>
      <c r="AC11" s="913"/>
      <c r="AD11" s="62"/>
      <c r="AE11" s="62"/>
      <c r="AF11" s="62"/>
      <c r="AG11" s="62"/>
      <c r="AH11" s="62"/>
      <c r="AI11" s="62"/>
    </row>
    <row r="12" spans="1:35" ht="23.25" customHeight="1">
      <c r="A12" s="63"/>
      <c r="B12" s="64">
        <v>47612</v>
      </c>
      <c r="C12" s="65" t="s">
        <v>86</v>
      </c>
      <c r="D12" s="65" t="s">
        <v>134</v>
      </c>
      <c r="E12" s="65"/>
      <c r="F12" s="66" t="s">
        <v>142</v>
      </c>
      <c r="G12" s="67" t="s">
        <v>88</v>
      </c>
      <c r="H12" s="65" t="s">
        <v>143</v>
      </c>
      <c r="I12" s="65" t="s">
        <v>144</v>
      </c>
      <c r="J12" s="68">
        <v>44669</v>
      </c>
      <c r="K12" s="68">
        <f t="shared" ref="K12:K17" si="0">J12+L12-1</f>
        <v>44683</v>
      </c>
      <c r="L12" s="65">
        <v>15</v>
      </c>
      <c r="M12" s="65">
        <v>1</v>
      </c>
      <c r="N12" s="69">
        <v>1</v>
      </c>
      <c r="O12" s="69">
        <f t="shared" ref="O12:O17" si="1">N12*M12*L12</f>
        <v>15</v>
      </c>
      <c r="P12" s="70">
        <v>450</v>
      </c>
      <c r="Q12" s="70">
        <f t="shared" ref="Q12:Q17" si="2">P12*O12</f>
        <v>6750</v>
      </c>
      <c r="R12" s="71">
        <v>1</v>
      </c>
      <c r="S12" s="70">
        <f t="shared" ref="S12:S17" si="3">P12-P12*R12</f>
        <v>0</v>
      </c>
      <c r="T12" s="72">
        <f t="shared" ref="T12:T17" si="4">S12*O12</f>
        <v>0</v>
      </c>
      <c r="U12" s="70">
        <f t="shared" ref="U12:U18" si="5">T12*0.95</f>
        <v>0</v>
      </c>
      <c r="V12" s="66">
        <v>7285</v>
      </c>
      <c r="W12" s="65" t="s">
        <v>119</v>
      </c>
      <c r="X12" s="66">
        <f t="shared" ref="X12:X17" si="6">V12*L12</f>
        <v>109275</v>
      </c>
      <c r="Y12" s="66" t="s">
        <v>145</v>
      </c>
      <c r="Z12" s="65"/>
      <c r="AA12" s="70">
        <f t="shared" ref="AA12:AA17" si="7">(T12/X12)*1000</f>
        <v>0</v>
      </c>
      <c r="AB12" s="73">
        <v>1</v>
      </c>
      <c r="AC12" s="66" t="s">
        <v>31</v>
      </c>
      <c r="AD12" s="62"/>
      <c r="AE12" s="62"/>
      <c r="AF12" s="62"/>
      <c r="AG12" s="62"/>
      <c r="AH12" s="62"/>
      <c r="AI12" s="62"/>
    </row>
    <row r="13" spans="1:35" ht="23.25" customHeight="1">
      <c r="A13" s="63"/>
      <c r="B13" s="64">
        <v>47612</v>
      </c>
      <c r="C13" s="65" t="s">
        <v>33</v>
      </c>
      <c r="D13" s="65" t="s">
        <v>52</v>
      </c>
      <c r="E13" s="65"/>
      <c r="F13" s="66" t="s">
        <v>142</v>
      </c>
      <c r="G13" s="67" t="s">
        <v>88</v>
      </c>
      <c r="H13" s="65" t="s">
        <v>143</v>
      </c>
      <c r="I13" s="65" t="s">
        <v>144</v>
      </c>
      <c r="J13" s="68">
        <v>44669</v>
      </c>
      <c r="K13" s="68">
        <f t="shared" si="0"/>
        <v>44683</v>
      </c>
      <c r="L13" s="65">
        <v>15</v>
      </c>
      <c r="M13" s="65">
        <v>1</v>
      </c>
      <c r="N13" s="69">
        <v>1</v>
      </c>
      <c r="O13" s="69">
        <f t="shared" si="1"/>
        <v>15</v>
      </c>
      <c r="P13" s="70">
        <v>450</v>
      </c>
      <c r="Q13" s="70">
        <f t="shared" si="2"/>
        <v>6750</v>
      </c>
      <c r="R13" s="71">
        <v>1</v>
      </c>
      <c r="S13" s="70">
        <f t="shared" si="3"/>
        <v>0</v>
      </c>
      <c r="T13" s="72">
        <f t="shared" si="4"/>
        <v>0</v>
      </c>
      <c r="U13" s="70">
        <f t="shared" si="5"/>
        <v>0</v>
      </c>
      <c r="V13" s="66">
        <v>4150</v>
      </c>
      <c r="W13" s="65" t="s">
        <v>119</v>
      </c>
      <c r="X13" s="66">
        <f t="shared" si="6"/>
        <v>62250</v>
      </c>
      <c r="Y13" s="66" t="s">
        <v>145</v>
      </c>
      <c r="Z13" s="70">
        <f>T13/X13</f>
        <v>0</v>
      </c>
      <c r="AA13" s="70">
        <f t="shared" si="7"/>
        <v>0</v>
      </c>
      <c r="AB13" s="73">
        <v>1</v>
      </c>
      <c r="AC13" s="66" t="s">
        <v>31</v>
      </c>
      <c r="AD13" s="62"/>
      <c r="AE13" s="62"/>
      <c r="AF13" s="62"/>
      <c r="AG13" s="62"/>
      <c r="AH13" s="62"/>
      <c r="AI13" s="62"/>
    </row>
    <row r="14" spans="1:35" ht="23.25" customHeight="1">
      <c r="A14" s="63"/>
      <c r="B14" s="64">
        <v>47612</v>
      </c>
      <c r="C14" s="65" t="s">
        <v>84</v>
      </c>
      <c r="D14" s="65" t="s">
        <v>85</v>
      </c>
      <c r="E14" s="65"/>
      <c r="F14" s="66" t="s">
        <v>142</v>
      </c>
      <c r="G14" s="67" t="s">
        <v>88</v>
      </c>
      <c r="H14" s="65" t="s">
        <v>143</v>
      </c>
      <c r="I14" s="65" t="s">
        <v>144</v>
      </c>
      <c r="J14" s="68">
        <v>44669</v>
      </c>
      <c r="K14" s="68">
        <f>J14+L14-1</f>
        <v>44683</v>
      </c>
      <c r="L14" s="65">
        <v>15</v>
      </c>
      <c r="M14" s="65">
        <v>1</v>
      </c>
      <c r="N14" s="69">
        <v>1</v>
      </c>
      <c r="O14" s="69">
        <f>N14*M14*L14</f>
        <v>15</v>
      </c>
      <c r="P14" s="70">
        <v>450</v>
      </c>
      <c r="Q14" s="70">
        <f>P14*O14</f>
        <v>6750</v>
      </c>
      <c r="R14" s="71">
        <v>1</v>
      </c>
      <c r="S14" s="70">
        <f>P14-P14*R14</f>
        <v>0</v>
      </c>
      <c r="T14" s="72">
        <f>S14*O14</f>
        <v>0</v>
      </c>
      <c r="U14" s="70">
        <f>T14*0.95</f>
        <v>0</v>
      </c>
      <c r="V14" s="66">
        <v>4150</v>
      </c>
      <c r="W14" s="65" t="s">
        <v>119</v>
      </c>
      <c r="X14" s="66">
        <f>V14*L14</f>
        <v>62250</v>
      </c>
      <c r="Y14" s="66" t="s">
        <v>145</v>
      </c>
      <c r="Z14" s="70">
        <f>T14/X14</f>
        <v>0</v>
      </c>
      <c r="AA14" s="70">
        <f>(T14/X14)*1000</f>
        <v>0</v>
      </c>
      <c r="AB14" s="73">
        <v>1</v>
      </c>
      <c r="AC14" s="66" t="s">
        <v>31</v>
      </c>
      <c r="AD14" s="62"/>
      <c r="AE14" s="62"/>
      <c r="AF14" s="62"/>
      <c r="AG14" s="62"/>
      <c r="AH14" s="62"/>
      <c r="AI14" s="62"/>
    </row>
    <row r="15" spans="1:35" ht="23.25" customHeight="1">
      <c r="A15" s="63"/>
      <c r="B15" s="64"/>
      <c r="C15" s="65"/>
      <c r="D15" s="65"/>
      <c r="E15" s="65"/>
      <c r="F15" s="66"/>
      <c r="G15" s="67" t="s">
        <v>88</v>
      </c>
      <c r="H15" s="65" t="s">
        <v>143</v>
      </c>
      <c r="I15" s="65" t="s">
        <v>144</v>
      </c>
      <c r="J15" s="68">
        <v>44669</v>
      </c>
      <c r="K15" s="68">
        <f>J15+L15-1</f>
        <v>44683</v>
      </c>
      <c r="L15" s="65">
        <v>15</v>
      </c>
      <c r="M15" s="65">
        <v>1</v>
      </c>
      <c r="N15" s="69">
        <v>1</v>
      </c>
      <c r="O15" s="69">
        <f>N15*M15*L15</f>
        <v>15</v>
      </c>
      <c r="P15" s="70">
        <v>450</v>
      </c>
      <c r="Q15" s="70">
        <f>P15*O15</f>
        <v>6750</v>
      </c>
      <c r="R15" s="71">
        <v>1</v>
      </c>
      <c r="S15" s="70">
        <f>P15-P15*R15</f>
        <v>0</v>
      </c>
      <c r="T15" s="72">
        <f>S15*O15</f>
        <v>0</v>
      </c>
      <c r="U15" s="70">
        <f>T15*0.95</f>
        <v>0</v>
      </c>
      <c r="V15" s="66">
        <v>4150</v>
      </c>
      <c r="W15" s="65" t="s">
        <v>119</v>
      </c>
      <c r="X15" s="66">
        <f>V15*L15</f>
        <v>62250</v>
      </c>
      <c r="Y15" s="66" t="s">
        <v>145</v>
      </c>
      <c r="Z15" s="70">
        <f>T15/X15</f>
        <v>0</v>
      </c>
      <c r="AA15" s="70">
        <f>(T15/X15)*1000</f>
        <v>0</v>
      </c>
      <c r="AB15" s="73">
        <v>1</v>
      </c>
      <c r="AC15" s="66" t="s">
        <v>31</v>
      </c>
      <c r="AD15" s="62"/>
      <c r="AE15" s="62"/>
      <c r="AF15" s="62"/>
      <c r="AG15" s="62"/>
      <c r="AH15" s="62"/>
      <c r="AI15" s="62"/>
    </row>
    <row r="16" spans="1:35" ht="23.25" customHeight="1">
      <c r="A16" s="63"/>
      <c r="B16" s="64"/>
      <c r="C16" s="65"/>
      <c r="D16" s="65"/>
      <c r="E16" s="65"/>
      <c r="F16" s="66"/>
      <c r="G16" s="67" t="s">
        <v>88</v>
      </c>
      <c r="H16" s="65" t="s">
        <v>143</v>
      </c>
      <c r="I16" s="65" t="s">
        <v>144</v>
      </c>
      <c r="J16" s="68">
        <v>44669</v>
      </c>
      <c r="K16" s="68">
        <f>J16+L16-1</f>
        <v>44683</v>
      </c>
      <c r="L16" s="65">
        <v>15</v>
      </c>
      <c r="M16" s="65">
        <v>1</v>
      </c>
      <c r="N16" s="69">
        <v>1</v>
      </c>
      <c r="O16" s="69">
        <f>N16*M16*L16</f>
        <v>15</v>
      </c>
      <c r="P16" s="70">
        <v>450</v>
      </c>
      <c r="Q16" s="70">
        <f>P16*O16</f>
        <v>6750</v>
      </c>
      <c r="R16" s="71">
        <v>1</v>
      </c>
      <c r="S16" s="70">
        <f>P16-P16*R16</f>
        <v>0</v>
      </c>
      <c r="T16" s="72">
        <f>S16*O16</f>
        <v>0</v>
      </c>
      <c r="U16" s="70">
        <f>T16*0.95</f>
        <v>0</v>
      </c>
      <c r="V16" s="66">
        <v>4150</v>
      </c>
      <c r="W16" s="65" t="s">
        <v>119</v>
      </c>
      <c r="X16" s="66">
        <f>V16*L16</f>
        <v>62250</v>
      </c>
      <c r="Y16" s="66" t="s">
        <v>145</v>
      </c>
      <c r="Z16" s="70">
        <f>T16/X16</f>
        <v>0</v>
      </c>
      <c r="AA16" s="70">
        <f>(T16/X16)*1000</f>
        <v>0</v>
      </c>
      <c r="AB16" s="73">
        <v>1</v>
      </c>
      <c r="AC16" s="66" t="s">
        <v>31</v>
      </c>
      <c r="AD16" s="62"/>
      <c r="AE16" s="62"/>
      <c r="AF16" s="62"/>
      <c r="AG16" s="62"/>
      <c r="AH16" s="62"/>
      <c r="AI16" s="62"/>
    </row>
    <row r="17" spans="1:35" ht="23.25" customHeight="1">
      <c r="A17" s="63"/>
      <c r="B17" s="64">
        <v>35984</v>
      </c>
      <c r="C17" s="65" t="s">
        <v>34</v>
      </c>
      <c r="D17" s="65" t="s">
        <v>51</v>
      </c>
      <c r="E17" s="65"/>
      <c r="F17" s="66" t="s">
        <v>154</v>
      </c>
      <c r="G17" s="67" t="s">
        <v>88</v>
      </c>
      <c r="H17" s="65" t="s">
        <v>143</v>
      </c>
      <c r="I17" s="65" t="s">
        <v>144</v>
      </c>
      <c r="J17" s="68">
        <v>44669</v>
      </c>
      <c r="K17" s="68">
        <f t="shared" si="0"/>
        <v>44683</v>
      </c>
      <c r="L17" s="65">
        <v>15</v>
      </c>
      <c r="M17" s="65">
        <v>1</v>
      </c>
      <c r="N17" s="69">
        <v>1</v>
      </c>
      <c r="O17" s="69">
        <f t="shared" si="1"/>
        <v>15</v>
      </c>
      <c r="P17" s="70">
        <v>450</v>
      </c>
      <c r="Q17" s="70">
        <f t="shared" si="2"/>
        <v>6750</v>
      </c>
      <c r="R17" s="71">
        <v>1</v>
      </c>
      <c r="S17" s="70">
        <f t="shared" si="3"/>
        <v>0</v>
      </c>
      <c r="T17" s="72">
        <f t="shared" si="4"/>
        <v>0</v>
      </c>
      <c r="U17" s="70">
        <f t="shared" si="5"/>
        <v>0</v>
      </c>
      <c r="V17" s="66">
        <v>3711</v>
      </c>
      <c r="W17" s="65" t="s">
        <v>119</v>
      </c>
      <c r="X17" s="66">
        <f t="shared" si="6"/>
        <v>55665</v>
      </c>
      <c r="Y17" s="66" t="s">
        <v>145</v>
      </c>
      <c r="Z17" s="70">
        <f>T17/X17</f>
        <v>0</v>
      </c>
      <c r="AA17" s="70">
        <f t="shared" si="7"/>
        <v>0</v>
      </c>
      <c r="AB17" s="73">
        <v>1</v>
      </c>
      <c r="AC17" s="66" t="s">
        <v>128</v>
      </c>
      <c r="AD17" s="62"/>
      <c r="AE17" s="62"/>
      <c r="AF17" s="62"/>
      <c r="AG17" s="62"/>
      <c r="AH17" s="62"/>
      <c r="AI17" s="62"/>
    </row>
    <row r="18" spans="1:35" ht="23.25" customHeight="1">
      <c r="A18" s="63"/>
      <c r="B18" s="50" t="s">
        <v>146</v>
      </c>
      <c r="C18" s="50"/>
      <c r="D18" s="50"/>
      <c r="E18" s="50"/>
      <c r="F18" s="52"/>
      <c r="G18" s="51" t="s">
        <v>82</v>
      </c>
      <c r="H18" s="52"/>
      <c r="I18" s="52"/>
      <c r="J18" s="52"/>
      <c r="K18" s="52"/>
      <c r="L18" s="52"/>
      <c r="M18" s="52"/>
      <c r="N18" s="52"/>
      <c r="O18" s="74">
        <f>SUM(O10:O17)</f>
        <v>90</v>
      </c>
      <c r="P18" s="52"/>
      <c r="Q18" s="56">
        <f>SUM(Q10:Q17)</f>
        <v>40500</v>
      </c>
      <c r="R18" s="55"/>
      <c r="S18" s="52"/>
      <c r="T18" s="56">
        <f>SUM(T10:T17)</f>
        <v>0</v>
      </c>
      <c r="U18" s="56">
        <f t="shared" si="5"/>
        <v>0</v>
      </c>
      <c r="V18" s="52"/>
      <c r="W18" s="52"/>
      <c r="X18" s="52"/>
      <c r="Y18" s="52"/>
      <c r="Z18" s="52"/>
      <c r="AA18" s="57">
        <f>AVERAGE(AA10:AA17)*1.5</f>
        <v>0</v>
      </c>
      <c r="AB18" s="58"/>
      <c r="AC18" s="75"/>
      <c r="AD18" s="62"/>
      <c r="AE18" s="62"/>
      <c r="AF18" s="62"/>
      <c r="AG18" s="62"/>
      <c r="AH18" s="62"/>
      <c r="AI18" s="62"/>
    </row>
    <row r="19" spans="1:35" ht="15.75" customHeight="1">
      <c r="A19" s="29"/>
      <c r="B19" s="41"/>
      <c r="C19" s="41"/>
      <c r="D19" s="76"/>
      <c r="E19" s="76"/>
      <c r="F19" s="29"/>
      <c r="G19" s="29"/>
      <c r="H19" s="31"/>
      <c r="I19" s="29"/>
      <c r="J19" s="29"/>
      <c r="K19" s="29"/>
      <c r="L19" s="29"/>
      <c r="M19" s="32"/>
      <c r="N19" s="29"/>
      <c r="O19" s="29"/>
      <c r="P19" s="29"/>
      <c r="Q19" s="29"/>
      <c r="R19" s="29"/>
      <c r="S19" s="29"/>
      <c r="T19" s="29"/>
      <c r="U19" s="29"/>
      <c r="V19" s="29"/>
      <c r="W19" s="29"/>
      <c r="X19" s="29"/>
      <c r="Y19" s="29"/>
      <c r="Z19" s="29"/>
      <c r="AA19" s="29"/>
      <c r="AB19" s="29"/>
      <c r="AC19" s="33"/>
      <c r="AD19" s="29"/>
      <c r="AE19" s="29"/>
      <c r="AF19" s="29"/>
      <c r="AG19" s="29"/>
      <c r="AH19" s="29"/>
      <c r="AI19" s="29"/>
    </row>
    <row r="20" spans="1:35" ht="15.75" customHeight="1">
      <c r="A20" s="29"/>
      <c r="B20" s="41"/>
      <c r="C20" s="41"/>
      <c r="D20" s="76"/>
      <c r="E20" s="76"/>
      <c r="F20" s="29"/>
      <c r="G20" s="29"/>
      <c r="H20" s="31"/>
      <c r="I20" s="29"/>
      <c r="J20" s="29"/>
      <c r="K20" s="29"/>
      <c r="L20" s="29"/>
      <c r="M20" s="32"/>
      <c r="N20" s="29"/>
      <c r="O20" s="29"/>
      <c r="P20" s="29"/>
      <c r="Q20" s="29"/>
      <c r="R20" s="29"/>
      <c r="S20" s="29"/>
      <c r="T20" s="29"/>
      <c r="U20" s="29"/>
      <c r="V20" s="29"/>
      <c r="W20" s="29"/>
      <c r="X20" s="29"/>
      <c r="Y20" s="29"/>
      <c r="Z20" s="29"/>
      <c r="AA20" s="29"/>
      <c r="AB20" s="29"/>
      <c r="AC20" s="33"/>
      <c r="AD20" s="29"/>
      <c r="AE20" s="29"/>
      <c r="AF20" s="29"/>
      <c r="AG20" s="29"/>
      <c r="AH20" s="29"/>
      <c r="AI20" s="29"/>
    </row>
    <row r="21" spans="1:35" ht="15.75" customHeight="1">
      <c r="A21" s="29"/>
      <c r="B21" s="77" t="s">
        <v>83</v>
      </c>
      <c r="C21" s="41"/>
      <c r="D21" s="76"/>
      <c r="E21" s="76"/>
      <c r="F21" s="29"/>
      <c r="G21" s="29"/>
      <c r="H21" s="31"/>
      <c r="I21" s="29"/>
      <c r="J21" s="29"/>
      <c r="K21" s="29"/>
      <c r="L21" s="29"/>
      <c r="M21" s="32"/>
      <c r="N21" s="29"/>
      <c r="O21" s="29"/>
      <c r="P21" s="29"/>
      <c r="Q21" s="29"/>
      <c r="R21" s="29"/>
      <c r="S21" s="29"/>
      <c r="T21" s="29"/>
      <c r="U21" s="29"/>
      <c r="V21" s="29"/>
      <c r="W21" s="29"/>
      <c r="X21" s="29"/>
      <c r="Y21" s="29"/>
      <c r="Z21" s="29"/>
      <c r="AA21" s="29"/>
      <c r="AB21" s="29"/>
      <c r="AC21" s="33"/>
      <c r="AD21" s="29"/>
      <c r="AE21" s="29"/>
      <c r="AF21" s="29"/>
      <c r="AG21" s="29"/>
      <c r="AH21" s="29"/>
      <c r="AI21" s="29"/>
    </row>
    <row r="22" spans="1:35" ht="15.75" customHeight="1">
      <c r="A22" s="29"/>
      <c r="B22" s="78" t="s">
        <v>147</v>
      </c>
      <c r="C22" s="41"/>
      <c r="D22" s="76"/>
      <c r="E22" s="76"/>
      <c r="F22" s="29"/>
      <c r="G22" s="29"/>
      <c r="H22" s="31"/>
      <c r="I22" s="29"/>
      <c r="J22" s="29"/>
      <c r="K22" s="29"/>
      <c r="L22" s="29"/>
      <c r="M22" s="32"/>
      <c r="N22" s="29"/>
      <c r="O22" s="29"/>
      <c r="P22" s="29"/>
      <c r="Q22" s="29"/>
      <c r="R22" s="29"/>
      <c r="S22" s="29"/>
      <c r="T22" s="29"/>
      <c r="U22" s="29"/>
      <c r="V22" s="29"/>
      <c r="W22" s="29"/>
      <c r="X22" s="29"/>
      <c r="Y22" s="29"/>
      <c r="Z22" s="29"/>
      <c r="AA22" s="29"/>
      <c r="AB22" s="29"/>
      <c r="AC22" s="33"/>
      <c r="AD22" s="29"/>
      <c r="AE22" s="29"/>
      <c r="AF22" s="29"/>
      <c r="AG22" s="29"/>
      <c r="AH22" s="29"/>
      <c r="AI22" s="29"/>
    </row>
    <row r="23" spans="1:35" ht="15.75" customHeight="1">
      <c r="A23" s="29"/>
      <c r="B23" s="78" t="s">
        <v>148</v>
      </c>
      <c r="C23" s="41"/>
      <c r="D23" s="76"/>
      <c r="E23" s="76"/>
      <c r="F23" s="29"/>
      <c r="G23" s="29"/>
      <c r="H23" s="31"/>
      <c r="I23" s="29"/>
      <c r="J23" s="29"/>
      <c r="K23" s="29"/>
      <c r="L23" s="29"/>
      <c r="M23" s="32"/>
      <c r="N23" s="29"/>
      <c r="O23" s="29"/>
      <c r="P23" s="29"/>
      <c r="Q23" s="29"/>
      <c r="R23" s="29"/>
      <c r="S23" s="29"/>
      <c r="T23" s="29"/>
      <c r="U23" s="29"/>
      <c r="V23" s="29"/>
      <c r="W23" s="29"/>
      <c r="X23" s="29"/>
      <c r="Y23" s="29"/>
      <c r="Z23" s="29"/>
      <c r="AA23" s="29"/>
      <c r="AB23" s="29"/>
      <c r="AC23" s="33"/>
      <c r="AD23" s="29"/>
      <c r="AE23" s="29"/>
      <c r="AF23" s="29"/>
      <c r="AG23" s="29"/>
      <c r="AH23" s="29"/>
      <c r="AI23" s="29"/>
    </row>
    <row r="24" spans="1:35" ht="15.75" customHeight="1">
      <c r="A24" s="29"/>
      <c r="B24" s="41"/>
      <c r="C24" s="41"/>
      <c r="D24" s="76"/>
      <c r="E24" s="76"/>
      <c r="F24" s="29"/>
      <c r="G24" s="29"/>
      <c r="H24" s="31"/>
      <c r="I24" s="29"/>
      <c r="J24" s="29"/>
      <c r="K24" s="29"/>
      <c r="L24" s="29"/>
      <c r="M24" s="32"/>
      <c r="N24" s="29"/>
      <c r="O24" s="29"/>
      <c r="P24" s="29"/>
      <c r="Q24" s="29"/>
      <c r="R24" s="29"/>
      <c r="S24" s="29"/>
      <c r="T24" s="29"/>
      <c r="U24" s="29"/>
      <c r="V24" s="29"/>
      <c r="W24" s="29"/>
      <c r="X24" s="29"/>
      <c r="Y24" s="29"/>
      <c r="Z24" s="29"/>
      <c r="AA24" s="29"/>
      <c r="AB24" s="29"/>
      <c r="AC24" s="33"/>
      <c r="AD24" s="29"/>
      <c r="AE24" s="29"/>
      <c r="AF24" s="29"/>
      <c r="AG24" s="29"/>
      <c r="AH24" s="29"/>
      <c r="AI24" s="29"/>
    </row>
    <row r="25" spans="1:35" ht="15.75" customHeight="1">
      <c r="A25" s="29"/>
      <c r="B25" s="41"/>
      <c r="C25" s="41"/>
      <c r="D25" s="76"/>
      <c r="E25" s="76"/>
      <c r="F25" s="29"/>
      <c r="G25" s="29"/>
      <c r="H25" s="31"/>
      <c r="I25" s="29"/>
      <c r="J25" s="29"/>
      <c r="K25" s="29"/>
      <c r="L25" s="29"/>
      <c r="M25" s="32"/>
      <c r="N25" s="29"/>
      <c r="O25" s="29"/>
      <c r="P25" s="29"/>
      <c r="Q25" s="29"/>
      <c r="R25" s="29"/>
      <c r="S25" s="29"/>
      <c r="T25" s="29"/>
      <c r="U25" s="29"/>
      <c r="V25" s="29"/>
      <c r="W25" s="29"/>
      <c r="X25" s="29"/>
      <c r="Y25" s="29"/>
      <c r="Z25" s="29"/>
      <c r="AA25" s="29"/>
      <c r="AB25" s="29"/>
      <c r="AC25" s="33"/>
      <c r="AD25" s="29"/>
      <c r="AE25" s="29"/>
      <c r="AF25" s="29"/>
      <c r="AG25" s="29"/>
      <c r="AH25" s="29"/>
      <c r="AI25" s="29"/>
    </row>
    <row r="26" spans="1:35" ht="15.75" customHeight="1">
      <c r="A26" s="29"/>
      <c r="B26" s="41"/>
      <c r="C26" s="41"/>
      <c r="D26" s="76"/>
      <c r="E26" s="76"/>
      <c r="F26" s="29"/>
      <c r="G26" s="29"/>
      <c r="H26" s="31"/>
      <c r="I26" s="29"/>
      <c r="J26" s="29"/>
      <c r="K26" s="29"/>
      <c r="L26" s="29"/>
      <c r="M26" s="32"/>
      <c r="N26" s="29"/>
      <c r="O26" s="29"/>
      <c r="P26" s="29"/>
      <c r="Q26" s="29"/>
      <c r="R26" s="29"/>
      <c r="S26" s="29"/>
      <c r="T26" s="29"/>
      <c r="U26" s="29"/>
      <c r="V26" s="29"/>
      <c r="W26" s="29"/>
      <c r="X26" s="29"/>
      <c r="Y26" s="29"/>
      <c r="Z26" s="29"/>
      <c r="AA26" s="29"/>
      <c r="AB26" s="29"/>
      <c r="AC26" s="33"/>
      <c r="AD26" s="29"/>
      <c r="AE26" s="29"/>
      <c r="AF26" s="29"/>
      <c r="AG26" s="29"/>
      <c r="AH26" s="29"/>
      <c r="AI26" s="29"/>
    </row>
    <row r="27" spans="1:35" ht="15.75" customHeight="1">
      <c r="A27" s="29"/>
      <c r="B27" s="41"/>
      <c r="C27" s="41"/>
      <c r="D27" s="76"/>
      <c r="E27" s="76"/>
      <c r="F27" s="29"/>
      <c r="G27" s="29"/>
      <c r="H27" s="31"/>
      <c r="I27" s="29"/>
      <c r="J27" s="29"/>
      <c r="K27" s="29"/>
      <c r="L27" s="29"/>
      <c r="M27" s="32"/>
      <c r="N27" s="29"/>
      <c r="O27" s="29"/>
      <c r="P27" s="29"/>
      <c r="Q27" s="29"/>
      <c r="R27" s="29"/>
      <c r="S27" s="29"/>
      <c r="T27" s="29"/>
      <c r="U27" s="29"/>
      <c r="V27" s="29"/>
      <c r="W27" s="29"/>
      <c r="X27" s="29"/>
      <c r="Y27" s="29"/>
      <c r="Z27" s="29"/>
      <c r="AA27" s="29"/>
      <c r="AB27" s="29"/>
      <c r="AC27" s="33"/>
      <c r="AD27" s="29"/>
      <c r="AE27" s="29"/>
      <c r="AF27" s="29"/>
      <c r="AG27" s="29"/>
      <c r="AH27" s="29"/>
      <c r="AI27" s="29"/>
    </row>
    <row r="28" spans="1:35" ht="15.75" customHeight="1">
      <c r="A28" s="29"/>
      <c r="B28" s="41"/>
      <c r="C28" s="41"/>
      <c r="D28" s="76"/>
      <c r="E28" s="76"/>
      <c r="F28" s="29"/>
      <c r="G28" s="29"/>
      <c r="H28" s="31"/>
      <c r="I28" s="29"/>
      <c r="J28" s="29"/>
      <c r="K28" s="29"/>
      <c r="L28" s="29"/>
      <c r="M28" s="32"/>
      <c r="N28" s="29"/>
      <c r="O28" s="29"/>
      <c r="P28" s="29"/>
      <c r="Q28" s="29"/>
      <c r="R28" s="29"/>
      <c r="S28" s="29"/>
      <c r="T28" s="29"/>
      <c r="U28" s="29"/>
      <c r="V28" s="29"/>
      <c r="W28" s="29"/>
      <c r="X28" s="29"/>
      <c r="Y28" s="29"/>
      <c r="Z28" s="29"/>
      <c r="AA28" s="29"/>
      <c r="AB28" s="29"/>
      <c r="AC28" s="33"/>
      <c r="AD28" s="29"/>
      <c r="AE28" s="29"/>
      <c r="AF28" s="29"/>
      <c r="AG28" s="29"/>
      <c r="AH28" s="29"/>
      <c r="AI28" s="29"/>
    </row>
    <row r="29" spans="1:35" ht="15.75" customHeight="1">
      <c r="A29" s="29"/>
      <c r="B29" s="41"/>
      <c r="C29" s="41"/>
      <c r="D29" s="76"/>
      <c r="E29" s="76"/>
      <c r="F29" s="29"/>
      <c r="G29" s="29"/>
      <c r="H29" s="31"/>
      <c r="I29" s="29"/>
      <c r="J29" s="29"/>
      <c r="K29" s="29"/>
      <c r="L29" s="29"/>
      <c r="M29" s="32"/>
      <c r="N29" s="29"/>
      <c r="O29" s="29"/>
      <c r="P29" s="29"/>
      <c r="Q29" s="29"/>
      <c r="R29" s="29"/>
      <c r="S29" s="29"/>
      <c r="T29" s="29"/>
      <c r="U29" s="29"/>
      <c r="V29" s="29"/>
      <c r="W29" s="29"/>
      <c r="X29" s="29"/>
      <c r="Y29" s="29"/>
      <c r="Z29" s="29"/>
      <c r="AA29" s="29"/>
      <c r="AB29" s="29"/>
      <c r="AC29" s="33"/>
      <c r="AD29" s="29"/>
      <c r="AE29" s="29"/>
      <c r="AF29" s="29"/>
      <c r="AG29" s="29"/>
      <c r="AH29" s="29"/>
      <c r="AI29" s="29"/>
    </row>
    <row r="30" spans="1:35" ht="15.75" customHeight="1">
      <c r="A30" s="29"/>
      <c r="B30" s="41"/>
      <c r="C30" s="41"/>
      <c r="D30" s="76"/>
      <c r="E30" s="76"/>
      <c r="F30" s="29"/>
      <c r="G30" s="29"/>
      <c r="H30" s="31"/>
      <c r="I30" s="29"/>
      <c r="J30" s="29"/>
      <c r="K30" s="29"/>
      <c r="L30" s="29"/>
      <c r="M30" s="32"/>
      <c r="N30" s="29"/>
      <c r="O30" s="29"/>
      <c r="P30" s="29"/>
      <c r="Q30" s="29"/>
      <c r="R30" s="29"/>
      <c r="S30" s="29"/>
      <c r="T30" s="29"/>
      <c r="U30" s="29"/>
      <c r="V30" s="29"/>
      <c r="W30" s="29"/>
      <c r="X30" s="29"/>
      <c r="Y30" s="29"/>
      <c r="Z30" s="29"/>
      <c r="AA30" s="29"/>
      <c r="AB30" s="29"/>
      <c r="AC30" s="33"/>
      <c r="AD30" s="29"/>
      <c r="AE30" s="29"/>
      <c r="AF30" s="29"/>
      <c r="AG30" s="29"/>
      <c r="AH30" s="29"/>
      <c r="AI30" s="29"/>
    </row>
    <row r="31" spans="1:35" ht="15.75" customHeight="1">
      <c r="A31" s="29"/>
      <c r="B31" s="41"/>
      <c r="C31" s="41"/>
      <c r="D31" s="76"/>
      <c r="E31" s="76"/>
      <c r="F31" s="29"/>
      <c r="G31" s="29"/>
      <c r="H31" s="31"/>
      <c r="I31" s="29"/>
      <c r="J31" s="29"/>
      <c r="K31" s="29"/>
      <c r="L31" s="29"/>
      <c r="M31" s="32"/>
      <c r="N31" s="29"/>
      <c r="O31" s="29"/>
      <c r="P31" s="29"/>
      <c r="Q31" s="29"/>
      <c r="R31" s="29"/>
      <c r="S31" s="29"/>
      <c r="T31" s="29"/>
      <c r="U31" s="29"/>
      <c r="V31" s="29"/>
      <c r="W31" s="29"/>
      <c r="X31" s="29"/>
      <c r="Y31" s="29"/>
      <c r="Z31" s="29"/>
      <c r="AA31" s="29"/>
      <c r="AB31" s="29"/>
      <c r="AC31" s="33"/>
      <c r="AD31" s="29"/>
      <c r="AE31" s="29"/>
      <c r="AF31" s="29"/>
      <c r="AG31" s="29"/>
      <c r="AH31" s="29"/>
      <c r="AI31" s="29"/>
    </row>
    <row r="32" spans="1:35" ht="15.75" customHeight="1">
      <c r="A32" s="29"/>
      <c r="B32" s="41"/>
      <c r="C32" s="41"/>
      <c r="D32" s="76"/>
      <c r="E32" s="76"/>
      <c r="F32" s="29"/>
      <c r="G32" s="29"/>
      <c r="H32" s="31"/>
      <c r="I32" s="29"/>
      <c r="J32" s="29"/>
      <c r="K32" s="29"/>
      <c r="L32" s="29"/>
      <c r="M32" s="32"/>
      <c r="N32" s="29"/>
      <c r="O32" s="29"/>
      <c r="P32" s="29"/>
      <c r="Q32" s="29"/>
      <c r="R32" s="29"/>
      <c r="S32" s="29"/>
      <c r="T32" s="29"/>
      <c r="U32" s="29"/>
      <c r="V32" s="29"/>
      <c r="W32" s="29"/>
      <c r="X32" s="29"/>
      <c r="Y32" s="29"/>
      <c r="Z32" s="29"/>
      <c r="AA32" s="29"/>
      <c r="AB32" s="29"/>
      <c r="AC32" s="33"/>
      <c r="AD32" s="29"/>
      <c r="AE32" s="29"/>
      <c r="AF32" s="29"/>
      <c r="AG32" s="29"/>
      <c r="AH32" s="29"/>
      <c r="AI32" s="29"/>
    </row>
    <row r="33" spans="1:35" ht="15.75" customHeight="1">
      <c r="A33" s="29"/>
      <c r="B33" s="41"/>
      <c r="C33" s="41"/>
      <c r="D33" s="76"/>
      <c r="E33" s="76"/>
      <c r="F33" s="29"/>
      <c r="G33" s="29"/>
      <c r="H33" s="31"/>
      <c r="I33" s="29"/>
      <c r="J33" s="29"/>
      <c r="K33" s="29"/>
      <c r="L33" s="29"/>
      <c r="M33" s="32"/>
      <c r="N33" s="29"/>
      <c r="O33" s="29"/>
      <c r="P33" s="29"/>
      <c r="Q33" s="29"/>
      <c r="R33" s="29"/>
      <c r="S33" s="29"/>
      <c r="T33" s="29"/>
      <c r="U33" s="29"/>
      <c r="V33" s="29"/>
      <c r="W33" s="29"/>
      <c r="X33" s="29"/>
      <c r="Y33" s="29"/>
      <c r="Z33" s="29"/>
      <c r="AA33" s="29"/>
      <c r="AB33" s="29"/>
      <c r="AC33" s="33"/>
      <c r="AD33" s="29"/>
      <c r="AE33" s="29"/>
      <c r="AF33" s="29"/>
      <c r="AG33" s="29"/>
      <c r="AH33" s="29"/>
      <c r="AI33" s="29"/>
    </row>
    <row r="34" spans="1:35" ht="15.75" customHeight="1">
      <c r="A34" s="29"/>
      <c r="B34" s="41"/>
      <c r="C34" s="41"/>
      <c r="D34" s="76"/>
      <c r="E34" s="76"/>
      <c r="F34" s="29"/>
      <c r="G34" s="29"/>
      <c r="H34" s="31"/>
      <c r="I34" s="29"/>
      <c r="J34" s="29"/>
      <c r="K34" s="29"/>
      <c r="L34" s="29"/>
      <c r="M34" s="32"/>
      <c r="N34" s="29"/>
      <c r="O34" s="29"/>
      <c r="P34" s="29"/>
      <c r="Q34" s="29"/>
      <c r="R34" s="29"/>
      <c r="S34" s="29"/>
      <c r="T34" s="29"/>
      <c r="U34" s="29"/>
      <c r="V34" s="29"/>
      <c r="W34" s="29"/>
      <c r="X34" s="29"/>
      <c r="Y34" s="29"/>
      <c r="Z34" s="29"/>
      <c r="AA34" s="29"/>
      <c r="AB34" s="29"/>
      <c r="AC34" s="33"/>
      <c r="AD34" s="29"/>
      <c r="AE34" s="29"/>
      <c r="AF34" s="29"/>
      <c r="AG34" s="29"/>
      <c r="AH34" s="29"/>
      <c r="AI34" s="29"/>
    </row>
    <row r="35" spans="1:35" ht="15.75" customHeight="1">
      <c r="A35" s="29"/>
      <c r="B35" s="41"/>
      <c r="C35" s="41"/>
      <c r="D35" s="76"/>
      <c r="E35" s="76"/>
      <c r="F35" s="29"/>
      <c r="G35" s="29"/>
      <c r="H35" s="31"/>
      <c r="I35" s="29"/>
      <c r="J35" s="29"/>
      <c r="K35" s="29"/>
      <c r="L35" s="29"/>
      <c r="M35" s="32"/>
      <c r="N35" s="29"/>
      <c r="O35" s="29"/>
      <c r="P35" s="29"/>
      <c r="Q35" s="29"/>
      <c r="R35" s="29"/>
      <c r="S35" s="29"/>
      <c r="T35" s="29"/>
      <c r="U35" s="29"/>
      <c r="V35" s="29"/>
      <c r="W35" s="29"/>
      <c r="X35" s="29"/>
      <c r="Y35" s="29"/>
      <c r="Z35" s="29"/>
      <c r="AA35" s="29"/>
      <c r="AB35" s="29"/>
      <c r="AC35" s="33"/>
      <c r="AD35" s="29"/>
      <c r="AE35" s="29"/>
      <c r="AF35" s="29"/>
      <c r="AG35" s="29"/>
      <c r="AH35" s="29"/>
      <c r="AI35" s="29"/>
    </row>
    <row r="36" spans="1:35" ht="15.75" customHeight="1">
      <c r="A36" s="29"/>
      <c r="B36" s="41"/>
      <c r="C36" s="41"/>
      <c r="D36" s="76"/>
      <c r="E36" s="76"/>
      <c r="F36" s="29"/>
      <c r="G36" s="29"/>
      <c r="H36" s="31"/>
      <c r="I36" s="29"/>
      <c r="J36" s="29"/>
      <c r="K36" s="29"/>
      <c r="L36" s="29"/>
      <c r="M36" s="32"/>
      <c r="N36" s="29"/>
      <c r="O36" s="29"/>
      <c r="P36" s="29"/>
      <c r="Q36" s="29"/>
      <c r="R36" s="29"/>
      <c r="S36" s="29"/>
      <c r="T36" s="29"/>
      <c r="U36" s="29"/>
      <c r="V36" s="29"/>
      <c r="W36" s="29"/>
      <c r="X36" s="29"/>
      <c r="Y36" s="29"/>
      <c r="Z36" s="29"/>
      <c r="AA36" s="29"/>
      <c r="AB36" s="29"/>
      <c r="AC36" s="33"/>
      <c r="AD36" s="29"/>
      <c r="AE36" s="29"/>
      <c r="AF36" s="29"/>
      <c r="AG36" s="29"/>
      <c r="AH36" s="29"/>
      <c r="AI36" s="29"/>
    </row>
    <row r="37" spans="1:35" ht="15.75" customHeight="1">
      <c r="A37" s="29"/>
      <c r="B37" s="41"/>
      <c r="C37" s="41"/>
      <c r="D37" s="76"/>
      <c r="E37" s="76"/>
      <c r="F37" s="29"/>
      <c r="G37" s="29"/>
      <c r="H37" s="31"/>
      <c r="I37" s="29"/>
      <c r="J37" s="29"/>
      <c r="K37" s="29"/>
      <c r="L37" s="29"/>
      <c r="M37" s="32"/>
      <c r="N37" s="29"/>
      <c r="O37" s="29"/>
      <c r="P37" s="29"/>
      <c r="Q37" s="29"/>
      <c r="R37" s="29"/>
      <c r="S37" s="29"/>
      <c r="T37" s="29"/>
      <c r="U37" s="29"/>
      <c r="V37" s="29"/>
      <c r="W37" s="29"/>
      <c r="X37" s="29"/>
      <c r="Y37" s="29"/>
      <c r="Z37" s="29"/>
      <c r="AA37" s="29"/>
      <c r="AB37" s="29"/>
      <c r="AC37" s="33"/>
      <c r="AD37" s="29"/>
      <c r="AE37" s="29"/>
      <c r="AF37" s="29"/>
      <c r="AG37" s="29"/>
      <c r="AH37" s="29"/>
      <c r="AI37" s="29"/>
    </row>
    <row r="38" spans="1:35" ht="15.75" customHeight="1">
      <c r="A38" s="29"/>
      <c r="B38" s="41"/>
      <c r="C38" s="41"/>
      <c r="D38" s="76"/>
      <c r="E38" s="76"/>
      <c r="F38" s="29"/>
      <c r="G38" s="29"/>
      <c r="H38" s="31"/>
      <c r="I38" s="29"/>
      <c r="J38" s="29"/>
      <c r="K38" s="29"/>
      <c r="L38" s="29"/>
      <c r="M38" s="32"/>
      <c r="N38" s="29"/>
      <c r="O38" s="29"/>
      <c r="P38" s="29"/>
      <c r="Q38" s="29"/>
      <c r="R38" s="29"/>
      <c r="S38" s="29"/>
      <c r="T38" s="29"/>
      <c r="U38" s="29"/>
      <c r="V38" s="29"/>
      <c r="W38" s="29"/>
      <c r="X38" s="29"/>
      <c r="Y38" s="29"/>
      <c r="Z38" s="29"/>
      <c r="AA38" s="29"/>
      <c r="AB38" s="29"/>
      <c r="AC38" s="33"/>
      <c r="AD38" s="29"/>
      <c r="AE38" s="29"/>
      <c r="AF38" s="29"/>
      <c r="AG38" s="29"/>
      <c r="AH38" s="29"/>
      <c r="AI38" s="29"/>
    </row>
    <row r="39" spans="1:35" ht="15.75" customHeight="1">
      <c r="A39" s="29"/>
      <c r="B39" s="41"/>
      <c r="C39" s="41"/>
      <c r="D39" s="76"/>
      <c r="E39" s="76"/>
      <c r="F39" s="29"/>
      <c r="G39" s="29"/>
      <c r="H39" s="31"/>
      <c r="I39" s="29"/>
      <c r="J39" s="29"/>
      <c r="K39" s="29"/>
      <c r="L39" s="29"/>
      <c r="M39" s="32"/>
      <c r="N39" s="29"/>
      <c r="O39" s="29"/>
      <c r="P39" s="29"/>
      <c r="Q39" s="29"/>
      <c r="R39" s="29"/>
      <c r="S39" s="29"/>
      <c r="T39" s="29"/>
      <c r="U39" s="29"/>
      <c r="V39" s="29"/>
      <c r="W39" s="29"/>
      <c r="X39" s="29"/>
      <c r="Y39" s="29"/>
      <c r="Z39" s="29"/>
      <c r="AA39" s="29"/>
      <c r="AB39" s="29"/>
      <c r="AC39" s="33"/>
      <c r="AD39" s="29"/>
      <c r="AE39" s="29"/>
      <c r="AF39" s="29"/>
      <c r="AG39" s="29"/>
      <c r="AH39" s="29"/>
      <c r="AI39" s="29"/>
    </row>
    <row r="40" spans="1:35" ht="15.75" customHeight="1">
      <c r="A40" s="29"/>
      <c r="B40" s="41"/>
      <c r="C40" s="41"/>
      <c r="D40" s="76"/>
      <c r="E40" s="76"/>
      <c r="F40" s="29"/>
      <c r="G40" s="29"/>
      <c r="H40" s="31"/>
      <c r="I40" s="29"/>
      <c r="J40" s="29"/>
      <c r="K40" s="29"/>
      <c r="L40" s="29"/>
      <c r="M40" s="32"/>
      <c r="N40" s="29"/>
      <c r="O40" s="29"/>
      <c r="P40" s="29"/>
      <c r="Q40" s="29"/>
      <c r="R40" s="29"/>
      <c r="S40" s="29"/>
      <c r="T40" s="29"/>
      <c r="U40" s="29"/>
      <c r="V40" s="29"/>
      <c r="W40" s="29"/>
      <c r="X40" s="29"/>
      <c r="Y40" s="29"/>
      <c r="Z40" s="29"/>
      <c r="AA40" s="29"/>
      <c r="AB40" s="29"/>
      <c r="AC40" s="33"/>
      <c r="AD40" s="29"/>
      <c r="AE40" s="29"/>
      <c r="AF40" s="29"/>
      <c r="AG40" s="29"/>
      <c r="AH40" s="29"/>
      <c r="AI40" s="29"/>
    </row>
    <row r="41" spans="1:35" ht="15.75" customHeight="1">
      <c r="A41" s="29"/>
      <c r="B41" s="41"/>
      <c r="C41" s="41"/>
      <c r="D41" s="76"/>
      <c r="E41" s="76"/>
      <c r="F41" s="29"/>
      <c r="G41" s="29"/>
      <c r="H41" s="31"/>
      <c r="I41" s="29"/>
      <c r="J41" s="29"/>
      <c r="K41" s="29"/>
      <c r="L41" s="29"/>
      <c r="M41" s="32"/>
      <c r="N41" s="29"/>
      <c r="O41" s="29"/>
      <c r="P41" s="29"/>
      <c r="Q41" s="29"/>
      <c r="R41" s="29"/>
      <c r="S41" s="29"/>
      <c r="T41" s="29"/>
      <c r="U41" s="29"/>
      <c r="V41" s="29"/>
      <c r="W41" s="29"/>
      <c r="X41" s="29"/>
      <c r="Y41" s="29"/>
      <c r="Z41" s="29"/>
      <c r="AA41" s="29"/>
      <c r="AB41" s="29"/>
      <c r="AC41" s="33"/>
      <c r="AD41" s="29"/>
      <c r="AE41" s="29"/>
      <c r="AF41" s="29"/>
      <c r="AG41" s="29"/>
      <c r="AH41" s="29"/>
      <c r="AI41" s="29"/>
    </row>
    <row r="42" spans="1:35" ht="15.75" customHeight="1">
      <c r="A42" s="29"/>
      <c r="B42" s="41"/>
      <c r="C42" s="41"/>
      <c r="D42" s="76"/>
      <c r="E42" s="76"/>
      <c r="F42" s="29"/>
      <c r="G42" s="29"/>
      <c r="H42" s="31"/>
      <c r="I42" s="29"/>
      <c r="J42" s="29"/>
      <c r="K42" s="29"/>
      <c r="L42" s="29"/>
      <c r="M42" s="32"/>
      <c r="N42" s="29"/>
      <c r="O42" s="29"/>
      <c r="P42" s="29"/>
      <c r="Q42" s="29"/>
      <c r="R42" s="29"/>
      <c r="S42" s="29"/>
      <c r="T42" s="29"/>
      <c r="U42" s="29"/>
      <c r="V42" s="29"/>
      <c r="W42" s="29"/>
      <c r="X42" s="29"/>
      <c r="Y42" s="29"/>
      <c r="Z42" s="29"/>
      <c r="AA42" s="29"/>
      <c r="AB42" s="29"/>
      <c r="AC42" s="33"/>
      <c r="AD42" s="29"/>
      <c r="AE42" s="29"/>
      <c r="AF42" s="29"/>
      <c r="AG42" s="29"/>
      <c r="AH42" s="29"/>
      <c r="AI42" s="29"/>
    </row>
    <row r="43" spans="1:35" ht="15.75" customHeight="1">
      <c r="A43" s="29"/>
      <c r="B43" s="41"/>
      <c r="C43" s="41"/>
      <c r="D43" s="76"/>
      <c r="E43" s="76"/>
      <c r="F43" s="29"/>
      <c r="G43" s="29"/>
      <c r="H43" s="31"/>
      <c r="I43" s="29"/>
      <c r="J43" s="29"/>
      <c r="K43" s="29"/>
      <c r="L43" s="29"/>
      <c r="M43" s="32"/>
      <c r="N43" s="29"/>
      <c r="O43" s="29"/>
      <c r="P43" s="29"/>
      <c r="Q43" s="29"/>
      <c r="R43" s="29"/>
      <c r="S43" s="29"/>
      <c r="T43" s="29"/>
      <c r="U43" s="29"/>
      <c r="V43" s="29"/>
      <c r="W43" s="29"/>
      <c r="X43" s="29"/>
      <c r="Y43" s="29"/>
      <c r="Z43" s="29"/>
      <c r="AA43" s="29"/>
      <c r="AB43" s="29"/>
      <c r="AC43" s="33"/>
      <c r="AD43" s="29"/>
      <c r="AE43" s="29"/>
      <c r="AF43" s="29"/>
      <c r="AG43" s="29"/>
      <c r="AH43" s="29"/>
      <c r="AI43" s="29"/>
    </row>
    <row r="44" spans="1:35" ht="15.75" customHeight="1">
      <c r="A44" s="29"/>
      <c r="B44" s="41"/>
      <c r="C44" s="41"/>
      <c r="D44" s="76"/>
      <c r="E44" s="76"/>
      <c r="F44" s="29"/>
      <c r="G44" s="29"/>
      <c r="H44" s="31"/>
      <c r="I44" s="29"/>
      <c r="J44" s="29"/>
      <c r="K44" s="29"/>
      <c r="L44" s="29"/>
      <c r="M44" s="32"/>
      <c r="N44" s="29"/>
      <c r="O44" s="29"/>
      <c r="P44" s="29"/>
      <c r="Q44" s="29"/>
      <c r="R44" s="29"/>
      <c r="S44" s="29"/>
      <c r="T44" s="29"/>
      <c r="U44" s="29"/>
      <c r="V44" s="29"/>
      <c r="W44" s="29"/>
      <c r="X44" s="29"/>
      <c r="Y44" s="29"/>
      <c r="Z44" s="29"/>
      <c r="AA44" s="29"/>
      <c r="AB44" s="29"/>
      <c r="AC44" s="33"/>
      <c r="AD44" s="29"/>
      <c r="AE44" s="29"/>
      <c r="AF44" s="29"/>
      <c r="AG44" s="29"/>
      <c r="AH44" s="29"/>
      <c r="AI44" s="29"/>
    </row>
    <row r="45" spans="1:35" ht="15.75" customHeight="1">
      <c r="A45" s="29"/>
      <c r="B45" s="41"/>
      <c r="C45" s="41"/>
      <c r="D45" s="76"/>
      <c r="E45" s="76"/>
      <c r="F45" s="29"/>
      <c r="G45" s="29"/>
      <c r="H45" s="31"/>
      <c r="I45" s="29"/>
      <c r="J45" s="29"/>
      <c r="K45" s="29"/>
      <c r="L45" s="29"/>
      <c r="M45" s="32"/>
      <c r="N45" s="29"/>
      <c r="O45" s="29"/>
      <c r="P45" s="29"/>
      <c r="Q45" s="29"/>
      <c r="R45" s="29"/>
      <c r="S45" s="29"/>
      <c r="T45" s="29"/>
      <c r="U45" s="29"/>
      <c r="V45" s="29"/>
      <c r="W45" s="29"/>
      <c r="X45" s="29"/>
      <c r="Y45" s="29"/>
      <c r="Z45" s="29"/>
      <c r="AA45" s="29"/>
      <c r="AB45" s="29"/>
      <c r="AC45" s="33"/>
      <c r="AD45" s="29"/>
      <c r="AE45" s="29"/>
      <c r="AF45" s="29"/>
      <c r="AG45" s="29"/>
      <c r="AH45" s="29"/>
      <c r="AI45" s="29"/>
    </row>
    <row r="46" spans="1:35" ht="15.75" customHeight="1">
      <c r="A46" s="29"/>
      <c r="B46" s="41"/>
      <c r="C46" s="41"/>
      <c r="D46" s="76"/>
      <c r="E46" s="76"/>
      <c r="F46" s="29"/>
      <c r="G46" s="29"/>
      <c r="H46" s="31"/>
      <c r="I46" s="29"/>
      <c r="J46" s="29"/>
      <c r="K46" s="29"/>
      <c r="L46" s="29"/>
      <c r="M46" s="32"/>
      <c r="N46" s="29"/>
      <c r="O46" s="29"/>
      <c r="P46" s="29"/>
      <c r="Q46" s="29"/>
      <c r="R46" s="29"/>
      <c r="S46" s="29"/>
      <c r="T46" s="29"/>
      <c r="U46" s="29"/>
      <c r="V46" s="29"/>
      <c r="W46" s="29"/>
      <c r="X46" s="29"/>
      <c r="Y46" s="29"/>
      <c r="Z46" s="29"/>
      <c r="AA46" s="29"/>
      <c r="AB46" s="29"/>
      <c r="AC46" s="33"/>
      <c r="AD46" s="29"/>
      <c r="AE46" s="29"/>
      <c r="AF46" s="29"/>
      <c r="AG46" s="29"/>
      <c r="AH46" s="29"/>
      <c r="AI46" s="29"/>
    </row>
    <row r="47" spans="1:35" ht="15.75" customHeight="1">
      <c r="A47" s="29"/>
      <c r="B47" s="41"/>
      <c r="C47" s="41"/>
      <c r="D47" s="76"/>
      <c r="E47" s="76"/>
      <c r="F47" s="29"/>
      <c r="G47" s="29"/>
      <c r="H47" s="31"/>
      <c r="I47" s="29"/>
      <c r="J47" s="29"/>
      <c r="K47" s="29"/>
      <c r="L47" s="29"/>
      <c r="M47" s="32"/>
      <c r="N47" s="29"/>
      <c r="O47" s="29"/>
      <c r="P47" s="29"/>
      <c r="Q47" s="29"/>
      <c r="R47" s="29"/>
      <c r="S47" s="29"/>
      <c r="T47" s="29"/>
      <c r="U47" s="29"/>
      <c r="V47" s="29"/>
      <c r="W47" s="29"/>
      <c r="X47" s="29"/>
      <c r="Y47" s="29"/>
      <c r="Z47" s="29"/>
      <c r="AA47" s="29"/>
      <c r="AB47" s="29"/>
      <c r="AC47" s="33"/>
      <c r="AD47" s="29"/>
      <c r="AE47" s="29"/>
      <c r="AF47" s="29"/>
      <c r="AG47" s="29"/>
      <c r="AH47" s="29"/>
      <c r="AI47" s="29"/>
    </row>
    <row r="48" spans="1:35" ht="15.75" customHeight="1">
      <c r="A48" s="29"/>
      <c r="B48" s="41"/>
      <c r="C48" s="41"/>
      <c r="D48" s="76"/>
      <c r="E48" s="76"/>
      <c r="F48" s="29"/>
      <c r="G48" s="29"/>
      <c r="H48" s="31"/>
      <c r="I48" s="29"/>
      <c r="J48" s="29"/>
      <c r="K48" s="29"/>
      <c r="L48" s="29"/>
      <c r="M48" s="32"/>
      <c r="N48" s="29"/>
      <c r="O48" s="29"/>
      <c r="P48" s="29"/>
      <c r="Q48" s="29"/>
      <c r="R48" s="29"/>
      <c r="S48" s="29"/>
      <c r="T48" s="29"/>
      <c r="U48" s="29"/>
      <c r="V48" s="29"/>
      <c r="W48" s="29"/>
      <c r="X48" s="29"/>
      <c r="Y48" s="29"/>
      <c r="Z48" s="29"/>
      <c r="AA48" s="29"/>
      <c r="AB48" s="29"/>
      <c r="AC48" s="33"/>
      <c r="AD48" s="29"/>
      <c r="AE48" s="29"/>
      <c r="AF48" s="29"/>
      <c r="AG48" s="29"/>
      <c r="AH48" s="29"/>
      <c r="AI48" s="29"/>
    </row>
    <row r="49" spans="1:35" ht="15.75" customHeight="1">
      <c r="A49" s="29"/>
      <c r="B49" s="41"/>
      <c r="C49" s="41"/>
      <c r="D49" s="76"/>
      <c r="E49" s="76"/>
      <c r="F49" s="29"/>
      <c r="G49" s="29"/>
      <c r="H49" s="31"/>
      <c r="I49" s="29"/>
      <c r="J49" s="29"/>
      <c r="K49" s="29"/>
      <c r="L49" s="29"/>
      <c r="M49" s="32"/>
      <c r="N49" s="29"/>
      <c r="O49" s="29"/>
      <c r="P49" s="29"/>
      <c r="Q49" s="29"/>
      <c r="R49" s="29"/>
      <c r="S49" s="29"/>
      <c r="T49" s="29"/>
      <c r="U49" s="29"/>
      <c r="V49" s="29"/>
      <c r="W49" s="29"/>
      <c r="X49" s="29"/>
      <c r="Y49" s="29"/>
      <c r="Z49" s="29"/>
      <c r="AA49" s="29"/>
      <c r="AB49" s="29"/>
      <c r="AC49" s="33"/>
      <c r="AD49" s="29"/>
      <c r="AE49" s="29"/>
      <c r="AF49" s="29"/>
      <c r="AG49" s="29"/>
      <c r="AH49" s="29"/>
      <c r="AI49" s="29"/>
    </row>
    <row r="50" spans="1:35" ht="15.75" customHeight="1">
      <c r="A50" s="29"/>
      <c r="B50" s="41"/>
      <c r="C50" s="41"/>
      <c r="D50" s="76"/>
      <c r="E50" s="76"/>
      <c r="F50" s="29"/>
      <c r="G50" s="29"/>
      <c r="H50" s="31"/>
      <c r="I50" s="29"/>
      <c r="J50" s="29"/>
      <c r="K50" s="29"/>
      <c r="L50" s="29"/>
      <c r="M50" s="32"/>
      <c r="N50" s="29"/>
      <c r="O50" s="29"/>
      <c r="P50" s="29"/>
      <c r="Q50" s="29"/>
      <c r="R50" s="29"/>
      <c r="S50" s="29"/>
      <c r="T50" s="29"/>
      <c r="U50" s="29"/>
      <c r="V50" s="29"/>
      <c r="W50" s="29"/>
      <c r="X50" s="29"/>
      <c r="Y50" s="29"/>
      <c r="Z50" s="29"/>
      <c r="AA50" s="29"/>
      <c r="AB50" s="29"/>
      <c r="AC50" s="33"/>
      <c r="AD50" s="29"/>
      <c r="AE50" s="29"/>
      <c r="AF50" s="29"/>
      <c r="AG50" s="29"/>
      <c r="AH50" s="29"/>
      <c r="AI50" s="29"/>
    </row>
    <row r="51" spans="1:35" ht="15.75" customHeight="1">
      <c r="A51" s="29"/>
      <c r="B51" s="41"/>
      <c r="C51" s="41"/>
      <c r="D51" s="76"/>
      <c r="E51" s="76"/>
      <c r="F51" s="29"/>
      <c r="G51" s="29"/>
      <c r="H51" s="31"/>
      <c r="I51" s="29"/>
      <c r="J51" s="29"/>
      <c r="K51" s="29"/>
      <c r="L51" s="29"/>
      <c r="M51" s="32"/>
      <c r="N51" s="29"/>
      <c r="O51" s="29"/>
      <c r="P51" s="29"/>
      <c r="Q51" s="29"/>
      <c r="R51" s="29"/>
      <c r="S51" s="29"/>
      <c r="T51" s="29"/>
      <c r="U51" s="29"/>
      <c r="V51" s="29"/>
      <c r="W51" s="29"/>
      <c r="X51" s="29"/>
      <c r="Y51" s="29"/>
      <c r="Z51" s="29"/>
      <c r="AA51" s="29"/>
      <c r="AB51" s="29"/>
      <c r="AC51" s="33"/>
      <c r="AD51" s="29"/>
      <c r="AE51" s="29"/>
      <c r="AF51" s="29"/>
      <c r="AG51" s="29"/>
      <c r="AH51" s="29"/>
      <c r="AI51" s="29"/>
    </row>
    <row r="52" spans="1:35" ht="15.75" customHeight="1">
      <c r="A52" s="29"/>
      <c r="B52" s="41"/>
      <c r="C52" s="41"/>
      <c r="D52" s="76"/>
      <c r="E52" s="76"/>
      <c r="F52" s="29"/>
      <c r="G52" s="29"/>
      <c r="H52" s="31"/>
      <c r="I52" s="29"/>
      <c r="J52" s="29"/>
      <c r="K52" s="29"/>
      <c r="L52" s="29"/>
      <c r="M52" s="32"/>
      <c r="N52" s="29"/>
      <c r="O52" s="29"/>
      <c r="P52" s="29"/>
      <c r="Q52" s="29"/>
      <c r="R52" s="29"/>
      <c r="S52" s="29"/>
      <c r="T52" s="29"/>
      <c r="U52" s="29"/>
      <c r="V52" s="29"/>
      <c r="W52" s="29"/>
      <c r="X52" s="29"/>
      <c r="Y52" s="29"/>
      <c r="Z52" s="29"/>
      <c r="AA52" s="29"/>
      <c r="AB52" s="29"/>
      <c r="AC52" s="33"/>
      <c r="AD52" s="29"/>
      <c r="AE52" s="29"/>
      <c r="AF52" s="29"/>
      <c r="AG52" s="29"/>
      <c r="AH52" s="29"/>
      <c r="AI52" s="29"/>
    </row>
    <row r="53" spans="1:35" ht="15.75" customHeight="1">
      <c r="A53" s="29"/>
      <c r="B53" s="41"/>
      <c r="C53" s="41"/>
      <c r="D53" s="76"/>
      <c r="E53" s="76"/>
      <c r="F53" s="29"/>
      <c r="G53" s="29"/>
      <c r="H53" s="31"/>
      <c r="I53" s="29"/>
      <c r="J53" s="29"/>
      <c r="K53" s="29"/>
      <c r="L53" s="29"/>
      <c r="M53" s="32"/>
      <c r="N53" s="29"/>
      <c r="O53" s="29"/>
      <c r="P53" s="29"/>
      <c r="Q53" s="29"/>
      <c r="R53" s="29"/>
      <c r="S53" s="29"/>
      <c r="T53" s="29"/>
      <c r="U53" s="29"/>
      <c r="V53" s="29"/>
      <c r="W53" s="29"/>
      <c r="X53" s="29"/>
      <c r="Y53" s="29"/>
      <c r="Z53" s="29"/>
      <c r="AA53" s="29"/>
      <c r="AB53" s="29"/>
      <c r="AC53" s="33"/>
      <c r="AD53" s="29"/>
      <c r="AE53" s="29"/>
      <c r="AF53" s="29"/>
      <c r="AG53" s="29"/>
      <c r="AH53" s="29"/>
      <c r="AI53" s="29"/>
    </row>
    <row r="54" spans="1:35" ht="15.75" customHeight="1">
      <c r="A54" s="29"/>
      <c r="D54" s="79">
        <f>SUBTOTAL(9,D19:D53)</f>
        <v>0</v>
      </c>
      <c r="E54" s="31"/>
      <c r="F54" s="29"/>
      <c r="G54" s="29"/>
      <c r="H54" s="31"/>
      <c r="I54" s="29"/>
      <c r="J54" s="29"/>
      <c r="K54" s="29"/>
      <c r="L54" s="29"/>
      <c r="M54" s="32"/>
      <c r="N54" s="29"/>
      <c r="O54" s="29"/>
      <c r="P54" s="29"/>
      <c r="Q54" s="29"/>
      <c r="R54" s="29"/>
      <c r="S54" s="29"/>
      <c r="T54" s="29"/>
      <c r="U54" s="29"/>
      <c r="V54" s="29"/>
      <c r="W54" s="29"/>
      <c r="X54" s="29"/>
      <c r="Y54" s="29"/>
      <c r="Z54" s="29"/>
      <c r="AA54" s="29"/>
      <c r="AB54" s="29"/>
      <c r="AC54" s="33"/>
      <c r="AD54" s="29"/>
      <c r="AE54" s="29"/>
      <c r="AF54" s="29"/>
      <c r="AG54" s="29"/>
      <c r="AH54" s="29"/>
      <c r="AI54" s="29"/>
    </row>
    <row r="55" spans="1:35" ht="15.75" customHeight="1">
      <c r="A55" s="29"/>
      <c r="D55" s="30"/>
      <c r="E55" s="31"/>
      <c r="F55" s="29"/>
      <c r="G55" s="29"/>
      <c r="H55" s="31"/>
      <c r="I55" s="29"/>
      <c r="J55" s="29"/>
      <c r="K55" s="29"/>
      <c r="L55" s="29"/>
      <c r="M55" s="32"/>
      <c r="N55" s="29"/>
      <c r="O55" s="29"/>
      <c r="P55" s="29"/>
      <c r="Q55" s="29"/>
      <c r="R55" s="29"/>
      <c r="S55" s="29"/>
      <c r="T55" s="29"/>
      <c r="U55" s="29"/>
      <c r="V55" s="29"/>
      <c r="W55" s="29"/>
      <c r="X55" s="29"/>
      <c r="Y55" s="29"/>
      <c r="Z55" s="29"/>
      <c r="AA55" s="29"/>
      <c r="AB55" s="29"/>
      <c r="AC55" s="33"/>
      <c r="AD55" s="29"/>
      <c r="AE55" s="29"/>
      <c r="AF55" s="29"/>
      <c r="AG55" s="29"/>
      <c r="AH55" s="29"/>
      <c r="AI55" s="29"/>
    </row>
    <row r="56" spans="1:35" ht="15.75" customHeight="1">
      <c r="A56" s="29"/>
      <c r="D56" s="30"/>
      <c r="E56" s="31"/>
      <c r="F56" s="29"/>
      <c r="G56" s="29"/>
      <c r="H56" s="31"/>
      <c r="I56" s="29"/>
      <c r="J56" s="29"/>
      <c r="K56" s="29"/>
      <c r="L56" s="29"/>
      <c r="M56" s="32"/>
      <c r="N56" s="29"/>
      <c r="O56" s="29"/>
      <c r="P56" s="29"/>
      <c r="Q56" s="29"/>
      <c r="R56" s="29"/>
      <c r="S56" s="29"/>
      <c r="T56" s="29"/>
      <c r="U56" s="29"/>
      <c r="V56" s="29"/>
      <c r="W56" s="29"/>
      <c r="X56" s="29"/>
      <c r="Y56" s="29"/>
      <c r="Z56" s="29"/>
      <c r="AA56" s="29"/>
      <c r="AB56" s="29"/>
      <c r="AC56" s="33"/>
      <c r="AD56" s="29"/>
      <c r="AE56" s="29"/>
      <c r="AF56" s="29"/>
      <c r="AG56" s="29"/>
      <c r="AH56" s="29"/>
      <c r="AI56" s="29"/>
    </row>
    <row r="57" spans="1:35" ht="15.75" customHeight="1">
      <c r="A57" s="29"/>
      <c r="D57" s="30"/>
      <c r="E57" s="31"/>
      <c r="F57" s="29"/>
      <c r="G57" s="29"/>
      <c r="H57" s="31"/>
      <c r="I57" s="29"/>
      <c r="J57" s="29"/>
      <c r="K57" s="29"/>
      <c r="L57" s="29"/>
      <c r="M57" s="32"/>
      <c r="N57" s="29"/>
      <c r="O57" s="29"/>
      <c r="P57" s="29"/>
      <c r="Q57" s="29"/>
      <c r="R57" s="29"/>
      <c r="S57" s="29"/>
      <c r="T57" s="29"/>
      <c r="U57" s="29"/>
      <c r="V57" s="29"/>
      <c r="W57" s="29"/>
      <c r="X57" s="29"/>
      <c r="Y57" s="29"/>
      <c r="Z57" s="29"/>
      <c r="AA57" s="29"/>
      <c r="AB57" s="29"/>
      <c r="AC57" s="33"/>
      <c r="AD57" s="29"/>
      <c r="AE57" s="29"/>
      <c r="AF57" s="29"/>
      <c r="AG57" s="29"/>
      <c r="AH57" s="29"/>
      <c r="AI57" s="29"/>
    </row>
    <row r="58" spans="1:35" ht="15.75" customHeight="1">
      <c r="A58" s="29"/>
      <c r="D58" s="30"/>
      <c r="E58" s="31"/>
      <c r="F58" s="29"/>
      <c r="G58" s="29"/>
      <c r="H58" s="31"/>
      <c r="I58" s="29"/>
      <c r="J58" s="29"/>
      <c r="K58" s="29"/>
      <c r="L58" s="29"/>
      <c r="M58" s="32"/>
      <c r="N58" s="29"/>
      <c r="O58" s="29"/>
      <c r="P58" s="29"/>
      <c r="Q58" s="29"/>
      <c r="R58" s="29"/>
      <c r="S58" s="29"/>
      <c r="T58" s="29"/>
      <c r="U58" s="29"/>
      <c r="V58" s="29"/>
      <c r="W58" s="29"/>
      <c r="X58" s="29"/>
      <c r="Y58" s="29"/>
      <c r="Z58" s="29"/>
      <c r="AA58" s="29"/>
      <c r="AB58" s="29"/>
      <c r="AC58" s="33"/>
      <c r="AD58" s="29"/>
      <c r="AE58" s="29"/>
      <c r="AF58" s="29"/>
      <c r="AG58" s="29"/>
      <c r="AH58" s="29"/>
      <c r="AI58" s="29"/>
    </row>
    <row r="59" spans="1:35" ht="15.75" customHeight="1">
      <c r="A59" s="29"/>
      <c r="D59" s="30"/>
      <c r="E59" s="31"/>
      <c r="F59" s="29"/>
      <c r="G59" s="29"/>
      <c r="H59" s="31"/>
      <c r="I59" s="29"/>
      <c r="J59" s="29"/>
      <c r="K59" s="29"/>
      <c r="L59" s="29"/>
      <c r="M59" s="32"/>
      <c r="N59" s="29"/>
      <c r="O59" s="29"/>
      <c r="P59" s="29"/>
      <c r="Q59" s="29"/>
      <c r="R59" s="29"/>
      <c r="S59" s="29"/>
      <c r="T59" s="29"/>
      <c r="U59" s="29"/>
      <c r="V59" s="29"/>
      <c r="W59" s="29"/>
      <c r="X59" s="29"/>
      <c r="Y59" s="29"/>
      <c r="Z59" s="29"/>
      <c r="AA59" s="29"/>
      <c r="AB59" s="29"/>
      <c r="AC59" s="33"/>
      <c r="AD59" s="29"/>
      <c r="AE59" s="29"/>
      <c r="AF59" s="29"/>
      <c r="AG59" s="29"/>
      <c r="AH59" s="29"/>
      <c r="AI59" s="29"/>
    </row>
    <row r="60" spans="1:35" ht="15.75" customHeight="1">
      <c r="A60" s="29"/>
      <c r="D60" s="30"/>
      <c r="E60" s="31"/>
      <c r="F60" s="29"/>
      <c r="G60" s="29"/>
      <c r="H60" s="31"/>
      <c r="I60" s="29"/>
      <c r="J60" s="29"/>
      <c r="K60" s="29"/>
      <c r="L60" s="29"/>
      <c r="M60" s="32"/>
      <c r="N60" s="29"/>
      <c r="O60" s="29"/>
      <c r="P60" s="29"/>
      <c r="Q60" s="29"/>
      <c r="R60" s="29"/>
      <c r="S60" s="29"/>
      <c r="T60" s="29"/>
      <c r="U60" s="29"/>
      <c r="V60" s="29"/>
      <c r="W60" s="29"/>
      <c r="X60" s="29"/>
      <c r="Y60" s="29"/>
      <c r="Z60" s="29"/>
      <c r="AA60" s="29"/>
      <c r="AB60" s="29"/>
      <c r="AC60" s="33"/>
      <c r="AD60" s="29"/>
      <c r="AE60" s="29"/>
      <c r="AF60" s="29"/>
      <c r="AG60" s="29"/>
      <c r="AH60" s="29"/>
      <c r="AI60" s="29"/>
    </row>
    <row r="61" spans="1:35" ht="15.75" customHeight="1">
      <c r="A61" s="29"/>
      <c r="D61" s="30"/>
      <c r="E61" s="31"/>
      <c r="F61" s="29"/>
      <c r="G61" s="29"/>
      <c r="H61" s="31"/>
      <c r="I61" s="29"/>
      <c r="J61" s="29"/>
      <c r="K61" s="29"/>
      <c r="L61" s="29"/>
      <c r="M61" s="32"/>
      <c r="N61" s="29"/>
      <c r="O61" s="29"/>
      <c r="P61" s="29"/>
      <c r="Q61" s="29"/>
      <c r="R61" s="29"/>
      <c r="S61" s="29"/>
      <c r="T61" s="29"/>
      <c r="U61" s="29"/>
      <c r="V61" s="29"/>
      <c r="W61" s="29"/>
      <c r="X61" s="29"/>
      <c r="Y61" s="29"/>
      <c r="Z61" s="29"/>
      <c r="AA61" s="29"/>
      <c r="AB61" s="29"/>
      <c r="AC61" s="33"/>
      <c r="AD61" s="29"/>
      <c r="AE61" s="29"/>
      <c r="AF61" s="29"/>
      <c r="AG61" s="29"/>
      <c r="AH61" s="29"/>
      <c r="AI61" s="29"/>
    </row>
    <row r="62" spans="1:35" ht="15.75" customHeight="1">
      <c r="A62" s="29"/>
      <c r="D62" s="30"/>
      <c r="E62" s="31"/>
      <c r="F62" s="29"/>
      <c r="G62" s="29"/>
      <c r="H62" s="31"/>
      <c r="I62" s="29"/>
      <c r="J62" s="29"/>
      <c r="K62" s="29"/>
      <c r="L62" s="29"/>
      <c r="M62" s="32"/>
      <c r="N62" s="29"/>
      <c r="O62" s="29"/>
      <c r="P62" s="29"/>
      <c r="Q62" s="29"/>
      <c r="R62" s="29"/>
      <c r="S62" s="29"/>
      <c r="T62" s="29"/>
      <c r="U62" s="29"/>
      <c r="V62" s="29"/>
      <c r="W62" s="29"/>
      <c r="X62" s="29"/>
      <c r="Y62" s="29"/>
      <c r="Z62" s="29"/>
      <c r="AA62" s="29"/>
      <c r="AB62" s="29"/>
      <c r="AC62" s="33"/>
      <c r="AD62" s="29"/>
      <c r="AE62" s="29"/>
      <c r="AF62" s="29"/>
      <c r="AG62" s="29"/>
      <c r="AH62" s="29"/>
      <c r="AI62" s="29"/>
    </row>
    <row r="63" spans="1:35" ht="15.75" customHeight="1">
      <c r="A63" s="29"/>
      <c r="D63" s="30"/>
      <c r="E63" s="31"/>
      <c r="F63" s="29"/>
      <c r="G63" s="29"/>
      <c r="H63" s="31"/>
      <c r="I63" s="29"/>
      <c r="J63" s="29"/>
      <c r="K63" s="29"/>
      <c r="L63" s="29"/>
      <c r="M63" s="32"/>
      <c r="N63" s="29"/>
      <c r="O63" s="29"/>
      <c r="P63" s="29"/>
      <c r="Q63" s="29"/>
      <c r="R63" s="29"/>
      <c r="S63" s="29"/>
      <c r="T63" s="29"/>
      <c r="U63" s="29"/>
      <c r="V63" s="29"/>
      <c r="W63" s="29"/>
      <c r="X63" s="29"/>
      <c r="Y63" s="29"/>
      <c r="Z63" s="29"/>
      <c r="AA63" s="29"/>
      <c r="AB63" s="29"/>
      <c r="AC63" s="33"/>
      <c r="AD63" s="29"/>
      <c r="AE63" s="29"/>
      <c r="AF63" s="29"/>
      <c r="AG63" s="29"/>
      <c r="AH63" s="29"/>
      <c r="AI63" s="29"/>
    </row>
    <row r="64" spans="1:35" ht="15.75" customHeight="1">
      <c r="A64" s="29"/>
      <c r="D64" s="30"/>
      <c r="E64" s="31"/>
      <c r="F64" s="29"/>
      <c r="G64" s="29"/>
      <c r="H64" s="31"/>
      <c r="I64" s="29"/>
      <c r="J64" s="29"/>
      <c r="K64" s="29"/>
      <c r="L64" s="29"/>
      <c r="M64" s="32"/>
      <c r="N64" s="29"/>
      <c r="O64" s="29"/>
      <c r="P64" s="29"/>
      <c r="Q64" s="29"/>
      <c r="R64" s="29"/>
      <c r="S64" s="29"/>
      <c r="T64" s="29"/>
      <c r="U64" s="29"/>
      <c r="V64" s="29"/>
      <c r="W64" s="29"/>
      <c r="X64" s="29"/>
      <c r="Y64" s="29"/>
      <c r="Z64" s="29"/>
      <c r="AA64" s="29"/>
      <c r="AB64" s="29"/>
      <c r="AC64" s="33"/>
      <c r="AD64" s="29"/>
      <c r="AE64" s="29"/>
      <c r="AF64" s="29"/>
      <c r="AG64" s="29"/>
      <c r="AH64" s="29"/>
      <c r="AI64" s="29"/>
    </row>
    <row r="65" spans="1:35" ht="15.75" customHeight="1">
      <c r="A65" s="29"/>
      <c r="D65" s="30"/>
      <c r="E65" s="31"/>
      <c r="F65" s="29"/>
      <c r="G65" s="29"/>
      <c r="H65" s="31"/>
      <c r="I65" s="29"/>
      <c r="J65" s="29"/>
      <c r="K65" s="29"/>
      <c r="L65" s="29"/>
      <c r="M65" s="32"/>
      <c r="N65" s="29"/>
      <c r="O65" s="29"/>
      <c r="P65" s="29"/>
      <c r="Q65" s="29"/>
      <c r="R65" s="29"/>
      <c r="S65" s="29"/>
      <c r="T65" s="29"/>
      <c r="U65" s="29"/>
      <c r="V65" s="29"/>
      <c r="W65" s="29"/>
      <c r="X65" s="29"/>
      <c r="Y65" s="29"/>
      <c r="Z65" s="29"/>
      <c r="AA65" s="29"/>
      <c r="AB65" s="29"/>
      <c r="AC65" s="33"/>
      <c r="AD65" s="29"/>
      <c r="AE65" s="29"/>
      <c r="AF65" s="29"/>
      <c r="AG65" s="29"/>
      <c r="AH65" s="29"/>
      <c r="AI65" s="29"/>
    </row>
    <row r="66" spans="1:35" ht="15.75" customHeight="1">
      <c r="A66" s="29"/>
      <c r="D66" s="30"/>
      <c r="E66" s="31"/>
      <c r="F66" s="29"/>
      <c r="G66" s="29"/>
      <c r="H66" s="31"/>
      <c r="I66" s="29"/>
      <c r="J66" s="29"/>
      <c r="K66" s="29"/>
      <c r="L66" s="29"/>
      <c r="M66" s="32"/>
      <c r="N66" s="29"/>
      <c r="O66" s="29"/>
      <c r="P66" s="29"/>
      <c r="Q66" s="29"/>
      <c r="R66" s="29"/>
      <c r="S66" s="29"/>
      <c r="T66" s="29"/>
      <c r="U66" s="29"/>
      <c r="V66" s="29"/>
      <c r="W66" s="29"/>
      <c r="X66" s="29"/>
      <c r="Y66" s="29"/>
      <c r="Z66" s="29"/>
      <c r="AA66" s="29"/>
      <c r="AB66" s="29"/>
      <c r="AC66" s="33"/>
      <c r="AD66" s="29"/>
      <c r="AE66" s="29"/>
      <c r="AF66" s="29"/>
      <c r="AG66" s="29"/>
      <c r="AH66" s="29"/>
      <c r="AI66" s="29"/>
    </row>
    <row r="67" spans="1:35" ht="15.75" customHeight="1">
      <c r="A67" s="29"/>
      <c r="D67" s="30"/>
      <c r="E67" s="31"/>
      <c r="F67" s="29"/>
      <c r="G67" s="29"/>
      <c r="H67" s="31"/>
      <c r="I67" s="29"/>
      <c r="J67" s="29"/>
      <c r="K67" s="29"/>
      <c r="L67" s="29"/>
      <c r="M67" s="32"/>
      <c r="N67" s="29"/>
      <c r="O67" s="29"/>
      <c r="P67" s="29"/>
      <c r="Q67" s="29"/>
      <c r="R67" s="29"/>
      <c r="S67" s="29"/>
      <c r="T67" s="29"/>
      <c r="U67" s="29"/>
      <c r="V67" s="29"/>
      <c r="W67" s="29"/>
      <c r="X67" s="29"/>
      <c r="Y67" s="29"/>
      <c r="Z67" s="29"/>
      <c r="AA67" s="29"/>
      <c r="AB67" s="29"/>
      <c r="AC67" s="33"/>
      <c r="AD67" s="29"/>
      <c r="AE67" s="29"/>
      <c r="AF67" s="29"/>
      <c r="AG67" s="29"/>
      <c r="AH67" s="29"/>
      <c r="AI67" s="29"/>
    </row>
    <row r="68" spans="1:35" ht="15.75" customHeight="1">
      <c r="A68" s="29"/>
      <c r="D68" s="30"/>
      <c r="E68" s="31"/>
      <c r="F68" s="29"/>
      <c r="G68" s="29"/>
      <c r="H68" s="31"/>
      <c r="I68" s="29"/>
      <c r="J68" s="29"/>
      <c r="K68" s="29"/>
      <c r="L68" s="29"/>
      <c r="M68" s="32"/>
      <c r="N68" s="29"/>
      <c r="O68" s="29"/>
      <c r="P68" s="29"/>
      <c r="Q68" s="29"/>
      <c r="R68" s="29"/>
      <c r="S68" s="29"/>
      <c r="T68" s="29"/>
      <c r="U68" s="29"/>
      <c r="V68" s="29"/>
      <c r="W68" s="29"/>
      <c r="X68" s="29"/>
      <c r="Y68" s="29"/>
      <c r="Z68" s="29"/>
      <c r="AA68" s="29"/>
      <c r="AB68" s="29"/>
      <c r="AC68" s="33"/>
      <c r="AD68" s="29"/>
      <c r="AE68" s="29"/>
      <c r="AF68" s="29"/>
      <c r="AG68" s="29"/>
      <c r="AH68" s="29"/>
      <c r="AI68" s="29"/>
    </row>
    <row r="69" spans="1:35" ht="15.75" customHeight="1">
      <c r="A69" s="29"/>
      <c r="D69" s="30"/>
      <c r="E69" s="31"/>
      <c r="F69" s="29"/>
      <c r="G69" s="29"/>
      <c r="H69" s="31"/>
      <c r="I69" s="29"/>
      <c r="J69" s="29"/>
      <c r="K69" s="29"/>
      <c r="L69" s="29"/>
      <c r="M69" s="32"/>
      <c r="N69" s="29"/>
      <c r="O69" s="29"/>
      <c r="P69" s="29"/>
      <c r="Q69" s="29"/>
      <c r="R69" s="29"/>
      <c r="S69" s="29"/>
      <c r="T69" s="29"/>
      <c r="U69" s="29"/>
      <c r="V69" s="29"/>
      <c r="W69" s="29"/>
      <c r="X69" s="29"/>
      <c r="Y69" s="29"/>
      <c r="Z69" s="29"/>
      <c r="AA69" s="29"/>
      <c r="AB69" s="29"/>
      <c r="AC69" s="33"/>
      <c r="AD69" s="29"/>
      <c r="AE69" s="29"/>
      <c r="AF69" s="29"/>
      <c r="AG69" s="29"/>
      <c r="AH69" s="29"/>
      <c r="AI69" s="29"/>
    </row>
    <row r="70" spans="1:35" ht="15.75" customHeight="1">
      <c r="A70" s="29"/>
      <c r="D70" s="30"/>
      <c r="E70" s="31"/>
      <c r="F70" s="29"/>
      <c r="G70" s="29"/>
      <c r="H70" s="31"/>
      <c r="I70" s="29"/>
      <c r="J70" s="29"/>
      <c r="K70" s="29"/>
      <c r="L70" s="29"/>
      <c r="M70" s="32"/>
      <c r="N70" s="29"/>
      <c r="O70" s="29"/>
      <c r="P70" s="29"/>
      <c r="Q70" s="29"/>
      <c r="R70" s="29"/>
      <c r="S70" s="29"/>
      <c r="T70" s="29"/>
      <c r="U70" s="29"/>
      <c r="V70" s="29"/>
      <c r="W70" s="29"/>
      <c r="X70" s="29"/>
      <c r="Y70" s="29"/>
      <c r="Z70" s="29"/>
      <c r="AA70" s="29"/>
      <c r="AB70" s="29"/>
      <c r="AC70" s="33"/>
      <c r="AD70" s="29"/>
      <c r="AE70" s="29"/>
      <c r="AF70" s="29"/>
      <c r="AG70" s="29"/>
      <c r="AH70" s="29"/>
      <c r="AI70" s="29"/>
    </row>
    <row r="71" spans="1:35" ht="15.75" customHeight="1">
      <c r="A71" s="29"/>
      <c r="D71" s="30"/>
      <c r="E71" s="31"/>
      <c r="F71" s="29"/>
      <c r="G71" s="29"/>
      <c r="H71" s="31"/>
      <c r="I71" s="29"/>
      <c r="J71" s="29"/>
      <c r="K71" s="29"/>
      <c r="L71" s="29"/>
      <c r="M71" s="32"/>
      <c r="N71" s="29"/>
      <c r="O71" s="29"/>
      <c r="P71" s="29"/>
      <c r="Q71" s="29"/>
      <c r="R71" s="29"/>
      <c r="S71" s="29"/>
      <c r="T71" s="29"/>
      <c r="U71" s="29"/>
      <c r="V71" s="29"/>
      <c r="W71" s="29"/>
      <c r="X71" s="29"/>
      <c r="Y71" s="29"/>
      <c r="Z71" s="29"/>
      <c r="AA71" s="29"/>
      <c r="AB71" s="29"/>
      <c r="AC71" s="33"/>
      <c r="AD71" s="29"/>
      <c r="AE71" s="29"/>
      <c r="AF71" s="29"/>
      <c r="AG71" s="29"/>
      <c r="AH71" s="29"/>
      <c r="AI71" s="29"/>
    </row>
    <row r="72" spans="1:35" ht="15.75" customHeight="1">
      <c r="A72" s="29"/>
      <c r="D72" s="30"/>
      <c r="E72" s="31"/>
      <c r="F72" s="29"/>
      <c r="G72" s="29"/>
      <c r="H72" s="31"/>
      <c r="I72" s="29"/>
      <c r="J72" s="29"/>
      <c r="K72" s="29"/>
      <c r="L72" s="29"/>
      <c r="M72" s="32"/>
      <c r="N72" s="29"/>
      <c r="O72" s="29"/>
      <c r="P72" s="29"/>
      <c r="Q72" s="29"/>
      <c r="R72" s="29"/>
      <c r="S72" s="29"/>
      <c r="T72" s="29"/>
      <c r="U72" s="29"/>
      <c r="V72" s="29"/>
      <c r="W72" s="29"/>
      <c r="X72" s="29"/>
      <c r="Y72" s="29"/>
      <c r="Z72" s="29"/>
      <c r="AA72" s="29"/>
      <c r="AB72" s="29"/>
      <c r="AC72" s="33"/>
      <c r="AD72" s="29"/>
      <c r="AE72" s="29"/>
      <c r="AF72" s="29"/>
      <c r="AG72" s="29"/>
      <c r="AH72" s="29"/>
      <c r="AI72" s="29"/>
    </row>
    <row r="73" spans="1:35" ht="15.75" customHeight="1">
      <c r="A73" s="29"/>
      <c r="D73" s="30"/>
      <c r="E73" s="31"/>
      <c r="F73" s="29"/>
      <c r="G73" s="29"/>
      <c r="H73" s="31"/>
      <c r="I73" s="29"/>
      <c r="J73" s="29"/>
      <c r="K73" s="29"/>
      <c r="L73" s="29"/>
      <c r="M73" s="32"/>
      <c r="N73" s="29"/>
      <c r="O73" s="29"/>
      <c r="P73" s="29"/>
      <c r="Q73" s="29"/>
      <c r="R73" s="29"/>
      <c r="S73" s="29"/>
      <c r="T73" s="29"/>
      <c r="U73" s="29"/>
      <c r="V73" s="29"/>
      <c r="W73" s="29"/>
      <c r="X73" s="29"/>
      <c r="Y73" s="29"/>
      <c r="Z73" s="29"/>
      <c r="AA73" s="29"/>
      <c r="AB73" s="29"/>
      <c r="AC73" s="33"/>
      <c r="AD73" s="29"/>
      <c r="AE73" s="29"/>
      <c r="AF73" s="29"/>
      <c r="AG73" s="29"/>
      <c r="AH73" s="29"/>
      <c r="AI73" s="29"/>
    </row>
    <row r="74" spans="1:35" ht="15.75" customHeight="1">
      <c r="A74" s="29"/>
      <c r="D74" s="30"/>
      <c r="E74" s="31"/>
      <c r="F74" s="29"/>
      <c r="G74" s="29"/>
      <c r="H74" s="31"/>
      <c r="I74" s="29"/>
      <c r="J74" s="29"/>
      <c r="K74" s="29"/>
      <c r="L74" s="29"/>
      <c r="M74" s="32"/>
      <c r="N74" s="29"/>
      <c r="O74" s="29"/>
      <c r="P74" s="29"/>
      <c r="Q74" s="29"/>
      <c r="R74" s="29"/>
      <c r="S74" s="29"/>
      <c r="T74" s="29"/>
      <c r="U74" s="29"/>
      <c r="V74" s="29"/>
      <c r="W74" s="29"/>
      <c r="X74" s="29"/>
      <c r="Y74" s="29"/>
      <c r="Z74" s="29"/>
      <c r="AA74" s="29"/>
      <c r="AB74" s="29"/>
      <c r="AC74" s="33"/>
      <c r="AD74" s="29"/>
      <c r="AE74" s="29"/>
      <c r="AF74" s="29"/>
      <c r="AG74" s="29"/>
      <c r="AH74" s="29"/>
      <c r="AI74" s="29"/>
    </row>
    <row r="75" spans="1:35" ht="15.75" customHeight="1">
      <c r="A75" s="29"/>
      <c r="D75" s="30"/>
      <c r="E75" s="31"/>
      <c r="F75" s="29"/>
      <c r="G75" s="29"/>
      <c r="H75" s="31"/>
      <c r="I75" s="29"/>
      <c r="J75" s="29"/>
      <c r="K75" s="29"/>
      <c r="L75" s="29"/>
      <c r="M75" s="32"/>
      <c r="N75" s="29"/>
      <c r="O75" s="29"/>
      <c r="P75" s="29"/>
      <c r="Q75" s="29"/>
      <c r="R75" s="29"/>
      <c r="S75" s="29"/>
      <c r="T75" s="29"/>
      <c r="U75" s="29"/>
      <c r="V75" s="29"/>
      <c r="W75" s="29"/>
      <c r="X75" s="29"/>
      <c r="Y75" s="29"/>
      <c r="Z75" s="29"/>
      <c r="AA75" s="29"/>
      <c r="AB75" s="29"/>
      <c r="AC75" s="33"/>
      <c r="AD75" s="29"/>
      <c r="AE75" s="29"/>
      <c r="AF75" s="29"/>
      <c r="AG75" s="29"/>
      <c r="AH75" s="29"/>
      <c r="AI75" s="29"/>
    </row>
    <row r="76" spans="1:35" ht="15.75" customHeight="1">
      <c r="A76" s="29"/>
      <c r="D76" s="30"/>
      <c r="E76" s="31"/>
      <c r="F76" s="29"/>
      <c r="G76" s="29"/>
      <c r="H76" s="31"/>
      <c r="I76" s="29"/>
      <c r="J76" s="29"/>
      <c r="K76" s="29"/>
      <c r="L76" s="29"/>
      <c r="M76" s="32"/>
      <c r="N76" s="29"/>
      <c r="O76" s="29"/>
      <c r="P76" s="29"/>
      <c r="Q76" s="29"/>
      <c r="R76" s="29"/>
      <c r="S76" s="29"/>
      <c r="T76" s="29"/>
      <c r="U76" s="29"/>
      <c r="V76" s="29"/>
      <c r="W76" s="29"/>
      <c r="X76" s="29"/>
      <c r="Y76" s="29"/>
      <c r="Z76" s="29"/>
      <c r="AA76" s="29"/>
      <c r="AB76" s="29"/>
      <c r="AC76" s="33"/>
      <c r="AD76" s="29"/>
      <c r="AE76" s="29"/>
      <c r="AF76" s="29"/>
      <c r="AG76" s="29"/>
      <c r="AH76" s="29"/>
      <c r="AI76" s="29"/>
    </row>
    <row r="77" spans="1:35" ht="15.75" customHeight="1">
      <c r="A77" s="29"/>
      <c r="D77" s="30"/>
      <c r="E77" s="31"/>
      <c r="F77" s="29"/>
      <c r="G77" s="29"/>
      <c r="H77" s="31"/>
      <c r="I77" s="29"/>
      <c r="J77" s="29"/>
      <c r="K77" s="29"/>
      <c r="L77" s="29"/>
      <c r="M77" s="32"/>
      <c r="N77" s="29"/>
      <c r="O77" s="29"/>
      <c r="P77" s="29"/>
      <c r="Q77" s="29"/>
      <c r="R77" s="29"/>
      <c r="S77" s="29"/>
      <c r="T77" s="29"/>
      <c r="U77" s="29"/>
      <c r="V77" s="29"/>
      <c r="W77" s="29"/>
      <c r="X77" s="29"/>
      <c r="Y77" s="29"/>
      <c r="Z77" s="29"/>
      <c r="AA77" s="29"/>
      <c r="AB77" s="29"/>
      <c r="AC77" s="33"/>
      <c r="AD77" s="29"/>
      <c r="AE77" s="29"/>
      <c r="AF77" s="29"/>
      <c r="AG77" s="29"/>
      <c r="AH77" s="29"/>
      <c r="AI77" s="29"/>
    </row>
    <row r="78" spans="1:35" ht="15.75" customHeight="1">
      <c r="A78" s="29"/>
      <c r="D78" s="30"/>
      <c r="E78" s="31"/>
      <c r="F78" s="29"/>
      <c r="G78" s="29"/>
      <c r="H78" s="31"/>
      <c r="I78" s="29"/>
      <c r="J78" s="29"/>
      <c r="K78" s="29"/>
      <c r="L78" s="29"/>
      <c r="M78" s="32"/>
      <c r="N78" s="29"/>
      <c r="O78" s="29"/>
      <c r="P78" s="29"/>
      <c r="Q78" s="29"/>
      <c r="R78" s="29"/>
      <c r="S78" s="29"/>
      <c r="T78" s="29"/>
      <c r="U78" s="29"/>
      <c r="V78" s="29"/>
      <c r="W78" s="29"/>
      <c r="X78" s="29"/>
      <c r="Y78" s="29"/>
      <c r="Z78" s="29"/>
      <c r="AA78" s="29"/>
      <c r="AB78" s="29"/>
      <c r="AC78" s="33"/>
      <c r="AD78" s="29"/>
      <c r="AE78" s="29"/>
      <c r="AF78" s="29"/>
      <c r="AG78" s="29"/>
      <c r="AH78" s="29"/>
      <c r="AI78" s="29"/>
    </row>
    <row r="79" spans="1:35" ht="15.75" customHeight="1">
      <c r="A79" s="29"/>
      <c r="D79" s="30"/>
      <c r="E79" s="31"/>
      <c r="F79" s="29"/>
      <c r="G79" s="29"/>
      <c r="H79" s="31"/>
      <c r="I79" s="29"/>
      <c r="J79" s="29"/>
      <c r="K79" s="29"/>
      <c r="L79" s="29"/>
      <c r="M79" s="32"/>
      <c r="N79" s="29"/>
      <c r="O79" s="29"/>
      <c r="P79" s="29"/>
      <c r="Q79" s="29"/>
      <c r="R79" s="29"/>
      <c r="S79" s="29"/>
      <c r="T79" s="29"/>
      <c r="U79" s="29"/>
      <c r="V79" s="29"/>
      <c r="W79" s="29"/>
      <c r="X79" s="29"/>
      <c r="Y79" s="29"/>
      <c r="Z79" s="29"/>
      <c r="AA79" s="29"/>
      <c r="AB79" s="29"/>
      <c r="AC79" s="33"/>
      <c r="AD79" s="29"/>
      <c r="AE79" s="29"/>
      <c r="AF79" s="29"/>
      <c r="AG79" s="29"/>
      <c r="AH79" s="29"/>
      <c r="AI79" s="29"/>
    </row>
    <row r="80" spans="1:35" ht="15.75" customHeight="1">
      <c r="A80" s="29"/>
      <c r="D80" s="30"/>
      <c r="E80" s="31"/>
      <c r="F80" s="29"/>
      <c r="G80" s="29"/>
      <c r="H80" s="31"/>
      <c r="I80" s="29"/>
      <c r="J80" s="29"/>
      <c r="K80" s="29"/>
      <c r="L80" s="29"/>
      <c r="M80" s="32"/>
      <c r="N80" s="29"/>
      <c r="O80" s="29"/>
      <c r="P80" s="29"/>
      <c r="Q80" s="29"/>
      <c r="R80" s="29"/>
      <c r="S80" s="29"/>
      <c r="T80" s="29"/>
      <c r="U80" s="29"/>
      <c r="V80" s="29"/>
      <c r="W80" s="29"/>
      <c r="X80" s="29"/>
      <c r="Y80" s="29"/>
      <c r="Z80" s="29"/>
      <c r="AA80" s="29"/>
      <c r="AB80" s="29"/>
      <c r="AC80" s="33"/>
      <c r="AD80" s="29"/>
      <c r="AE80" s="29"/>
      <c r="AF80" s="29"/>
      <c r="AG80" s="29"/>
      <c r="AH80" s="29"/>
      <c r="AI80" s="29"/>
    </row>
    <row r="81" spans="1:35" ht="15.75" customHeight="1">
      <c r="A81" s="29"/>
      <c r="D81" s="30"/>
      <c r="E81" s="31"/>
      <c r="F81" s="29"/>
      <c r="G81" s="29"/>
      <c r="H81" s="31"/>
      <c r="I81" s="29"/>
      <c r="J81" s="29"/>
      <c r="K81" s="29"/>
      <c r="L81" s="29"/>
      <c r="M81" s="32"/>
      <c r="N81" s="29"/>
      <c r="O81" s="29"/>
      <c r="P81" s="29"/>
      <c r="Q81" s="29"/>
      <c r="R81" s="29"/>
      <c r="S81" s="29"/>
      <c r="T81" s="29"/>
      <c r="U81" s="29"/>
      <c r="V81" s="29"/>
      <c r="W81" s="29"/>
      <c r="X81" s="29"/>
      <c r="Y81" s="29"/>
      <c r="Z81" s="29"/>
      <c r="AA81" s="29"/>
      <c r="AB81" s="29"/>
      <c r="AC81" s="33"/>
      <c r="AD81" s="29"/>
      <c r="AE81" s="29"/>
      <c r="AF81" s="29"/>
      <c r="AG81" s="29"/>
      <c r="AH81" s="29"/>
      <c r="AI81" s="29"/>
    </row>
    <row r="82" spans="1:35" ht="15.75" customHeight="1">
      <c r="A82" s="29"/>
      <c r="D82" s="30"/>
      <c r="E82" s="31"/>
      <c r="F82" s="29"/>
      <c r="G82" s="29"/>
      <c r="H82" s="31"/>
      <c r="I82" s="29"/>
      <c r="J82" s="29"/>
      <c r="K82" s="29"/>
      <c r="L82" s="29"/>
      <c r="M82" s="32"/>
      <c r="N82" s="29"/>
      <c r="O82" s="29"/>
      <c r="P82" s="29"/>
      <c r="Q82" s="29"/>
      <c r="R82" s="29"/>
      <c r="S82" s="29"/>
      <c r="T82" s="29"/>
      <c r="U82" s="29"/>
      <c r="V82" s="29"/>
      <c r="W82" s="29"/>
      <c r="X82" s="29"/>
      <c r="Y82" s="29"/>
      <c r="Z82" s="29"/>
      <c r="AA82" s="29"/>
      <c r="AB82" s="29"/>
      <c r="AC82" s="33"/>
      <c r="AD82" s="29"/>
      <c r="AE82" s="29"/>
      <c r="AF82" s="29"/>
      <c r="AG82" s="29"/>
      <c r="AH82" s="29"/>
      <c r="AI82" s="29"/>
    </row>
    <row r="83" spans="1:35" ht="15.75" customHeight="1">
      <c r="A83" s="29"/>
      <c r="D83" s="30"/>
      <c r="E83" s="31"/>
      <c r="F83" s="29"/>
      <c r="G83" s="29"/>
      <c r="H83" s="31"/>
      <c r="I83" s="29"/>
      <c r="J83" s="29"/>
      <c r="K83" s="29"/>
      <c r="L83" s="29"/>
      <c r="M83" s="32"/>
      <c r="N83" s="29"/>
      <c r="O83" s="29"/>
      <c r="P83" s="29"/>
      <c r="Q83" s="29"/>
      <c r="R83" s="29"/>
      <c r="S83" s="29"/>
      <c r="T83" s="29"/>
      <c r="U83" s="29"/>
      <c r="V83" s="29"/>
      <c r="W83" s="29"/>
      <c r="X83" s="29"/>
      <c r="Y83" s="29"/>
      <c r="Z83" s="29"/>
      <c r="AA83" s="29"/>
      <c r="AB83" s="29"/>
      <c r="AC83" s="33"/>
      <c r="AD83" s="29"/>
      <c r="AE83" s="29"/>
      <c r="AF83" s="29"/>
      <c r="AG83" s="29"/>
      <c r="AH83" s="29"/>
      <c r="AI83" s="29"/>
    </row>
    <row r="84" spans="1:35" ht="15.75" customHeight="1">
      <c r="A84" s="29"/>
      <c r="D84" s="30"/>
      <c r="E84" s="31"/>
      <c r="F84" s="29"/>
      <c r="G84" s="29"/>
      <c r="H84" s="31"/>
      <c r="I84" s="29"/>
      <c r="J84" s="29"/>
      <c r="K84" s="29"/>
      <c r="L84" s="29"/>
      <c r="M84" s="32"/>
      <c r="N84" s="29"/>
      <c r="O84" s="29"/>
      <c r="P84" s="29"/>
      <c r="Q84" s="29"/>
      <c r="R84" s="29"/>
      <c r="S84" s="29"/>
      <c r="T84" s="29"/>
      <c r="U84" s="29"/>
      <c r="V84" s="29"/>
      <c r="W84" s="29"/>
      <c r="X84" s="29"/>
      <c r="Y84" s="29"/>
      <c r="Z84" s="29"/>
      <c r="AA84" s="29"/>
      <c r="AB84" s="29"/>
      <c r="AC84" s="33"/>
      <c r="AD84" s="29"/>
      <c r="AE84" s="29"/>
      <c r="AF84" s="29"/>
      <c r="AG84" s="29"/>
      <c r="AH84" s="29"/>
      <c r="AI84" s="29"/>
    </row>
    <row r="85" spans="1:35" ht="15.75" customHeight="1">
      <c r="A85" s="29"/>
      <c r="D85" s="30"/>
      <c r="E85" s="31"/>
      <c r="F85" s="29"/>
      <c r="G85" s="29"/>
      <c r="H85" s="31"/>
      <c r="I85" s="29"/>
      <c r="J85" s="29"/>
      <c r="K85" s="29"/>
      <c r="L85" s="29"/>
      <c r="M85" s="32"/>
      <c r="N85" s="29"/>
      <c r="O85" s="29"/>
      <c r="P85" s="29"/>
      <c r="Q85" s="29"/>
      <c r="R85" s="29"/>
      <c r="S85" s="29"/>
      <c r="T85" s="29"/>
      <c r="U85" s="29"/>
      <c r="V85" s="29"/>
      <c r="W85" s="29"/>
      <c r="X85" s="29"/>
      <c r="Y85" s="29"/>
      <c r="Z85" s="29"/>
      <c r="AA85" s="29"/>
      <c r="AB85" s="29"/>
      <c r="AC85" s="33"/>
      <c r="AD85" s="29"/>
      <c r="AE85" s="29"/>
      <c r="AF85" s="29"/>
      <c r="AG85" s="29"/>
      <c r="AH85" s="29"/>
      <c r="AI85" s="29"/>
    </row>
    <row r="86" spans="1:35" ht="15.75" customHeight="1">
      <c r="A86" s="29"/>
      <c r="D86" s="30"/>
      <c r="E86" s="31"/>
      <c r="F86" s="29"/>
      <c r="G86" s="29"/>
      <c r="H86" s="31"/>
      <c r="I86" s="29"/>
      <c r="J86" s="29"/>
      <c r="K86" s="29"/>
      <c r="L86" s="29"/>
      <c r="M86" s="32"/>
      <c r="N86" s="29"/>
      <c r="O86" s="29"/>
      <c r="P86" s="29"/>
      <c r="Q86" s="29"/>
      <c r="R86" s="29"/>
      <c r="S86" s="29"/>
      <c r="T86" s="29"/>
      <c r="U86" s="29"/>
      <c r="V86" s="29"/>
      <c r="W86" s="29"/>
      <c r="X86" s="29"/>
      <c r="Y86" s="29"/>
      <c r="Z86" s="29"/>
      <c r="AA86" s="29"/>
      <c r="AB86" s="29"/>
      <c r="AC86" s="33"/>
      <c r="AD86" s="29"/>
      <c r="AE86" s="29"/>
      <c r="AF86" s="29"/>
      <c r="AG86" s="29"/>
      <c r="AH86" s="29"/>
      <c r="AI86" s="29"/>
    </row>
    <row r="87" spans="1:35" ht="15.75" customHeight="1">
      <c r="A87" s="29"/>
      <c r="D87" s="30"/>
      <c r="E87" s="31"/>
      <c r="F87" s="29"/>
      <c r="G87" s="29"/>
      <c r="H87" s="31"/>
      <c r="I87" s="29"/>
      <c r="J87" s="29"/>
      <c r="K87" s="29"/>
      <c r="L87" s="29"/>
      <c r="M87" s="32"/>
      <c r="N87" s="29"/>
      <c r="O87" s="29"/>
      <c r="P87" s="29"/>
      <c r="Q87" s="29"/>
      <c r="R87" s="29"/>
      <c r="S87" s="29"/>
      <c r="T87" s="29"/>
      <c r="U87" s="29"/>
      <c r="V87" s="29"/>
      <c r="W87" s="29"/>
      <c r="X87" s="29"/>
      <c r="Y87" s="29"/>
      <c r="Z87" s="29"/>
      <c r="AA87" s="29"/>
      <c r="AB87" s="29"/>
      <c r="AC87" s="33"/>
      <c r="AD87" s="29"/>
      <c r="AE87" s="29"/>
      <c r="AF87" s="29"/>
      <c r="AG87" s="29"/>
      <c r="AH87" s="29"/>
      <c r="AI87" s="29"/>
    </row>
    <row r="88" spans="1:35" ht="15.75" customHeight="1">
      <c r="A88" s="29"/>
      <c r="D88" s="30"/>
      <c r="E88" s="31"/>
      <c r="F88" s="29"/>
      <c r="G88" s="29"/>
      <c r="H88" s="31"/>
      <c r="I88" s="29"/>
      <c r="J88" s="29"/>
      <c r="K88" s="29"/>
      <c r="L88" s="29"/>
      <c r="M88" s="32"/>
      <c r="N88" s="29"/>
      <c r="O88" s="29"/>
      <c r="P88" s="29"/>
      <c r="Q88" s="29"/>
      <c r="R88" s="29"/>
      <c r="S88" s="29"/>
      <c r="T88" s="29"/>
      <c r="U88" s="29"/>
      <c r="V88" s="29"/>
      <c r="W88" s="29"/>
      <c r="X88" s="29"/>
      <c r="Y88" s="29"/>
      <c r="Z88" s="29"/>
      <c r="AA88" s="29"/>
      <c r="AB88" s="29"/>
      <c r="AC88" s="33"/>
      <c r="AD88" s="29"/>
      <c r="AE88" s="29"/>
      <c r="AF88" s="29"/>
      <c r="AG88" s="29"/>
      <c r="AH88" s="29"/>
      <c r="AI88" s="29"/>
    </row>
    <row r="89" spans="1:35" ht="15.75" customHeight="1">
      <c r="A89" s="29"/>
      <c r="D89" s="30"/>
      <c r="E89" s="31"/>
      <c r="F89" s="29"/>
      <c r="G89" s="29"/>
      <c r="H89" s="31"/>
      <c r="I89" s="29"/>
      <c r="J89" s="29"/>
      <c r="K89" s="29"/>
      <c r="L89" s="29"/>
      <c r="M89" s="32"/>
      <c r="N89" s="29"/>
      <c r="O89" s="29"/>
      <c r="P89" s="29"/>
      <c r="Q89" s="29"/>
      <c r="R89" s="29"/>
      <c r="S89" s="29"/>
      <c r="T89" s="29"/>
      <c r="U89" s="29"/>
      <c r="V89" s="29"/>
      <c r="W89" s="29"/>
      <c r="X89" s="29"/>
      <c r="Y89" s="29"/>
      <c r="Z89" s="29"/>
      <c r="AA89" s="29"/>
      <c r="AB89" s="29"/>
      <c r="AC89" s="33"/>
      <c r="AD89" s="29"/>
      <c r="AE89" s="29"/>
      <c r="AF89" s="29"/>
      <c r="AG89" s="29"/>
      <c r="AH89" s="29"/>
      <c r="AI89" s="29"/>
    </row>
    <row r="90" spans="1:35" ht="15.75" customHeight="1">
      <c r="A90" s="29"/>
      <c r="D90" s="30"/>
      <c r="E90" s="31"/>
      <c r="F90" s="29"/>
      <c r="G90" s="29"/>
      <c r="H90" s="31"/>
      <c r="I90" s="29"/>
      <c r="J90" s="29"/>
      <c r="K90" s="29"/>
      <c r="L90" s="29"/>
      <c r="M90" s="32"/>
      <c r="N90" s="29"/>
      <c r="O90" s="29"/>
      <c r="P90" s="29"/>
      <c r="Q90" s="29"/>
      <c r="R90" s="29"/>
      <c r="S90" s="29"/>
      <c r="T90" s="29"/>
      <c r="U90" s="29"/>
      <c r="V90" s="29"/>
      <c r="W90" s="29"/>
      <c r="X90" s="29"/>
      <c r="Y90" s="29"/>
      <c r="Z90" s="29"/>
      <c r="AA90" s="29"/>
      <c r="AB90" s="29"/>
      <c r="AC90" s="33"/>
      <c r="AD90" s="29"/>
      <c r="AE90" s="29"/>
      <c r="AF90" s="29"/>
      <c r="AG90" s="29"/>
      <c r="AH90" s="29"/>
      <c r="AI90" s="29"/>
    </row>
    <row r="91" spans="1:35" ht="15.75" customHeight="1">
      <c r="A91" s="29"/>
      <c r="D91" s="30"/>
      <c r="E91" s="31"/>
      <c r="F91" s="29"/>
      <c r="G91" s="29"/>
      <c r="H91" s="31"/>
      <c r="I91" s="29"/>
      <c r="J91" s="29"/>
      <c r="K91" s="29"/>
      <c r="L91" s="29"/>
      <c r="M91" s="32"/>
      <c r="N91" s="29"/>
      <c r="O91" s="29"/>
      <c r="P91" s="29"/>
      <c r="Q91" s="29"/>
      <c r="R91" s="29"/>
      <c r="S91" s="29"/>
      <c r="T91" s="29"/>
      <c r="U91" s="29"/>
      <c r="V91" s="29"/>
      <c r="W91" s="29"/>
      <c r="X91" s="29"/>
      <c r="Y91" s="29"/>
      <c r="Z91" s="29"/>
      <c r="AA91" s="29"/>
      <c r="AB91" s="29"/>
      <c r="AC91" s="33"/>
      <c r="AD91" s="29"/>
      <c r="AE91" s="29"/>
      <c r="AF91" s="29"/>
      <c r="AG91" s="29"/>
      <c r="AH91" s="29"/>
      <c r="AI91" s="29"/>
    </row>
    <row r="92" spans="1:35" ht="15.75" customHeight="1">
      <c r="A92" s="29"/>
      <c r="D92" s="30"/>
      <c r="E92" s="31"/>
      <c r="F92" s="29"/>
      <c r="G92" s="29"/>
      <c r="H92" s="31"/>
      <c r="I92" s="29"/>
      <c r="J92" s="29"/>
      <c r="K92" s="29"/>
      <c r="L92" s="29"/>
      <c r="M92" s="32"/>
      <c r="N92" s="29"/>
      <c r="O92" s="29"/>
      <c r="P92" s="29"/>
      <c r="Q92" s="29"/>
      <c r="R92" s="29"/>
      <c r="S92" s="29"/>
      <c r="T92" s="29"/>
      <c r="U92" s="29"/>
      <c r="V92" s="29"/>
      <c r="W92" s="29"/>
      <c r="X92" s="29"/>
      <c r="Y92" s="29"/>
      <c r="Z92" s="29"/>
      <c r="AA92" s="29"/>
      <c r="AB92" s="29"/>
      <c r="AC92" s="33"/>
      <c r="AD92" s="29"/>
      <c r="AE92" s="29"/>
      <c r="AF92" s="29"/>
      <c r="AG92" s="29"/>
      <c r="AH92" s="29"/>
      <c r="AI92" s="29"/>
    </row>
    <row r="93" spans="1:35" ht="15.75" customHeight="1">
      <c r="A93" s="29"/>
      <c r="D93" s="30"/>
      <c r="E93" s="31"/>
      <c r="F93" s="29"/>
      <c r="G93" s="29"/>
      <c r="H93" s="31"/>
      <c r="I93" s="29"/>
      <c r="J93" s="29"/>
      <c r="K93" s="29"/>
      <c r="L93" s="29"/>
      <c r="M93" s="32"/>
      <c r="N93" s="29"/>
      <c r="O93" s="29"/>
      <c r="P93" s="29"/>
      <c r="Q93" s="29"/>
      <c r="R93" s="29"/>
      <c r="S93" s="29"/>
      <c r="T93" s="29"/>
      <c r="U93" s="29"/>
      <c r="V93" s="29"/>
      <c r="W93" s="29"/>
      <c r="X93" s="29"/>
      <c r="Y93" s="29"/>
      <c r="Z93" s="29"/>
      <c r="AA93" s="29"/>
      <c r="AB93" s="29"/>
      <c r="AC93" s="33"/>
      <c r="AD93" s="29"/>
      <c r="AE93" s="29"/>
      <c r="AF93" s="29"/>
      <c r="AG93" s="29"/>
      <c r="AH93" s="29"/>
      <c r="AI93" s="29"/>
    </row>
    <row r="94" spans="1:35" ht="15.75" customHeight="1">
      <c r="A94" s="29"/>
      <c r="D94" s="30"/>
      <c r="E94" s="31"/>
      <c r="F94" s="29"/>
      <c r="G94" s="29"/>
      <c r="H94" s="31"/>
      <c r="I94" s="29"/>
      <c r="J94" s="29"/>
      <c r="K94" s="29"/>
      <c r="L94" s="29"/>
      <c r="M94" s="32"/>
      <c r="N94" s="29"/>
      <c r="O94" s="29"/>
      <c r="P94" s="29"/>
      <c r="Q94" s="29"/>
      <c r="R94" s="29"/>
      <c r="S94" s="29"/>
      <c r="T94" s="29"/>
      <c r="U94" s="29"/>
      <c r="V94" s="29"/>
      <c r="W94" s="29"/>
      <c r="X94" s="29"/>
      <c r="Y94" s="29"/>
      <c r="Z94" s="29"/>
      <c r="AA94" s="29"/>
      <c r="AB94" s="29"/>
      <c r="AC94" s="33"/>
      <c r="AD94" s="29"/>
      <c r="AE94" s="29"/>
      <c r="AF94" s="29"/>
      <c r="AG94" s="29"/>
      <c r="AH94" s="29"/>
      <c r="AI94" s="29"/>
    </row>
    <row r="95" spans="1:35" ht="15.75" customHeight="1">
      <c r="A95" s="29"/>
      <c r="D95" s="30"/>
      <c r="E95" s="31"/>
      <c r="F95" s="29"/>
      <c r="G95" s="29"/>
      <c r="H95" s="31"/>
      <c r="I95" s="29"/>
      <c r="J95" s="29"/>
      <c r="K95" s="29"/>
      <c r="L95" s="29"/>
      <c r="M95" s="32"/>
      <c r="N95" s="29"/>
      <c r="O95" s="29"/>
      <c r="P95" s="29"/>
      <c r="Q95" s="29"/>
      <c r="R95" s="29"/>
      <c r="S95" s="29"/>
      <c r="T95" s="29"/>
      <c r="U95" s="29"/>
      <c r="V95" s="29"/>
      <c r="W95" s="29"/>
      <c r="X95" s="29"/>
      <c r="Y95" s="29"/>
      <c r="Z95" s="29"/>
      <c r="AA95" s="29"/>
      <c r="AB95" s="29"/>
      <c r="AC95" s="33"/>
      <c r="AD95" s="29"/>
      <c r="AE95" s="29"/>
      <c r="AF95" s="29"/>
      <c r="AG95" s="29"/>
      <c r="AH95" s="29"/>
      <c r="AI95" s="29"/>
    </row>
    <row r="96" spans="1:35" ht="15.75" customHeight="1">
      <c r="A96" s="29"/>
      <c r="D96" s="30"/>
      <c r="E96" s="31"/>
      <c r="F96" s="29"/>
      <c r="G96" s="29"/>
      <c r="H96" s="31"/>
      <c r="I96" s="29"/>
      <c r="J96" s="29"/>
      <c r="K96" s="29"/>
      <c r="L96" s="29"/>
      <c r="M96" s="32"/>
      <c r="N96" s="29"/>
      <c r="O96" s="29"/>
      <c r="P96" s="29"/>
      <c r="Q96" s="29"/>
      <c r="R96" s="29"/>
      <c r="S96" s="29"/>
      <c r="T96" s="29"/>
      <c r="U96" s="29"/>
      <c r="V96" s="29"/>
      <c r="W96" s="29"/>
      <c r="X96" s="29"/>
      <c r="Y96" s="29"/>
      <c r="Z96" s="29"/>
      <c r="AA96" s="29"/>
      <c r="AB96" s="29"/>
      <c r="AC96" s="33"/>
      <c r="AD96" s="29"/>
      <c r="AE96" s="29"/>
      <c r="AF96" s="29"/>
      <c r="AG96" s="29"/>
      <c r="AH96" s="29"/>
      <c r="AI96" s="29"/>
    </row>
    <row r="97" spans="1:35" ht="15.75" customHeight="1">
      <c r="A97" s="29"/>
      <c r="D97" s="30"/>
      <c r="E97" s="31"/>
      <c r="F97" s="29"/>
      <c r="G97" s="29"/>
      <c r="H97" s="31"/>
      <c r="I97" s="29"/>
      <c r="J97" s="29"/>
      <c r="K97" s="29"/>
      <c r="L97" s="29"/>
      <c r="M97" s="32"/>
      <c r="N97" s="29"/>
      <c r="O97" s="29"/>
      <c r="P97" s="29"/>
      <c r="Q97" s="29"/>
      <c r="R97" s="29"/>
      <c r="S97" s="29"/>
      <c r="T97" s="29"/>
      <c r="U97" s="29"/>
      <c r="V97" s="29"/>
      <c r="W97" s="29"/>
      <c r="X97" s="29"/>
      <c r="Y97" s="29"/>
      <c r="Z97" s="29"/>
      <c r="AA97" s="29"/>
      <c r="AB97" s="29"/>
      <c r="AC97" s="33"/>
      <c r="AD97" s="29"/>
      <c r="AE97" s="29"/>
      <c r="AF97" s="29"/>
      <c r="AG97" s="29"/>
      <c r="AH97" s="29"/>
      <c r="AI97" s="29"/>
    </row>
    <row r="98" spans="1:35" ht="15.75" customHeight="1">
      <c r="A98" s="29"/>
      <c r="D98" s="30"/>
      <c r="E98" s="31"/>
      <c r="F98" s="29"/>
      <c r="G98" s="29"/>
      <c r="H98" s="31"/>
      <c r="I98" s="29"/>
      <c r="J98" s="29"/>
      <c r="K98" s="29"/>
      <c r="L98" s="29"/>
      <c r="M98" s="32"/>
      <c r="N98" s="29"/>
      <c r="O98" s="29"/>
      <c r="P98" s="29"/>
      <c r="Q98" s="29"/>
      <c r="R98" s="29"/>
      <c r="S98" s="29"/>
      <c r="T98" s="29"/>
      <c r="U98" s="29"/>
      <c r="V98" s="29"/>
      <c r="W98" s="29"/>
      <c r="X98" s="29"/>
      <c r="Y98" s="29"/>
      <c r="Z98" s="29"/>
      <c r="AA98" s="29"/>
      <c r="AB98" s="29"/>
      <c r="AC98" s="33"/>
      <c r="AD98" s="29"/>
      <c r="AE98" s="29"/>
      <c r="AF98" s="29"/>
      <c r="AG98" s="29"/>
      <c r="AH98" s="29"/>
      <c r="AI98" s="29"/>
    </row>
    <row r="99" spans="1:35" ht="15.75" customHeight="1">
      <c r="A99" s="29"/>
      <c r="D99" s="30"/>
      <c r="E99" s="31"/>
      <c r="F99" s="29"/>
      <c r="G99" s="29"/>
      <c r="H99" s="31"/>
      <c r="I99" s="29"/>
      <c r="J99" s="29"/>
      <c r="K99" s="29"/>
      <c r="L99" s="29"/>
      <c r="M99" s="32"/>
      <c r="N99" s="29"/>
      <c r="O99" s="29"/>
      <c r="P99" s="29"/>
      <c r="Q99" s="29"/>
      <c r="R99" s="29"/>
      <c r="S99" s="29"/>
      <c r="T99" s="29"/>
      <c r="U99" s="29"/>
      <c r="V99" s="29"/>
      <c r="W99" s="29"/>
      <c r="X99" s="29"/>
      <c r="Y99" s="29"/>
      <c r="Z99" s="29"/>
      <c r="AA99" s="29"/>
      <c r="AB99" s="29"/>
      <c r="AC99" s="33"/>
      <c r="AD99" s="29"/>
      <c r="AE99" s="29"/>
      <c r="AF99" s="29"/>
      <c r="AG99" s="29"/>
      <c r="AH99" s="29"/>
      <c r="AI99" s="29"/>
    </row>
    <row r="100" spans="1:35" ht="15.75" customHeight="1">
      <c r="A100" s="29"/>
      <c r="D100" s="30"/>
      <c r="E100" s="31"/>
      <c r="F100" s="29"/>
      <c r="G100" s="29"/>
      <c r="H100" s="31"/>
      <c r="I100" s="29"/>
      <c r="J100" s="29"/>
      <c r="K100" s="29"/>
      <c r="L100" s="29"/>
      <c r="M100" s="32"/>
      <c r="N100" s="29"/>
      <c r="O100" s="29"/>
      <c r="P100" s="29"/>
      <c r="Q100" s="29"/>
      <c r="R100" s="29"/>
      <c r="S100" s="29"/>
      <c r="T100" s="29"/>
      <c r="U100" s="29"/>
      <c r="V100" s="29"/>
      <c r="W100" s="29"/>
      <c r="X100" s="29"/>
      <c r="Y100" s="29"/>
      <c r="Z100" s="29"/>
      <c r="AA100" s="29"/>
      <c r="AB100" s="29"/>
      <c r="AC100" s="33"/>
      <c r="AD100" s="29"/>
      <c r="AE100" s="29"/>
      <c r="AF100" s="29"/>
      <c r="AG100" s="29"/>
      <c r="AH100" s="29"/>
      <c r="AI100" s="29"/>
    </row>
    <row r="101" spans="1:35" ht="15.75" customHeight="1">
      <c r="A101" s="29"/>
      <c r="D101" s="30"/>
      <c r="E101" s="31"/>
      <c r="F101" s="29"/>
      <c r="G101" s="29"/>
      <c r="H101" s="31"/>
      <c r="I101" s="29"/>
      <c r="J101" s="29"/>
      <c r="K101" s="29"/>
      <c r="L101" s="29"/>
      <c r="M101" s="32"/>
      <c r="N101" s="29"/>
      <c r="O101" s="29"/>
      <c r="P101" s="29"/>
      <c r="Q101" s="29"/>
      <c r="R101" s="29"/>
      <c r="S101" s="29"/>
      <c r="T101" s="29"/>
      <c r="U101" s="29"/>
      <c r="V101" s="29"/>
      <c r="W101" s="29"/>
      <c r="X101" s="29"/>
      <c r="Y101" s="29"/>
      <c r="Z101" s="29"/>
      <c r="AA101" s="29"/>
      <c r="AB101" s="29"/>
      <c r="AC101" s="33"/>
      <c r="AD101" s="29"/>
      <c r="AE101" s="29"/>
      <c r="AF101" s="29"/>
      <c r="AG101" s="29"/>
      <c r="AH101" s="29"/>
      <c r="AI101" s="29"/>
    </row>
    <row r="102" spans="1:35" ht="15.75" customHeight="1">
      <c r="A102" s="29"/>
      <c r="D102" s="30"/>
      <c r="E102" s="31"/>
      <c r="F102" s="29"/>
      <c r="G102" s="29"/>
      <c r="H102" s="31"/>
      <c r="I102" s="29"/>
      <c r="J102" s="29"/>
      <c r="K102" s="29"/>
      <c r="L102" s="29"/>
      <c r="M102" s="32"/>
      <c r="N102" s="29"/>
      <c r="O102" s="29"/>
      <c r="P102" s="29"/>
      <c r="Q102" s="29"/>
      <c r="R102" s="29"/>
      <c r="S102" s="29"/>
      <c r="T102" s="29"/>
      <c r="U102" s="29"/>
      <c r="V102" s="29"/>
      <c r="W102" s="29"/>
      <c r="X102" s="29"/>
      <c r="Y102" s="29"/>
      <c r="Z102" s="29"/>
      <c r="AA102" s="29"/>
      <c r="AB102" s="29"/>
      <c r="AC102" s="33"/>
      <c r="AD102" s="29"/>
      <c r="AE102" s="29"/>
      <c r="AF102" s="29"/>
      <c r="AG102" s="29"/>
      <c r="AH102" s="29"/>
      <c r="AI102" s="29"/>
    </row>
    <row r="103" spans="1:35" ht="15.75" customHeight="1">
      <c r="A103" s="29"/>
      <c r="D103" s="30"/>
      <c r="E103" s="31"/>
      <c r="F103" s="29"/>
      <c r="G103" s="29"/>
      <c r="H103" s="31"/>
      <c r="I103" s="29"/>
      <c r="J103" s="29"/>
      <c r="K103" s="29"/>
      <c r="L103" s="29"/>
      <c r="M103" s="32"/>
      <c r="N103" s="29"/>
      <c r="O103" s="29"/>
      <c r="P103" s="29"/>
      <c r="Q103" s="29"/>
      <c r="R103" s="29"/>
      <c r="S103" s="29"/>
      <c r="T103" s="29"/>
      <c r="U103" s="29"/>
      <c r="V103" s="29"/>
      <c r="W103" s="29"/>
      <c r="X103" s="29"/>
      <c r="Y103" s="29"/>
      <c r="Z103" s="29"/>
      <c r="AA103" s="29"/>
      <c r="AB103" s="29"/>
      <c r="AC103" s="33"/>
      <c r="AD103" s="29"/>
      <c r="AE103" s="29"/>
      <c r="AF103" s="29"/>
      <c r="AG103" s="29"/>
      <c r="AH103" s="29"/>
      <c r="AI103" s="29"/>
    </row>
    <row r="104" spans="1:35" ht="15.75" customHeight="1">
      <c r="A104" s="29"/>
      <c r="D104" s="30"/>
      <c r="E104" s="31"/>
      <c r="F104" s="29"/>
      <c r="G104" s="29"/>
      <c r="H104" s="31"/>
      <c r="I104" s="29"/>
      <c r="J104" s="29"/>
      <c r="K104" s="29"/>
      <c r="L104" s="29"/>
      <c r="M104" s="32"/>
      <c r="N104" s="29"/>
      <c r="O104" s="29"/>
      <c r="P104" s="29"/>
      <c r="Q104" s="29"/>
      <c r="R104" s="29"/>
      <c r="S104" s="29"/>
      <c r="T104" s="29"/>
      <c r="U104" s="29"/>
      <c r="V104" s="29"/>
      <c r="W104" s="29"/>
      <c r="X104" s="29"/>
      <c r="Y104" s="29"/>
      <c r="Z104" s="29"/>
      <c r="AA104" s="29"/>
      <c r="AB104" s="29"/>
      <c r="AC104" s="33"/>
      <c r="AD104" s="29"/>
      <c r="AE104" s="29"/>
      <c r="AF104" s="29"/>
      <c r="AG104" s="29"/>
      <c r="AH104" s="29"/>
      <c r="AI104" s="29"/>
    </row>
    <row r="105" spans="1:35" ht="15.75" customHeight="1">
      <c r="A105" s="29"/>
      <c r="D105" s="30"/>
      <c r="E105" s="31"/>
      <c r="F105" s="29"/>
      <c r="G105" s="29"/>
      <c r="H105" s="31"/>
      <c r="I105" s="29"/>
      <c r="J105" s="29"/>
      <c r="K105" s="29"/>
      <c r="L105" s="29"/>
      <c r="M105" s="32"/>
      <c r="N105" s="29"/>
      <c r="O105" s="29"/>
      <c r="P105" s="29"/>
      <c r="Q105" s="29"/>
      <c r="R105" s="29"/>
      <c r="S105" s="29"/>
      <c r="T105" s="29"/>
      <c r="U105" s="29"/>
      <c r="V105" s="29"/>
      <c r="W105" s="29"/>
      <c r="X105" s="29"/>
      <c r="Y105" s="29"/>
      <c r="Z105" s="29"/>
      <c r="AA105" s="29"/>
      <c r="AB105" s="29"/>
      <c r="AC105" s="33"/>
      <c r="AD105" s="29"/>
      <c r="AE105" s="29"/>
      <c r="AF105" s="29"/>
      <c r="AG105" s="29"/>
      <c r="AH105" s="29"/>
      <c r="AI105" s="29"/>
    </row>
    <row r="106" spans="1:35" ht="15.75" customHeight="1">
      <c r="A106" s="29"/>
      <c r="D106" s="30"/>
      <c r="E106" s="31"/>
      <c r="F106" s="29"/>
      <c r="G106" s="29"/>
      <c r="H106" s="31"/>
      <c r="I106" s="29"/>
      <c r="J106" s="29"/>
      <c r="K106" s="29"/>
      <c r="L106" s="29"/>
      <c r="M106" s="32"/>
      <c r="N106" s="29"/>
      <c r="O106" s="29"/>
      <c r="P106" s="29"/>
      <c r="Q106" s="29"/>
      <c r="R106" s="29"/>
      <c r="S106" s="29"/>
      <c r="T106" s="29"/>
      <c r="U106" s="29"/>
      <c r="V106" s="29"/>
      <c r="W106" s="29"/>
      <c r="X106" s="29"/>
      <c r="Y106" s="29"/>
      <c r="Z106" s="29"/>
      <c r="AA106" s="29"/>
      <c r="AB106" s="29"/>
      <c r="AC106" s="33"/>
      <c r="AD106" s="29"/>
      <c r="AE106" s="29"/>
      <c r="AF106" s="29"/>
      <c r="AG106" s="29"/>
      <c r="AH106" s="29"/>
      <c r="AI106" s="29"/>
    </row>
    <row r="107" spans="1:35" ht="15.75" customHeight="1">
      <c r="A107" s="29"/>
      <c r="D107" s="30"/>
      <c r="E107" s="31"/>
      <c r="F107" s="29"/>
      <c r="G107" s="29"/>
      <c r="H107" s="31"/>
      <c r="I107" s="29"/>
      <c r="J107" s="29"/>
      <c r="K107" s="29"/>
      <c r="L107" s="29"/>
      <c r="M107" s="32"/>
      <c r="N107" s="29"/>
      <c r="O107" s="29"/>
      <c r="P107" s="29"/>
      <c r="Q107" s="29"/>
      <c r="R107" s="29"/>
      <c r="S107" s="29"/>
      <c r="T107" s="29"/>
      <c r="U107" s="29"/>
      <c r="V107" s="29"/>
      <c r="W107" s="29"/>
      <c r="X107" s="29"/>
      <c r="Y107" s="29"/>
      <c r="Z107" s="29"/>
      <c r="AA107" s="29"/>
      <c r="AB107" s="29"/>
      <c r="AC107" s="33"/>
      <c r="AD107" s="29"/>
      <c r="AE107" s="29"/>
      <c r="AF107" s="29"/>
      <c r="AG107" s="29"/>
      <c r="AH107" s="29"/>
      <c r="AI107" s="29"/>
    </row>
    <row r="108" spans="1:35" ht="15.75" customHeight="1">
      <c r="A108" s="29"/>
      <c r="D108" s="30"/>
      <c r="E108" s="31"/>
      <c r="F108" s="29"/>
      <c r="G108" s="29"/>
      <c r="H108" s="31"/>
      <c r="I108" s="29"/>
      <c r="J108" s="29"/>
      <c r="K108" s="29"/>
      <c r="L108" s="29"/>
      <c r="M108" s="32"/>
      <c r="N108" s="29"/>
      <c r="O108" s="29"/>
      <c r="P108" s="29"/>
      <c r="Q108" s="29"/>
      <c r="R108" s="29"/>
      <c r="S108" s="29"/>
      <c r="T108" s="29"/>
      <c r="U108" s="29"/>
      <c r="V108" s="29"/>
      <c r="W108" s="29"/>
      <c r="X108" s="29"/>
      <c r="Y108" s="29"/>
      <c r="Z108" s="29"/>
      <c r="AA108" s="29"/>
      <c r="AB108" s="29"/>
      <c r="AC108" s="33"/>
      <c r="AD108" s="29"/>
      <c r="AE108" s="29"/>
      <c r="AF108" s="29"/>
      <c r="AG108" s="29"/>
      <c r="AH108" s="29"/>
      <c r="AI108" s="29"/>
    </row>
    <row r="109" spans="1:35" ht="15.75" customHeight="1">
      <c r="A109" s="29"/>
      <c r="D109" s="30"/>
      <c r="E109" s="31"/>
      <c r="F109" s="29"/>
      <c r="G109" s="29"/>
      <c r="H109" s="31"/>
      <c r="I109" s="29"/>
      <c r="J109" s="29"/>
      <c r="K109" s="29"/>
      <c r="L109" s="29"/>
      <c r="M109" s="32"/>
      <c r="N109" s="29"/>
      <c r="O109" s="29"/>
      <c r="P109" s="29"/>
      <c r="Q109" s="29"/>
      <c r="R109" s="29"/>
      <c r="S109" s="29"/>
      <c r="T109" s="29"/>
      <c r="U109" s="29"/>
      <c r="V109" s="29"/>
      <c r="W109" s="29"/>
      <c r="X109" s="29"/>
      <c r="Y109" s="29"/>
      <c r="Z109" s="29"/>
      <c r="AA109" s="29"/>
      <c r="AB109" s="29"/>
      <c r="AC109" s="33"/>
      <c r="AD109" s="29"/>
      <c r="AE109" s="29"/>
      <c r="AF109" s="29"/>
      <c r="AG109" s="29"/>
      <c r="AH109" s="29"/>
      <c r="AI109" s="29"/>
    </row>
    <row r="110" spans="1:35" ht="15.75" customHeight="1">
      <c r="A110" s="29"/>
      <c r="D110" s="30"/>
      <c r="E110" s="31"/>
      <c r="F110" s="29"/>
      <c r="G110" s="29"/>
      <c r="H110" s="31"/>
      <c r="I110" s="29"/>
      <c r="J110" s="29"/>
      <c r="K110" s="29"/>
      <c r="L110" s="29"/>
      <c r="M110" s="32"/>
      <c r="N110" s="29"/>
      <c r="O110" s="29"/>
      <c r="P110" s="29"/>
      <c r="Q110" s="29"/>
      <c r="R110" s="29"/>
      <c r="S110" s="29"/>
      <c r="T110" s="29"/>
      <c r="U110" s="29"/>
      <c r="V110" s="29"/>
      <c r="W110" s="29"/>
      <c r="X110" s="29"/>
      <c r="Y110" s="29"/>
      <c r="Z110" s="29"/>
      <c r="AA110" s="29"/>
      <c r="AB110" s="29"/>
      <c r="AC110" s="33"/>
      <c r="AD110" s="29"/>
      <c r="AE110" s="29"/>
      <c r="AF110" s="29"/>
      <c r="AG110" s="29"/>
      <c r="AH110" s="29"/>
      <c r="AI110" s="29"/>
    </row>
    <row r="111" spans="1:35" ht="15.75" customHeight="1">
      <c r="A111" s="29"/>
      <c r="D111" s="30"/>
      <c r="E111" s="31"/>
      <c r="F111" s="29"/>
      <c r="G111" s="29"/>
      <c r="H111" s="31"/>
      <c r="I111" s="29"/>
      <c r="J111" s="29"/>
      <c r="K111" s="29"/>
      <c r="L111" s="29"/>
      <c r="M111" s="32"/>
      <c r="N111" s="29"/>
      <c r="O111" s="29"/>
      <c r="P111" s="29"/>
      <c r="Q111" s="29"/>
      <c r="R111" s="29"/>
      <c r="S111" s="29"/>
      <c r="T111" s="29"/>
      <c r="U111" s="29"/>
      <c r="V111" s="29"/>
      <c r="W111" s="29"/>
      <c r="X111" s="29"/>
      <c r="Y111" s="29"/>
      <c r="Z111" s="29"/>
      <c r="AA111" s="29"/>
      <c r="AB111" s="29"/>
      <c r="AC111" s="33"/>
      <c r="AD111" s="29"/>
      <c r="AE111" s="29"/>
      <c r="AF111" s="29"/>
      <c r="AG111" s="29"/>
      <c r="AH111" s="29"/>
      <c r="AI111" s="29"/>
    </row>
    <row r="112" spans="1:35" ht="15.75" customHeight="1">
      <c r="A112" s="29"/>
      <c r="D112" s="30"/>
      <c r="E112" s="31"/>
      <c r="F112" s="29"/>
      <c r="G112" s="29"/>
      <c r="H112" s="31"/>
      <c r="I112" s="29"/>
      <c r="J112" s="29"/>
      <c r="K112" s="29"/>
      <c r="L112" s="29"/>
      <c r="M112" s="32"/>
      <c r="N112" s="29"/>
      <c r="O112" s="29"/>
      <c r="P112" s="29"/>
      <c r="Q112" s="29"/>
      <c r="R112" s="29"/>
      <c r="S112" s="29"/>
      <c r="T112" s="29"/>
      <c r="U112" s="29"/>
      <c r="V112" s="29"/>
      <c r="W112" s="29"/>
      <c r="X112" s="29"/>
      <c r="Y112" s="29"/>
      <c r="Z112" s="29"/>
      <c r="AA112" s="29"/>
      <c r="AB112" s="29"/>
      <c r="AC112" s="33"/>
      <c r="AD112" s="29"/>
      <c r="AE112" s="29"/>
      <c r="AF112" s="29"/>
      <c r="AG112" s="29"/>
      <c r="AH112" s="29"/>
      <c r="AI112" s="29"/>
    </row>
    <row r="113" spans="1:35" ht="15.75" customHeight="1">
      <c r="A113" s="29"/>
      <c r="D113" s="30"/>
      <c r="E113" s="31"/>
      <c r="F113" s="29"/>
      <c r="G113" s="29"/>
      <c r="H113" s="31"/>
      <c r="I113" s="29"/>
      <c r="J113" s="29"/>
      <c r="K113" s="29"/>
      <c r="L113" s="29"/>
      <c r="M113" s="32"/>
      <c r="N113" s="29"/>
      <c r="O113" s="29"/>
      <c r="P113" s="29"/>
      <c r="Q113" s="29"/>
      <c r="R113" s="29"/>
      <c r="S113" s="29"/>
      <c r="T113" s="29"/>
      <c r="U113" s="29"/>
      <c r="V113" s="29"/>
      <c r="W113" s="29"/>
      <c r="X113" s="29"/>
      <c r="Y113" s="29"/>
      <c r="Z113" s="29"/>
      <c r="AA113" s="29"/>
      <c r="AB113" s="29"/>
      <c r="AC113" s="33"/>
      <c r="AD113" s="29"/>
      <c r="AE113" s="29"/>
      <c r="AF113" s="29"/>
      <c r="AG113" s="29"/>
      <c r="AH113" s="29"/>
      <c r="AI113" s="29"/>
    </row>
    <row r="114" spans="1:35" ht="15.75" customHeight="1">
      <c r="A114" s="29"/>
      <c r="D114" s="30"/>
      <c r="E114" s="31"/>
      <c r="F114" s="29"/>
      <c r="G114" s="29"/>
      <c r="H114" s="31"/>
      <c r="I114" s="29"/>
      <c r="J114" s="29"/>
      <c r="K114" s="29"/>
      <c r="L114" s="29"/>
      <c r="M114" s="32"/>
      <c r="N114" s="29"/>
      <c r="O114" s="29"/>
      <c r="P114" s="29"/>
      <c r="Q114" s="29"/>
      <c r="R114" s="29"/>
      <c r="S114" s="29"/>
      <c r="T114" s="29"/>
      <c r="U114" s="29"/>
      <c r="V114" s="29"/>
      <c r="W114" s="29"/>
      <c r="X114" s="29"/>
      <c r="Y114" s="29"/>
      <c r="Z114" s="29"/>
      <c r="AA114" s="29"/>
      <c r="AB114" s="29"/>
      <c r="AC114" s="33"/>
      <c r="AD114" s="29"/>
      <c r="AE114" s="29"/>
      <c r="AF114" s="29"/>
      <c r="AG114" s="29"/>
      <c r="AH114" s="29"/>
      <c r="AI114" s="29"/>
    </row>
    <row r="115" spans="1:35" ht="15.75" customHeight="1">
      <c r="A115" s="29"/>
      <c r="D115" s="30"/>
      <c r="E115" s="31"/>
      <c r="F115" s="29"/>
      <c r="G115" s="29"/>
      <c r="H115" s="31"/>
      <c r="I115" s="29"/>
      <c r="J115" s="29"/>
      <c r="K115" s="29"/>
      <c r="L115" s="29"/>
      <c r="M115" s="32"/>
      <c r="N115" s="29"/>
      <c r="O115" s="29"/>
      <c r="P115" s="29"/>
      <c r="Q115" s="29"/>
      <c r="R115" s="29"/>
      <c r="S115" s="29"/>
      <c r="T115" s="29"/>
      <c r="U115" s="29"/>
      <c r="V115" s="29"/>
      <c r="W115" s="29"/>
      <c r="X115" s="29"/>
      <c r="Y115" s="29"/>
      <c r="Z115" s="29"/>
      <c r="AA115" s="29"/>
      <c r="AB115" s="29"/>
      <c r="AC115" s="33"/>
      <c r="AD115" s="29"/>
      <c r="AE115" s="29"/>
      <c r="AF115" s="29"/>
      <c r="AG115" s="29"/>
      <c r="AH115" s="29"/>
      <c r="AI115" s="29"/>
    </row>
    <row r="116" spans="1:35" ht="15.75" customHeight="1">
      <c r="A116" s="29"/>
      <c r="D116" s="30"/>
      <c r="E116" s="31"/>
      <c r="F116" s="29"/>
      <c r="G116" s="29"/>
      <c r="H116" s="31"/>
      <c r="I116" s="29"/>
      <c r="J116" s="29"/>
      <c r="K116" s="29"/>
      <c r="L116" s="29"/>
      <c r="M116" s="32"/>
      <c r="N116" s="29"/>
      <c r="O116" s="29"/>
      <c r="P116" s="29"/>
      <c r="Q116" s="29"/>
      <c r="R116" s="29"/>
      <c r="S116" s="29"/>
      <c r="T116" s="29"/>
      <c r="U116" s="29"/>
      <c r="V116" s="29"/>
      <c r="W116" s="29"/>
      <c r="X116" s="29"/>
      <c r="Y116" s="29"/>
      <c r="Z116" s="29"/>
      <c r="AA116" s="29"/>
      <c r="AB116" s="29"/>
      <c r="AC116" s="33"/>
      <c r="AD116" s="29"/>
      <c r="AE116" s="29"/>
      <c r="AF116" s="29"/>
      <c r="AG116" s="29"/>
      <c r="AH116" s="29"/>
      <c r="AI116" s="29"/>
    </row>
    <row r="117" spans="1:35" ht="15.75" customHeight="1">
      <c r="A117" s="29"/>
      <c r="D117" s="30"/>
      <c r="E117" s="31"/>
      <c r="F117" s="29"/>
      <c r="G117" s="29"/>
      <c r="H117" s="31"/>
      <c r="I117" s="29"/>
      <c r="J117" s="29"/>
      <c r="K117" s="29"/>
      <c r="L117" s="29"/>
      <c r="M117" s="32"/>
      <c r="N117" s="29"/>
      <c r="O117" s="29"/>
      <c r="P117" s="29"/>
      <c r="Q117" s="29"/>
      <c r="R117" s="29"/>
      <c r="S117" s="29"/>
      <c r="T117" s="29"/>
      <c r="U117" s="29"/>
      <c r="V117" s="29"/>
      <c r="W117" s="29"/>
      <c r="X117" s="29"/>
      <c r="Y117" s="29"/>
      <c r="Z117" s="29"/>
      <c r="AA117" s="29"/>
      <c r="AB117" s="29"/>
      <c r="AC117" s="33"/>
      <c r="AD117" s="29"/>
      <c r="AE117" s="29"/>
      <c r="AF117" s="29"/>
      <c r="AG117" s="29"/>
      <c r="AH117" s="29"/>
      <c r="AI117" s="29"/>
    </row>
    <row r="118" spans="1:35" ht="15.75" customHeight="1">
      <c r="A118" s="29"/>
      <c r="D118" s="30"/>
      <c r="E118" s="31"/>
      <c r="F118" s="29"/>
      <c r="G118" s="29"/>
      <c r="H118" s="31"/>
      <c r="I118" s="29"/>
      <c r="J118" s="29"/>
      <c r="K118" s="29"/>
      <c r="L118" s="29"/>
      <c r="M118" s="32"/>
      <c r="N118" s="29"/>
      <c r="O118" s="29"/>
      <c r="P118" s="29"/>
      <c r="Q118" s="29"/>
      <c r="R118" s="29"/>
      <c r="S118" s="29"/>
      <c r="T118" s="29"/>
      <c r="U118" s="29"/>
      <c r="V118" s="29"/>
      <c r="W118" s="29"/>
      <c r="X118" s="29"/>
      <c r="Y118" s="29"/>
      <c r="Z118" s="29"/>
      <c r="AA118" s="29"/>
      <c r="AB118" s="29"/>
      <c r="AC118" s="33"/>
      <c r="AD118" s="29"/>
      <c r="AE118" s="29"/>
      <c r="AF118" s="29"/>
      <c r="AG118" s="29"/>
      <c r="AH118" s="29"/>
      <c r="AI118" s="29"/>
    </row>
    <row r="119" spans="1:35" ht="15.75" customHeight="1">
      <c r="A119" s="29"/>
      <c r="D119" s="30"/>
      <c r="E119" s="31"/>
      <c r="F119" s="29"/>
      <c r="G119" s="29"/>
      <c r="H119" s="31"/>
      <c r="I119" s="29"/>
      <c r="J119" s="29"/>
      <c r="K119" s="29"/>
      <c r="L119" s="29"/>
      <c r="M119" s="32"/>
      <c r="N119" s="29"/>
      <c r="O119" s="29"/>
      <c r="P119" s="29"/>
      <c r="Q119" s="29"/>
      <c r="R119" s="29"/>
      <c r="S119" s="29"/>
      <c r="T119" s="29"/>
      <c r="U119" s="29"/>
      <c r="V119" s="29"/>
      <c r="W119" s="29"/>
      <c r="X119" s="29"/>
      <c r="Y119" s="29"/>
      <c r="Z119" s="29"/>
      <c r="AA119" s="29"/>
      <c r="AB119" s="29"/>
      <c r="AC119" s="33"/>
      <c r="AD119" s="29"/>
      <c r="AE119" s="29"/>
      <c r="AF119" s="29"/>
      <c r="AG119" s="29"/>
      <c r="AH119" s="29"/>
      <c r="AI119" s="29"/>
    </row>
    <row r="120" spans="1:35" ht="15.75" customHeight="1">
      <c r="A120" s="29"/>
      <c r="D120" s="30"/>
      <c r="E120" s="31"/>
      <c r="F120" s="29"/>
      <c r="G120" s="29"/>
      <c r="H120" s="31"/>
      <c r="I120" s="29"/>
      <c r="J120" s="29"/>
      <c r="K120" s="29"/>
      <c r="L120" s="29"/>
      <c r="M120" s="32"/>
      <c r="N120" s="29"/>
      <c r="O120" s="29"/>
      <c r="P120" s="29"/>
      <c r="Q120" s="29"/>
      <c r="R120" s="29"/>
      <c r="S120" s="29"/>
      <c r="T120" s="29"/>
      <c r="U120" s="29"/>
      <c r="V120" s="29"/>
      <c r="W120" s="29"/>
      <c r="X120" s="29"/>
      <c r="Y120" s="29"/>
      <c r="Z120" s="29"/>
      <c r="AA120" s="29"/>
      <c r="AB120" s="29"/>
      <c r="AC120" s="33"/>
      <c r="AD120" s="29"/>
      <c r="AE120" s="29"/>
      <c r="AF120" s="29"/>
      <c r="AG120" s="29"/>
      <c r="AH120" s="29"/>
      <c r="AI120" s="29"/>
    </row>
    <row r="121" spans="1:35" ht="15.75" customHeight="1">
      <c r="A121" s="29"/>
      <c r="D121" s="30"/>
      <c r="E121" s="31"/>
      <c r="F121" s="29"/>
      <c r="G121" s="29"/>
      <c r="H121" s="31"/>
      <c r="I121" s="29"/>
      <c r="J121" s="29"/>
      <c r="K121" s="29"/>
      <c r="L121" s="29"/>
      <c r="M121" s="32"/>
      <c r="N121" s="29"/>
      <c r="O121" s="29"/>
      <c r="P121" s="29"/>
      <c r="Q121" s="29"/>
      <c r="R121" s="29"/>
      <c r="S121" s="29"/>
      <c r="T121" s="29"/>
      <c r="U121" s="29"/>
      <c r="V121" s="29"/>
      <c r="W121" s="29"/>
      <c r="X121" s="29"/>
      <c r="Y121" s="29"/>
      <c r="Z121" s="29"/>
      <c r="AA121" s="29"/>
      <c r="AB121" s="29"/>
      <c r="AC121" s="33"/>
      <c r="AD121" s="29"/>
      <c r="AE121" s="29"/>
      <c r="AF121" s="29"/>
      <c r="AG121" s="29"/>
      <c r="AH121" s="29"/>
      <c r="AI121" s="29"/>
    </row>
    <row r="122" spans="1:35" ht="15.75" customHeight="1">
      <c r="A122" s="29"/>
      <c r="D122" s="30"/>
      <c r="E122" s="31"/>
      <c r="F122" s="29"/>
      <c r="G122" s="29"/>
      <c r="H122" s="31"/>
      <c r="I122" s="29"/>
      <c r="J122" s="29"/>
      <c r="K122" s="29"/>
      <c r="L122" s="29"/>
      <c r="M122" s="32"/>
      <c r="N122" s="29"/>
      <c r="O122" s="29"/>
      <c r="P122" s="29"/>
      <c r="Q122" s="29"/>
      <c r="R122" s="29"/>
      <c r="S122" s="29"/>
      <c r="T122" s="29"/>
      <c r="U122" s="29"/>
      <c r="V122" s="29"/>
      <c r="W122" s="29"/>
      <c r="X122" s="29"/>
      <c r="Y122" s="29"/>
      <c r="Z122" s="29"/>
      <c r="AA122" s="29"/>
      <c r="AB122" s="29"/>
      <c r="AC122" s="33"/>
      <c r="AD122" s="29"/>
      <c r="AE122" s="29"/>
      <c r="AF122" s="29"/>
      <c r="AG122" s="29"/>
      <c r="AH122" s="29"/>
      <c r="AI122" s="29"/>
    </row>
    <row r="123" spans="1:35" ht="15.75" customHeight="1">
      <c r="A123" s="29"/>
      <c r="D123" s="30"/>
      <c r="E123" s="31"/>
      <c r="F123" s="29"/>
      <c r="G123" s="29"/>
      <c r="H123" s="31"/>
      <c r="I123" s="29"/>
      <c r="J123" s="29"/>
      <c r="K123" s="29"/>
      <c r="L123" s="29"/>
      <c r="M123" s="32"/>
      <c r="N123" s="29"/>
      <c r="O123" s="29"/>
      <c r="P123" s="29"/>
      <c r="Q123" s="29"/>
      <c r="R123" s="29"/>
      <c r="S123" s="29"/>
      <c r="T123" s="29"/>
      <c r="U123" s="29"/>
      <c r="V123" s="29"/>
      <c r="W123" s="29"/>
      <c r="X123" s="29"/>
      <c r="Y123" s="29"/>
      <c r="Z123" s="29"/>
      <c r="AA123" s="29"/>
      <c r="AB123" s="29"/>
      <c r="AC123" s="33"/>
      <c r="AD123" s="29"/>
      <c r="AE123" s="29"/>
      <c r="AF123" s="29"/>
      <c r="AG123" s="29"/>
      <c r="AH123" s="29"/>
      <c r="AI123" s="29"/>
    </row>
    <row r="124" spans="1:35" ht="15.75" customHeight="1">
      <c r="A124" s="29"/>
      <c r="D124" s="30"/>
      <c r="E124" s="31"/>
      <c r="F124" s="29"/>
      <c r="G124" s="29"/>
      <c r="H124" s="31"/>
      <c r="I124" s="29"/>
      <c r="J124" s="29"/>
      <c r="K124" s="29"/>
      <c r="L124" s="29"/>
      <c r="M124" s="32"/>
      <c r="N124" s="29"/>
      <c r="O124" s="29"/>
      <c r="P124" s="29"/>
      <c r="Q124" s="29"/>
      <c r="R124" s="29"/>
      <c r="S124" s="29"/>
      <c r="T124" s="29"/>
      <c r="U124" s="29"/>
      <c r="V124" s="29"/>
      <c r="W124" s="29"/>
      <c r="X124" s="29"/>
      <c r="Y124" s="29"/>
      <c r="Z124" s="29"/>
      <c r="AA124" s="29"/>
      <c r="AB124" s="29"/>
      <c r="AC124" s="33"/>
      <c r="AD124" s="29"/>
      <c r="AE124" s="29"/>
      <c r="AF124" s="29"/>
      <c r="AG124" s="29"/>
      <c r="AH124" s="29"/>
      <c r="AI124" s="29"/>
    </row>
    <row r="125" spans="1:35" ht="15.75" customHeight="1">
      <c r="A125" s="29"/>
      <c r="D125" s="30"/>
      <c r="E125" s="31"/>
      <c r="F125" s="29"/>
      <c r="G125" s="29"/>
      <c r="H125" s="31"/>
      <c r="I125" s="29"/>
      <c r="J125" s="29"/>
      <c r="K125" s="29"/>
      <c r="L125" s="29"/>
      <c r="M125" s="32"/>
      <c r="N125" s="29"/>
      <c r="O125" s="29"/>
      <c r="P125" s="29"/>
      <c r="Q125" s="29"/>
      <c r="R125" s="29"/>
      <c r="S125" s="29"/>
      <c r="T125" s="29"/>
      <c r="U125" s="29"/>
      <c r="V125" s="29"/>
      <c r="W125" s="29"/>
      <c r="X125" s="29"/>
      <c r="Y125" s="29"/>
      <c r="Z125" s="29"/>
      <c r="AA125" s="29"/>
      <c r="AB125" s="29"/>
      <c r="AC125" s="33"/>
      <c r="AD125" s="29"/>
      <c r="AE125" s="29"/>
      <c r="AF125" s="29"/>
      <c r="AG125" s="29"/>
      <c r="AH125" s="29"/>
      <c r="AI125" s="29"/>
    </row>
    <row r="126" spans="1:35" ht="15.75" customHeight="1">
      <c r="A126" s="29"/>
      <c r="B126" s="29"/>
      <c r="C126" s="29"/>
      <c r="D126" s="30"/>
      <c r="E126" s="31"/>
      <c r="F126" s="29"/>
      <c r="G126" s="29"/>
      <c r="H126" s="31"/>
      <c r="I126" s="29"/>
      <c r="J126" s="29"/>
      <c r="K126" s="29"/>
      <c r="L126" s="29"/>
      <c r="M126" s="32"/>
      <c r="N126" s="29"/>
      <c r="O126" s="29"/>
      <c r="P126" s="29"/>
      <c r="Q126" s="29"/>
      <c r="R126" s="29"/>
      <c r="S126" s="29"/>
      <c r="T126" s="29"/>
      <c r="U126" s="29"/>
      <c r="V126" s="29"/>
      <c r="W126" s="29"/>
      <c r="X126" s="29"/>
      <c r="Y126" s="29"/>
      <c r="Z126" s="29"/>
      <c r="AA126" s="29"/>
      <c r="AB126" s="29"/>
      <c r="AC126" s="33"/>
      <c r="AD126" s="29"/>
      <c r="AE126" s="29"/>
      <c r="AF126" s="29"/>
      <c r="AG126" s="29"/>
      <c r="AH126" s="29"/>
      <c r="AI126" s="29"/>
    </row>
    <row r="127" spans="1:35" ht="15.75" customHeight="1">
      <c r="A127" s="29"/>
      <c r="B127" s="29"/>
      <c r="C127" s="29"/>
      <c r="D127" s="30"/>
      <c r="E127" s="31"/>
      <c r="F127" s="29"/>
      <c r="G127" s="29"/>
      <c r="H127" s="31"/>
      <c r="I127" s="29"/>
      <c r="J127" s="29"/>
      <c r="K127" s="29"/>
      <c r="L127" s="29"/>
      <c r="M127" s="32"/>
      <c r="N127" s="29"/>
      <c r="O127" s="29"/>
      <c r="P127" s="29"/>
      <c r="Q127" s="29"/>
      <c r="R127" s="29"/>
      <c r="S127" s="29"/>
      <c r="T127" s="29"/>
      <c r="U127" s="29"/>
      <c r="V127" s="29"/>
      <c r="W127" s="29"/>
      <c r="X127" s="29"/>
      <c r="Y127" s="29"/>
      <c r="Z127" s="29"/>
      <c r="AA127" s="29"/>
      <c r="AB127" s="29"/>
      <c r="AC127" s="33"/>
      <c r="AD127" s="29"/>
      <c r="AE127" s="29"/>
      <c r="AF127" s="29"/>
      <c r="AG127" s="29"/>
      <c r="AH127" s="29"/>
      <c r="AI127" s="29"/>
    </row>
    <row r="128" spans="1:35" ht="15.75" customHeight="1">
      <c r="A128" s="29"/>
      <c r="B128" s="29"/>
      <c r="C128" s="29"/>
      <c r="D128" s="30"/>
      <c r="E128" s="31"/>
      <c r="F128" s="29"/>
      <c r="G128" s="29"/>
      <c r="H128" s="31"/>
      <c r="I128" s="29"/>
      <c r="J128" s="29"/>
      <c r="K128" s="29"/>
      <c r="L128" s="29"/>
      <c r="M128" s="32"/>
      <c r="N128" s="29"/>
      <c r="O128" s="29"/>
      <c r="P128" s="29"/>
      <c r="Q128" s="29"/>
      <c r="R128" s="29"/>
      <c r="S128" s="29"/>
      <c r="T128" s="29"/>
      <c r="U128" s="29"/>
      <c r="V128" s="29"/>
      <c r="W128" s="29"/>
      <c r="X128" s="29"/>
      <c r="Y128" s="29"/>
      <c r="Z128" s="29"/>
      <c r="AA128" s="29"/>
      <c r="AB128" s="29"/>
      <c r="AC128" s="33"/>
      <c r="AD128" s="29"/>
      <c r="AE128" s="29"/>
      <c r="AF128" s="29"/>
      <c r="AG128" s="29"/>
      <c r="AH128" s="29"/>
      <c r="AI128" s="29"/>
    </row>
    <row r="129" spans="1:35" ht="15.75" customHeight="1">
      <c r="A129" s="29"/>
      <c r="B129" s="29"/>
      <c r="C129" s="29"/>
      <c r="D129" s="30"/>
      <c r="E129" s="31"/>
      <c r="F129" s="29"/>
      <c r="G129" s="29"/>
      <c r="H129" s="31"/>
      <c r="I129" s="29"/>
      <c r="J129" s="29"/>
      <c r="K129" s="29"/>
      <c r="L129" s="29"/>
      <c r="M129" s="32"/>
      <c r="N129" s="29"/>
      <c r="O129" s="29"/>
      <c r="P129" s="29"/>
      <c r="Q129" s="29"/>
      <c r="R129" s="29"/>
      <c r="S129" s="29"/>
      <c r="T129" s="29"/>
      <c r="U129" s="29"/>
      <c r="V129" s="29"/>
      <c r="W129" s="29"/>
      <c r="X129" s="29"/>
      <c r="Y129" s="29"/>
      <c r="Z129" s="29"/>
      <c r="AA129" s="29"/>
      <c r="AB129" s="29"/>
      <c r="AC129" s="33"/>
      <c r="AD129" s="29"/>
      <c r="AE129" s="29"/>
      <c r="AF129" s="29"/>
      <c r="AG129" s="29"/>
      <c r="AH129" s="29"/>
      <c r="AI129" s="29"/>
    </row>
    <row r="130" spans="1:35" ht="15.75" customHeight="1">
      <c r="A130" s="29"/>
      <c r="B130" s="29"/>
      <c r="C130" s="29"/>
      <c r="D130" s="30"/>
      <c r="E130" s="31"/>
      <c r="F130" s="29"/>
      <c r="G130" s="29"/>
      <c r="H130" s="31"/>
      <c r="I130" s="29"/>
      <c r="J130" s="29"/>
      <c r="K130" s="29"/>
      <c r="L130" s="29"/>
      <c r="M130" s="32"/>
      <c r="N130" s="29"/>
      <c r="O130" s="29"/>
      <c r="P130" s="29"/>
      <c r="Q130" s="29"/>
      <c r="R130" s="29"/>
      <c r="S130" s="29"/>
      <c r="T130" s="29"/>
      <c r="U130" s="29"/>
      <c r="V130" s="29"/>
      <c r="W130" s="29"/>
      <c r="X130" s="29"/>
      <c r="Y130" s="29"/>
      <c r="Z130" s="29"/>
      <c r="AA130" s="29"/>
      <c r="AB130" s="29"/>
      <c r="AC130" s="33"/>
      <c r="AD130" s="29"/>
      <c r="AE130" s="29"/>
      <c r="AF130" s="29"/>
      <c r="AG130" s="29"/>
      <c r="AH130" s="29"/>
      <c r="AI130" s="29"/>
    </row>
    <row r="131" spans="1:35" ht="15.75" customHeight="1">
      <c r="A131" s="29"/>
      <c r="B131" s="29"/>
      <c r="C131" s="29"/>
      <c r="D131" s="30"/>
      <c r="E131" s="31"/>
      <c r="F131" s="29"/>
      <c r="G131" s="29"/>
      <c r="H131" s="31"/>
      <c r="I131" s="29"/>
      <c r="J131" s="29"/>
      <c r="K131" s="29"/>
      <c r="L131" s="29"/>
      <c r="M131" s="32"/>
      <c r="N131" s="29"/>
      <c r="O131" s="29"/>
      <c r="P131" s="29"/>
      <c r="Q131" s="29"/>
      <c r="R131" s="29"/>
      <c r="S131" s="29"/>
      <c r="T131" s="29"/>
      <c r="U131" s="29"/>
      <c r="V131" s="29"/>
      <c r="W131" s="29"/>
      <c r="X131" s="29"/>
      <c r="Y131" s="29"/>
      <c r="Z131" s="29"/>
      <c r="AA131" s="29"/>
      <c r="AB131" s="29"/>
      <c r="AC131" s="33"/>
      <c r="AD131" s="29"/>
      <c r="AE131" s="29"/>
      <c r="AF131" s="29"/>
      <c r="AG131" s="29"/>
      <c r="AH131" s="29"/>
      <c r="AI131" s="29"/>
    </row>
    <row r="132" spans="1:35" ht="15.75" customHeight="1">
      <c r="A132" s="29"/>
      <c r="B132" s="29"/>
      <c r="C132" s="29"/>
      <c r="D132" s="30"/>
      <c r="E132" s="31"/>
      <c r="F132" s="29"/>
      <c r="G132" s="29"/>
      <c r="H132" s="31"/>
      <c r="I132" s="29"/>
      <c r="J132" s="29"/>
      <c r="K132" s="29"/>
      <c r="L132" s="29"/>
      <c r="M132" s="32"/>
      <c r="N132" s="29"/>
      <c r="O132" s="29"/>
      <c r="P132" s="29"/>
      <c r="Q132" s="29"/>
      <c r="R132" s="29"/>
      <c r="S132" s="29"/>
      <c r="T132" s="29"/>
      <c r="U132" s="29"/>
      <c r="V132" s="29"/>
      <c r="W132" s="29"/>
      <c r="X132" s="29"/>
      <c r="Y132" s="29"/>
      <c r="Z132" s="29"/>
      <c r="AA132" s="29"/>
      <c r="AB132" s="29"/>
      <c r="AC132" s="33"/>
      <c r="AD132" s="29"/>
      <c r="AE132" s="29"/>
      <c r="AF132" s="29"/>
      <c r="AG132" s="29"/>
      <c r="AH132" s="29"/>
      <c r="AI132" s="29"/>
    </row>
    <row r="133" spans="1:35" ht="15.75" customHeight="1">
      <c r="A133" s="29"/>
      <c r="B133" s="29"/>
      <c r="C133" s="29"/>
      <c r="D133" s="30"/>
      <c r="E133" s="31"/>
      <c r="F133" s="29"/>
      <c r="G133" s="29"/>
      <c r="H133" s="31"/>
      <c r="I133" s="29"/>
      <c r="J133" s="29"/>
      <c r="K133" s="29"/>
      <c r="L133" s="29"/>
      <c r="M133" s="32"/>
      <c r="N133" s="29"/>
      <c r="O133" s="29"/>
      <c r="P133" s="29"/>
      <c r="Q133" s="29"/>
      <c r="R133" s="29"/>
      <c r="S133" s="29"/>
      <c r="T133" s="29"/>
      <c r="U133" s="29"/>
      <c r="V133" s="29"/>
      <c r="W133" s="29"/>
      <c r="X133" s="29"/>
      <c r="Y133" s="29"/>
      <c r="Z133" s="29"/>
      <c r="AA133" s="29"/>
      <c r="AB133" s="29"/>
      <c r="AC133" s="33"/>
      <c r="AD133" s="29"/>
      <c r="AE133" s="29"/>
      <c r="AF133" s="29"/>
      <c r="AG133" s="29"/>
      <c r="AH133" s="29"/>
      <c r="AI133" s="29"/>
    </row>
    <row r="134" spans="1:35" ht="15.75" customHeight="1">
      <c r="A134" s="29"/>
      <c r="B134" s="29"/>
      <c r="C134" s="29"/>
      <c r="D134" s="30"/>
      <c r="E134" s="31"/>
      <c r="F134" s="29"/>
      <c r="G134" s="29"/>
      <c r="H134" s="31"/>
      <c r="I134" s="29"/>
      <c r="J134" s="29"/>
      <c r="K134" s="29"/>
      <c r="L134" s="29"/>
      <c r="M134" s="32"/>
      <c r="N134" s="29"/>
      <c r="O134" s="29"/>
      <c r="P134" s="29"/>
      <c r="Q134" s="29"/>
      <c r="R134" s="29"/>
      <c r="S134" s="29"/>
      <c r="T134" s="29"/>
      <c r="U134" s="29"/>
      <c r="V134" s="29"/>
      <c r="W134" s="29"/>
      <c r="X134" s="29"/>
      <c r="Y134" s="29"/>
      <c r="Z134" s="29"/>
      <c r="AA134" s="29"/>
      <c r="AB134" s="29"/>
      <c r="AC134" s="33"/>
      <c r="AD134" s="29"/>
      <c r="AE134" s="29"/>
      <c r="AF134" s="29"/>
      <c r="AG134" s="29"/>
      <c r="AH134" s="29"/>
      <c r="AI134" s="29"/>
    </row>
    <row r="135" spans="1:35" ht="15.75" customHeight="1">
      <c r="A135" s="29"/>
      <c r="B135" s="29"/>
      <c r="C135" s="29"/>
      <c r="D135" s="30"/>
      <c r="E135" s="31"/>
      <c r="F135" s="29"/>
      <c r="G135" s="29"/>
      <c r="H135" s="31"/>
      <c r="I135" s="29"/>
      <c r="J135" s="29"/>
      <c r="K135" s="29"/>
      <c r="L135" s="29"/>
      <c r="M135" s="32"/>
      <c r="N135" s="29"/>
      <c r="O135" s="29"/>
      <c r="P135" s="29"/>
      <c r="Q135" s="29"/>
      <c r="R135" s="29"/>
      <c r="S135" s="29"/>
      <c r="T135" s="29"/>
      <c r="U135" s="29"/>
      <c r="V135" s="29"/>
      <c r="W135" s="29"/>
      <c r="X135" s="29"/>
      <c r="Y135" s="29"/>
      <c r="Z135" s="29"/>
      <c r="AA135" s="29"/>
      <c r="AB135" s="29"/>
      <c r="AC135" s="33"/>
      <c r="AD135" s="29"/>
      <c r="AE135" s="29"/>
      <c r="AF135" s="29"/>
      <c r="AG135" s="29"/>
      <c r="AH135" s="29"/>
      <c r="AI135" s="29"/>
    </row>
    <row r="136" spans="1:35" ht="15.75" customHeight="1">
      <c r="A136" s="29"/>
      <c r="B136" s="29"/>
      <c r="C136" s="29"/>
      <c r="D136" s="30"/>
      <c r="E136" s="31"/>
      <c r="F136" s="29"/>
      <c r="G136" s="29"/>
      <c r="H136" s="31"/>
      <c r="I136" s="29"/>
      <c r="J136" s="29"/>
      <c r="K136" s="29"/>
      <c r="L136" s="29"/>
      <c r="M136" s="32"/>
      <c r="N136" s="29"/>
      <c r="O136" s="29"/>
      <c r="P136" s="29"/>
      <c r="Q136" s="29"/>
      <c r="R136" s="29"/>
      <c r="S136" s="29"/>
      <c r="T136" s="29"/>
      <c r="U136" s="29"/>
      <c r="V136" s="29"/>
      <c r="W136" s="29"/>
      <c r="X136" s="29"/>
      <c r="Y136" s="29"/>
      <c r="Z136" s="29"/>
      <c r="AA136" s="29"/>
      <c r="AB136" s="29"/>
      <c r="AC136" s="33"/>
      <c r="AD136" s="29"/>
      <c r="AE136" s="29"/>
      <c r="AF136" s="29"/>
      <c r="AG136" s="29"/>
      <c r="AH136" s="29"/>
      <c r="AI136" s="29"/>
    </row>
    <row r="137" spans="1:35" ht="15.75" customHeight="1">
      <c r="A137" s="29"/>
      <c r="B137" s="29"/>
      <c r="C137" s="29"/>
      <c r="D137" s="30"/>
      <c r="E137" s="31"/>
      <c r="F137" s="29"/>
      <c r="G137" s="29"/>
      <c r="H137" s="31"/>
      <c r="I137" s="29"/>
      <c r="J137" s="29"/>
      <c r="K137" s="29"/>
      <c r="L137" s="29"/>
      <c r="M137" s="32"/>
      <c r="N137" s="29"/>
      <c r="O137" s="29"/>
      <c r="P137" s="29"/>
      <c r="Q137" s="29"/>
      <c r="R137" s="29"/>
      <c r="S137" s="29"/>
      <c r="T137" s="29"/>
      <c r="U137" s="29"/>
      <c r="V137" s="29"/>
      <c r="W137" s="29"/>
      <c r="X137" s="29"/>
      <c r="Y137" s="29"/>
      <c r="Z137" s="29"/>
      <c r="AA137" s="29"/>
      <c r="AB137" s="29"/>
      <c r="AC137" s="33"/>
      <c r="AD137" s="29"/>
      <c r="AE137" s="29"/>
      <c r="AF137" s="29"/>
      <c r="AG137" s="29"/>
      <c r="AH137" s="29"/>
      <c r="AI137" s="29"/>
    </row>
    <row r="138" spans="1:35" ht="15.75" customHeight="1">
      <c r="A138" s="29"/>
      <c r="B138" s="29"/>
      <c r="C138" s="29"/>
      <c r="D138" s="30"/>
      <c r="E138" s="31"/>
      <c r="F138" s="29"/>
      <c r="G138" s="29"/>
      <c r="H138" s="31"/>
      <c r="I138" s="29"/>
      <c r="J138" s="29"/>
      <c r="K138" s="29"/>
      <c r="L138" s="29"/>
      <c r="M138" s="32"/>
      <c r="N138" s="29"/>
      <c r="O138" s="29"/>
      <c r="P138" s="29"/>
      <c r="Q138" s="29"/>
      <c r="R138" s="29"/>
      <c r="S138" s="29"/>
      <c r="T138" s="29"/>
      <c r="U138" s="29"/>
      <c r="V138" s="29"/>
      <c r="W138" s="29"/>
      <c r="X138" s="29"/>
      <c r="Y138" s="29"/>
      <c r="Z138" s="29"/>
      <c r="AA138" s="29"/>
      <c r="AB138" s="29"/>
      <c r="AC138" s="33"/>
      <c r="AD138" s="29"/>
      <c r="AE138" s="29"/>
      <c r="AF138" s="29"/>
      <c r="AG138" s="29"/>
      <c r="AH138" s="29"/>
      <c r="AI138" s="29"/>
    </row>
    <row r="139" spans="1:35" ht="15.75" customHeight="1">
      <c r="A139" s="29"/>
      <c r="B139" s="29"/>
      <c r="C139" s="29"/>
      <c r="D139" s="30"/>
      <c r="E139" s="31"/>
      <c r="F139" s="29"/>
      <c r="G139" s="29"/>
      <c r="H139" s="31"/>
      <c r="I139" s="29"/>
      <c r="J139" s="29"/>
      <c r="K139" s="29"/>
      <c r="L139" s="29"/>
      <c r="M139" s="32"/>
      <c r="N139" s="29"/>
      <c r="O139" s="29"/>
      <c r="P139" s="29"/>
      <c r="Q139" s="29"/>
      <c r="R139" s="29"/>
      <c r="S139" s="29"/>
      <c r="T139" s="29"/>
      <c r="U139" s="29"/>
      <c r="V139" s="29"/>
      <c r="W139" s="29"/>
      <c r="X139" s="29"/>
      <c r="Y139" s="29"/>
      <c r="Z139" s="29"/>
      <c r="AA139" s="29"/>
      <c r="AB139" s="29"/>
      <c r="AC139" s="33"/>
      <c r="AD139" s="29"/>
      <c r="AE139" s="29"/>
      <c r="AF139" s="29"/>
      <c r="AG139" s="29"/>
      <c r="AH139" s="29"/>
      <c r="AI139" s="29"/>
    </row>
    <row r="140" spans="1:35" ht="15.75" customHeight="1">
      <c r="A140" s="29"/>
      <c r="B140" s="29"/>
      <c r="C140" s="29"/>
      <c r="D140" s="30"/>
      <c r="E140" s="31"/>
      <c r="F140" s="29"/>
      <c r="G140" s="29"/>
      <c r="H140" s="31"/>
      <c r="I140" s="29"/>
      <c r="J140" s="29"/>
      <c r="K140" s="29"/>
      <c r="L140" s="29"/>
      <c r="M140" s="32"/>
      <c r="N140" s="29"/>
      <c r="O140" s="29"/>
      <c r="P140" s="29"/>
      <c r="Q140" s="29"/>
      <c r="R140" s="29"/>
      <c r="S140" s="29"/>
      <c r="T140" s="29"/>
      <c r="U140" s="29"/>
      <c r="V140" s="29"/>
      <c r="W140" s="29"/>
      <c r="X140" s="29"/>
      <c r="Y140" s="29"/>
      <c r="Z140" s="29"/>
      <c r="AA140" s="29"/>
      <c r="AB140" s="29"/>
      <c r="AC140" s="33"/>
      <c r="AD140" s="29"/>
      <c r="AE140" s="29"/>
      <c r="AF140" s="29"/>
      <c r="AG140" s="29"/>
      <c r="AH140" s="29"/>
      <c r="AI140" s="29"/>
    </row>
    <row r="141" spans="1:35" ht="15.75" customHeight="1">
      <c r="A141" s="29"/>
      <c r="B141" s="29"/>
      <c r="C141" s="29"/>
      <c r="D141" s="30"/>
      <c r="E141" s="31"/>
      <c r="F141" s="29"/>
      <c r="G141" s="29"/>
      <c r="H141" s="31"/>
      <c r="I141" s="29"/>
      <c r="J141" s="29"/>
      <c r="K141" s="29"/>
      <c r="L141" s="29"/>
      <c r="M141" s="32"/>
      <c r="N141" s="29"/>
      <c r="O141" s="29"/>
      <c r="P141" s="29"/>
      <c r="Q141" s="29"/>
      <c r="R141" s="29"/>
      <c r="S141" s="29"/>
      <c r="T141" s="29"/>
      <c r="U141" s="29"/>
      <c r="V141" s="29"/>
      <c r="W141" s="29"/>
      <c r="X141" s="29"/>
      <c r="Y141" s="29"/>
      <c r="Z141" s="29"/>
      <c r="AA141" s="29"/>
      <c r="AB141" s="29"/>
      <c r="AC141" s="33"/>
      <c r="AD141" s="29"/>
      <c r="AE141" s="29"/>
      <c r="AF141" s="29"/>
      <c r="AG141" s="29"/>
      <c r="AH141" s="29"/>
      <c r="AI141" s="29"/>
    </row>
    <row r="142" spans="1:35" ht="15.75" customHeight="1">
      <c r="A142" s="29"/>
      <c r="B142" s="29"/>
      <c r="C142" s="29"/>
      <c r="D142" s="30"/>
      <c r="E142" s="31"/>
      <c r="F142" s="29"/>
      <c r="G142" s="29"/>
      <c r="H142" s="31"/>
      <c r="I142" s="29"/>
      <c r="J142" s="29"/>
      <c r="K142" s="29"/>
      <c r="L142" s="29"/>
      <c r="M142" s="32"/>
      <c r="N142" s="29"/>
      <c r="O142" s="29"/>
      <c r="P142" s="29"/>
      <c r="Q142" s="29"/>
      <c r="R142" s="29"/>
      <c r="S142" s="29"/>
      <c r="T142" s="29"/>
      <c r="U142" s="29"/>
      <c r="V142" s="29"/>
      <c r="W142" s="29"/>
      <c r="X142" s="29"/>
      <c r="Y142" s="29"/>
      <c r="Z142" s="29"/>
      <c r="AA142" s="29"/>
      <c r="AB142" s="29"/>
      <c r="AC142" s="33"/>
      <c r="AD142" s="29"/>
      <c r="AE142" s="29"/>
      <c r="AF142" s="29"/>
      <c r="AG142" s="29"/>
      <c r="AH142" s="29"/>
      <c r="AI142" s="29"/>
    </row>
    <row r="143" spans="1:35" ht="15.75" customHeight="1">
      <c r="A143" s="29"/>
      <c r="B143" s="29"/>
      <c r="C143" s="29"/>
      <c r="D143" s="30"/>
      <c r="E143" s="31"/>
      <c r="F143" s="29"/>
      <c r="G143" s="29"/>
      <c r="H143" s="31"/>
      <c r="I143" s="29"/>
      <c r="J143" s="29"/>
      <c r="K143" s="29"/>
      <c r="L143" s="29"/>
      <c r="M143" s="32"/>
      <c r="N143" s="29"/>
      <c r="O143" s="29"/>
      <c r="P143" s="29"/>
      <c r="Q143" s="29"/>
      <c r="R143" s="29"/>
      <c r="S143" s="29"/>
      <c r="T143" s="29"/>
      <c r="U143" s="29"/>
      <c r="V143" s="29"/>
      <c r="W143" s="29"/>
      <c r="X143" s="29"/>
      <c r="Y143" s="29"/>
      <c r="Z143" s="29"/>
      <c r="AA143" s="29"/>
      <c r="AB143" s="29"/>
      <c r="AC143" s="33"/>
      <c r="AD143" s="29"/>
      <c r="AE143" s="29"/>
      <c r="AF143" s="29"/>
      <c r="AG143" s="29"/>
      <c r="AH143" s="29"/>
      <c r="AI143" s="29"/>
    </row>
    <row r="144" spans="1:35" ht="15.75" customHeight="1">
      <c r="A144" s="29"/>
      <c r="B144" s="29"/>
      <c r="C144" s="29"/>
      <c r="D144" s="30"/>
      <c r="E144" s="31"/>
      <c r="F144" s="29"/>
      <c r="G144" s="29"/>
      <c r="H144" s="31"/>
      <c r="I144" s="29"/>
      <c r="J144" s="29"/>
      <c r="K144" s="29"/>
      <c r="L144" s="29"/>
      <c r="M144" s="32"/>
      <c r="N144" s="29"/>
      <c r="O144" s="29"/>
      <c r="P144" s="29"/>
      <c r="Q144" s="29"/>
      <c r="R144" s="29"/>
      <c r="S144" s="29"/>
      <c r="T144" s="29"/>
      <c r="U144" s="29"/>
      <c r="V144" s="29"/>
      <c r="W144" s="29"/>
      <c r="X144" s="29"/>
      <c r="Y144" s="29"/>
      <c r="Z144" s="29"/>
      <c r="AA144" s="29"/>
      <c r="AB144" s="29"/>
      <c r="AC144" s="33"/>
      <c r="AD144" s="29"/>
      <c r="AE144" s="29"/>
      <c r="AF144" s="29"/>
      <c r="AG144" s="29"/>
      <c r="AH144" s="29"/>
      <c r="AI144" s="29"/>
    </row>
    <row r="145" spans="1:35" ht="15.75" customHeight="1">
      <c r="A145" s="29"/>
      <c r="B145" s="29"/>
      <c r="C145" s="29"/>
      <c r="D145" s="30"/>
      <c r="E145" s="31"/>
      <c r="F145" s="29"/>
      <c r="G145" s="29"/>
      <c r="H145" s="31"/>
      <c r="I145" s="29"/>
      <c r="J145" s="29"/>
      <c r="K145" s="29"/>
      <c r="L145" s="29"/>
      <c r="M145" s="32"/>
      <c r="N145" s="29"/>
      <c r="O145" s="29"/>
      <c r="P145" s="29"/>
      <c r="Q145" s="29"/>
      <c r="R145" s="29"/>
      <c r="S145" s="29"/>
      <c r="T145" s="29"/>
      <c r="U145" s="29"/>
      <c r="V145" s="29"/>
      <c r="W145" s="29"/>
      <c r="X145" s="29"/>
      <c r="Y145" s="29"/>
      <c r="Z145" s="29"/>
      <c r="AA145" s="29"/>
      <c r="AB145" s="29"/>
      <c r="AC145" s="33"/>
      <c r="AD145" s="29"/>
      <c r="AE145" s="29"/>
      <c r="AF145" s="29"/>
      <c r="AG145" s="29"/>
      <c r="AH145" s="29"/>
      <c r="AI145" s="29"/>
    </row>
    <row r="146" spans="1:35" ht="15.75" customHeight="1">
      <c r="A146" s="29"/>
      <c r="B146" s="29"/>
      <c r="C146" s="29"/>
      <c r="D146" s="30"/>
      <c r="E146" s="31"/>
      <c r="F146" s="29"/>
      <c r="G146" s="29"/>
      <c r="H146" s="31"/>
      <c r="I146" s="29"/>
      <c r="J146" s="29"/>
      <c r="K146" s="29"/>
      <c r="L146" s="29"/>
      <c r="M146" s="32"/>
      <c r="N146" s="29"/>
      <c r="O146" s="29"/>
      <c r="P146" s="29"/>
      <c r="Q146" s="29"/>
      <c r="R146" s="29"/>
      <c r="S146" s="29"/>
      <c r="T146" s="29"/>
      <c r="U146" s="29"/>
      <c r="V146" s="29"/>
      <c r="W146" s="29"/>
      <c r="X146" s="29"/>
      <c r="Y146" s="29"/>
      <c r="Z146" s="29"/>
      <c r="AA146" s="29"/>
      <c r="AB146" s="29"/>
      <c r="AC146" s="33"/>
      <c r="AD146" s="29"/>
      <c r="AE146" s="29"/>
      <c r="AF146" s="29"/>
      <c r="AG146" s="29"/>
      <c r="AH146" s="29"/>
      <c r="AI146" s="29"/>
    </row>
    <row r="147" spans="1:35" ht="15.75" customHeight="1">
      <c r="A147" s="29"/>
      <c r="B147" s="29"/>
      <c r="C147" s="29"/>
      <c r="D147" s="30"/>
      <c r="E147" s="31"/>
      <c r="F147" s="29"/>
      <c r="G147" s="29"/>
      <c r="H147" s="31"/>
      <c r="I147" s="29"/>
      <c r="J147" s="29"/>
      <c r="K147" s="29"/>
      <c r="L147" s="29"/>
      <c r="M147" s="32"/>
      <c r="N147" s="29"/>
      <c r="O147" s="29"/>
      <c r="P147" s="29"/>
      <c r="Q147" s="29"/>
      <c r="R147" s="29"/>
      <c r="S147" s="29"/>
      <c r="T147" s="29"/>
      <c r="U147" s="29"/>
      <c r="V147" s="29"/>
      <c r="W147" s="29"/>
      <c r="X147" s="29"/>
      <c r="Y147" s="29"/>
      <c r="Z147" s="29"/>
      <c r="AA147" s="29"/>
      <c r="AB147" s="29"/>
      <c r="AC147" s="33"/>
      <c r="AD147" s="29"/>
      <c r="AE147" s="29"/>
      <c r="AF147" s="29"/>
      <c r="AG147" s="29"/>
      <c r="AH147" s="29"/>
      <c r="AI147" s="29"/>
    </row>
    <row r="148" spans="1:35" ht="15.75" customHeight="1">
      <c r="A148" s="29"/>
      <c r="B148" s="29"/>
      <c r="C148" s="29"/>
      <c r="D148" s="30"/>
      <c r="E148" s="31"/>
      <c r="F148" s="29"/>
      <c r="G148" s="29"/>
      <c r="H148" s="31"/>
      <c r="I148" s="29"/>
      <c r="J148" s="29"/>
      <c r="K148" s="29"/>
      <c r="L148" s="29"/>
      <c r="M148" s="32"/>
      <c r="N148" s="29"/>
      <c r="O148" s="29"/>
      <c r="P148" s="29"/>
      <c r="Q148" s="29"/>
      <c r="R148" s="29"/>
      <c r="S148" s="29"/>
      <c r="T148" s="29"/>
      <c r="U148" s="29"/>
      <c r="V148" s="29"/>
      <c r="W148" s="29"/>
      <c r="X148" s="29"/>
      <c r="Y148" s="29"/>
      <c r="Z148" s="29"/>
      <c r="AA148" s="29"/>
      <c r="AB148" s="29"/>
      <c r="AC148" s="33"/>
      <c r="AD148" s="29"/>
      <c r="AE148" s="29"/>
      <c r="AF148" s="29"/>
      <c r="AG148" s="29"/>
      <c r="AH148" s="29"/>
      <c r="AI148" s="29"/>
    </row>
    <row r="149" spans="1:35" ht="15.75" customHeight="1">
      <c r="A149" s="29"/>
      <c r="B149" s="29"/>
      <c r="C149" s="29"/>
      <c r="D149" s="30"/>
      <c r="E149" s="31"/>
      <c r="F149" s="29"/>
      <c r="G149" s="29"/>
      <c r="H149" s="31"/>
      <c r="I149" s="29"/>
      <c r="J149" s="29"/>
      <c r="K149" s="29"/>
      <c r="L149" s="29"/>
      <c r="M149" s="32"/>
      <c r="N149" s="29"/>
      <c r="O149" s="29"/>
      <c r="P149" s="29"/>
      <c r="Q149" s="29"/>
      <c r="R149" s="29"/>
      <c r="S149" s="29"/>
      <c r="T149" s="29"/>
      <c r="U149" s="29"/>
      <c r="V149" s="29"/>
      <c r="W149" s="29"/>
      <c r="X149" s="29"/>
      <c r="Y149" s="29"/>
      <c r="Z149" s="29"/>
      <c r="AA149" s="29"/>
      <c r="AB149" s="29"/>
      <c r="AC149" s="33"/>
      <c r="AD149" s="29"/>
      <c r="AE149" s="29"/>
      <c r="AF149" s="29"/>
      <c r="AG149" s="29"/>
      <c r="AH149" s="29"/>
      <c r="AI149" s="29"/>
    </row>
    <row r="150" spans="1:35" ht="15.75" customHeight="1">
      <c r="A150" s="29"/>
      <c r="B150" s="29"/>
      <c r="C150" s="29"/>
      <c r="D150" s="30"/>
      <c r="E150" s="31"/>
      <c r="F150" s="29"/>
      <c r="G150" s="29"/>
      <c r="H150" s="31"/>
      <c r="I150" s="29"/>
      <c r="J150" s="29"/>
      <c r="K150" s="29"/>
      <c r="L150" s="29"/>
      <c r="M150" s="32"/>
      <c r="N150" s="29"/>
      <c r="O150" s="29"/>
      <c r="P150" s="29"/>
      <c r="Q150" s="29"/>
      <c r="R150" s="29"/>
      <c r="S150" s="29"/>
      <c r="T150" s="29"/>
      <c r="U150" s="29"/>
      <c r="V150" s="29"/>
      <c r="W150" s="29"/>
      <c r="X150" s="29"/>
      <c r="Y150" s="29"/>
      <c r="Z150" s="29"/>
      <c r="AA150" s="29"/>
      <c r="AB150" s="29"/>
      <c r="AC150" s="33"/>
      <c r="AD150" s="29"/>
      <c r="AE150" s="29"/>
      <c r="AF150" s="29"/>
      <c r="AG150" s="29"/>
      <c r="AH150" s="29"/>
      <c r="AI150" s="29"/>
    </row>
    <row r="151" spans="1:35" ht="15.75" customHeight="1">
      <c r="A151" s="29"/>
      <c r="B151" s="29"/>
      <c r="C151" s="29"/>
      <c r="D151" s="30"/>
      <c r="E151" s="31"/>
      <c r="F151" s="29"/>
      <c r="G151" s="29"/>
      <c r="H151" s="31"/>
      <c r="I151" s="29"/>
      <c r="J151" s="29"/>
      <c r="K151" s="29"/>
      <c r="L151" s="29"/>
      <c r="M151" s="32"/>
      <c r="N151" s="29"/>
      <c r="O151" s="29"/>
      <c r="P151" s="29"/>
      <c r="Q151" s="29"/>
      <c r="R151" s="29"/>
      <c r="S151" s="29"/>
      <c r="T151" s="29"/>
      <c r="U151" s="29"/>
      <c r="V151" s="29"/>
      <c r="W151" s="29"/>
      <c r="X151" s="29"/>
      <c r="Y151" s="29"/>
      <c r="Z151" s="29"/>
      <c r="AA151" s="29"/>
      <c r="AB151" s="29"/>
      <c r="AC151" s="33"/>
      <c r="AD151" s="29"/>
      <c r="AE151" s="29"/>
      <c r="AF151" s="29"/>
      <c r="AG151" s="29"/>
      <c r="AH151" s="29"/>
      <c r="AI151" s="29"/>
    </row>
    <row r="152" spans="1:35" ht="15.75" customHeight="1">
      <c r="A152" s="29"/>
      <c r="B152" s="29"/>
      <c r="C152" s="29"/>
      <c r="D152" s="30"/>
      <c r="E152" s="31"/>
      <c r="F152" s="29"/>
      <c r="G152" s="29"/>
      <c r="H152" s="31"/>
      <c r="I152" s="29"/>
      <c r="J152" s="29"/>
      <c r="K152" s="29"/>
      <c r="L152" s="29"/>
      <c r="M152" s="32"/>
      <c r="N152" s="29"/>
      <c r="O152" s="29"/>
      <c r="P152" s="29"/>
      <c r="Q152" s="29"/>
      <c r="R152" s="29"/>
      <c r="S152" s="29"/>
      <c r="T152" s="29"/>
      <c r="U152" s="29"/>
      <c r="V152" s="29"/>
      <c r="W152" s="29"/>
      <c r="X152" s="29"/>
      <c r="Y152" s="29"/>
      <c r="Z152" s="29"/>
      <c r="AA152" s="29"/>
      <c r="AB152" s="29"/>
      <c r="AC152" s="33"/>
      <c r="AD152" s="29"/>
      <c r="AE152" s="29"/>
      <c r="AF152" s="29"/>
      <c r="AG152" s="29"/>
      <c r="AH152" s="29"/>
      <c r="AI152" s="29"/>
    </row>
    <row r="153" spans="1:35" ht="15.75" customHeight="1">
      <c r="A153" s="29"/>
      <c r="B153" s="29"/>
      <c r="C153" s="29"/>
      <c r="D153" s="30"/>
      <c r="E153" s="31"/>
      <c r="F153" s="29"/>
      <c r="G153" s="29"/>
      <c r="H153" s="31"/>
      <c r="I153" s="29"/>
      <c r="J153" s="29"/>
      <c r="K153" s="29"/>
      <c r="L153" s="29"/>
      <c r="M153" s="32"/>
      <c r="N153" s="29"/>
      <c r="O153" s="29"/>
      <c r="P153" s="29"/>
      <c r="Q153" s="29"/>
      <c r="R153" s="29"/>
      <c r="S153" s="29"/>
      <c r="T153" s="29"/>
      <c r="U153" s="29"/>
      <c r="V153" s="29"/>
      <c r="W153" s="29"/>
      <c r="X153" s="29"/>
      <c r="Y153" s="29"/>
      <c r="Z153" s="29"/>
      <c r="AA153" s="29"/>
      <c r="AB153" s="29"/>
      <c r="AC153" s="33"/>
      <c r="AD153" s="29"/>
      <c r="AE153" s="29"/>
      <c r="AF153" s="29"/>
      <c r="AG153" s="29"/>
      <c r="AH153" s="29"/>
      <c r="AI153" s="29"/>
    </row>
    <row r="154" spans="1:35" ht="15.75" customHeight="1">
      <c r="A154" s="29"/>
      <c r="B154" s="29"/>
      <c r="C154" s="29"/>
      <c r="D154" s="30"/>
      <c r="E154" s="31"/>
      <c r="F154" s="29"/>
      <c r="G154" s="29"/>
      <c r="H154" s="31"/>
      <c r="I154" s="29"/>
      <c r="J154" s="29"/>
      <c r="K154" s="29"/>
      <c r="L154" s="29"/>
      <c r="M154" s="32"/>
      <c r="N154" s="29"/>
      <c r="O154" s="29"/>
      <c r="P154" s="29"/>
      <c r="Q154" s="29"/>
      <c r="R154" s="29"/>
      <c r="S154" s="29"/>
      <c r="T154" s="29"/>
      <c r="U154" s="29"/>
      <c r="V154" s="29"/>
      <c r="W154" s="29"/>
      <c r="X154" s="29"/>
      <c r="Y154" s="29"/>
      <c r="Z154" s="29"/>
      <c r="AA154" s="29"/>
      <c r="AB154" s="29"/>
      <c r="AC154" s="33"/>
      <c r="AD154" s="29"/>
      <c r="AE154" s="29"/>
      <c r="AF154" s="29"/>
      <c r="AG154" s="29"/>
      <c r="AH154" s="29"/>
      <c r="AI154" s="29"/>
    </row>
    <row r="155" spans="1:35" ht="15.75" customHeight="1">
      <c r="A155" s="29"/>
      <c r="B155" s="29"/>
      <c r="C155" s="29"/>
      <c r="D155" s="30"/>
      <c r="E155" s="31"/>
      <c r="F155" s="29"/>
      <c r="G155" s="29"/>
      <c r="H155" s="31"/>
      <c r="I155" s="29"/>
      <c r="J155" s="29"/>
      <c r="K155" s="29"/>
      <c r="L155" s="29"/>
      <c r="M155" s="32"/>
      <c r="N155" s="29"/>
      <c r="O155" s="29"/>
      <c r="P155" s="29"/>
      <c r="Q155" s="29"/>
      <c r="R155" s="29"/>
      <c r="S155" s="29"/>
      <c r="T155" s="29"/>
      <c r="U155" s="29"/>
      <c r="V155" s="29"/>
      <c r="W155" s="29"/>
      <c r="X155" s="29"/>
      <c r="Y155" s="29"/>
      <c r="Z155" s="29"/>
      <c r="AA155" s="29"/>
      <c r="AB155" s="29"/>
      <c r="AC155" s="33"/>
      <c r="AD155" s="29"/>
      <c r="AE155" s="29"/>
      <c r="AF155" s="29"/>
      <c r="AG155" s="29"/>
      <c r="AH155" s="29"/>
      <c r="AI155" s="29"/>
    </row>
    <row r="156" spans="1:35" ht="15.75" customHeight="1">
      <c r="A156" s="29"/>
      <c r="B156" s="29"/>
      <c r="C156" s="29"/>
      <c r="D156" s="30"/>
      <c r="E156" s="31"/>
      <c r="F156" s="29"/>
      <c r="G156" s="29"/>
      <c r="H156" s="31"/>
      <c r="I156" s="29"/>
      <c r="J156" s="29"/>
      <c r="K156" s="29"/>
      <c r="L156" s="29"/>
      <c r="M156" s="32"/>
      <c r="N156" s="29"/>
      <c r="O156" s="29"/>
      <c r="P156" s="29"/>
      <c r="Q156" s="29"/>
      <c r="R156" s="29"/>
      <c r="S156" s="29"/>
      <c r="T156" s="29"/>
      <c r="U156" s="29"/>
      <c r="V156" s="29"/>
      <c r="W156" s="29"/>
      <c r="X156" s="29"/>
      <c r="Y156" s="29"/>
      <c r="Z156" s="29"/>
      <c r="AA156" s="29"/>
      <c r="AB156" s="29"/>
      <c r="AC156" s="33"/>
      <c r="AD156" s="29"/>
      <c r="AE156" s="29"/>
      <c r="AF156" s="29"/>
      <c r="AG156" s="29"/>
      <c r="AH156" s="29"/>
      <c r="AI156" s="29"/>
    </row>
    <row r="157" spans="1:35" ht="15.75" customHeight="1">
      <c r="A157" s="29"/>
      <c r="B157" s="29"/>
      <c r="C157" s="29"/>
      <c r="D157" s="30"/>
      <c r="E157" s="31"/>
      <c r="F157" s="29"/>
      <c r="G157" s="29"/>
      <c r="H157" s="31"/>
      <c r="I157" s="29"/>
      <c r="J157" s="29"/>
      <c r="K157" s="29"/>
      <c r="L157" s="29"/>
      <c r="M157" s="32"/>
      <c r="N157" s="29"/>
      <c r="O157" s="29"/>
      <c r="P157" s="29"/>
      <c r="Q157" s="29"/>
      <c r="R157" s="29"/>
      <c r="S157" s="29"/>
      <c r="T157" s="29"/>
      <c r="U157" s="29"/>
      <c r="V157" s="29"/>
      <c r="W157" s="29"/>
      <c r="X157" s="29"/>
      <c r="Y157" s="29"/>
      <c r="Z157" s="29"/>
      <c r="AA157" s="29"/>
      <c r="AB157" s="29"/>
      <c r="AC157" s="33"/>
      <c r="AD157" s="29"/>
      <c r="AE157" s="29"/>
      <c r="AF157" s="29"/>
      <c r="AG157" s="29"/>
      <c r="AH157" s="29"/>
      <c r="AI157" s="29"/>
    </row>
    <row r="158" spans="1:35" ht="15.75" customHeight="1">
      <c r="A158" s="29"/>
      <c r="B158" s="29"/>
      <c r="C158" s="29"/>
      <c r="D158" s="30"/>
      <c r="E158" s="31"/>
      <c r="F158" s="29"/>
      <c r="G158" s="29"/>
      <c r="H158" s="31"/>
      <c r="I158" s="29"/>
      <c r="J158" s="29"/>
      <c r="K158" s="29"/>
      <c r="L158" s="29"/>
      <c r="M158" s="32"/>
      <c r="N158" s="29"/>
      <c r="O158" s="29"/>
      <c r="P158" s="29"/>
      <c r="Q158" s="29"/>
      <c r="R158" s="29"/>
      <c r="S158" s="29"/>
      <c r="T158" s="29"/>
      <c r="U158" s="29"/>
      <c r="V158" s="29"/>
      <c r="W158" s="29"/>
      <c r="X158" s="29"/>
      <c r="Y158" s="29"/>
      <c r="Z158" s="29"/>
      <c r="AA158" s="29"/>
      <c r="AB158" s="29"/>
      <c r="AC158" s="33"/>
      <c r="AD158" s="29"/>
      <c r="AE158" s="29"/>
      <c r="AF158" s="29"/>
      <c r="AG158" s="29"/>
      <c r="AH158" s="29"/>
      <c r="AI158" s="29"/>
    </row>
    <row r="159" spans="1:35" ht="15.75" customHeight="1">
      <c r="A159" s="29"/>
      <c r="B159" s="29"/>
      <c r="C159" s="29"/>
      <c r="D159" s="30"/>
      <c r="E159" s="31"/>
      <c r="F159" s="29"/>
      <c r="G159" s="29"/>
      <c r="H159" s="31"/>
      <c r="I159" s="29"/>
      <c r="J159" s="29"/>
      <c r="K159" s="29"/>
      <c r="L159" s="29"/>
      <c r="M159" s="32"/>
      <c r="N159" s="29"/>
      <c r="O159" s="29"/>
      <c r="P159" s="29"/>
      <c r="Q159" s="29"/>
      <c r="R159" s="29"/>
      <c r="S159" s="29"/>
      <c r="T159" s="29"/>
      <c r="U159" s="29"/>
      <c r="V159" s="29"/>
      <c r="W159" s="29"/>
      <c r="X159" s="29"/>
      <c r="Y159" s="29"/>
      <c r="Z159" s="29"/>
      <c r="AA159" s="29"/>
      <c r="AB159" s="29"/>
      <c r="AC159" s="33"/>
      <c r="AD159" s="29"/>
      <c r="AE159" s="29"/>
      <c r="AF159" s="29"/>
      <c r="AG159" s="29"/>
      <c r="AH159" s="29"/>
      <c r="AI159" s="29"/>
    </row>
    <row r="160" spans="1:35" ht="15.75" customHeight="1">
      <c r="A160" s="29"/>
      <c r="B160" s="29"/>
      <c r="C160" s="29"/>
      <c r="D160" s="30"/>
      <c r="E160" s="31"/>
      <c r="F160" s="29"/>
      <c r="G160" s="29"/>
      <c r="H160" s="31"/>
      <c r="I160" s="29"/>
      <c r="J160" s="29"/>
      <c r="K160" s="29"/>
      <c r="L160" s="29"/>
      <c r="M160" s="32"/>
      <c r="N160" s="29"/>
      <c r="O160" s="29"/>
      <c r="P160" s="29"/>
      <c r="Q160" s="29"/>
      <c r="R160" s="29"/>
      <c r="S160" s="29"/>
      <c r="T160" s="29"/>
      <c r="U160" s="29"/>
      <c r="V160" s="29"/>
      <c r="W160" s="29"/>
      <c r="X160" s="29"/>
      <c r="Y160" s="29"/>
      <c r="Z160" s="29"/>
      <c r="AA160" s="29"/>
      <c r="AB160" s="29"/>
      <c r="AC160" s="33"/>
      <c r="AD160" s="29"/>
      <c r="AE160" s="29"/>
      <c r="AF160" s="29"/>
      <c r="AG160" s="29"/>
      <c r="AH160" s="29"/>
      <c r="AI160" s="29"/>
    </row>
    <row r="161" spans="1:35" ht="15.75" customHeight="1">
      <c r="A161" s="29"/>
      <c r="B161" s="29"/>
      <c r="C161" s="29"/>
      <c r="D161" s="30"/>
      <c r="E161" s="31"/>
      <c r="F161" s="29"/>
      <c r="G161" s="29"/>
      <c r="H161" s="31"/>
      <c r="I161" s="29"/>
      <c r="J161" s="29"/>
      <c r="K161" s="29"/>
      <c r="L161" s="29"/>
      <c r="M161" s="32"/>
      <c r="N161" s="29"/>
      <c r="O161" s="29"/>
      <c r="P161" s="29"/>
      <c r="Q161" s="29"/>
      <c r="R161" s="29"/>
      <c r="S161" s="29"/>
      <c r="T161" s="29"/>
      <c r="U161" s="29"/>
      <c r="V161" s="29"/>
      <c r="W161" s="29"/>
      <c r="X161" s="29"/>
      <c r="Y161" s="29"/>
      <c r="Z161" s="29"/>
      <c r="AA161" s="29"/>
      <c r="AB161" s="29"/>
      <c r="AC161" s="33"/>
      <c r="AD161" s="29"/>
      <c r="AE161" s="29"/>
      <c r="AF161" s="29"/>
      <c r="AG161" s="29"/>
      <c r="AH161" s="29"/>
      <c r="AI161" s="29"/>
    </row>
    <row r="162" spans="1:35" ht="15.75" customHeight="1">
      <c r="A162" s="29"/>
      <c r="B162" s="29"/>
      <c r="C162" s="29"/>
      <c r="D162" s="30"/>
      <c r="E162" s="31"/>
      <c r="F162" s="29"/>
      <c r="G162" s="29"/>
      <c r="H162" s="31"/>
      <c r="I162" s="29"/>
      <c r="J162" s="29"/>
      <c r="K162" s="29"/>
      <c r="L162" s="29"/>
      <c r="M162" s="32"/>
      <c r="N162" s="29"/>
      <c r="O162" s="29"/>
      <c r="P162" s="29"/>
      <c r="Q162" s="29"/>
      <c r="R162" s="29"/>
      <c r="S162" s="29"/>
      <c r="T162" s="29"/>
      <c r="U162" s="29"/>
      <c r="V162" s="29"/>
      <c r="W162" s="29"/>
      <c r="X162" s="29"/>
      <c r="Y162" s="29"/>
      <c r="Z162" s="29"/>
      <c r="AA162" s="29"/>
      <c r="AB162" s="29"/>
      <c r="AC162" s="33"/>
      <c r="AD162" s="29"/>
      <c r="AE162" s="29"/>
      <c r="AF162" s="29"/>
      <c r="AG162" s="29"/>
      <c r="AH162" s="29"/>
      <c r="AI162" s="29"/>
    </row>
    <row r="163" spans="1:35" ht="15.75" customHeight="1">
      <c r="A163" s="29"/>
      <c r="B163" s="29"/>
      <c r="C163" s="29"/>
      <c r="D163" s="30"/>
      <c r="E163" s="31"/>
      <c r="F163" s="29"/>
      <c r="G163" s="29"/>
      <c r="H163" s="31"/>
      <c r="I163" s="29"/>
      <c r="J163" s="29"/>
      <c r="K163" s="29"/>
      <c r="L163" s="29"/>
      <c r="M163" s="32"/>
      <c r="N163" s="29"/>
      <c r="O163" s="29"/>
      <c r="P163" s="29"/>
      <c r="Q163" s="29"/>
      <c r="R163" s="29"/>
      <c r="S163" s="29"/>
      <c r="T163" s="29"/>
      <c r="U163" s="29"/>
      <c r="V163" s="29"/>
      <c r="W163" s="29"/>
      <c r="X163" s="29"/>
      <c r="Y163" s="29"/>
      <c r="Z163" s="29"/>
      <c r="AA163" s="29"/>
      <c r="AB163" s="29"/>
      <c r="AC163" s="33"/>
      <c r="AD163" s="29"/>
      <c r="AE163" s="29"/>
      <c r="AF163" s="29"/>
      <c r="AG163" s="29"/>
      <c r="AH163" s="29"/>
      <c r="AI163" s="29"/>
    </row>
    <row r="164" spans="1:35" ht="15.75" customHeight="1">
      <c r="A164" s="29"/>
      <c r="B164" s="29"/>
      <c r="C164" s="29"/>
      <c r="D164" s="30"/>
      <c r="E164" s="31"/>
      <c r="F164" s="29"/>
      <c r="G164" s="29"/>
      <c r="H164" s="31"/>
      <c r="I164" s="29"/>
      <c r="J164" s="29"/>
      <c r="K164" s="29"/>
      <c r="L164" s="29"/>
      <c r="M164" s="32"/>
      <c r="N164" s="29"/>
      <c r="O164" s="29"/>
      <c r="P164" s="29"/>
      <c r="Q164" s="29"/>
      <c r="R164" s="29"/>
      <c r="S164" s="29"/>
      <c r="T164" s="29"/>
      <c r="U164" s="29"/>
      <c r="V164" s="29"/>
      <c r="W164" s="29"/>
      <c r="X164" s="29"/>
      <c r="Y164" s="29"/>
      <c r="Z164" s="29"/>
      <c r="AA164" s="29"/>
      <c r="AB164" s="29"/>
      <c r="AC164" s="33"/>
      <c r="AD164" s="29"/>
      <c r="AE164" s="29"/>
      <c r="AF164" s="29"/>
      <c r="AG164" s="29"/>
      <c r="AH164" s="29"/>
      <c r="AI164" s="29"/>
    </row>
    <row r="165" spans="1:35" ht="15.75" customHeight="1">
      <c r="A165" s="29"/>
      <c r="B165" s="29"/>
      <c r="C165" s="29"/>
      <c r="D165" s="30"/>
      <c r="E165" s="31"/>
      <c r="F165" s="29"/>
      <c r="G165" s="29"/>
      <c r="H165" s="31"/>
      <c r="I165" s="29"/>
      <c r="J165" s="29"/>
      <c r="K165" s="29"/>
      <c r="L165" s="29"/>
      <c r="M165" s="32"/>
      <c r="N165" s="29"/>
      <c r="O165" s="29"/>
      <c r="P165" s="29"/>
      <c r="Q165" s="29"/>
      <c r="R165" s="29"/>
      <c r="S165" s="29"/>
      <c r="T165" s="29"/>
      <c r="U165" s="29"/>
      <c r="V165" s="29"/>
      <c r="W165" s="29"/>
      <c r="X165" s="29"/>
      <c r="Y165" s="29"/>
      <c r="Z165" s="29"/>
      <c r="AA165" s="29"/>
      <c r="AB165" s="29"/>
      <c r="AC165" s="33"/>
      <c r="AD165" s="29"/>
      <c r="AE165" s="29"/>
      <c r="AF165" s="29"/>
      <c r="AG165" s="29"/>
      <c r="AH165" s="29"/>
      <c r="AI165" s="29"/>
    </row>
    <row r="166" spans="1:35" ht="15.75" customHeight="1">
      <c r="A166" s="29"/>
      <c r="B166" s="29"/>
      <c r="C166" s="29"/>
      <c r="D166" s="30"/>
      <c r="E166" s="31"/>
      <c r="F166" s="29"/>
      <c r="G166" s="29"/>
      <c r="H166" s="31"/>
      <c r="I166" s="29"/>
      <c r="J166" s="29"/>
      <c r="K166" s="29"/>
      <c r="L166" s="29"/>
      <c r="M166" s="32"/>
      <c r="N166" s="29"/>
      <c r="O166" s="29"/>
      <c r="P166" s="29"/>
      <c r="Q166" s="29"/>
      <c r="R166" s="29"/>
      <c r="S166" s="29"/>
      <c r="T166" s="29"/>
      <c r="U166" s="29"/>
      <c r="V166" s="29"/>
      <c r="W166" s="29"/>
      <c r="X166" s="29"/>
      <c r="Y166" s="29"/>
      <c r="Z166" s="29"/>
      <c r="AA166" s="29"/>
      <c r="AB166" s="29"/>
      <c r="AC166" s="33"/>
      <c r="AD166" s="29"/>
      <c r="AE166" s="29"/>
      <c r="AF166" s="29"/>
      <c r="AG166" s="29"/>
      <c r="AH166" s="29"/>
      <c r="AI166" s="29"/>
    </row>
    <row r="167" spans="1:35" ht="15.75" customHeight="1">
      <c r="A167" s="29"/>
      <c r="B167" s="29"/>
      <c r="C167" s="29"/>
      <c r="D167" s="30"/>
      <c r="E167" s="31"/>
      <c r="F167" s="29"/>
      <c r="G167" s="29"/>
      <c r="H167" s="31"/>
      <c r="I167" s="29"/>
      <c r="J167" s="29"/>
      <c r="K167" s="29"/>
      <c r="L167" s="29"/>
      <c r="M167" s="32"/>
      <c r="N167" s="29"/>
      <c r="O167" s="29"/>
      <c r="P167" s="29"/>
      <c r="Q167" s="29"/>
      <c r="R167" s="29"/>
      <c r="S167" s="29"/>
      <c r="T167" s="29"/>
      <c r="U167" s="29"/>
      <c r="V167" s="29"/>
      <c r="W167" s="29"/>
      <c r="X167" s="29"/>
      <c r="Y167" s="29"/>
      <c r="Z167" s="29"/>
      <c r="AA167" s="29"/>
      <c r="AB167" s="29"/>
      <c r="AC167" s="33"/>
      <c r="AD167" s="29"/>
      <c r="AE167" s="29"/>
      <c r="AF167" s="29"/>
      <c r="AG167" s="29"/>
      <c r="AH167" s="29"/>
      <c r="AI167" s="29"/>
    </row>
    <row r="168" spans="1:35" ht="15.75" customHeight="1">
      <c r="A168" s="29"/>
      <c r="B168" s="29"/>
      <c r="C168" s="29"/>
      <c r="D168" s="30"/>
      <c r="E168" s="31"/>
      <c r="F168" s="29"/>
      <c r="G168" s="29"/>
      <c r="H168" s="31"/>
      <c r="I168" s="29"/>
      <c r="J168" s="29"/>
      <c r="K168" s="29"/>
      <c r="L168" s="29"/>
      <c r="M168" s="32"/>
      <c r="N168" s="29"/>
      <c r="O168" s="29"/>
      <c r="P168" s="29"/>
      <c r="Q168" s="29"/>
      <c r="R168" s="29"/>
      <c r="S168" s="29"/>
      <c r="T168" s="29"/>
      <c r="U168" s="29"/>
      <c r="V168" s="29"/>
      <c r="W168" s="29"/>
      <c r="X168" s="29"/>
      <c r="Y168" s="29"/>
      <c r="Z168" s="29"/>
      <c r="AA168" s="29"/>
      <c r="AB168" s="29"/>
      <c r="AC168" s="33"/>
      <c r="AD168" s="29"/>
      <c r="AE168" s="29"/>
      <c r="AF168" s="29"/>
      <c r="AG168" s="29"/>
      <c r="AH168" s="29"/>
      <c r="AI168" s="29"/>
    </row>
    <row r="169" spans="1:35" ht="15.75" customHeight="1">
      <c r="A169" s="29"/>
      <c r="B169" s="29"/>
      <c r="C169" s="29"/>
      <c r="D169" s="30"/>
      <c r="E169" s="31"/>
      <c r="F169" s="29"/>
      <c r="G169" s="29"/>
      <c r="H169" s="31"/>
      <c r="I169" s="29"/>
      <c r="J169" s="29"/>
      <c r="K169" s="29"/>
      <c r="L169" s="29"/>
      <c r="M169" s="32"/>
      <c r="N169" s="29"/>
      <c r="O169" s="29"/>
      <c r="P169" s="29"/>
      <c r="Q169" s="29"/>
      <c r="R169" s="29"/>
      <c r="S169" s="29"/>
      <c r="T169" s="29"/>
      <c r="U169" s="29"/>
      <c r="V169" s="29"/>
      <c r="W169" s="29"/>
      <c r="X169" s="29"/>
      <c r="Y169" s="29"/>
      <c r="Z169" s="29"/>
      <c r="AA169" s="29"/>
      <c r="AB169" s="29"/>
      <c r="AC169" s="33"/>
      <c r="AD169" s="29"/>
      <c r="AE169" s="29"/>
      <c r="AF169" s="29"/>
      <c r="AG169" s="29"/>
      <c r="AH169" s="29"/>
      <c r="AI169" s="29"/>
    </row>
    <row r="170" spans="1:35" ht="15.75" customHeight="1">
      <c r="A170" s="29"/>
      <c r="B170" s="29"/>
      <c r="C170" s="29"/>
      <c r="D170" s="30"/>
      <c r="E170" s="31"/>
      <c r="F170" s="29"/>
      <c r="G170" s="29"/>
      <c r="H170" s="31"/>
      <c r="I170" s="29"/>
      <c r="J170" s="29"/>
      <c r="K170" s="29"/>
      <c r="L170" s="29"/>
      <c r="M170" s="32"/>
      <c r="N170" s="29"/>
      <c r="O170" s="29"/>
      <c r="P170" s="29"/>
      <c r="Q170" s="29"/>
      <c r="R170" s="29"/>
      <c r="S170" s="29"/>
      <c r="T170" s="29"/>
      <c r="U170" s="29"/>
      <c r="V170" s="29"/>
      <c r="W170" s="29"/>
      <c r="X170" s="29"/>
      <c r="Y170" s="29"/>
      <c r="Z170" s="29"/>
      <c r="AA170" s="29"/>
      <c r="AB170" s="29"/>
      <c r="AC170" s="33"/>
      <c r="AD170" s="29"/>
      <c r="AE170" s="29"/>
      <c r="AF170" s="29"/>
      <c r="AG170" s="29"/>
      <c r="AH170" s="29"/>
      <c r="AI170" s="29"/>
    </row>
    <row r="171" spans="1:35" ht="15.75" customHeight="1">
      <c r="A171" s="29"/>
      <c r="B171" s="29"/>
      <c r="C171" s="29"/>
      <c r="D171" s="30"/>
      <c r="E171" s="31"/>
      <c r="F171" s="29"/>
      <c r="G171" s="29"/>
      <c r="H171" s="31"/>
      <c r="I171" s="29"/>
      <c r="J171" s="29"/>
      <c r="K171" s="29"/>
      <c r="L171" s="29"/>
      <c r="M171" s="32"/>
      <c r="N171" s="29"/>
      <c r="O171" s="29"/>
      <c r="P171" s="29"/>
      <c r="Q171" s="29"/>
      <c r="R171" s="29"/>
      <c r="S171" s="29"/>
      <c r="T171" s="29"/>
      <c r="U171" s="29"/>
      <c r="V171" s="29"/>
      <c r="W171" s="29"/>
      <c r="X171" s="29"/>
      <c r="Y171" s="29"/>
      <c r="Z171" s="29"/>
      <c r="AA171" s="29"/>
      <c r="AB171" s="29"/>
      <c r="AC171" s="33"/>
      <c r="AD171" s="29"/>
      <c r="AE171" s="29"/>
      <c r="AF171" s="29"/>
      <c r="AG171" s="29"/>
      <c r="AH171" s="29"/>
      <c r="AI171" s="29"/>
    </row>
    <row r="172" spans="1:35" ht="15.75" customHeight="1">
      <c r="A172" s="29"/>
      <c r="B172" s="29"/>
      <c r="C172" s="29"/>
      <c r="D172" s="30"/>
      <c r="E172" s="31"/>
      <c r="F172" s="29"/>
      <c r="G172" s="29"/>
      <c r="H172" s="31"/>
      <c r="I172" s="29"/>
      <c r="J172" s="29"/>
      <c r="K172" s="29"/>
      <c r="L172" s="29"/>
      <c r="M172" s="32"/>
      <c r="N172" s="29"/>
      <c r="O172" s="29"/>
      <c r="P172" s="29"/>
      <c r="Q172" s="29"/>
      <c r="R172" s="29"/>
      <c r="S172" s="29"/>
      <c r="T172" s="29"/>
      <c r="U172" s="29"/>
      <c r="V172" s="29"/>
      <c r="W172" s="29"/>
      <c r="X172" s="29"/>
      <c r="Y172" s="29"/>
      <c r="Z172" s="29"/>
      <c r="AA172" s="29"/>
      <c r="AB172" s="29"/>
      <c r="AC172" s="33"/>
      <c r="AD172" s="29"/>
      <c r="AE172" s="29"/>
      <c r="AF172" s="29"/>
      <c r="AG172" s="29"/>
      <c r="AH172" s="29"/>
      <c r="AI172" s="29"/>
    </row>
    <row r="173" spans="1:35" ht="15.75" customHeight="1">
      <c r="A173" s="29"/>
      <c r="B173" s="29"/>
      <c r="C173" s="29"/>
      <c r="D173" s="30"/>
      <c r="E173" s="31"/>
      <c r="F173" s="29"/>
      <c r="G173" s="29"/>
      <c r="H173" s="31"/>
      <c r="I173" s="29"/>
      <c r="J173" s="29"/>
      <c r="K173" s="29"/>
      <c r="L173" s="29"/>
      <c r="M173" s="32"/>
      <c r="N173" s="29"/>
      <c r="O173" s="29"/>
      <c r="P173" s="29"/>
      <c r="Q173" s="29"/>
      <c r="R173" s="29"/>
      <c r="S173" s="29"/>
      <c r="T173" s="29"/>
      <c r="U173" s="29"/>
      <c r="V173" s="29"/>
      <c r="W173" s="29"/>
      <c r="X173" s="29"/>
      <c r="Y173" s="29"/>
      <c r="Z173" s="29"/>
      <c r="AA173" s="29"/>
      <c r="AB173" s="29"/>
      <c r="AC173" s="33"/>
      <c r="AD173" s="29"/>
      <c r="AE173" s="29"/>
      <c r="AF173" s="29"/>
      <c r="AG173" s="29"/>
      <c r="AH173" s="29"/>
      <c r="AI173" s="29"/>
    </row>
    <row r="174" spans="1:35" ht="15.75" customHeight="1">
      <c r="A174" s="29"/>
      <c r="B174" s="29"/>
      <c r="C174" s="29"/>
      <c r="D174" s="30"/>
      <c r="E174" s="31"/>
      <c r="F174" s="29"/>
      <c r="G174" s="29"/>
      <c r="H174" s="31"/>
      <c r="I174" s="29"/>
      <c r="J174" s="29"/>
      <c r="K174" s="29"/>
      <c r="L174" s="29"/>
      <c r="M174" s="32"/>
      <c r="N174" s="29"/>
      <c r="O174" s="29"/>
      <c r="P174" s="29"/>
      <c r="Q174" s="29"/>
      <c r="R174" s="29"/>
      <c r="S174" s="29"/>
      <c r="T174" s="29"/>
      <c r="U174" s="29"/>
      <c r="V174" s="29"/>
      <c r="W174" s="29"/>
      <c r="X174" s="29"/>
      <c r="Y174" s="29"/>
      <c r="Z174" s="29"/>
      <c r="AA174" s="29"/>
      <c r="AB174" s="29"/>
      <c r="AC174" s="33"/>
      <c r="AD174" s="29"/>
      <c r="AE174" s="29"/>
      <c r="AF174" s="29"/>
      <c r="AG174" s="29"/>
      <c r="AH174" s="29"/>
      <c r="AI174" s="29"/>
    </row>
    <row r="175" spans="1:35" ht="15.75" customHeight="1">
      <c r="A175" s="29"/>
      <c r="B175" s="29"/>
      <c r="C175" s="29"/>
      <c r="D175" s="30"/>
      <c r="E175" s="31"/>
      <c r="F175" s="29"/>
      <c r="G175" s="29"/>
      <c r="H175" s="31"/>
      <c r="I175" s="29"/>
      <c r="J175" s="29"/>
      <c r="K175" s="29"/>
      <c r="L175" s="29"/>
      <c r="M175" s="32"/>
      <c r="N175" s="29"/>
      <c r="O175" s="29"/>
      <c r="P175" s="29"/>
      <c r="Q175" s="29"/>
      <c r="R175" s="29"/>
      <c r="S175" s="29"/>
      <c r="T175" s="29"/>
      <c r="U175" s="29"/>
      <c r="V175" s="29"/>
      <c r="W175" s="29"/>
      <c r="X175" s="29"/>
      <c r="Y175" s="29"/>
      <c r="Z175" s="29"/>
      <c r="AA175" s="29"/>
      <c r="AB175" s="29"/>
      <c r="AC175" s="33"/>
      <c r="AD175" s="29"/>
      <c r="AE175" s="29"/>
      <c r="AF175" s="29"/>
      <c r="AG175" s="29"/>
      <c r="AH175" s="29"/>
      <c r="AI175" s="29"/>
    </row>
    <row r="176" spans="1:35" ht="15.75" customHeight="1">
      <c r="A176" s="29"/>
      <c r="B176" s="29"/>
      <c r="C176" s="29"/>
      <c r="D176" s="30"/>
      <c r="E176" s="31"/>
      <c r="F176" s="29"/>
      <c r="G176" s="29"/>
      <c r="H176" s="31"/>
      <c r="I176" s="29"/>
      <c r="J176" s="29"/>
      <c r="K176" s="29"/>
      <c r="L176" s="29"/>
      <c r="M176" s="32"/>
      <c r="N176" s="29"/>
      <c r="O176" s="29"/>
      <c r="P176" s="29"/>
      <c r="Q176" s="29"/>
      <c r="R176" s="29"/>
      <c r="S176" s="29"/>
      <c r="T176" s="29"/>
      <c r="U176" s="29"/>
      <c r="V176" s="29"/>
      <c r="W176" s="29"/>
      <c r="X176" s="29"/>
      <c r="Y176" s="29"/>
      <c r="Z176" s="29"/>
      <c r="AA176" s="29"/>
      <c r="AB176" s="29"/>
      <c r="AC176" s="33"/>
      <c r="AD176" s="29"/>
      <c r="AE176" s="29"/>
      <c r="AF176" s="29"/>
      <c r="AG176" s="29"/>
      <c r="AH176" s="29"/>
      <c r="AI176" s="29"/>
    </row>
    <row r="177" spans="1:35" ht="15.75" customHeight="1">
      <c r="A177" s="29"/>
      <c r="B177" s="29"/>
      <c r="C177" s="29"/>
      <c r="D177" s="30"/>
      <c r="E177" s="31"/>
      <c r="F177" s="29"/>
      <c r="G177" s="29"/>
      <c r="H177" s="31"/>
      <c r="I177" s="29"/>
      <c r="J177" s="29"/>
      <c r="K177" s="29"/>
      <c r="L177" s="29"/>
      <c r="M177" s="32"/>
      <c r="N177" s="29"/>
      <c r="O177" s="29"/>
      <c r="P177" s="29"/>
      <c r="Q177" s="29"/>
      <c r="R177" s="29"/>
      <c r="S177" s="29"/>
      <c r="T177" s="29"/>
      <c r="U177" s="29"/>
      <c r="V177" s="29"/>
      <c r="W177" s="29"/>
      <c r="X177" s="29"/>
      <c r="Y177" s="29"/>
      <c r="Z177" s="29"/>
      <c r="AA177" s="29"/>
      <c r="AB177" s="29"/>
      <c r="AC177" s="33"/>
      <c r="AD177" s="29"/>
      <c r="AE177" s="29"/>
      <c r="AF177" s="29"/>
      <c r="AG177" s="29"/>
      <c r="AH177" s="29"/>
      <c r="AI177" s="29"/>
    </row>
    <row r="178" spans="1:35" ht="15.75" customHeight="1">
      <c r="A178" s="29"/>
      <c r="B178" s="29"/>
      <c r="C178" s="29"/>
      <c r="D178" s="30"/>
      <c r="E178" s="31"/>
      <c r="F178" s="29"/>
      <c r="G178" s="29"/>
      <c r="H178" s="31"/>
      <c r="I178" s="29"/>
      <c r="J178" s="29"/>
      <c r="K178" s="29"/>
      <c r="L178" s="29"/>
      <c r="M178" s="32"/>
      <c r="N178" s="29"/>
      <c r="O178" s="29"/>
      <c r="P178" s="29"/>
      <c r="Q178" s="29"/>
      <c r="R178" s="29"/>
      <c r="S178" s="29"/>
      <c r="T178" s="29"/>
      <c r="U178" s="29"/>
      <c r="V178" s="29"/>
      <c r="W178" s="29"/>
      <c r="X178" s="29"/>
      <c r="Y178" s="29"/>
      <c r="Z178" s="29"/>
      <c r="AA178" s="29"/>
      <c r="AB178" s="29"/>
      <c r="AC178" s="33"/>
      <c r="AD178" s="29"/>
      <c r="AE178" s="29"/>
      <c r="AF178" s="29"/>
      <c r="AG178" s="29"/>
      <c r="AH178" s="29"/>
      <c r="AI178" s="29"/>
    </row>
    <row r="179" spans="1:35" ht="15.75" customHeight="1">
      <c r="A179" s="29"/>
      <c r="B179" s="29"/>
      <c r="C179" s="29"/>
      <c r="D179" s="30"/>
      <c r="E179" s="31"/>
      <c r="F179" s="29"/>
      <c r="G179" s="29"/>
      <c r="H179" s="31"/>
      <c r="I179" s="29"/>
      <c r="J179" s="29"/>
      <c r="K179" s="29"/>
      <c r="L179" s="29"/>
      <c r="M179" s="32"/>
      <c r="N179" s="29"/>
      <c r="O179" s="29"/>
      <c r="P179" s="29"/>
      <c r="Q179" s="29"/>
      <c r="R179" s="29"/>
      <c r="S179" s="29"/>
      <c r="T179" s="29"/>
      <c r="U179" s="29"/>
      <c r="V179" s="29"/>
      <c r="W179" s="29"/>
      <c r="X179" s="29"/>
      <c r="Y179" s="29"/>
      <c r="Z179" s="29"/>
      <c r="AA179" s="29"/>
      <c r="AB179" s="29"/>
      <c r="AC179" s="33"/>
      <c r="AD179" s="29"/>
      <c r="AE179" s="29"/>
      <c r="AF179" s="29"/>
      <c r="AG179" s="29"/>
      <c r="AH179" s="29"/>
      <c r="AI179" s="29"/>
    </row>
    <row r="180" spans="1:35" ht="15.75" customHeight="1">
      <c r="A180" s="29"/>
      <c r="B180" s="29"/>
      <c r="C180" s="29"/>
      <c r="D180" s="30"/>
      <c r="E180" s="31"/>
      <c r="F180" s="29"/>
      <c r="G180" s="29"/>
      <c r="H180" s="31"/>
      <c r="I180" s="29"/>
      <c r="J180" s="29"/>
      <c r="K180" s="29"/>
      <c r="L180" s="29"/>
      <c r="M180" s="32"/>
      <c r="N180" s="29"/>
      <c r="O180" s="29"/>
      <c r="P180" s="29"/>
      <c r="Q180" s="29"/>
      <c r="R180" s="29"/>
      <c r="S180" s="29"/>
      <c r="T180" s="29"/>
      <c r="U180" s="29"/>
      <c r="V180" s="29"/>
      <c r="W180" s="29"/>
      <c r="X180" s="29"/>
      <c r="Y180" s="29"/>
      <c r="Z180" s="29"/>
      <c r="AA180" s="29"/>
      <c r="AB180" s="29"/>
      <c r="AC180" s="33"/>
      <c r="AD180" s="29"/>
      <c r="AE180" s="29"/>
      <c r="AF180" s="29"/>
      <c r="AG180" s="29"/>
      <c r="AH180" s="29"/>
      <c r="AI180" s="29"/>
    </row>
    <row r="181" spans="1:35" ht="15.75" customHeight="1">
      <c r="A181" s="29"/>
      <c r="B181" s="29"/>
      <c r="C181" s="29"/>
      <c r="D181" s="30"/>
      <c r="E181" s="31"/>
      <c r="F181" s="29"/>
      <c r="G181" s="29"/>
      <c r="H181" s="31"/>
      <c r="I181" s="29"/>
      <c r="J181" s="29"/>
      <c r="K181" s="29"/>
      <c r="L181" s="29"/>
      <c r="M181" s="32"/>
      <c r="N181" s="29"/>
      <c r="O181" s="29"/>
      <c r="P181" s="29"/>
      <c r="Q181" s="29"/>
      <c r="R181" s="29"/>
      <c r="S181" s="29"/>
      <c r="T181" s="29"/>
      <c r="U181" s="29"/>
      <c r="V181" s="29"/>
      <c r="W181" s="29"/>
      <c r="X181" s="29"/>
      <c r="Y181" s="29"/>
      <c r="Z181" s="29"/>
      <c r="AA181" s="29"/>
      <c r="AB181" s="29"/>
      <c r="AC181" s="33"/>
      <c r="AD181" s="29"/>
      <c r="AE181" s="29"/>
      <c r="AF181" s="29"/>
      <c r="AG181" s="29"/>
      <c r="AH181" s="29"/>
      <c r="AI181" s="29"/>
    </row>
    <row r="182" spans="1:35" ht="15.75" customHeight="1">
      <c r="A182" s="29"/>
      <c r="B182" s="29"/>
      <c r="C182" s="29"/>
      <c r="D182" s="30"/>
      <c r="E182" s="31"/>
      <c r="F182" s="29"/>
      <c r="G182" s="29"/>
      <c r="H182" s="31"/>
      <c r="I182" s="29"/>
      <c r="J182" s="29"/>
      <c r="K182" s="29"/>
      <c r="L182" s="29"/>
      <c r="M182" s="32"/>
      <c r="N182" s="29"/>
      <c r="O182" s="29"/>
      <c r="P182" s="29"/>
      <c r="Q182" s="29"/>
      <c r="R182" s="29"/>
      <c r="S182" s="29"/>
      <c r="T182" s="29"/>
      <c r="U182" s="29"/>
      <c r="V182" s="29"/>
      <c r="W182" s="29"/>
      <c r="X182" s="29"/>
      <c r="Y182" s="29"/>
      <c r="Z182" s="29"/>
      <c r="AA182" s="29"/>
      <c r="AB182" s="29"/>
      <c r="AC182" s="33"/>
      <c r="AD182" s="29"/>
      <c r="AE182" s="29"/>
      <c r="AF182" s="29"/>
      <c r="AG182" s="29"/>
      <c r="AH182" s="29"/>
      <c r="AI182" s="29"/>
    </row>
    <row r="183" spans="1:35" ht="15.75" customHeight="1">
      <c r="A183" s="29"/>
      <c r="B183" s="29"/>
      <c r="C183" s="29"/>
      <c r="D183" s="30"/>
      <c r="E183" s="31"/>
      <c r="F183" s="29"/>
      <c r="G183" s="29"/>
      <c r="H183" s="31"/>
      <c r="I183" s="29"/>
      <c r="J183" s="29"/>
      <c r="K183" s="29"/>
      <c r="L183" s="29"/>
      <c r="M183" s="32"/>
      <c r="N183" s="29"/>
      <c r="O183" s="29"/>
      <c r="P183" s="29"/>
      <c r="Q183" s="29"/>
      <c r="R183" s="29"/>
      <c r="S183" s="29"/>
      <c r="T183" s="29"/>
      <c r="U183" s="29"/>
      <c r="V183" s="29"/>
      <c r="W183" s="29"/>
      <c r="X183" s="29"/>
      <c r="Y183" s="29"/>
      <c r="Z183" s="29"/>
      <c r="AA183" s="29"/>
      <c r="AB183" s="29"/>
      <c r="AC183" s="33"/>
      <c r="AD183" s="29"/>
      <c r="AE183" s="29"/>
      <c r="AF183" s="29"/>
      <c r="AG183" s="29"/>
      <c r="AH183" s="29"/>
      <c r="AI183" s="29"/>
    </row>
    <row r="184" spans="1:35" ht="15.75" customHeight="1">
      <c r="A184" s="29"/>
      <c r="B184" s="29"/>
      <c r="C184" s="29"/>
      <c r="D184" s="30"/>
      <c r="E184" s="31"/>
      <c r="F184" s="29"/>
      <c r="G184" s="29"/>
      <c r="H184" s="31"/>
      <c r="I184" s="29"/>
      <c r="J184" s="29"/>
      <c r="K184" s="29"/>
      <c r="L184" s="29"/>
      <c r="M184" s="32"/>
      <c r="N184" s="29"/>
      <c r="O184" s="29"/>
      <c r="P184" s="29"/>
      <c r="Q184" s="29"/>
      <c r="R184" s="29"/>
      <c r="S184" s="29"/>
      <c r="T184" s="29"/>
      <c r="U184" s="29"/>
      <c r="V184" s="29"/>
      <c r="W184" s="29"/>
      <c r="X184" s="29"/>
      <c r="Y184" s="29"/>
      <c r="Z184" s="29"/>
      <c r="AA184" s="29"/>
      <c r="AB184" s="29"/>
      <c r="AC184" s="33"/>
      <c r="AD184" s="29"/>
      <c r="AE184" s="29"/>
      <c r="AF184" s="29"/>
      <c r="AG184" s="29"/>
      <c r="AH184" s="29"/>
      <c r="AI184" s="29"/>
    </row>
    <row r="185" spans="1:35" ht="15.75" customHeight="1">
      <c r="A185" s="29"/>
      <c r="B185" s="29"/>
      <c r="C185" s="29"/>
      <c r="D185" s="30"/>
      <c r="E185" s="31"/>
      <c r="F185" s="29"/>
      <c r="G185" s="29"/>
      <c r="H185" s="31"/>
      <c r="I185" s="29"/>
      <c r="J185" s="29"/>
      <c r="K185" s="29"/>
      <c r="L185" s="29"/>
      <c r="M185" s="32"/>
      <c r="N185" s="29"/>
      <c r="O185" s="29"/>
      <c r="P185" s="29"/>
      <c r="Q185" s="29"/>
      <c r="R185" s="29"/>
      <c r="S185" s="29"/>
      <c r="T185" s="29"/>
      <c r="U185" s="29"/>
      <c r="V185" s="29"/>
      <c r="W185" s="29"/>
      <c r="X185" s="29"/>
      <c r="Y185" s="29"/>
      <c r="Z185" s="29"/>
      <c r="AA185" s="29"/>
      <c r="AB185" s="29"/>
      <c r="AC185" s="33"/>
      <c r="AD185" s="29"/>
      <c r="AE185" s="29"/>
      <c r="AF185" s="29"/>
      <c r="AG185" s="29"/>
      <c r="AH185" s="29"/>
      <c r="AI185" s="29"/>
    </row>
    <row r="186" spans="1:35" ht="15.75" customHeight="1">
      <c r="A186" s="29"/>
      <c r="B186" s="29"/>
      <c r="C186" s="29"/>
      <c r="D186" s="30"/>
      <c r="E186" s="31"/>
      <c r="F186" s="29"/>
      <c r="G186" s="29"/>
      <c r="H186" s="31"/>
      <c r="I186" s="29"/>
      <c r="J186" s="29"/>
      <c r="K186" s="29"/>
      <c r="L186" s="29"/>
      <c r="M186" s="32"/>
      <c r="N186" s="29"/>
      <c r="O186" s="29"/>
      <c r="P186" s="29"/>
      <c r="Q186" s="29"/>
      <c r="R186" s="29"/>
      <c r="S186" s="29"/>
      <c r="T186" s="29"/>
      <c r="U186" s="29"/>
      <c r="V186" s="29"/>
      <c r="W186" s="29"/>
      <c r="X186" s="29"/>
      <c r="Y186" s="29"/>
      <c r="Z186" s="29"/>
      <c r="AA186" s="29"/>
      <c r="AB186" s="29"/>
      <c r="AC186" s="33"/>
      <c r="AD186" s="29"/>
      <c r="AE186" s="29"/>
      <c r="AF186" s="29"/>
      <c r="AG186" s="29"/>
      <c r="AH186" s="29"/>
      <c r="AI186" s="29"/>
    </row>
    <row r="187" spans="1:35" ht="15.75" customHeight="1">
      <c r="A187" s="29"/>
      <c r="B187" s="29"/>
      <c r="C187" s="29"/>
      <c r="D187" s="30"/>
      <c r="E187" s="31"/>
      <c r="F187" s="29"/>
      <c r="G187" s="29"/>
      <c r="H187" s="31"/>
      <c r="I187" s="29"/>
      <c r="J187" s="29"/>
      <c r="K187" s="29"/>
      <c r="L187" s="29"/>
      <c r="M187" s="32"/>
      <c r="N187" s="29"/>
      <c r="O187" s="29"/>
      <c r="P187" s="29"/>
      <c r="Q187" s="29"/>
      <c r="R187" s="29"/>
      <c r="S187" s="29"/>
      <c r="T187" s="29"/>
      <c r="U187" s="29"/>
      <c r="V187" s="29"/>
      <c r="W187" s="29"/>
      <c r="X187" s="29"/>
      <c r="Y187" s="29"/>
      <c r="Z187" s="29"/>
      <c r="AA187" s="29"/>
      <c r="AB187" s="29"/>
      <c r="AC187" s="33"/>
      <c r="AD187" s="29"/>
      <c r="AE187" s="29"/>
      <c r="AF187" s="29"/>
      <c r="AG187" s="29"/>
      <c r="AH187" s="29"/>
      <c r="AI187" s="29"/>
    </row>
    <row r="188" spans="1:35" ht="15.75" customHeight="1">
      <c r="A188" s="29"/>
      <c r="B188" s="29"/>
      <c r="C188" s="29"/>
      <c r="D188" s="30"/>
      <c r="E188" s="31"/>
      <c r="F188" s="29"/>
      <c r="G188" s="29"/>
      <c r="H188" s="31"/>
      <c r="I188" s="29"/>
      <c r="J188" s="29"/>
      <c r="K188" s="29"/>
      <c r="L188" s="29"/>
      <c r="M188" s="32"/>
      <c r="N188" s="29"/>
      <c r="O188" s="29"/>
      <c r="P188" s="29"/>
      <c r="Q188" s="29"/>
      <c r="R188" s="29"/>
      <c r="S188" s="29"/>
      <c r="T188" s="29"/>
      <c r="U188" s="29"/>
      <c r="V188" s="29"/>
      <c r="W188" s="29"/>
      <c r="X188" s="29"/>
      <c r="Y188" s="29"/>
      <c r="Z188" s="29"/>
      <c r="AA188" s="29"/>
      <c r="AB188" s="29"/>
      <c r="AC188" s="33"/>
      <c r="AD188" s="29"/>
      <c r="AE188" s="29"/>
      <c r="AF188" s="29"/>
      <c r="AG188" s="29"/>
      <c r="AH188" s="29"/>
      <c r="AI188" s="29"/>
    </row>
    <row r="189" spans="1:35" ht="15.75" customHeight="1">
      <c r="A189" s="29"/>
      <c r="B189" s="29"/>
      <c r="C189" s="29"/>
      <c r="D189" s="30"/>
      <c r="E189" s="31"/>
      <c r="F189" s="29"/>
      <c r="G189" s="29"/>
      <c r="H189" s="31"/>
      <c r="I189" s="29"/>
      <c r="J189" s="29"/>
      <c r="K189" s="29"/>
      <c r="L189" s="29"/>
      <c r="M189" s="32"/>
      <c r="N189" s="29"/>
      <c r="O189" s="29"/>
      <c r="P189" s="29"/>
      <c r="Q189" s="29"/>
      <c r="R189" s="29"/>
      <c r="S189" s="29"/>
      <c r="T189" s="29"/>
      <c r="U189" s="29"/>
      <c r="V189" s="29"/>
      <c r="W189" s="29"/>
      <c r="X189" s="29"/>
      <c r="Y189" s="29"/>
      <c r="Z189" s="29"/>
      <c r="AA189" s="29"/>
      <c r="AB189" s="29"/>
      <c r="AC189" s="33"/>
      <c r="AD189" s="29"/>
      <c r="AE189" s="29"/>
      <c r="AF189" s="29"/>
      <c r="AG189" s="29"/>
      <c r="AH189" s="29"/>
      <c r="AI189" s="29"/>
    </row>
    <row r="190" spans="1:35" ht="15.75" customHeight="1">
      <c r="A190" s="29"/>
      <c r="B190" s="29"/>
      <c r="C190" s="29"/>
      <c r="D190" s="30"/>
      <c r="E190" s="31"/>
      <c r="F190" s="29"/>
      <c r="G190" s="29"/>
      <c r="H190" s="31"/>
      <c r="I190" s="29"/>
      <c r="J190" s="29"/>
      <c r="K190" s="29"/>
      <c r="L190" s="29"/>
      <c r="M190" s="32"/>
      <c r="N190" s="29"/>
      <c r="O190" s="29"/>
      <c r="P190" s="29"/>
      <c r="Q190" s="29"/>
      <c r="R190" s="29"/>
      <c r="S190" s="29"/>
      <c r="T190" s="29"/>
      <c r="U190" s="29"/>
      <c r="V190" s="29"/>
      <c r="W190" s="29"/>
      <c r="X190" s="29"/>
      <c r="Y190" s="29"/>
      <c r="Z190" s="29"/>
      <c r="AA190" s="29"/>
      <c r="AB190" s="29"/>
      <c r="AC190" s="33"/>
      <c r="AD190" s="29"/>
      <c r="AE190" s="29"/>
      <c r="AF190" s="29"/>
      <c r="AG190" s="29"/>
      <c r="AH190" s="29"/>
      <c r="AI190" s="29"/>
    </row>
    <row r="191" spans="1:35" ht="15.75" customHeight="1">
      <c r="A191" s="29"/>
      <c r="B191" s="29"/>
      <c r="C191" s="29"/>
      <c r="D191" s="30"/>
      <c r="E191" s="31"/>
      <c r="F191" s="29"/>
      <c r="G191" s="29"/>
      <c r="H191" s="31"/>
      <c r="I191" s="29"/>
      <c r="J191" s="29"/>
      <c r="K191" s="29"/>
      <c r="L191" s="29"/>
      <c r="M191" s="32"/>
      <c r="N191" s="29"/>
      <c r="O191" s="29"/>
      <c r="P191" s="29"/>
      <c r="Q191" s="29"/>
      <c r="R191" s="29"/>
      <c r="S191" s="29"/>
      <c r="T191" s="29"/>
      <c r="U191" s="29"/>
      <c r="V191" s="29"/>
      <c r="W191" s="29"/>
      <c r="X191" s="29"/>
      <c r="Y191" s="29"/>
      <c r="Z191" s="29"/>
      <c r="AA191" s="29"/>
      <c r="AB191" s="29"/>
      <c r="AC191" s="33"/>
      <c r="AD191" s="29"/>
      <c r="AE191" s="29"/>
      <c r="AF191" s="29"/>
      <c r="AG191" s="29"/>
      <c r="AH191" s="29"/>
      <c r="AI191" s="29"/>
    </row>
    <row r="192" spans="1:35" ht="15.75" customHeight="1">
      <c r="A192" s="29"/>
      <c r="B192" s="29"/>
      <c r="C192" s="29"/>
      <c r="D192" s="30"/>
      <c r="E192" s="31"/>
      <c r="F192" s="29"/>
      <c r="G192" s="29"/>
      <c r="H192" s="31"/>
      <c r="I192" s="29"/>
      <c r="J192" s="29"/>
      <c r="K192" s="29"/>
      <c r="L192" s="29"/>
      <c r="M192" s="32"/>
      <c r="N192" s="29"/>
      <c r="O192" s="29"/>
      <c r="P192" s="29"/>
      <c r="Q192" s="29"/>
      <c r="R192" s="29"/>
      <c r="S192" s="29"/>
      <c r="T192" s="29"/>
      <c r="U192" s="29"/>
      <c r="V192" s="29"/>
      <c r="W192" s="29"/>
      <c r="X192" s="29"/>
      <c r="Y192" s="29"/>
      <c r="Z192" s="29"/>
      <c r="AA192" s="29"/>
      <c r="AB192" s="29"/>
      <c r="AC192" s="33"/>
      <c r="AD192" s="29"/>
      <c r="AE192" s="29"/>
      <c r="AF192" s="29"/>
      <c r="AG192" s="29"/>
      <c r="AH192" s="29"/>
      <c r="AI192" s="29"/>
    </row>
    <row r="193" spans="1:35" ht="15.75" customHeight="1">
      <c r="A193" s="29"/>
      <c r="B193" s="29"/>
      <c r="C193" s="29"/>
      <c r="D193" s="30"/>
      <c r="E193" s="31"/>
      <c r="F193" s="29"/>
      <c r="G193" s="29"/>
      <c r="H193" s="31"/>
      <c r="I193" s="29"/>
      <c r="J193" s="29"/>
      <c r="K193" s="29"/>
      <c r="L193" s="29"/>
      <c r="M193" s="32"/>
      <c r="N193" s="29"/>
      <c r="O193" s="29"/>
      <c r="P193" s="29"/>
      <c r="Q193" s="29"/>
      <c r="R193" s="29"/>
      <c r="S193" s="29"/>
      <c r="T193" s="29"/>
      <c r="U193" s="29"/>
      <c r="V193" s="29"/>
      <c r="W193" s="29"/>
      <c r="X193" s="29"/>
      <c r="Y193" s="29"/>
      <c r="Z193" s="29"/>
      <c r="AA193" s="29"/>
      <c r="AB193" s="29"/>
      <c r="AC193" s="33"/>
      <c r="AD193" s="29"/>
      <c r="AE193" s="29"/>
      <c r="AF193" s="29"/>
      <c r="AG193" s="29"/>
      <c r="AH193" s="29"/>
      <c r="AI193" s="29"/>
    </row>
    <row r="194" spans="1:35" ht="15.75" customHeight="1">
      <c r="A194" s="29"/>
      <c r="B194" s="29"/>
      <c r="C194" s="29"/>
      <c r="D194" s="30"/>
      <c r="E194" s="31"/>
      <c r="F194" s="29"/>
      <c r="G194" s="29"/>
      <c r="H194" s="31"/>
      <c r="I194" s="29"/>
      <c r="J194" s="29"/>
      <c r="K194" s="29"/>
      <c r="L194" s="29"/>
      <c r="M194" s="32"/>
      <c r="N194" s="29"/>
      <c r="O194" s="29"/>
      <c r="P194" s="29"/>
      <c r="Q194" s="29"/>
      <c r="R194" s="29"/>
      <c r="S194" s="29"/>
      <c r="T194" s="29"/>
      <c r="U194" s="29"/>
      <c r="V194" s="29"/>
      <c r="W194" s="29"/>
      <c r="X194" s="29"/>
      <c r="Y194" s="29"/>
      <c r="Z194" s="29"/>
      <c r="AA194" s="29"/>
      <c r="AB194" s="29"/>
      <c r="AC194" s="33"/>
      <c r="AD194" s="29"/>
      <c r="AE194" s="29"/>
      <c r="AF194" s="29"/>
      <c r="AG194" s="29"/>
      <c r="AH194" s="29"/>
      <c r="AI194" s="29"/>
    </row>
    <row r="195" spans="1:35" ht="15.75" customHeight="1">
      <c r="A195" s="29"/>
      <c r="B195" s="29"/>
      <c r="C195" s="29"/>
      <c r="D195" s="30"/>
      <c r="E195" s="31"/>
      <c r="F195" s="29"/>
      <c r="G195" s="29"/>
      <c r="H195" s="31"/>
      <c r="I195" s="29"/>
      <c r="J195" s="29"/>
      <c r="K195" s="29"/>
      <c r="L195" s="29"/>
      <c r="M195" s="32"/>
      <c r="N195" s="29"/>
      <c r="O195" s="29"/>
      <c r="P195" s="29"/>
      <c r="Q195" s="29"/>
      <c r="R195" s="29"/>
      <c r="S195" s="29"/>
      <c r="T195" s="29"/>
      <c r="U195" s="29"/>
      <c r="V195" s="29"/>
      <c r="W195" s="29"/>
      <c r="X195" s="29"/>
      <c r="Y195" s="29"/>
      <c r="Z195" s="29"/>
      <c r="AA195" s="29"/>
      <c r="AB195" s="29"/>
      <c r="AC195" s="33"/>
      <c r="AD195" s="29"/>
      <c r="AE195" s="29"/>
      <c r="AF195" s="29"/>
      <c r="AG195" s="29"/>
      <c r="AH195" s="29"/>
      <c r="AI195" s="29"/>
    </row>
    <row r="196" spans="1:35" ht="15.75" customHeight="1">
      <c r="A196" s="29"/>
      <c r="B196" s="29"/>
      <c r="C196" s="29"/>
      <c r="D196" s="30"/>
      <c r="E196" s="31"/>
      <c r="F196" s="29"/>
      <c r="G196" s="29"/>
      <c r="H196" s="31"/>
      <c r="I196" s="29"/>
      <c r="J196" s="29"/>
      <c r="K196" s="29"/>
      <c r="L196" s="29"/>
      <c r="M196" s="32"/>
      <c r="N196" s="29"/>
      <c r="O196" s="29"/>
      <c r="P196" s="29"/>
      <c r="Q196" s="29"/>
      <c r="R196" s="29"/>
      <c r="S196" s="29"/>
      <c r="T196" s="29"/>
      <c r="U196" s="29"/>
      <c r="V196" s="29"/>
      <c r="W196" s="29"/>
      <c r="X196" s="29"/>
      <c r="Y196" s="29"/>
      <c r="Z196" s="29"/>
      <c r="AA196" s="29"/>
      <c r="AB196" s="29"/>
      <c r="AC196" s="33"/>
      <c r="AD196" s="29"/>
      <c r="AE196" s="29"/>
      <c r="AF196" s="29"/>
      <c r="AG196" s="29"/>
      <c r="AH196" s="29"/>
      <c r="AI196" s="29"/>
    </row>
    <row r="197" spans="1:35" ht="15.75" customHeight="1">
      <c r="A197" s="29"/>
      <c r="B197" s="29"/>
      <c r="C197" s="29"/>
      <c r="D197" s="30"/>
      <c r="E197" s="31"/>
      <c r="F197" s="29"/>
      <c r="G197" s="29"/>
      <c r="H197" s="31"/>
      <c r="I197" s="29"/>
      <c r="J197" s="29"/>
      <c r="K197" s="29"/>
      <c r="L197" s="29"/>
      <c r="M197" s="32"/>
      <c r="N197" s="29"/>
      <c r="O197" s="29"/>
      <c r="P197" s="29"/>
      <c r="Q197" s="29"/>
      <c r="R197" s="29"/>
      <c r="S197" s="29"/>
      <c r="T197" s="29"/>
      <c r="U197" s="29"/>
      <c r="V197" s="29"/>
      <c r="W197" s="29"/>
      <c r="X197" s="29"/>
      <c r="Y197" s="29"/>
      <c r="Z197" s="29"/>
      <c r="AA197" s="29"/>
      <c r="AB197" s="29"/>
      <c r="AC197" s="33"/>
      <c r="AD197" s="29"/>
      <c r="AE197" s="29"/>
      <c r="AF197" s="29"/>
      <c r="AG197" s="29"/>
      <c r="AH197" s="29"/>
      <c r="AI197" s="29"/>
    </row>
    <row r="198" spans="1:35" ht="15.75" customHeight="1">
      <c r="A198" s="29"/>
      <c r="B198" s="29"/>
      <c r="C198" s="29"/>
      <c r="D198" s="30"/>
      <c r="E198" s="31"/>
      <c r="F198" s="29"/>
      <c r="G198" s="29"/>
      <c r="H198" s="31"/>
      <c r="I198" s="29"/>
      <c r="J198" s="29"/>
      <c r="K198" s="29"/>
      <c r="L198" s="29"/>
      <c r="M198" s="32"/>
      <c r="N198" s="29"/>
      <c r="O198" s="29"/>
      <c r="P198" s="29"/>
      <c r="Q198" s="29"/>
      <c r="R198" s="29"/>
      <c r="S198" s="29"/>
      <c r="T198" s="29"/>
      <c r="U198" s="29"/>
      <c r="V198" s="29"/>
      <c r="W198" s="29"/>
      <c r="X198" s="29"/>
      <c r="Y198" s="29"/>
      <c r="Z198" s="29"/>
      <c r="AA198" s="29"/>
      <c r="AB198" s="29"/>
      <c r="AC198" s="33"/>
      <c r="AD198" s="29"/>
      <c r="AE198" s="29"/>
      <c r="AF198" s="29"/>
      <c r="AG198" s="29"/>
      <c r="AH198" s="29"/>
      <c r="AI198" s="29"/>
    </row>
    <row r="199" spans="1:35" ht="15.75" customHeight="1">
      <c r="A199" s="29"/>
      <c r="B199" s="29"/>
      <c r="C199" s="29"/>
      <c r="D199" s="30"/>
      <c r="E199" s="31"/>
      <c r="F199" s="29"/>
      <c r="G199" s="29"/>
      <c r="H199" s="31"/>
      <c r="I199" s="29"/>
      <c r="J199" s="29"/>
      <c r="K199" s="29"/>
      <c r="L199" s="29"/>
      <c r="M199" s="32"/>
      <c r="N199" s="29"/>
      <c r="O199" s="29"/>
      <c r="P199" s="29"/>
      <c r="Q199" s="29"/>
      <c r="R199" s="29"/>
      <c r="S199" s="29"/>
      <c r="T199" s="29"/>
      <c r="U199" s="29"/>
      <c r="V199" s="29"/>
      <c r="W199" s="29"/>
      <c r="X199" s="29"/>
      <c r="Y199" s="29"/>
      <c r="Z199" s="29"/>
      <c r="AA199" s="29"/>
      <c r="AB199" s="29"/>
      <c r="AC199" s="33"/>
      <c r="AD199" s="29"/>
      <c r="AE199" s="29"/>
      <c r="AF199" s="29"/>
      <c r="AG199" s="29"/>
      <c r="AH199" s="29"/>
      <c r="AI199" s="29"/>
    </row>
    <row r="200" spans="1:35" ht="15.75" customHeight="1">
      <c r="A200" s="29"/>
      <c r="B200" s="29"/>
      <c r="C200" s="29"/>
      <c r="D200" s="30"/>
      <c r="E200" s="31"/>
      <c r="F200" s="29"/>
      <c r="G200" s="29"/>
      <c r="H200" s="31"/>
      <c r="I200" s="29"/>
      <c r="J200" s="29"/>
      <c r="K200" s="29"/>
      <c r="L200" s="29"/>
      <c r="M200" s="32"/>
      <c r="N200" s="29"/>
      <c r="O200" s="29"/>
      <c r="P200" s="29"/>
      <c r="Q200" s="29"/>
      <c r="R200" s="29"/>
      <c r="S200" s="29"/>
      <c r="T200" s="29"/>
      <c r="U200" s="29"/>
      <c r="V200" s="29"/>
      <c r="W200" s="29"/>
      <c r="X200" s="29"/>
      <c r="Y200" s="29"/>
      <c r="Z200" s="29"/>
      <c r="AA200" s="29"/>
      <c r="AB200" s="29"/>
      <c r="AC200" s="33"/>
      <c r="AD200" s="29"/>
      <c r="AE200" s="29"/>
      <c r="AF200" s="29"/>
      <c r="AG200" s="29"/>
      <c r="AH200" s="29"/>
      <c r="AI200" s="29"/>
    </row>
    <row r="201" spans="1:35" ht="15.75" customHeight="1">
      <c r="A201" s="29"/>
      <c r="B201" s="29"/>
      <c r="C201" s="29"/>
      <c r="D201" s="30"/>
      <c r="E201" s="31"/>
      <c r="F201" s="29"/>
      <c r="G201" s="29"/>
      <c r="H201" s="31"/>
      <c r="I201" s="29"/>
      <c r="J201" s="29"/>
      <c r="K201" s="29"/>
      <c r="L201" s="29"/>
      <c r="M201" s="32"/>
      <c r="N201" s="29"/>
      <c r="O201" s="29"/>
      <c r="P201" s="29"/>
      <c r="Q201" s="29"/>
      <c r="R201" s="29"/>
      <c r="S201" s="29"/>
      <c r="T201" s="29"/>
      <c r="U201" s="29"/>
      <c r="V201" s="29"/>
      <c r="W201" s="29"/>
      <c r="X201" s="29"/>
      <c r="Y201" s="29"/>
      <c r="Z201" s="29"/>
      <c r="AA201" s="29"/>
      <c r="AB201" s="29"/>
      <c r="AC201" s="33"/>
      <c r="AD201" s="29"/>
      <c r="AE201" s="29"/>
      <c r="AF201" s="29"/>
      <c r="AG201" s="29"/>
      <c r="AH201" s="29"/>
      <c r="AI201" s="29"/>
    </row>
    <row r="202" spans="1:35" ht="15.75" customHeight="1">
      <c r="A202" s="29"/>
      <c r="B202" s="29"/>
      <c r="C202" s="29"/>
      <c r="D202" s="30"/>
      <c r="E202" s="31"/>
      <c r="F202" s="29"/>
      <c r="G202" s="29"/>
      <c r="H202" s="31"/>
      <c r="I202" s="29"/>
      <c r="J202" s="29"/>
      <c r="K202" s="29"/>
      <c r="L202" s="29"/>
      <c r="M202" s="32"/>
      <c r="N202" s="29"/>
      <c r="O202" s="29"/>
      <c r="P202" s="29"/>
      <c r="Q202" s="29"/>
      <c r="R202" s="29"/>
      <c r="S202" s="29"/>
      <c r="T202" s="29"/>
      <c r="U202" s="29"/>
      <c r="V202" s="29"/>
      <c r="W202" s="29"/>
      <c r="X202" s="29"/>
      <c r="Y202" s="29"/>
      <c r="Z202" s="29"/>
      <c r="AA202" s="29"/>
      <c r="AB202" s="29"/>
      <c r="AC202" s="33"/>
      <c r="AD202" s="29"/>
      <c r="AE202" s="29"/>
      <c r="AF202" s="29"/>
      <c r="AG202" s="29"/>
      <c r="AH202" s="29"/>
      <c r="AI202" s="29"/>
    </row>
    <row r="203" spans="1:35" ht="15.75" customHeight="1">
      <c r="A203" s="29"/>
      <c r="B203" s="29"/>
      <c r="C203" s="29"/>
      <c r="D203" s="30"/>
      <c r="E203" s="31"/>
      <c r="F203" s="29"/>
      <c r="G203" s="29"/>
      <c r="H203" s="31"/>
      <c r="I203" s="29"/>
      <c r="J203" s="29"/>
      <c r="K203" s="29"/>
      <c r="L203" s="29"/>
      <c r="M203" s="32"/>
      <c r="N203" s="29"/>
      <c r="O203" s="29"/>
      <c r="P203" s="29"/>
      <c r="Q203" s="29"/>
      <c r="R203" s="29"/>
      <c r="S203" s="29"/>
      <c r="T203" s="29"/>
      <c r="U203" s="29"/>
      <c r="V203" s="29"/>
      <c r="W203" s="29"/>
      <c r="X203" s="29"/>
      <c r="Y203" s="29"/>
      <c r="Z203" s="29"/>
      <c r="AA203" s="29"/>
      <c r="AB203" s="29"/>
      <c r="AC203" s="33"/>
      <c r="AD203" s="29"/>
      <c r="AE203" s="29"/>
      <c r="AF203" s="29"/>
      <c r="AG203" s="29"/>
      <c r="AH203" s="29"/>
      <c r="AI203" s="29"/>
    </row>
    <row r="204" spans="1:35" ht="15.75" customHeight="1">
      <c r="A204" s="29"/>
      <c r="B204" s="29"/>
      <c r="C204" s="29"/>
      <c r="D204" s="30"/>
      <c r="E204" s="31"/>
      <c r="F204" s="29"/>
      <c r="G204" s="29"/>
      <c r="H204" s="31"/>
      <c r="I204" s="29"/>
      <c r="J204" s="29"/>
      <c r="K204" s="29"/>
      <c r="L204" s="29"/>
      <c r="M204" s="32"/>
      <c r="N204" s="29"/>
      <c r="O204" s="29"/>
      <c r="P204" s="29"/>
      <c r="Q204" s="29"/>
      <c r="R204" s="29"/>
      <c r="S204" s="29"/>
      <c r="T204" s="29"/>
      <c r="U204" s="29"/>
      <c r="V204" s="29"/>
      <c r="W204" s="29"/>
      <c r="X204" s="29"/>
      <c r="Y204" s="29"/>
      <c r="Z204" s="29"/>
      <c r="AA204" s="29"/>
      <c r="AB204" s="29"/>
      <c r="AC204" s="33"/>
      <c r="AD204" s="29"/>
      <c r="AE204" s="29"/>
      <c r="AF204" s="29"/>
      <c r="AG204" s="29"/>
      <c r="AH204" s="29"/>
      <c r="AI204" s="29"/>
    </row>
    <row r="205" spans="1:35" ht="15.75" customHeight="1">
      <c r="A205" s="29"/>
      <c r="B205" s="29"/>
      <c r="C205" s="29"/>
      <c r="D205" s="30"/>
      <c r="E205" s="31"/>
      <c r="F205" s="29"/>
      <c r="G205" s="29"/>
      <c r="H205" s="31"/>
      <c r="I205" s="29"/>
      <c r="J205" s="29"/>
      <c r="K205" s="29"/>
      <c r="L205" s="29"/>
      <c r="M205" s="32"/>
      <c r="N205" s="29"/>
      <c r="O205" s="29"/>
      <c r="P205" s="29"/>
      <c r="Q205" s="29"/>
      <c r="R205" s="29"/>
      <c r="S205" s="29"/>
      <c r="T205" s="29"/>
      <c r="U205" s="29"/>
      <c r="V205" s="29"/>
      <c r="W205" s="29"/>
      <c r="X205" s="29"/>
      <c r="Y205" s="29"/>
      <c r="Z205" s="29"/>
      <c r="AA205" s="29"/>
      <c r="AB205" s="29"/>
      <c r="AC205" s="33"/>
      <c r="AD205" s="29"/>
      <c r="AE205" s="29"/>
      <c r="AF205" s="29"/>
      <c r="AG205" s="29"/>
      <c r="AH205" s="29"/>
      <c r="AI205" s="29"/>
    </row>
    <row r="206" spans="1:35" ht="15.75" customHeight="1">
      <c r="A206" s="29"/>
      <c r="B206" s="29"/>
      <c r="C206" s="29"/>
      <c r="D206" s="30"/>
      <c r="E206" s="31"/>
      <c r="F206" s="29"/>
      <c r="G206" s="29"/>
      <c r="H206" s="31"/>
      <c r="I206" s="29"/>
      <c r="J206" s="29"/>
      <c r="K206" s="29"/>
      <c r="L206" s="29"/>
      <c r="M206" s="32"/>
      <c r="N206" s="29"/>
      <c r="O206" s="29"/>
      <c r="P206" s="29"/>
      <c r="Q206" s="29"/>
      <c r="R206" s="29"/>
      <c r="S206" s="29"/>
      <c r="T206" s="29"/>
      <c r="U206" s="29"/>
      <c r="V206" s="29"/>
      <c r="W206" s="29"/>
      <c r="X206" s="29"/>
      <c r="Y206" s="29"/>
      <c r="Z206" s="29"/>
      <c r="AA206" s="29"/>
      <c r="AB206" s="29"/>
      <c r="AC206" s="33"/>
      <c r="AD206" s="29"/>
      <c r="AE206" s="29"/>
      <c r="AF206" s="29"/>
      <c r="AG206" s="29"/>
      <c r="AH206" s="29"/>
      <c r="AI206" s="29"/>
    </row>
    <row r="207" spans="1:35" ht="15.75" customHeight="1">
      <c r="A207" s="29"/>
      <c r="B207" s="29"/>
      <c r="C207" s="29"/>
      <c r="D207" s="30"/>
      <c r="E207" s="31"/>
      <c r="F207" s="29"/>
      <c r="G207" s="29"/>
      <c r="H207" s="31"/>
      <c r="I207" s="29"/>
      <c r="J207" s="29"/>
      <c r="K207" s="29"/>
      <c r="L207" s="29"/>
      <c r="M207" s="32"/>
      <c r="N207" s="29"/>
      <c r="O207" s="29"/>
      <c r="P207" s="29"/>
      <c r="Q207" s="29"/>
      <c r="R207" s="29"/>
      <c r="S207" s="29"/>
      <c r="T207" s="29"/>
      <c r="U207" s="29"/>
      <c r="V207" s="29"/>
      <c r="W207" s="29"/>
      <c r="X207" s="29"/>
      <c r="Y207" s="29"/>
      <c r="Z207" s="29"/>
      <c r="AA207" s="29"/>
      <c r="AB207" s="29"/>
      <c r="AC207" s="33"/>
      <c r="AD207" s="29"/>
      <c r="AE207" s="29"/>
      <c r="AF207" s="29"/>
      <c r="AG207" s="29"/>
      <c r="AH207" s="29"/>
      <c r="AI207" s="29"/>
    </row>
    <row r="208" spans="1:35" ht="15.75" customHeight="1">
      <c r="A208" s="29"/>
      <c r="B208" s="29"/>
      <c r="C208" s="29"/>
      <c r="D208" s="30"/>
      <c r="E208" s="31"/>
      <c r="F208" s="29"/>
      <c r="G208" s="29"/>
      <c r="H208" s="31"/>
      <c r="I208" s="29"/>
      <c r="J208" s="29"/>
      <c r="K208" s="29"/>
      <c r="L208" s="29"/>
      <c r="M208" s="32"/>
      <c r="N208" s="29"/>
      <c r="O208" s="29"/>
      <c r="P208" s="29"/>
      <c r="Q208" s="29"/>
      <c r="R208" s="29"/>
      <c r="S208" s="29"/>
      <c r="T208" s="29"/>
      <c r="U208" s="29"/>
      <c r="V208" s="29"/>
      <c r="W208" s="29"/>
      <c r="X208" s="29"/>
      <c r="Y208" s="29"/>
      <c r="Z208" s="29"/>
      <c r="AA208" s="29"/>
      <c r="AB208" s="29"/>
      <c r="AC208" s="33"/>
      <c r="AD208" s="29"/>
      <c r="AE208" s="29"/>
      <c r="AF208" s="29"/>
      <c r="AG208" s="29"/>
      <c r="AH208" s="29"/>
      <c r="AI208" s="29"/>
    </row>
    <row r="209" spans="1:35" ht="15.75" customHeight="1">
      <c r="A209" s="29"/>
      <c r="B209" s="29"/>
      <c r="C209" s="29"/>
      <c r="D209" s="30"/>
      <c r="E209" s="31"/>
      <c r="F209" s="29"/>
      <c r="G209" s="29"/>
      <c r="H209" s="31"/>
      <c r="I209" s="29"/>
      <c r="J209" s="29"/>
      <c r="K209" s="29"/>
      <c r="L209" s="29"/>
      <c r="M209" s="32"/>
      <c r="N209" s="29"/>
      <c r="O209" s="29"/>
      <c r="P209" s="29"/>
      <c r="Q209" s="29"/>
      <c r="R209" s="29"/>
      <c r="S209" s="29"/>
      <c r="T209" s="29"/>
      <c r="U209" s="29"/>
      <c r="V209" s="29"/>
      <c r="W209" s="29"/>
      <c r="X209" s="29"/>
      <c r="Y209" s="29"/>
      <c r="Z209" s="29"/>
      <c r="AA209" s="29"/>
      <c r="AB209" s="29"/>
      <c r="AC209" s="33"/>
      <c r="AD209" s="29"/>
      <c r="AE209" s="29"/>
      <c r="AF209" s="29"/>
      <c r="AG209" s="29"/>
      <c r="AH209" s="29"/>
      <c r="AI209" s="29"/>
    </row>
    <row r="210" spans="1:35" ht="15.75" customHeight="1">
      <c r="A210" s="29"/>
      <c r="B210" s="29"/>
      <c r="C210" s="29"/>
      <c r="D210" s="30"/>
      <c r="E210" s="31"/>
      <c r="F210" s="29"/>
      <c r="G210" s="29"/>
      <c r="H210" s="31"/>
      <c r="I210" s="29"/>
      <c r="J210" s="29"/>
      <c r="K210" s="29"/>
      <c r="L210" s="29"/>
      <c r="M210" s="32"/>
      <c r="N210" s="29"/>
      <c r="O210" s="29"/>
      <c r="P210" s="29"/>
      <c r="Q210" s="29"/>
      <c r="R210" s="29"/>
      <c r="S210" s="29"/>
      <c r="T210" s="29"/>
      <c r="U210" s="29"/>
      <c r="V210" s="29"/>
      <c r="W210" s="29"/>
      <c r="X210" s="29"/>
      <c r="Y210" s="29"/>
      <c r="Z210" s="29"/>
      <c r="AA210" s="29"/>
      <c r="AB210" s="29"/>
      <c r="AC210" s="33"/>
      <c r="AD210" s="29"/>
      <c r="AE210" s="29"/>
      <c r="AF210" s="29"/>
      <c r="AG210" s="29"/>
      <c r="AH210" s="29"/>
      <c r="AI210" s="29"/>
    </row>
    <row r="211" spans="1:35" ht="15.75" customHeight="1">
      <c r="A211" s="29"/>
      <c r="B211" s="29"/>
      <c r="C211" s="29"/>
      <c r="D211" s="30"/>
      <c r="E211" s="31"/>
      <c r="F211" s="29"/>
      <c r="G211" s="29"/>
      <c r="H211" s="31"/>
      <c r="I211" s="29"/>
      <c r="J211" s="29"/>
      <c r="K211" s="29"/>
      <c r="L211" s="29"/>
      <c r="M211" s="32"/>
      <c r="N211" s="29"/>
      <c r="O211" s="29"/>
      <c r="P211" s="29"/>
      <c r="Q211" s="29"/>
      <c r="R211" s="29"/>
      <c r="S211" s="29"/>
      <c r="T211" s="29"/>
      <c r="U211" s="29"/>
      <c r="V211" s="29"/>
      <c r="W211" s="29"/>
      <c r="X211" s="29"/>
      <c r="Y211" s="29"/>
      <c r="Z211" s="29"/>
      <c r="AA211" s="29"/>
      <c r="AB211" s="29"/>
      <c r="AC211" s="33"/>
      <c r="AD211" s="29"/>
      <c r="AE211" s="29"/>
      <c r="AF211" s="29"/>
      <c r="AG211" s="29"/>
      <c r="AH211" s="29"/>
      <c r="AI211" s="29"/>
    </row>
    <row r="212" spans="1:35" ht="15.75" customHeight="1">
      <c r="A212" s="29"/>
      <c r="B212" s="29"/>
      <c r="C212" s="29"/>
      <c r="D212" s="30"/>
      <c r="E212" s="31"/>
      <c r="F212" s="29"/>
      <c r="G212" s="29"/>
      <c r="H212" s="31"/>
      <c r="I212" s="29"/>
      <c r="J212" s="29"/>
      <c r="K212" s="29"/>
      <c r="L212" s="29"/>
      <c r="M212" s="32"/>
      <c r="N212" s="29"/>
      <c r="O212" s="29"/>
      <c r="P212" s="29"/>
      <c r="Q212" s="29"/>
      <c r="R212" s="29"/>
      <c r="S212" s="29"/>
      <c r="T212" s="29"/>
      <c r="U212" s="29"/>
      <c r="V212" s="29"/>
      <c r="W212" s="29"/>
      <c r="X212" s="29"/>
      <c r="Y212" s="29"/>
      <c r="Z212" s="29"/>
      <c r="AA212" s="29"/>
      <c r="AB212" s="29"/>
      <c r="AC212" s="33"/>
      <c r="AD212" s="29"/>
      <c r="AE212" s="29"/>
      <c r="AF212" s="29"/>
      <c r="AG212" s="29"/>
      <c r="AH212" s="29"/>
      <c r="AI212" s="29"/>
    </row>
    <row r="213" spans="1:35" ht="15.75" customHeight="1">
      <c r="A213" s="29"/>
      <c r="B213" s="29"/>
      <c r="C213" s="29"/>
      <c r="D213" s="30"/>
      <c r="E213" s="31"/>
      <c r="F213" s="29"/>
      <c r="G213" s="29"/>
      <c r="H213" s="31"/>
      <c r="I213" s="29"/>
      <c r="J213" s="29"/>
      <c r="K213" s="29"/>
      <c r="L213" s="29"/>
      <c r="M213" s="32"/>
      <c r="N213" s="29"/>
      <c r="O213" s="29"/>
      <c r="P213" s="29"/>
      <c r="Q213" s="29"/>
      <c r="R213" s="29"/>
      <c r="S213" s="29"/>
      <c r="T213" s="29"/>
      <c r="U213" s="29"/>
      <c r="V213" s="29"/>
      <c r="W213" s="29"/>
      <c r="X213" s="29"/>
      <c r="Y213" s="29"/>
      <c r="Z213" s="29"/>
      <c r="AA213" s="29"/>
      <c r="AB213" s="29"/>
      <c r="AC213" s="33"/>
      <c r="AD213" s="29"/>
      <c r="AE213" s="29"/>
      <c r="AF213" s="29"/>
      <c r="AG213" s="29"/>
      <c r="AH213" s="29"/>
      <c r="AI213" s="29"/>
    </row>
    <row r="214" spans="1:35" ht="15.75" customHeight="1">
      <c r="A214" s="29"/>
      <c r="B214" s="29"/>
      <c r="C214" s="29"/>
      <c r="D214" s="30"/>
      <c r="E214" s="31"/>
      <c r="F214" s="29"/>
      <c r="G214" s="29"/>
      <c r="H214" s="31"/>
      <c r="I214" s="29"/>
      <c r="J214" s="29"/>
      <c r="K214" s="29"/>
      <c r="L214" s="29"/>
      <c r="M214" s="32"/>
      <c r="N214" s="29"/>
      <c r="O214" s="29"/>
      <c r="P214" s="29"/>
      <c r="Q214" s="29"/>
      <c r="R214" s="29"/>
      <c r="S214" s="29"/>
      <c r="T214" s="29"/>
      <c r="U214" s="29"/>
      <c r="V214" s="29"/>
      <c r="W214" s="29"/>
      <c r="X214" s="29"/>
      <c r="Y214" s="29"/>
      <c r="Z214" s="29"/>
      <c r="AA214" s="29"/>
      <c r="AB214" s="29"/>
      <c r="AC214" s="33"/>
      <c r="AD214" s="29"/>
      <c r="AE214" s="29"/>
      <c r="AF214" s="29"/>
      <c r="AG214" s="29"/>
      <c r="AH214" s="29"/>
      <c r="AI214" s="29"/>
    </row>
    <row r="215" spans="1:35" ht="15.75" customHeight="1">
      <c r="A215" s="29"/>
      <c r="B215" s="29"/>
      <c r="C215" s="29"/>
      <c r="D215" s="30"/>
      <c r="E215" s="31"/>
      <c r="F215" s="29"/>
      <c r="G215" s="29"/>
      <c r="H215" s="31"/>
      <c r="I215" s="29"/>
      <c r="J215" s="29"/>
      <c r="K215" s="29"/>
      <c r="L215" s="29"/>
      <c r="M215" s="32"/>
      <c r="N215" s="29"/>
      <c r="O215" s="29"/>
      <c r="P215" s="29"/>
      <c r="Q215" s="29"/>
      <c r="R215" s="29"/>
      <c r="S215" s="29"/>
      <c r="T215" s="29"/>
      <c r="U215" s="29"/>
      <c r="V215" s="29"/>
      <c r="W215" s="29"/>
      <c r="X215" s="29"/>
      <c r="Y215" s="29"/>
      <c r="Z215" s="29"/>
      <c r="AA215" s="29"/>
      <c r="AB215" s="29"/>
      <c r="AC215" s="33"/>
      <c r="AD215" s="29"/>
      <c r="AE215" s="29"/>
      <c r="AF215" s="29"/>
      <c r="AG215" s="29"/>
      <c r="AH215" s="29"/>
      <c r="AI215" s="29"/>
    </row>
    <row r="216" spans="1:35" ht="15.75" customHeight="1">
      <c r="A216" s="29"/>
      <c r="B216" s="29"/>
      <c r="C216" s="29"/>
      <c r="D216" s="30"/>
      <c r="E216" s="31"/>
      <c r="F216" s="29"/>
      <c r="G216" s="29"/>
      <c r="H216" s="31"/>
      <c r="I216" s="29"/>
      <c r="J216" s="29"/>
      <c r="K216" s="29"/>
      <c r="L216" s="29"/>
      <c r="M216" s="32"/>
      <c r="N216" s="29"/>
      <c r="O216" s="29"/>
      <c r="P216" s="29"/>
      <c r="Q216" s="29"/>
      <c r="R216" s="29"/>
      <c r="S216" s="29"/>
      <c r="T216" s="29"/>
      <c r="U216" s="29"/>
      <c r="V216" s="29"/>
      <c r="W216" s="29"/>
      <c r="X216" s="29"/>
      <c r="Y216" s="29"/>
      <c r="Z216" s="29"/>
      <c r="AA216" s="29"/>
      <c r="AB216" s="29"/>
      <c r="AC216" s="33"/>
      <c r="AD216" s="29"/>
      <c r="AE216" s="29"/>
      <c r="AF216" s="29"/>
      <c r="AG216" s="29"/>
      <c r="AH216" s="29"/>
      <c r="AI216" s="29"/>
    </row>
    <row r="217" spans="1:35" ht="15.75" customHeight="1">
      <c r="A217" s="29"/>
      <c r="B217" s="29"/>
      <c r="C217" s="29"/>
      <c r="D217" s="30"/>
      <c r="E217" s="31"/>
      <c r="F217" s="29"/>
      <c r="G217" s="29"/>
      <c r="H217" s="31"/>
      <c r="I217" s="29"/>
      <c r="J217" s="29"/>
      <c r="K217" s="29"/>
      <c r="L217" s="29"/>
      <c r="M217" s="32"/>
      <c r="N217" s="29"/>
      <c r="O217" s="29"/>
      <c r="P217" s="29"/>
      <c r="Q217" s="29"/>
      <c r="R217" s="29"/>
      <c r="S217" s="29"/>
      <c r="T217" s="29"/>
      <c r="U217" s="29"/>
      <c r="V217" s="29"/>
      <c r="W217" s="29"/>
      <c r="X217" s="29"/>
      <c r="Y217" s="29"/>
      <c r="Z217" s="29"/>
      <c r="AA217" s="29"/>
      <c r="AB217" s="29"/>
      <c r="AC217" s="33"/>
      <c r="AD217" s="29"/>
      <c r="AE217" s="29"/>
      <c r="AF217" s="29"/>
      <c r="AG217" s="29"/>
      <c r="AH217" s="29"/>
      <c r="AI217" s="29"/>
    </row>
    <row r="218" spans="1:35" ht="15.75" customHeight="1">
      <c r="A218" s="29"/>
      <c r="B218" s="29"/>
      <c r="C218" s="29"/>
      <c r="D218" s="30"/>
      <c r="E218" s="31"/>
      <c r="F218" s="29"/>
      <c r="G218" s="29"/>
      <c r="H218" s="31"/>
      <c r="I218" s="29"/>
      <c r="J218" s="29"/>
      <c r="K218" s="29"/>
      <c r="L218" s="29"/>
      <c r="M218" s="32"/>
      <c r="N218" s="29"/>
      <c r="O218" s="29"/>
      <c r="P218" s="29"/>
      <c r="Q218" s="29"/>
      <c r="R218" s="29"/>
      <c r="S218" s="29"/>
      <c r="T218" s="29"/>
      <c r="U218" s="29"/>
      <c r="V218" s="29"/>
      <c r="W218" s="29"/>
      <c r="X218" s="29"/>
      <c r="Y218" s="29"/>
      <c r="Z218" s="29"/>
      <c r="AA218" s="29"/>
      <c r="AB218" s="29"/>
      <c r="AC218" s="33"/>
      <c r="AD218" s="29"/>
      <c r="AE218" s="29"/>
      <c r="AF218" s="29"/>
      <c r="AG218" s="29"/>
      <c r="AH218" s="29"/>
      <c r="AI218" s="29"/>
    </row>
    <row r="219" spans="1:35" ht="15.75" customHeight="1">
      <c r="A219" s="29"/>
      <c r="B219" s="29"/>
      <c r="C219" s="29"/>
      <c r="D219" s="30"/>
      <c r="E219" s="31"/>
      <c r="F219" s="29"/>
      <c r="G219" s="29"/>
      <c r="H219" s="31"/>
      <c r="I219" s="29"/>
      <c r="J219" s="29"/>
      <c r="K219" s="29"/>
      <c r="L219" s="29"/>
      <c r="M219" s="32"/>
      <c r="N219" s="29"/>
      <c r="O219" s="29"/>
      <c r="P219" s="29"/>
      <c r="Q219" s="29"/>
      <c r="R219" s="29"/>
      <c r="S219" s="29"/>
      <c r="T219" s="29"/>
      <c r="U219" s="29"/>
      <c r="V219" s="29"/>
      <c r="W219" s="29"/>
      <c r="X219" s="29"/>
      <c r="Y219" s="29"/>
      <c r="Z219" s="29"/>
      <c r="AA219" s="29"/>
      <c r="AB219" s="29"/>
      <c r="AC219" s="33"/>
      <c r="AD219" s="29"/>
      <c r="AE219" s="29"/>
      <c r="AF219" s="29"/>
      <c r="AG219" s="29"/>
      <c r="AH219" s="29"/>
      <c r="AI219" s="29"/>
    </row>
    <row r="220" spans="1:35" ht="15.75" customHeight="1">
      <c r="A220" s="29"/>
      <c r="B220" s="29"/>
      <c r="C220" s="29"/>
      <c r="D220" s="30"/>
      <c r="E220" s="31"/>
      <c r="F220" s="29"/>
      <c r="G220" s="29"/>
      <c r="H220" s="31"/>
      <c r="I220" s="29"/>
      <c r="J220" s="29"/>
      <c r="K220" s="29"/>
      <c r="L220" s="29"/>
      <c r="M220" s="32"/>
      <c r="N220" s="29"/>
      <c r="O220" s="29"/>
      <c r="P220" s="29"/>
      <c r="Q220" s="29"/>
      <c r="R220" s="29"/>
      <c r="S220" s="29"/>
      <c r="T220" s="29"/>
      <c r="U220" s="29"/>
      <c r="V220" s="29"/>
      <c r="W220" s="29"/>
      <c r="X220" s="29"/>
      <c r="Y220" s="29"/>
      <c r="Z220" s="29"/>
      <c r="AA220" s="29"/>
      <c r="AB220" s="29"/>
      <c r="AC220" s="33"/>
      <c r="AD220" s="29"/>
      <c r="AE220" s="29"/>
      <c r="AF220" s="29"/>
      <c r="AG220" s="29"/>
      <c r="AH220" s="29"/>
      <c r="AI220" s="29"/>
    </row>
    <row r="221" spans="1:35" ht="15.75" customHeight="1">
      <c r="A221" s="29"/>
      <c r="B221" s="29"/>
      <c r="C221" s="29"/>
      <c r="D221" s="30"/>
      <c r="E221" s="31"/>
      <c r="F221" s="29"/>
      <c r="G221" s="29"/>
      <c r="H221" s="31"/>
      <c r="I221" s="29"/>
      <c r="J221" s="29"/>
      <c r="K221" s="29"/>
      <c r="L221" s="29"/>
      <c r="M221" s="32"/>
      <c r="N221" s="29"/>
      <c r="O221" s="29"/>
      <c r="P221" s="29"/>
      <c r="Q221" s="29"/>
      <c r="R221" s="29"/>
      <c r="S221" s="29"/>
      <c r="T221" s="29"/>
      <c r="U221" s="29"/>
      <c r="V221" s="29"/>
      <c r="W221" s="29"/>
      <c r="X221" s="29"/>
      <c r="Y221" s="29"/>
      <c r="Z221" s="29"/>
      <c r="AA221" s="29"/>
      <c r="AB221" s="29"/>
      <c r="AC221" s="33"/>
      <c r="AD221" s="29"/>
      <c r="AE221" s="29"/>
      <c r="AF221" s="29"/>
      <c r="AG221" s="29"/>
      <c r="AH221" s="29"/>
      <c r="AI221" s="29"/>
    </row>
    <row r="222" spans="1:35" ht="15.75" customHeight="1">
      <c r="A222" s="29"/>
      <c r="B222" s="29"/>
      <c r="C222" s="29"/>
      <c r="D222" s="30"/>
      <c r="E222" s="31"/>
      <c r="F222" s="29"/>
      <c r="G222" s="29"/>
      <c r="H222" s="31"/>
      <c r="I222" s="29"/>
      <c r="J222" s="29"/>
      <c r="K222" s="29"/>
      <c r="L222" s="29"/>
      <c r="M222" s="32"/>
      <c r="N222" s="29"/>
      <c r="O222" s="29"/>
      <c r="P222" s="29"/>
      <c r="Q222" s="29"/>
      <c r="R222" s="29"/>
      <c r="S222" s="29"/>
      <c r="T222" s="29"/>
      <c r="U222" s="29"/>
      <c r="V222" s="29"/>
      <c r="W222" s="29"/>
      <c r="X222" s="29"/>
      <c r="Y222" s="29"/>
      <c r="Z222" s="29"/>
      <c r="AA222" s="29"/>
      <c r="AB222" s="29"/>
      <c r="AC222" s="33"/>
      <c r="AD222" s="29"/>
      <c r="AE222" s="29"/>
      <c r="AF222" s="29"/>
      <c r="AG222" s="29"/>
      <c r="AH222" s="29"/>
      <c r="AI222" s="29"/>
    </row>
    <row r="223" spans="1:35" ht="15.75" customHeight="1">
      <c r="A223" s="29"/>
      <c r="B223" s="29"/>
      <c r="C223" s="29"/>
      <c r="D223" s="30"/>
      <c r="E223" s="31"/>
      <c r="F223" s="29"/>
      <c r="G223" s="29"/>
      <c r="H223" s="31"/>
      <c r="I223" s="29"/>
      <c r="J223" s="29"/>
      <c r="K223" s="29"/>
      <c r="L223" s="29"/>
      <c r="M223" s="32"/>
      <c r="N223" s="29"/>
      <c r="O223" s="29"/>
      <c r="P223" s="29"/>
      <c r="Q223" s="29"/>
      <c r="R223" s="29"/>
      <c r="S223" s="29"/>
      <c r="T223" s="29"/>
      <c r="U223" s="29"/>
      <c r="V223" s="29"/>
      <c r="W223" s="29"/>
      <c r="X223" s="29"/>
      <c r="Y223" s="29"/>
      <c r="Z223" s="29"/>
      <c r="AA223" s="29"/>
      <c r="AB223" s="29"/>
      <c r="AC223" s="33"/>
      <c r="AD223" s="29"/>
      <c r="AE223" s="29"/>
      <c r="AF223" s="29"/>
      <c r="AG223" s="29"/>
      <c r="AH223" s="29"/>
      <c r="AI223" s="29"/>
    </row>
    <row r="224" spans="1:35" ht="15.75" customHeight="1">
      <c r="A224" s="29"/>
      <c r="B224" s="29"/>
      <c r="C224" s="29"/>
      <c r="D224" s="30"/>
      <c r="E224" s="31"/>
      <c r="F224" s="29"/>
      <c r="G224" s="29"/>
      <c r="H224" s="31"/>
      <c r="I224" s="29"/>
      <c r="J224" s="29"/>
      <c r="K224" s="29"/>
      <c r="L224" s="29"/>
      <c r="M224" s="32"/>
      <c r="N224" s="29"/>
      <c r="O224" s="29"/>
      <c r="P224" s="29"/>
      <c r="Q224" s="29"/>
      <c r="R224" s="29"/>
      <c r="S224" s="29"/>
      <c r="T224" s="29"/>
      <c r="U224" s="29"/>
      <c r="V224" s="29"/>
      <c r="W224" s="29"/>
      <c r="X224" s="29"/>
      <c r="Y224" s="29"/>
      <c r="Z224" s="29"/>
      <c r="AA224" s="29"/>
      <c r="AB224" s="29"/>
      <c r="AC224" s="33"/>
      <c r="AD224" s="29"/>
      <c r="AE224" s="29"/>
      <c r="AF224" s="29"/>
      <c r="AG224" s="29"/>
      <c r="AH224" s="29"/>
      <c r="AI224" s="29"/>
    </row>
    <row r="225" spans="1:35" ht="15.75" customHeight="1">
      <c r="A225" s="29"/>
      <c r="B225" s="29"/>
      <c r="C225" s="29"/>
      <c r="D225" s="30"/>
      <c r="E225" s="31"/>
      <c r="F225" s="29"/>
      <c r="G225" s="29"/>
      <c r="H225" s="31"/>
      <c r="I225" s="29"/>
      <c r="J225" s="29"/>
      <c r="K225" s="29"/>
      <c r="L225" s="29"/>
      <c r="M225" s="32"/>
      <c r="N225" s="29"/>
      <c r="O225" s="29"/>
      <c r="P225" s="29"/>
      <c r="Q225" s="29"/>
      <c r="R225" s="29"/>
      <c r="S225" s="29"/>
      <c r="T225" s="29"/>
      <c r="U225" s="29"/>
      <c r="V225" s="29"/>
      <c r="W225" s="29"/>
      <c r="X225" s="29"/>
      <c r="Y225" s="29"/>
      <c r="Z225" s="29"/>
      <c r="AA225" s="29"/>
      <c r="AB225" s="29"/>
      <c r="AC225" s="33"/>
      <c r="AD225" s="29"/>
      <c r="AE225" s="29"/>
      <c r="AF225" s="29"/>
      <c r="AG225" s="29"/>
      <c r="AH225" s="29"/>
      <c r="AI225" s="29"/>
    </row>
    <row r="226" spans="1:35" ht="15.75" customHeight="1">
      <c r="A226" s="29"/>
      <c r="B226" s="29"/>
      <c r="C226" s="29"/>
      <c r="D226" s="30"/>
      <c r="E226" s="31"/>
      <c r="F226" s="29"/>
      <c r="G226" s="29"/>
      <c r="H226" s="31"/>
      <c r="I226" s="29"/>
      <c r="J226" s="29"/>
      <c r="K226" s="29"/>
      <c r="L226" s="29"/>
      <c r="M226" s="32"/>
      <c r="N226" s="29"/>
      <c r="O226" s="29"/>
      <c r="P226" s="29"/>
      <c r="Q226" s="29"/>
      <c r="R226" s="29"/>
      <c r="S226" s="29"/>
      <c r="T226" s="29"/>
      <c r="U226" s="29"/>
      <c r="V226" s="29"/>
      <c r="W226" s="29"/>
      <c r="X226" s="29"/>
      <c r="Y226" s="29"/>
      <c r="Z226" s="29"/>
      <c r="AA226" s="29"/>
      <c r="AB226" s="29"/>
      <c r="AC226" s="33"/>
      <c r="AD226" s="29"/>
      <c r="AE226" s="29"/>
      <c r="AF226" s="29"/>
      <c r="AG226" s="29"/>
      <c r="AH226" s="29"/>
      <c r="AI226" s="29"/>
    </row>
    <row r="227" spans="1:35" ht="15.75" customHeight="1">
      <c r="A227" s="29"/>
      <c r="B227" s="29"/>
      <c r="C227" s="29"/>
      <c r="D227" s="30"/>
      <c r="E227" s="31"/>
      <c r="F227" s="29"/>
      <c r="G227" s="29"/>
      <c r="H227" s="31"/>
      <c r="I227" s="29"/>
      <c r="J227" s="29"/>
      <c r="K227" s="29"/>
      <c r="L227" s="29"/>
      <c r="M227" s="32"/>
      <c r="N227" s="29"/>
      <c r="O227" s="29"/>
      <c r="P227" s="29"/>
      <c r="Q227" s="29"/>
      <c r="R227" s="29"/>
      <c r="S227" s="29"/>
      <c r="T227" s="29"/>
      <c r="U227" s="29"/>
      <c r="V227" s="29"/>
      <c r="W227" s="29"/>
      <c r="X227" s="29"/>
      <c r="Y227" s="29"/>
      <c r="Z227" s="29"/>
      <c r="AA227" s="29"/>
      <c r="AB227" s="29"/>
      <c r="AC227" s="33"/>
      <c r="AD227" s="29"/>
      <c r="AE227" s="29"/>
      <c r="AF227" s="29"/>
      <c r="AG227" s="29"/>
      <c r="AH227" s="29"/>
      <c r="AI227" s="29"/>
    </row>
    <row r="228" spans="1:35" ht="15.75" customHeight="1">
      <c r="A228" s="29"/>
      <c r="B228" s="29"/>
      <c r="C228" s="29"/>
      <c r="D228" s="30"/>
      <c r="E228" s="31"/>
      <c r="F228" s="29"/>
      <c r="G228" s="29"/>
      <c r="H228" s="31"/>
      <c r="I228" s="29"/>
      <c r="J228" s="29"/>
      <c r="K228" s="29"/>
      <c r="L228" s="29"/>
      <c r="M228" s="32"/>
      <c r="N228" s="29"/>
      <c r="O228" s="29"/>
      <c r="P228" s="29"/>
      <c r="Q228" s="29"/>
      <c r="R228" s="29"/>
      <c r="S228" s="29"/>
      <c r="T228" s="29"/>
      <c r="U228" s="29"/>
      <c r="V228" s="29"/>
      <c r="W228" s="29"/>
      <c r="X228" s="29"/>
      <c r="Y228" s="29"/>
      <c r="Z228" s="29"/>
      <c r="AA228" s="29"/>
      <c r="AB228" s="29"/>
      <c r="AC228" s="33"/>
      <c r="AD228" s="29"/>
      <c r="AE228" s="29"/>
      <c r="AF228" s="29"/>
      <c r="AG228" s="29"/>
      <c r="AH228" s="29"/>
      <c r="AI228" s="29"/>
    </row>
    <row r="229" spans="1:35" ht="15.75" customHeight="1">
      <c r="A229" s="29"/>
      <c r="B229" s="29"/>
      <c r="C229" s="29"/>
      <c r="D229" s="30"/>
      <c r="E229" s="31"/>
      <c r="F229" s="29"/>
      <c r="G229" s="29"/>
      <c r="H229" s="31"/>
      <c r="I229" s="29"/>
      <c r="J229" s="29"/>
      <c r="K229" s="29"/>
      <c r="L229" s="29"/>
      <c r="M229" s="32"/>
      <c r="N229" s="29"/>
      <c r="O229" s="29"/>
      <c r="P229" s="29"/>
      <c r="Q229" s="29"/>
      <c r="R229" s="29"/>
      <c r="S229" s="29"/>
      <c r="T229" s="29"/>
      <c r="U229" s="29"/>
      <c r="V229" s="29"/>
      <c r="W229" s="29"/>
      <c r="X229" s="29"/>
      <c r="Y229" s="29"/>
      <c r="Z229" s="29"/>
      <c r="AA229" s="29"/>
      <c r="AB229" s="29"/>
      <c r="AC229" s="33"/>
      <c r="AD229" s="29"/>
      <c r="AE229" s="29"/>
      <c r="AF229" s="29"/>
      <c r="AG229" s="29"/>
      <c r="AH229" s="29"/>
      <c r="AI229" s="29"/>
    </row>
    <row r="230" spans="1:35" ht="15.75" customHeight="1">
      <c r="A230" s="29"/>
      <c r="B230" s="29"/>
      <c r="C230" s="29"/>
      <c r="D230" s="30"/>
      <c r="E230" s="31"/>
      <c r="F230" s="29"/>
      <c r="G230" s="29"/>
      <c r="H230" s="31"/>
      <c r="I230" s="29"/>
      <c r="J230" s="29"/>
      <c r="K230" s="29"/>
      <c r="L230" s="29"/>
      <c r="M230" s="32"/>
      <c r="N230" s="29"/>
      <c r="O230" s="29"/>
      <c r="P230" s="29"/>
      <c r="Q230" s="29"/>
      <c r="R230" s="29"/>
      <c r="S230" s="29"/>
      <c r="T230" s="29"/>
      <c r="U230" s="29"/>
      <c r="V230" s="29"/>
      <c r="W230" s="29"/>
      <c r="X230" s="29"/>
      <c r="Y230" s="29"/>
      <c r="Z230" s="29"/>
      <c r="AA230" s="29"/>
      <c r="AB230" s="29"/>
      <c r="AC230" s="33"/>
      <c r="AD230" s="29"/>
      <c r="AE230" s="29"/>
      <c r="AF230" s="29"/>
      <c r="AG230" s="29"/>
      <c r="AH230" s="29"/>
      <c r="AI230" s="29"/>
    </row>
    <row r="231" spans="1:35" ht="15.75" customHeight="1">
      <c r="A231" s="29"/>
      <c r="B231" s="29"/>
      <c r="C231" s="29"/>
      <c r="D231" s="30"/>
      <c r="E231" s="31"/>
      <c r="F231" s="29"/>
      <c r="G231" s="29"/>
      <c r="H231" s="31"/>
      <c r="I231" s="29"/>
      <c r="J231" s="29"/>
      <c r="K231" s="29"/>
      <c r="L231" s="29"/>
      <c r="M231" s="32"/>
      <c r="N231" s="29"/>
      <c r="O231" s="29"/>
      <c r="P231" s="29"/>
      <c r="Q231" s="29"/>
      <c r="R231" s="29"/>
      <c r="S231" s="29"/>
      <c r="T231" s="29"/>
      <c r="U231" s="29"/>
      <c r="V231" s="29"/>
      <c r="W231" s="29"/>
      <c r="X231" s="29"/>
      <c r="Y231" s="29"/>
      <c r="Z231" s="29"/>
      <c r="AA231" s="29"/>
      <c r="AB231" s="29"/>
      <c r="AC231" s="33"/>
      <c r="AD231" s="29"/>
      <c r="AE231" s="29"/>
      <c r="AF231" s="29"/>
      <c r="AG231" s="29"/>
      <c r="AH231" s="29"/>
      <c r="AI231" s="29"/>
    </row>
    <row r="232" spans="1:35" ht="15.75" customHeight="1">
      <c r="A232" s="29"/>
      <c r="B232" s="29"/>
      <c r="C232" s="29"/>
      <c r="D232" s="30"/>
      <c r="E232" s="31"/>
      <c r="F232" s="29"/>
      <c r="G232" s="29"/>
      <c r="H232" s="31"/>
      <c r="I232" s="29"/>
      <c r="J232" s="29"/>
      <c r="K232" s="29"/>
      <c r="L232" s="29"/>
      <c r="M232" s="32"/>
      <c r="N232" s="29"/>
      <c r="O232" s="29"/>
      <c r="P232" s="29"/>
      <c r="Q232" s="29"/>
      <c r="R232" s="29"/>
      <c r="S232" s="29"/>
      <c r="T232" s="29"/>
      <c r="U232" s="29"/>
      <c r="V232" s="29"/>
      <c r="W232" s="29"/>
      <c r="X232" s="29"/>
      <c r="Y232" s="29"/>
      <c r="Z232" s="29"/>
      <c r="AA232" s="29"/>
      <c r="AB232" s="29"/>
      <c r="AC232" s="33"/>
      <c r="AD232" s="29"/>
      <c r="AE232" s="29"/>
      <c r="AF232" s="29"/>
      <c r="AG232" s="29"/>
      <c r="AH232" s="29"/>
      <c r="AI232" s="29"/>
    </row>
    <row r="233" spans="1:35" ht="15.75" customHeight="1">
      <c r="A233" s="29"/>
      <c r="B233" s="29"/>
      <c r="C233" s="29"/>
      <c r="D233" s="30"/>
      <c r="E233" s="31"/>
      <c r="F233" s="29"/>
      <c r="G233" s="29"/>
      <c r="H233" s="31"/>
      <c r="I233" s="29"/>
      <c r="J233" s="29"/>
      <c r="K233" s="29"/>
      <c r="L233" s="29"/>
      <c r="M233" s="32"/>
      <c r="N233" s="29"/>
      <c r="O233" s="29"/>
      <c r="P233" s="29"/>
      <c r="Q233" s="29"/>
      <c r="R233" s="29"/>
      <c r="S233" s="29"/>
      <c r="T233" s="29"/>
      <c r="U233" s="29"/>
      <c r="V233" s="29"/>
      <c r="W233" s="29"/>
      <c r="X233" s="29"/>
      <c r="Y233" s="29"/>
      <c r="Z233" s="29"/>
      <c r="AA233" s="29"/>
      <c r="AB233" s="29"/>
      <c r="AC233" s="33"/>
      <c r="AD233" s="29"/>
      <c r="AE233" s="29"/>
      <c r="AF233" s="29"/>
      <c r="AG233" s="29"/>
      <c r="AH233" s="29"/>
      <c r="AI233" s="29"/>
    </row>
    <row r="234" spans="1:35" ht="15.75" customHeight="1">
      <c r="A234" s="29"/>
      <c r="B234" s="29"/>
      <c r="C234" s="29"/>
      <c r="D234" s="30"/>
      <c r="E234" s="31"/>
      <c r="F234" s="29"/>
      <c r="G234" s="29"/>
      <c r="H234" s="31"/>
      <c r="I234" s="29"/>
      <c r="J234" s="29"/>
      <c r="K234" s="29"/>
      <c r="L234" s="29"/>
      <c r="M234" s="32"/>
      <c r="N234" s="29"/>
      <c r="O234" s="29"/>
      <c r="P234" s="29"/>
      <c r="Q234" s="29"/>
      <c r="R234" s="29"/>
      <c r="S234" s="29"/>
      <c r="T234" s="29"/>
      <c r="U234" s="29"/>
      <c r="V234" s="29"/>
      <c r="W234" s="29"/>
      <c r="X234" s="29"/>
      <c r="Y234" s="29"/>
      <c r="Z234" s="29"/>
      <c r="AA234" s="29"/>
      <c r="AB234" s="29"/>
      <c r="AC234" s="33"/>
      <c r="AD234" s="29"/>
      <c r="AE234" s="29"/>
      <c r="AF234" s="29"/>
      <c r="AG234" s="29"/>
      <c r="AH234" s="29"/>
      <c r="AI234" s="29"/>
    </row>
    <row r="235" spans="1:35" ht="15.75" customHeight="1">
      <c r="A235" s="29"/>
      <c r="B235" s="29"/>
      <c r="C235" s="29"/>
      <c r="D235" s="30"/>
      <c r="E235" s="31"/>
      <c r="F235" s="29"/>
      <c r="G235" s="29"/>
      <c r="H235" s="31"/>
      <c r="I235" s="29"/>
      <c r="J235" s="29"/>
      <c r="K235" s="29"/>
      <c r="L235" s="29"/>
      <c r="M235" s="32"/>
      <c r="N235" s="29"/>
      <c r="O235" s="29"/>
      <c r="P235" s="29"/>
      <c r="Q235" s="29"/>
      <c r="R235" s="29"/>
      <c r="S235" s="29"/>
      <c r="T235" s="29"/>
      <c r="U235" s="29"/>
      <c r="V235" s="29"/>
      <c r="W235" s="29"/>
      <c r="X235" s="29"/>
      <c r="Y235" s="29"/>
      <c r="Z235" s="29"/>
      <c r="AA235" s="29"/>
      <c r="AB235" s="29"/>
      <c r="AC235" s="33"/>
      <c r="AD235" s="29"/>
      <c r="AE235" s="29"/>
      <c r="AF235" s="29"/>
      <c r="AG235" s="29"/>
      <c r="AH235" s="29"/>
      <c r="AI235" s="29"/>
    </row>
    <row r="236" spans="1:35" ht="15.75" customHeight="1">
      <c r="A236" s="29"/>
      <c r="B236" s="29"/>
      <c r="C236" s="29"/>
      <c r="D236" s="30"/>
      <c r="E236" s="31"/>
      <c r="F236" s="29"/>
      <c r="G236" s="29"/>
      <c r="H236" s="31"/>
      <c r="I236" s="29"/>
      <c r="J236" s="29"/>
      <c r="K236" s="29"/>
      <c r="L236" s="29"/>
      <c r="M236" s="32"/>
      <c r="N236" s="29"/>
      <c r="O236" s="29"/>
      <c r="P236" s="29"/>
      <c r="Q236" s="29"/>
      <c r="R236" s="29"/>
      <c r="S236" s="29"/>
      <c r="T236" s="29"/>
      <c r="U236" s="29"/>
      <c r="V236" s="29"/>
      <c r="W236" s="29"/>
      <c r="X236" s="29"/>
      <c r="Y236" s="29"/>
      <c r="Z236" s="29"/>
      <c r="AA236" s="29"/>
      <c r="AB236" s="29"/>
      <c r="AC236" s="33"/>
      <c r="AD236" s="29"/>
      <c r="AE236" s="29"/>
      <c r="AF236" s="29"/>
      <c r="AG236" s="29"/>
      <c r="AH236" s="29"/>
      <c r="AI236" s="29"/>
    </row>
    <row r="237" spans="1:35" ht="15.75" customHeight="1">
      <c r="A237" s="29"/>
      <c r="B237" s="29"/>
      <c r="C237" s="29"/>
      <c r="D237" s="30"/>
      <c r="E237" s="31"/>
      <c r="F237" s="29"/>
      <c r="G237" s="29"/>
      <c r="H237" s="31"/>
      <c r="I237" s="29"/>
      <c r="J237" s="29"/>
      <c r="K237" s="29"/>
      <c r="L237" s="29"/>
      <c r="M237" s="32"/>
      <c r="N237" s="29"/>
      <c r="O237" s="29"/>
      <c r="P237" s="29"/>
      <c r="Q237" s="29"/>
      <c r="R237" s="29"/>
      <c r="S237" s="29"/>
      <c r="T237" s="29"/>
      <c r="U237" s="29"/>
      <c r="V237" s="29"/>
      <c r="W237" s="29"/>
      <c r="X237" s="29"/>
      <c r="Y237" s="29"/>
      <c r="Z237" s="29"/>
      <c r="AA237" s="29"/>
      <c r="AB237" s="29"/>
      <c r="AC237" s="33"/>
      <c r="AD237" s="29"/>
      <c r="AE237" s="29"/>
      <c r="AF237" s="29"/>
      <c r="AG237" s="29"/>
      <c r="AH237" s="29"/>
      <c r="AI237" s="29"/>
    </row>
    <row r="238" spans="1:35" ht="15.75" customHeight="1">
      <c r="A238" s="29"/>
      <c r="B238" s="29"/>
      <c r="C238" s="29"/>
      <c r="D238" s="30"/>
      <c r="E238" s="31"/>
      <c r="F238" s="29"/>
      <c r="G238" s="29"/>
      <c r="H238" s="31"/>
      <c r="I238" s="29"/>
      <c r="J238" s="29"/>
      <c r="K238" s="29"/>
      <c r="L238" s="29"/>
      <c r="M238" s="32"/>
      <c r="N238" s="29"/>
      <c r="O238" s="29"/>
      <c r="P238" s="29"/>
      <c r="Q238" s="29"/>
      <c r="R238" s="29"/>
      <c r="S238" s="29"/>
      <c r="T238" s="29"/>
      <c r="U238" s="29"/>
      <c r="V238" s="29"/>
      <c r="W238" s="29"/>
      <c r="X238" s="29"/>
      <c r="Y238" s="29"/>
      <c r="Z238" s="29"/>
      <c r="AA238" s="29"/>
      <c r="AB238" s="29"/>
      <c r="AC238" s="33"/>
      <c r="AD238" s="29"/>
      <c r="AE238" s="29"/>
      <c r="AF238" s="29"/>
      <c r="AG238" s="29"/>
      <c r="AH238" s="29"/>
      <c r="AI238" s="29"/>
    </row>
    <row r="239" spans="1:35" ht="15.75" customHeight="1">
      <c r="A239" s="29"/>
      <c r="B239" s="29"/>
      <c r="C239" s="29"/>
      <c r="D239" s="30"/>
      <c r="E239" s="31"/>
      <c r="F239" s="29"/>
      <c r="G239" s="29"/>
      <c r="H239" s="31"/>
      <c r="I239" s="29"/>
      <c r="J239" s="29"/>
      <c r="K239" s="29"/>
      <c r="L239" s="29"/>
      <c r="M239" s="32"/>
      <c r="N239" s="29"/>
      <c r="O239" s="29"/>
      <c r="P239" s="29"/>
      <c r="Q239" s="29"/>
      <c r="R239" s="29"/>
      <c r="S239" s="29"/>
      <c r="T239" s="29"/>
      <c r="U239" s="29"/>
      <c r="V239" s="29"/>
      <c r="W239" s="29"/>
      <c r="X239" s="29"/>
      <c r="Y239" s="29"/>
      <c r="Z239" s="29"/>
      <c r="AA239" s="29"/>
      <c r="AB239" s="29"/>
      <c r="AC239" s="33"/>
      <c r="AD239" s="29"/>
      <c r="AE239" s="29"/>
      <c r="AF239" s="29"/>
      <c r="AG239" s="29"/>
      <c r="AH239" s="29"/>
      <c r="AI239" s="29"/>
    </row>
    <row r="240" spans="1:35" ht="15.75" customHeight="1">
      <c r="A240" s="29"/>
      <c r="B240" s="29"/>
      <c r="C240" s="29"/>
      <c r="D240" s="30"/>
      <c r="E240" s="31"/>
      <c r="F240" s="29"/>
      <c r="G240" s="29"/>
      <c r="H240" s="31"/>
      <c r="I240" s="29"/>
      <c r="J240" s="29"/>
      <c r="K240" s="29"/>
      <c r="L240" s="29"/>
      <c r="M240" s="32"/>
      <c r="N240" s="29"/>
      <c r="O240" s="29"/>
      <c r="P240" s="29"/>
      <c r="Q240" s="29"/>
      <c r="R240" s="29"/>
      <c r="S240" s="29"/>
      <c r="T240" s="29"/>
      <c r="U240" s="29"/>
      <c r="V240" s="29"/>
      <c r="W240" s="29"/>
      <c r="X240" s="29"/>
      <c r="Y240" s="29"/>
      <c r="Z240" s="29"/>
      <c r="AA240" s="29"/>
      <c r="AB240" s="29"/>
      <c r="AC240" s="33"/>
      <c r="AD240" s="29"/>
      <c r="AE240" s="29"/>
      <c r="AF240" s="29"/>
      <c r="AG240" s="29"/>
      <c r="AH240" s="29"/>
      <c r="AI240" s="29"/>
    </row>
    <row r="241" spans="1:35" ht="15.75" customHeight="1">
      <c r="A241" s="29"/>
      <c r="B241" s="29"/>
      <c r="C241" s="29"/>
      <c r="D241" s="30"/>
      <c r="E241" s="31"/>
      <c r="F241" s="29"/>
      <c r="G241" s="29"/>
      <c r="H241" s="31"/>
      <c r="I241" s="29"/>
      <c r="J241" s="29"/>
      <c r="K241" s="29"/>
      <c r="L241" s="29"/>
      <c r="M241" s="32"/>
      <c r="N241" s="29"/>
      <c r="O241" s="29"/>
      <c r="P241" s="29"/>
      <c r="Q241" s="29"/>
      <c r="R241" s="29"/>
      <c r="S241" s="29"/>
      <c r="T241" s="29"/>
      <c r="U241" s="29"/>
      <c r="V241" s="29"/>
      <c r="W241" s="29"/>
      <c r="X241" s="29"/>
      <c r="Y241" s="29"/>
      <c r="Z241" s="29"/>
      <c r="AA241" s="29"/>
      <c r="AB241" s="29"/>
      <c r="AC241" s="33"/>
      <c r="AD241" s="29"/>
      <c r="AE241" s="29"/>
      <c r="AF241" s="29"/>
      <c r="AG241" s="29"/>
      <c r="AH241" s="29"/>
      <c r="AI241" s="29"/>
    </row>
    <row r="242" spans="1:35" ht="15.75" customHeight="1">
      <c r="A242" s="29"/>
      <c r="B242" s="29"/>
      <c r="C242" s="29"/>
      <c r="D242" s="30"/>
      <c r="E242" s="31"/>
      <c r="F242" s="29"/>
      <c r="G242" s="29"/>
      <c r="H242" s="31"/>
      <c r="I242" s="29"/>
      <c r="J242" s="29"/>
      <c r="K242" s="29"/>
      <c r="L242" s="29"/>
      <c r="M242" s="32"/>
      <c r="N242" s="29"/>
      <c r="O242" s="29"/>
      <c r="P242" s="29"/>
      <c r="Q242" s="29"/>
      <c r="R242" s="29"/>
      <c r="S242" s="29"/>
      <c r="T242" s="29"/>
      <c r="U242" s="29"/>
      <c r="V242" s="29"/>
      <c r="W242" s="29"/>
      <c r="X242" s="29"/>
      <c r="Y242" s="29"/>
      <c r="Z242" s="29"/>
      <c r="AA242" s="29"/>
      <c r="AB242" s="29"/>
      <c r="AC242" s="33"/>
      <c r="AD242" s="29"/>
      <c r="AE242" s="29"/>
      <c r="AF242" s="29"/>
      <c r="AG242" s="29"/>
      <c r="AH242" s="29"/>
      <c r="AI242" s="29"/>
    </row>
    <row r="243" spans="1:35" ht="15.75" customHeight="1">
      <c r="A243" s="29"/>
      <c r="B243" s="29"/>
      <c r="C243" s="29"/>
      <c r="D243" s="30"/>
      <c r="E243" s="31"/>
      <c r="F243" s="29"/>
      <c r="G243" s="29"/>
      <c r="H243" s="31"/>
      <c r="I243" s="29"/>
      <c r="J243" s="29"/>
      <c r="K243" s="29"/>
      <c r="L243" s="29"/>
      <c r="M243" s="32"/>
      <c r="N243" s="29"/>
      <c r="O243" s="29"/>
      <c r="P243" s="29"/>
      <c r="Q243" s="29"/>
      <c r="R243" s="29"/>
      <c r="S243" s="29"/>
      <c r="T243" s="29"/>
      <c r="U243" s="29"/>
      <c r="V243" s="29"/>
      <c r="W243" s="29"/>
      <c r="X243" s="29"/>
      <c r="Y243" s="29"/>
      <c r="Z243" s="29"/>
      <c r="AA243" s="29"/>
      <c r="AB243" s="29"/>
      <c r="AC243" s="33"/>
      <c r="AD243" s="29"/>
      <c r="AE243" s="29"/>
      <c r="AF243" s="29"/>
      <c r="AG243" s="29"/>
      <c r="AH243" s="29"/>
      <c r="AI243" s="29"/>
    </row>
    <row r="244" spans="1:35" ht="15.75" customHeight="1">
      <c r="A244" s="29"/>
      <c r="B244" s="29"/>
      <c r="C244" s="29"/>
      <c r="D244" s="30"/>
      <c r="E244" s="31"/>
      <c r="F244" s="29"/>
      <c r="G244" s="29"/>
      <c r="H244" s="31"/>
      <c r="I244" s="29"/>
      <c r="J244" s="29"/>
      <c r="K244" s="29"/>
      <c r="L244" s="29"/>
      <c r="M244" s="32"/>
      <c r="N244" s="29"/>
      <c r="O244" s="29"/>
      <c r="P244" s="29"/>
      <c r="Q244" s="29"/>
      <c r="R244" s="29"/>
      <c r="S244" s="29"/>
      <c r="T244" s="29"/>
      <c r="U244" s="29"/>
      <c r="V244" s="29"/>
      <c r="W244" s="29"/>
      <c r="X244" s="29"/>
      <c r="Y244" s="29"/>
      <c r="Z244" s="29"/>
      <c r="AA244" s="29"/>
      <c r="AB244" s="29"/>
      <c r="AC244" s="33"/>
      <c r="AD244" s="29"/>
      <c r="AE244" s="29"/>
      <c r="AF244" s="29"/>
      <c r="AG244" s="29"/>
      <c r="AH244" s="29"/>
      <c r="AI244" s="29"/>
    </row>
    <row r="245" spans="1:35" ht="15.75" customHeight="1">
      <c r="A245" s="29"/>
      <c r="B245" s="29"/>
      <c r="C245" s="29"/>
      <c r="D245" s="30"/>
      <c r="E245" s="31"/>
      <c r="F245" s="29"/>
      <c r="G245" s="29"/>
      <c r="H245" s="31"/>
      <c r="I245" s="29"/>
      <c r="J245" s="29"/>
      <c r="K245" s="29"/>
      <c r="L245" s="29"/>
      <c r="M245" s="32"/>
      <c r="N245" s="29"/>
      <c r="O245" s="29"/>
      <c r="P245" s="29"/>
      <c r="Q245" s="29"/>
      <c r="R245" s="29"/>
      <c r="S245" s="29"/>
      <c r="T245" s="29"/>
      <c r="U245" s="29"/>
      <c r="V245" s="29"/>
      <c r="W245" s="29"/>
      <c r="X245" s="29"/>
      <c r="Y245" s="29"/>
      <c r="Z245" s="29"/>
      <c r="AA245" s="29"/>
      <c r="AB245" s="29"/>
      <c r="AC245" s="33"/>
      <c r="AD245" s="29"/>
      <c r="AE245" s="29"/>
      <c r="AF245" s="29"/>
      <c r="AG245" s="29"/>
      <c r="AH245" s="29"/>
      <c r="AI245" s="29"/>
    </row>
    <row r="246" spans="1:35" ht="15.75" customHeight="1">
      <c r="A246" s="29"/>
      <c r="B246" s="29"/>
      <c r="C246" s="29"/>
      <c r="D246" s="30"/>
      <c r="E246" s="31"/>
      <c r="F246" s="29"/>
      <c r="G246" s="29"/>
      <c r="H246" s="31"/>
      <c r="I246" s="29"/>
      <c r="J246" s="29"/>
      <c r="K246" s="29"/>
      <c r="L246" s="29"/>
      <c r="M246" s="32"/>
      <c r="N246" s="29"/>
      <c r="O246" s="29"/>
      <c r="P246" s="29"/>
      <c r="Q246" s="29"/>
      <c r="R246" s="29"/>
      <c r="S246" s="29"/>
      <c r="T246" s="29"/>
      <c r="U246" s="29"/>
      <c r="V246" s="29"/>
      <c r="W246" s="29"/>
      <c r="X246" s="29"/>
      <c r="Y246" s="29"/>
      <c r="Z246" s="29"/>
      <c r="AA246" s="29"/>
      <c r="AB246" s="29"/>
      <c r="AC246" s="33"/>
      <c r="AD246" s="29"/>
      <c r="AE246" s="29"/>
      <c r="AF246" s="29"/>
      <c r="AG246" s="29"/>
      <c r="AH246" s="29"/>
      <c r="AI246" s="29"/>
    </row>
    <row r="247" spans="1:35" ht="15.75" customHeight="1">
      <c r="A247" s="29"/>
      <c r="B247" s="29"/>
      <c r="C247" s="29"/>
      <c r="D247" s="30"/>
      <c r="E247" s="31"/>
      <c r="F247" s="29"/>
      <c r="G247" s="29"/>
      <c r="H247" s="31"/>
      <c r="I247" s="29"/>
      <c r="J247" s="29"/>
      <c r="K247" s="29"/>
      <c r="L247" s="29"/>
      <c r="M247" s="32"/>
      <c r="N247" s="29"/>
      <c r="O247" s="29"/>
      <c r="P247" s="29"/>
      <c r="Q247" s="29"/>
      <c r="R247" s="29"/>
      <c r="S247" s="29"/>
      <c r="T247" s="29"/>
      <c r="U247" s="29"/>
      <c r="V247" s="29"/>
      <c r="W247" s="29"/>
      <c r="X247" s="29"/>
      <c r="Y247" s="29"/>
      <c r="Z247" s="29"/>
      <c r="AA247" s="29"/>
      <c r="AB247" s="29"/>
      <c r="AC247" s="33"/>
      <c r="AD247" s="29"/>
      <c r="AE247" s="29"/>
      <c r="AF247" s="29"/>
      <c r="AG247" s="29"/>
      <c r="AH247" s="29"/>
      <c r="AI247" s="29"/>
    </row>
    <row r="248" spans="1:35" ht="15.75" customHeight="1">
      <c r="A248" s="29"/>
      <c r="B248" s="29"/>
      <c r="C248" s="29"/>
      <c r="D248" s="30"/>
      <c r="E248" s="31"/>
      <c r="F248" s="29"/>
      <c r="G248" s="29"/>
      <c r="H248" s="31"/>
      <c r="I248" s="29"/>
      <c r="J248" s="29"/>
      <c r="K248" s="29"/>
      <c r="L248" s="29"/>
      <c r="M248" s="32"/>
      <c r="N248" s="29"/>
      <c r="O248" s="29"/>
      <c r="P248" s="29"/>
      <c r="Q248" s="29"/>
      <c r="R248" s="29"/>
      <c r="S248" s="29"/>
      <c r="T248" s="29"/>
      <c r="U248" s="29"/>
      <c r="V248" s="29"/>
      <c r="W248" s="29"/>
      <c r="X248" s="29"/>
      <c r="Y248" s="29"/>
      <c r="Z248" s="29"/>
      <c r="AA248" s="29"/>
      <c r="AB248" s="29"/>
      <c r="AC248" s="33"/>
      <c r="AD248" s="29"/>
      <c r="AE248" s="29"/>
      <c r="AF248" s="29"/>
      <c r="AG248" s="29"/>
      <c r="AH248" s="29"/>
      <c r="AI248" s="29"/>
    </row>
    <row r="249" spans="1:35" ht="15.75" customHeight="1">
      <c r="A249" s="29"/>
      <c r="B249" s="29"/>
      <c r="C249" s="29"/>
      <c r="D249" s="30"/>
      <c r="E249" s="31"/>
      <c r="F249" s="29"/>
      <c r="G249" s="29"/>
      <c r="H249" s="31"/>
      <c r="I249" s="29"/>
      <c r="J249" s="29"/>
      <c r="K249" s="29"/>
      <c r="L249" s="29"/>
      <c r="M249" s="32"/>
      <c r="N249" s="29"/>
      <c r="O249" s="29"/>
      <c r="P249" s="29"/>
      <c r="Q249" s="29"/>
      <c r="R249" s="29"/>
      <c r="S249" s="29"/>
      <c r="T249" s="29"/>
      <c r="U249" s="29"/>
      <c r="V249" s="29"/>
      <c r="W249" s="29"/>
      <c r="X249" s="29"/>
      <c r="Y249" s="29"/>
      <c r="Z249" s="29"/>
      <c r="AA249" s="29"/>
      <c r="AB249" s="29"/>
      <c r="AC249" s="33"/>
      <c r="AD249" s="29"/>
      <c r="AE249" s="29"/>
      <c r="AF249" s="29"/>
      <c r="AG249" s="29"/>
      <c r="AH249" s="29"/>
      <c r="AI249" s="29"/>
    </row>
    <row r="250" spans="1:35" ht="15.75" customHeight="1">
      <c r="A250" s="29"/>
      <c r="B250" s="29"/>
      <c r="C250" s="29"/>
      <c r="D250" s="30"/>
      <c r="E250" s="31"/>
      <c r="F250" s="29"/>
      <c r="G250" s="29"/>
      <c r="H250" s="31"/>
      <c r="I250" s="29"/>
      <c r="J250" s="29"/>
      <c r="K250" s="29"/>
      <c r="L250" s="29"/>
      <c r="M250" s="32"/>
      <c r="N250" s="29"/>
      <c r="O250" s="29"/>
      <c r="P250" s="29"/>
      <c r="Q250" s="29"/>
      <c r="R250" s="29"/>
      <c r="S250" s="29"/>
      <c r="T250" s="29"/>
      <c r="U250" s="29"/>
      <c r="V250" s="29"/>
      <c r="W250" s="29"/>
      <c r="X250" s="29"/>
      <c r="Y250" s="29"/>
      <c r="Z250" s="29"/>
      <c r="AA250" s="29"/>
      <c r="AB250" s="29"/>
      <c r="AC250" s="33"/>
      <c r="AD250" s="29"/>
      <c r="AE250" s="29"/>
      <c r="AF250" s="29"/>
      <c r="AG250" s="29"/>
      <c r="AH250" s="29"/>
      <c r="AI250" s="29"/>
    </row>
    <row r="251" spans="1:35" ht="15.75" customHeight="1">
      <c r="A251" s="29"/>
      <c r="B251" s="29"/>
      <c r="C251" s="29"/>
      <c r="D251" s="30"/>
      <c r="E251" s="31"/>
      <c r="F251" s="29"/>
      <c r="G251" s="29"/>
      <c r="H251" s="31"/>
      <c r="I251" s="29"/>
      <c r="J251" s="29"/>
      <c r="K251" s="29"/>
      <c r="L251" s="29"/>
      <c r="M251" s="32"/>
      <c r="N251" s="29"/>
      <c r="O251" s="29"/>
      <c r="P251" s="29"/>
      <c r="Q251" s="29"/>
      <c r="R251" s="29"/>
      <c r="S251" s="29"/>
      <c r="T251" s="29"/>
      <c r="U251" s="29"/>
      <c r="V251" s="29"/>
      <c r="W251" s="29"/>
      <c r="X251" s="29"/>
      <c r="Y251" s="29"/>
      <c r="Z251" s="29"/>
      <c r="AA251" s="29"/>
      <c r="AB251" s="29"/>
      <c r="AC251" s="33"/>
      <c r="AD251" s="29"/>
      <c r="AE251" s="29"/>
      <c r="AF251" s="29"/>
      <c r="AG251" s="29"/>
      <c r="AH251" s="29"/>
      <c r="AI251" s="29"/>
    </row>
    <row r="252" spans="1:35" ht="15.75" customHeight="1">
      <c r="A252" s="29"/>
      <c r="B252" s="29"/>
      <c r="C252" s="29"/>
      <c r="D252" s="30"/>
      <c r="E252" s="31"/>
      <c r="F252" s="29"/>
      <c r="G252" s="29"/>
      <c r="H252" s="31"/>
      <c r="I252" s="29"/>
      <c r="J252" s="29"/>
      <c r="K252" s="29"/>
      <c r="L252" s="29"/>
      <c r="M252" s="32"/>
      <c r="N252" s="29"/>
      <c r="O252" s="29"/>
      <c r="P252" s="29"/>
      <c r="Q252" s="29"/>
      <c r="R252" s="29"/>
      <c r="S252" s="29"/>
      <c r="T252" s="29"/>
      <c r="U252" s="29"/>
      <c r="V252" s="29"/>
      <c r="W252" s="29"/>
      <c r="X252" s="29"/>
      <c r="Y252" s="29"/>
      <c r="Z252" s="29"/>
      <c r="AA252" s="29"/>
      <c r="AB252" s="29"/>
      <c r="AC252" s="33"/>
      <c r="AD252" s="29"/>
      <c r="AE252" s="29"/>
      <c r="AF252" s="29"/>
      <c r="AG252" s="29"/>
      <c r="AH252" s="29"/>
      <c r="AI252" s="29"/>
    </row>
    <row r="253" spans="1:35" ht="15.75" customHeight="1">
      <c r="A253" s="29"/>
      <c r="B253" s="29"/>
      <c r="C253" s="29"/>
      <c r="D253" s="30"/>
      <c r="E253" s="31"/>
      <c r="F253" s="29"/>
      <c r="G253" s="29"/>
      <c r="H253" s="31"/>
      <c r="I253" s="29"/>
      <c r="J253" s="29"/>
      <c r="K253" s="29"/>
      <c r="L253" s="29"/>
      <c r="M253" s="32"/>
      <c r="N253" s="29"/>
      <c r="O253" s="29"/>
      <c r="P253" s="29"/>
      <c r="Q253" s="29"/>
      <c r="R253" s="29"/>
      <c r="S253" s="29"/>
      <c r="T253" s="29"/>
      <c r="U253" s="29"/>
      <c r="V253" s="29"/>
      <c r="W253" s="29"/>
      <c r="X253" s="29"/>
      <c r="Y253" s="29"/>
      <c r="Z253" s="29"/>
      <c r="AA253" s="29"/>
      <c r="AB253" s="29"/>
      <c r="AC253" s="33"/>
      <c r="AD253" s="29"/>
      <c r="AE253" s="29"/>
      <c r="AF253" s="29"/>
      <c r="AG253" s="29"/>
      <c r="AH253" s="29"/>
      <c r="AI253" s="29"/>
    </row>
    <row r="254" spans="1:35" ht="15.75" customHeight="1">
      <c r="A254" s="29"/>
      <c r="B254" s="29"/>
      <c r="C254" s="29"/>
      <c r="D254" s="30"/>
      <c r="E254" s="31"/>
      <c r="F254" s="29"/>
      <c r="G254" s="29"/>
      <c r="H254" s="31"/>
      <c r="I254" s="29"/>
      <c r="J254" s="29"/>
      <c r="K254" s="29"/>
      <c r="L254" s="29"/>
      <c r="M254" s="32"/>
      <c r="N254" s="29"/>
      <c r="O254" s="29"/>
      <c r="P254" s="29"/>
      <c r="Q254" s="29"/>
      <c r="R254" s="29"/>
      <c r="S254" s="29"/>
      <c r="T254" s="29"/>
      <c r="U254" s="29"/>
      <c r="V254" s="29"/>
      <c r="W254" s="29"/>
      <c r="X254" s="29"/>
      <c r="Y254" s="29"/>
      <c r="Z254" s="29"/>
      <c r="AA254" s="29"/>
      <c r="AB254" s="29"/>
      <c r="AC254" s="33"/>
      <c r="AD254" s="29"/>
      <c r="AE254" s="29"/>
      <c r="AF254" s="29"/>
      <c r="AG254" s="29"/>
      <c r="AH254" s="29"/>
      <c r="AI254" s="29"/>
    </row>
    <row r="255" spans="1:35" ht="15.75" customHeight="1">
      <c r="A255" s="38"/>
      <c r="B255" s="38"/>
      <c r="C255" s="38"/>
      <c r="D255" s="80"/>
      <c r="E255" s="39"/>
      <c r="F255" s="38"/>
      <c r="G255" s="38"/>
      <c r="H255" s="39"/>
      <c r="I255" s="38"/>
      <c r="J255" s="38"/>
      <c r="K255" s="38"/>
      <c r="L255" s="38"/>
      <c r="M255" s="40"/>
      <c r="N255" s="38"/>
      <c r="O255" s="38"/>
      <c r="P255" s="38"/>
      <c r="Q255" s="38"/>
      <c r="R255" s="38"/>
      <c r="S255" s="38"/>
      <c r="T255" s="38"/>
      <c r="U255" s="38"/>
      <c r="V255" s="38"/>
      <c r="W255" s="38"/>
      <c r="X255" s="38"/>
      <c r="Y255" s="38"/>
      <c r="Z255" s="38"/>
      <c r="AA255" s="38"/>
      <c r="AB255" s="38"/>
      <c r="AC255" s="81"/>
      <c r="AD255" s="38"/>
      <c r="AE255" s="38"/>
      <c r="AF255" s="38"/>
      <c r="AG255" s="38"/>
      <c r="AH255" s="38"/>
      <c r="AI255" s="38"/>
    </row>
    <row r="256" spans="1:35" ht="15.75" customHeight="1">
      <c r="A256" s="38"/>
      <c r="B256" s="38"/>
      <c r="C256" s="38"/>
      <c r="D256" s="80"/>
      <c r="E256" s="39"/>
      <c r="F256" s="38"/>
      <c r="G256" s="38"/>
      <c r="H256" s="39"/>
      <c r="I256" s="38"/>
      <c r="J256" s="38"/>
      <c r="K256" s="38"/>
      <c r="L256" s="38"/>
      <c r="M256" s="40"/>
      <c r="N256" s="38"/>
      <c r="O256" s="38"/>
      <c r="P256" s="38"/>
      <c r="Q256" s="38"/>
      <c r="R256" s="38"/>
      <c r="S256" s="38"/>
      <c r="T256" s="38"/>
      <c r="U256" s="38"/>
      <c r="V256" s="38"/>
      <c r="W256" s="38"/>
      <c r="X256" s="38"/>
      <c r="Y256" s="38"/>
      <c r="Z256" s="38"/>
      <c r="AA256" s="38"/>
      <c r="AB256" s="38"/>
      <c r="AC256" s="81"/>
      <c r="AD256" s="38"/>
      <c r="AE256" s="38"/>
      <c r="AF256" s="38"/>
      <c r="AG256" s="38"/>
      <c r="AH256" s="38"/>
      <c r="AI256" s="38"/>
    </row>
    <row r="257" spans="1:35" ht="15.75" customHeight="1">
      <c r="A257" s="38"/>
      <c r="B257" s="38"/>
      <c r="C257" s="38"/>
      <c r="D257" s="80"/>
      <c r="E257" s="39"/>
      <c r="F257" s="38"/>
      <c r="G257" s="38"/>
      <c r="H257" s="39"/>
      <c r="I257" s="38"/>
      <c r="J257" s="38"/>
      <c r="K257" s="38"/>
      <c r="L257" s="38"/>
      <c r="M257" s="40"/>
      <c r="N257" s="38"/>
      <c r="O257" s="38"/>
      <c r="P257" s="38"/>
      <c r="Q257" s="38"/>
      <c r="R257" s="38"/>
      <c r="S257" s="38"/>
      <c r="T257" s="38"/>
      <c r="U257" s="38"/>
      <c r="V257" s="38"/>
      <c r="W257" s="38"/>
      <c r="X257" s="38"/>
      <c r="Y257" s="38"/>
      <c r="Z257" s="38"/>
      <c r="AA257" s="38"/>
      <c r="AB257" s="38"/>
      <c r="AC257" s="81"/>
      <c r="AD257" s="38"/>
      <c r="AE257" s="38"/>
      <c r="AF257" s="38"/>
      <c r="AG257" s="38"/>
      <c r="AH257" s="38"/>
      <c r="AI257" s="38"/>
    </row>
    <row r="258" spans="1:35" ht="15.75" customHeight="1">
      <c r="A258" s="38"/>
      <c r="B258" s="38"/>
      <c r="C258" s="38"/>
      <c r="D258" s="80"/>
      <c r="E258" s="39"/>
      <c r="F258" s="38"/>
      <c r="G258" s="38"/>
      <c r="H258" s="39"/>
      <c r="I258" s="38"/>
      <c r="J258" s="38"/>
      <c r="K258" s="38"/>
      <c r="L258" s="38"/>
      <c r="M258" s="40"/>
      <c r="N258" s="38"/>
      <c r="O258" s="38"/>
      <c r="P258" s="38"/>
      <c r="Q258" s="38"/>
      <c r="R258" s="38"/>
      <c r="S258" s="38"/>
      <c r="T258" s="38"/>
      <c r="U258" s="38"/>
      <c r="V258" s="38"/>
      <c r="W258" s="38"/>
      <c r="X258" s="38"/>
      <c r="Y258" s="38"/>
      <c r="Z258" s="38"/>
      <c r="AA258" s="38"/>
      <c r="AB258" s="38"/>
      <c r="AC258" s="81"/>
      <c r="AD258" s="38"/>
      <c r="AE258" s="38"/>
      <c r="AF258" s="38"/>
      <c r="AG258" s="38"/>
      <c r="AH258" s="38"/>
      <c r="AI258" s="38"/>
    </row>
    <row r="259" spans="1:35" ht="15.75" customHeight="1">
      <c r="A259" s="38"/>
      <c r="B259" s="38"/>
      <c r="C259" s="38"/>
      <c r="D259" s="80"/>
      <c r="E259" s="39"/>
      <c r="F259" s="38"/>
      <c r="G259" s="38"/>
      <c r="H259" s="39"/>
      <c r="I259" s="38"/>
      <c r="J259" s="38"/>
      <c r="K259" s="38"/>
      <c r="L259" s="38"/>
      <c r="M259" s="40"/>
      <c r="N259" s="38"/>
      <c r="O259" s="38"/>
      <c r="P259" s="38"/>
      <c r="Q259" s="38"/>
      <c r="R259" s="38"/>
      <c r="S259" s="38"/>
      <c r="T259" s="38"/>
      <c r="U259" s="38"/>
      <c r="V259" s="38"/>
      <c r="W259" s="38"/>
      <c r="X259" s="38"/>
      <c r="Y259" s="38"/>
      <c r="Z259" s="38"/>
      <c r="AA259" s="38"/>
      <c r="AB259" s="38"/>
      <c r="AC259" s="81"/>
      <c r="AD259" s="38"/>
      <c r="AE259" s="38"/>
      <c r="AF259" s="38"/>
      <c r="AG259" s="38"/>
      <c r="AH259" s="38"/>
      <c r="AI259" s="38"/>
    </row>
    <row r="260" spans="1:35" ht="15.75" customHeight="1">
      <c r="A260" s="38"/>
      <c r="B260" s="38"/>
      <c r="C260" s="38"/>
      <c r="D260" s="80"/>
      <c r="E260" s="39"/>
      <c r="F260" s="38"/>
      <c r="G260" s="38"/>
      <c r="H260" s="39"/>
      <c r="I260" s="38"/>
      <c r="J260" s="38"/>
      <c r="K260" s="38"/>
      <c r="L260" s="38"/>
      <c r="M260" s="40"/>
      <c r="N260" s="38"/>
      <c r="O260" s="38"/>
      <c r="P260" s="38"/>
      <c r="Q260" s="38"/>
      <c r="R260" s="38"/>
      <c r="S260" s="38"/>
      <c r="T260" s="38"/>
      <c r="U260" s="38"/>
      <c r="V260" s="38"/>
      <c r="W260" s="38"/>
      <c r="X260" s="38"/>
      <c r="Y260" s="38"/>
      <c r="Z260" s="38"/>
      <c r="AA260" s="38"/>
      <c r="AB260" s="38"/>
      <c r="AC260" s="81"/>
      <c r="AD260" s="38"/>
      <c r="AE260" s="38"/>
      <c r="AF260" s="38"/>
      <c r="AG260" s="38"/>
      <c r="AH260" s="38"/>
      <c r="AI260" s="38"/>
    </row>
    <row r="261" spans="1:35" ht="15.75" customHeight="1">
      <c r="A261" s="38"/>
      <c r="B261" s="38"/>
      <c r="C261" s="38"/>
      <c r="D261" s="80"/>
      <c r="E261" s="39"/>
      <c r="F261" s="38"/>
      <c r="G261" s="38"/>
      <c r="H261" s="39"/>
      <c r="I261" s="38"/>
      <c r="J261" s="38"/>
      <c r="K261" s="38"/>
      <c r="L261" s="38"/>
      <c r="M261" s="40"/>
      <c r="N261" s="38"/>
      <c r="O261" s="38"/>
      <c r="P261" s="38"/>
      <c r="Q261" s="38"/>
      <c r="R261" s="38"/>
      <c r="S261" s="38"/>
      <c r="T261" s="38"/>
      <c r="U261" s="38"/>
      <c r="V261" s="38"/>
      <c r="W261" s="38"/>
      <c r="X261" s="38"/>
      <c r="Y261" s="38"/>
      <c r="Z261" s="38"/>
      <c r="AA261" s="38"/>
      <c r="AB261" s="38"/>
      <c r="AC261" s="81"/>
      <c r="AD261" s="38"/>
      <c r="AE261" s="38"/>
      <c r="AF261" s="38"/>
      <c r="AG261" s="38"/>
      <c r="AH261" s="38"/>
      <c r="AI261" s="38"/>
    </row>
    <row r="262" spans="1:35" ht="15.75" customHeight="1">
      <c r="A262" s="38"/>
      <c r="B262" s="38"/>
      <c r="C262" s="38"/>
      <c r="D262" s="80"/>
      <c r="E262" s="39"/>
      <c r="F262" s="38"/>
      <c r="G262" s="38"/>
      <c r="H262" s="39"/>
      <c r="I262" s="38"/>
      <c r="J262" s="38"/>
      <c r="K262" s="38"/>
      <c r="L262" s="38"/>
      <c r="M262" s="40"/>
      <c r="N262" s="38"/>
      <c r="O262" s="38"/>
      <c r="P262" s="38"/>
      <c r="Q262" s="38"/>
      <c r="R262" s="38"/>
      <c r="S262" s="38"/>
      <c r="T262" s="38"/>
      <c r="U262" s="38"/>
      <c r="V262" s="38"/>
      <c r="W262" s="38"/>
      <c r="X262" s="38"/>
      <c r="Y262" s="38"/>
      <c r="Z262" s="38"/>
      <c r="AA262" s="38"/>
      <c r="AB262" s="38"/>
      <c r="AC262" s="81"/>
      <c r="AD262" s="38"/>
      <c r="AE262" s="38"/>
      <c r="AF262" s="38"/>
      <c r="AG262" s="38"/>
      <c r="AH262" s="38"/>
      <c r="AI262" s="38"/>
    </row>
    <row r="263" spans="1:35" ht="15.75" customHeight="1">
      <c r="A263" s="38"/>
      <c r="B263" s="38"/>
      <c r="C263" s="38"/>
      <c r="D263" s="80"/>
      <c r="E263" s="39"/>
      <c r="F263" s="38"/>
      <c r="G263" s="38"/>
      <c r="H263" s="39"/>
      <c r="I263" s="38"/>
      <c r="J263" s="38"/>
      <c r="K263" s="38"/>
      <c r="L263" s="38"/>
      <c r="M263" s="40"/>
      <c r="N263" s="38"/>
      <c r="O263" s="38"/>
      <c r="P263" s="38"/>
      <c r="Q263" s="38"/>
      <c r="R263" s="38"/>
      <c r="S263" s="38"/>
      <c r="T263" s="38"/>
      <c r="U263" s="38"/>
      <c r="V263" s="38"/>
      <c r="W263" s="38"/>
      <c r="X263" s="38"/>
      <c r="Y263" s="38"/>
      <c r="Z263" s="38"/>
      <c r="AA263" s="38"/>
      <c r="AB263" s="38"/>
      <c r="AC263" s="81"/>
      <c r="AD263" s="38"/>
      <c r="AE263" s="38"/>
      <c r="AF263" s="38"/>
      <c r="AG263" s="38"/>
      <c r="AH263" s="38"/>
      <c r="AI263" s="38"/>
    </row>
    <row r="264" spans="1:35" ht="15.75" customHeight="1">
      <c r="A264" s="38"/>
      <c r="B264" s="38"/>
      <c r="C264" s="38"/>
      <c r="D264" s="80"/>
      <c r="E264" s="39"/>
      <c r="F264" s="38"/>
      <c r="G264" s="38"/>
      <c r="H264" s="39"/>
      <c r="I264" s="38"/>
      <c r="J264" s="38"/>
      <c r="K264" s="38"/>
      <c r="L264" s="38"/>
      <c r="M264" s="40"/>
      <c r="N264" s="38"/>
      <c r="O264" s="38"/>
      <c r="P264" s="38"/>
      <c r="Q264" s="38"/>
      <c r="R264" s="38"/>
      <c r="S264" s="38"/>
      <c r="T264" s="38"/>
      <c r="U264" s="38"/>
      <c r="V264" s="38"/>
      <c r="W264" s="38"/>
      <c r="X264" s="38"/>
      <c r="Y264" s="38"/>
      <c r="Z264" s="38"/>
      <c r="AA264" s="38"/>
      <c r="AB264" s="38"/>
      <c r="AC264" s="81"/>
      <c r="AD264" s="38"/>
      <c r="AE264" s="38"/>
      <c r="AF264" s="38"/>
      <c r="AG264" s="38"/>
      <c r="AH264" s="38"/>
      <c r="AI264" s="38"/>
    </row>
    <row r="265" spans="1:35" ht="15.75" customHeight="1">
      <c r="A265" s="38"/>
      <c r="B265" s="38"/>
      <c r="C265" s="38"/>
      <c r="D265" s="80"/>
      <c r="E265" s="39"/>
      <c r="F265" s="38"/>
      <c r="G265" s="38"/>
      <c r="H265" s="39"/>
      <c r="I265" s="38"/>
      <c r="J265" s="38"/>
      <c r="K265" s="38"/>
      <c r="L265" s="38"/>
      <c r="M265" s="40"/>
      <c r="N265" s="38"/>
      <c r="O265" s="38"/>
      <c r="P265" s="38"/>
      <c r="Q265" s="38"/>
      <c r="R265" s="38"/>
      <c r="S265" s="38"/>
      <c r="T265" s="38"/>
      <c r="U265" s="38"/>
      <c r="V265" s="38"/>
      <c r="W265" s="38"/>
      <c r="X265" s="38"/>
      <c r="Y265" s="38"/>
      <c r="Z265" s="38"/>
      <c r="AA265" s="38"/>
      <c r="AB265" s="38"/>
      <c r="AC265" s="81"/>
      <c r="AD265" s="38"/>
      <c r="AE265" s="38"/>
      <c r="AF265" s="38"/>
      <c r="AG265" s="38"/>
      <c r="AH265" s="38"/>
      <c r="AI265" s="38"/>
    </row>
    <row r="266" spans="1:35" ht="15.75" customHeight="1">
      <c r="A266" s="38"/>
      <c r="B266" s="38"/>
      <c r="C266" s="38"/>
      <c r="D266" s="80"/>
      <c r="E266" s="39"/>
      <c r="F266" s="38"/>
      <c r="G266" s="38"/>
      <c r="H266" s="39"/>
      <c r="I266" s="38"/>
      <c r="J266" s="38"/>
      <c r="K266" s="38"/>
      <c r="L266" s="38"/>
      <c r="M266" s="40"/>
      <c r="N266" s="38"/>
      <c r="O266" s="38"/>
      <c r="P266" s="38"/>
      <c r="Q266" s="38"/>
      <c r="R266" s="38"/>
      <c r="S266" s="38"/>
      <c r="T266" s="38"/>
      <c r="U266" s="38"/>
      <c r="V266" s="38"/>
      <c r="W266" s="38"/>
      <c r="X266" s="38"/>
      <c r="Y266" s="38"/>
      <c r="Z266" s="38"/>
      <c r="AA266" s="38"/>
      <c r="AB266" s="38"/>
      <c r="AC266" s="81"/>
      <c r="AD266" s="38"/>
      <c r="AE266" s="38"/>
      <c r="AF266" s="38"/>
      <c r="AG266" s="38"/>
      <c r="AH266" s="38"/>
      <c r="AI266" s="38"/>
    </row>
    <row r="267" spans="1:35" ht="15.75" customHeight="1">
      <c r="A267" s="38"/>
      <c r="B267" s="38"/>
      <c r="C267" s="38"/>
      <c r="D267" s="80"/>
      <c r="E267" s="39"/>
      <c r="F267" s="38"/>
      <c r="G267" s="38"/>
      <c r="H267" s="39"/>
      <c r="I267" s="38"/>
      <c r="J267" s="38"/>
      <c r="K267" s="38"/>
      <c r="L267" s="38"/>
      <c r="M267" s="40"/>
      <c r="N267" s="38"/>
      <c r="O267" s="38"/>
      <c r="P267" s="38"/>
      <c r="Q267" s="38"/>
      <c r="R267" s="38"/>
      <c r="S267" s="38"/>
      <c r="T267" s="38"/>
      <c r="U267" s="38"/>
      <c r="V267" s="38"/>
      <c r="W267" s="38"/>
      <c r="X267" s="38"/>
      <c r="Y267" s="38"/>
      <c r="Z267" s="38"/>
      <c r="AA267" s="38"/>
      <c r="AB267" s="38"/>
      <c r="AC267" s="81"/>
      <c r="AD267" s="38"/>
      <c r="AE267" s="38"/>
      <c r="AF267" s="38"/>
      <c r="AG267" s="38"/>
      <c r="AH267" s="38"/>
      <c r="AI267" s="38"/>
    </row>
    <row r="268" spans="1:35" ht="15.75" customHeight="1">
      <c r="A268" s="38"/>
      <c r="B268" s="38"/>
      <c r="C268" s="38"/>
      <c r="D268" s="80"/>
      <c r="E268" s="39"/>
      <c r="F268" s="38"/>
      <c r="G268" s="38"/>
      <c r="H268" s="39"/>
      <c r="I268" s="38"/>
      <c r="J268" s="38"/>
      <c r="K268" s="38"/>
      <c r="L268" s="38"/>
      <c r="M268" s="40"/>
      <c r="N268" s="38"/>
      <c r="O268" s="38"/>
      <c r="P268" s="38"/>
      <c r="Q268" s="38"/>
      <c r="R268" s="38"/>
      <c r="S268" s="38"/>
      <c r="T268" s="38"/>
      <c r="U268" s="38"/>
      <c r="V268" s="38"/>
      <c r="W268" s="38"/>
      <c r="X268" s="38"/>
      <c r="Y268" s="38"/>
      <c r="Z268" s="38"/>
      <c r="AA268" s="38"/>
      <c r="AB268" s="38"/>
      <c r="AC268" s="81"/>
      <c r="AD268" s="38"/>
      <c r="AE268" s="38"/>
      <c r="AF268" s="38"/>
      <c r="AG268" s="38"/>
      <c r="AH268" s="38"/>
      <c r="AI268" s="38"/>
    </row>
    <row r="269" spans="1:35" ht="15.75" customHeight="1">
      <c r="A269" s="38"/>
      <c r="B269" s="38"/>
      <c r="C269" s="38"/>
      <c r="D269" s="80"/>
      <c r="E269" s="39"/>
      <c r="F269" s="38"/>
      <c r="G269" s="38"/>
      <c r="H269" s="39"/>
      <c r="I269" s="38"/>
      <c r="J269" s="38"/>
      <c r="K269" s="38"/>
      <c r="L269" s="38"/>
      <c r="M269" s="40"/>
      <c r="N269" s="38"/>
      <c r="O269" s="38"/>
      <c r="P269" s="38"/>
      <c r="Q269" s="38"/>
      <c r="R269" s="38"/>
      <c r="S269" s="38"/>
      <c r="T269" s="38"/>
      <c r="U269" s="38"/>
      <c r="V269" s="38"/>
      <c r="W269" s="38"/>
      <c r="X269" s="38"/>
      <c r="Y269" s="38"/>
      <c r="Z269" s="38"/>
      <c r="AA269" s="38"/>
      <c r="AB269" s="38"/>
      <c r="AC269" s="81"/>
      <c r="AD269" s="38"/>
      <c r="AE269" s="38"/>
      <c r="AF269" s="38"/>
      <c r="AG269" s="38"/>
      <c r="AH269" s="38"/>
      <c r="AI269" s="38"/>
    </row>
    <row r="270" spans="1:35" ht="15.75" customHeight="1">
      <c r="A270" s="38"/>
      <c r="B270" s="38"/>
      <c r="C270" s="38"/>
      <c r="D270" s="80"/>
      <c r="E270" s="39"/>
      <c r="F270" s="38"/>
      <c r="G270" s="38"/>
      <c r="H270" s="39"/>
      <c r="I270" s="38"/>
      <c r="J270" s="38"/>
      <c r="K270" s="38"/>
      <c r="L270" s="38"/>
      <c r="M270" s="40"/>
      <c r="N270" s="38"/>
      <c r="O270" s="38"/>
      <c r="P270" s="38"/>
      <c r="Q270" s="38"/>
      <c r="R270" s="38"/>
      <c r="S270" s="38"/>
      <c r="T270" s="38"/>
      <c r="U270" s="38"/>
      <c r="V270" s="38"/>
      <c r="W270" s="38"/>
      <c r="X270" s="38"/>
      <c r="Y270" s="38"/>
      <c r="Z270" s="38"/>
      <c r="AA270" s="38"/>
      <c r="AB270" s="38"/>
      <c r="AC270" s="81"/>
      <c r="AD270" s="38"/>
      <c r="AE270" s="38"/>
      <c r="AF270" s="38"/>
      <c r="AG270" s="38"/>
      <c r="AH270" s="38"/>
      <c r="AI270" s="38"/>
    </row>
    <row r="271" spans="1:35" ht="15.75" customHeight="1">
      <c r="A271" s="38"/>
      <c r="B271" s="38"/>
      <c r="C271" s="38"/>
      <c r="D271" s="80"/>
      <c r="E271" s="39"/>
      <c r="F271" s="38"/>
      <c r="G271" s="38"/>
      <c r="H271" s="39"/>
      <c r="I271" s="38"/>
      <c r="J271" s="38"/>
      <c r="K271" s="38"/>
      <c r="L271" s="38"/>
      <c r="M271" s="40"/>
      <c r="N271" s="38"/>
      <c r="O271" s="38"/>
      <c r="P271" s="38"/>
      <c r="Q271" s="38"/>
      <c r="R271" s="38"/>
      <c r="S271" s="38"/>
      <c r="T271" s="38"/>
      <c r="U271" s="38"/>
      <c r="V271" s="38"/>
      <c r="W271" s="38"/>
      <c r="X271" s="38"/>
      <c r="Y271" s="38"/>
      <c r="Z271" s="38"/>
      <c r="AA271" s="38"/>
      <c r="AB271" s="38"/>
      <c r="AC271" s="81"/>
      <c r="AD271" s="38"/>
      <c r="AE271" s="38"/>
      <c r="AF271" s="38"/>
      <c r="AG271" s="38"/>
      <c r="AH271" s="38"/>
      <c r="AI271" s="38"/>
    </row>
    <row r="272" spans="1:35" ht="15.75" customHeight="1">
      <c r="A272" s="38"/>
      <c r="B272" s="38"/>
      <c r="C272" s="38"/>
      <c r="D272" s="80"/>
      <c r="E272" s="39"/>
      <c r="F272" s="38"/>
      <c r="G272" s="38"/>
      <c r="H272" s="39"/>
      <c r="I272" s="38"/>
      <c r="J272" s="38"/>
      <c r="K272" s="38"/>
      <c r="L272" s="38"/>
      <c r="M272" s="40"/>
      <c r="N272" s="38"/>
      <c r="O272" s="38"/>
      <c r="P272" s="38"/>
      <c r="Q272" s="38"/>
      <c r="R272" s="38"/>
      <c r="S272" s="38"/>
      <c r="T272" s="38"/>
      <c r="U272" s="38"/>
      <c r="V272" s="38"/>
      <c r="W272" s="38"/>
      <c r="X272" s="38"/>
      <c r="Y272" s="38"/>
      <c r="Z272" s="38"/>
      <c r="AA272" s="38"/>
      <c r="AB272" s="38"/>
      <c r="AC272" s="81"/>
      <c r="AD272" s="38"/>
      <c r="AE272" s="38"/>
      <c r="AF272" s="38"/>
      <c r="AG272" s="38"/>
      <c r="AH272" s="38"/>
      <c r="AI272" s="38"/>
    </row>
    <row r="273" spans="1:35" ht="15.75" customHeight="1">
      <c r="A273" s="38"/>
      <c r="B273" s="38"/>
      <c r="C273" s="38"/>
      <c r="D273" s="80"/>
      <c r="E273" s="39"/>
      <c r="F273" s="38"/>
      <c r="G273" s="38"/>
      <c r="H273" s="39"/>
      <c r="I273" s="38"/>
      <c r="J273" s="38"/>
      <c r="K273" s="38"/>
      <c r="L273" s="38"/>
      <c r="M273" s="40"/>
      <c r="N273" s="38"/>
      <c r="O273" s="38"/>
      <c r="P273" s="38"/>
      <c r="Q273" s="38"/>
      <c r="R273" s="38"/>
      <c r="S273" s="38"/>
      <c r="T273" s="38"/>
      <c r="U273" s="38"/>
      <c r="V273" s="38"/>
      <c r="W273" s="38"/>
      <c r="X273" s="38"/>
      <c r="Y273" s="38"/>
      <c r="Z273" s="38"/>
      <c r="AA273" s="38"/>
      <c r="AB273" s="38"/>
      <c r="AC273" s="81"/>
      <c r="AD273" s="38"/>
      <c r="AE273" s="38"/>
      <c r="AF273" s="38"/>
      <c r="AG273" s="38"/>
      <c r="AH273" s="38"/>
      <c r="AI273" s="38"/>
    </row>
    <row r="274" spans="1:35" ht="15.75" customHeight="1">
      <c r="A274" s="38"/>
      <c r="B274" s="38"/>
      <c r="C274" s="38"/>
      <c r="D274" s="80"/>
      <c r="E274" s="39"/>
      <c r="F274" s="38"/>
      <c r="G274" s="38"/>
      <c r="H274" s="39"/>
      <c r="I274" s="38"/>
      <c r="J274" s="38"/>
      <c r="K274" s="38"/>
      <c r="L274" s="38"/>
      <c r="M274" s="40"/>
      <c r="N274" s="38"/>
      <c r="O274" s="38"/>
      <c r="P274" s="38"/>
      <c r="Q274" s="38"/>
      <c r="R274" s="38"/>
      <c r="S274" s="38"/>
      <c r="T274" s="38"/>
      <c r="U274" s="38"/>
      <c r="V274" s="38"/>
      <c r="W274" s="38"/>
      <c r="X274" s="38"/>
      <c r="Y274" s="38"/>
      <c r="Z274" s="38"/>
      <c r="AA274" s="38"/>
      <c r="AB274" s="38"/>
      <c r="AC274" s="81"/>
      <c r="AD274" s="38"/>
      <c r="AE274" s="38"/>
      <c r="AF274" s="38"/>
      <c r="AG274" s="38"/>
      <c r="AH274" s="38"/>
      <c r="AI274" s="38"/>
    </row>
    <row r="275" spans="1:35" ht="15.75" customHeight="1">
      <c r="A275" s="38"/>
      <c r="B275" s="38"/>
      <c r="C275" s="38"/>
      <c r="D275" s="80"/>
      <c r="E275" s="39"/>
      <c r="F275" s="38"/>
      <c r="G275" s="38"/>
      <c r="H275" s="39"/>
      <c r="I275" s="38"/>
      <c r="J275" s="38"/>
      <c r="K275" s="38"/>
      <c r="L275" s="38"/>
      <c r="M275" s="40"/>
      <c r="N275" s="38"/>
      <c r="O275" s="38"/>
      <c r="P275" s="38"/>
      <c r="Q275" s="38"/>
      <c r="R275" s="38"/>
      <c r="S275" s="38"/>
      <c r="T275" s="38"/>
      <c r="U275" s="38"/>
      <c r="V275" s="38"/>
      <c r="W275" s="38"/>
      <c r="X275" s="38"/>
      <c r="Y275" s="38"/>
      <c r="Z275" s="38"/>
      <c r="AA275" s="38"/>
      <c r="AB275" s="38"/>
      <c r="AC275" s="81"/>
      <c r="AD275" s="38"/>
      <c r="AE275" s="38"/>
      <c r="AF275" s="38"/>
      <c r="AG275" s="38"/>
      <c r="AH275" s="38"/>
      <c r="AI275" s="38"/>
    </row>
    <row r="276" spans="1:35" ht="15.75" customHeight="1">
      <c r="A276" s="38"/>
      <c r="B276" s="38"/>
      <c r="C276" s="38"/>
      <c r="D276" s="80"/>
      <c r="E276" s="39"/>
      <c r="F276" s="38"/>
      <c r="G276" s="38"/>
      <c r="H276" s="39"/>
      <c r="I276" s="38"/>
      <c r="J276" s="38"/>
      <c r="K276" s="38"/>
      <c r="L276" s="38"/>
      <c r="M276" s="40"/>
      <c r="N276" s="38"/>
      <c r="O276" s="38"/>
      <c r="P276" s="38"/>
      <c r="Q276" s="38"/>
      <c r="R276" s="38"/>
      <c r="S276" s="38"/>
      <c r="T276" s="38"/>
      <c r="U276" s="38"/>
      <c r="V276" s="38"/>
      <c r="W276" s="38"/>
      <c r="X276" s="38"/>
      <c r="Y276" s="38"/>
      <c r="Z276" s="38"/>
      <c r="AA276" s="38"/>
      <c r="AB276" s="38"/>
      <c r="AC276" s="81"/>
      <c r="AD276" s="38"/>
      <c r="AE276" s="38"/>
      <c r="AF276" s="38"/>
      <c r="AG276" s="38"/>
      <c r="AH276" s="38"/>
      <c r="AI276" s="38"/>
    </row>
    <row r="277" spans="1:35" ht="15.75" customHeight="1">
      <c r="A277" s="38"/>
      <c r="B277" s="38"/>
      <c r="C277" s="38"/>
      <c r="D277" s="80"/>
      <c r="E277" s="39"/>
      <c r="F277" s="38"/>
      <c r="G277" s="38"/>
      <c r="H277" s="39"/>
      <c r="I277" s="38"/>
      <c r="J277" s="38"/>
      <c r="K277" s="38"/>
      <c r="L277" s="38"/>
      <c r="M277" s="40"/>
      <c r="N277" s="38"/>
      <c r="O277" s="38"/>
      <c r="P277" s="38"/>
      <c r="Q277" s="38"/>
      <c r="R277" s="38"/>
      <c r="S277" s="38"/>
      <c r="T277" s="38"/>
      <c r="U277" s="38"/>
      <c r="V277" s="38"/>
      <c r="W277" s="38"/>
      <c r="X277" s="38"/>
      <c r="Y277" s="38"/>
      <c r="Z277" s="38"/>
      <c r="AA277" s="38"/>
      <c r="AB277" s="38"/>
      <c r="AC277" s="81"/>
      <c r="AD277" s="38"/>
      <c r="AE277" s="38"/>
      <c r="AF277" s="38"/>
      <c r="AG277" s="38"/>
      <c r="AH277" s="38"/>
      <c r="AI277" s="38"/>
    </row>
    <row r="278" spans="1:35" ht="15.75" customHeight="1">
      <c r="A278" s="38"/>
      <c r="B278" s="38"/>
      <c r="C278" s="38"/>
      <c r="D278" s="80"/>
      <c r="E278" s="39"/>
      <c r="F278" s="38"/>
      <c r="G278" s="38"/>
      <c r="H278" s="39"/>
      <c r="I278" s="38"/>
      <c r="J278" s="38"/>
      <c r="K278" s="38"/>
      <c r="L278" s="38"/>
      <c r="M278" s="40"/>
      <c r="N278" s="38"/>
      <c r="O278" s="38"/>
      <c r="P278" s="38"/>
      <c r="Q278" s="38"/>
      <c r="R278" s="38"/>
      <c r="S278" s="38"/>
      <c r="T278" s="38"/>
      <c r="U278" s="38"/>
      <c r="V278" s="38"/>
      <c r="W278" s="38"/>
      <c r="X278" s="38"/>
      <c r="Y278" s="38"/>
      <c r="Z278" s="38"/>
      <c r="AA278" s="38"/>
      <c r="AB278" s="38"/>
      <c r="AC278" s="81"/>
      <c r="AD278" s="38"/>
      <c r="AE278" s="38"/>
      <c r="AF278" s="38"/>
      <c r="AG278" s="38"/>
      <c r="AH278" s="38"/>
      <c r="AI278" s="38"/>
    </row>
    <row r="279" spans="1:35" ht="15.75" customHeight="1">
      <c r="A279" s="38"/>
      <c r="B279" s="38"/>
      <c r="C279" s="38"/>
      <c r="D279" s="80"/>
      <c r="E279" s="39"/>
      <c r="F279" s="38"/>
      <c r="G279" s="38"/>
      <c r="H279" s="39"/>
      <c r="I279" s="38"/>
      <c r="J279" s="38"/>
      <c r="K279" s="38"/>
      <c r="L279" s="38"/>
      <c r="M279" s="40"/>
      <c r="N279" s="38"/>
      <c r="O279" s="38"/>
      <c r="P279" s="38"/>
      <c r="Q279" s="38"/>
      <c r="R279" s="38"/>
      <c r="S279" s="38"/>
      <c r="T279" s="38"/>
      <c r="U279" s="38"/>
      <c r="V279" s="38"/>
      <c r="W279" s="38"/>
      <c r="X279" s="38"/>
      <c r="Y279" s="38"/>
      <c r="Z279" s="38"/>
      <c r="AA279" s="38"/>
      <c r="AB279" s="38"/>
      <c r="AC279" s="81"/>
      <c r="AD279" s="38"/>
      <c r="AE279" s="38"/>
      <c r="AF279" s="38"/>
      <c r="AG279" s="38"/>
      <c r="AH279" s="38"/>
      <c r="AI279" s="38"/>
    </row>
    <row r="280" spans="1:35" ht="15.75" customHeight="1">
      <c r="A280" s="38"/>
      <c r="B280" s="38"/>
      <c r="C280" s="38"/>
      <c r="D280" s="80"/>
      <c r="E280" s="39"/>
      <c r="F280" s="38"/>
      <c r="G280" s="38"/>
      <c r="H280" s="39"/>
      <c r="I280" s="38"/>
      <c r="J280" s="38"/>
      <c r="K280" s="38"/>
      <c r="L280" s="38"/>
      <c r="M280" s="40"/>
      <c r="N280" s="38"/>
      <c r="O280" s="38"/>
      <c r="P280" s="38"/>
      <c r="Q280" s="38"/>
      <c r="R280" s="38"/>
      <c r="S280" s="38"/>
      <c r="T280" s="38"/>
      <c r="U280" s="38"/>
      <c r="V280" s="38"/>
      <c r="W280" s="38"/>
      <c r="X280" s="38"/>
      <c r="Y280" s="38"/>
      <c r="Z280" s="38"/>
      <c r="AA280" s="38"/>
      <c r="AB280" s="38"/>
      <c r="AC280" s="81"/>
      <c r="AD280" s="38"/>
      <c r="AE280" s="38"/>
      <c r="AF280" s="38"/>
      <c r="AG280" s="38"/>
      <c r="AH280" s="38"/>
      <c r="AI280" s="38"/>
    </row>
    <row r="281" spans="1:35" ht="15.75" customHeight="1">
      <c r="A281" s="38"/>
      <c r="B281" s="38"/>
      <c r="C281" s="38"/>
      <c r="D281" s="80"/>
      <c r="E281" s="39"/>
      <c r="F281" s="38"/>
      <c r="G281" s="38"/>
      <c r="H281" s="39"/>
      <c r="I281" s="38"/>
      <c r="J281" s="38"/>
      <c r="K281" s="38"/>
      <c r="L281" s="38"/>
      <c r="M281" s="40"/>
      <c r="N281" s="38"/>
      <c r="O281" s="38"/>
      <c r="P281" s="38"/>
      <c r="Q281" s="38"/>
      <c r="R281" s="38"/>
      <c r="S281" s="38"/>
      <c r="T281" s="38"/>
      <c r="U281" s="38"/>
      <c r="V281" s="38"/>
      <c r="W281" s="38"/>
      <c r="X281" s="38"/>
      <c r="Y281" s="38"/>
      <c r="Z281" s="38"/>
      <c r="AA281" s="38"/>
      <c r="AB281" s="38"/>
      <c r="AC281" s="81"/>
      <c r="AD281" s="38"/>
      <c r="AE281" s="38"/>
      <c r="AF281" s="38"/>
      <c r="AG281" s="38"/>
      <c r="AH281" s="38"/>
      <c r="AI281" s="38"/>
    </row>
    <row r="282" spans="1:35" ht="15.75" customHeight="1">
      <c r="A282" s="38"/>
      <c r="B282" s="38"/>
      <c r="C282" s="38"/>
      <c r="D282" s="80"/>
      <c r="E282" s="39"/>
      <c r="F282" s="38"/>
      <c r="G282" s="38"/>
      <c r="H282" s="39"/>
      <c r="I282" s="38"/>
      <c r="J282" s="38"/>
      <c r="K282" s="38"/>
      <c r="L282" s="38"/>
      <c r="M282" s="40"/>
      <c r="N282" s="38"/>
      <c r="O282" s="38"/>
      <c r="P282" s="38"/>
      <c r="Q282" s="38"/>
      <c r="R282" s="38"/>
      <c r="S282" s="38"/>
      <c r="T282" s="38"/>
      <c r="U282" s="38"/>
      <c r="V282" s="38"/>
      <c r="W282" s="38"/>
      <c r="X282" s="38"/>
      <c r="Y282" s="38"/>
      <c r="Z282" s="38"/>
      <c r="AA282" s="38"/>
      <c r="AB282" s="38"/>
      <c r="AC282" s="81"/>
      <c r="AD282" s="38"/>
      <c r="AE282" s="38"/>
      <c r="AF282" s="38"/>
      <c r="AG282" s="38"/>
      <c r="AH282" s="38"/>
      <c r="AI282" s="38"/>
    </row>
    <row r="283" spans="1:35" ht="15.75" customHeight="1">
      <c r="A283" s="38"/>
      <c r="B283" s="38"/>
      <c r="C283" s="38"/>
      <c r="D283" s="80"/>
      <c r="E283" s="39"/>
      <c r="F283" s="38"/>
      <c r="G283" s="38"/>
      <c r="H283" s="39"/>
      <c r="I283" s="38"/>
      <c r="J283" s="38"/>
      <c r="K283" s="38"/>
      <c r="L283" s="38"/>
      <c r="M283" s="40"/>
      <c r="N283" s="38"/>
      <c r="O283" s="38"/>
      <c r="P283" s="38"/>
      <c r="Q283" s="38"/>
      <c r="R283" s="38"/>
      <c r="S283" s="38"/>
      <c r="T283" s="38"/>
      <c r="U283" s="38"/>
      <c r="V283" s="38"/>
      <c r="W283" s="38"/>
      <c r="X283" s="38"/>
      <c r="Y283" s="38"/>
      <c r="Z283" s="38"/>
      <c r="AA283" s="38"/>
      <c r="AB283" s="38"/>
      <c r="AC283" s="81"/>
      <c r="AD283" s="38"/>
      <c r="AE283" s="38"/>
      <c r="AF283" s="38"/>
      <c r="AG283" s="38"/>
      <c r="AH283" s="38"/>
      <c r="AI283" s="38"/>
    </row>
    <row r="284" spans="1:35" ht="15.75" customHeight="1">
      <c r="A284" s="38"/>
      <c r="B284" s="38"/>
      <c r="C284" s="38"/>
      <c r="D284" s="80"/>
      <c r="E284" s="39"/>
      <c r="F284" s="38"/>
      <c r="G284" s="38"/>
      <c r="H284" s="39"/>
      <c r="I284" s="38"/>
      <c r="J284" s="38"/>
      <c r="K284" s="38"/>
      <c r="L284" s="38"/>
      <c r="M284" s="40"/>
      <c r="N284" s="38"/>
      <c r="O284" s="38"/>
      <c r="P284" s="38"/>
      <c r="Q284" s="38"/>
      <c r="R284" s="38"/>
      <c r="S284" s="38"/>
      <c r="T284" s="38"/>
      <c r="U284" s="38"/>
      <c r="V284" s="38"/>
      <c r="W284" s="38"/>
      <c r="X284" s="38"/>
      <c r="Y284" s="38"/>
      <c r="Z284" s="38"/>
      <c r="AA284" s="38"/>
      <c r="AB284" s="38"/>
      <c r="AC284" s="81"/>
      <c r="AD284" s="38"/>
      <c r="AE284" s="38"/>
      <c r="AF284" s="38"/>
      <c r="AG284" s="38"/>
      <c r="AH284" s="38"/>
      <c r="AI284" s="38"/>
    </row>
    <row r="285" spans="1:35" ht="15.75" customHeight="1">
      <c r="A285" s="38"/>
      <c r="B285" s="38"/>
      <c r="C285" s="38"/>
      <c r="D285" s="80"/>
      <c r="E285" s="39"/>
      <c r="F285" s="38"/>
      <c r="G285" s="38"/>
      <c r="H285" s="39"/>
      <c r="I285" s="38"/>
      <c r="J285" s="38"/>
      <c r="K285" s="38"/>
      <c r="L285" s="38"/>
      <c r="M285" s="40"/>
      <c r="N285" s="38"/>
      <c r="O285" s="38"/>
      <c r="P285" s="38"/>
      <c r="Q285" s="38"/>
      <c r="R285" s="38"/>
      <c r="S285" s="38"/>
      <c r="T285" s="38"/>
      <c r="U285" s="38"/>
      <c r="V285" s="38"/>
      <c r="W285" s="38"/>
      <c r="X285" s="38"/>
      <c r="Y285" s="38"/>
      <c r="Z285" s="38"/>
      <c r="AA285" s="38"/>
      <c r="AB285" s="38"/>
      <c r="AC285" s="81"/>
      <c r="AD285" s="38"/>
      <c r="AE285" s="38"/>
      <c r="AF285" s="38"/>
      <c r="AG285" s="38"/>
      <c r="AH285" s="38"/>
      <c r="AI285" s="38"/>
    </row>
    <row r="286" spans="1:35" ht="15.75" customHeight="1">
      <c r="A286" s="38"/>
      <c r="B286" s="38"/>
      <c r="C286" s="38"/>
      <c r="D286" s="80"/>
      <c r="E286" s="39"/>
      <c r="F286" s="38"/>
      <c r="G286" s="38"/>
      <c r="H286" s="39"/>
      <c r="I286" s="38"/>
      <c r="J286" s="38"/>
      <c r="K286" s="38"/>
      <c r="L286" s="38"/>
      <c r="M286" s="40"/>
      <c r="N286" s="38"/>
      <c r="O286" s="38"/>
      <c r="P286" s="38"/>
      <c r="Q286" s="38"/>
      <c r="R286" s="38"/>
      <c r="S286" s="38"/>
      <c r="T286" s="38"/>
      <c r="U286" s="38"/>
      <c r="V286" s="38"/>
      <c r="W286" s="38"/>
      <c r="X286" s="38"/>
      <c r="Y286" s="38"/>
      <c r="Z286" s="38"/>
      <c r="AA286" s="38"/>
      <c r="AB286" s="38"/>
      <c r="AC286" s="81"/>
      <c r="AD286" s="38"/>
      <c r="AE286" s="38"/>
      <c r="AF286" s="38"/>
      <c r="AG286" s="38"/>
      <c r="AH286" s="38"/>
      <c r="AI286" s="38"/>
    </row>
    <row r="287" spans="1:35" ht="15.75" customHeight="1">
      <c r="A287" s="38"/>
      <c r="B287" s="38"/>
      <c r="C287" s="38"/>
      <c r="D287" s="80"/>
      <c r="E287" s="39"/>
      <c r="F287" s="38"/>
      <c r="G287" s="38"/>
      <c r="H287" s="39"/>
      <c r="I287" s="38"/>
      <c r="J287" s="38"/>
      <c r="K287" s="38"/>
      <c r="L287" s="38"/>
      <c r="M287" s="40"/>
      <c r="N287" s="38"/>
      <c r="O287" s="38"/>
      <c r="P287" s="38"/>
      <c r="Q287" s="38"/>
      <c r="R287" s="38"/>
      <c r="S287" s="38"/>
      <c r="T287" s="38"/>
      <c r="U287" s="38"/>
      <c r="V287" s="38"/>
      <c r="W287" s="38"/>
      <c r="X287" s="38"/>
      <c r="Y287" s="38"/>
      <c r="Z287" s="38"/>
      <c r="AA287" s="38"/>
      <c r="AB287" s="38"/>
      <c r="AC287" s="81"/>
      <c r="AD287" s="38"/>
      <c r="AE287" s="38"/>
      <c r="AF287" s="38"/>
      <c r="AG287" s="38"/>
      <c r="AH287" s="38"/>
      <c r="AI287" s="38"/>
    </row>
    <row r="288" spans="1:35" ht="15.75" customHeight="1">
      <c r="A288" s="38"/>
      <c r="B288" s="38"/>
      <c r="C288" s="38"/>
      <c r="D288" s="80"/>
      <c r="E288" s="39"/>
      <c r="F288" s="38"/>
      <c r="G288" s="38"/>
      <c r="H288" s="39"/>
      <c r="I288" s="38"/>
      <c r="J288" s="38"/>
      <c r="K288" s="38"/>
      <c r="L288" s="38"/>
      <c r="M288" s="40"/>
      <c r="N288" s="38"/>
      <c r="O288" s="38"/>
      <c r="P288" s="38"/>
      <c r="Q288" s="38"/>
      <c r="R288" s="38"/>
      <c r="S288" s="38"/>
      <c r="T288" s="38"/>
      <c r="U288" s="38"/>
      <c r="V288" s="38"/>
      <c r="W288" s="38"/>
      <c r="X288" s="38"/>
      <c r="Y288" s="38"/>
      <c r="Z288" s="38"/>
      <c r="AA288" s="38"/>
      <c r="AB288" s="38"/>
      <c r="AC288" s="81"/>
      <c r="AD288" s="38"/>
      <c r="AE288" s="38"/>
      <c r="AF288" s="38"/>
      <c r="AG288" s="38"/>
      <c r="AH288" s="38"/>
      <c r="AI288" s="38"/>
    </row>
    <row r="289" spans="1:35" ht="15.75" customHeight="1">
      <c r="A289" s="38"/>
      <c r="B289" s="38"/>
      <c r="C289" s="38"/>
      <c r="D289" s="80"/>
      <c r="E289" s="39"/>
      <c r="F289" s="38"/>
      <c r="G289" s="38"/>
      <c r="H289" s="39"/>
      <c r="I289" s="38"/>
      <c r="J289" s="38"/>
      <c r="K289" s="38"/>
      <c r="L289" s="38"/>
      <c r="M289" s="40"/>
      <c r="N289" s="38"/>
      <c r="O289" s="38"/>
      <c r="P289" s="38"/>
      <c r="Q289" s="38"/>
      <c r="R289" s="38"/>
      <c r="S289" s="38"/>
      <c r="T289" s="38"/>
      <c r="U289" s="38"/>
      <c r="V289" s="38"/>
      <c r="W289" s="38"/>
      <c r="X289" s="38"/>
      <c r="Y289" s="38"/>
      <c r="Z289" s="38"/>
      <c r="AA289" s="38"/>
      <c r="AB289" s="38"/>
      <c r="AC289" s="81"/>
      <c r="AD289" s="38"/>
      <c r="AE289" s="38"/>
      <c r="AF289" s="38"/>
      <c r="AG289" s="38"/>
      <c r="AH289" s="38"/>
      <c r="AI289" s="38"/>
    </row>
    <row r="290" spans="1:35" ht="15.75" customHeight="1">
      <c r="A290" s="38"/>
      <c r="B290" s="38"/>
      <c r="C290" s="38"/>
      <c r="D290" s="80"/>
      <c r="E290" s="39"/>
      <c r="F290" s="38"/>
      <c r="G290" s="38"/>
      <c r="H290" s="39"/>
      <c r="I290" s="38"/>
      <c r="J290" s="38"/>
      <c r="K290" s="38"/>
      <c r="L290" s="38"/>
      <c r="M290" s="40"/>
      <c r="N290" s="38"/>
      <c r="O290" s="38"/>
      <c r="P290" s="38"/>
      <c r="Q290" s="38"/>
      <c r="R290" s="38"/>
      <c r="S290" s="38"/>
      <c r="T290" s="38"/>
      <c r="U290" s="38"/>
      <c r="V290" s="38"/>
      <c r="W290" s="38"/>
      <c r="X290" s="38"/>
      <c r="Y290" s="38"/>
      <c r="Z290" s="38"/>
      <c r="AA290" s="38"/>
      <c r="AB290" s="38"/>
      <c r="AC290" s="81"/>
      <c r="AD290" s="38"/>
      <c r="AE290" s="38"/>
      <c r="AF290" s="38"/>
      <c r="AG290" s="38"/>
      <c r="AH290" s="38"/>
      <c r="AI290" s="38"/>
    </row>
    <row r="291" spans="1:35" ht="15.75" customHeight="1">
      <c r="A291" s="38"/>
      <c r="B291" s="38"/>
      <c r="C291" s="38"/>
      <c r="D291" s="80"/>
      <c r="E291" s="39"/>
      <c r="F291" s="38"/>
      <c r="G291" s="38"/>
      <c r="H291" s="39"/>
      <c r="I291" s="38"/>
      <c r="J291" s="38"/>
      <c r="K291" s="38"/>
      <c r="L291" s="38"/>
      <c r="M291" s="40"/>
      <c r="N291" s="38"/>
      <c r="O291" s="38"/>
      <c r="P291" s="38"/>
      <c r="Q291" s="38"/>
      <c r="R291" s="38"/>
      <c r="S291" s="38"/>
      <c r="T291" s="38"/>
      <c r="U291" s="38"/>
      <c r="V291" s="38"/>
      <c r="W291" s="38"/>
      <c r="X291" s="38"/>
      <c r="Y291" s="38"/>
      <c r="Z291" s="38"/>
      <c r="AA291" s="38"/>
      <c r="AB291" s="38"/>
      <c r="AC291" s="81"/>
      <c r="AD291" s="38"/>
      <c r="AE291" s="38"/>
      <c r="AF291" s="38"/>
      <c r="AG291" s="38"/>
      <c r="AH291" s="38"/>
      <c r="AI291" s="38"/>
    </row>
    <row r="292" spans="1:35" ht="15.75" customHeight="1">
      <c r="A292" s="38"/>
      <c r="B292" s="38"/>
      <c r="C292" s="38"/>
      <c r="D292" s="80"/>
      <c r="E292" s="39"/>
      <c r="F292" s="38"/>
      <c r="G292" s="38"/>
      <c r="H292" s="39"/>
      <c r="I292" s="38"/>
      <c r="J292" s="38"/>
      <c r="K292" s="38"/>
      <c r="L292" s="38"/>
      <c r="M292" s="40"/>
      <c r="N292" s="38"/>
      <c r="O292" s="38"/>
      <c r="P292" s="38"/>
      <c r="Q292" s="38"/>
      <c r="R292" s="38"/>
      <c r="S292" s="38"/>
      <c r="T292" s="38"/>
      <c r="U292" s="38"/>
      <c r="V292" s="38"/>
      <c r="W292" s="38"/>
      <c r="X292" s="38"/>
      <c r="Y292" s="38"/>
      <c r="Z292" s="38"/>
      <c r="AA292" s="38"/>
      <c r="AB292" s="38"/>
      <c r="AC292" s="81"/>
      <c r="AD292" s="38"/>
      <c r="AE292" s="38"/>
      <c r="AF292" s="38"/>
      <c r="AG292" s="38"/>
      <c r="AH292" s="38"/>
      <c r="AI292" s="38"/>
    </row>
    <row r="293" spans="1:35" ht="15.75" customHeight="1">
      <c r="A293" s="38"/>
      <c r="B293" s="38"/>
      <c r="C293" s="38"/>
      <c r="D293" s="80"/>
      <c r="E293" s="39"/>
      <c r="F293" s="38"/>
      <c r="G293" s="38"/>
      <c r="H293" s="39"/>
      <c r="I293" s="38"/>
      <c r="J293" s="38"/>
      <c r="K293" s="38"/>
      <c r="L293" s="38"/>
      <c r="M293" s="40"/>
      <c r="N293" s="38"/>
      <c r="O293" s="38"/>
      <c r="P293" s="38"/>
      <c r="Q293" s="38"/>
      <c r="R293" s="38"/>
      <c r="S293" s="38"/>
      <c r="T293" s="38"/>
      <c r="U293" s="38"/>
      <c r="V293" s="38"/>
      <c r="W293" s="38"/>
      <c r="X293" s="38"/>
      <c r="Y293" s="38"/>
      <c r="Z293" s="38"/>
      <c r="AA293" s="38"/>
      <c r="AB293" s="38"/>
      <c r="AC293" s="81"/>
      <c r="AD293" s="38"/>
      <c r="AE293" s="38"/>
      <c r="AF293" s="38"/>
      <c r="AG293" s="38"/>
      <c r="AH293" s="38"/>
      <c r="AI293" s="38"/>
    </row>
    <row r="294" spans="1:35" ht="15.75" customHeight="1">
      <c r="A294" s="38"/>
      <c r="B294" s="38"/>
      <c r="C294" s="38"/>
      <c r="D294" s="80"/>
      <c r="E294" s="39"/>
      <c r="F294" s="38"/>
      <c r="G294" s="38"/>
      <c r="H294" s="39"/>
      <c r="I294" s="38"/>
      <c r="J294" s="38"/>
      <c r="K294" s="38"/>
      <c r="L294" s="38"/>
      <c r="M294" s="40"/>
      <c r="N294" s="38"/>
      <c r="O294" s="38"/>
      <c r="P294" s="38"/>
      <c r="Q294" s="38"/>
      <c r="R294" s="38"/>
      <c r="S294" s="38"/>
      <c r="T294" s="38"/>
      <c r="U294" s="38"/>
      <c r="V294" s="38"/>
      <c r="W294" s="38"/>
      <c r="X294" s="38"/>
      <c r="Y294" s="38"/>
      <c r="Z294" s="38"/>
      <c r="AA294" s="38"/>
      <c r="AB294" s="38"/>
      <c r="AC294" s="81"/>
      <c r="AD294" s="38"/>
      <c r="AE294" s="38"/>
      <c r="AF294" s="38"/>
      <c r="AG294" s="38"/>
      <c r="AH294" s="38"/>
      <c r="AI294" s="38"/>
    </row>
    <row r="295" spans="1:35" ht="15.75" customHeight="1">
      <c r="A295" s="38"/>
      <c r="B295" s="38"/>
      <c r="C295" s="38"/>
      <c r="D295" s="80"/>
      <c r="E295" s="39"/>
      <c r="F295" s="38"/>
      <c r="G295" s="38"/>
      <c r="H295" s="39"/>
      <c r="I295" s="38"/>
      <c r="J295" s="38"/>
      <c r="K295" s="38"/>
      <c r="L295" s="38"/>
      <c r="M295" s="40"/>
      <c r="N295" s="38"/>
      <c r="O295" s="38"/>
      <c r="P295" s="38"/>
      <c r="Q295" s="38"/>
      <c r="R295" s="38"/>
      <c r="S295" s="38"/>
      <c r="T295" s="38"/>
      <c r="U295" s="38"/>
      <c r="V295" s="38"/>
      <c r="W295" s="38"/>
      <c r="X295" s="38"/>
      <c r="Y295" s="38"/>
      <c r="Z295" s="38"/>
      <c r="AA295" s="38"/>
      <c r="AB295" s="38"/>
      <c r="AC295" s="81"/>
      <c r="AD295" s="38"/>
      <c r="AE295" s="38"/>
      <c r="AF295" s="38"/>
      <c r="AG295" s="38"/>
      <c r="AH295" s="38"/>
      <c r="AI295" s="38"/>
    </row>
    <row r="296" spans="1:35" ht="15.75" customHeight="1">
      <c r="A296" s="38"/>
      <c r="B296" s="38"/>
      <c r="C296" s="38"/>
      <c r="D296" s="80"/>
      <c r="E296" s="39"/>
      <c r="F296" s="38"/>
      <c r="G296" s="38"/>
      <c r="H296" s="39"/>
      <c r="I296" s="38"/>
      <c r="J296" s="38"/>
      <c r="K296" s="38"/>
      <c r="L296" s="38"/>
      <c r="M296" s="40"/>
      <c r="N296" s="38"/>
      <c r="O296" s="38"/>
      <c r="P296" s="38"/>
      <c r="Q296" s="38"/>
      <c r="R296" s="38"/>
      <c r="S296" s="38"/>
      <c r="T296" s="38"/>
      <c r="U296" s="38"/>
      <c r="V296" s="38"/>
      <c r="W296" s="38"/>
      <c r="X296" s="38"/>
      <c r="Y296" s="38"/>
      <c r="Z296" s="38"/>
      <c r="AA296" s="38"/>
      <c r="AB296" s="38"/>
      <c r="AC296" s="81"/>
      <c r="AD296" s="38"/>
      <c r="AE296" s="38"/>
      <c r="AF296" s="38"/>
      <c r="AG296" s="38"/>
      <c r="AH296" s="38"/>
      <c r="AI296" s="38"/>
    </row>
    <row r="297" spans="1:35" ht="15.75" customHeight="1">
      <c r="A297" s="38"/>
      <c r="B297" s="38"/>
      <c r="C297" s="38"/>
      <c r="D297" s="80"/>
      <c r="E297" s="39"/>
      <c r="F297" s="38"/>
      <c r="G297" s="38"/>
      <c r="H297" s="39"/>
      <c r="I297" s="38"/>
      <c r="J297" s="38"/>
      <c r="K297" s="38"/>
      <c r="L297" s="38"/>
      <c r="M297" s="40"/>
      <c r="N297" s="38"/>
      <c r="O297" s="38"/>
      <c r="P297" s="38"/>
      <c r="Q297" s="38"/>
      <c r="R297" s="38"/>
      <c r="S297" s="38"/>
      <c r="T297" s="38"/>
      <c r="U297" s="38"/>
      <c r="V297" s="38"/>
      <c r="W297" s="38"/>
      <c r="X297" s="38"/>
      <c r="Y297" s="38"/>
      <c r="Z297" s="38"/>
      <c r="AA297" s="38"/>
      <c r="AB297" s="38"/>
      <c r="AC297" s="81"/>
      <c r="AD297" s="38"/>
      <c r="AE297" s="38"/>
      <c r="AF297" s="38"/>
      <c r="AG297" s="38"/>
      <c r="AH297" s="38"/>
      <c r="AI297" s="38"/>
    </row>
    <row r="298" spans="1:35" ht="15.75" customHeight="1">
      <c r="A298" s="38"/>
      <c r="B298" s="38"/>
      <c r="C298" s="38"/>
      <c r="D298" s="80"/>
      <c r="E298" s="39"/>
      <c r="F298" s="38"/>
      <c r="G298" s="38"/>
      <c r="H298" s="39"/>
      <c r="I298" s="38"/>
      <c r="J298" s="38"/>
      <c r="K298" s="38"/>
      <c r="L298" s="38"/>
      <c r="M298" s="40"/>
      <c r="N298" s="38"/>
      <c r="O298" s="38"/>
      <c r="P298" s="38"/>
      <c r="Q298" s="38"/>
      <c r="R298" s="38"/>
      <c r="S298" s="38"/>
      <c r="T298" s="38"/>
      <c r="U298" s="38"/>
      <c r="V298" s="38"/>
      <c r="W298" s="38"/>
      <c r="X298" s="38"/>
      <c r="Y298" s="38"/>
      <c r="Z298" s="38"/>
      <c r="AA298" s="38"/>
      <c r="AB298" s="38"/>
      <c r="AC298" s="81"/>
      <c r="AD298" s="38"/>
      <c r="AE298" s="38"/>
      <c r="AF298" s="38"/>
      <c r="AG298" s="38"/>
      <c r="AH298" s="38"/>
      <c r="AI298" s="38"/>
    </row>
    <row r="299" spans="1:35" ht="15.75" customHeight="1">
      <c r="A299" s="38"/>
      <c r="B299" s="38"/>
      <c r="C299" s="38"/>
      <c r="D299" s="80"/>
      <c r="E299" s="39"/>
      <c r="F299" s="38"/>
      <c r="G299" s="38"/>
      <c r="H299" s="39"/>
      <c r="I299" s="38"/>
      <c r="J299" s="38"/>
      <c r="K299" s="38"/>
      <c r="L299" s="38"/>
      <c r="M299" s="40"/>
      <c r="N299" s="38"/>
      <c r="O299" s="38"/>
      <c r="P299" s="38"/>
      <c r="Q299" s="38"/>
      <c r="R299" s="38"/>
      <c r="S299" s="38"/>
      <c r="T299" s="38"/>
      <c r="U299" s="38"/>
      <c r="V299" s="38"/>
      <c r="W299" s="38"/>
      <c r="X299" s="38"/>
      <c r="Y299" s="38"/>
      <c r="Z299" s="38"/>
      <c r="AA299" s="38"/>
      <c r="AB299" s="38"/>
      <c r="AC299" s="81"/>
      <c r="AD299" s="38"/>
      <c r="AE299" s="38"/>
      <c r="AF299" s="38"/>
      <c r="AG299" s="38"/>
      <c r="AH299" s="38"/>
      <c r="AI299" s="38"/>
    </row>
    <row r="300" spans="1:35" ht="15.75" customHeight="1">
      <c r="A300" s="38"/>
      <c r="B300" s="38"/>
      <c r="C300" s="38"/>
      <c r="D300" s="80"/>
      <c r="E300" s="39"/>
      <c r="F300" s="38"/>
      <c r="G300" s="38"/>
      <c r="H300" s="39"/>
      <c r="I300" s="38"/>
      <c r="J300" s="38"/>
      <c r="K300" s="38"/>
      <c r="L300" s="38"/>
      <c r="M300" s="40"/>
      <c r="N300" s="38"/>
      <c r="O300" s="38"/>
      <c r="P300" s="38"/>
      <c r="Q300" s="38"/>
      <c r="R300" s="38"/>
      <c r="S300" s="38"/>
      <c r="T300" s="38"/>
      <c r="U300" s="38"/>
      <c r="V300" s="38"/>
      <c r="W300" s="38"/>
      <c r="X300" s="38"/>
      <c r="Y300" s="38"/>
      <c r="Z300" s="38"/>
      <c r="AA300" s="38"/>
      <c r="AB300" s="38"/>
      <c r="AC300" s="81"/>
      <c r="AD300" s="38"/>
      <c r="AE300" s="38"/>
      <c r="AF300" s="38"/>
      <c r="AG300" s="38"/>
      <c r="AH300" s="38"/>
      <c r="AI300" s="38"/>
    </row>
    <row r="301" spans="1:35" ht="15.75" customHeight="1">
      <c r="A301" s="38"/>
      <c r="B301" s="38"/>
      <c r="C301" s="38"/>
      <c r="D301" s="80"/>
      <c r="E301" s="39"/>
      <c r="F301" s="38"/>
      <c r="G301" s="38"/>
      <c r="H301" s="39"/>
      <c r="I301" s="38"/>
      <c r="J301" s="38"/>
      <c r="K301" s="38"/>
      <c r="L301" s="38"/>
      <c r="M301" s="40"/>
      <c r="N301" s="38"/>
      <c r="O301" s="38"/>
      <c r="P301" s="38"/>
      <c r="Q301" s="38"/>
      <c r="R301" s="38"/>
      <c r="S301" s="38"/>
      <c r="T301" s="38"/>
      <c r="U301" s="38"/>
      <c r="V301" s="38"/>
      <c r="W301" s="38"/>
      <c r="X301" s="38"/>
      <c r="Y301" s="38"/>
      <c r="Z301" s="38"/>
      <c r="AA301" s="38"/>
      <c r="AB301" s="38"/>
      <c r="AC301" s="81"/>
      <c r="AD301" s="38"/>
      <c r="AE301" s="38"/>
      <c r="AF301" s="38"/>
      <c r="AG301" s="38"/>
      <c r="AH301" s="38"/>
      <c r="AI301" s="38"/>
    </row>
    <row r="302" spans="1:35" ht="15.75" customHeight="1">
      <c r="A302" s="38"/>
      <c r="B302" s="38"/>
      <c r="C302" s="38"/>
      <c r="D302" s="80"/>
      <c r="E302" s="39"/>
      <c r="F302" s="38"/>
      <c r="G302" s="38"/>
      <c r="H302" s="39"/>
      <c r="I302" s="38"/>
      <c r="J302" s="38"/>
      <c r="K302" s="38"/>
      <c r="L302" s="38"/>
      <c r="M302" s="40"/>
      <c r="N302" s="38"/>
      <c r="O302" s="38"/>
      <c r="P302" s="38"/>
      <c r="Q302" s="38"/>
      <c r="R302" s="38"/>
      <c r="S302" s="38"/>
      <c r="T302" s="38"/>
      <c r="U302" s="38"/>
      <c r="V302" s="38"/>
      <c r="W302" s="38"/>
      <c r="X302" s="38"/>
      <c r="Y302" s="38"/>
      <c r="Z302" s="38"/>
      <c r="AA302" s="38"/>
      <c r="AB302" s="38"/>
      <c r="AC302" s="81"/>
      <c r="AD302" s="38"/>
      <c r="AE302" s="38"/>
      <c r="AF302" s="38"/>
      <c r="AG302" s="38"/>
      <c r="AH302" s="38"/>
      <c r="AI302" s="38"/>
    </row>
    <row r="303" spans="1:35" ht="15.75" customHeight="1">
      <c r="A303" s="38"/>
      <c r="B303" s="38"/>
      <c r="C303" s="38"/>
      <c r="D303" s="80"/>
      <c r="E303" s="39"/>
      <c r="F303" s="38"/>
      <c r="G303" s="38"/>
      <c r="H303" s="39"/>
      <c r="I303" s="38"/>
      <c r="J303" s="38"/>
      <c r="K303" s="38"/>
      <c r="L303" s="38"/>
      <c r="M303" s="40"/>
      <c r="N303" s="38"/>
      <c r="O303" s="38"/>
      <c r="P303" s="38"/>
      <c r="Q303" s="38"/>
      <c r="R303" s="38"/>
      <c r="S303" s="38"/>
      <c r="T303" s="38"/>
      <c r="U303" s="38"/>
      <c r="V303" s="38"/>
      <c r="W303" s="38"/>
      <c r="X303" s="38"/>
      <c r="Y303" s="38"/>
      <c r="Z303" s="38"/>
      <c r="AA303" s="38"/>
      <c r="AB303" s="38"/>
      <c r="AC303" s="81"/>
      <c r="AD303" s="38"/>
      <c r="AE303" s="38"/>
      <c r="AF303" s="38"/>
      <c r="AG303" s="38"/>
      <c r="AH303" s="38"/>
      <c r="AI303" s="38"/>
    </row>
    <row r="304" spans="1:35" ht="15.75" customHeight="1">
      <c r="A304" s="38"/>
      <c r="B304" s="38"/>
      <c r="C304" s="38"/>
      <c r="D304" s="80"/>
      <c r="E304" s="39"/>
      <c r="F304" s="38"/>
      <c r="G304" s="38"/>
      <c r="H304" s="39"/>
      <c r="I304" s="38"/>
      <c r="J304" s="38"/>
      <c r="K304" s="38"/>
      <c r="L304" s="38"/>
      <c r="M304" s="40"/>
      <c r="N304" s="38"/>
      <c r="O304" s="38"/>
      <c r="P304" s="38"/>
      <c r="Q304" s="38"/>
      <c r="R304" s="38"/>
      <c r="S304" s="38"/>
      <c r="T304" s="38"/>
      <c r="U304" s="38"/>
      <c r="V304" s="38"/>
      <c r="W304" s="38"/>
      <c r="X304" s="38"/>
      <c r="Y304" s="38"/>
      <c r="Z304" s="38"/>
      <c r="AA304" s="38"/>
      <c r="AB304" s="38"/>
      <c r="AC304" s="81"/>
      <c r="AD304" s="38"/>
      <c r="AE304" s="38"/>
      <c r="AF304" s="38"/>
      <c r="AG304" s="38"/>
      <c r="AH304" s="38"/>
      <c r="AI304" s="38"/>
    </row>
    <row r="305" spans="1:35" ht="15.75" customHeight="1">
      <c r="A305" s="38"/>
      <c r="B305" s="38"/>
      <c r="C305" s="38"/>
      <c r="D305" s="80"/>
      <c r="E305" s="39"/>
      <c r="F305" s="38"/>
      <c r="G305" s="38"/>
      <c r="H305" s="39"/>
      <c r="I305" s="38"/>
      <c r="J305" s="38"/>
      <c r="K305" s="38"/>
      <c r="L305" s="38"/>
      <c r="M305" s="40"/>
      <c r="N305" s="38"/>
      <c r="O305" s="38"/>
      <c r="P305" s="38"/>
      <c r="Q305" s="38"/>
      <c r="R305" s="38"/>
      <c r="S305" s="38"/>
      <c r="T305" s="38"/>
      <c r="U305" s="38"/>
      <c r="V305" s="38"/>
      <c r="W305" s="38"/>
      <c r="X305" s="38"/>
      <c r="Y305" s="38"/>
      <c r="Z305" s="38"/>
      <c r="AA305" s="38"/>
      <c r="AB305" s="38"/>
      <c r="AC305" s="81"/>
      <c r="AD305" s="38"/>
      <c r="AE305" s="38"/>
      <c r="AF305" s="38"/>
      <c r="AG305" s="38"/>
      <c r="AH305" s="38"/>
      <c r="AI305" s="38"/>
    </row>
    <row r="306" spans="1:35" ht="15.75" customHeight="1">
      <c r="A306" s="38"/>
      <c r="B306" s="38"/>
      <c r="C306" s="38"/>
      <c r="D306" s="80"/>
      <c r="E306" s="39"/>
      <c r="F306" s="38"/>
      <c r="G306" s="38"/>
      <c r="H306" s="39"/>
      <c r="I306" s="38"/>
      <c r="J306" s="38"/>
      <c r="K306" s="38"/>
      <c r="L306" s="38"/>
      <c r="M306" s="40"/>
      <c r="N306" s="38"/>
      <c r="O306" s="38"/>
      <c r="P306" s="38"/>
      <c r="Q306" s="38"/>
      <c r="R306" s="38"/>
      <c r="S306" s="38"/>
      <c r="T306" s="38"/>
      <c r="U306" s="38"/>
      <c r="V306" s="38"/>
      <c r="W306" s="38"/>
      <c r="X306" s="38"/>
      <c r="Y306" s="38"/>
      <c r="Z306" s="38"/>
      <c r="AA306" s="38"/>
      <c r="AB306" s="38"/>
      <c r="AC306" s="81"/>
      <c r="AD306" s="38"/>
      <c r="AE306" s="38"/>
      <c r="AF306" s="38"/>
      <c r="AG306" s="38"/>
      <c r="AH306" s="38"/>
      <c r="AI306" s="38"/>
    </row>
    <row r="307" spans="1:35" ht="15.75" customHeight="1">
      <c r="A307" s="38"/>
      <c r="B307" s="38"/>
      <c r="C307" s="38"/>
      <c r="D307" s="80"/>
      <c r="E307" s="39"/>
      <c r="F307" s="38"/>
      <c r="G307" s="38"/>
      <c r="H307" s="39"/>
      <c r="I307" s="38"/>
      <c r="J307" s="38"/>
      <c r="K307" s="38"/>
      <c r="L307" s="38"/>
      <c r="M307" s="40"/>
      <c r="N307" s="38"/>
      <c r="O307" s="38"/>
      <c r="P307" s="38"/>
      <c r="Q307" s="38"/>
      <c r="R307" s="38"/>
      <c r="S307" s="38"/>
      <c r="T307" s="38"/>
      <c r="U307" s="38"/>
      <c r="V307" s="38"/>
      <c r="W307" s="38"/>
      <c r="X307" s="38"/>
      <c r="Y307" s="38"/>
      <c r="Z307" s="38"/>
      <c r="AA307" s="38"/>
      <c r="AB307" s="38"/>
      <c r="AC307" s="81"/>
      <c r="AD307" s="38"/>
      <c r="AE307" s="38"/>
      <c r="AF307" s="38"/>
      <c r="AG307" s="38"/>
      <c r="AH307" s="38"/>
      <c r="AI307" s="38"/>
    </row>
    <row r="308" spans="1:35" ht="15.75" customHeight="1">
      <c r="A308" s="38"/>
      <c r="B308" s="38"/>
      <c r="C308" s="38"/>
      <c r="D308" s="80"/>
      <c r="E308" s="39"/>
      <c r="F308" s="38"/>
      <c r="G308" s="38"/>
      <c r="H308" s="39"/>
      <c r="I308" s="38"/>
      <c r="J308" s="38"/>
      <c r="K308" s="38"/>
      <c r="L308" s="38"/>
      <c r="M308" s="40"/>
      <c r="N308" s="38"/>
      <c r="O308" s="38"/>
      <c r="P308" s="38"/>
      <c r="Q308" s="38"/>
      <c r="R308" s="38"/>
      <c r="S308" s="38"/>
      <c r="T308" s="38"/>
      <c r="U308" s="38"/>
      <c r="V308" s="38"/>
      <c r="W308" s="38"/>
      <c r="X308" s="38"/>
      <c r="Y308" s="38"/>
      <c r="Z308" s="38"/>
      <c r="AA308" s="38"/>
      <c r="AB308" s="38"/>
      <c r="AC308" s="81"/>
      <c r="AD308" s="38"/>
      <c r="AE308" s="38"/>
      <c r="AF308" s="38"/>
      <c r="AG308" s="38"/>
      <c r="AH308" s="38"/>
      <c r="AI308" s="38"/>
    </row>
    <row r="309" spans="1:35" ht="15.75" customHeight="1">
      <c r="A309" s="38"/>
      <c r="B309" s="38"/>
      <c r="C309" s="38"/>
      <c r="D309" s="80"/>
      <c r="E309" s="39"/>
      <c r="F309" s="38"/>
      <c r="G309" s="38"/>
      <c r="H309" s="39"/>
      <c r="I309" s="38"/>
      <c r="J309" s="38"/>
      <c r="K309" s="38"/>
      <c r="L309" s="38"/>
      <c r="M309" s="40"/>
      <c r="N309" s="38"/>
      <c r="O309" s="38"/>
      <c r="P309" s="38"/>
      <c r="Q309" s="38"/>
      <c r="R309" s="38"/>
      <c r="S309" s="38"/>
      <c r="T309" s="38"/>
      <c r="U309" s="38"/>
      <c r="V309" s="38"/>
      <c r="W309" s="38"/>
      <c r="X309" s="38"/>
      <c r="Y309" s="38"/>
      <c r="Z309" s="38"/>
      <c r="AA309" s="38"/>
      <c r="AB309" s="38"/>
      <c r="AC309" s="81"/>
      <c r="AD309" s="38"/>
      <c r="AE309" s="38"/>
      <c r="AF309" s="38"/>
      <c r="AG309" s="38"/>
      <c r="AH309" s="38"/>
      <c r="AI309" s="38"/>
    </row>
    <row r="310" spans="1:35" ht="15.75" customHeight="1">
      <c r="A310" s="38"/>
      <c r="B310" s="38"/>
      <c r="C310" s="38"/>
      <c r="D310" s="80"/>
      <c r="E310" s="39"/>
      <c r="F310" s="38"/>
      <c r="G310" s="38"/>
      <c r="H310" s="39"/>
      <c r="I310" s="38"/>
      <c r="J310" s="38"/>
      <c r="K310" s="38"/>
      <c r="L310" s="38"/>
      <c r="M310" s="40"/>
      <c r="N310" s="38"/>
      <c r="O310" s="38"/>
      <c r="P310" s="38"/>
      <c r="Q310" s="38"/>
      <c r="R310" s="38"/>
      <c r="S310" s="38"/>
      <c r="T310" s="38"/>
      <c r="U310" s="38"/>
      <c r="V310" s="38"/>
      <c r="W310" s="38"/>
      <c r="X310" s="38"/>
      <c r="Y310" s="38"/>
      <c r="Z310" s="38"/>
      <c r="AA310" s="38"/>
      <c r="AB310" s="38"/>
      <c r="AC310" s="81"/>
      <c r="AD310" s="38"/>
      <c r="AE310" s="38"/>
      <c r="AF310" s="38"/>
      <c r="AG310" s="38"/>
      <c r="AH310" s="38"/>
      <c r="AI310" s="38"/>
    </row>
    <row r="311" spans="1:35" ht="15.75" customHeight="1">
      <c r="A311" s="38"/>
      <c r="B311" s="38"/>
      <c r="C311" s="38"/>
      <c r="D311" s="80"/>
      <c r="E311" s="39"/>
      <c r="F311" s="38"/>
      <c r="G311" s="38"/>
      <c r="H311" s="39"/>
      <c r="I311" s="38"/>
      <c r="J311" s="38"/>
      <c r="K311" s="38"/>
      <c r="L311" s="38"/>
      <c r="M311" s="40"/>
      <c r="N311" s="38"/>
      <c r="O311" s="38"/>
      <c r="P311" s="38"/>
      <c r="Q311" s="38"/>
      <c r="R311" s="38"/>
      <c r="S311" s="38"/>
      <c r="T311" s="38"/>
      <c r="U311" s="38"/>
      <c r="V311" s="38"/>
      <c r="W311" s="38"/>
      <c r="X311" s="38"/>
      <c r="Y311" s="38"/>
      <c r="Z311" s="38"/>
      <c r="AA311" s="38"/>
      <c r="AB311" s="38"/>
      <c r="AC311" s="81"/>
      <c r="AD311" s="38"/>
      <c r="AE311" s="38"/>
      <c r="AF311" s="38"/>
      <c r="AG311" s="38"/>
      <c r="AH311" s="38"/>
      <c r="AI311" s="38"/>
    </row>
    <row r="312" spans="1:35" ht="15.75" customHeight="1">
      <c r="A312" s="38"/>
      <c r="B312" s="38"/>
      <c r="C312" s="38"/>
      <c r="D312" s="80"/>
      <c r="E312" s="39"/>
      <c r="F312" s="38"/>
      <c r="G312" s="38"/>
      <c r="H312" s="39"/>
      <c r="I312" s="38"/>
      <c r="J312" s="38"/>
      <c r="K312" s="38"/>
      <c r="L312" s="38"/>
      <c r="M312" s="40"/>
      <c r="N312" s="38"/>
      <c r="O312" s="38"/>
      <c r="P312" s="38"/>
      <c r="Q312" s="38"/>
      <c r="R312" s="38"/>
      <c r="S312" s="38"/>
      <c r="T312" s="38"/>
      <c r="U312" s="38"/>
      <c r="V312" s="38"/>
      <c r="W312" s="38"/>
      <c r="X312" s="38"/>
      <c r="Y312" s="38"/>
      <c r="Z312" s="38"/>
      <c r="AA312" s="38"/>
      <c r="AB312" s="38"/>
      <c r="AC312" s="81"/>
      <c r="AD312" s="38"/>
      <c r="AE312" s="38"/>
      <c r="AF312" s="38"/>
      <c r="AG312" s="38"/>
      <c r="AH312" s="38"/>
      <c r="AI312" s="38"/>
    </row>
    <row r="313" spans="1:35" ht="15.75" customHeight="1">
      <c r="A313" s="38"/>
      <c r="B313" s="38"/>
      <c r="C313" s="38"/>
      <c r="D313" s="80"/>
      <c r="E313" s="39"/>
      <c r="F313" s="38"/>
      <c r="G313" s="38"/>
      <c r="H313" s="39"/>
      <c r="I313" s="38"/>
      <c r="J313" s="38"/>
      <c r="K313" s="38"/>
      <c r="L313" s="38"/>
      <c r="M313" s="40"/>
      <c r="N313" s="38"/>
      <c r="O313" s="38"/>
      <c r="P313" s="38"/>
      <c r="Q313" s="38"/>
      <c r="R313" s="38"/>
      <c r="S313" s="38"/>
      <c r="T313" s="38"/>
      <c r="U313" s="38"/>
      <c r="V313" s="38"/>
      <c r="W313" s="38"/>
      <c r="X313" s="38"/>
      <c r="Y313" s="38"/>
      <c r="Z313" s="38"/>
      <c r="AA313" s="38"/>
      <c r="AB313" s="38"/>
      <c r="AC313" s="81"/>
      <c r="AD313" s="38"/>
      <c r="AE313" s="38"/>
      <c r="AF313" s="38"/>
      <c r="AG313" s="38"/>
      <c r="AH313" s="38"/>
      <c r="AI313" s="38"/>
    </row>
    <row r="314" spans="1:35" ht="15.75" customHeight="1">
      <c r="A314" s="38"/>
      <c r="B314" s="38"/>
      <c r="C314" s="38"/>
      <c r="D314" s="80"/>
      <c r="E314" s="39"/>
      <c r="F314" s="38"/>
      <c r="G314" s="38"/>
      <c r="H314" s="39"/>
      <c r="I314" s="38"/>
      <c r="J314" s="38"/>
      <c r="K314" s="38"/>
      <c r="L314" s="38"/>
      <c r="M314" s="40"/>
      <c r="N314" s="38"/>
      <c r="O314" s="38"/>
      <c r="P314" s="38"/>
      <c r="Q314" s="38"/>
      <c r="R314" s="38"/>
      <c r="S314" s="38"/>
      <c r="T314" s="38"/>
      <c r="U314" s="38"/>
      <c r="V314" s="38"/>
      <c r="W314" s="38"/>
      <c r="X314" s="38"/>
      <c r="Y314" s="38"/>
      <c r="Z314" s="38"/>
      <c r="AA314" s="38"/>
      <c r="AB314" s="38"/>
      <c r="AC314" s="81"/>
      <c r="AD314" s="38"/>
      <c r="AE314" s="38"/>
      <c r="AF314" s="38"/>
      <c r="AG314" s="38"/>
      <c r="AH314" s="38"/>
      <c r="AI314" s="38"/>
    </row>
    <row r="315" spans="1:35" ht="15.75" customHeight="1">
      <c r="A315" s="38"/>
      <c r="B315" s="38"/>
      <c r="C315" s="38"/>
      <c r="D315" s="80"/>
      <c r="E315" s="39"/>
      <c r="F315" s="38"/>
      <c r="G315" s="38"/>
      <c r="H315" s="39"/>
      <c r="I315" s="38"/>
      <c r="J315" s="38"/>
      <c r="K315" s="38"/>
      <c r="L315" s="38"/>
      <c r="M315" s="40"/>
      <c r="N315" s="38"/>
      <c r="O315" s="38"/>
      <c r="P315" s="38"/>
      <c r="Q315" s="38"/>
      <c r="R315" s="38"/>
      <c r="S315" s="38"/>
      <c r="T315" s="38"/>
      <c r="U315" s="38"/>
      <c r="V315" s="38"/>
      <c r="W315" s="38"/>
      <c r="X315" s="38"/>
      <c r="Y315" s="38"/>
      <c r="Z315" s="38"/>
      <c r="AA315" s="38"/>
      <c r="AB315" s="38"/>
      <c r="AC315" s="81"/>
      <c r="AD315" s="38"/>
      <c r="AE315" s="38"/>
      <c r="AF315" s="38"/>
      <c r="AG315" s="38"/>
      <c r="AH315" s="38"/>
      <c r="AI315" s="38"/>
    </row>
    <row r="316" spans="1:35" ht="15.75" customHeight="1">
      <c r="A316" s="38"/>
      <c r="B316" s="38"/>
      <c r="C316" s="38"/>
      <c r="D316" s="80"/>
      <c r="E316" s="39"/>
      <c r="F316" s="38"/>
      <c r="G316" s="38"/>
      <c r="H316" s="39"/>
      <c r="I316" s="38"/>
      <c r="J316" s="38"/>
      <c r="K316" s="38"/>
      <c r="L316" s="38"/>
      <c r="M316" s="40"/>
      <c r="N316" s="38"/>
      <c r="O316" s="38"/>
      <c r="P316" s="38"/>
      <c r="Q316" s="38"/>
      <c r="R316" s="38"/>
      <c r="S316" s="38"/>
      <c r="T316" s="38"/>
      <c r="U316" s="38"/>
      <c r="V316" s="38"/>
      <c r="W316" s="38"/>
      <c r="X316" s="38"/>
      <c r="Y316" s="38"/>
      <c r="Z316" s="38"/>
      <c r="AA316" s="38"/>
      <c r="AB316" s="38"/>
      <c r="AC316" s="81"/>
      <c r="AD316" s="38"/>
      <c r="AE316" s="38"/>
      <c r="AF316" s="38"/>
      <c r="AG316" s="38"/>
      <c r="AH316" s="38"/>
      <c r="AI316" s="38"/>
    </row>
    <row r="317" spans="1:35" ht="15.75" customHeight="1">
      <c r="A317" s="38"/>
      <c r="B317" s="38"/>
      <c r="C317" s="38"/>
      <c r="D317" s="80"/>
      <c r="E317" s="39"/>
      <c r="F317" s="38"/>
      <c r="G317" s="38"/>
      <c r="H317" s="39"/>
      <c r="I317" s="38"/>
      <c r="J317" s="38"/>
      <c r="K317" s="38"/>
      <c r="L317" s="38"/>
      <c r="M317" s="40"/>
      <c r="N317" s="38"/>
      <c r="O317" s="38"/>
      <c r="P317" s="38"/>
      <c r="Q317" s="38"/>
      <c r="R317" s="38"/>
      <c r="S317" s="38"/>
      <c r="T317" s="38"/>
      <c r="U317" s="38"/>
      <c r="V317" s="38"/>
      <c r="W317" s="38"/>
      <c r="X317" s="38"/>
      <c r="Y317" s="38"/>
      <c r="Z317" s="38"/>
      <c r="AA317" s="38"/>
      <c r="AB317" s="38"/>
      <c r="AC317" s="81"/>
      <c r="AD317" s="38"/>
      <c r="AE317" s="38"/>
      <c r="AF317" s="38"/>
      <c r="AG317" s="38"/>
      <c r="AH317" s="38"/>
      <c r="AI317" s="38"/>
    </row>
    <row r="318" spans="1:35" ht="15.75" customHeight="1">
      <c r="A318" s="38"/>
      <c r="B318" s="38"/>
      <c r="C318" s="38"/>
      <c r="D318" s="80"/>
      <c r="E318" s="39"/>
      <c r="F318" s="38"/>
      <c r="G318" s="38"/>
      <c r="H318" s="39"/>
      <c r="I318" s="38"/>
      <c r="J318" s="38"/>
      <c r="K318" s="38"/>
      <c r="L318" s="38"/>
      <c r="M318" s="40"/>
      <c r="N318" s="38"/>
      <c r="O318" s="38"/>
      <c r="P318" s="38"/>
      <c r="Q318" s="38"/>
      <c r="R318" s="38"/>
      <c r="S318" s="38"/>
      <c r="T318" s="38"/>
      <c r="U318" s="38"/>
      <c r="V318" s="38"/>
      <c r="W318" s="38"/>
      <c r="X318" s="38"/>
      <c r="Y318" s="38"/>
      <c r="Z318" s="38"/>
      <c r="AA318" s="38"/>
      <c r="AB318" s="38"/>
      <c r="AC318" s="81"/>
      <c r="AD318" s="38"/>
      <c r="AE318" s="38"/>
      <c r="AF318" s="38"/>
      <c r="AG318" s="38"/>
      <c r="AH318" s="38"/>
      <c r="AI318" s="38"/>
    </row>
    <row r="319" spans="1:35" ht="15.75" customHeight="1">
      <c r="A319" s="38"/>
      <c r="B319" s="38"/>
      <c r="C319" s="38"/>
      <c r="D319" s="80"/>
      <c r="E319" s="39"/>
      <c r="F319" s="38"/>
      <c r="G319" s="38"/>
      <c r="H319" s="39"/>
      <c r="I319" s="38"/>
      <c r="J319" s="38"/>
      <c r="K319" s="38"/>
      <c r="L319" s="38"/>
      <c r="M319" s="40"/>
      <c r="N319" s="38"/>
      <c r="O319" s="38"/>
      <c r="P319" s="38"/>
      <c r="Q319" s="38"/>
      <c r="R319" s="38"/>
      <c r="S319" s="38"/>
      <c r="T319" s="38"/>
      <c r="U319" s="38"/>
      <c r="V319" s="38"/>
      <c r="W319" s="38"/>
      <c r="X319" s="38"/>
      <c r="Y319" s="38"/>
      <c r="Z319" s="38"/>
      <c r="AA319" s="38"/>
      <c r="AB319" s="38"/>
      <c r="AC319" s="81"/>
      <c r="AD319" s="38"/>
      <c r="AE319" s="38"/>
      <c r="AF319" s="38"/>
      <c r="AG319" s="38"/>
      <c r="AH319" s="38"/>
      <c r="AI319" s="38"/>
    </row>
    <row r="320" spans="1:35" ht="15.75" customHeight="1">
      <c r="A320" s="38"/>
      <c r="B320" s="38"/>
      <c r="C320" s="38"/>
      <c r="D320" s="80"/>
      <c r="E320" s="39"/>
      <c r="F320" s="38"/>
      <c r="G320" s="38"/>
      <c r="H320" s="39"/>
      <c r="I320" s="38"/>
      <c r="J320" s="38"/>
      <c r="K320" s="38"/>
      <c r="L320" s="38"/>
      <c r="M320" s="40"/>
      <c r="N320" s="38"/>
      <c r="O320" s="38"/>
      <c r="P320" s="38"/>
      <c r="Q320" s="38"/>
      <c r="R320" s="38"/>
      <c r="S320" s="38"/>
      <c r="T320" s="38"/>
      <c r="U320" s="38"/>
      <c r="V320" s="38"/>
      <c r="W320" s="38"/>
      <c r="X320" s="38"/>
      <c r="Y320" s="38"/>
      <c r="Z320" s="38"/>
      <c r="AA320" s="38"/>
      <c r="AB320" s="38"/>
      <c r="AC320" s="81"/>
      <c r="AD320" s="38"/>
      <c r="AE320" s="38"/>
      <c r="AF320" s="38"/>
      <c r="AG320" s="38"/>
      <c r="AH320" s="38"/>
      <c r="AI320" s="38"/>
    </row>
    <row r="321" spans="1:35" ht="15.75" customHeight="1">
      <c r="A321" s="38"/>
      <c r="B321" s="38"/>
      <c r="C321" s="38"/>
      <c r="D321" s="80"/>
      <c r="E321" s="39"/>
      <c r="F321" s="38"/>
      <c r="G321" s="38"/>
      <c r="H321" s="39"/>
      <c r="I321" s="38"/>
      <c r="J321" s="38"/>
      <c r="K321" s="38"/>
      <c r="L321" s="38"/>
      <c r="M321" s="40"/>
      <c r="N321" s="38"/>
      <c r="O321" s="38"/>
      <c r="P321" s="38"/>
      <c r="Q321" s="38"/>
      <c r="R321" s="38"/>
      <c r="S321" s="38"/>
      <c r="T321" s="38"/>
      <c r="U321" s="38"/>
      <c r="V321" s="38"/>
      <c r="W321" s="38"/>
      <c r="X321" s="38"/>
      <c r="Y321" s="38"/>
      <c r="Z321" s="38"/>
      <c r="AA321" s="38"/>
      <c r="AB321" s="38"/>
      <c r="AC321" s="81"/>
      <c r="AD321" s="38"/>
      <c r="AE321" s="38"/>
      <c r="AF321" s="38"/>
      <c r="AG321" s="38"/>
      <c r="AH321" s="38"/>
      <c r="AI321" s="38"/>
    </row>
    <row r="322" spans="1:35" ht="15.75" customHeight="1">
      <c r="A322" s="38"/>
      <c r="B322" s="38"/>
      <c r="C322" s="38"/>
      <c r="D322" s="80"/>
      <c r="E322" s="39"/>
      <c r="F322" s="38"/>
      <c r="G322" s="38"/>
      <c r="H322" s="39"/>
      <c r="I322" s="38"/>
      <c r="J322" s="38"/>
      <c r="K322" s="38"/>
      <c r="L322" s="38"/>
      <c r="M322" s="40"/>
      <c r="N322" s="38"/>
      <c r="O322" s="38"/>
      <c r="P322" s="38"/>
      <c r="Q322" s="38"/>
      <c r="R322" s="38"/>
      <c r="S322" s="38"/>
      <c r="T322" s="38"/>
      <c r="U322" s="38"/>
      <c r="V322" s="38"/>
      <c r="W322" s="38"/>
      <c r="X322" s="38"/>
      <c r="Y322" s="38"/>
      <c r="Z322" s="38"/>
      <c r="AA322" s="38"/>
      <c r="AB322" s="38"/>
      <c r="AC322" s="81"/>
      <c r="AD322" s="38"/>
      <c r="AE322" s="38"/>
      <c r="AF322" s="38"/>
      <c r="AG322" s="38"/>
      <c r="AH322" s="38"/>
      <c r="AI322" s="38"/>
    </row>
    <row r="323" spans="1:35" ht="15.75" customHeight="1">
      <c r="A323" s="38"/>
      <c r="B323" s="38"/>
      <c r="C323" s="38"/>
      <c r="D323" s="80"/>
      <c r="E323" s="39"/>
      <c r="F323" s="38"/>
      <c r="G323" s="38"/>
      <c r="H323" s="39"/>
      <c r="I323" s="38"/>
      <c r="J323" s="38"/>
      <c r="K323" s="38"/>
      <c r="L323" s="38"/>
      <c r="M323" s="40"/>
      <c r="N323" s="38"/>
      <c r="O323" s="38"/>
      <c r="P323" s="38"/>
      <c r="Q323" s="38"/>
      <c r="R323" s="38"/>
      <c r="S323" s="38"/>
      <c r="T323" s="38"/>
      <c r="U323" s="38"/>
      <c r="V323" s="38"/>
      <c r="W323" s="38"/>
      <c r="X323" s="38"/>
      <c r="Y323" s="38"/>
      <c r="Z323" s="38"/>
      <c r="AA323" s="38"/>
      <c r="AB323" s="38"/>
      <c r="AC323" s="81"/>
      <c r="AD323" s="38"/>
      <c r="AE323" s="38"/>
      <c r="AF323" s="38"/>
      <c r="AG323" s="38"/>
      <c r="AH323" s="38"/>
      <c r="AI323" s="38"/>
    </row>
    <row r="324" spans="1:35" ht="15.75" customHeight="1">
      <c r="A324" s="38"/>
      <c r="B324" s="38"/>
      <c r="C324" s="38"/>
      <c r="D324" s="80"/>
      <c r="E324" s="39"/>
      <c r="F324" s="38"/>
      <c r="G324" s="38"/>
      <c r="H324" s="39"/>
      <c r="I324" s="38"/>
      <c r="J324" s="38"/>
      <c r="K324" s="38"/>
      <c r="L324" s="38"/>
      <c r="M324" s="40"/>
      <c r="N324" s="38"/>
      <c r="O324" s="38"/>
      <c r="P324" s="38"/>
      <c r="Q324" s="38"/>
      <c r="R324" s="38"/>
      <c r="S324" s="38"/>
      <c r="T324" s="38"/>
      <c r="U324" s="38"/>
      <c r="V324" s="38"/>
      <c r="W324" s="38"/>
      <c r="X324" s="38"/>
      <c r="Y324" s="38"/>
      <c r="Z324" s="38"/>
      <c r="AA324" s="38"/>
      <c r="AB324" s="38"/>
      <c r="AC324" s="81"/>
      <c r="AD324" s="38"/>
      <c r="AE324" s="38"/>
      <c r="AF324" s="38"/>
      <c r="AG324" s="38"/>
      <c r="AH324" s="38"/>
      <c r="AI324" s="38"/>
    </row>
    <row r="325" spans="1:35" ht="15.75" customHeight="1">
      <c r="A325" s="38"/>
      <c r="B325" s="38"/>
      <c r="C325" s="38"/>
      <c r="D325" s="80"/>
      <c r="E325" s="39"/>
      <c r="F325" s="38"/>
      <c r="G325" s="38"/>
      <c r="H325" s="39"/>
      <c r="I325" s="38"/>
      <c r="J325" s="38"/>
      <c r="K325" s="38"/>
      <c r="L325" s="38"/>
      <c r="M325" s="40"/>
      <c r="N325" s="38"/>
      <c r="O325" s="38"/>
      <c r="P325" s="38"/>
      <c r="Q325" s="38"/>
      <c r="R325" s="38"/>
      <c r="S325" s="38"/>
      <c r="T325" s="38"/>
      <c r="U325" s="38"/>
      <c r="V325" s="38"/>
      <c r="W325" s="38"/>
      <c r="X325" s="38"/>
      <c r="Y325" s="38"/>
      <c r="Z325" s="38"/>
      <c r="AA325" s="38"/>
      <c r="AB325" s="38"/>
      <c r="AC325" s="81"/>
      <c r="AD325" s="38"/>
      <c r="AE325" s="38"/>
      <c r="AF325" s="38"/>
      <c r="AG325" s="38"/>
      <c r="AH325" s="38"/>
      <c r="AI325" s="38"/>
    </row>
    <row r="326" spans="1:35" ht="15.75" customHeight="1">
      <c r="A326" s="38"/>
      <c r="B326" s="38"/>
      <c r="C326" s="38"/>
      <c r="D326" s="80"/>
      <c r="E326" s="39"/>
      <c r="F326" s="38"/>
      <c r="G326" s="38"/>
      <c r="H326" s="39"/>
      <c r="I326" s="38"/>
      <c r="J326" s="38"/>
      <c r="K326" s="38"/>
      <c r="L326" s="38"/>
      <c r="M326" s="40"/>
      <c r="N326" s="38"/>
      <c r="O326" s="38"/>
      <c r="P326" s="38"/>
      <c r="Q326" s="38"/>
      <c r="R326" s="38"/>
      <c r="S326" s="38"/>
      <c r="T326" s="38"/>
      <c r="U326" s="38"/>
      <c r="V326" s="38"/>
      <c r="W326" s="38"/>
      <c r="X326" s="38"/>
      <c r="Y326" s="38"/>
      <c r="Z326" s="38"/>
      <c r="AA326" s="38"/>
      <c r="AB326" s="38"/>
      <c r="AC326" s="81"/>
      <c r="AD326" s="38"/>
      <c r="AE326" s="38"/>
      <c r="AF326" s="38"/>
      <c r="AG326" s="38"/>
      <c r="AH326" s="38"/>
      <c r="AI326" s="38"/>
    </row>
    <row r="327" spans="1:35" ht="15.75" customHeight="1">
      <c r="A327" s="38"/>
      <c r="B327" s="38"/>
      <c r="C327" s="38"/>
      <c r="D327" s="80"/>
      <c r="E327" s="39"/>
      <c r="F327" s="38"/>
      <c r="G327" s="38"/>
      <c r="H327" s="39"/>
      <c r="I327" s="38"/>
      <c r="J327" s="38"/>
      <c r="K327" s="38"/>
      <c r="L327" s="38"/>
      <c r="M327" s="40"/>
      <c r="N327" s="38"/>
      <c r="O327" s="38"/>
      <c r="P327" s="38"/>
      <c r="Q327" s="38"/>
      <c r="R327" s="38"/>
      <c r="S327" s="38"/>
      <c r="T327" s="38"/>
      <c r="U327" s="38"/>
      <c r="V327" s="38"/>
      <c r="W327" s="38"/>
      <c r="X327" s="38"/>
      <c r="Y327" s="38"/>
      <c r="Z327" s="38"/>
      <c r="AA327" s="38"/>
      <c r="AB327" s="38"/>
      <c r="AC327" s="81"/>
      <c r="AD327" s="38"/>
      <c r="AE327" s="38"/>
      <c r="AF327" s="38"/>
      <c r="AG327" s="38"/>
      <c r="AH327" s="38"/>
      <c r="AI327" s="38"/>
    </row>
    <row r="328" spans="1:35" ht="15.75" customHeight="1">
      <c r="A328" s="38"/>
      <c r="B328" s="38"/>
      <c r="C328" s="38"/>
      <c r="D328" s="80"/>
      <c r="E328" s="39"/>
      <c r="F328" s="38"/>
      <c r="G328" s="38"/>
      <c r="H328" s="39"/>
      <c r="I328" s="38"/>
      <c r="J328" s="38"/>
      <c r="K328" s="38"/>
      <c r="L328" s="38"/>
      <c r="M328" s="40"/>
      <c r="N328" s="38"/>
      <c r="O328" s="38"/>
      <c r="P328" s="38"/>
      <c r="Q328" s="38"/>
      <c r="R328" s="38"/>
      <c r="S328" s="38"/>
      <c r="T328" s="38"/>
      <c r="U328" s="38"/>
      <c r="V328" s="38"/>
      <c r="W328" s="38"/>
      <c r="X328" s="38"/>
      <c r="Y328" s="38"/>
      <c r="Z328" s="38"/>
      <c r="AA328" s="38"/>
      <c r="AB328" s="38"/>
      <c r="AC328" s="81"/>
      <c r="AD328" s="38"/>
      <c r="AE328" s="38"/>
      <c r="AF328" s="38"/>
      <c r="AG328" s="38"/>
      <c r="AH328" s="38"/>
      <c r="AI328" s="38"/>
    </row>
    <row r="329" spans="1:35" ht="15.75" customHeight="1">
      <c r="A329" s="38"/>
      <c r="B329" s="38"/>
      <c r="C329" s="38"/>
      <c r="D329" s="80"/>
      <c r="E329" s="39"/>
      <c r="F329" s="38"/>
      <c r="G329" s="38"/>
      <c r="H329" s="39"/>
      <c r="I329" s="38"/>
      <c r="J329" s="38"/>
      <c r="K329" s="38"/>
      <c r="L329" s="38"/>
      <c r="M329" s="40"/>
      <c r="N329" s="38"/>
      <c r="O329" s="38"/>
      <c r="P329" s="38"/>
      <c r="Q329" s="38"/>
      <c r="R329" s="38"/>
      <c r="S329" s="38"/>
      <c r="T329" s="38"/>
      <c r="U329" s="38"/>
      <c r="V329" s="38"/>
      <c r="W329" s="38"/>
      <c r="X329" s="38"/>
      <c r="Y329" s="38"/>
      <c r="Z329" s="38"/>
      <c r="AA329" s="38"/>
      <c r="AB329" s="38"/>
      <c r="AC329" s="81"/>
      <c r="AD329" s="38"/>
      <c r="AE329" s="38"/>
      <c r="AF329" s="38"/>
      <c r="AG329" s="38"/>
      <c r="AH329" s="38"/>
      <c r="AI329" s="38"/>
    </row>
    <row r="330" spans="1:35" ht="15.75" customHeight="1">
      <c r="A330" s="38"/>
      <c r="B330" s="38"/>
      <c r="C330" s="38"/>
      <c r="D330" s="80"/>
      <c r="E330" s="39"/>
      <c r="F330" s="38"/>
      <c r="G330" s="38"/>
      <c r="H330" s="39"/>
      <c r="I330" s="38"/>
      <c r="J330" s="38"/>
      <c r="K330" s="38"/>
      <c r="L330" s="38"/>
      <c r="M330" s="40"/>
      <c r="N330" s="38"/>
      <c r="O330" s="38"/>
      <c r="P330" s="38"/>
      <c r="Q330" s="38"/>
      <c r="R330" s="38"/>
      <c r="S330" s="38"/>
      <c r="T330" s="38"/>
      <c r="U330" s="38"/>
      <c r="V330" s="38"/>
      <c r="W330" s="38"/>
      <c r="X330" s="38"/>
      <c r="Y330" s="38"/>
      <c r="Z330" s="38"/>
      <c r="AA330" s="38"/>
      <c r="AB330" s="38"/>
      <c r="AC330" s="81"/>
      <c r="AD330" s="38"/>
      <c r="AE330" s="38"/>
      <c r="AF330" s="38"/>
      <c r="AG330" s="38"/>
      <c r="AH330" s="38"/>
      <c r="AI330" s="38"/>
    </row>
    <row r="331" spans="1:35" ht="15.75" customHeight="1">
      <c r="A331" s="38"/>
      <c r="B331" s="38"/>
      <c r="C331" s="38"/>
      <c r="D331" s="80"/>
      <c r="E331" s="39"/>
      <c r="F331" s="38"/>
      <c r="G331" s="38"/>
      <c r="H331" s="39"/>
      <c r="I331" s="38"/>
      <c r="J331" s="38"/>
      <c r="K331" s="38"/>
      <c r="L331" s="38"/>
      <c r="M331" s="40"/>
      <c r="N331" s="38"/>
      <c r="O331" s="38"/>
      <c r="P331" s="38"/>
      <c r="Q331" s="38"/>
      <c r="R331" s="38"/>
      <c r="S331" s="38"/>
      <c r="T331" s="38"/>
      <c r="U331" s="38"/>
      <c r="V331" s="38"/>
      <c r="W331" s="38"/>
      <c r="X331" s="38"/>
      <c r="Y331" s="38"/>
      <c r="Z331" s="38"/>
      <c r="AA331" s="38"/>
      <c r="AB331" s="38"/>
      <c r="AC331" s="81"/>
      <c r="AD331" s="38"/>
      <c r="AE331" s="38"/>
      <c r="AF331" s="38"/>
      <c r="AG331" s="38"/>
      <c r="AH331" s="38"/>
      <c r="AI331" s="38"/>
    </row>
    <row r="332" spans="1:35" ht="15.75" customHeight="1">
      <c r="A332" s="38"/>
      <c r="B332" s="38"/>
      <c r="C332" s="38"/>
      <c r="D332" s="80"/>
      <c r="E332" s="39"/>
      <c r="F332" s="38"/>
      <c r="G332" s="38"/>
      <c r="H332" s="39"/>
      <c r="I332" s="38"/>
      <c r="J332" s="38"/>
      <c r="K332" s="38"/>
      <c r="L332" s="38"/>
      <c r="M332" s="40"/>
      <c r="N332" s="38"/>
      <c r="O332" s="38"/>
      <c r="P332" s="38"/>
      <c r="Q332" s="38"/>
      <c r="R332" s="38"/>
      <c r="S332" s="38"/>
      <c r="T332" s="38"/>
      <c r="U332" s="38"/>
      <c r="V332" s="38"/>
      <c r="W332" s="38"/>
      <c r="X332" s="38"/>
      <c r="Y332" s="38"/>
      <c r="Z332" s="38"/>
      <c r="AA332" s="38"/>
      <c r="AB332" s="38"/>
      <c r="AC332" s="81"/>
      <c r="AD332" s="38"/>
      <c r="AE332" s="38"/>
      <c r="AF332" s="38"/>
      <c r="AG332" s="38"/>
      <c r="AH332" s="38"/>
      <c r="AI332" s="38"/>
    </row>
    <row r="333" spans="1:35" ht="15.75" customHeight="1">
      <c r="A333" s="38"/>
      <c r="B333" s="38"/>
      <c r="C333" s="38"/>
      <c r="D333" s="80"/>
      <c r="E333" s="39"/>
      <c r="F333" s="38"/>
      <c r="G333" s="38"/>
      <c r="H333" s="39"/>
      <c r="I333" s="38"/>
      <c r="J333" s="38"/>
      <c r="K333" s="38"/>
      <c r="L333" s="38"/>
      <c r="M333" s="40"/>
      <c r="N333" s="38"/>
      <c r="O333" s="38"/>
      <c r="P333" s="38"/>
      <c r="Q333" s="38"/>
      <c r="R333" s="38"/>
      <c r="S333" s="38"/>
      <c r="T333" s="38"/>
      <c r="U333" s="38"/>
      <c r="V333" s="38"/>
      <c r="W333" s="38"/>
      <c r="X333" s="38"/>
      <c r="Y333" s="38"/>
      <c r="Z333" s="38"/>
      <c r="AA333" s="38"/>
      <c r="AB333" s="38"/>
      <c r="AC333" s="81"/>
      <c r="AD333" s="38"/>
      <c r="AE333" s="38"/>
      <c r="AF333" s="38"/>
      <c r="AG333" s="38"/>
      <c r="AH333" s="38"/>
      <c r="AI333" s="38"/>
    </row>
    <row r="334" spans="1:35" ht="15.75" customHeight="1">
      <c r="A334" s="38"/>
      <c r="B334" s="38"/>
      <c r="C334" s="38"/>
      <c r="D334" s="80"/>
      <c r="E334" s="39"/>
      <c r="F334" s="38"/>
      <c r="G334" s="38"/>
      <c r="H334" s="39"/>
      <c r="I334" s="38"/>
      <c r="J334" s="38"/>
      <c r="K334" s="38"/>
      <c r="L334" s="38"/>
      <c r="M334" s="40"/>
      <c r="N334" s="38"/>
      <c r="O334" s="38"/>
      <c r="P334" s="38"/>
      <c r="Q334" s="38"/>
      <c r="R334" s="38"/>
      <c r="S334" s="38"/>
      <c r="T334" s="38"/>
      <c r="U334" s="38"/>
      <c r="V334" s="38"/>
      <c r="W334" s="38"/>
      <c r="X334" s="38"/>
      <c r="Y334" s="38"/>
      <c r="Z334" s="38"/>
      <c r="AA334" s="38"/>
      <c r="AB334" s="38"/>
      <c r="AC334" s="81"/>
      <c r="AD334" s="38"/>
      <c r="AE334" s="38"/>
      <c r="AF334" s="38"/>
      <c r="AG334" s="38"/>
      <c r="AH334" s="38"/>
      <c r="AI334" s="38"/>
    </row>
    <row r="335" spans="1:35" ht="15.75" customHeight="1">
      <c r="A335" s="38"/>
      <c r="B335" s="38"/>
      <c r="C335" s="38"/>
      <c r="D335" s="80"/>
      <c r="E335" s="39"/>
      <c r="F335" s="38"/>
      <c r="G335" s="38"/>
      <c r="H335" s="39"/>
      <c r="I335" s="38"/>
      <c r="J335" s="38"/>
      <c r="K335" s="38"/>
      <c r="L335" s="38"/>
      <c r="M335" s="40"/>
      <c r="N335" s="38"/>
      <c r="O335" s="38"/>
      <c r="P335" s="38"/>
      <c r="Q335" s="38"/>
      <c r="R335" s="38"/>
      <c r="S335" s="38"/>
      <c r="T335" s="38"/>
      <c r="U335" s="38"/>
      <c r="V335" s="38"/>
      <c r="W335" s="38"/>
      <c r="X335" s="38"/>
      <c r="Y335" s="38"/>
      <c r="Z335" s="38"/>
      <c r="AA335" s="38"/>
      <c r="AB335" s="38"/>
      <c r="AC335" s="81"/>
      <c r="AD335" s="38"/>
      <c r="AE335" s="38"/>
      <c r="AF335" s="38"/>
      <c r="AG335" s="38"/>
      <c r="AH335" s="38"/>
      <c r="AI335" s="38"/>
    </row>
    <row r="336" spans="1:35" ht="15.75" customHeight="1">
      <c r="A336" s="38"/>
      <c r="B336" s="38"/>
      <c r="C336" s="38"/>
      <c r="D336" s="80"/>
      <c r="E336" s="39"/>
      <c r="F336" s="38"/>
      <c r="G336" s="38"/>
      <c r="H336" s="39"/>
      <c r="I336" s="38"/>
      <c r="J336" s="38"/>
      <c r="K336" s="38"/>
      <c r="L336" s="38"/>
      <c r="M336" s="40"/>
      <c r="N336" s="38"/>
      <c r="O336" s="38"/>
      <c r="P336" s="38"/>
      <c r="Q336" s="38"/>
      <c r="R336" s="38"/>
      <c r="S336" s="38"/>
      <c r="T336" s="38"/>
      <c r="U336" s="38"/>
      <c r="V336" s="38"/>
      <c r="W336" s="38"/>
      <c r="X336" s="38"/>
      <c r="Y336" s="38"/>
      <c r="Z336" s="38"/>
      <c r="AA336" s="38"/>
      <c r="AB336" s="38"/>
      <c r="AC336" s="81"/>
      <c r="AD336" s="38"/>
      <c r="AE336" s="38"/>
      <c r="AF336" s="38"/>
      <c r="AG336" s="38"/>
      <c r="AH336" s="38"/>
      <c r="AI336" s="38"/>
    </row>
    <row r="337" spans="1:35" ht="15.75" customHeight="1">
      <c r="A337" s="38"/>
      <c r="B337" s="38"/>
      <c r="C337" s="38"/>
      <c r="D337" s="80"/>
      <c r="E337" s="39"/>
      <c r="F337" s="38"/>
      <c r="G337" s="38"/>
      <c r="H337" s="39"/>
      <c r="I337" s="38"/>
      <c r="J337" s="38"/>
      <c r="K337" s="38"/>
      <c r="L337" s="38"/>
      <c r="M337" s="40"/>
      <c r="N337" s="38"/>
      <c r="O337" s="38"/>
      <c r="P337" s="38"/>
      <c r="Q337" s="38"/>
      <c r="R337" s="38"/>
      <c r="S337" s="38"/>
      <c r="T337" s="38"/>
      <c r="U337" s="38"/>
      <c r="V337" s="38"/>
      <c r="W337" s="38"/>
      <c r="X337" s="38"/>
      <c r="Y337" s="38"/>
      <c r="Z337" s="38"/>
      <c r="AA337" s="38"/>
      <c r="AB337" s="38"/>
      <c r="AC337" s="81"/>
      <c r="AD337" s="38"/>
      <c r="AE337" s="38"/>
      <c r="AF337" s="38"/>
      <c r="AG337" s="38"/>
      <c r="AH337" s="38"/>
      <c r="AI337" s="38"/>
    </row>
    <row r="338" spans="1:35" ht="15.75" customHeight="1">
      <c r="A338" s="38"/>
      <c r="B338" s="38"/>
      <c r="C338" s="38"/>
      <c r="D338" s="80"/>
      <c r="E338" s="39"/>
      <c r="F338" s="38"/>
      <c r="G338" s="38"/>
      <c r="H338" s="39"/>
      <c r="I338" s="38"/>
      <c r="J338" s="38"/>
      <c r="K338" s="38"/>
      <c r="L338" s="38"/>
      <c r="M338" s="40"/>
      <c r="N338" s="38"/>
      <c r="O338" s="38"/>
      <c r="P338" s="38"/>
      <c r="Q338" s="38"/>
      <c r="R338" s="38"/>
      <c r="S338" s="38"/>
      <c r="T338" s="38"/>
      <c r="U338" s="38"/>
      <c r="V338" s="38"/>
      <c r="W338" s="38"/>
      <c r="X338" s="38"/>
      <c r="Y338" s="38"/>
      <c r="Z338" s="38"/>
      <c r="AA338" s="38"/>
      <c r="AB338" s="38"/>
      <c r="AC338" s="81"/>
      <c r="AD338" s="38"/>
      <c r="AE338" s="38"/>
      <c r="AF338" s="38"/>
      <c r="AG338" s="38"/>
      <c r="AH338" s="38"/>
      <c r="AI338" s="38"/>
    </row>
    <row r="339" spans="1:35" ht="15.75" customHeight="1">
      <c r="A339" s="38"/>
      <c r="B339" s="38"/>
      <c r="C339" s="38"/>
      <c r="D339" s="80"/>
      <c r="E339" s="39"/>
      <c r="F339" s="38"/>
      <c r="G339" s="38"/>
      <c r="H339" s="39"/>
      <c r="I339" s="38"/>
      <c r="J339" s="38"/>
      <c r="K339" s="38"/>
      <c r="L339" s="38"/>
      <c r="M339" s="40"/>
      <c r="N339" s="38"/>
      <c r="O339" s="38"/>
      <c r="P339" s="38"/>
      <c r="Q339" s="38"/>
      <c r="R339" s="38"/>
      <c r="S339" s="38"/>
      <c r="T339" s="38"/>
      <c r="U339" s="38"/>
      <c r="V339" s="38"/>
      <c r="W339" s="38"/>
      <c r="X339" s="38"/>
      <c r="Y339" s="38"/>
      <c r="Z339" s="38"/>
      <c r="AA339" s="38"/>
      <c r="AB339" s="38"/>
      <c r="AC339" s="81"/>
      <c r="AD339" s="38"/>
      <c r="AE339" s="38"/>
      <c r="AF339" s="38"/>
      <c r="AG339" s="38"/>
      <c r="AH339" s="38"/>
      <c r="AI339" s="38"/>
    </row>
    <row r="340" spans="1:35" ht="15.75" customHeight="1">
      <c r="A340" s="38"/>
      <c r="B340" s="38"/>
      <c r="C340" s="38"/>
      <c r="D340" s="80"/>
      <c r="E340" s="39"/>
      <c r="F340" s="38"/>
      <c r="G340" s="38"/>
      <c r="H340" s="39"/>
      <c r="I340" s="38"/>
      <c r="J340" s="38"/>
      <c r="K340" s="38"/>
      <c r="L340" s="38"/>
      <c r="M340" s="40"/>
      <c r="N340" s="38"/>
      <c r="O340" s="38"/>
      <c r="P340" s="38"/>
      <c r="Q340" s="38"/>
      <c r="R340" s="38"/>
      <c r="S340" s="38"/>
      <c r="T340" s="38"/>
      <c r="U340" s="38"/>
      <c r="V340" s="38"/>
      <c r="W340" s="38"/>
      <c r="X340" s="38"/>
      <c r="Y340" s="38"/>
      <c r="Z340" s="38"/>
      <c r="AA340" s="38"/>
      <c r="AB340" s="38"/>
      <c r="AC340" s="81"/>
      <c r="AD340" s="38"/>
      <c r="AE340" s="38"/>
      <c r="AF340" s="38"/>
      <c r="AG340" s="38"/>
      <c r="AH340" s="38"/>
      <c r="AI340" s="38"/>
    </row>
    <row r="341" spans="1:35" ht="15.75" customHeight="1">
      <c r="A341" s="38"/>
      <c r="B341" s="38"/>
      <c r="C341" s="38"/>
      <c r="D341" s="80"/>
      <c r="E341" s="39"/>
      <c r="F341" s="38"/>
      <c r="G341" s="38"/>
      <c r="H341" s="39"/>
      <c r="I341" s="38"/>
      <c r="J341" s="38"/>
      <c r="K341" s="38"/>
      <c r="L341" s="38"/>
      <c r="M341" s="40"/>
      <c r="N341" s="38"/>
      <c r="O341" s="38"/>
      <c r="P341" s="38"/>
      <c r="Q341" s="38"/>
      <c r="R341" s="38"/>
      <c r="S341" s="38"/>
      <c r="T341" s="38"/>
      <c r="U341" s="38"/>
      <c r="V341" s="38"/>
      <c r="W341" s="38"/>
      <c r="X341" s="38"/>
      <c r="Y341" s="38"/>
      <c r="Z341" s="38"/>
      <c r="AA341" s="38"/>
      <c r="AB341" s="38"/>
      <c r="AC341" s="81"/>
      <c r="AD341" s="38"/>
      <c r="AE341" s="38"/>
      <c r="AF341" s="38"/>
      <c r="AG341" s="38"/>
      <c r="AH341" s="38"/>
      <c r="AI341" s="38"/>
    </row>
    <row r="342" spans="1:35" ht="15.75" customHeight="1">
      <c r="A342" s="38"/>
      <c r="B342" s="38"/>
      <c r="C342" s="38"/>
      <c r="D342" s="80"/>
      <c r="E342" s="39"/>
      <c r="F342" s="38"/>
      <c r="G342" s="38"/>
      <c r="H342" s="39"/>
      <c r="I342" s="38"/>
      <c r="J342" s="38"/>
      <c r="K342" s="38"/>
      <c r="L342" s="38"/>
      <c r="M342" s="40"/>
      <c r="N342" s="38"/>
      <c r="O342" s="38"/>
      <c r="P342" s="38"/>
      <c r="Q342" s="38"/>
      <c r="R342" s="38"/>
      <c r="S342" s="38"/>
      <c r="T342" s="38"/>
      <c r="U342" s="38"/>
      <c r="V342" s="38"/>
      <c r="W342" s="38"/>
      <c r="X342" s="38"/>
      <c r="Y342" s="38"/>
      <c r="Z342" s="38"/>
      <c r="AA342" s="38"/>
      <c r="AB342" s="38"/>
      <c r="AC342" s="81"/>
      <c r="AD342" s="38"/>
      <c r="AE342" s="38"/>
      <c r="AF342" s="38"/>
      <c r="AG342" s="38"/>
      <c r="AH342" s="38"/>
      <c r="AI342" s="38"/>
    </row>
    <row r="343" spans="1:35" ht="15.75" customHeight="1">
      <c r="A343" s="38"/>
      <c r="B343" s="38"/>
      <c r="C343" s="38"/>
      <c r="D343" s="80"/>
      <c r="E343" s="39"/>
      <c r="F343" s="38"/>
      <c r="G343" s="38"/>
      <c r="H343" s="39"/>
      <c r="I343" s="38"/>
      <c r="J343" s="38"/>
      <c r="K343" s="38"/>
      <c r="L343" s="38"/>
      <c r="M343" s="40"/>
      <c r="N343" s="38"/>
      <c r="O343" s="38"/>
      <c r="P343" s="38"/>
      <c r="Q343" s="38"/>
      <c r="R343" s="38"/>
      <c r="S343" s="38"/>
      <c r="T343" s="38"/>
      <c r="U343" s="38"/>
      <c r="V343" s="38"/>
      <c r="W343" s="38"/>
      <c r="X343" s="38"/>
      <c r="Y343" s="38"/>
      <c r="Z343" s="38"/>
      <c r="AA343" s="38"/>
      <c r="AB343" s="38"/>
      <c r="AC343" s="81"/>
      <c r="AD343" s="38"/>
      <c r="AE343" s="38"/>
      <c r="AF343" s="38"/>
      <c r="AG343" s="38"/>
      <c r="AH343" s="38"/>
      <c r="AI343" s="38"/>
    </row>
    <row r="344" spans="1:35" ht="15.75" customHeight="1">
      <c r="A344" s="38"/>
      <c r="B344" s="38"/>
      <c r="C344" s="38"/>
      <c r="D344" s="80"/>
      <c r="E344" s="39"/>
      <c r="F344" s="38"/>
      <c r="G344" s="38"/>
      <c r="H344" s="39"/>
      <c r="I344" s="38"/>
      <c r="J344" s="38"/>
      <c r="K344" s="38"/>
      <c r="L344" s="38"/>
      <c r="M344" s="40"/>
      <c r="N344" s="38"/>
      <c r="O344" s="38"/>
      <c r="P344" s="38"/>
      <c r="Q344" s="38"/>
      <c r="R344" s="38"/>
      <c r="S344" s="38"/>
      <c r="T344" s="38"/>
      <c r="U344" s="38"/>
      <c r="V344" s="38"/>
      <c r="W344" s="38"/>
      <c r="X344" s="38"/>
      <c r="Y344" s="38"/>
      <c r="Z344" s="38"/>
      <c r="AA344" s="38"/>
      <c r="AB344" s="38"/>
      <c r="AC344" s="81"/>
      <c r="AD344" s="38"/>
      <c r="AE344" s="38"/>
      <c r="AF344" s="38"/>
      <c r="AG344" s="38"/>
      <c r="AH344" s="38"/>
      <c r="AI344" s="38"/>
    </row>
    <row r="345" spans="1:35" ht="15.75" customHeight="1">
      <c r="A345" s="38"/>
      <c r="B345" s="38"/>
      <c r="C345" s="38"/>
      <c r="D345" s="80"/>
      <c r="E345" s="39"/>
      <c r="F345" s="38"/>
      <c r="G345" s="38"/>
      <c r="H345" s="39"/>
      <c r="I345" s="38"/>
      <c r="J345" s="38"/>
      <c r="K345" s="38"/>
      <c r="L345" s="38"/>
      <c r="M345" s="40"/>
      <c r="N345" s="38"/>
      <c r="O345" s="38"/>
      <c r="P345" s="38"/>
      <c r="Q345" s="38"/>
      <c r="R345" s="38"/>
      <c r="S345" s="38"/>
      <c r="T345" s="38"/>
      <c r="U345" s="38"/>
      <c r="V345" s="38"/>
      <c r="W345" s="38"/>
      <c r="X345" s="38"/>
      <c r="Y345" s="38"/>
      <c r="Z345" s="38"/>
      <c r="AA345" s="38"/>
      <c r="AB345" s="38"/>
      <c r="AC345" s="81"/>
      <c r="AD345" s="38"/>
      <c r="AE345" s="38"/>
      <c r="AF345" s="38"/>
      <c r="AG345" s="38"/>
      <c r="AH345" s="38"/>
      <c r="AI345" s="38"/>
    </row>
    <row r="346" spans="1:35" ht="15.75" customHeight="1">
      <c r="A346" s="38"/>
      <c r="B346" s="38"/>
      <c r="C346" s="38"/>
      <c r="D346" s="80"/>
      <c r="E346" s="39"/>
      <c r="F346" s="38"/>
      <c r="G346" s="38"/>
      <c r="H346" s="39"/>
      <c r="I346" s="38"/>
      <c r="J346" s="38"/>
      <c r="K346" s="38"/>
      <c r="L346" s="38"/>
      <c r="M346" s="40"/>
      <c r="N346" s="38"/>
      <c r="O346" s="38"/>
      <c r="P346" s="38"/>
      <c r="Q346" s="38"/>
      <c r="R346" s="38"/>
      <c r="S346" s="38"/>
      <c r="T346" s="38"/>
      <c r="U346" s="38"/>
      <c r="V346" s="38"/>
      <c r="W346" s="38"/>
      <c r="X346" s="38"/>
      <c r="Y346" s="38"/>
      <c r="Z346" s="38"/>
      <c r="AA346" s="38"/>
      <c r="AB346" s="38"/>
      <c r="AC346" s="81"/>
      <c r="AD346" s="38"/>
      <c r="AE346" s="38"/>
      <c r="AF346" s="38"/>
      <c r="AG346" s="38"/>
      <c r="AH346" s="38"/>
      <c r="AI346" s="38"/>
    </row>
    <row r="347" spans="1:35" ht="15.75" customHeight="1">
      <c r="A347" s="38"/>
      <c r="B347" s="38"/>
      <c r="C347" s="38"/>
      <c r="D347" s="80"/>
      <c r="E347" s="39"/>
      <c r="F347" s="38"/>
      <c r="G347" s="38"/>
      <c r="H347" s="39"/>
      <c r="I347" s="38"/>
      <c r="J347" s="38"/>
      <c r="K347" s="38"/>
      <c r="L347" s="38"/>
      <c r="M347" s="40"/>
      <c r="N347" s="38"/>
      <c r="O347" s="38"/>
      <c r="P347" s="38"/>
      <c r="Q347" s="38"/>
      <c r="R347" s="38"/>
      <c r="S347" s="38"/>
      <c r="T347" s="38"/>
      <c r="U347" s="38"/>
      <c r="V347" s="38"/>
      <c r="W347" s="38"/>
      <c r="X347" s="38"/>
      <c r="Y347" s="38"/>
      <c r="Z347" s="38"/>
      <c r="AA347" s="38"/>
      <c r="AB347" s="38"/>
      <c r="AC347" s="81"/>
      <c r="AD347" s="38"/>
      <c r="AE347" s="38"/>
      <c r="AF347" s="38"/>
      <c r="AG347" s="38"/>
      <c r="AH347" s="38"/>
      <c r="AI347" s="38"/>
    </row>
    <row r="348" spans="1:35" ht="15.75" customHeight="1">
      <c r="A348" s="38"/>
      <c r="B348" s="38"/>
      <c r="C348" s="38"/>
      <c r="D348" s="80"/>
      <c r="E348" s="39"/>
      <c r="F348" s="38"/>
      <c r="G348" s="38"/>
      <c r="H348" s="39"/>
      <c r="I348" s="38"/>
      <c r="J348" s="38"/>
      <c r="K348" s="38"/>
      <c r="L348" s="38"/>
      <c r="M348" s="40"/>
      <c r="N348" s="38"/>
      <c r="O348" s="38"/>
      <c r="P348" s="38"/>
      <c r="Q348" s="38"/>
      <c r="R348" s="38"/>
      <c r="S348" s="38"/>
      <c r="T348" s="38"/>
      <c r="U348" s="38"/>
      <c r="V348" s="38"/>
      <c r="W348" s="38"/>
      <c r="X348" s="38"/>
      <c r="Y348" s="38"/>
      <c r="Z348" s="38"/>
      <c r="AA348" s="38"/>
      <c r="AB348" s="38"/>
      <c r="AC348" s="81"/>
      <c r="AD348" s="38"/>
      <c r="AE348" s="38"/>
      <c r="AF348" s="38"/>
      <c r="AG348" s="38"/>
      <c r="AH348" s="38"/>
      <c r="AI348" s="38"/>
    </row>
    <row r="349" spans="1:35" ht="15.75" customHeight="1">
      <c r="A349" s="38"/>
      <c r="B349" s="38"/>
      <c r="C349" s="38"/>
      <c r="D349" s="80"/>
      <c r="E349" s="39"/>
      <c r="F349" s="38"/>
      <c r="G349" s="38"/>
      <c r="H349" s="39"/>
      <c r="I349" s="38"/>
      <c r="J349" s="38"/>
      <c r="K349" s="38"/>
      <c r="L349" s="38"/>
      <c r="M349" s="40"/>
      <c r="N349" s="38"/>
      <c r="O349" s="38"/>
      <c r="P349" s="38"/>
      <c r="Q349" s="38"/>
      <c r="R349" s="38"/>
      <c r="S349" s="38"/>
      <c r="T349" s="38"/>
      <c r="U349" s="38"/>
      <c r="V349" s="38"/>
      <c r="W349" s="38"/>
      <c r="X349" s="38"/>
      <c r="Y349" s="38"/>
      <c r="Z349" s="38"/>
      <c r="AA349" s="38"/>
      <c r="AB349" s="38"/>
      <c r="AC349" s="81"/>
      <c r="AD349" s="38"/>
      <c r="AE349" s="38"/>
      <c r="AF349" s="38"/>
      <c r="AG349" s="38"/>
      <c r="AH349" s="38"/>
      <c r="AI349" s="38"/>
    </row>
    <row r="350" spans="1:35" ht="15.75" customHeight="1">
      <c r="A350" s="38"/>
      <c r="B350" s="38"/>
      <c r="C350" s="38"/>
      <c r="D350" s="80"/>
      <c r="E350" s="39"/>
      <c r="F350" s="38"/>
      <c r="G350" s="38"/>
      <c r="H350" s="39"/>
      <c r="I350" s="38"/>
      <c r="J350" s="38"/>
      <c r="K350" s="38"/>
      <c r="L350" s="38"/>
      <c r="M350" s="40"/>
      <c r="N350" s="38"/>
      <c r="O350" s="38"/>
      <c r="P350" s="38"/>
      <c r="Q350" s="38"/>
      <c r="R350" s="38"/>
      <c r="S350" s="38"/>
      <c r="T350" s="38"/>
      <c r="U350" s="38"/>
      <c r="V350" s="38"/>
      <c r="W350" s="38"/>
      <c r="X350" s="38"/>
      <c r="Y350" s="38"/>
      <c r="Z350" s="38"/>
      <c r="AA350" s="38"/>
      <c r="AB350" s="38"/>
      <c r="AC350" s="81"/>
      <c r="AD350" s="38"/>
      <c r="AE350" s="38"/>
      <c r="AF350" s="38"/>
      <c r="AG350" s="38"/>
      <c r="AH350" s="38"/>
      <c r="AI350" s="38"/>
    </row>
    <row r="351" spans="1:35" ht="15.75" customHeight="1">
      <c r="A351" s="38"/>
      <c r="B351" s="38"/>
      <c r="C351" s="38"/>
      <c r="D351" s="80"/>
      <c r="E351" s="39"/>
      <c r="F351" s="38"/>
      <c r="G351" s="38"/>
      <c r="H351" s="39"/>
      <c r="I351" s="38"/>
      <c r="J351" s="38"/>
      <c r="K351" s="38"/>
      <c r="L351" s="38"/>
      <c r="M351" s="40"/>
      <c r="N351" s="38"/>
      <c r="O351" s="38"/>
      <c r="P351" s="38"/>
      <c r="Q351" s="38"/>
      <c r="R351" s="38"/>
      <c r="S351" s="38"/>
      <c r="T351" s="38"/>
      <c r="U351" s="38"/>
      <c r="V351" s="38"/>
      <c r="W351" s="38"/>
      <c r="X351" s="38"/>
      <c r="Y351" s="38"/>
      <c r="Z351" s="38"/>
      <c r="AA351" s="38"/>
      <c r="AB351" s="38"/>
      <c r="AC351" s="81"/>
      <c r="AD351" s="38"/>
      <c r="AE351" s="38"/>
      <c r="AF351" s="38"/>
      <c r="AG351" s="38"/>
      <c r="AH351" s="38"/>
      <c r="AI351" s="38"/>
    </row>
    <row r="352" spans="1:35" ht="15.75" customHeight="1">
      <c r="A352" s="38"/>
      <c r="B352" s="38"/>
      <c r="C352" s="38"/>
      <c r="D352" s="80"/>
      <c r="E352" s="39"/>
      <c r="F352" s="38"/>
      <c r="G352" s="38"/>
      <c r="H352" s="39"/>
      <c r="I352" s="38"/>
      <c r="J352" s="38"/>
      <c r="K352" s="38"/>
      <c r="L352" s="38"/>
      <c r="M352" s="40"/>
      <c r="N352" s="38"/>
      <c r="O352" s="38"/>
      <c r="P352" s="38"/>
      <c r="Q352" s="38"/>
      <c r="R352" s="38"/>
      <c r="S352" s="38"/>
      <c r="T352" s="38"/>
      <c r="U352" s="38"/>
      <c r="V352" s="38"/>
      <c r="W352" s="38"/>
      <c r="X352" s="38"/>
      <c r="Y352" s="38"/>
      <c r="Z352" s="38"/>
      <c r="AA352" s="38"/>
      <c r="AB352" s="38"/>
      <c r="AC352" s="81"/>
      <c r="AD352" s="38"/>
      <c r="AE352" s="38"/>
      <c r="AF352" s="38"/>
      <c r="AG352" s="38"/>
      <c r="AH352" s="38"/>
      <c r="AI352" s="38"/>
    </row>
    <row r="353" spans="1:35" ht="15.75" customHeight="1">
      <c r="A353" s="38"/>
      <c r="B353" s="38"/>
      <c r="C353" s="38"/>
      <c r="D353" s="80"/>
      <c r="E353" s="39"/>
      <c r="F353" s="38"/>
      <c r="G353" s="38"/>
      <c r="H353" s="39"/>
      <c r="I353" s="38"/>
      <c r="J353" s="38"/>
      <c r="K353" s="38"/>
      <c r="L353" s="38"/>
      <c r="M353" s="40"/>
      <c r="N353" s="38"/>
      <c r="O353" s="38"/>
      <c r="P353" s="38"/>
      <c r="Q353" s="38"/>
      <c r="R353" s="38"/>
      <c r="S353" s="38"/>
      <c r="T353" s="38"/>
      <c r="U353" s="38"/>
      <c r="V353" s="38"/>
      <c r="W353" s="38"/>
      <c r="X353" s="38"/>
      <c r="Y353" s="38"/>
      <c r="Z353" s="38"/>
      <c r="AA353" s="38"/>
      <c r="AB353" s="38"/>
      <c r="AC353" s="81"/>
      <c r="AD353" s="38"/>
      <c r="AE353" s="38"/>
      <c r="AF353" s="38"/>
      <c r="AG353" s="38"/>
      <c r="AH353" s="38"/>
      <c r="AI353" s="38"/>
    </row>
    <row r="354" spans="1:35" ht="15.75" customHeight="1">
      <c r="A354" s="38"/>
      <c r="B354" s="38"/>
      <c r="C354" s="38"/>
      <c r="D354" s="80"/>
      <c r="E354" s="39"/>
      <c r="F354" s="38"/>
      <c r="G354" s="38"/>
      <c r="H354" s="39"/>
      <c r="I354" s="38"/>
      <c r="J354" s="38"/>
      <c r="K354" s="38"/>
      <c r="L354" s="38"/>
      <c r="M354" s="40"/>
      <c r="N354" s="38"/>
      <c r="O354" s="38"/>
      <c r="P354" s="38"/>
      <c r="Q354" s="38"/>
      <c r="R354" s="38"/>
      <c r="S354" s="38"/>
      <c r="T354" s="38"/>
      <c r="U354" s="38"/>
      <c r="V354" s="38"/>
      <c r="W354" s="38"/>
      <c r="X354" s="38"/>
      <c r="Y354" s="38"/>
      <c r="Z354" s="38"/>
      <c r="AA354" s="38"/>
      <c r="AB354" s="38"/>
      <c r="AC354" s="81"/>
      <c r="AD354" s="38"/>
      <c r="AE354" s="38"/>
      <c r="AF354" s="38"/>
      <c r="AG354" s="38"/>
      <c r="AH354" s="38"/>
      <c r="AI354" s="38"/>
    </row>
    <row r="355" spans="1:35" ht="15.75" customHeight="1">
      <c r="A355" s="38"/>
      <c r="B355" s="38"/>
      <c r="C355" s="38"/>
      <c r="D355" s="80"/>
      <c r="E355" s="39"/>
      <c r="F355" s="38"/>
      <c r="G355" s="38"/>
      <c r="H355" s="39"/>
      <c r="I355" s="38"/>
      <c r="J355" s="38"/>
      <c r="K355" s="38"/>
      <c r="L355" s="38"/>
      <c r="M355" s="40"/>
      <c r="N355" s="38"/>
      <c r="O355" s="38"/>
      <c r="P355" s="38"/>
      <c r="Q355" s="38"/>
      <c r="R355" s="38"/>
      <c r="S355" s="38"/>
      <c r="T355" s="38"/>
      <c r="U355" s="38"/>
      <c r="V355" s="38"/>
      <c r="W355" s="38"/>
      <c r="X355" s="38"/>
      <c r="Y355" s="38"/>
      <c r="Z355" s="38"/>
      <c r="AA355" s="38"/>
      <c r="AB355" s="38"/>
      <c r="AC355" s="81"/>
      <c r="AD355" s="38"/>
      <c r="AE355" s="38"/>
      <c r="AF355" s="38"/>
      <c r="AG355" s="38"/>
      <c r="AH355" s="38"/>
      <c r="AI355" s="38"/>
    </row>
    <row r="356" spans="1:35" ht="15.75" customHeight="1">
      <c r="A356" s="38"/>
      <c r="B356" s="38"/>
      <c r="C356" s="38"/>
      <c r="D356" s="80"/>
      <c r="E356" s="39"/>
      <c r="F356" s="38"/>
      <c r="G356" s="38"/>
      <c r="H356" s="39"/>
      <c r="I356" s="38"/>
      <c r="J356" s="38"/>
      <c r="K356" s="38"/>
      <c r="L356" s="38"/>
      <c r="M356" s="40"/>
      <c r="N356" s="38"/>
      <c r="O356" s="38"/>
      <c r="P356" s="38"/>
      <c r="Q356" s="38"/>
      <c r="R356" s="38"/>
      <c r="S356" s="38"/>
      <c r="T356" s="38"/>
      <c r="U356" s="38"/>
      <c r="V356" s="38"/>
      <c r="W356" s="38"/>
      <c r="X356" s="38"/>
      <c r="Y356" s="38"/>
      <c r="Z356" s="38"/>
      <c r="AA356" s="38"/>
      <c r="AB356" s="38"/>
      <c r="AC356" s="81"/>
      <c r="AD356" s="38"/>
      <c r="AE356" s="38"/>
      <c r="AF356" s="38"/>
      <c r="AG356" s="38"/>
      <c r="AH356" s="38"/>
      <c r="AI356" s="38"/>
    </row>
    <row r="357" spans="1:35" ht="15.75" customHeight="1">
      <c r="A357" s="38"/>
      <c r="B357" s="38"/>
      <c r="C357" s="38"/>
      <c r="D357" s="80"/>
      <c r="E357" s="39"/>
      <c r="F357" s="38"/>
      <c r="G357" s="38"/>
      <c r="H357" s="39"/>
      <c r="I357" s="38"/>
      <c r="J357" s="38"/>
      <c r="K357" s="38"/>
      <c r="L357" s="38"/>
      <c r="M357" s="40"/>
      <c r="N357" s="38"/>
      <c r="O357" s="38"/>
      <c r="P357" s="38"/>
      <c r="Q357" s="38"/>
      <c r="R357" s="38"/>
      <c r="S357" s="38"/>
      <c r="T357" s="38"/>
      <c r="U357" s="38"/>
      <c r="V357" s="38"/>
      <c r="W357" s="38"/>
      <c r="X357" s="38"/>
      <c r="Y357" s="38"/>
      <c r="Z357" s="38"/>
      <c r="AA357" s="38"/>
      <c r="AB357" s="38"/>
      <c r="AC357" s="81"/>
      <c r="AD357" s="38"/>
      <c r="AE357" s="38"/>
      <c r="AF357" s="38"/>
      <c r="AG357" s="38"/>
      <c r="AH357" s="38"/>
      <c r="AI357" s="38"/>
    </row>
    <row r="358" spans="1:35" ht="15.75" customHeight="1">
      <c r="A358" s="38"/>
      <c r="B358" s="38"/>
      <c r="C358" s="38"/>
      <c r="D358" s="80"/>
      <c r="E358" s="39"/>
      <c r="F358" s="38"/>
      <c r="G358" s="38"/>
      <c r="H358" s="39"/>
      <c r="I358" s="38"/>
      <c r="J358" s="38"/>
      <c r="K358" s="38"/>
      <c r="L358" s="38"/>
      <c r="M358" s="40"/>
      <c r="N358" s="38"/>
      <c r="O358" s="38"/>
      <c r="P358" s="38"/>
      <c r="Q358" s="38"/>
      <c r="R358" s="38"/>
      <c r="S358" s="38"/>
      <c r="T358" s="38"/>
      <c r="U358" s="38"/>
      <c r="V358" s="38"/>
      <c r="W358" s="38"/>
      <c r="X358" s="38"/>
      <c r="Y358" s="38"/>
      <c r="Z358" s="38"/>
      <c r="AA358" s="38"/>
      <c r="AB358" s="38"/>
      <c r="AC358" s="81"/>
      <c r="AD358" s="38"/>
      <c r="AE358" s="38"/>
      <c r="AF358" s="38"/>
      <c r="AG358" s="38"/>
      <c r="AH358" s="38"/>
      <c r="AI358" s="38"/>
    </row>
    <row r="359" spans="1:35" ht="15.75" customHeight="1">
      <c r="A359" s="38"/>
      <c r="B359" s="38"/>
      <c r="C359" s="38"/>
      <c r="D359" s="80"/>
      <c r="E359" s="39"/>
      <c r="F359" s="38"/>
      <c r="G359" s="38"/>
      <c r="H359" s="39"/>
      <c r="I359" s="38"/>
      <c r="J359" s="38"/>
      <c r="K359" s="38"/>
      <c r="L359" s="38"/>
      <c r="M359" s="40"/>
      <c r="N359" s="38"/>
      <c r="O359" s="38"/>
      <c r="P359" s="38"/>
      <c r="Q359" s="38"/>
      <c r="R359" s="38"/>
      <c r="S359" s="38"/>
      <c r="T359" s="38"/>
      <c r="U359" s="38"/>
      <c r="V359" s="38"/>
      <c r="W359" s="38"/>
      <c r="X359" s="38"/>
      <c r="Y359" s="38"/>
      <c r="Z359" s="38"/>
      <c r="AA359" s="38"/>
      <c r="AB359" s="38"/>
      <c r="AC359" s="81"/>
      <c r="AD359" s="38"/>
      <c r="AE359" s="38"/>
      <c r="AF359" s="38"/>
      <c r="AG359" s="38"/>
      <c r="AH359" s="38"/>
      <c r="AI359" s="38"/>
    </row>
    <row r="360" spans="1:35" ht="15.75" customHeight="1">
      <c r="A360" s="38"/>
      <c r="B360" s="38"/>
      <c r="C360" s="38"/>
      <c r="D360" s="80"/>
      <c r="E360" s="39"/>
      <c r="F360" s="38"/>
      <c r="G360" s="38"/>
      <c r="H360" s="39"/>
      <c r="I360" s="38"/>
      <c r="J360" s="38"/>
      <c r="K360" s="38"/>
      <c r="L360" s="38"/>
      <c r="M360" s="40"/>
      <c r="N360" s="38"/>
      <c r="O360" s="38"/>
      <c r="P360" s="38"/>
      <c r="Q360" s="38"/>
      <c r="R360" s="38"/>
      <c r="S360" s="38"/>
      <c r="T360" s="38"/>
      <c r="U360" s="38"/>
      <c r="V360" s="38"/>
      <c r="W360" s="38"/>
      <c r="X360" s="38"/>
      <c r="Y360" s="38"/>
      <c r="Z360" s="38"/>
      <c r="AA360" s="38"/>
      <c r="AB360" s="38"/>
      <c r="AC360" s="81"/>
      <c r="AD360" s="38"/>
      <c r="AE360" s="38"/>
      <c r="AF360" s="38"/>
      <c r="AG360" s="38"/>
      <c r="AH360" s="38"/>
      <c r="AI360" s="38"/>
    </row>
    <row r="361" spans="1:35" ht="15.75" customHeight="1">
      <c r="A361" s="38"/>
      <c r="B361" s="38"/>
      <c r="C361" s="38"/>
      <c r="D361" s="80"/>
      <c r="E361" s="39"/>
      <c r="F361" s="38"/>
      <c r="G361" s="38"/>
      <c r="H361" s="39"/>
      <c r="I361" s="38"/>
      <c r="J361" s="38"/>
      <c r="K361" s="38"/>
      <c r="L361" s="38"/>
      <c r="M361" s="40"/>
      <c r="N361" s="38"/>
      <c r="O361" s="38"/>
      <c r="P361" s="38"/>
      <c r="Q361" s="38"/>
      <c r="R361" s="38"/>
      <c r="S361" s="38"/>
      <c r="T361" s="38"/>
      <c r="U361" s="38"/>
      <c r="V361" s="38"/>
      <c r="W361" s="38"/>
      <c r="X361" s="38"/>
      <c r="Y361" s="38"/>
      <c r="Z361" s="38"/>
      <c r="AA361" s="38"/>
      <c r="AB361" s="38"/>
      <c r="AC361" s="81"/>
      <c r="AD361" s="38"/>
      <c r="AE361" s="38"/>
      <c r="AF361" s="38"/>
      <c r="AG361" s="38"/>
      <c r="AH361" s="38"/>
      <c r="AI361" s="38"/>
    </row>
    <row r="362" spans="1:35" ht="15.75" customHeight="1">
      <c r="A362" s="38"/>
      <c r="B362" s="38"/>
      <c r="C362" s="38"/>
      <c r="D362" s="80"/>
      <c r="E362" s="39"/>
      <c r="F362" s="38"/>
      <c r="G362" s="38"/>
      <c r="H362" s="39"/>
      <c r="I362" s="38"/>
      <c r="J362" s="38"/>
      <c r="K362" s="38"/>
      <c r="L362" s="38"/>
      <c r="M362" s="40"/>
      <c r="N362" s="38"/>
      <c r="O362" s="38"/>
      <c r="P362" s="38"/>
      <c r="Q362" s="38"/>
      <c r="R362" s="38"/>
      <c r="S362" s="38"/>
      <c r="T362" s="38"/>
      <c r="U362" s="38"/>
      <c r="V362" s="38"/>
      <c r="W362" s="38"/>
      <c r="X362" s="38"/>
      <c r="Y362" s="38"/>
      <c r="Z362" s="38"/>
      <c r="AA362" s="38"/>
      <c r="AB362" s="38"/>
      <c r="AC362" s="81"/>
      <c r="AD362" s="38"/>
      <c r="AE362" s="38"/>
      <c r="AF362" s="38"/>
      <c r="AG362" s="38"/>
      <c r="AH362" s="38"/>
      <c r="AI362" s="38"/>
    </row>
    <row r="363" spans="1:35" ht="15.75" customHeight="1">
      <c r="A363" s="38"/>
      <c r="B363" s="38"/>
      <c r="C363" s="38"/>
      <c r="D363" s="80"/>
      <c r="E363" s="39"/>
      <c r="F363" s="38"/>
      <c r="G363" s="38"/>
      <c r="H363" s="39"/>
      <c r="I363" s="38"/>
      <c r="J363" s="38"/>
      <c r="K363" s="38"/>
      <c r="L363" s="38"/>
      <c r="M363" s="40"/>
      <c r="N363" s="38"/>
      <c r="O363" s="38"/>
      <c r="P363" s="38"/>
      <c r="Q363" s="38"/>
      <c r="R363" s="38"/>
      <c r="S363" s="38"/>
      <c r="T363" s="38"/>
      <c r="U363" s="38"/>
      <c r="V363" s="38"/>
      <c r="W363" s="38"/>
      <c r="X363" s="38"/>
      <c r="Y363" s="38"/>
      <c r="Z363" s="38"/>
      <c r="AA363" s="38"/>
      <c r="AB363" s="38"/>
      <c r="AC363" s="81"/>
      <c r="AD363" s="38"/>
      <c r="AE363" s="38"/>
      <c r="AF363" s="38"/>
      <c r="AG363" s="38"/>
      <c r="AH363" s="38"/>
      <c r="AI363" s="38"/>
    </row>
    <row r="364" spans="1:35" ht="15.75" customHeight="1">
      <c r="A364" s="38"/>
      <c r="B364" s="38"/>
      <c r="C364" s="38"/>
      <c r="D364" s="80"/>
      <c r="E364" s="39"/>
      <c r="F364" s="38"/>
      <c r="G364" s="38"/>
      <c r="H364" s="39"/>
      <c r="I364" s="38"/>
      <c r="J364" s="38"/>
      <c r="K364" s="38"/>
      <c r="L364" s="38"/>
      <c r="M364" s="40"/>
      <c r="N364" s="38"/>
      <c r="O364" s="38"/>
      <c r="P364" s="38"/>
      <c r="Q364" s="38"/>
      <c r="R364" s="38"/>
      <c r="S364" s="38"/>
      <c r="T364" s="38"/>
      <c r="U364" s="38"/>
      <c r="V364" s="38"/>
      <c r="W364" s="38"/>
      <c r="X364" s="38"/>
      <c r="Y364" s="38"/>
      <c r="Z364" s="38"/>
      <c r="AA364" s="38"/>
      <c r="AB364" s="38"/>
      <c r="AC364" s="81"/>
      <c r="AD364" s="38"/>
      <c r="AE364" s="38"/>
      <c r="AF364" s="38"/>
      <c r="AG364" s="38"/>
      <c r="AH364" s="38"/>
      <c r="AI364" s="38"/>
    </row>
    <row r="365" spans="1:35" ht="15.75" customHeight="1">
      <c r="A365" s="38"/>
      <c r="B365" s="38"/>
      <c r="C365" s="38"/>
      <c r="D365" s="80"/>
      <c r="E365" s="39"/>
      <c r="F365" s="38"/>
      <c r="G365" s="38"/>
      <c r="H365" s="39"/>
      <c r="I365" s="38"/>
      <c r="J365" s="38"/>
      <c r="K365" s="38"/>
      <c r="L365" s="38"/>
      <c r="M365" s="40"/>
      <c r="N365" s="38"/>
      <c r="O365" s="38"/>
      <c r="P365" s="38"/>
      <c r="Q365" s="38"/>
      <c r="R365" s="38"/>
      <c r="S365" s="38"/>
      <c r="T365" s="38"/>
      <c r="U365" s="38"/>
      <c r="V365" s="38"/>
      <c r="W365" s="38"/>
      <c r="X365" s="38"/>
      <c r="Y365" s="38"/>
      <c r="Z365" s="38"/>
      <c r="AA365" s="38"/>
      <c r="AB365" s="38"/>
      <c r="AC365" s="81"/>
      <c r="AD365" s="38"/>
      <c r="AE365" s="38"/>
      <c r="AF365" s="38"/>
      <c r="AG365" s="38"/>
      <c r="AH365" s="38"/>
      <c r="AI365" s="38"/>
    </row>
    <row r="366" spans="1:35" ht="15.75" customHeight="1">
      <c r="A366" s="38"/>
      <c r="B366" s="38"/>
      <c r="C366" s="38"/>
      <c r="D366" s="80"/>
      <c r="E366" s="39"/>
      <c r="F366" s="38"/>
      <c r="G366" s="38"/>
      <c r="H366" s="39"/>
      <c r="I366" s="38"/>
      <c r="J366" s="38"/>
      <c r="K366" s="38"/>
      <c r="L366" s="38"/>
      <c r="M366" s="40"/>
      <c r="N366" s="38"/>
      <c r="O366" s="38"/>
      <c r="P366" s="38"/>
      <c r="Q366" s="38"/>
      <c r="R366" s="38"/>
      <c r="S366" s="38"/>
      <c r="T366" s="38"/>
      <c r="U366" s="38"/>
      <c r="V366" s="38"/>
      <c r="W366" s="38"/>
      <c r="X366" s="38"/>
      <c r="Y366" s="38"/>
      <c r="Z366" s="38"/>
      <c r="AA366" s="38"/>
      <c r="AB366" s="38"/>
      <c r="AC366" s="81"/>
      <c r="AD366" s="38"/>
      <c r="AE366" s="38"/>
      <c r="AF366" s="38"/>
      <c r="AG366" s="38"/>
      <c r="AH366" s="38"/>
      <c r="AI366" s="38"/>
    </row>
    <row r="367" spans="1:35" ht="15.75" customHeight="1">
      <c r="A367" s="38"/>
      <c r="B367" s="38"/>
      <c r="C367" s="38"/>
      <c r="D367" s="80"/>
      <c r="E367" s="39"/>
      <c r="F367" s="38"/>
      <c r="G367" s="38"/>
      <c r="H367" s="39"/>
      <c r="I367" s="38"/>
      <c r="J367" s="38"/>
      <c r="K367" s="38"/>
      <c r="L367" s="38"/>
      <c r="M367" s="40"/>
      <c r="N367" s="38"/>
      <c r="O367" s="38"/>
      <c r="P367" s="38"/>
      <c r="Q367" s="38"/>
      <c r="R367" s="38"/>
      <c r="S367" s="38"/>
      <c r="T367" s="38"/>
      <c r="U367" s="38"/>
      <c r="V367" s="38"/>
      <c r="W367" s="38"/>
      <c r="X367" s="38"/>
      <c r="Y367" s="38"/>
      <c r="Z367" s="38"/>
      <c r="AA367" s="38"/>
      <c r="AB367" s="38"/>
      <c r="AC367" s="81"/>
      <c r="AD367" s="38"/>
      <c r="AE367" s="38"/>
      <c r="AF367" s="38"/>
      <c r="AG367" s="38"/>
      <c r="AH367" s="38"/>
      <c r="AI367" s="38"/>
    </row>
    <row r="368" spans="1:35" ht="15.75" customHeight="1">
      <c r="A368" s="38"/>
      <c r="B368" s="38"/>
      <c r="C368" s="38"/>
      <c r="D368" s="80"/>
      <c r="E368" s="39"/>
      <c r="F368" s="38"/>
      <c r="G368" s="38"/>
      <c r="H368" s="39"/>
      <c r="I368" s="38"/>
      <c r="J368" s="38"/>
      <c r="K368" s="38"/>
      <c r="L368" s="38"/>
      <c r="M368" s="40"/>
      <c r="N368" s="38"/>
      <c r="O368" s="38"/>
      <c r="P368" s="38"/>
      <c r="Q368" s="38"/>
      <c r="R368" s="38"/>
      <c r="S368" s="38"/>
      <c r="T368" s="38"/>
      <c r="U368" s="38"/>
      <c r="V368" s="38"/>
      <c r="W368" s="38"/>
      <c r="X368" s="38"/>
      <c r="Y368" s="38"/>
      <c r="Z368" s="38"/>
      <c r="AA368" s="38"/>
      <c r="AB368" s="38"/>
      <c r="AC368" s="81"/>
      <c r="AD368" s="38"/>
      <c r="AE368" s="38"/>
      <c r="AF368" s="38"/>
      <c r="AG368" s="38"/>
      <c r="AH368" s="38"/>
      <c r="AI368" s="38"/>
    </row>
    <row r="369" spans="1:35" ht="15.75" customHeight="1">
      <c r="A369" s="38"/>
      <c r="B369" s="38"/>
      <c r="C369" s="38"/>
      <c r="D369" s="80"/>
      <c r="E369" s="39"/>
      <c r="F369" s="38"/>
      <c r="G369" s="38"/>
      <c r="H369" s="39"/>
      <c r="I369" s="38"/>
      <c r="J369" s="38"/>
      <c r="K369" s="38"/>
      <c r="L369" s="38"/>
      <c r="M369" s="40"/>
      <c r="N369" s="38"/>
      <c r="O369" s="38"/>
      <c r="P369" s="38"/>
      <c r="Q369" s="38"/>
      <c r="R369" s="38"/>
      <c r="S369" s="38"/>
      <c r="T369" s="38"/>
      <c r="U369" s="38"/>
      <c r="V369" s="38"/>
      <c r="W369" s="38"/>
      <c r="X369" s="38"/>
      <c r="Y369" s="38"/>
      <c r="Z369" s="38"/>
      <c r="AA369" s="38"/>
      <c r="AB369" s="38"/>
      <c r="AC369" s="81"/>
      <c r="AD369" s="38"/>
      <c r="AE369" s="38"/>
      <c r="AF369" s="38"/>
      <c r="AG369" s="38"/>
      <c r="AH369" s="38"/>
      <c r="AI369" s="38"/>
    </row>
    <row r="370" spans="1:35" ht="15.75" customHeight="1">
      <c r="A370" s="38"/>
      <c r="B370" s="38"/>
      <c r="C370" s="38"/>
      <c r="D370" s="80"/>
      <c r="E370" s="39"/>
      <c r="F370" s="38"/>
      <c r="G370" s="38"/>
      <c r="H370" s="39"/>
      <c r="I370" s="38"/>
      <c r="J370" s="38"/>
      <c r="K370" s="38"/>
      <c r="L370" s="38"/>
      <c r="M370" s="40"/>
      <c r="N370" s="38"/>
      <c r="O370" s="38"/>
      <c r="P370" s="38"/>
      <c r="Q370" s="38"/>
      <c r="R370" s="38"/>
      <c r="S370" s="38"/>
      <c r="T370" s="38"/>
      <c r="U370" s="38"/>
      <c r="V370" s="38"/>
      <c r="W370" s="38"/>
      <c r="X370" s="38"/>
      <c r="Y370" s="38"/>
      <c r="Z370" s="38"/>
      <c r="AA370" s="38"/>
      <c r="AB370" s="38"/>
      <c r="AC370" s="81"/>
      <c r="AD370" s="38"/>
      <c r="AE370" s="38"/>
      <c r="AF370" s="38"/>
      <c r="AG370" s="38"/>
      <c r="AH370" s="38"/>
      <c r="AI370" s="38"/>
    </row>
    <row r="371" spans="1:35" ht="15.75" customHeight="1">
      <c r="A371" s="38"/>
      <c r="B371" s="38"/>
      <c r="C371" s="38"/>
      <c r="D371" s="80"/>
      <c r="E371" s="39"/>
      <c r="F371" s="38"/>
      <c r="G371" s="38"/>
      <c r="H371" s="39"/>
      <c r="I371" s="38"/>
      <c r="J371" s="38"/>
      <c r="K371" s="38"/>
      <c r="L371" s="38"/>
      <c r="M371" s="40"/>
      <c r="N371" s="38"/>
      <c r="O371" s="38"/>
      <c r="P371" s="38"/>
      <c r="Q371" s="38"/>
      <c r="R371" s="38"/>
      <c r="S371" s="38"/>
      <c r="T371" s="38"/>
      <c r="U371" s="38"/>
      <c r="V371" s="38"/>
      <c r="W371" s="38"/>
      <c r="X371" s="38"/>
      <c r="Y371" s="38"/>
      <c r="Z371" s="38"/>
      <c r="AA371" s="38"/>
      <c r="AB371" s="38"/>
      <c r="AC371" s="81"/>
      <c r="AD371" s="38"/>
      <c r="AE371" s="38"/>
      <c r="AF371" s="38"/>
      <c r="AG371" s="38"/>
      <c r="AH371" s="38"/>
      <c r="AI371" s="38"/>
    </row>
    <row r="372" spans="1:35" ht="15.75" customHeight="1">
      <c r="A372" s="38"/>
      <c r="B372" s="38"/>
      <c r="C372" s="38"/>
      <c r="D372" s="80"/>
      <c r="E372" s="39"/>
      <c r="F372" s="38"/>
      <c r="G372" s="38"/>
      <c r="H372" s="39"/>
      <c r="I372" s="38"/>
      <c r="J372" s="38"/>
      <c r="K372" s="38"/>
      <c r="L372" s="38"/>
      <c r="M372" s="40"/>
      <c r="N372" s="38"/>
      <c r="O372" s="38"/>
      <c r="P372" s="38"/>
      <c r="Q372" s="38"/>
      <c r="R372" s="38"/>
      <c r="S372" s="38"/>
      <c r="T372" s="38"/>
      <c r="U372" s="38"/>
      <c r="V372" s="38"/>
      <c r="W372" s="38"/>
      <c r="X372" s="38"/>
      <c r="Y372" s="38"/>
      <c r="Z372" s="38"/>
      <c r="AA372" s="38"/>
      <c r="AB372" s="38"/>
      <c r="AC372" s="81"/>
      <c r="AD372" s="38"/>
      <c r="AE372" s="38"/>
      <c r="AF372" s="38"/>
      <c r="AG372" s="38"/>
      <c r="AH372" s="38"/>
      <c r="AI372" s="38"/>
    </row>
    <row r="373" spans="1:35" ht="15.75" customHeight="1">
      <c r="A373" s="38"/>
      <c r="B373" s="38"/>
      <c r="C373" s="38"/>
      <c r="D373" s="80"/>
      <c r="E373" s="39"/>
      <c r="F373" s="38"/>
      <c r="G373" s="38"/>
      <c r="H373" s="39"/>
      <c r="I373" s="38"/>
      <c r="J373" s="38"/>
      <c r="K373" s="38"/>
      <c r="L373" s="38"/>
      <c r="M373" s="40"/>
      <c r="N373" s="38"/>
      <c r="O373" s="38"/>
      <c r="P373" s="38"/>
      <c r="Q373" s="38"/>
      <c r="R373" s="38"/>
      <c r="S373" s="38"/>
      <c r="T373" s="38"/>
      <c r="U373" s="38"/>
      <c r="V373" s="38"/>
      <c r="W373" s="38"/>
      <c r="X373" s="38"/>
      <c r="Y373" s="38"/>
      <c r="Z373" s="38"/>
      <c r="AA373" s="38"/>
      <c r="AB373" s="38"/>
      <c r="AC373" s="81"/>
      <c r="AD373" s="38"/>
      <c r="AE373" s="38"/>
      <c r="AF373" s="38"/>
      <c r="AG373" s="38"/>
      <c r="AH373" s="38"/>
      <c r="AI373" s="38"/>
    </row>
    <row r="374" spans="1:35" ht="15.75" customHeight="1">
      <c r="A374" s="38"/>
      <c r="B374" s="38"/>
      <c r="C374" s="38"/>
      <c r="D374" s="80"/>
      <c r="E374" s="39"/>
      <c r="F374" s="38"/>
      <c r="G374" s="38"/>
      <c r="H374" s="39"/>
      <c r="I374" s="38"/>
      <c r="J374" s="38"/>
      <c r="K374" s="38"/>
      <c r="L374" s="38"/>
      <c r="M374" s="40"/>
      <c r="N374" s="38"/>
      <c r="O374" s="38"/>
      <c r="P374" s="38"/>
      <c r="Q374" s="38"/>
      <c r="R374" s="38"/>
      <c r="S374" s="38"/>
      <c r="T374" s="38"/>
      <c r="U374" s="38"/>
      <c r="V374" s="38"/>
      <c r="W374" s="38"/>
      <c r="X374" s="38"/>
      <c r="Y374" s="38"/>
      <c r="Z374" s="38"/>
      <c r="AA374" s="38"/>
      <c r="AB374" s="38"/>
      <c r="AC374" s="81"/>
      <c r="AD374" s="38"/>
      <c r="AE374" s="38"/>
      <c r="AF374" s="38"/>
      <c r="AG374" s="38"/>
      <c r="AH374" s="38"/>
      <c r="AI374" s="38"/>
    </row>
    <row r="375" spans="1:35" ht="15.75" customHeight="1">
      <c r="A375" s="38"/>
      <c r="B375" s="38"/>
      <c r="C375" s="38"/>
      <c r="D375" s="80"/>
      <c r="E375" s="39"/>
      <c r="F375" s="38"/>
      <c r="G375" s="38"/>
      <c r="H375" s="39"/>
      <c r="I375" s="38"/>
      <c r="J375" s="38"/>
      <c r="K375" s="38"/>
      <c r="L375" s="38"/>
      <c r="M375" s="40"/>
      <c r="N375" s="38"/>
      <c r="O375" s="38"/>
      <c r="P375" s="38"/>
      <c r="Q375" s="38"/>
      <c r="R375" s="38"/>
      <c r="S375" s="38"/>
      <c r="T375" s="38"/>
      <c r="U375" s="38"/>
      <c r="V375" s="38"/>
      <c r="W375" s="38"/>
      <c r="X375" s="38"/>
      <c r="Y375" s="38"/>
      <c r="Z375" s="38"/>
      <c r="AA375" s="38"/>
      <c r="AB375" s="38"/>
      <c r="AC375" s="81"/>
      <c r="AD375" s="38"/>
      <c r="AE375" s="38"/>
      <c r="AF375" s="38"/>
      <c r="AG375" s="38"/>
      <c r="AH375" s="38"/>
      <c r="AI375" s="38"/>
    </row>
    <row r="376" spans="1:35" ht="15.75" customHeight="1">
      <c r="A376" s="38"/>
      <c r="B376" s="38"/>
      <c r="C376" s="38"/>
      <c r="D376" s="80"/>
      <c r="E376" s="39"/>
      <c r="F376" s="38"/>
      <c r="G376" s="38"/>
      <c r="H376" s="39"/>
      <c r="I376" s="38"/>
      <c r="J376" s="38"/>
      <c r="K376" s="38"/>
      <c r="L376" s="38"/>
      <c r="M376" s="40"/>
      <c r="N376" s="38"/>
      <c r="O376" s="38"/>
      <c r="P376" s="38"/>
      <c r="Q376" s="38"/>
      <c r="R376" s="38"/>
      <c r="S376" s="38"/>
      <c r="T376" s="38"/>
      <c r="U376" s="38"/>
      <c r="V376" s="38"/>
      <c r="W376" s="38"/>
      <c r="X376" s="38"/>
      <c r="Y376" s="38"/>
      <c r="Z376" s="38"/>
      <c r="AA376" s="38"/>
      <c r="AB376" s="38"/>
      <c r="AC376" s="81"/>
      <c r="AD376" s="38"/>
      <c r="AE376" s="38"/>
      <c r="AF376" s="38"/>
      <c r="AG376" s="38"/>
      <c r="AH376" s="38"/>
      <c r="AI376" s="38"/>
    </row>
    <row r="377" spans="1:35" ht="15.75" customHeight="1">
      <c r="A377" s="38"/>
      <c r="B377" s="38"/>
      <c r="C377" s="38"/>
      <c r="D377" s="80"/>
      <c r="E377" s="39"/>
      <c r="F377" s="38"/>
      <c r="G377" s="38"/>
      <c r="H377" s="39"/>
      <c r="I377" s="38"/>
      <c r="J377" s="38"/>
      <c r="K377" s="38"/>
      <c r="L377" s="38"/>
      <c r="M377" s="40"/>
      <c r="N377" s="38"/>
      <c r="O377" s="38"/>
      <c r="P377" s="38"/>
      <c r="Q377" s="38"/>
      <c r="R377" s="38"/>
      <c r="S377" s="38"/>
      <c r="T377" s="38"/>
      <c r="U377" s="38"/>
      <c r="V377" s="38"/>
      <c r="W377" s="38"/>
      <c r="X377" s="38"/>
      <c r="Y377" s="38"/>
      <c r="Z377" s="38"/>
      <c r="AA377" s="38"/>
      <c r="AB377" s="38"/>
      <c r="AC377" s="81"/>
      <c r="AD377" s="38"/>
      <c r="AE377" s="38"/>
      <c r="AF377" s="38"/>
      <c r="AG377" s="38"/>
      <c r="AH377" s="38"/>
      <c r="AI377" s="38"/>
    </row>
    <row r="378" spans="1:35" ht="15.75" customHeight="1">
      <c r="A378" s="38"/>
      <c r="B378" s="38"/>
      <c r="C378" s="38"/>
      <c r="D378" s="80"/>
      <c r="E378" s="39"/>
      <c r="F378" s="38"/>
      <c r="G378" s="38"/>
      <c r="H378" s="39"/>
      <c r="I378" s="38"/>
      <c r="J378" s="38"/>
      <c r="K378" s="38"/>
      <c r="L378" s="38"/>
      <c r="M378" s="40"/>
      <c r="N378" s="38"/>
      <c r="O378" s="38"/>
      <c r="P378" s="38"/>
      <c r="Q378" s="38"/>
      <c r="R378" s="38"/>
      <c r="S378" s="38"/>
      <c r="T378" s="38"/>
      <c r="U378" s="38"/>
      <c r="V378" s="38"/>
      <c r="W378" s="38"/>
      <c r="X378" s="38"/>
      <c r="Y378" s="38"/>
      <c r="Z378" s="38"/>
      <c r="AA378" s="38"/>
      <c r="AB378" s="38"/>
      <c r="AC378" s="81"/>
      <c r="AD378" s="38"/>
      <c r="AE378" s="38"/>
      <c r="AF378" s="38"/>
      <c r="AG378" s="38"/>
      <c r="AH378" s="38"/>
      <c r="AI378" s="38"/>
    </row>
    <row r="379" spans="1:35" ht="15.75" customHeight="1">
      <c r="A379" s="38"/>
      <c r="B379" s="38"/>
      <c r="C379" s="38"/>
      <c r="D379" s="80"/>
      <c r="E379" s="39"/>
      <c r="F379" s="38"/>
      <c r="G379" s="38"/>
      <c r="H379" s="39"/>
      <c r="I379" s="38"/>
      <c r="J379" s="38"/>
      <c r="K379" s="38"/>
      <c r="L379" s="38"/>
      <c r="M379" s="40"/>
      <c r="N379" s="38"/>
      <c r="O379" s="38"/>
      <c r="P379" s="38"/>
      <c r="Q379" s="38"/>
      <c r="R379" s="38"/>
      <c r="S379" s="38"/>
      <c r="T379" s="38"/>
      <c r="U379" s="38"/>
      <c r="V379" s="38"/>
      <c r="W379" s="38"/>
      <c r="X379" s="38"/>
      <c r="Y379" s="38"/>
      <c r="Z379" s="38"/>
      <c r="AA379" s="38"/>
      <c r="AB379" s="38"/>
      <c r="AC379" s="81"/>
      <c r="AD379" s="38"/>
      <c r="AE379" s="38"/>
      <c r="AF379" s="38"/>
      <c r="AG379" s="38"/>
      <c r="AH379" s="38"/>
      <c r="AI379" s="38"/>
    </row>
    <row r="380" spans="1:35" ht="15.75" customHeight="1">
      <c r="A380" s="38"/>
      <c r="B380" s="38"/>
      <c r="C380" s="38"/>
      <c r="D380" s="80"/>
      <c r="E380" s="39"/>
      <c r="F380" s="38"/>
      <c r="G380" s="38"/>
      <c r="H380" s="39"/>
      <c r="I380" s="38"/>
      <c r="J380" s="38"/>
      <c r="K380" s="38"/>
      <c r="L380" s="38"/>
      <c r="M380" s="40"/>
      <c r="N380" s="38"/>
      <c r="O380" s="38"/>
      <c r="P380" s="38"/>
      <c r="Q380" s="38"/>
      <c r="R380" s="38"/>
      <c r="S380" s="38"/>
      <c r="T380" s="38"/>
      <c r="U380" s="38"/>
      <c r="V380" s="38"/>
      <c r="W380" s="38"/>
      <c r="X380" s="38"/>
      <c r="Y380" s="38"/>
      <c r="Z380" s="38"/>
      <c r="AA380" s="38"/>
      <c r="AB380" s="38"/>
      <c r="AC380" s="81"/>
      <c r="AD380" s="38"/>
      <c r="AE380" s="38"/>
      <c r="AF380" s="38"/>
      <c r="AG380" s="38"/>
      <c r="AH380" s="38"/>
      <c r="AI380" s="38"/>
    </row>
    <row r="381" spans="1:35" ht="15.75" customHeight="1">
      <c r="A381" s="38"/>
      <c r="B381" s="38"/>
      <c r="C381" s="38"/>
      <c r="D381" s="80"/>
      <c r="E381" s="39"/>
      <c r="F381" s="38"/>
      <c r="G381" s="38"/>
      <c r="H381" s="39"/>
      <c r="I381" s="38"/>
      <c r="J381" s="38"/>
      <c r="K381" s="38"/>
      <c r="L381" s="38"/>
      <c r="M381" s="40"/>
      <c r="N381" s="38"/>
      <c r="O381" s="38"/>
      <c r="P381" s="38"/>
      <c r="Q381" s="38"/>
      <c r="R381" s="38"/>
      <c r="S381" s="38"/>
      <c r="T381" s="38"/>
      <c r="U381" s="38"/>
      <c r="V381" s="38"/>
      <c r="W381" s="38"/>
      <c r="X381" s="38"/>
      <c r="Y381" s="38"/>
      <c r="Z381" s="38"/>
      <c r="AA381" s="38"/>
      <c r="AB381" s="38"/>
      <c r="AC381" s="81"/>
      <c r="AD381" s="38"/>
      <c r="AE381" s="38"/>
      <c r="AF381" s="38"/>
      <c r="AG381" s="38"/>
      <c r="AH381" s="38"/>
      <c r="AI381" s="38"/>
    </row>
    <row r="382" spans="1:35" ht="15.75" customHeight="1">
      <c r="A382" s="38"/>
      <c r="B382" s="38"/>
      <c r="C382" s="38"/>
      <c r="D382" s="80"/>
      <c r="E382" s="39"/>
      <c r="F382" s="38"/>
      <c r="G382" s="38"/>
      <c r="H382" s="39"/>
      <c r="I382" s="38"/>
      <c r="J382" s="38"/>
      <c r="K382" s="38"/>
      <c r="L382" s="38"/>
      <c r="M382" s="40"/>
      <c r="N382" s="38"/>
      <c r="O382" s="38"/>
      <c r="P382" s="38"/>
      <c r="Q382" s="38"/>
      <c r="R382" s="38"/>
      <c r="S382" s="38"/>
      <c r="T382" s="38"/>
      <c r="U382" s="38"/>
      <c r="V382" s="38"/>
      <c r="W382" s="38"/>
      <c r="X382" s="38"/>
      <c r="Y382" s="38"/>
      <c r="Z382" s="38"/>
      <c r="AA382" s="38"/>
      <c r="AB382" s="38"/>
      <c r="AC382" s="81"/>
      <c r="AD382" s="38"/>
      <c r="AE382" s="38"/>
      <c r="AF382" s="38"/>
      <c r="AG382" s="38"/>
      <c r="AH382" s="38"/>
      <c r="AI382" s="38"/>
    </row>
    <row r="383" spans="1:35" ht="15.75" customHeight="1">
      <c r="A383" s="38"/>
      <c r="B383" s="38"/>
      <c r="C383" s="38"/>
      <c r="D383" s="80"/>
      <c r="E383" s="39"/>
      <c r="F383" s="38"/>
      <c r="G383" s="38"/>
      <c r="H383" s="39"/>
      <c r="I383" s="38"/>
      <c r="J383" s="38"/>
      <c r="K383" s="38"/>
      <c r="L383" s="38"/>
      <c r="M383" s="40"/>
      <c r="N383" s="38"/>
      <c r="O383" s="38"/>
      <c r="P383" s="38"/>
      <c r="Q383" s="38"/>
      <c r="R383" s="38"/>
      <c r="S383" s="38"/>
      <c r="T383" s="38"/>
      <c r="U383" s="38"/>
      <c r="V383" s="38"/>
      <c r="W383" s="38"/>
      <c r="X383" s="38"/>
      <c r="Y383" s="38"/>
      <c r="Z383" s="38"/>
      <c r="AA383" s="38"/>
      <c r="AB383" s="38"/>
      <c r="AC383" s="81"/>
      <c r="AD383" s="38"/>
      <c r="AE383" s="38"/>
      <c r="AF383" s="38"/>
      <c r="AG383" s="38"/>
      <c r="AH383" s="38"/>
      <c r="AI383" s="38"/>
    </row>
    <row r="384" spans="1:35" ht="15.75" customHeight="1">
      <c r="A384" s="38"/>
      <c r="B384" s="38"/>
      <c r="C384" s="38"/>
      <c r="D384" s="80"/>
      <c r="E384" s="39"/>
      <c r="F384" s="38"/>
      <c r="G384" s="38"/>
      <c r="H384" s="39"/>
      <c r="I384" s="38"/>
      <c r="J384" s="38"/>
      <c r="K384" s="38"/>
      <c r="L384" s="38"/>
      <c r="M384" s="40"/>
      <c r="N384" s="38"/>
      <c r="O384" s="38"/>
      <c r="P384" s="38"/>
      <c r="Q384" s="38"/>
      <c r="R384" s="38"/>
      <c r="S384" s="38"/>
      <c r="T384" s="38"/>
      <c r="U384" s="38"/>
      <c r="V384" s="38"/>
      <c r="W384" s="38"/>
      <c r="X384" s="38"/>
      <c r="Y384" s="38"/>
      <c r="Z384" s="38"/>
      <c r="AA384" s="38"/>
      <c r="AB384" s="38"/>
      <c r="AC384" s="81"/>
      <c r="AD384" s="38"/>
      <c r="AE384" s="38"/>
      <c r="AF384" s="38"/>
      <c r="AG384" s="38"/>
      <c r="AH384" s="38"/>
      <c r="AI384" s="38"/>
    </row>
    <row r="385" spans="1:35" ht="15.75" customHeight="1">
      <c r="A385" s="38"/>
      <c r="B385" s="38"/>
      <c r="C385" s="38"/>
      <c r="D385" s="80"/>
      <c r="E385" s="39"/>
      <c r="F385" s="38"/>
      <c r="G385" s="38"/>
      <c r="H385" s="39"/>
      <c r="I385" s="38"/>
      <c r="J385" s="38"/>
      <c r="K385" s="38"/>
      <c r="L385" s="38"/>
      <c r="M385" s="40"/>
      <c r="N385" s="38"/>
      <c r="O385" s="38"/>
      <c r="P385" s="38"/>
      <c r="Q385" s="38"/>
      <c r="R385" s="38"/>
      <c r="S385" s="38"/>
      <c r="T385" s="38"/>
      <c r="U385" s="38"/>
      <c r="V385" s="38"/>
      <c r="W385" s="38"/>
      <c r="X385" s="38"/>
      <c r="Y385" s="38"/>
      <c r="Z385" s="38"/>
      <c r="AA385" s="38"/>
      <c r="AB385" s="38"/>
      <c r="AC385" s="81"/>
      <c r="AD385" s="38"/>
      <c r="AE385" s="38"/>
      <c r="AF385" s="38"/>
      <c r="AG385" s="38"/>
      <c r="AH385" s="38"/>
      <c r="AI385" s="38"/>
    </row>
    <row r="386" spans="1:35" ht="15.75" customHeight="1">
      <c r="A386" s="38"/>
      <c r="B386" s="38"/>
      <c r="C386" s="38"/>
      <c r="D386" s="80"/>
      <c r="E386" s="39"/>
      <c r="F386" s="38"/>
      <c r="G386" s="38"/>
      <c r="H386" s="39"/>
      <c r="I386" s="38"/>
      <c r="J386" s="38"/>
      <c r="K386" s="38"/>
      <c r="L386" s="38"/>
      <c r="M386" s="40"/>
      <c r="N386" s="38"/>
      <c r="O386" s="38"/>
      <c r="P386" s="38"/>
      <c r="Q386" s="38"/>
      <c r="R386" s="38"/>
      <c r="S386" s="38"/>
      <c r="T386" s="38"/>
      <c r="U386" s="38"/>
      <c r="V386" s="38"/>
      <c r="W386" s="38"/>
      <c r="X386" s="38"/>
      <c r="Y386" s="38"/>
      <c r="Z386" s="38"/>
      <c r="AA386" s="38"/>
      <c r="AB386" s="38"/>
      <c r="AC386" s="81"/>
      <c r="AD386" s="38"/>
      <c r="AE386" s="38"/>
      <c r="AF386" s="38"/>
      <c r="AG386" s="38"/>
      <c r="AH386" s="38"/>
      <c r="AI386" s="38"/>
    </row>
    <row r="387" spans="1:35" ht="15.75" customHeight="1">
      <c r="A387" s="38"/>
      <c r="B387" s="38"/>
      <c r="C387" s="38"/>
      <c r="D387" s="80"/>
      <c r="E387" s="39"/>
      <c r="F387" s="38"/>
      <c r="G387" s="38"/>
      <c r="H387" s="39"/>
      <c r="I387" s="38"/>
      <c r="J387" s="38"/>
      <c r="K387" s="38"/>
      <c r="L387" s="38"/>
      <c r="M387" s="40"/>
      <c r="N387" s="38"/>
      <c r="O387" s="38"/>
      <c r="P387" s="38"/>
      <c r="Q387" s="38"/>
      <c r="R387" s="38"/>
      <c r="S387" s="38"/>
      <c r="T387" s="38"/>
      <c r="U387" s="38"/>
      <c r="V387" s="38"/>
      <c r="W387" s="38"/>
      <c r="X387" s="38"/>
      <c r="Y387" s="38"/>
      <c r="Z387" s="38"/>
      <c r="AA387" s="38"/>
      <c r="AB387" s="38"/>
      <c r="AC387" s="81"/>
      <c r="AD387" s="38"/>
      <c r="AE387" s="38"/>
      <c r="AF387" s="38"/>
      <c r="AG387" s="38"/>
      <c r="AH387" s="38"/>
      <c r="AI387" s="38"/>
    </row>
    <row r="388" spans="1:35" ht="15.75" customHeight="1">
      <c r="A388" s="38"/>
      <c r="B388" s="38"/>
      <c r="C388" s="38"/>
      <c r="D388" s="80"/>
      <c r="E388" s="39"/>
      <c r="F388" s="38"/>
      <c r="G388" s="38"/>
      <c r="H388" s="39"/>
      <c r="I388" s="38"/>
      <c r="J388" s="38"/>
      <c r="K388" s="38"/>
      <c r="L388" s="38"/>
      <c r="M388" s="40"/>
      <c r="N388" s="38"/>
      <c r="O388" s="38"/>
      <c r="P388" s="38"/>
      <c r="Q388" s="38"/>
      <c r="R388" s="38"/>
      <c r="S388" s="38"/>
      <c r="T388" s="38"/>
      <c r="U388" s="38"/>
      <c r="V388" s="38"/>
      <c r="W388" s="38"/>
      <c r="X388" s="38"/>
      <c r="Y388" s="38"/>
      <c r="Z388" s="38"/>
      <c r="AA388" s="38"/>
      <c r="AB388" s="38"/>
      <c r="AC388" s="81"/>
      <c r="AD388" s="38"/>
      <c r="AE388" s="38"/>
      <c r="AF388" s="38"/>
      <c r="AG388" s="38"/>
      <c r="AH388" s="38"/>
      <c r="AI388" s="38"/>
    </row>
    <row r="389" spans="1:35" ht="15.75" customHeight="1">
      <c r="A389" s="38"/>
      <c r="B389" s="38"/>
      <c r="C389" s="38"/>
      <c r="D389" s="80"/>
      <c r="E389" s="39"/>
      <c r="F389" s="38"/>
      <c r="G389" s="38"/>
      <c r="H389" s="39"/>
      <c r="I389" s="38"/>
      <c r="J389" s="38"/>
      <c r="K389" s="38"/>
      <c r="L389" s="38"/>
      <c r="M389" s="40"/>
      <c r="N389" s="38"/>
      <c r="O389" s="38"/>
      <c r="P389" s="38"/>
      <c r="Q389" s="38"/>
      <c r="R389" s="38"/>
      <c r="S389" s="38"/>
      <c r="T389" s="38"/>
      <c r="U389" s="38"/>
      <c r="V389" s="38"/>
      <c r="W389" s="38"/>
      <c r="X389" s="38"/>
      <c r="Y389" s="38"/>
      <c r="Z389" s="38"/>
      <c r="AA389" s="38"/>
      <c r="AB389" s="38"/>
      <c r="AC389" s="81"/>
      <c r="AD389" s="38"/>
      <c r="AE389" s="38"/>
      <c r="AF389" s="38"/>
      <c r="AG389" s="38"/>
      <c r="AH389" s="38"/>
      <c r="AI389" s="38"/>
    </row>
    <row r="390" spans="1:35" ht="15.75" customHeight="1">
      <c r="A390" s="38"/>
      <c r="B390" s="38"/>
      <c r="C390" s="38"/>
      <c r="D390" s="80"/>
      <c r="E390" s="39"/>
      <c r="F390" s="38"/>
      <c r="G390" s="38"/>
      <c r="H390" s="39"/>
      <c r="I390" s="38"/>
      <c r="J390" s="38"/>
      <c r="K390" s="38"/>
      <c r="L390" s="38"/>
      <c r="M390" s="40"/>
      <c r="N390" s="38"/>
      <c r="O390" s="38"/>
      <c r="P390" s="38"/>
      <c r="Q390" s="38"/>
      <c r="R390" s="38"/>
      <c r="S390" s="38"/>
      <c r="T390" s="38"/>
      <c r="U390" s="38"/>
      <c r="V390" s="38"/>
      <c r="W390" s="38"/>
      <c r="X390" s="38"/>
      <c r="Y390" s="38"/>
      <c r="Z390" s="38"/>
      <c r="AA390" s="38"/>
      <c r="AB390" s="38"/>
      <c r="AC390" s="81"/>
      <c r="AD390" s="38"/>
      <c r="AE390" s="38"/>
      <c r="AF390" s="38"/>
      <c r="AG390" s="38"/>
      <c r="AH390" s="38"/>
      <c r="AI390" s="38"/>
    </row>
    <row r="391" spans="1:35" ht="15.75" customHeight="1">
      <c r="A391" s="38"/>
      <c r="B391" s="38"/>
      <c r="C391" s="38"/>
      <c r="D391" s="80"/>
      <c r="E391" s="39"/>
      <c r="F391" s="38"/>
      <c r="G391" s="38"/>
      <c r="H391" s="39"/>
      <c r="I391" s="38"/>
      <c r="J391" s="38"/>
      <c r="K391" s="38"/>
      <c r="L391" s="38"/>
      <c r="M391" s="40"/>
      <c r="N391" s="38"/>
      <c r="O391" s="38"/>
      <c r="P391" s="38"/>
      <c r="Q391" s="38"/>
      <c r="R391" s="38"/>
      <c r="S391" s="38"/>
      <c r="T391" s="38"/>
      <c r="U391" s="38"/>
      <c r="V391" s="38"/>
      <c r="W391" s="38"/>
      <c r="X391" s="38"/>
      <c r="Y391" s="38"/>
      <c r="Z391" s="38"/>
      <c r="AA391" s="38"/>
      <c r="AB391" s="38"/>
      <c r="AC391" s="81"/>
      <c r="AD391" s="38"/>
      <c r="AE391" s="38"/>
      <c r="AF391" s="38"/>
      <c r="AG391" s="38"/>
      <c r="AH391" s="38"/>
      <c r="AI391" s="38"/>
    </row>
    <row r="392" spans="1:35" ht="15.75" customHeight="1">
      <c r="A392" s="38"/>
      <c r="B392" s="38"/>
      <c r="C392" s="38"/>
      <c r="D392" s="80"/>
      <c r="E392" s="39"/>
      <c r="F392" s="38"/>
      <c r="G392" s="38"/>
      <c r="H392" s="39"/>
      <c r="I392" s="38"/>
      <c r="J392" s="38"/>
      <c r="K392" s="38"/>
      <c r="L392" s="38"/>
      <c r="M392" s="40"/>
      <c r="N392" s="38"/>
      <c r="O392" s="38"/>
      <c r="P392" s="38"/>
      <c r="Q392" s="38"/>
      <c r="R392" s="38"/>
      <c r="S392" s="38"/>
      <c r="T392" s="38"/>
      <c r="U392" s="38"/>
      <c r="V392" s="38"/>
      <c r="W392" s="38"/>
      <c r="X392" s="38"/>
      <c r="Y392" s="38"/>
      <c r="Z392" s="38"/>
      <c r="AA392" s="38"/>
      <c r="AB392" s="38"/>
      <c r="AC392" s="81"/>
      <c r="AD392" s="38"/>
      <c r="AE392" s="38"/>
      <c r="AF392" s="38"/>
      <c r="AG392" s="38"/>
      <c r="AH392" s="38"/>
      <c r="AI392" s="38"/>
    </row>
    <row r="393" spans="1:35" ht="15.75" customHeight="1">
      <c r="A393" s="38"/>
      <c r="B393" s="38"/>
      <c r="C393" s="38"/>
      <c r="D393" s="80"/>
      <c r="E393" s="39"/>
      <c r="F393" s="38"/>
      <c r="G393" s="38"/>
      <c r="H393" s="39"/>
      <c r="I393" s="38"/>
      <c r="J393" s="38"/>
      <c r="K393" s="38"/>
      <c r="L393" s="38"/>
      <c r="M393" s="40"/>
      <c r="N393" s="38"/>
      <c r="O393" s="38"/>
      <c r="P393" s="38"/>
      <c r="Q393" s="38"/>
      <c r="R393" s="38"/>
      <c r="S393" s="38"/>
      <c r="T393" s="38"/>
      <c r="U393" s="38"/>
      <c r="V393" s="38"/>
      <c r="W393" s="38"/>
      <c r="X393" s="38"/>
      <c r="Y393" s="38"/>
      <c r="Z393" s="38"/>
      <c r="AA393" s="38"/>
      <c r="AB393" s="38"/>
      <c r="AC393" s="81"/>
      <c r="AD393" s="38"/>
      <c r="AE393" s="38"/>
      <c r="AF393" s="38"/>
      <c r="AG393" s="38"/>
      <c r="AH393" s="38"/>
      <c r="AI393" s="38"/>
    </row>
    <row r="394" spans="1:35" ht="15.75" customHeight="1">
      <c r="A394" s="38"/>
      <c r="B394" s="38"/>
      <c r="C394" s="38"/>
      <c r="D394" s="80"/>
      <c r="E394" s="39"/>
      <c r="F394" s="38"/>
      <c r="G394" s="38"/>
      <c r="H394" s="39"/>
      <c r="I394" s="38"/>
      <c r="J394" s="38"/>
      <c r="K394" s="38"/>
      <c r="L394" s="38"/>
      <c r="M394" s="40"/>
      <c r="N394" s="38"/>
      <c r="O394" s="38"/>
      <c r="P394" s="38"/>
      <c r="Q394" s="38"/>
      <c r="R394" s="38"/>
      <c r="S394" s="38"/>
      <c r="T394" s="38"/>
      <c r="U394" s="38"/>
      <c r="V394" s="38"/>
      <c r="W394" s="38"/>
      <c r="X394" s="38"/>
      <c r="Y394" s="38"/>
      <c r="Z394" s="38"/>
      <c r="AA394" s="38"/>
      <c r="AB394" s="38"/>
      <c r="AC394" s="81"/>
      <c r="AD394" s="38"/>
      <c r="AE394" s="38"/>
      <c r="AF394" s="38"/>
      <c r="AG394" s="38"/>
      <c r="AH394" s="38"/>
      <c r="AI394" s="38"/>
    </row>
    <row r="395" spans="1:35" ht="15.75" customHeight="1">
      <c r="A395" s="38"/>
      <c r="B395" s="38"/>
      <c r="C395" s="38"/>
      <c r="D395" s="80"/>
      <c r="E395" s="39"/>
      <c r="F395" s="38"/>
      <c r="G395" s="38"/>
      <c r="H395" s="39"/>
      <c r="I395" s="38"/>
      <c r="J395" s="38"/>
      <c r="K395" s="38"/>
      <c r="L395" s="38"/>
      <c r="M395" s="40"/>
      <c r="N395" s="38"/>
      <c r="O395" s="38"/>
      <c r="P395" s="38"/>
      <c r="Q395" s="38"/>
      <c r="R395" s="38"/>
      <c r="S395" s="38"/>
      <c r="T395" s="38"/>
      <c r="U395" s="38"/>
      <c r="V395" s="38"/>
      <c r="W395" s="38"/>
      <c r="X395" s="38"/>
      <c r="Y395" s="38"/>
      <c r="Z395" s="38"/>
      <c r="AA395" s="38"/>
      <c r="AB395" s="38"/>
      <c r="AC395" s="81"/>
      <c r="AD395" s="38"/>
      <c r="AE395" s="38"/>
      <c r="AF395" s="38"/>
      <c r="AG395" s="38"/>
      <c r="AH395" s="38"/>
      <c r="AI395" s="38"/>
    </row>
    <row r="396" spans="1:35" ht="15.75" customHeight="1">
      <c r="A396" s="38"/>
      <c r="B396" s="38"/>
      <c r="C396" s="38"/>
      <c r="D396" s="80"/>
      <c r="E396" s="39"/>
      <c r="F396" s="38"/>
      <c r="G396" s="38"/>
      <c r="H396" s="39"/>
      <c r="I396" s="38"/>
      <c r="J396" s="38"/>
      <c r="K396" s="38"/>
      <c r="L396" s="38"/>
      <c r="M396" s="40"/>
      <c r="N396" s="38"/>
      <c r="O396" s="38"/>
      <c r="P396" s="38"/>
      <c r="Q396" s="38"/>
      <c r="R396" s="38"/>
      <c r="S396" s="38"/>
      <c r="T396" s="38"/>
      <c r="U396" s="38"/>
      <c r="V396" s="38"/>
      <c r="W396" s="38"/>
      <c r="X396" s="38"/>
      <c r="Y396" s="38"/>
      <c r="Z396" s="38"/>
      <c r="AA396" s="38"/>
      <c r="AB396" s="38"/>
      <c r="AC396" s="81"/>
      <c r="AD396" s="38"/>
      <c r="AE396" s="38"/>
      <c r="AF396" s="38"/>
      <c r="AG396" s="38"/>
      <c r="AH396" s="38"/>
      <c r="AI396" s="38"/>
    </row>
    <row r="397" spans="1:35" ht="15.75" customHeight="1">
      <c r="A397" s="38"/>
      <c r="B397" s="38"/>
      <c r="C397" s="38"/>
      <c r="D397" s="80"/>
      <c r="E397" s="39"/>
      <c r="F397" s="38"/>
      <c r="G397" s="38"/>
      <c r="H397" s="39"/>
      <c r="I397" s="38"/>
      <c r="J397" s="38"/>
      <c r="K397" s="38"/>
      <c r="L397" s="38"/>
      <c r="M397" s="40"/>
      <c r="N397" s="38"/>
      <c r="O397" s="38"/>
      <c r="P397" s="38"/>
      <c r="Q397" s="38"/>
      <c r="R397" s="38"/>
      <c r="S397" s="38"/>
      <c r="T397" s="38"/>
      <c r="U397" s="38"/>
      <c r="V397" s="38"/>
      <c r="W397" s="38"/>
      <c r="X397" s="38"/>
      <c r="Y397" s="38"/>
      <c r="Z397" s="38"/>
      <c r="AA397" s="38"/>
      <c r="AB397" s="38"/>
      <c r="AC397" s="81"/>
      <c r="AD397" s="38"/>
      <c r="AE397" s="38"/>
      <c r="AF397" s="38"/>
      <c r="AG397" s="38"/>
      <c r="AH397" s="38"/>
      <c r="AI397" s="38"/>
    </row>
    <row r="398" spans="1:35" ht="15.75" customHeight="1">
      <c r="A398" s="38"/>
      <c r="B398" s="38"/>
      <c r="C398" s="38"/>
      <c r="D398" s="80"/>
      <c r="E398" s="39"/>
      <c r="F398" s="38"/>
      <c r="G398" s="38"/>
      <c r="H398" s="39"/>
      <c r="I398" s="38"/>
      <c r="J398" s="38"/>
      <c r="K398" s="38"/>
      <c r="L398" s="38"/>
      <c r="M398" s="40"/>
      <c r="N398" s="38"/>
      <c r="O398" s="38"/>
      <c r="P398" s="38"/>
      <c r="Q398" s="38"/>
      <c r="R398" s="38"/>
      <c r="S398" s="38"/>
      <c r="T398" s="38"/>
      <c r="U398" s="38"/>
      <c r="V398" s="38"/>
      <c r="W398" s="38"/>
      <c r="X398" s="38"/>
      <c r="Y398" s="38"/>
      <c r="Z398" s="38"/>
      <c r="AA398" s="38"/>
      <c r="AB398" s="38"/>
      <c r="AC398" s="81"/>
      <c r="AD398" s="38"/>
      <c r="AE398" s="38"/>
      <c r="AF398" s="38"/>
      <c r="AG398" s="38"/>
      <c r="AH398" s="38"/>
      <c r="AI398" s="38"/>
    </row>
    <row r="399" spans="1:35" ht="15.75" customHeight="1">
      <c r="A399" s="38"/>
      <c r="B399" s="38"/>
      <c r="C399" s="38"/>
      <c r="D399" s="80"/>
      <c r="E399" s="39"/>
      <c r="F399" s="38"/>
      <c r="G399" s="38"/>
      <c r="H399" s="39"/>
      <c r="I399" s="38"/>
      <c r="J399" s="38"/>
      <c r="K399" s="38"/>
      <c r="L399" s="38"/>
      <c r="M399" s="40"/>
      <c r="N399" s="38"/>
      <c r="O399" s="38"/>
      <c r="P399" s="38"/>
      <c r="Q399" s="38"/>
      <c r="R399" s="38"/>
      <c r="S399" s="38"/>
      <c r="T399" s="38"/>
      <c r="U399" s="38"/>
      <c r="V399" s="38"/>
      <c r="W399" s="38"/>
      <c r="X399" s="38"/>
      <c r="Y399" s="38"/>
      <c r="Z399" s="38"/>
      <c r="AA399" s="38"/>
      <c r="AB399" s="38"/>
      <c r="AC399" s="81"/>
      <c r="AD399" s="38"/>
      <c r="AE399" s="38"/>
      <c r="AF399" s="38"/>
      <c r="AG399" s="38"/>
      <c r="AH399" s="38"/>
      <c r="AI399" s="38"/>
    </row>
    <row r="400" spans="1:35" ht="15.75" customHeight="1">
      <c r="A400" s="38"/>
      <c r="B400" s="38"/>
      <c r="C400" s="38"/>
      <c r="D400" s="80"/>
      <c r="E400" s="39"/>
      <c r="F400" s="38"/>
      <c r="G400" s="38"/>
      <c r="H400" s="39"/>
      <c r="I400" s="38"/>
      <c r="J400" s="38"/>
      <c r="K400" s="38"/>
      <c r="L400" s="38"/>
      <c r="M400" s="40"/>
      <c r="N400" s="38"/>
      <c r="O400" s="38"/>
      <c r="P400" s="38"/>
      <c r="Q400" s="38"/>
      <c r="R400" s="38"/>
      <c r="S400" s="38"/>
      <c r="T400" s="38"/>
      <c r="U400" s="38"/>
      <c r="V400" s="38"/>
      <c r="W400" s="38"/>
      <c r="X400" s="38"/>
      <c r="Y400" s="38"/>
      <c r="Z400" s="38"/>
      <c r="AA400" s="38"/>
      <c r="AB400" s="38"/>
      <c r="AC400" s="81"/>
      <c r="AD400" s="38"/>
      <c r="AE400" s="38"/>
      <c r="AF400" s="38"/>
      <c r="AG400" s="38"/>
      <c r="AH400" s="38"/>
      <c r="AI400" s="38"/>
    </row>
    <row r="401" spans="1:35" ht="15.75" customHeight="1">
      <c r="A401" s="38"/>
      <c r="B401" s="38"/>
      <c r="C401" s="38"/>
      <c r="D401" s="80"/>
      <c r="E401" s="39"/>
      <c r="F401" s="38"/>
      <c r="G401" s="38"/>
      <c r="H401" s="39"/>
      <c r="I401" s="38"/>
      <c r="J401" s="38"/>
      <c r="K401" s="38"/>
      <c r="L401" s="38"/>
      <c r="M401" s="40"/>
      <c r="N401" s="38"/>
      <c r="O401" s="38"/>
      <c r="P401" s="38"/>
      <c r="Q401" s="38"/>
      <c r="R401" s="38"/>
      <c r="S401" s="38"/>
      <c r="T401" s="38"/>
      <c r="U401" s="38"/>
      <c r="V401" s="38"/>
      <c r="W401" s="38"/>
      <c r="X401" s="38"/>
      <c r="Y401" s="38"/>
      <c r="Z401" s="38"/>
      <c r="AA401" s="38"/>
      <c r="AB401" s="38"/>
      <c r="AC401" s="81"/>
      <c r="AD401" s="38"/>
      <c r="AE401" s="38"/>
      <c r="AF401" s="38"/>
      <c r="AG401" s="38"/>
      <c r="AH401" s="38"/>
      <c r="AI401" s="38"/>
    </row>
    <row r="402" spans="1:35" ht="15.75" customHeight="1">
      <c r="A402" s="38"/>
      <c r="B402" s="38"/>
      <c r="C402" s="38"/>
      <c r="D402" s="80"/>
      <c r="E402" s="39"/>
      <c r="F402" s="38"/>
      <c r="G402" s="38"/>
      <c r="H402" s="39"/>
      <c r="I402" s="38"/>
      <c r="J402" s="38"/>
      <c r="K402" s="38"/>
      <c r="L402" s="38"/>
      <c r="M402" s="40"/>
      <c r="N402" s="38"/>
      <c r="O402" s="38"/>
      <c r="P402" s="38"/>
      <c r="Q402" s="38"/>
      <c r="R402" s="38"/>
      <c r="S402" s="38"/>
      <c r="T402" s="38"/>
      <c r="U402" s="38"/>
      <c r="V402" s="38"/>
      <c r="W402" s="38"/>
      <c r="X402" s="38"/>
      <c r="Y402" s="38"/>
      <c r="Z402" s="38"/>
      <c r="AA402" s="38"/>
      <c r="AB402" s="38"/>
      <c r="AC402" s="81"/>
      <c r="AD402" s="38"/>
      <c r="AE402" s="38"/>
      <c r="AF402" s="38"/>
      <c r="AG402" s="38"/>
      <c r="AH402" s="38"/>
      <c r="AI402" s="38"/>
    </row>
    <row r="403" spans="1:35" ht="15.75" customHeight="1">
      <c r="A403" s="38"/>
      <c r="B403" s="38"/>
      <c r="C403" s="38"/>
      <c r="D403" s="80"/>
      <c r="E403" s="39"/>
      <c r="F403" s="38"/>
      <c r="G403" s="38"/>
      <c r="H403" s="39"/>
      <c r="I403" s="38"/>
      <c r="J403" s="38"/>
      <c r="K403" s="38"/>
      <c r="L403" s="38"/>
      <c r="M403" s="40"/>
      <c r="N403" s="38"/>
      <c r="O403" s="38"/>
      <c r="P403" s="38"/>
      <c r="Q403" s="38"/>
      <c r="R403" s="38"/>
      <c r="S403" s="38"/>
      <c r="T403" s="38"/>
      <c r="U403" s="38"/>
      <c r="V403" s="38"/>
      <c r="W403" s="38"/>
      <c r="X403" s="38"/>
      <c r="Y403" s="38"/>
      <c r="Z403" s="38"/>
      <c r="AA403" s="38"/>
      <c r="AB403" s="38"/>
      <c r="AC403" s="81"/>
      <c r="AD403" s="38"/>
      <c r="AE403" s="38"/>
      <c r="AF403" s="38"/>
      <c r="AG403" s="38"/>
      <c r="AH403" s="38"/>
      <c r="AI403" s="38"/>
    </row>
    <row r="404" spans="1:35" ht="15.75" customHeight="1">
      <c r="A404" s="38"/>
      <c r="B404" s="38"/>
      <c r="C404" s="38"/>
      <c r="D404" s="80"/>
      <c r="E404" s="39"/>
      <c r="F404" s="38"/>
      <c r="G404" s="38"/>
      <c r="H404" s="39"/>
      <c r="I404" s="38"/>
      <c r="J404" s="38"/>
      <c r="K404" s="38"/>
      <c r="L404" s="38"/>
      <c r="M404" s="40"/>
      <c r="N404" s="38"/>
      <c r="O404" s="38"/>
      <c r="P404" s="38"/>
      <c r="Q404" s="38"/>
      <c r="R404" s="38"/>
      <c r="S404" s="38"/>
      <c r="T404" s="38"/>
      <c r="U404" s="38"/>
      <c r="V404" s="38"/>
      <c r="W404" s="38"/>
      <c r="X404" s="38"/>
      <c r="Y404" s="38"/>
      <c r="Z404" s="38"/>
      <c r="AA404" s="38"/>
      <c r="AB404" s="38"/>
      <c r="AC404" s="81"/>
      <c r="AD404" s="38"/>
      <c r="AE404" s="38"/>
      <c r="AF404" s="38"/>
      <c r="AG404" s="38"/>
      <c r="AH404" s="38"/>
      <c r="AI404" s="38"/>
    </row>
    <row r="405" spans="1:35" ht="15.75" customHeight="1">
      <c r="A405" s="38"/>
      <c r="B405" s="38"/>
      <c r="C405" s="38"/>
      <c r="D405" s="80"/>
      <c r="E405" s="39"/>
      <c r="F405" s="38"/>
      <c r="G405" s="38"/>
      <c r="H405" s="39"/>
      <c r="I405" s="38"/>
      <c r="J405" s="38"/>
      <c r="K405" s="38"/>
      <c r="L405" s="38"/>
      <c r="M405" s="40"/>
      <c r="N405" s="38"/>
      <c r="O405" s="38"/>
      <c r="P405" s="38"/>
      <c r="Q405" s="38"/>
      <c r="R405" s="38"/>
      <c r="S405" s="38"/>
      <c r="T405" s="38"/>
      <c r="U405" s="38"/>
      <c r="V405" s="38"/>
      <c r="W405" s="38"/>
      <c r="X405" s="38"/>
      <c r="Y405" s="38"/>
      <c r="Z405" s="38"/>
      <c r="AA405" s="38"/>
      <c r="AB405" s="38"/>
      <c r="AC405" s="81"/>
      <c r="AD405" s="38"/>
      <c r="AE405" s="38"/>
      <c r="AF405" s="38"/>
      <c r="AG405" s="38"/>
      <c r="AH405" s="38"/>
      <c r="AI405" s="38"/>
    </row>
    <row r="406" spans="1:35" ht="15.75" customHeight="1">
      <c r="A406" s="38"/>
      <c r="B406" s="38"/>
      <c r="C406" s="38"/>
      <c r="D406" s="80"/>
      <c r="E406" s="39"/>
      <c r="F406" s="38"/>
      <c r="G406" s="38"/>
      <c r="H406" s="39"/>
      <c r="I406" s="38"/>
      <c r="J406" s="38"/>
      <c r="K406" s="38"/>
      <c r="L406" s="38"/>
      <c r="M406" s="40"/>
      <c r="N406" s="38"/>
      <c r="O406" s="38"/>
      <c r="P406" s="38"/>
      <c r="Q406" s="38"/>
      <c r="R406" s="38"/>
      <c r="S406" s="38"/>
      <c r="T406" s="38"/>
      <c r="U406" s="38"/>
      <c r="V406" s="38"/>
      <c r="W406" s="38"/>
      <c r="X406" s="38"/>
      <c r="Y406" s="38"/>
      <c r="Z406" s="38"/>
      <c r="AA406" s="38"/>
      <c r="AB406" s="38"/>
      <c r="AC406" s="81"/>
      <c r="AD406" s="38"/>
      <c r="AE406" s="38"/>
      <c r="AF406" s="38"/>
      <c r="AG406" s="38"/>
      <c r="AH406" s="38"/>
      <c r="AI406" s="38"/>
    </row>
    <row r="407" spans="1:35" ht="15.75" customHeight="1">
      <c r="A407" s="38"/>
      <c r="B407" s="38"/>
      <c r="C407" s="38"/>
      <c r="D407" s="80"/>
      <c r="E407" s="39"/>
      <c r="F407" s="38"/>
      <c r="G407" s="38"/>
      <c r="H407" s="39"/>
      <c r="I407" s="38"/>
      <c r="J407" s="38"/>
      <c r="K407" s="38"/>
      <c r="L407" s="38"/>
      <c r="M407" s="40"/>
      <c r="N407" s="38"/>
      <c r="O407" s="38"/>
      <c r="P407" s="38"/>
      <c r="Q407" s="38"/>
      <c r="R407" s="38"/>
      <c r="S407" s="38"/>
      <c r="T407" s="38"/>
      <c r="U407" s="38"/>
      <c r="V407" s="38"/>
      <c r="W407" s="38"/>
      <c r="X407" s="38"/>
      <c r="Y407" s="38"/>
      <c r="Z407" s="38"/>
      <c r="AA407" s="38"/>
      <c r="AB407" s="38"/>
      <c r="AC407" s="81"/>
      <c r="AD407" s="38"/>
      <c r="AE407" s="38"/>
      <c r="AF407" s="38"/>
      <c r="AG407" s="38"/>
      <c r="AH407" s="38"/>
      <c r="AI407" s="38"/>
    </row>
    <row r="408" spans="1:35" ht="15.75" customHeight="1">
      <c r="A408" s="38"/>
      <c r="B408" s="38"/>
      <c r="C408" s="38"/>
      <c r="D408" s="80"/>
      <c r="E408" s="39"/>
      <c r="F408" s="38"/>
      <c r="G408" s="38"/>
      <c r="H408" s="39"/>
      <c r="I408" s="38"/>
      <c r="J408" s="38"/>
      <c r="K408" s="38"/>
      <c r="L408" s="38"/>
      <c r="M408" s="40"/>
      <c r="N408" s="38"/>
      <c r="O408" s="38"/>
      <c r="P408" s="38"/>
      <c r="Q408" s="38"/>
      <c r="R408" s="38"/>
      <c r="S408" s="38"/>
      <c r="T408" s="38"/>
      <c r="U408" s="38"/>
      <c r="V408" s="38"/>
      <c r="W408" s="38"/>
      <c r="X408" s="38"/>
      <c r="Y408" s="38"/>
      <c r="Z408" s="38"/>
      <c r="AA408" s="38"/>
      <c r="AB408" s="38"/>
      <c r="AC408" s="81"/>
      <c r="AD408" s="38"/>
      <c r="AE408" s="38"/>
      <c r="AF408" s="38"/>
      <c r="AG408" s="38"/>
      <c r="AH408" s="38"/>
      <c r="AI408" s="38"/>
    </row>
    <row r="409" spans="1:35" ht="15.75" customHeight="1">
      <c r="A409" s="38"/>
      <c r="B409" s="38"/>
      <c r="C409" s="38"/>
      <c r="D409" s="80"/>
      <c r="E409" s="39"/>
      <c r="F409" s="38"/>
      <c r="G409" s="38"/>
      <c r="H409" s="39"/>
      <c r="I409" s="38"/>
      <c r="J409" s="38"/>
      <c r="K409" s="38"/>
      <c r="L409" s="38"/>
      <c r="M409" s="40"/>
      <c r="N409" s="38"/>
      <c r="O409" s="38"/>
      <c r="P409" s="38"/>
      <c r="Q409" s="38"/>
      <c r="R409" s="38"/>
      <c r="S409" s="38"/>
      <c r="T409" s="38"/>
      <c r="U409" s="38"/>
      <c r="V409" s="38"/>
      <c r="W409" s="38"/>
      <c r="X409" s="38"/>
      <c r="Y409" s="38"/>
      <c r="Z409" s="38"/>
      <c r="AA409" s="38"/>
      <c r="AB409" s="38"/>
      <c r="AC409" s="81"/>
      <c r="AD409" s="38"/>
      <c r="AE409" s="38"/>
      <c r="AF409" s="38"/>
      <c r="AG409" s="38"/>
      <c r="AH409" s="38"/>
      <c r="AI409" s="38"/>
    </row>
    <row r="410" spans="1:35" ht="15.75" customHeight="1">
      <c r="A410" s="38"/>
      <c r="B410" s="38"/>
      <c r="C410" s="38"/>
      <c r="D410" s="80"/>
      <c r="E410" s="39"/>
      <c r="F410" s="38"/>
      <c r="G410" s="38"/>
      <c r="H410" s="39"/>
      <c r="I410" s="38"/>
      <c r="J410" s="38"/>
      <c r="K410" s="38"/>
      <c r="L410" s="38"/>
      <c r="M410" s="40"/>
      <c r="N410" s="38"/>
      <c r="O410" s="38"/>
      <c r="P410" s="38"/>
      <c r="Q410" s="38"/>
      <c r="R410" s="38"/>
      <c r="S410" s="38"/>
      <c r="T410" s="38"/>
      <c r="U410" s="38"/>
      <c r="V410" s="38"/>
      <c r="W410" s="38"/>
      <c r="X410" s="38"/>
      <c r="Y410" s="38"/>
      <c r="Z410" s="38"/>
      <c r="AA410" s="38"/>
      <c r="AB410" s="38"/>
      <c r="AC410" s="81"/>
      <c r="AD410" s="38"/>
      <c r="AE410" s="38"/>
      <c r="AF410" s="38"/>
      <c r="AG410" s="38"/>
      <c r="AH410" s="38"/>
      <c r="AI410" s="38"/>
    </row>
    <row r="411" spans="1:35" ht="15.75" customHeight="1">
      <c r="A411" s="38"/>
      <c r="B411" s="38"/>
      <c r="C411" s="38"/>
      <c r="D411" s="80"/>
      <c r="E411" s="39"/>
      <c r="F411" s="38"/>
      <c r="G411" s="38"/>
      <c r="H411" s="39"/>
      <c r="I411" s="38"/>
      <c r="J411" s="38"/>
      <c r="K411" s="38"/>
      <c r="L411" s="38"/>
      <c r="M411" s="40"/>
      <c r="N411" s="38"/>
      <c r="O411" s="38"/>
      <c r="P411" s="38"/>
      <c r="Q411" s="38"/>
      <c r="R411" s="38"/>
      <c r="S411" s="38"/>
      <c r="T411" s="38"/>
      <c r="U411" s="38"/>
      <c r="V411" s="38"/>
      <c r="W411" s="38"/>
      <c r="X411" s="38"/>
      <c r="Y411" s="38"/>
      <c r="Z411" s="38"/>
      <c r="AA411" s="38"/>
      <c r="AB411" s="38"/>
      <c r="AC411" s="81"/>
      <c r="AD411" s="38"/>
      <c r="AE411" s="38"/>
      <c r="AF411" s="38"/>
      <c r="AG411" s="38"/>
      <c r="AH411" s="38"/>
      <c r="AI411" s="38"/>
    </row>
    <row r="412" spans="1:35" ht="15.75" customHeight="1">
      <c r="A412" s="38"/>
      <c r="B412" s="38"/>
      <c r="C412" s="38"/>
      <c r="D412" s="80"/>
      <c r="E412" s="39"/>
      <c r="F412" s="38"/>
      <c r="G412" s="38"/>
      <c r="H412" s="39"/>
      <c r="I412" s="38"/>
      <c r="J412" s="38"/>
      <c r="K412" s="38"/>
      <c r="L412" s="38"/>
      <c r="M412" s="40"/>
      <c r="N412" s="38"/>
      <c r="O412" s="38"/>
      <c r="P412" s="38"/>
      <c r="Q412" s="38"/>
      <c r="R412" s="38"/>
      <c r="S412" s="38"/>
      <c r="T412" s="38"/>
      <c r="U412" s="38"/>
      <c r="V412" s="38"/>
      <c r="W412" s="38"/>
      <c r="X412" s="38"/>
      <c r="Y412" s="38"/>
      <c r="Z412" s="38"/>
      <c r="AA412" s="38"/>
      <c r="AB412" s="38"/>
      <c r="AC412" s="81"/>
      <c r="AD412" s="38"/>
      <c r="AE412" s="38"/>
      <c r="AF412" s="38"/>
      <c r="AG412" s="38"/>
      <c r="AH412" s="38"/>
      <c r="AI412" s="38"/>
    </row>
    <row r="413" spans="1:35" ht="15.75" customHeight="1">
      <c r="A413" s="38"/>
      <c r="B413" s="38"/>
      <c r="C413" s="38"/>
      <c r="D413" s="80"/>
      <c r="E413" s="39"/>
      <c r="F413" s="38"/>
      <c r="G413" s="38"/>
      <c r="H413" s="39"/>
      <c r="I413" s="38"/>
      <c r="J413" s="38"/>
      <c r="K413" s="38"/>
      <c r="L413" s="38"/>
      <c r="M413" s="40"/>
      <c r="N413" s="38"/>
      <c r="O413" s="38"/>
      <c r="P413" s="38"/>
      <c r="Q413" s="38"/>
      <c r="R413" s="38"/>
      <c r="S413" s="38"/>
      <c r="T413" s="38"/>
      <c r="U413" s="38"/>
      <c r="V413" s="38"/>
      <c r="W413" s="38"/>
      <c r="X413" s="38"/>
      <c r="Y413" s="38"/>
      <c r="Z413" s="38"/>
      <c r="AA413" s="38"/>
      <c r="AB413" s="38"/>
      <c r="AC413" s="81"/>
      <c r="AD413" s="38"/>
      <c r="AE413" s="38"/>
      <c r="AF413" s="38"/>
      <c r="AG413" s="38"/>
      <c r="AH413" s="38"/>
      <c r="AI413" s="38"/>
    </row>
    <row r="414" spans="1:35" ht="15.75" customHeight="1">
      <c r="A414" s="38"/>
      <c r="B414" s="38"/>
      <c r="C414" s="38"/>
      <c r="D414" s="80"/>
      <c r="E414" s="39"/>
      <c r="F414" s="38"/>
      <c r="G414" s="38"/>
      <c r="H414" s="39"/>
      <c r="I414" s="38"/>
      <c r="J414" s="38"/>
      <c r="K414" s="38"/>
      <c r="L414" s="38"/>
      <c r="M414" s="40"/>
      <c r="N414" s="38"/>
      <c r="O414" s="38"/>
      <c r="P414" s="38"/>
      <c r="Q414" s="38"/>
      <c r="R414" s="38"/>
      <c r="S414" s="38"/>
      <c r="T414" s="38"/>
      <c r="U414" s="38"/>
      <c r="V414" s="38"/>
      <c r="W414" s="38"/>
      <c r="X414" s="38"/>
      <c r="Y414" s="38"/>
      <c r="Z414" s="38"/>
      <c r="AA414" s="38"/>
      <c r="AB414" s="38"/>
      <c r="AC414" s="81"/>
      <c r="AD414" s="38"/>
      <c r="AE414" s="38"/>
      <c r="AF414" s="38"/>
      <c r="AG414" s="38"/>
      <c r="AH414" s="38"/>
      <c r="AI414" s="38"/>
    </row>
    <row r="415" spans="1:35" ht="15.75" customHeight="1">
      <c r="A415" s="38"/>
      <c r="B415" s="38"/>
      <c r="C415" s="38"/>
      <c r="D415" s="80"/>
      <c r="E415" s="39"/>
      <c r="F415" s="38"/>
      <c r="G415" s="38"/>
      <c r="H415" s="39"/>
      <c r="I415" s="38"/>
      <c r="J415" s="38"/>
      <c r="K415" s="38"/>
      <c r="L415" s="38"/>
      <c r="M415" s="40"/>
      <c r="N415" s="38"/>
      <c r="O415" s="38"/>
      <c r="P415" s="38"/>
      <c r="Q415" s="38"/>
      <c r="R415" s="38"/>
      <c r="S415" s="38"/>
      <c r="T415" s="38"/>
      <c r="U415" s="38"/>
      <c r="V415" s="38"/>
      <c r="W415" s="38"/>
      <c r="X415" s="38"/>
      <c r="Y415" s="38"/>
      <c r="Z415" s="38"/>
      <c r="AA415" s="38"/>
      <c r="AB415" s="38"/>
      <c r="AC415" s="81"/>
      <c r="AD415" s="38"/>
      <c r="AE415" s="38"/>
      <c r="AF415" s="38"/>
      <c r="AG415" s="38"/>
      <c r="AH415" s="38"/>
      <c r="AI415" s="38"/>
    </row>
    <row r="416" spans="1:35" ht="15.75" customHeight="1">
      <c r="A416" s="38"/>
      <c r="B416" s="38"/>
      <c r="C416" s="38"/>
      <c r="D416" s="80"/>
      <c r="E416" s="39"/>
      <c r="F416" s="38"/>
      <c r="G416" s="38"/>
      <c r="H416" s="39"/>
      <c r="I416" s="38"/>
      <c r="J416" s="38"/>
      <c r="K416" s="38"/>
      <c r="L416" s="38"/>
      <c r="M416" s="40"/>
      <c r="N416" s="38"/>
      <c r="O416" s="38"/>
      <c r="P416" s="38"/>
      <c r="Q416" s="38"/>
      <c r="R416" s="38"/>
      <c r="S416" s="38"/>
      <c r="T416" s="38"/>
      <c r="U416" s="38"/>
      <c r="V416" s="38"/>
      <c r="W416" s="38"/>
      <c r="X416" s="38"/>
      <c r="Y416" s="38"/>
      <c r="Z416" s="38"/>
      <c r="AA416" s="38"/>
      <c r="AB416" s="38"/>
      <c r="AC416" s="81"/>
      <c r="AD416" s="38"/>
      <c r="AE416" s="38"/>
      <c r="AF416" s="38"/>
      <c r="AG416" s="38"/>
      <c r="AH416" s="38"/>
      <c r="AI416" s="38"/>
    </row>
    <row r="417" spans="1:35" ht="15.75" customHeight="1">
      <c r="A417" s="38"/>
      <c r="B417" s="38"/>
      <c r="C417" s="38"/>
      <c r="D417" s="80"/>
      <c r="E417" s="39"/>
      <c r="F417" s="38"/>
      <c r="G417" s="38"/>
      <c r="H417" s="39"/>
      <c r="I417" s="38"/>
      <c r="J417" s="38"/>
      <c r="K417" s="38"/>
      <c r="L417" s="38"/>
      <c r="M417" s="40"/>
      <c r="N417" s="38"/>
      <c r="O417" s="38"/>
      <c r="P417" s="38"/>
      <c r="Q417" s="38"/>
      <c r="R417" s="38"/>
      <c r="S417" s="38"/>
      <c r="T417" s="38"/>
      <c r="U417" s="38"/>
      <c r="V417" s="38"/>
      <c r="W417" s="38"/>
      <c r="X417" s="38"/>
      <c r="Y417" s="38"/>
      <c r="Z417" s="38"/>
      <c r="AA417" s="38"/>
      <c r="AB417" s="38"/>
      <c r="AC417" s="81"/>
      <c r="AD417" s="38"/>
      <c r="AE417" s="38"/>
      <c r="AF417" s="38"/>
      <c r="AG417" s="38"/>
      <c r="AH417" s="38"/>
      <c r="AI417" s="38"/>
    </row>
    <row r="418" spans="1:35" ht="15.75" customHeight="1">
      <c r="A418" s="38"/>
      <c r="B418" s="38"/>
      <c r="C418" s="38"/>
      <c r="D418" s="80"/>
      <c r="E418" s="39"/>
      <c r="F418" s="38"/>
      <c r="G418" s="38"/>
      <c r="H418" s="39"/>
      <c r="I418" s="38"/>
      <c r="J418" s="38"/>
      <c r="K418" s="38"/>
      <c r="L418" s="38"/>
      <c r="M418" s="40"/>
      <c r="N418" s="38"/>
      <c r="O418" s="38"/>
      <c r="P418" s="38"/>
      <c r="Q418" s="38"/>
      <c r="R418" s="38"/>
      <c r="S418" s="38"/>
      <c r="T418" s="38"/>
      <c r="U418" s="38"/>
      <c r="V418" s="38"/>
      <c r="W418" s="38"/>
      <c r="X418" s="38"/>
      <c r="Y418" s="38"/>
      <c r="Z418" s="38"/>
      <c r="AA418" s="38"/>
      <c r="AB418" s="38"/>
      <c r="AC418" s="81"/>
      <c r="AD418" s="38"/>
      <c r="AE418" s="38"/>
      <c r="AF418" s="38"/>
      <c r="AG418" s="38"/>
      <c r="AH418" s="38"/>
      <c r="AI418" s="38"/>
    </row>
    <row r="419" spans="1:35" ht="15.75" customHeight="1">
      <c r="A419" s="38"/>
      <c r="B419" s="38"/>
      <c r="C419" s="38"/>
      <c r="D419" s="80"/>
      <c r="E419" s="39"/>
      <c r="F419" s="38"/>
      <c r="G419" s="38"/>
      <c r="H419" s="39"/>
      <c r="I419" s="38"/>
      <c r="J419" s="38"/>
      <c r="K419" s="38"/>
      <c r="L419" s="38"/>
      <c r="M419" s="40"/>
      <c r="N419" s="38"/>
      <c r="O419" s="38"/>
      <c r="P419" s="38"/>
      <c r="Q419" s="38"/>
      <c r="R419" s="38"/>
      <c r="S419" s="38"/>
      <c r="T419" s="38"/>
      <c r="U419" s="38"/>
      <c r="V419" s="38"/>
      <c r="W419" s="38"/>
      <c r="X419" s="38"/>
      <c r="Y419" s="38"/>
      <c r="Z419" s="38"/>
      <c r="AA419" s="38"/>
      <c r="AB419" s="38"/>
      <c r="AC419" s="81"/>
      <c r="AD419" s="38"/>
      <c r="AE419" s="38"/>
      <c r="AF419" s="38"/>
      <c r="AG419" s="38"/>
      <c r="AH419" s="38"/>
      <c r="AI419" s="38"/>
    </row>
    <row r="420" spans="1:35" ht="15.75" customHeight="1">
      <c r="A420" s="38"/>
      <c r="B420" s="38"/>
      <c r="C420" s="38"/>
      <c r="D420" s="80"/>
      <c r="E420" s="39"/>
      <c r="F420" s="38"/>
      <c r="G420" s="38"/>
      <c r="H420" s="39"/>
      <c r="I420" s="38"/>
      <c r="J420" s="38"/>
      <c r="K420" s="38"/>
      <c r="L420" s="38"/>
      <c r="M420" s="40"/>
      <c r="N420" s="38"/>
      <c r="O420" s="38"/>
      <c r="P420" s="38"/>
      <c r="Q420" s="38"/>
      <c r="R420" s="38"/>
      <c r="S420" s="38"/>
      <c r="T420" s="38"/>
      <c r="U420" s="38"/>
      <c r="V420" s="38"/>
      <c r="W420" s="38"/>
      <c r="X420" s="38"/>
      <c r="Y420" s="38"/>
      <c r="Z420" s="38"/>
      <c r="AA420" s="38"/>
      <c r="AB420" s="38"/>
      <c r="AC420" s="81"/>
      <c r="AD420" s="38"/>
      <c r="AE420" s="38"/>
      <c r="AF420" s="38"/>
      <c r="AG420" s="38"/>
      <c r="AH420" s="38"/>
      <c r="AI420" s="38"/>
    </row>
    <row r="421" spans="1:35" ht="15.75" customHeight="1">
      <c r="A421" s="38"/>
      <c r="B421" s="38"/>
      <c r="C421" s="38"/>
      <c r="D421" s="80"/>
      <c r="E421" s="39"/>
      <c r="F421" s="38"/>
      <c r="G421" s="38"/>
      <c r="H421" s="39"/>
      <c r="I421" s="38"/>
      <c r="J421" s="38"/>
      <c r="K421" s="38"/>
      <c r="L421" s="38"/>
      <c r="M421" s="40"/>
      <c r="N421" s="38"/>
      <c r="O421" s="38"/>
      <c r="P421" s="38"/>
      <c r="Q421" s="38"/>
      <c r="R421" s="38"/>
      <c r="S421" s="38"/>
      <c r="T421" s="38"/>
      <c r="U421" s="38"/>
      <c r="V421" s="38"/>
      <c r="W421" s="38"/>
      <c r="X421" s="38"/>
      <c r="Y421" s="38"/>
      <c r="Z421" s="38"/>
      <c r="AA421" s="38"/>
      <c r="AB421" s="38"/>
      <c r="AC421" s="81"/>
      <c r="AD421" s="38"/>
      <c r="AE421" s="38"/>
      <c r="AF421" s="38"/>
      <c r="AG421" s="38"/>
      <c r="AH421" s="38"/>
      <c r="AI421" s="38"/>
    </row>
    <row r="422" spans="1:35" ht="15.75" customHeight="1">
      <c r="A422" s="38"/>
      <c r="B422" s="38"/>
      <c r="C422" s="38"/>
      <c r="D422" s="80"/>
      <c r="E422" s="39"/>
      <c r="F422" s="38"/>
      <c r="G422" s="38"/>
      <c r="H422" s="39"/>
      <c r="I422" s="38"/>
      <c r="J422" s="38"/>
      <c r="K422" s="38"/>
      <c r="L422" s="38"/>
      <c r="M422" s="40"/>
      <c r="N422" s="38"/>
      <c r="O422" s="38"/>
      <c r="P422" s="38"/>
      <c r="Q422" s="38"/>
      <c r="R422" s="38"/>
      <c r="S422" s="38"/>
      <c r="T422" s="38"/>
      <c r="U422" s="38"/>
      <c r="V422" s="38"/>
      <c r="W422" s="38"/>
      <c r="X422" s="38"/>
      <c r="Y422" s="38"/>
      <c r="Z422" s="38"/>
      <c r="AA422" s="38"/>
      <c r="AB422" s="38"/>
      <c r="AC422" s="81"/>
      <c r="AD422" s="38"/>
      <c r="AE422" s="38"/>
      <c r="AF422" s="38"/>
      <c r="AG422" s="38"/>
      <c r="AH422" s="38"/>
      <c r="AI422" s="38"/>
    </row>
    <row r="423" spans="1:35" ht="15.75" customHeight="1">
      <c r="A423" s="38"/>
      <c r="B423" s="38"/>
      <c r="C423" s="38"/>
      <c r="D423" s="80"/>
      <c r="E423" s="39"/>
      <c r="F423" s="38"/>
      <c r="G423" s="38"/>
      <c r="H423" s="39"/>
      <c r="I423" s="38"/>
      <c r="J423" s="38"/>
      <c r="K423" s="38"/>
      <c r="L423" s="38"/>
      <c r="M423" s="40"/>
      <c r="N423" s="38"/>
      <c r="O423" s="38"/>
      <c r="P423" s="38"/>
      <c r="Q423" s="38"/>
      <c r="R423" s="38"/>
      <c r="S423" s="38"/>
      <c r="T423" s="38"/>
      <c r="U423" s="38"/>
      <c r="V423" s="38"/>
      <c r="W423" s="38"/>
      <c r="X423" s="38"/>
      <c r="Y423" s="38"/>
      <c r="Z423" s="38"/>
      <c r="AA423" s="38"/>
      <c r="AB423" s="38"/>
      <c r="AC423" s="81"/>
      <c r="AD423" s="38"/>
      <c r="AE423" s="38"/>
      <c r="AF423" s="38"/>
      <c r="AG423" s="38"/>
      <c r="AH423" s="38"/>
      <c r="AI423" s="38"/>
    </row>
    <row r="424" spans="1:35" ht="15.75" customHeight="1">
      <c r="A424" s="38"/>
      <c r="B424" s="38"/>
      <c r="C424" s="38"/>
      <c r="D424" s="80"/>
      <c r="E424" s="39"/>
      <c r="F424" s="38"/>
      <c r="G424" s="38"/>
      <c r="H424" s="39"/>
      <c r="I424" s="38"/>
      <c r="J424" s="38"/>
      <c r="K424" s="38"/>
      <c r="L424" s="38"/>
      <c r="M424" s="40"/>
      <c r="N424" s="38"/>
      <c r="O424" s="38"/>
      <c r="P424" s="38"/>
      <c r="Q424" s="38"/>
      <c r="R424" s="38"/>
      <c r="S424" s="38"/>
      <c r="T424" s="38"/>
      <c r="U424" s="38"/>
      <c r="V424" s="38"/>
      <c r="W424" s="38"/>
      <c r="X424" s="38"/>
      <c r="Y424" s="38"/>
      <c r="Z424" s="38"/>
      <c r="AA424" s="38"/>
      <c r="AB424" s="38"/>
      <c r="AC424" s="81"/>
      <c r="AD424" s="38"/>
      <c r="AE424" s="38"/>
      <c r="AF424" s="38"/>
      <c r="AG424" s="38"/>
      <c r="AH424" s="38"/>
      <c r="AI424" s="38"/>
    </row>
    <row r="425" spans="1:35" ht="15.75" customHeight="1">
      <c r="A425" s="38"/>
      <c r="B425" s="38"/>
      <c r="C425" s="38"/>
      <c r="D425" s="80"/>
      <c r="E425" s="39"/>
      <c r="F425" s="38"/>
      <c r="G425" s="38"/>
      <c r="H425" s="39"/>
      <c r="I425" s="38"/>
      <c r="J425" s="38"/>
      <c r="K425" s="38"/>
      <c r="L425" s="38"/>
      <c r="M425" s="40"/>
      <c r="N425" s="38"/>
      <c r="O425" s="38"/>
      <c r="P425" s="38"/>
      <c r="Q425" s="38"/>
      <c r="R425" s="38"/>
      <c r="S425" s="38"/>
      <c r="T425" s="38"/>
      <c r="U425" s="38"/>
      <c r="V425" s="38"/>
      <c r="W425" s="38"/>
      <c r="X425" s="38"/>
      <c r="Y425" s="38"/>
      <c r="Z425" s="38"/>
      <c r="AA425" s="38"/>
      <c r="AB425" s="38"/>
      <c r="AC425" s="81"/>
      <c r="AD425" s="38"/>
      <c r="AE425" s="38"/>
      <c r="AF425" s="38"/>
      <c r="AG425" s="38"/>
      <c r="AH425" s="38"/>
      <c r="AI425" s="38"/>
    </row>
    <row r="426" spans="1:35" ht="15.75" customHeight="1">
      <c r="A426" s="38"/>
      <c r="B426" s="38"/>
      <c r="C426" s="38"/>
      <c r="D426" s="80"/>
      <c r="E426" s="39"/>
      <c r="F426" s="38"/>
      <c r="G426" s="38"/>
      <c r="H426" s="39"/>
      <c r="I426" s="38"/>
      <c r="J426" s="38"/>
      <c r="K426" s="38"/>
      <c r="L426" s="38"/>
      <c r="M426" s="40"/>
      <c r="N426" s="38"/>
      <c r="O426" s="38"/>
      <c r="P426" s="38"/>
      <c r="Q426" s="38"/>
      <c r="R426" s="38"/>
      <c r="S426" s="38"/>
      <c r="T426" s="38"/>
      <c r="U426" s="38"/>
      <c r="V426" s="38"/>
      <c r="W426" s="38"/>
      <c r="X426" s="38"/>
      <c r="Y426" s="38"/>
      <c r="Z426" s="38"/>
      <c r="AA426" s="38"/>
      <c r="AB426" s="38"/>
      <c r="AC426" s="81"/>
      <c r="AD426" s="38"/>
      <c r="AE426" s="38"/>
      <c r="AF426" s="38"/>
      <c r="AG426" s="38"/>
      <c r="AH426" s="38"/>
      <c r="AI426" s="38"/>
    </row>
    <row r="427" spans="1:35" ht="15.75" customHeight="1">
      <c r="A427" s="38"/>
      <c r="B427" s="38"/>
      <c r="C427" s="38"/>
      <c r="D427" s="80"/>
      <c r="E427" s="39"/>
      <c r="F427" s="38"/>
      <c r="G427" s="38"/>
      <c r="H427" s="39"/>
      <c r="I427" s="38"/>
      <c r="J427" s="38"/>
      <c r="K427" s="38"/>
      <c r="L427" s="38"/>
      <c r="M427" s="40"/>
      <c r="N427" s="38"/>
      <c r="O427" s="38"/>
      <c r="P427" s="38"/>
      <c r="Q427" s="38"/>
      <c r="R427" s="38"/>
      <c r="S427" s="38"/>
      <c r="T427" s="38"/>
      <c r="U427" s="38"/>
      <c r="V427" s="38"/>
      <c r="W427" s="38"/>
      <c r="X427" s="38"/>
      <c r="Y427" s="38"/>
      <c r="Z427" s="38"/>
      <c r="AA427" s="38"/>
      <c r="AB427" s="38"/>
      <c r="AC427" s="81"/>
      <c r="AD427" s="38"/>
      <c r="AE427" s="38"/>
      <c r="AF427" s="38"/>
      <c r="AG427" s="38"/>
      <c r="AH427" s="38"/>
      <c r="AI427" s="38"/>
    </row>
    <row r="428" spans="1:35" ht="15.75" customHeight="1">
      <c r="A428" s="38"/>
      <c r="B428" s="38"/>
      <c r="C428" s="38"/>
      <c r="D428" s="80"/>
      <c r="E428" s="39"/>
      <c r="F428" s="38"/>
      <c r="G428" s="38"/>
      <c r="H428" s="39"/>
      <c r="I428" s="38"/>
      <c r="J428" s="38"/>
      <c r="K428" s="38"/>
      <c r="L428" s="38"/>
      <c r="M428" s="40"/>
      <c r="N428" s="38"/>
      <c r="O428" s="38"/>
      <c r="P428" s="38"/>
      <c r="Q428" s="38"/>
      <c r="R428" s="38"/>
      <c r="S428" s="38"/>
      <c r="T428" s="38"/>
      <c r="U428" s="38"/>
      <c r="V428" s="38"/>
      <c r="W428" s="38"/>
      <c r="X428" s="38"/>
      <c r="Y428" s="38"/>
      <c r="Z428" s="38"/>
      <c r="AA428" s="38"/>
      <c r="AB428" s="38"/>
      <c r="AC428" s="81"/>
      <c r="AD428" s="38"/>
      <c r="AE428" s="38"/>
      <c r="AF428" s="38"/>
      <c r="AG428" s="38"/>
      <c r="AH428" s="38"/>
      <c r="AI428" s="38"/>
    </row>
    <row r="429" spans="1:35" ht="15.75" customHeight="1">
      <c r="A429" s="38"/>
      <c r="B429" s="38"/>
      <c r="C429" s="38"/>
      <c r="D429" s="80"/>
      <c r="E429" s="39"/>
      <c r="F429" s="38"/>
      <c r="G429" s="38"/>
      <c r="H429" s="39"/>
      <c r="I429" s="38"/>
      <c r="J429" s="38"/>
      <c r="K429" s="38"/>
      <c r="L429" s="38"/>
      <c r="M429" s="40"/>
      <c r="N429" s="38"/>
      <c r="O429" s="38"/>
      <c r="P429" s="38"/>
      <c r="Q429" s="38"/>
      <c r="R429" s="38"/>
      <c r="S429" s="38"/>
      <c r="T429" s="38"/>
      <c r="U429" s="38"/>
      <c r="V429" s="38"/>
      <c r="W429" s="38"/>
      <c r="X429" s="38"/>
      <c r="Y429" s="38"/>
      <c r="Z429" s="38"/>
      <c r="AA429" s="38"/>
      <c r="AB429" s="38"/>
      <c r="AC429" s="81"/>
      <c r="AD429" s="38"/>
      <c r="AE429" s="38"/>
      <c r="AF429" s="38"/>
      <c r="AG429" s="38"/>
      <c r="AH429" s="38"/>
      <c r="AI429" s="38"/>
    </row>
    <row r="430" spans="1:35" ht="15.75" customHeight="1">
      <c r="A430" s="38"/>
      <c r="B430" s="38"/>
      <c r="C430" s="38"/>
      <c r="D430" s="80"/>
      <c r="E430" s="39"/>
      <c r="F430" s="38"/>
      <c r="G430" s="38"/>
      <c r="H430" s="39"/>
      <c r="I430" s="38"/>
      <c r="J430" s="38"/>
      <c r="K430" s="38"/>
      <c r="L430" s="38"/>
      <c r="M430" s="40"/>
      <c r="N430" s="38"/>
      <c r="O430" s="38"/>
      <c r="P430" s="38"/>
      <c r="Q430" s="38"/>
      <c r="R430" s="38"/>
      <c r="S430" s="38"/>
      <c r="T430" s="38"/>
      <c r="U430" s="38"/>
      <c r="V430" s="38"/>
      <c r="W430" s="38"/>
      <c r="X430" s="38"/>
      <c r="Y430" s="38"/>
      <c r="Z430" s="38"/>
      <c r="AA430" s="38"/>
      <c r="AB430" s="38"/>
      <c r="AC430" s="81"/>
      <c r="AD430" s="38"/>
      <c r="AE430" s="38"/>
      <c r="AF430" s="38"/>
      <c r="AG430" s="38"/>
      <c r="AH430" s="38"/>
      <c r="AI430" s="38"/>
    </row>
    <row r="431" spans="1:35" ht="15.75" customHeight="1">
      <c r="A431" s="38"/>
      <c r="B431" s="38"/>
      <c r="C431" s="38"/>
      <c r="D431" s="80"/>
      <c r="E431" s="39"/>
      <c r="F431" s="38"/>
      <c r="G431" s="38"/>
      <c r="H431" s="39"/>
      <c r="I431" s="38"/>
      <c r="J431" s="38"/>
      <c r="K431" s="38"/>
      <c r="L431" s="38"/>
      <c r="M431" s="40"/>
      <c r="N431" s="38"/>
      <c r="O431" s="38"/>
      <c r="P431" s="38"/>
      <c r="Q431" s="38"/>
      <c r="R431" s="38"/>
      <c r="S431" s="38"/>
      <c r="T431" s="38"/>
      <c r="U431" s="38"/>
      <c r="V431" s="38"/>
      <c r="W431" s="38"/>
      <c r="X431" s="38"/>
      <c r="Y431" s="38"/>
      <c r="Z431" s="38"/>
      <c r="AA431" s="38"/>
      <c r="AB431" s="38"/>
      <c r="AC431" s="81"/>
      <c r="AD431" s="38"/>
      <c r="AE431" s="38"/>
      <c r="AF431" s="38"/>
      <c r="AG431" s="38"/>
      <c r="AH431" s="38"/>
      <c r="AI431" s="38"/>
    </row>
    <row r="432" spans="1:35" ht="15.75" customHeight="1">
      <c r="A432" s="38"/>
      <c r="B432" s="38"/>
      <c r="C432" s="38"/>
      <c r="D432" s="80"/>
      <c r="E432" s="39"/>
      <c r="F432" s="38"/>
      <c r="G432" s="38"/>
      <c r="H432" s="39"/>
      <c r="I432" s="38"/>
      <c r="J432" s="38"/>
      <c r="K432" s="38"/>
      <c r="L432" s="38"/>
      <c r="M432" s="40"/>
      <c r="N432" s="38"/>
      <c r="O432" s="38"/>
      <c r="P432" s="38"/>
      <c r="Q432" s="38"/>
      <c r="R432" s="38"/>
      <c r="S432" s="38"/>
      <c r="T432" s="38"/>
      <c r="U432" s="38"/>
      <c r="V432" s="38"/>
      <c r="W432" s="38"/>
      <c r="X432" s="38"/>
      <c r="Y432" s="38"/>
      <c r="Z432" s="38"/>
      <c r="AA432" s="38"/>
      <c r="AB432" s="38"/>
      <c r="AC432" s="81"/>
      <c r="AD432" s="38"/>
      <c r="AE432" s="38"/>
      <c r="AF432" s="38"/>
      <c r="AG432" s="38"/>
      <c r="AH432" s="38"/>
      <c r="AI432" s="38"/>
    </row>
    <row r="433" spans="1:35" ht="15.75" customHeight="1">
      <c r="A433" s="38"/>
      <c r="B433" s="38"/>
      <c r="C433" s="38"/>
      <c r="D433" s="80"/>
      <c r="E433" s="39"/>
      <c r="F433" s="38"/>
      <c r="G433" s="38"/>
      <c r="H433" s="39"/>
      <c r="I433" s="38"/>
      <c r="J433" s="38"/>
      <c r="K433" s="38"/>
      <c r="L433" s="38"/>
      <c r="M433" s="40"/>
      <c r="N433" s="38"/>
      <c r="O433" s="38"/>
      <c r="P433" s="38"/>
      <c r="Q433" s="38"/>
      <c r="R433" s="38"/>
      <c r="S433" s="38"/>
      <c r="T433" s="38"/>
      <c r="U433" s="38"/>
      <c r="V433" s="38"/>
      <c r="W433" s="38"/>
      <c r="X433" s="38"/>
      <c r="Y433" s="38"/>
      <c r="Z433" s="38"/>
      <c r="AA433" s="38"/>
      <c r="AB433" s="38"/>
      <c r="AC433" s="81"/>
      <c r="AD433" s="38"/>
      <c r="AE433" s="38"/>
      <c r="AF433" s="38"/>
      <c r="AG433" s="38"/>
      <c r="AH433" s="38"/>
      <c r="AI433" s="38"/>
    </row>
    <row r="434" spans="1:35" ht="15.75" customHeight="1">
      <c r="A434" s="38"/>
      <c r="B434" s="38"/>
      <c r="C434" s="38"/>
      <c r="D434" s="80"/>
      <c r="E434" s="39"/>
      <c r="F434" s="38"/>
      <c r="G434" s="38"/>
      <c r="H434" s="39"/>
      <c r="I434" s="38"/>
      <c r="J434" s="38"/>
      <c r="K434" s="38"/>
      <c r="L434" s="38"/>
      <c r="M434" s="40"/>
      <c r="N434" s="38"/>
      <c r="O434" s="38"/>
      <c r="P434" s="38"/>
      <c r="Q434" s="38"/>
      <c r="R434" s="38"/>
      <c r="S434" s="38"/>
      <c r="T434" s="38"/>
      <c r="U434" s="38"/>
      <c r="V434" s="38"/>
      <c r="W434" s="38"/>
      <c r="X434" s="38"/>
      <c r="Y434" s="38"/>
      <c r="Z434" s="38"/>
      <c r="AA434" s="38"/>
      <c r="AB434" s="38"/>
      <c r="AC434" s="81"/>
      <c r="AD434" s="38"/>
      <c r="AE434" s="38"/>
      <c r="AF434" s="38"/>
      <c r="AG434" s="38"/>
      <c r="AH434" s="38"/>
      <c r="AI434" s="38"/>
    </row>
    <row r="435" spans="1:35" ht="15.75" customHeight="1">
      <c r="A435" s="38"/>
      <c r="B435" s="38"/>
      <c r="C435" s="38"/>
      <c r="D435" s="80"/>
      <c r="E435" s="39"/>
      <c r="F435" s="38"/>
      <c r="G435" s="38"/>
      <c r="H435" s="39"/>
      <c r="I435" s="38"/>
      <c r="J435" s="38"/>
      <c r="K435" s="38"/>
      <c r="L435" s="38"/>
      <c r="M435" s="40"/>
      <c r="N435" s="38"/>
      <c r="O435" s="38"/>
      <c r="P435" s="38"/>
      <c r="Q435" s="38"/>
      <c r="R435" s="38"/>
      <c r="S435" s="38"/>
      <c r="T435" s="38"/>
      <c r="U435" s="38"/>
      <c r="V435" s="38"/>
      <c r="W435" s="38"/>
      <c r="X435" s="38"/>
      <c r="Y435" s="38"/>
      <c r="Z435" s="38"/>
      <c r="AA435" s="38"/>
      <c r="AB435" s="38"/>
      <c r="AC435" s="81"/>
      <c r="AD435" s="38"/>
      <c r="AE435" s="38"/>
      <c r="AF435" s="38"/>
      <c r="AG435" s="38"/>
      <c r="AH435" s="38"/>
      <c r="AI435" s="38"/>
    </row>
    <row r="436" spans="1:35" ht="15.75" customHeight="1">
      <c r="A436" s="38"/>
      <c r="B436" s="38"/>
      <c r="C436" s="38"/>
      <c r="D436" s="80"/>
      <c r="E436" s="39"/>
      <c r="F436" s="38"/>
      <c r="G436" s="38"/>
      <c r="H436" s="39"/>
      <c r="I436" s="38"/>
      <c r="J436" s="38"/>
      <c r="K436" s="38"/>
      <c r="L436" s="38"/>
      <c r="M436" s="40"/>
      <c r="N436" s="38"/>
      <c r="O436" s="38"/>
      <c r="P436" s="38"/>
      <c r="Q436" s="38"/>
      <c r="R436" s="38"/>
      <c r="S436" s="38"/>
      <c r="T436" s="38"/>
      <c r="U436" s="38"/>
      <c r="V436" s="38"/>
      <c r="W436" s="38"/>
      <c r="X436" s="38"/>
      <c r="Y436" s="38"/>
      <c r="Z436" s="38"/>
      <c r="AA436" s="38"/>
      <c r="AB436" s="38"/>
      <c r="AC436" s="81"/>
      <c r="AD436" s="38"/>
      <c r="AE436" s="38"/>
      <c r="AF436" s="38"/>
      <c r="AG436" s="38"/>
      <c r="AH436" s="38"/>
      <c r="AI436" s="38"/>
    </row>
    <row r="437" spans="1:35" ht="15.75" customHeight="1">
      <c r="A437" s="38"/>
      <c r="B437" s="38"/>
      <c r="C437" s="38"/>
      <c r="D437" s="80"/>
      <c r="E437" s="39"/>
      <c r="F437" s="38"/>
      <c r="G437" s="38"/>
      <c r="H437" s="39"/>
      <c r="I437" s="38"/>
      <c r="J437" s="38"/>
      <c r="K437" s="38"/>
      <c r="L437" s="38"/>
      <c r="M437" s="40"/>
      <c r="N437" s="38"/>
      <c r="O437" s="38"/>
      <c r="P437" s="38"/>
      <c r="Q437" s="38"/>
      <c r="R437" s="38"/>
      <c r="S437" s="38"/>
      <c r="T437" s="38"/>
      <c r="U437" s="38"/>
      <c r="V437" s="38"/>
      <c r="W437" s="38"/>
      <c r="X437" s="38"/>
      <c r="Y437" s="38"/>
      <c r="Z437" s="38"/>
      <c r="AA437" s="38"/>
      <c r="AB437" s="38"/>
      <c r="AC437" s="81"/>
      <c r="AD437" s="38"/>
      <c r="AE437" s="38"/>
      <c r="AF437" s="38"/>
      <c r="AG437" s="38"/>
      <c r="AH437" s="38"/>
      <c r="AI437" s="38"/>
    </row>
    <row r="438" spans="1:35" ht="15.75" customHeight="1">
      <c r="A438" s="38"/>
      <c r="B438" s="38"/>
      <c r="C438" s="38"/>
      <c r="D438" s="80"/>
      <c r="E438" s="39"/>
      <c r="F438" s="38"/>
      <c r="G438" s="38"/>
      <c r="H438" s="39"/>
      <c r="I438" s="38"/>
      <c r="J438" s="38"/>
      <c r="K438" s="38"/>
      <c r="L438" s="38"/>
      <c r="M438" s="40"/>
      <c r="N438" s="38"/>
      <c r="O438" s="38"/>
      <c r="P438" s="38"/>
      <c r="Q438" s="38"/>
      <c r="R438" s="38"/>
      <c r="S438" s="38"/>
      <c r="T438" s="38"/>
      <c r="U438" s="38"/>
      <c r="V438" s="38"/>
      <c r="W438" s="38"/>
      <c r="X438" s="38"/>
      <c r="Y438" s="38"/>
      <c r="Z438" s="38"/>
      <c r="AA438" s="38"/>
      <c r="AB438" s="38"/>
      <c r="AC438" s="81"/>
      <c r="AD438" s="38"/>
      <c r="AE438" s="38"/>
      <c r="AF438" s="38"/>
      <c r="AG438" s="38"/>
      <c r="AH438" s="38"/>
      <c r="AI438" s="38"/>
    </row>
    <row r="439" spans="1:35" ht="15.75" customHeight="1">
      <c r="A439" s="38"/>
      <c r="B439" s="38"/>
      <c r="C439" s="38"/>
      <c r="D439" s="80"/>
      <c r="E439" s="39"/>
      <c r="F439" s="38"/>
      <c r="G439" s="38"/>
      <c r="H439" s="39"/>
      <c r="I439" s="38"/>
      <c r="J439" s="38"/>
      <c r="K439" s="38"/>
      <c r="L439" s="38"/>
      <c r="M439" s="40"/>
      <c r="N439" s="38"/>
      <c r="O439" s="38"/>
      <c r="P439" s="38"/>
      <c r="Q439" s="38"/>
      <c r="R439" s="38"/>
      <c r="S439" s="38"/>
      <c r="T439" s="38"/>
      <c r="U439" s="38"/>
      <c r="V439" s="38"/>
      <c r="W439" s="38"/>
      <c r="X439" s="38"/>
      <c r="Y439" s="38"/>
      <c r="Z439" s="38"/>
      <c r="AA439" s="38"/>
      <c r="AB439" s="38"/>
      <c r="AC439" s="81"/>
      <c r="AD439" s="38"/>
      <c r="AE439" s="38"/>
      <c r="AF439" s="38"/>
      <c r="AG439" s="38"/>
      <c r="AH439" s="38"/>
      <c r="AI439" s="38"/>
    </row>
    <row r="440" spans="1:35" ht="15.75" customHeight="1">
      <c r="A440" s="38"/>
      <c r="B440" s="38"/>
      <c r="C440" s="38"/>
      <c r="D440" s="80"/>
      <c r="E440" s="39"/>
      <c r="F440" s="38"/>
      <c r="G440" s="38"/>
      <c r="H440" s="39"/>
      <c r="I440" s="38"/>
      <c r="J440" s="38"/>
      <c r="K440" s="38"/>
      <c r="L440" s="38"/>
      <c r="M440" s="40"/>
      <c r="N440" s="38"/>
      <c r="O440" s="38"/>
      <c r="P440" s="38"/>
      <c r="Q440" s="38"/>
      <c r="R440" s="38"/>
      <c r="S440" s="38"/>
      <c r="T440" s="38"/>
      <c r="U440" s="38"/>
      <c r="V440" s="38"/>
      <c r="W440" s="38"/>
      <c r="X440" s="38"/>
      <c r="Y440" s="38"/>
      <c r="Z440" s="38"/>
      <c r="AA440" s="38"/>
      <c r="AB440" s="38"/>
      <c r="AC440" s="81"/>
      <c r="AD440" s="38"/>
      <c r="AE440" s="38"/>
      <c r="AF440" s="38"/>
      <c r="AG440" s="38"/>
      <c r="AH440" s="38"/>
      <c r="AI440" s="38"/>
    </row>
    <row r="441" spans="1:35" ht="15.75" customHeight="1">
      <c r="A441" s="38"/>
      <c r="B441" s="38"/>
      <c r="C441" s="38"/>
      <c r="D441" s="80"/>
      <c r="E441" s="39"/>
      <c r="F441" s="38"/>
      <c r="G441" s="38"/>
      <c r="H441" s="39"/>
      <c r="I441" s="38"/>
      <c r="J441" s="38"/>
      <c r="K441" s="38"/>
      <c r="L441" s="38"/>
      <c r="M441" s="40"/>
      <c r="N441" s="38"/>
      <c r="O441" s="38"/>
      <c r="P441" s="38"/>
      <c r="Q441" s="38"/>
      <c r="R441" s="38"/>
      <c r="S441" s="38"/>
      <c r="T441" s="38"/>
      <c r="U441" s="38"/>
      <c r="V441" s="38"/>
      <c r="W441" s="38"/>
      <c r="X441" s="38"/>
      <c r="Y441" s="38"/>
      <c r="Z441" s="38"/>
      <c r="AA441" s="38"/>
      <c r="AB441" s="38"/>
      <c r="AC441" s="81"/>
      <c r="AD441" s="38"/>
      <c r="AE441" s="38"/>
      <c r="AF441" s="38"/>
      <c r="AG441" s="38"/>
      <c r="AH441" s="38"/>
      <c r="AI441" s="38"/>
    </row>
    <row r="442" spans="1:35" ht="15.75" customHeight="1">
      <c r="A442" s="38"/>
      <c r="B442" s="38"/>
      <c r="C442" s="38"/>
      <c r="D442" s="80"/>
      <c r="E442" s="39"/>
      <c r="F442" s="38"/>
      <c r="G442" s="38"/>
      <c r="H442" s="39"/>
      <c r="I442" s="38"/>
      <c r="J442" s="38"/>
      <c r="K442" s="38"/>
      <c r="L442" s="38"/>
      <c r="M442" s="40"/>
      <c r="N442" s="38"/>
      <c r="O442" s="38"/>
      <c r="P442" s="38"/>
      <c r="Q442" s="38"/>
      <c r="R442" s="38"/>
      <c r="S442" s="38"/>
      <c r="T442" s="38"/>
      <c r="U442" s="38"/>
      <c r="V442" s="38"/>
      <c r="W442" s="38"/>
      <c r="X442" s="38"/>
      <c r="Y442" s="38"/>
      <c r="Z442" s="38"/>
      <c r="AA442" s="38"/>
      <c r="AB442" s="38"/>
      <c r="AC442" s="81"/>
      <c r="AD442" s="38"/>
      <c r="AE442" s="38"/>
      <c r="AF442" s="38"/>
      <c r="AG442" s="38"/>
      <c r="AH442" s="38"/>
      <c r="AI442" s="38"/>
    </row>
    <row r="443" spans="1:35" ht="15.75" customHeight="1">
      <c r="A443" s="38"/>
      <c r="B443" s="38"/>
      <c r="C443" s="38"/>
      <c r="D443" s="80"/>
      <c r="E443" s="39"/>
      <c r="F443" s="38"/>
      <c r="G443" s="38"/>
      <c r="H443" s="39"/>
      <c r="I443" s="38"/>
      <c r="J443" s="38"/>
      <c r="K443" s="38"/>
      <c r="L443" s="38"/>
      <c r="M443" s="40"/>
      <c r="N443" s="38"/>
      <c r="O443" s="38"/>
      <c r="P443" s="38"/>
      <c r="Q443" s="38"/>
      <c r="R443" s="38"/>
      <c r="S443" s="38"/>
      <c r="T443" s="38"/>
      <c r="U443" s="38"/>
      <c r="V443" s="38"/>
      <c r="W443" s="38"/>
      <c r="X443" s="38"/>
      <c r="Y443" s="38"/>
      <c r="Z443" s="38"/>
      <c r="AA443" s="38"/>
      <c r="AB443" s="38"/>
      <c r="AC443" s="81"/>
      <c r="AD443" s="38"/>
      <c r="AE443" s="38"/>
      <c r="AF443" s="38"/>
      <c r="AG443" s="38"/>
      <c r="AH443" s="38"/>
      <c r="AI443" s="38"/>
    </row>
    <row r="444" spans="1:35" ht="15.75" customHeight="1">
      <c r="A444" s="38"/>
      <c r="B444" s="38"/>
      <c r="C444" s="38"/>
      <c r="D444" s="80"/>
      <c r="E444" s="39"/>
      <c r="F444" s="38"/>
      <c r="G444" s="38"/>
      <c r="H444" s="39"/>
      <c r="I444" s="38"/>
      <c r="J444" s="38"/>
      <c r="K444" s="38"/>
      <c r="L444" s="38"/>
      <c r="M444" s="40"/>
      <c r="N444" s="38"/>
      <c r="O444" s="38"/>
      <c r="P444" s="38"/>
      <c r="Q444" s="38"/>
      <c r="R444" s="38"/>
      <c r="S444" s="38"/>
      <c r="T444" s="38"/>
      <c r="U444" s="38"/>
      <c r="V444" s="38"/>
      <c r="W444" s="38"/>
      <c r="X444" s="38"/>
      <c r="Y444" s="38"/>
      <c r="Z444" s="38"/>
      <c r="AA444" s="38"/>
      <c r="AB444" s="38"/>
      <c r="AC444" s="81"/>
      <c r="AD444" s="38"/>
      <c r="AE444" s="38"/>
      <c r="AF444" s="38"/>
      <c r="AG444" s="38"/>
      <c r="AH444" s="38"/>
      <c r="AI444" s="38"/>
    </row>
    <row r="445" spans="1:35" ht="15.75" customHeight="1">
      <c r="A445" s="38"/>
      <c r="B445" s="38"/>
      <c r="C445" s="38"/>
      <c r="D445" s="80"/>
      <c r="E445" s="39"/>
      <c r="F445" s="38"/>
      <c r="G445" s="38"/>
      <c r="H445" s="39"/>
      <c r="I445" s="38"/>
      <c r="J445" s="38"/>
      <c r="K445" s="38"/>
      <c r="L445" s="38"/>
      <c r="M445" s="40"/>
      <c r="N445" s="38"/>
      <c r="O445" s="38"/>
      <c r="P445" s="38"/>
      <c r="Q445" s="38"/>
      <c r="R445" s="38"/>
      <c r="S445" s="38"/>
      <c r="T445" s="38"/>
      <c r="U445" s="38"/>
      <c r="V445" s="38"/>
      <c r="W445" s="38"/>
      <c r="X445" s="38"/>
      <c r="Y445" s="38"/>
      <c r="Z445" s="38"/>
      <c r="AA445" s="38"/>
      <c r="AB445" s="38"/>
      <c r="AC445" s="81"/>
      <c r="AD445" s="38"/>
      <c r="AE445" s="38"/>
      <c r="AF445" s="38"/>
      <c r="AG445" s="38"/>
      <c r="AH445" s="38"/>
      <c r="AI445" s="38"/>
    </row>
    <row r="446" spans="1:35" ht="15.75" customHeight="1">
      <c r="A446" s="38"/>
      <c r="B446" s="38"/>
      <c r="C446" s="38"/>
      <c r="D446" s="80"/>
      <c r="E446" s="39"/>
      <c r="F446" s="38"/>
      <c r="G446" s="38"/>
      <c r="H446" s="39"/>
      <c r="I446" s="38"/>
      <c r="J446" s="38"/>
      <c r="K446" s="38"/>
      <c r="L446" s="38"/>
      <c r="M446" s="40"/>
      <c r="N446" s="38"/>
      <c r="O446" s="38"/>
      <c r="P446" s="38"/>
      <c r="Q446" s="38"/>
      <c r="R446" s="38"/>
      <c r="S446" s="38"/>
      <c r="T446" s="38"/>
      <c r="U446" s="38"/>
      <c r="V446" s="38"/>
      <c r="W446" s="38"/>
      <c r="X446" s="38"/>
      <c r="Y446" s="38"/>
      <c r="Z446" s="38"/>
      <c r="AA446" s="38"/>
      <c r="AB446" s="38"/>
      <c r="AC446" s="81"/>
      <c r="AD446" s="38"/>
      <c r="AE446" s="38"/>
      <c r="AF446" s="38"/>
      <c r="AG446" s="38"/>
      <c r="AH446" s="38"/>
      <c r="AI446" s="38"/>
    </row>
    <row r="447" spans="1:35" ht="15.75" customHeight="1">
      <c r="A447" s="38"/>
      <c r="B447" s="38"/>
      <c r="C447" s="38"/>
      <c r="D447" s="80"/>
      <c r="E447" s="39"/>
      <c r="F447" s="38"/>
      <c r="G447" s="38"/>
      <c r="H447" s="39"/>
      <c r="I447" s="38"/>
      <c r="J447" s="38"/>
      <c r="K447" s="38"/>
      <c r="L447" s="38"/>
      <c r="M447" s="40"/>
      <c r="N447" s="38"/>
      <c r="O447" s="38"/>
      <c r="P447" s="38"/>
      <c r="Q447" s="38"/>
      <c r="R447" s="38"/>
      <c r="S447" s="38"/>
      <c r="T447" s="38"/>
      <c r="U447" s="38"/>
      <c r="V447" s="38"/>
      <c r="W447" s="38"/>
      <c r="X447" s="38"/>
      <c r="Y447" s="38"/>
      <c r="Z447" s="38"/>
      <c r="AA447" s="38"/>
      <c r="AB447" s="38"/>
      <c r="AC447" s="81"/>
      <c r="AD447" s="38"/>
      <c r="AE447" s="38"/>
      <c r="AF447" s="38"/>
      <c r="AG447" s="38"/>
      <c r="AH447" s="38"/>
      <c r="AI447" s="38"/>
    </row>
    <row r="448" spans="1:35" ht="15.75" customHeight="1">
      <c r="A448" s="38"/>
      <c r="B448" s="38"/>
      <c r="C448" s="38"/>
      <c r="D448" s="80"/>
      <c r="E448" s="39"/>
      <c r="F448" s="38"/>
      <c r="G448" s="38"/>
      <c r="H448" s="39"/>
      <c r="I448" s="38"/>
      <c r="J448" s="38"/>
      <c r="K448" s="38"/>
      <c r="L448" s="38"/>
      <c r="M448" s="40"/>
      <c r="N448" s="38"/>
      <c r="O448" s="38"/>
      <c r="P448" s="38"/>
      <c r="Q448" s="38"/>
      <c r="R448" s="38"/>
      <c r="S448" s="38"/>
      <c r="T448" s="38"/>
      <c r="U448" s="38"/>
      <c r="V448" s="38"/>
      <c r="W448" s="38"/>
      <c r="X448" s="38"/>
      <c r="Y448" s="38"/>
      <c r="Z448" s="38"/>
      <c r="AA448" s="38"/>
      <c r="AB448" s="38"/>
      <c r="AC448" s="81"/>
      <c r="AD448" s="38"/>
      <c r="AE448" s="38"/>
      <c r="AF448" s="38"/>
      <c r="AG448" s="38"/>
      <c r="AH448" s="38"/>
      <c r="AI448" s="38"/>
    </row>
    <row r="449" spans="1:35" ht="15.75" customHeight="1">
      <c r="A449" s="38"/>
      <c r="B449" s="38"/>
      <c r="C449" s="38"/>
      <c r="D449" s="80"/>
      <c r="E449" s="39"/>
      <c r="F449" s="38"/>
      <c r="G449" s="38"/>
      <c r="H449" s="39"/>
      <c r="I449" s="38"/>
      <c r="J449" s="38"/>
      <c r="K449" s="38"/>
      <c r="L449" s="38"/>
      <c r="M449" s="40"/>
      <c r="N449" s="38"/>
      <c r="O449" s="38"/>
      <c r="P449" s="38"/>
      <c r="Q449" s="38"/>
      <c r="R449" s="38"/>
      <c r="S449" s="38"/>
      <c r="T449" s="38"/>
      <c r="U449" s="38"/>
      <c r="V449" s="38"/>
      <c r="W449" s="38"/>
      <c r="X449" s="38"/>
      <c r="Y449" s="38"/>
      <c r="Z449" s="38"/>
      <c r="AA449" s="38"/>
      <c r="AB449" s="38"/>
      <c r="AC449" s="81"/>
      <c r="AD449" s="38"/>
      <c r="AE449" s="38"/>
      <c r="AF449" s="38"/>
      <c r="AG449" s="38"/>
      <c r="AH449" s="38"/>
      <c r="AI449" s="38"/>
    </row>
    <row r="450" spans="1:35" ht="15.75" customHeight="1">
      <c r="A450" s="38"/>
      <c r="B450" s="38"/>
      <c r="C450" s="38"/>
      <c r="D450" s="80"/>
      <c r="E450" s="39"/>
      <c r="F450" s="38"/>
      <c r="G450" s="38"/>
      <c r="H450" s="39"/>
      <c r="I450" s="38"/>
      <c r="J450" s="38"/>
      <c r="K450" s="38"/>
      <c r="L450" s="38"/>
      <c r="M450" s="40"/>
      <c r="N450" s="38"/>
      <c r="O450" s="38"/>
      <c r="P450" s="38"/>
      <c r="Q450" s="38"/>
      <c r="R450" s="38"/>
      <c r="S450" s="38"/>
      <c r="T450" s="38"/>
      <c r="U450" s="38"/>
      <c r="V450" s="38"/>
      <c r="W450" s="38"/>
      <c r="X450" s="38"/>
      <c r="Y450" s="38"/>
      <c r="Z450" s="38"/>
      <c r="AA450" s="38"/>
      <c r="AB450" s="38"/>
      <c r="AC450" s="81"/>
      <c r="AD450" s="38"/>
      <c r="AE450" s="38"/>
      <c r="AF450" s="38"/>
      <c r="AG450" s="38"/>
      <c r="AH450" s="38"/>
      <c r="AI450" s="38"/>
    </row>
    <row r="451" spans="1:35" ht="15.75" customHeight="1">
      <c r="A451" s="38"/>
      <c r="B451" s="38"/>
      <c r="C451" s="38"/>
      <c r="D451" s="80"/>
      <c r="E451" s="39"/>
      <c r="F451" s="38"/>
      <c r="G451" s="38"/>
      <c r="H451" s="39"/>
      <c r="I451" s="38"/>
      <c r="J451" s="38"/>
      <c r="K451" s="38"/>
      <c r="L451" s="38"/>
      <c r="M451" s="40"/>
      <c r="N451" s="38"/>
      <c r="O451" s="38"/>
      <c r="P451" s="38"/>
      <c r="Q451" s="38"/>
      <c r="R451" s="38"/>
      <c r="S451" s="38"/>
      <c r="T451" s="38"/>
      <c r="U451" s="38"/>
      <c r="V451" s="38"/>
      <c r="W451" s="38"/>
      <c r="X451" s="38"/>
      <c r="Y451" s="38"/>
      <c r="Z451" s="38"/>
      <c r="AA451" s="38"/>
      <c r="AB451" s="38"/>
      <c r="AC451" s="81"/>
      <c r="AD451" s="38"/>
      <c r="AE451" s="38"/>
      <c r="AF451" s="38"/>
      <c r="AG451" s="38"/>
      <c r="AH451" s="38"/>
      <c r="AI451" s="38"/>
    </row>
    <row r="452" spans="1:35" ht="15.75" customHeight="1">
      <c r="A452" s="38"/>
      <c r="B452" s="38"/>
      <c r="C452" s="38"/>
      <c r="D452" s="80"/>
      <c r="E452" s="39"/>
      <c r="F452" s="38"/>
      <c r="G452" s="38"/>
      <c r="H452" s="39"/>
      <c r="I452" s="38"/>
      <c r="J452" s="38"/>
      <c r="K452" s="38"/>
      <c r="L452" s="38"/>
      <c r="M452" s="40"/>
      <c r="N452" s="38"/>
      <c r="O452" s="38"/>
      <c r="P452" s="38"/>
      <c r="Q452" s="38"/>
      <c r="R452" s="38"/>
      <c r="S452" s="38"/>
      <c r="T452" s="38"/>
      <c r="U452" s="38"/>
      <c r="V452" s="38"/>
      <c r="W452" s="38"/>
      <c r="X452" s="38"/>
      <c r="Y452" s="38"/>
      <c r="Z452" s="38"/>
      <c r="AA452" s="38"/>
      <c r="AB452" s="38"/>
      <c r="AC452" s="81"/>
      <c r="AD452" s="38"/>
      <c r="AE452" s="38"/>
      <c r="AF452" s="38"/>
      <c r="AG452" s="38"/>
      <c r="AH452" s="38"/>
      <c r="AI452" s="38"/>
    </row>
    <row r="453" spans="1:35" ht="15.75" customHeight="1">
      <c r="A453" s="38"/>
      <c r="B453" s="38"/>
      <c r="C453" s="38"/>
      <c r="D453" s="80"/>
      <c r="E453" s="39"/>
      <c r="F453" s="38"/>
      <c r="G453" s="38"/>
      <c r="H453" s="39"/>
      <c r="I453" s="38"/>
      <c r="J453" s="38"/>
      <c r="K453" s="38"/>
      <c r="L453" s="38"/>
      <c r="M453" s="40"/>
      <c r="N453" s="38"/>
      <c r="O453" s="38"/>
      <c r="P453" s="38"/>
      <c r="Q453" s="38"/>
      <c r="R453" s="38"/>
      <c r="S453" s="38"/>
      <c r="T453" s="38"/>
      <c r="U453" s="38"/>
      <c r="V453" s="38"/>
      <c r="W453" s="38"/>
      <c r="X453" s="38"/>
      <c r="Y453" s="38"/>
      <c r="Z453" s="38"/>
      <c r="AA453" s="38"/>
      <c r="AB453" s="38"/>
      <c r="AC453" s="81"/>
      <c r="AD453" s="38"/>
      <c r="AE453" s="38"/>
      <c r="AF453" s="38"/>
      <c r="AG453" s="38"/>
      <c r="AH453" s="38"/>
      <c r="AI453" s="38"/>
    </row>
    <row r="454" spans="1:35" ht="15.75" customHeight="1">
      <c r="A454" s="38"/>
      <c r="B454" s="38"/>
      <c r="C454" s="38"/>
      <c r="D454" s="80"/>
      <c r="E454" s="39"/>
      <c r="F454" s="38"/>
      <c r="G454" s="38"/>
      <c r="H454" s="39"/>
      <c r="I454" s="38"/>
      <c r="J454" s="38"/>
      <c r="K454" s="38"/>
      <c r="L454" s="38"/>
      <c r="M454" s="40"/>
      <c r="N454" s="38"/>
      <c r="O454" s="38"/>
      <c r="P454" s="38"/>
      <c r="Q454" s="38"/>
      <c r="R454" s="38"/>
      <c r="S454" s="38"/>
      <c r="T454" s="38"/>
      <c r="U454" s="38"/>
      <c r="V454" s="38"/>
      <c r="W454" s="38"/>
      <c r="X454" s="38"/>
      <c r="Y454" s="38"/>
      <c r="Z454" s="38"/>
      <c r="AA454" s="38"/>
      <c r="AB454" s="38"/>
      <c r="AC454" s="81"/>
      <c r="AD454" s="38"/>
      <c r="AE454" s="38"/>
      <c r="AF454" s="38"/>
      <c r="AG454" s="38"/>
      <c r="AH454" s="38"/>
      <c r="AI454" s="38"/>
    </row>
    <row r="455" spans="1:35" ht="15.75" customHeight="1">
      <c r="A455" s="38"/>
      <c r="B455" s="38"/>
      <c r="C455" s="38"/>
      <c r="D455" s="80"/>
      <c r="E455" s="39"/>
      <c r="F455" s="38"/>
      <c r="G455" s="38"/>
      <c r="H455" s="39"/>
      <c r="I455" s="38"/>
      <c r="J455" s="38"/>
      <c r="K455" s="38"/>
      <c r="L455" s="38"/>
      <c r="M455" s="40"/>
      <c r="N455" s="38"/>
      <c r="O455" s="38"/>
      <c r="P455" s="38"/>
      <c r="Q455" s="38"/>
      <c r="R455" s="38"/>
      <c r="S455" s="38"/>
      <c r="T455" s="38"/>
      <c r="U455" s="38"/>
      <c r="V455" s="38"/>
      <c r="W455" s="38"/>
      <c r="X455" s="38"/>
      <c r="Y455" s="38"/>
      <c r="Z455" s="38"/>
      <c r="AA455" s="38"/>
      <c r="AB455" s="38"/>
      <c r="AC455" s="81"/>
      <c r="AD455" s="38"/>
      <c r="AE455" s="38"/>
      <c r="AF455" s="38"/>
      <c r="AG455" s="38"/>
      <c r="AH455" s="38"/>
      <c r="AI455" s="38"/>
    </row>
    <row r="456" spans="1:35" ht="15.75" customHeight="1">
      <c r="A456" s="38"/>
      <c r="B456" s="38"/>
      <c r="C456" s="38"/>
      <c r="D456" s="80"/>
      <c r="E456" s="39"/>
      <c r="F456" s="38"/>
      <c r="G456" s="38"/>
      <c r="H456" s="39"/>
      <c r="I456" s="38"/>
      <c r="J456" s="38"/>
      <c r="K456" s="38"/>
      <c r="L456" s="38"/>
      <c r="M456" s="40"/>
      <c r="N456" s="38"/>
      <c r="O456" s="38"/>
      <c r="P456" s="38"/>
      <c r="Q456" s="38"/>
      <c r="R456" s="38"/>
      <c r="S456" s="38"/>
      <c r="T456" s="38"/>
      <c r="U456" s="38"/>
      <c r="V456" s="38"/>
      <c r="W456" s="38"/>
      <c r="X456" s="38"/>
      <c r="Y456" s="38"/>
      <c r="Z456" s="38"/>
      <c r="AA456" s="38"/>
      <c r="AB456" s="38"/>
      <c r="AC456" s="81"/>
      <c r="AD456" s="38"/>
      <c r="AE456" s="38"/>
      <c r="AF456" s="38"/>
      <c r="AG456" s="38"/>
      <c r="AH456" s="38"/>
      <c r="AI456" s="38"/>
    </row>
    <row r="457" spans="1:35" ht="15.75" customHeight="1">
      <c r="A457" s="38"/>
      <c r="B457" s="38"/>
      <c r="C457" s="38"/>
      <c r="D457" s="80"/>
      <c r="E457" s="39"/>
      <c r="F457" s="38"/>
      <c r="G457" s="38"/>
      <c r="H457" s="39"/>
      <c r="I457" s="38"/>
      <c r="J457" s="38"/>
      <c r="K457" s="38"/>
      <c r="L457" s="38"/>
      <c r="M457" s="40"/>
      <c r="N457" s="38"/>
      <c r="O457" s="38"/>
      <c r="P457" s="38"/>
      <c r="Q457" s="38"/>
      <c r="R457" s="38"/>
      <c r="S457" s="38"/>
      <c r="T457" s="38"/>
      <c r="U457" s="38"/>
      <c r="V457" s="38"/>
      <c r="W457" s="38"/>
      <c r="X457" s="38"/>
      <c r="Y457" s="38"/>
      <c r="Z457" s="38"/>
      <c r="AA457" s="38"/>
      <c r="AB457" s="38"/>
      <c r="AC457" s="81"/>
      <c r="AD457" s="38"/>
      <c r="AE457" s="38"/>
      <c r="AF457" s="38"/>
      <c r="AG457" s="38"/>
      <c r="AH457" s="38"/>
      <c r="AI457" s="38"/>
    </row>
    <row r="458" spans="1:35" ht="15.75" customHeight="1">
      <c r="A458" s="38"/>
      <c r="B458" s="38"/>
      <c r="C458" s="38"/>
      <c r="D458" s="80"/>
      <c r="E458" s="39"/>
      <c r="F458" s="38"/>
      <c r="G458" s="38"/>
      <c r="H458" s="39"/>
      <c r="I458" s="38"/>
      <c r="J458" s="38"/>
      <c r="K458" s="38"/>
      <c r="L458" s="38"/>
      <c r="M458" s="40"/>
      <c r="N458" s="38"/>
      <c r="O458" s="38"/>
      <c r="P458" s="38"/>
      <c r="Q458" s="38"/>
      <c r="R458" s="38"/>
      <c r="S458" s="38"/>
      <c r="T458" s="38"/>
      <c r="U458" s="38"/>
      <c r="V458" s="38"/>
      <c r="W458" s="38"/>
      <c r="X458" s="38"/>
      <c r="Y458" s="38"/>
      <c r="Z458" s="38"/>
      <c r="AA458" s="38"/>
      <c r="AB458" s="38"/>
      <c r="AC458" s="81"/>
      <c r="AD458" s="38"/>
      <c r="AE458" s="38"/>
      <c r="AF458" s="38"/>
      <c r="AG458" s="38"/>
      <c r="AH458" s="38"/>
      <c r="AI458" s="38"/>
    </row>
    <row r="459" spans="1:35" ht="15.75" customHeight="1">
      <c r="A459" s="38"/>
      <c r="B459" s="38"/>
      <c r="C459" s="38"/>
      <c r="D459" s="80"/>
      <c r="E459" s="39"/>
      <c r="F459" s="38"/>
      <c r="G459" s="38"/>
      <c r="H459" s="39"/>
      <c r="I459" s="38"/>
      <c r="J459" s="38"/>
      <c r="K459" s="38"/>
      <c r="L459" s="38"/>
      <c r="M459" s="40"/>
      <c r="N459" s="38"/>
      <c r="O459" s="38"/>
      <c r="P459" s="38"/>
      <c r="Q459" s="38"/>
      <c r="R459" s="38"/>
      <c r="S459" s="38"/>
      <c r="T459" s="38"/>
      <c r="U459" s="38"/>
      <c r="V459" s="38"/>
      <c r="W459" s="38"/>
      <c r="X459" s="38"/>
      <c r="Y459" s="38"/>
      <c r="Z459" s="38"/>
      <c r="AA459" s="38"/>
      <c r="AB459" s="38"/>
      <c r="AC459" s="81"/>
      <c r="AD459" s="38"/>
      <c r="AE459" s="38"/>
      <c r="AF459" s="38"/>
      <c r="AG459" s="38"/>
      <c r="AH459" s="38"/>
      <c r="AI459" s="38"/>
    </row>
    <row r="460" spans="1:35" ht="15.75" customHeight="1">
      <c r="A460" s="38"/>
      <c r="B460" s="38"/>
      <c r="C460" s="38"/>
      <c r="D460" s="80"/>
      <c r="E460" s="39"/>
      <c r="F460" s="38"/>
      <c r="G460" s="38"/>
      <c r="H460" s="39"/>
      <c r="I460" s="38"/>
      <c r="J460" s="38"/>
      <c r="K460" s="38"/>
      <c r="L460" s="38"/>
      <c r="M460" s="40"/>
      <c r="N460" s="38"/>
      <c r="O460" s="38"/>
      <c r="P460" s="38"/>
      <c r="Q460" s="38"/>
      <c r="R460" s="38"/>
      <c r="S460" s="38"/>
      <c r="T460" s="38"/>
      <c r="U460" s="38"/>
      <c r="V460" s="38"/>
      <c r="W460" s="38"/>
      <c r="X460" s="38"/>
      <c r="Y460" s="38"/>
      <c r="Z460" s="38"/>
      <c r="AA460" s="38"/>
      <c r="AB460" s="38"/>
      <c r="AC460" s="81"/>
      <c r="AD460" s="38"/>
      <c r="AE460" s="38"/>
      <c r="AF460" s="38"/>
      <c r="AG460" s="38"/>
      <c r="AH460" s="38"/>
      <c r="AI460" s="38"/>
    </row>
    <row r="461" spans="1:35" ht="15.75" customHeight="1">
      <c r="A461" s="38"/>
      <c r="B461" s="38"/>
      <c r="C461" s="38"/>
      <c r="D461" s="80"/>
      <c r="E461" s="39"/>
      <c r="F461" s="38"/>
      <c r="G461" s="38"/>
      <c r="H461" s="39"/>
      <c r="I461" s="38"/>
      <c r="J461" s="38"/>
      <c r="K461" s="38"/>
      <c r="L461" s="38"/>
      <c r="M461" s="40"/>
      <c r="N461" s="38"/>
      <c r="O461" s="38"/>
      <c r="P461" s="38"/>
      <c r="Q461" s="38"/>
      <c r="R461" s="38"/>
      <c r="S461" s="38"/>
      <c r="T461" s="38"/>
      <c r="U461" s="38"/>
      <c r="V461" s="38"/>
      <c r="W461" s="38"/>
      <c r="X461" s="38"/>
      <c r="Y461" s="38"/>
      <c r="Z461" s="38"/>
      <c r="AA461" s="38"/>
      <c r="AB461" s="38"/>
      <c r="AC461" s="81"/>
      <c r="AD461" s="38"/>
      <c r="AE461" s="38"/>
      <c r="AF461" s="38"/>
      <c r="AG461" s="38"/>
      <c r="AH461" s="38"/>
      <c r="AI461" s="38"/>
    </row>
    <row r="462" spans="1:35" ht="15.75" customHeight="1">
      <c r="A462" s="38"/>
      <c r="B462" s="38"/>
      <c r="C462" s="38"/>
      <c r="D462" s="80"/>
      <c r="E462" s="39"/>
      <c r="F462" s="38"/>
      <c r="G462" s="38"/>
      <c r="H462" s="39"/>
      <c r="I462" s="38"/>
      <c r="J462" s="38"/>
      <c r="K462" s="38"/>
      <c r="L462" s="38"/>
      <c r="M462" s="40"/>
      <c r="N462" s="38"/>
      <c r="O462" s="38"/>
      <c r="P462" s="38"/>
      <c r="Q462" s="38"/>
      <c r="R462" s="38"/>
      <c r="S462" s="38"/>
      <c r="T462" s="38"/>
      <c r="U462" s="38"/>
      <c r="V462" s="38"/>
      <c r="W462" s="38"/>
      <c r="X462" s="38"/>
      <c r="Y462" s="38"/>
      <c r="Z462" s="38"/>
      <c r="AA462" s="38"/>
      <c r="AB462" s="38"/>
      <c r="AC462" s="81"/>
      <c r="AD462" s="38"/>
      <c r="AE462" s="38"/>
      <c r="AF462" s="38"/>
      <c r="AG462" s="38"/>
      <c r="AH462" s="38"/>
      <c r="AI462" s="38"/>
    </row>
    <row r="463" spans="1:35" ht="15.75" customHeight="1">
      <c r="A463" s="38"/>
      <c r="B463" s="38"/>
      <c r="C463" s="38"/>
      <c r="D463" s="80"/>
      <c r="E463" s="39"/>
      <c r="F463" s="38"/>
      <c r="G463" s="38"/>
      <c r="H463" s="39"/>
      <c r="I463" s="38"/>
      <c r="J463" s="38"/>
      <c r="K463" s="38"/>
      <c r="L463" s="38"/>
      <c r="M463" s="40"/>
      <c r="N463" s="38"/>
      <c r="O463" s="38"/>
      <c r="P463" s="38"/>
      <c r="Q463" s="38"/>
      <c r="R463" s="38"/>
      <c r="S463" s="38"/>
      <c r="T463" s="38"/>
      <c r="U463" s="38"/>
      <c r="V463" s="38"/>
      <c r="W463" s="38"/>
      <c r="X463" s="38"/>
      <c r="Y463" s="38"/>
      <c r="Z463" s="38"/>
      <c r="AA463" s="38"/>
      <c r="AB463" s="38"/>
      <c r="AC463" s="81"/>
      <c r="AD463" s="38"/>
      <c r="AE463" s="38"/>
      <c r="AF463" s="38"/>
      <c r="AG463" s="38"/>
      <c r="AH463" s="38"/>
      <c r="AI463" s="38"/>
    </row>
    <row r="464" spans="1:35" ht="15.75" customHeight="1">
      <c r="A464" s="38"/>
      <c r="B464" s="38"/>
      <c r="C464" s="38"/>
      <c r="D464" s="80"/>
      <c r="E464" s="39"/>
      <c r="F464" s="38"/>
      <c r="G464" s="38"/>
      <c r="H464" s="39"/>
      <c r="I464" s="38"/>
      <c r="J464" s="38"/>
      <c r="K464" s="38"/>
      <c r="L464" s="38"/>
      <c r="M464" s="40"/>
      <c r="N464" s="38"/>
      <c r="O464" s="38"/>
      <c r="P464" s="38"/>
      <c r="Q464" s="38"/>
      <c r="R464" s="38"/>
      <c r="S464" s="38"/>
      <c r="T464" s="38"/>
      <c r="U464" s="38"/>
      <c r="V464" s="38"/>
      <c r="W464" s="38"/>
      <c r="X464" s="38"/>
      <c r="Y464" s="38"/>
      <c r="Z464" s="38"/>
      <c r="AA464" s="38"/>
      <c r="AB464" s="38"/>
      <c r="AC464" s="81"/>
      <c r="AD464" s="38"/>
      <c r="AE464" s="38"/>
      <c r="AF464" s="38"/>
      <c r="AG464" s="38"/>
      <c r="AH464" s="38"/>
      <c r="AI464" s="38"/>
    </row>
    <row r="465" spans="1:35" ht="15.75" customHeight="1">
      <c r="A465" s="38"/>
      <c r="B465" s="38"/>
      <c r="C465" s="38"/>
      <c r="D465" s="80"/>
      <c r="E465" s="39"/>
      <c r="F465" s="38"/>
      <c r="G465" s="38"/>
      <c r="H465" s="39"/>
      <c r="I465" s="38"/>
      <c r="J465" s="38"/>
      <c r="K465" s="38"/>
      <c r="L465" s="38"/>
      <c r="M465" s="40"/>
      <c r="N465" s="38"/>
      <c r="O465" s="38"/>
      <c r="P465" s="38"/>
      <c r="Q465" s="38"/>
      <c r="R465" s="38"/>
      <c r="S465" s="38"/>
      <c r="T465" s="38"/>
      <c r="U465" s="38"/>
      <c r="V465" s="38"/>
      <c r="W465" s="38"/>
      <c r="X465" s="38"/>
      <c r="Y465" s="38"/>
      <c r="Z465" s="38"/>
      <c r="AA465" s="38"/>
      <c r="AB465" s="38"/>
      <c r="AC465" s="81"/>
      <c r="AD465" s="38"/>
      <c r="AE465" s="38"/>
      <c r="AF465" s="38"/>
      <c r="AG465" s="38"/>
      <c r="AH465" s="38"/>
      <c r="AI465" s="38"/>
    </row>
    <row r="466" spans="1:35" ht="15.75" customHeight="1">
      <c r="A466" s="38"/>
      <c r="B466" s="38"/>
      <c r="C466" s="38"/>
      <c r="D466" s="80"/>
      <c r="E466" s="39"/>
      <c r="F466" s="38"/>
      <c r="G466" s="38"/>
      <c r="H466" s="39"/>
      <c r="I466" s="38"/>
      <c r="J466" s="38"/>
      <c r="K466" s="38"/>
      <c r="L466" s="38"/>
      <c r="M466" s="40"/>
      <c r="N466" s="38"/>
      <c r="O466" s="38"/>
      <c r="P466" s="38"/>
      <c r="Q466" s="38"/>
      <c r="R466" s="38"/>
      <c r="S466" s="38"/>
      <c r="T466" s="38"/>
      <c r="U466" s="38"/>
      <c r="V466" s="38"/>
      <c r="W466" s="38"/>
      <c r="X466" s="38"/>
      <c r="Y466" s="38"/>
      <c r="Z466" s="38"/>
      <c r="AA466" s="38"/>
      <c r="AB466" s="38"/>
      <c r="AC466" s="81"/>
      <c r="AD466" s="38"/>
      <c r="AE466" s="38"/>
      <c r="AF466" s="38"/>
      <c r="AG466" s="38"/>
      <c r="AH466" s="38"/>
      <c r="AI466" s="38"/>
    </row>
    <row r="467" spans="1:35" ht="15.75" customHeight="1">
      <c r="A467" s="38"/>
      <c r="B467" s="38"/>
      <c r="C467" s="38"/>
      <c r="D467" s="80"/>
      <c r="E467" s="39"/>
      <c r="F467" s="38"/>
      <c r="G467" s="38"/>
      <c r="H467" s="39"/>
      <c r="I467" s="38"/>
      <c r="J467" s="38"/>
      <c r="K467" s="38"/>
      <c r="L467" s="38"/>
      <c r="M467" s="40"/>
      <c r="N467" s="38"/>
      <c r="O467" s="38"/>
      <c r="P467" s="38"/>
      <c r="Q467" s="38"/>
      <c r="R467" s="38"/>
      <c r="S467" s="38"/>
      <c r="T467" s="38"/>
      <c r="U467" s="38"/>
      <c r="V467" s="38"/>
      <c r="W467" s="38"/>
      <c r="X467" s="38"/>
      <c r="Y467" s="38"/>
      <c r="Z467" s="38"/>
      <c r="AA467" s="38"/>
      <c r="AB467" s="38"/>
      <c r="AC467" s="81"/>
      <c r="AD467" s="38"/>
      <c r="AE467" s="38"/>
      <c r="AF467" s="38"/>
      <c r="AG467" s="38"/>
      <c r="AH467" s="38"/>
      <c r="AI467" s="38"/>
    </row>
    <row r="468" spans="1:35" ht="15.75" customHeight="1">
      <c r="A468" s="38"/>
      <c r="B468" s="38"/>
      <c r="C468" s="38"/>
      <c r="D468" s="80"/>
      <c r="E468" s="39"/>
      <c r="F468" s="38"/>
      <c r="G468" s="38"/>
      <c r="H468" s="39"/>
      <c r="I468" s="38"/>
      <c r="J468" s="38"/>
      <c r="K468" s="38"/>
      <c r="L468" s="38"/>
      <c r="M468" s="40"/>
      <c r="N468" s="38"/>
      <c r="O468" s="38"/>
      <c r="P468" s="38"/>
      <c r="Q468" s="38"/>
      <c r="R468" s="38"/>
      <c r="S468" s="38"/>
      <c r="T468" s="38"/>
      <c r="U468" s="38"/>
      <c r="V468" s="38"/>
      <c r="W468" s="38"/>
      <c r="X468" s="38"/>
      <c r="Y468" s="38"/>
      <c r="Z468" s="38"/>
      <c r="AA468" s="38"/>
      <c r="AB468" s="38"/>
      <c r="AC468" s="81"/>
      <c r="AD468" s="38"/>
      <c r="AE468" s="38"/>
      <c r="AF468" s="38"/>
      <c r="AG468" s="38"/>
      <c r="AH468" s="38"/>
      <c r="AI468" s="38"/>
    </row>
    <row r="469" spans="1:35" ht="15.75" customHeight="1">
      <c r="A469" s="38"/>
      <c r="B469" s="38"/>
      <c r="C469" s="38"/>
      <c r="D469" s="80"/>
      <c r="E469" s="39"/>
      <c r="F469" s="38"/>
      <c r="G469" s="38"/>
      <c r="H469" s="39"/>
      <c r="I469" s="38"/>
      <c r="J469" s="38"/>
      <c r="K469" s="38"/>
      <c r="L469" s="38"/>
      <c r="M469" s="40"/>
      <c r="N469" s="38"/>
      <c r="O469" s="38"/>
      <c r="P469" s="38"/>
      <c r="Q469" s="38"/>
      <c r="R469" s="38"/>
      <c r="S469" s="38"/>
      <c r="T469" s="38"/>
      <c r="U469" s="38"/>
      <c r="V469" s="38"/>
      <c r="W469" s="38"/>
      <c r="X469" s="38"/>
      <c r="Y469" s="38"/>
      <c r="Z469" s="38"/>
      <c r="AA469" s="38"/>
      <c r="AB469" s="38"/>
      <c r="AC469" s="81"/>
      <c r="AD469" s="38"/>
      <c r="AE469" s="38"/>
      <c r="AF469" s="38"/>
      <c r="AG469" s="38"/>
      <c r="AH469" s="38"/>
      <c r="AI469" s="38"/>
    </row>
    <row r="470" spans="1:35" ht="15.75" customHeight="1">
      <c r="A470" s="38"/>
      <c r="B470" s="38"/>
      <c r="C470" s="38"/>
      <c r="D470" s="80"/>
      <c r="E470" s="39"/>
      <c r="F470" s="38"/>
      <c r="G470" s="38"/>
      <c r="H470" s="39"/>
      <c r="I470" s="38"/>
      <c r="J470" s="38"/>
      <c r="K470" s="38"/>
      <c r="L470" s="38"/>
      <c r="M470" s="40"/>
      <c r="N470" s="38"/>
      <c r="O470" s="38"/>
      <c r="P470" s="38"/>
      <c r="Q470" s="38"/>
      <c r="R470" s="38"/>
      <c r="S470" s="38"/>
      <c r="T470" s="38"/>
      <c r="U470" s="38"/>
      <c r="V470" s="38"/>
      <c r="W470" s="38"/>
      <c r="X470" s="38"/>
      <c r="Y470" s="38"/>
      <c r="Z470" s="38"/>
      <c r="AA470" s="38"/>
      <c r="AB470" s="38"/>
      <c r="AC470" s="81"/>
      <c r="AD470" s="38"/>
      <c r="AE470" s="38"/>
      <c r="AF470" s="38"/>
      <c r="AG470" s="38"/>
      <c r="AH470" s="38"/>
      <c r="AI470" s="38"/>
    </row>
    <row r="471" spans="1:35" ht="15.75" customHeight="1">
      <c r="A471" s="38"/>
      <c r="B471" s="38"/>
      <c r="C471" s="38"/>
      <c r="D471" s="80"/>
      <c r="E471" s="39"/>
      <c r="F471" s="38"/>
      <c r="G471" s="38"/>
      <c r="H471" s="39"/>
      <c r="I471" s="38"/>
      <c r="J471" s="38"/>
      <c r="K471" s="38"/>
      <c r="L471" s="38"/>
      <c r="M471" s="40"/>
      <c r="N471" s="38"/>
      <c r="O471" s="38"/>
      <c r="P471" s="38"/>
      <c r="Q471" s="38"/>
      <c r="R471" s="38"/>
      <c r="S471" s="38"/>
      <c r="T471" s="38"/>
      <c r="U471" s="38"/>
      <c r="V471" s="38"/>
      <c r="W471" s="38"/>
      <c r="X471" s="38"/>
      <c r="Y471" s="38"/>
      <c r="Z471" s="38"/>
      <c r="AA471" s="38"/>
      <c r="AB471" s="38"/>
      <c r="AC471" s="81"/>
      <c r="AD471" s="38"/>
      <c r="AE471" s="38"/>
      <c r="AF471" s="38"/>
      <c r="AG471" s="38"/>
      <c r="AH471" s="38"/>
      <c r="AI471" s="38"/>
    </row>
    <row r="472" spans="1:35" ht="15.75" customHeight="1">
      <c r="A472" s="38"/>
      <c r="B472" s="38"/>
      <c r="C472" s="38"/>
      <c r="D472" s="80"/>
      <c r="E472" s="39"/>
      <c r="F472" s="38"/>
      <c r="G472" s="38"/>
      <c r="H472" s="39"/>
      <c r="I472" s="38"/>
      <c r="J472" s="38"/>
      <c r="K472" s="38"/>
      <c r="L472" s="38"/>
      <c r="M472" s="40"/>
      <c r="N472" s="38"/>
      <c r="O472" s="38"/>
      <c r="P472" s="38"/>
      <c r="Q472" s="38"/>
      <c r="R472" s="38"/>
      <c r="S472" s="38"/>
      <c r="T472" s="38"/>
      <c r="U472" s="38"/>
      <c r="V472" s="38"/>
      <c r="W472" s="38"/>
      <c r="X472" s="38"/>
      <c r="Y472" s="38"/>
      <c r="Z472" s="38"/>
      <c r="AA472" s="38"/>
      <c r="AB472" s="38"/>
      <c r="AC472" s="81"/>
      <c r="AD472" s="38"/>
      <c r="AE472" s="38"/>
      <c r="AF472" s="38"/>
      <c r="AG472" s="38"/>
      <c r="AH472" s="38"/>
      <c r="AI472" s="38"/>
    </row>
    <row r="473" spans="1:35" ht="15.75" customHeight="1">
      <c r="A473" s="38"/>
      <c r="B473" s="38"/>
      <c r="C473" s="38"/>
      <c r="D473" s="80"/>
      <c r="E473" s="39"/>
      <c r="F473" s="38"/>
      <c r="G473" s="38"/>
      <c r="H473" s="39"/>
      <c r="I473" s="38"/>
      <c r="J473" s="38"/>
      <c r="K473" s="38"/>
      <c r="L473" s="38"/>
      <c r="M473" s="40"/>
      <c r="N473" s="38"/>
      <c r="O473" s="38"/>
      <c r="P473" s="38"/>
      <c r="Q473" s="38"/>
      <c r="R473" s="38"/>
      <c r="S473" s="38"/>
      <c r="T473" s="38"/>
      <c r="U473" s="38"/>
      <c r="V473" s="38"/>
      <c r="W473" s="38"/>
      <c r="X473" s="38"/>
      <c r="Y473" s="38"/>
      <c r="Z473" s="38"/>
      <c r="AA473" s="38"/>
      <c r="AB473" s="38"/>
      <c r="AC473" s="81"/>
      <c r="AD473" s="38"/>
      <c r="AE473" s="38"/>
      <c r="AF473" s="38"/>
      <c r="AG473" s="38"/>
      <c r="AH473" s="38"/>
      <c r="AI473" s="38"/>
    </row>
    <row r="474" spans="1:35" ht="15.75" customHeight="1">
      <c r="A474" s="38"/>
      <c r="B474" s="38"/>
      <c r="C474" s="38"/>
      <c r="D474" s="80"/>
      <c r="E474" s="39"/>
      <c r="F474" s="38"/>
      <c r="G474" s="38"/>
      <c r="H474" s="39"/>
      <c r="I474" s="38"/>
      <c r="J474" s="38"/>
      <c r="K474" s="38"/>
      <c r="L474" s="38"/>
      <c r="M474" s="40"/>
      <c r="N474" s="38"/>
      <c r="O474" s="38"/>
      <c r="P474" s="38"/>
      <c r="Q474" s="38"/>
      <c r="R474" s="38"/>
      <c r="S474" s="38"/>
      <c r="T474" s="38"/>
      <c r="U474" s="38"/>
      <c r="V474" s="38"/>
      <c r="W474" s="38"/>
      <c r="X474" s="38"/>
      <c r="Y474" s="38"/>
      <c r="Z474" s="38"/>
      <c r="AA474" s="38"/>
      <c r="AB474" s="38"/>
      <c r="AC474" s="81"/>
      <c r="AD474" s="38"/>
      <c r="AE474" s="38"/>
      <c r="AF474" s="38"/>
      <c r="AG474" s="38"/>
      <c r="AH474" s="38"/>
      <c r="AI474" s="38"/>
    </row>
    <row r="475" spans="1:35" ht="15.75" customHeight="1">
      <c r="A475" s="38"/>
      <c r="B475" s="38"/>
      <c r="C475" s="38"/>
      <c r="D475" s="80"/>
      <c r="E475" s="39"/>
      <c r="F475" s="38"/>
      <c r="G475" s="38"/>
      <c r="H475" s="39"/>
      <c r="I475" s="38"/>
      <c r="J475" s="38"/>
      <c r="K475" s="38"/>
      <c r="L475" s="38"/>
      <c r="M475" s="40"/>
      <c r="N475" s="38"/>
      <c r="O475" s="38"/>
      <c r="P475" s="38"/>
      <c r="Q475" s="38"/>
      <c r="R475" s="38"/>
      <c r="S475" s="38"/>
      <c r="T475" s="38"/>
      <c r="U475" s="38"/>
      <c r="V475" s="38"/>
      <c r="W475" s="38"/>
      <c r="X475" s="38"/>
      <c r="Y475" s="38"/>
      <c r="Z475" s="38"/>
      <c r="AA475" s="38"/>
      <c r="AB475" s="38"/>
      <c r="AC475" s="81"/>
      <c r="AD475" s="38"/>
      <c r="AE475" s="38"/>
      <c r="AF475" s="38"/>
      <c r="AG475" s="38"/>
      <c r="AH475" s="38"/>
      <c r="AI475" s="38"/>
    </row>
    <row r="476" spans="1:35" ht="15.75" customHeight="1">
      <c r="A476" s="38"/>
      <c r="B476" s="38"/>
      <c r="C476" s="38"/>
      <c r="D476" s="80"/>
      <c r="E476" s="39"/>
      <c r="F476" s="38"/>
      <c r="G476" s="38"/>
      <c r="H476" s="39"/>
      <c r="I476" s="38"/>
      <c r="J476" s="38"/>
      <c r="K476" s="38"/>
      <c r="L476" s="38"/>
      <c r="M476" s="40"/>
      <c r="N476" s="38"/>
      <c r="O476" s="38"/>
      <c r="P476" s="38"/>
      <c r="Q476" s="38"/>
      <c r="R476" s="38"/>
      <c r="S476" s="38"/>
      <c r="T476" s="38"/>
      <c r="U476" s="38"/>
      <c r="V476" s="38"/>
      <c r="W476" s="38"/>
      <c r="X476" s="38"/>
      <c r="Y476" s="38"/>
      <c r="Z476" s="38"/>
      <c r="AA476" s="38"/>
      <c r="AB476" s="38"/>
      <c r="AC476" s="81"/>
      <c r="AD476" s="38"/>
      <c r="AE476" s="38"/>
      <c r="AF476" s="38"/>
      <c r="AG476" s="38"/>
      <c r="AH476" s="38"/>
      <c r="AI476" s="38"/>
    </row>
    <row r="477" spans="1:35" ht="15.75" customHeight="1">
      <c r="A477" s="38"/>
      <c r="B477" s="38"/>
      <c r="C477" s="38"/>
      <c r="D477" s="80"/>
      <c r="E477" s="39"/>
      <c r="F477" s="38"/>
      <c r="G477" s="38"/>
      <c r="H477" s="39"/>
      <c r="I477" s="38"/>
      <c r="J477" s="38"/>
      <c r="K477" s="38"/>
      <c r="L477" s="38"/>
      <c r="M477" s="40"/>
      <c r="N477" s="38"/>
      <c r="O477" s="38"/>
      <c r="P477" s="38"/>
      <c r="Q477" s="38"/>
      <c r="R477" s="38"/>
      <c r="S477" s="38"/>
      <c r="T477" s="38"/>
      <c r="U477" s="38"/>
      <c r="V477" s="38"/>
      <c r="W477" s="38"/>
      <c r="X477" s="38"/>
      <c r="Y477" s="38"/>
      <c r="Z477" s="38"/>
      <c r="AA477" s="38"/>
      <c r="AB477" s="38"/>
      <c r="AC477" s="81"/>
      <c r="AD477" s="38"/>
      <c r="AE477" s="38"/>
      <c r="AF477" s="38"/>
      <c r="AG477" s="38"/>
      <c r="AH477" s="38"/>
      <c r="AI477" s="38"/>
    </row>
    <row r="478" spans="1:35" ht="15.75" customHeight="1">
      <c r="A478" s="38"/>
      <c r="B478" s="38"/>
      <c r="C478" s="38"/>
      <c r="D478" s="80"/>
      <c r="E478" s="39"/>
      <c r="F478" s="38"/>
      <c r="G478" s="38"/>
      <c r="H478" s="39"/>
      <c r="I478" s="38"/>
      <c r="J478" s="38"/>
      <c r="K478" s="38"/>
      <c r="L478" s="38"/>
      <c r="M478" s="40"/>
      <c r="N478" s="38"/>
      <c r="O478" s="38"/>
      <c r="P478" s="38"/>
      <c r="Q478" s="38"/>
      <c r="R478" s="38"/>
      <c r="S478" s="38"/>
      <c r="T478" s="38"/>
      <c r="U478" s="38"/>
      <c r="V478" s="38"/>
      <c r="W478" s="38"/>
      <c r="X478" s="38"/>
      <c r="Y478" s="38"/>
      <c r="Z478" s="38"/>
      <c r="AA478" s="38"/>
      <c r="AB478" s="38"/>
      <c r="AC478" s="81"/>
      <c r="AD478" s="38"/>
      <c r="AE478" s="38"/>
      <c r="AF478" s="38"/>
      <c r="AG478" s="38"/>
      <c r="AH478" s="38"/>
      <c r="AI478" s="38"/>
    </row>
    <row r="479" spans="1:35" ht="15.75" customHeight="1">
      <c r="A479" s="38"/>
      <c r="B479" s="38"/>
      <c r="C479" s="38"/>
      <c r="D479" s="80"/>
      <c r="E479" s="39"/>
      <c r="F479" s="38"/>
      <c r="G479" s="38"/>
      <c r="H479" s="39"/>
      <c r="I479" s="38"/>
      <c r="J479" s="38"/>
      <c r="K479" s="38"/>
      <c r="L479" s="38"/>
      <c r="M479" s="40"/>
      <c r="N479" s="38"/>
      <c r="O479" s="38"/>
      <c r="P479" s="38"/>
      <c r="Q479" s="38"/>
      <c r="R479" s="38"/>
      <c r="S479" s="38"/>
      <c r="T479" s="38"/>
      <c r="U479" s="38"/>
      <c r="V479" s="38"/>
      <c r="W479" s="38"/>
      <c r="X479" s="38"/>
      <c r="Y479" s="38"/>
      <c r="Z479" s="38"/>
      <c r="AA479" s="38"/>
      <c r="AB479" s="38"/>
      <c r="AC479" s="81"/>
      <c r="AD479" s="38"/>
      <c r="AE479" s="38"/>
      <c r="AF479" s="38"/>
      <c r="AG479" s="38"/>
      <c r="AH479" s="38"/>
      <c r="AI479" s="38"/>
    </row>
    <row r="480" spans="1:35" ht="15.75" customHeight="1">
      <c r="A480" s="38"/>
      <c r="B480" s="38"/>
      <c r="C480" s="38"/>
      <c r="D480" s="80"/>
      <c r="E480" s="39"/>
      <c r="F480" s="38"/>
      <c r="G480" s="38"/>
      <c r="H480" s="39"/>
      <c r="I480" s="38"/>
      <c r="J480" s="38"/>
      <c r="K480" s="38"/>
      <c r="L480" s="38"/>
      <c r="M480" s="40"/>
      <c r="N480" s="38"/>
      <c r="O480" s="38"/>
      <c r="P480" s="38"/>
      <c r="Q480" s="38"/>
      <c r="R480" s="38"/>
      <c r="S480" s="38"/>
      <c r="T480" s="38"/>
      <c r="U480" s="38"/>
      <c r="V480" s="38"/>
      <c r="W480" s="38"/>
      <c r="X480" s="38"/>
      <c r="Y480" s="38"/>
      <c r="Z480" s="38"/>
      <c r="AA480" s="38"/>
      <c r="AB480" s="38"/>
      <c r="AC480" s="81"/>
      <c r="AD480" s="38"/>
      <c r="AE480" s="38"/>
      <c r="AF480" s="38"/>
      <c r="AG480" s="38"/>
      <c r="AH480" s="38"/>
      <c r="AI480" s="38"/>
    </row>
    <row r="481" spans="1:35" ht="15.75" customHeight="1">
      <c r="A481" s="38"/>
      <c r="B481" s="38"/>
      <c r="C481" s="38"/>
      <c r="D481" s="80"/>
      <c r="E481" s="39"/>
      <c r="F481" s="38"/>
      <c r="G481" s="38"/>
      <c r="H481" s="39"/>
      <c r="I481" s="38"/>
      <c r="J481" s="38"/>
      <c r="K481" s="38"/>
      <c r="L481" s="38"/>
      <c r="M481" s="40"/>
      <c r="N481" s="38"/>
      <c r="O481" s="38"/>
      <c r="P481" s="38"/>
      <c r="Q481" s="38"/>
      <c r="R481" s="38"/>
      <c r="S481" s="38"/>
      <c r="T481" s="38"/>
      <c r="U481" s="38"/>
      <c r="V481" s="38"/>
      <c r="W481" s="38"/>
      <c r="X481" s="38"/>
      <c r="Y481" s="38"/>
      <c r="Z481" s="38"/>
      <c r="AA481" s="38"/>
      <c r="AB481" s="38"/>
      <c r="AC481" s="81"/>
      <c r="AD481" s="38"/>
      <c r="AE481" s="38"/>
      <c r="AF481" s="38"/>
      <c r="AG481" s="38"/>
      <c r="AH481" s="38"/>
      <c r="AI481" s="38"/>
    </row>
    <row r="482" spans="1:35" ht="15.75" customHeight="1">
      <c r="A482" s="38"/>
      <c r="B482" s="38"/>
      <c r="C482" s="38"/>
      <c r="D482" s="80"/>
      <c r="E482" s="39"/>
      <c r="F482" s="38"/>
      <c r="G482" s="38"/>
      <c r="H482" s="39"/>
      <c r="I482" s="38"/>
      <c r="J482" s="38"/>
      <c r="K482" s="38"/>
      <c r="L482" s="38"/>
      <c r="M482" s="40"/>
      <c r="N482" s="38"/>
      <c r="O482" s="38"/>
      <c r="P482" s="38"/>
      <c r="Q482" s="38"/>
      <c r="R482" s="38"/>
      <c r="S482" s="38"/>
      <c r="T482" s="38"/>
      <c r="U482" s="38"/>
      <c r="V482" s="38"/>
      <c r="W482" s="38"/>
      <c r="X482" s="38"/>
      <c r="Y482" s="38"/>
      <c r="Z482" s="38"/>
      <c r="AA482" s="38"/>
      <c r="AB482" s="38"/>
      <c r="AC482" s="81"/>
      <c r="AD482" s="38"/>
      <c r="AE482" s="38"/>
      <c r="AF482" s="38"/>
      <c r="AG482" s="38"/>
      <c r="AH482" s="38"/>
      <c r="AI482" s="38"/>
    </row>
    <row r="483" spans="1:35" ht="15.75" customHeight="1">
      <c r="A483" s="38"/>
      <c r="B483" s="38"/>
      <c r="C483" s="38"/>
      <c r="D483" s="80"/>
      <c r="E483" s="39"/>
      <c r="F483" s="38"/>
      <c r="G483" s="38"/>
      <c r="H483" s="39"/>
      <c r="I483" s="38"/>
      <c r="J483" s="38"/>
      <c r="K483" s="38"/>
      <c r="L483" s="38"/>
      <c r="M483" s="40"/>
      <c r="N483" s="38"/>
      <c r="O483" s="38"/>
      <c r="P483" s="38"/>
      <c r="Q483" s="38"/>
      <c r="R483" s="38"/>
      <c r="S483" s="38"/>
      <c r="T483" s="38"/>
      <c r="U483" s="38"/>
      <c r="V483" s="38"/>
      <c r="W483" s="38"/>
      <c r="X483" s="38"/>
      <c r="Y483" s="38"/>
      <c r="Z483" s="38"/>
      <c r="AA483" s="38"/>
      <c r="AB483" s="38"/>
      <c r="AC483" s="81"/>
      <c r="AD483" s="38"/>
      <c r="AE483" s="38"/>
      <c r="AF483" s="38"/>
      <c r="AG483" s="38"/>
      <c r="AH483" s="38"/>
      <c r="AI483" s="38"/>
    </row>
    <row r="484" spans="1:35" ht="15.75" customHeight="1">
      <c r="A484" s="38"/>
      <c r="B484" s="38"/>
      <c r="C484" s="38"/>
      <c r="D484" s="80"/>
      <c r="E484" s="39"/>
      <c r="F484" s="38"/>
      <c r="G484" s="38"/>
      <c r="H484" s="39"/>
      <c r="I484" s="38"/>
      <c r="J484" s="38"/>
      <c r="K484" s="38"/>
      <c r="L484" s="38"/>
      <c r="M484" s="40"/>
      <c r="N484" s="38"/>
      <c r="O484" s="38"/>
      <c r="P484" s="38"/>
      <c r="Q484" s="38"/>
      <c r="R484" s="38"/>
      <c r="S484" s="38"/>
      <c r="T484" s="38"/>
      <c r="U484" s="38"/>
      <c r="V484" s="38"/>
      <c r="W484" s="38"/>
      <c r="X484" s="38"/>
      <c r="Y484" s="38"/>
      <c r="Z484" s="38"/>
      <c r="AA484" s="38"/>
      <c r="AB484" s="38"/>
      <c r="AC484" s="81"/>
      <c r="AD484" s="38"/>
      <c r="AE484" s="38"/>
      <c r="AF484" s="38"/>
      <c r="AG484" s="38"/>
      <c r="AH484" s="38"/>
      <c r="AI484" s="38"/>
    </row>
    <row r="485" spans="1:35" ht="15.75" customHeight="1">
      <c r="A485" s="38"/>
      <c r="B485" s="38"/>
      <c r="C485" s="38"/>
      <c r="D485" s="80"/>
      <c r="E485" s="39"/>
      <c r="F485" s="38"/>
      <c r="G485" s="38"/>
      <c r="H485" s="39"/>
      <c r="I485" s="38"/>
      <c r="J485" s="38"/>
      <c r="K485" s="38"/>
      <c r="L485" s="38"/>
      <c r="M485" s="40"/>
      <c r="N485" s="38"/>
      <c r="O485" s="38"/>
      <c r="P485" s="38"/>
      <c r="Q485" s="38"/>
      <c r="R485" s="38"/>
      <c r="S485" s="38"/>
      <c r="T485" s="38"/>
      <c r="U485" s="38"/>
      <c r="V485" s="38"/>
      <c r="W485" s="38"/>
      <c r="X485" s="38"/>
      <c r="Y485" s="38"/>
      <c r="Z485" s="38"/>
      <c r="AA485" s="38"/>
      <c r="AB485" s="38"/>
      <c r="AC485" s="81"/>
      <c r="AD485" s="38"/>
      <c r="AE485" s="38"/>
      <c r="AF485" s="38"/>
      <c r="AG485" s="38"/>
      <c r="AH485" s="38"/>
      <c r="AI485" s="38"/>
    </row>
    <row r="486" spans="1:35" ht="15.75" customHeight="1">
      <c r="A486" s="38"/>
      <c r="B486" s="38"/>
      <c r="C486" s="38"/>
      <c r="D486" s="80"/>
      <c r="E486" s="39"/>
      <c r="F486" s="38"/>
      <c r="G486" s="38"/>
      <c r="H486" s="39"/>
      <c r="I486" s="38"/>
      <c r="J486" s="38"/>
      <c r="K486" s="38"/>
      <c r="L486" s="38"/>
      <c r="M486" s="40"/>
      <c r="N486" s="38"/>
      <c r="O486" s="38"/>
      <c r="P486" s="38"/>
      <c r="Q486" s="38"/>
      <c r="R486" s="38"/>
      <c r="S486" s="38"/>
      <c r="T486" s="38"/>
      <c r="U486" s="38"/>
      <c r="V486" s="38"/>
      <c r="W486" s="38"/>
      <c r="X486" s="38"/>
      <c r="Y486" s="38"/>
      <c r="Z486" s="38"/>
      <c r="AA486" s="38"/>
      <c r="AB486" s="38"/>
      <c r="AC486" s="81"/>
      <c r="AD486" s="38"/>
      <c r="AE486" s="38"/>
      <c r="AF486" s="38"/>
      <c r="AG486" s="38"/>
      <c r="AH486" s="38"/>
      <c r="AI486" s="38"/>
    </row>
    <row r="487" spans="1:35" ht="15.75" customHeight="1">
      <c r="A487" s="38"/>
      <c r="B487" s="38"/>
      <c r="C487" s="38"/>
      <c r="D487" s="80"/>
      <c r="E487" s="39"/>
      <c r="F487" s="38"/>
      <c r="G487" s="38"/>
      <c r="H487" s="39"/>
      <c r="I487" s="38"/>
      <c r="J487" s="38"/>
      <c r="K487" s="38"/>
      <c r="L487" s="38"/>
      <c r="M487" s="40"/>
      <c r="N487" s="38"/>
      <c r="O487" s="38"/>
      <c r="P487" s="38"/>
      <c r="Q487" s="38"/>
      <c r="R487" s="38"/>
      <c r="S487" s="38"/>
      <c r="T487" s="38"/>
      <c r="U487" s="38"/>
      <c r="V487" s="38"/>
      <c r="W487" s="38"/>
      <c r="X487" s="38"/>
      <c r="Y487" s="38"/>
      <c r="Z487" s="38"/>
      <c r="AA487" s="38"/>
      <c r="AB487" s="38"/>
      <c r="AC487" s="81"/>
      <c r="AD487" s="38"/>
      <c r="AE487" s="38"/>
      <c r="AF487" s="38"/>
      <c r="AG487" s="38"/>
      <c r="AH487" s="38"/>
      <c r="AI487" s="38"/>
    </row>
    <row r="488" spans="1:35" ht="15.75" customHeight="1">
      <c r="A488" s="38"/>
      <c r="B488" s="38"/>
      <c r="C488" s="38"/>
      <c r="D488" s="80"/>
      <c r="E488" s="39"/>
      <c r="F488" s="38"/>
      <c r="G488" s="38"/>
      <c r="H488" s="39"/>
      <c r="I488" s="38"/>
      <c r="J488" s="38"/>
      <c r="K488" s="38"/>
      <c r="L488" s="38"/>
      <c r="M488" s="40"/>
      <c r="N488" s="38"/>
      <c r="O488" s="38"/>
      <c r="P488" s="38"/>
      <c r="Q488" s="38"/>
      <c r="R488" s="38"/>
      <c r="S488" s="38"/>
      <c r="T488" s="38"/>
      <c r="U488" s="38"/>
      <c r="V488" s="38"/>
      <c r="W488" s="38"/>
      <c r="X488" s="38"/>
      <c r="Y488" s="38"/>
      <c r="Z488" s="38"/>
      <c r="AA488" s="38"/>
      <c r="AB488" s="38"/>
      <c r="AC488" s="81"/>
      <c r="AD488" s="38"/>
      <c r="AE488" s="38"/>
      <c r="AF488" s="38"/>
      <c r="AG488" s="38"/>
      <c r="AH488" s="38"/>
      <c r="AI488" s="38"/>
    </row>
    <row r="489" spans="1:35" ht="15.75" customHeight="1">
      <c r="A489" s="38"/>
      <c r="B489" s="38"/>
      <c r="C489" s="38"/>
      <c r="D489" s="80"/>
      <c r="E489" s="39"/>
      <c r="F489" s="38"/>
      <c r="G489" s="38"/>
      <c r="H489" s="39"/>
      <c r="I489" s="38"/>
      <c r="J489" s="38"/>
      <c r="K489" s="38"/>
      <c r="L489" s="38"/>
      <c r="M489" s="40"/>
      <c r="N489" s="38"/>
      <c r="O489" s="38"/>
      <c r="P489" s="38"/>
      <c r="Q489" s="38"/>
      <c r="R489" s="38"/>
      <c r="S489" s="38"/>
      <c r="T489" s="38"/>
      <c r="U489" s="38"/>
      <c r="V489" s="38"/>
      <c r="W489" s="38"/>
      <c r="X489" s="38"/>
      <c r="Y489" s="38"/>
      <c r="Z489" s="38"/>
      <c r="AA489" s="38"/>
      <c r="AB489" s="38"/>
      <c r="AC489" s="81"/>
      <c r="AD489" s="38"/>
      <c r="AE489" s="38"/>
      <c r="AF489" s="38"/>
      <c r="AG489" s="38"/>
      <c r="AH489" s="38"/>
      <c r="AI489" s="38"/>
    </row>
    <row r="490" spans="1:35" ht="15.75" customHeight="1">
      <c r="A490" s="38"/>
      <c r="B490" s="38"/>
      <c r="C490" s="38"/>
      <c r="D490" s="80"/>
      <c r="E490" s="39"/>
      <c r="F490" s="38"/>
      <c r="G490" s="38"/>
      <c r="H490" s="39"/>
      <c r="I490" s="38"/>
      <c r="J490" s="38"/>
      <c r="K490" s="38"/>
      <c r="L490" s="38"/>
      <c r="M490" s="40"/>
      <c r="N490" s="38"/>
      <c r="O490" s="38"/>
      <c r="P490" s="38"/>
      <c r="Q490" s="38"/>
      <c r="R490" s="38"/>
      <c r="S490" s="38"/>
      <c r="T490" s="38"/>
      <c r="U490" s="38"/>
      <c r="V490" s="38"/>
      <c r="W490" s="38"/>
      <c r="X490" s="38"/>
      <c r="Y490" s="38"/>
      <c r="Z490" s="38"/>
      <c r="AA490" s="38"/>
      <c r="AB490" s="38"/>
      <c r="AC490" s="81"/>
      <c r="AD490" s="38"/>
      <c r="AE490" s="38"/>
      <c r="AF490" s="38"/>
      <c r="AG490" s="38"/>
      <c r="AH490" s="38"/>
      <c r="AI490" s="38"/>
    </row>
    <row r="491" spans="1:35" ht="15.75" customHeight="1">
      <c r="A491" s="38"/>
      <c r="B491" s="38"/>
      <c r="C491" s="38"/>
      <c r="D491" s="80"/>
      <c r="E491" s="39"/>
      <c r="F491" s="38"/>
      <c r="G491" s="38"/>
      <c r="H491" s="39"/>
      <c r="I491" s="38"/>
      <c r="J491" s="38"/>
      <c r="K491" s="38"/>
      <c r="L491" s="38"/>
      <c r="M491" s="40"/>
      <c r="N491" s="38"/>
      <c r="O491" s="38"/>
      <c r="P491" s="38"/>
      <c r="Q491" s="38"/>
      <c r="R491" s="38"/>
      <c r="S491" s="38"/>
      <c r="T491" s="38"/>
      <c r="U491" s="38"/>
      <c r="V491" s="38"/>
      <c r="W491" s="38"/>
      <c r="X491" s="38"/>
      <c r="Y491" s="38"/>
      <c r="Z491" s="38"/>
      <c r="AA491" s="38"/>
      <c r="AB491" s="38"/>
      <c r="AC491" s="81"/>
      <c r="AD491" s="38"/>
      <c r="AE491" s="38"/>
      <c r="AF491" s="38"/>
      <c r="AG491" s="38"/>
      <c r="AH491" s="38"/>
      <c r="AI491" s="38"/>
    </row>
    <row r="492" spans="1:35" ht="15.75" customHeight="1">
      <c r="A492" s="38"/>
      <c r="B492" s="38"/>
      <c r="C492" s="38"/>
      <c r="D492" s="80"/>
      <c r="E492" s="39"/>
      <c r="F492" s="38"/>
      <c r="G492" s="38"/>
      <c r="H492" s="39"/>
      <c r="I492" s="38"/>
      <c r="J492" s="38"/>
      <c r="K492" s="38"/>
      <c r="L492" s="38"/>
      <c r="M492" s="40"/>
      <c r="N492" s="38"/>
      <c r="O492" s="38"/>
      <c r="P492" s="38"/>
      <c r="Q492" s="38"/>
      <c r="R492" s="38"/>
      <c r="S492" s="38"/>
      <c r="T492" s="38"/>
      <c r="U492" s="38"/>
      <c r="V492" s="38"/>
      <c r="W492" s="38"/>
      <c r="X492" s="38"/>
      <c r="Y492" s="38"/>
      <c r="Z492" s="38"/>
      <c r="AA492" s="38"/>
      <c r="AB492" s="38"/>
      <c r="AC492" s="81"/>
      <c r="AD492" s="38"/>
      <c r="AE492" s="38"/>
      <c r="AF492" s="38"/>
      <c r="AG492" s="38"/>
      <c r="AH492" s="38"/>
      <c r="AI492" s="38"/>
    </row>
    <row r="493" spans="1:35" ht="15.75" customHeight="1">
      <c r="A493" s="38"/>
      <c r="B493" s="38"/>
      <c r="C493" s="38"/>
      <c r="D493" s="80"/>
      <c r="E493" s="39"/>
      <c r="F493" s="38"/>
      <c r="G493" s="38"/>
      <c r="H493" s="39"/>
      <c r="I493" s="38"/>
      <c r="J493" s="38"/>
      <c r="K493" s="38"/>
      <c r="L493" s="38"/>
      <c r="M493" s="40"/>
      <c r="N493" s="38"/>
      <c r="O493" s="38"/>
      <c r="P493" s="38"/>
      <c r="Q493" s="38"/>
      <c r="R493" s="38"/>
      <c r="S493" s="38"/>
      <c r="T493" s="38"/>
      <c r="U493" s="38"/>
      <c r="V493" s="38"/>
      <c r="W493" s="38"/>
      <c r="X493" s="38"/>
      <c r="Y493" s="38"/>
      <c r="Z493" s="38"/>
      <c r="AA493" s="38"/>
      <c r="AB493" s="38"/>
      <c r="AC493" s="81"/>
      <c r="AD493" s="38"/>
      <c r="AE493" s="38"/>
      <c r="AF493" s="38"/>
      <c r="AG493" s="38"/>
      <c r="AH493" s="38"/>
      <c r="AI493" s="38"/>
    </row>
    <row r="494" spans="1:35" ht="15.75" customHeight="1">
      <c r="A494" s="38"/>
      <c r="B494" s="38"/>
      <c r="C494" s="38"/>
      <c r="D494" s="80"/>
      <c r="E494" s="39"/>
      <c r="F494" s="38"/>
      <c r="G494" s="38"/>
      <c r="H494" s="39"/>
      <c r="I494" s="38"/>
      <c r="J494" s="38"/>
      <c r="K494" s="38"/>
      <c r="L494" s="38"/>
      <c r="M494" s="40"/>
      <c r="N494" s="38"/>
      <c r="O494" s="38"/>
      <c r="P494" s="38"/>
      <c r="Q494" s="38"/>
      <c r="R494" s="38"/>
      <c r="S494" s="38"/>
      <c r="T494" s="38"/>
      <c r="U494" s="38"/>
      <c r="V494" s="38"/>
      <c r="W494" s="38"/>
      <c r="X494" s="38"/>
      <c r="Y494" s="38"/>
      <c r="Z494" s="38"/>
      <c r="AA494" s="38"/>
      <c r="AB494" s="38"/>
      <c r="AC494" s="81"/>
      <c r="AD494" s="38"/>
      <c r="AE494" s="38"/>
      <c r="AF494" s="38"/>
      <c r="AG494" s="38"/>
      <c r="AH494" s="38"/>
      <c r="AI494" s="38"/>
    </row>
    <row r="495" spans="1:35" ht="15.75" customHeight="1">
      <c r="A495" s="38"/>
      <c r="B495" s="38"/>
      <c r="C495" s="38"/>
      <c r="D495" s="80"/>
      <c r="E495" s="39"/>
      <c r="F495" s="38"/>
      <c r="G495" s="38"/>
      <c r="H495" s="39"/>
      <c r="I495" s="38"/>
      <c r="J495" s="38"/>
      <c r="K495" s="38"/>
      <c r="L495" s="38"/>
      <c r="M495" s="40"/>
      <c r="N495" s="38"/>
      <c r="O495" s="38"/>
      <c r="P495" s="38"/>
      <c r="Q495" s="38"/>
      <c r="R495" s="38"/>
      <c r="S495" s="38"/>
      <c r="T495" s="38"/>
      <c r="U495" s="38"/>
      <c r="V495" s="38"/>
      <c r="W495" s="38"/>
      <c r="X495" s="38"/>
      <c r="Y495" s="38"/>
      <c r="Z495" s="38"/>
      <c r="AA495" s="38"/>
      <c r="AB495" s="38"/>
      <c r="AC495" s="81"/>
      <c r="AD495" s="38"/>
      <c r="AE495" s="38"/>
      <c r="AF495" s="38"/>
      <c r="AG495" s="38"/>
      <c r="AH495" s="38"/>
      <c r="AI495" s="38"/>
    </row>
    <row r="496" spans="1:35" ht="15.75" customHeight="1">
      <c r="A496" s="38"/>
      <c r="B496" s="38"/>
      <c r="C496" s="38"/>
      <c r="D496" s="80"/>
      <c r="E496" s="39"/>
      <c r="F496" s="38"/>
      <c r="G496" s="38"/>
      <c r="H496" s="39"/>
      <c r="I496" s="38"/>
      <c r="J496" s="38"/>
      <c r="K496" s="38"/>
      <c r="L496" s="38"/>
      <c r="M496" s="40"/>
      <c r="N496" s="38"/>
      <c r="O496" s="38"/>
      <c r="P496" s="38"/>
      <c r="Q496" s="38"/>
      <c r="R496" s="38"/>
      <c r="S496" s="38"/>
      <c r="T496" s="38"/>
      <c r="U496" s="38"/>
      <c r="V496" s="38"/>
      <c r="W496" s="38"/>
      <c r="X496" s="38"/>
      <c r="Y496" s="38"/>
      <c r="Z496" s="38"/>
      <c r="AA496" s="38"/>
      <c r="AB496" s="38"/>
      <c r="AC496" s="81"/>
      <c r="AD496" s="38"/>
      <c r="AE496" s="38"/>
      <c r="AF496" s="38"/>
      <c r="AG496" s="38"/>
      <c r="AH496" s="38"/>
      <c r="AI496" s="38"/>
    </row>
    <row r="497" spans="1:35" ht="15.75" customHeight="1">
      <c r="A497" s="38"/>
      <c r="B497" s="38"/>
      <c r="C497" s="38"/>
      <c r="D497" s="80"/>
      <c r="E497" s="39"/>
      <c r="F497" s="38"/>
      <c r="G497" s="38"/>
      <c r="H497" s="39"/>
      <c r="I497" s="38"/>
      <c r="J497" s="38"/>
      <c r="K497" s="38"/>
      <c r="L497" s="38"/>
      <c r="M497" s="40"/>
      <c r="N497" s="38"/>
      <c r="O497" s="38"/>
      <c r="P497" s="38"/>
      <c r="Q497" s="38"/>
      <c r="R497" s="38"/>
      <c r="S497" s="38"/>
      <c r="T497" s="38"/>
      <c r="U497" s="38"/>
      <c r="V497" s="38"/>
      <c r="W497" s="38"/>
      <c r="X497" s="38"/>
      <c r="Y497" s="38"/>
      <c r="Z497" s="38"/>
      <c r="AA497" s="38"/>
      <c r="AB497" s="38"/>
      <c r="AC497" s="81"/>
      <c r="AD497" s="38"/>
      <c r="AE497" s="38"/>
      <c r="AF497" s="38"/>
      <c r="AG497" s="38"/>
      <c r="AH497" s="38"/>
      <c r="AI497" s="38"/>
    </row>
    <row r="498" spans="1:35" ht="15.75" customHeight="1">
      <c r="A498" s="38"/>
      <c r="B498" s="38"/>
      <c r="C498" s="38"/>
      <c r="D498" s="80"/>
      <c r="E498" s="39"/>
      <c r="F498" s="38"/>
      <c r="G498" s="38"/>
      <c r="H498" s="39"/>
      <c r="I498" s="38"/>
      <c r="J498" s="38"/>
      <c r="K498" s="38"/>
      <c r="L498" s="38"/>
      <c r="M498" s="40"/>
      <c r="N498" s="38"/>
      <c r="O498" s="38"/>
      <c r="P498" s="38"/>
      <c r="Q498" s="38"/>
      <c r="R498" s="38"/>
      <c r="S498" s="38"/>
      <c r="T498" s="38"/>
      <c r="U498" s="38"/>
      <c r="V498" s="38"/>
      <c r="W498" s="38"/>
      <c r="X498" s="38"/>
      <c r="Y498" s="38"/>
      <c r="Z498" s="38"/>
      <c r="AA498" s="38"/>
      <c r="AB498" s="38"/>
      <c r="AC498" s="81"/>
      <c r="AD498" s="38"/>
      <c r="AE498" s="38"/>
      <c r="AF498" s="38"/>
      <c r="AG498" s="38"/>
      <c r="AH498" s="38"/>
      <c r="AI498" s="38"/>
    </row>
    <row r="499" spans="1:35" ht="15.75" customHeight="1">
      <c r="A499" s="38"/>
      <c r="B499" s="38"/>
      <c r="C499" s="38"/>
      <c r="D499" s="80"/>
      <c r="E499" s="39"/>
      <c r="F499" s="38"/>
      <c r="G499" s="38"/>
      <c r="H499" s="39"/>
      <c r="I499" s="38"/>
      <c r="J499" s="38"/>
      <c r="K499" s="38"/>
      <c r="L499" s="38"/>
      <c r="M499" s="40"/>
      <c r="N499" s="38"/>
      <c r="O499" s="38"/>
      <c r="P499" s="38"/>
      <c r="Q499" s="38"/>
      <c r="R499" s="38"/>
      <c r="S499" s="38"/>
      <c r="T499" s="38"/>
      <c r="U499" s="38"/>
      <c r="V499" s="38"/>
      <c r="W499" s="38"/>
      <c r="X499" s="38"/>
      <c r="Y499" s="38"/>
      <c r="Z499" s="38"/>
      <c r="AA499" s="38"/>
      <c r="AB499" s="38"/>
      <c r="AC499" s="81"/>
      <c r="AD499" s="38"/>
      <c r="AE499" s="38"/>
      <c r="AF499" s="38"/>
      <c r="AG499" s="38"/>
      <c r="AH499" s="38"/>
      <c r="AI499" s="38"/>
    </row>
    <row r="500" spans="1:35" ht="15.75" customHeight="1">
      <c r="A500" s="38"/>
      <c r="B500" s="38"/>
      <c r="C500" s="38"/>
      <c r="D500" s="80"/>
      <c r="E500" s="39"/>
      <c r="F500" s="38"/>
      <c r="G500" s="38"/>
      <c r="H500" s="39"/>
      <c r="I500" s="38"/>
      <c r="J500" s="38"/>
      <c r="K500" s="38"/>
      <c r="L500" s="38"/>
      <c r="M500" s="40"/>
      <c r="N500" s="38"/>
      <c r="O500" s="38"/>
      <c r="P500" s="38"/>
      <c r="Q500" s="38"/>
      <c r="R500" s="38"/>
      <c r="S500" s="38"/>
      <c r="T500" s="38"/>
      <c r="U500" s="38"/>
      <c r="V500" s="38"/>
      <c r="W500" s="38"/>
      <c r="X500" s="38"/>
      <c r="Y500" s="38"/>
      <c r="Z500" s="38"/>
      <c r="AA500" s="38"/>
      <c r="AB500" s="38"/>
      <c r="AC500" s="81"/>
      <c r="AD500" s="38"/>
      <c r="AE500" s="38"/>
      <c r="AF500" s="38"/>
      <c r="AG500" s="38"/>
      <c r="AH500" s="38"/>
      <c r="AI500" s="38"/>
    </row>
    <row r="501" spans="1:35" ht="15.75" customHeight="1">
      <c r="A501" s="38"/>
      <c r="B501" s="38"/>
      <c r="C501" s="38"/>
      <c r="D501" s="80"/>
      <c r="E501" s="39"/>
      <c r="F501" s="38"/>
      <c r="G501" s="38"/>
      <c r="H501" s="39"/>
      <c r="I501" s="38"/>
      <c r="J501" s="38"/>
      <c r="K501" s="38"/>
      <c r="L501" s="38"/>
      <c r="M501" s="40"/>
      <c r="N501" s="38"/>
      <c r="O501" s="38"/>
      <c r="P501" s="38"/>
      <c r="Q501" s="38"/>
      <c r="R501" s="38"/>
      <c r="S501" s="38"/>
      <c r="T501" s="38"/>
      <c r="U501" s="38"/>
      <c r="V501" s="38"/>
      <c r="W501" s="38"/>
      <c r="X501" s="38"/>
      <c r="Y501" s="38"/>
      <c r="Z501" s="38"/>
      <c r="AA501" s="38"/>
      <c r="AB501" s="38"/>
      <c r="AC501" s="81"/>
      <c r="AD501" s="38"/>
      <c r="AE501" s="38"/>
      <c r="AF501" s="38"/>
      <c r="AG501" s="38"/>
      <c r="AH501" s="38"/>
      <c r="AI501" s="38"/>
    </row>
    <row r="502" spans="1:35" ht="15.75" customHeight="1">
      <c r="A502" s="38"/>
      <c r="B502" s="38"/>
      <c r="C502" s="38"/>
      <c r="D502" s="80"/>
      <c r="E502" s="39"/>
      <c r="F502" s="38"/>
      <c r="G502" s="38"/>
      <c r="H502" s="39"/>
      <c r="I502" s="38"/>
      <c r="J502" s="38"/>
      <c r="K502" s="38"/>
      <c r="L502" s="38"/>
      <c r="M502" s="40"/>
      <c r="N502" s="38"/>
      <c r="O502" s="38"/>
      <c r="P502" s="38"/>
      <c r="Q502" s="38"/>
      <c r="R502" s="38"/>
      <c r="S502" s="38"/>
      <c r="T502" s="38"/>
      <c r="U502" s="38"/>
      <c r="V502" s="38"/>
      <c r="W502" s="38"/>
      <c r="X502" s="38"/>
      <c r="Y502" s="38"/>
      <c r="Z502" s="38"/>
      <c r="AA502" s="38"/>
      <c r="AB502" s="38"/>
      <c r="AC502" s="81"/>
      <c r="AD502" s="38"/>
      <c r="AE502" s="38"/>
      <c r="AF502" s="38"/>
      <c r="AG502" s="38"/>
      <c r="AH502" s="38"/>
      <c r="AI502" s="38"/>
    </row>
    <row r="503" spans="1:35" ht="15.75" customHeight="1">
      <c r="A503" s="38"/>
      <c r="B503" s="38"/>
      <c r="C503" s="38"/>
      <c r="D503" s="80"/>
      <c r="E503" s="39"/>
      <c r="F503" s="38"/>
      <c r="G503" s="38"/>
      <c r="H503" s="39"/>
      <c r="I503" s="38"/>
      <c r="J503" s="38"/>
      <c r="K503" s="38"/>
      <c r="L503" s="38"/>
      <c r="M503" s="40"/>
      <c r="N503" s="38"/>
      <c r="O503" s="38"/>
      <c r="P503" s="38"/>
      <c r="Q503" s="38"/>
      <c r="R503" s="38"/>
      <c r="S503" s="38"/>
      <c r="T503" s="38"/>
      <c r="U503" s="38"/>
      <c r="V503" s="38"/>
      <c r="W503" s="38"/>
      <c r="X503" s="38"/>
      <c r="Y503" s="38"/>
      <c r="Z503" s="38"/>
      <c r="AA503" s="38"/>
      <c r="AB503" s="38"/>
      <c r="AC503" s="81"/>
      <c r="AD503" s="38"/>
      <c r="AE503" s="38"/>
      <c r="AF503" s="38"/>
      <c r="AG503" s="38"/>
      <c r="AH503" s="38"/>
      <c r="AI503" s="38"/>
    </row>
    <row r="504" spans="1:35" ht="15.75" customHeight="1">
      <c r="A504" s="38"/>
      <c r="B504" s="38"/>
      <c r="C504" s="38"/>
      <c r="D504" s="80"/>
      <c r="E504" s="39"/>
      <c r="F504" s="38"/>
      <c r="G504" s="38"/>
      <c r="H504" s="39"/>
      <c r="I504" s="38"/>
      <c r="J504" s="38"/>
      <c r="K504" s="38"/>
      <c r="L504" s="38"/>
      <c r="M504" s="40"/>
      <c r="N504" s="38"/>
      <c r="O504" s="38"/>
      <c r="P504" s="38"/>
      <c r="Q504" s="38"/>
      <c r="R504" s="38"/>
      <c r="S504" s="38"/>
      <c r="T504" s="38"/>
      <c r="U504" s="38"/>
      <c r="V504" s="38"/>
      <c r="W504" s="38"/>
      <c r="X504" s="38"/>
      <c r="Y504" s="38"/>
      <c r="Z504" s="38"/>
      <c r="AA504" s="38"/>
      <c r="AB504" s="38"/>
      <c r="AC504" s="81"/>
      <c r="AD504" s="38"/>
      <c r="AE504" s="38"/>
      <c r="AF504" s="38"/>
      <c r="AG504" s="38"/>
      <c r="AH504" s="38"/>
      <c r="AI504" s="38"/>
    </row>
    <row r="505" spans="1:35" ht="15.75" customHeight="1">
      <c r="A505" s="38"/>
      <c r="B505" s="38"/>
      <c r="C505" s="38"/>
      <c r="D505" s="80"/>
      <c r="E505" s="39"/>
      <c r="F505" s="38"/>
      <c r="G505" s="38"/>
      <c r="H505" s="39"/>
      <c r="I505" s="38"/>
      <c r="J505" s="38"/>
      <c r="K505" s="38"/>
      <c r="L505" s="38"/>
      <c r="M505" s="40"/>
      <c r="N505" s="38"/>
      <c r="O505" s="38"/>
      <c r="P505" s="38"/>
      <c r="Q505" s="38"/>
      <c r="R505" s="38"/>
      <c r="S505" s="38"/>
      <c r="T505" s="38"/>
      <c r="U505" s="38"/>
      <c r="V505" s="38"/>
      <c r="W505" s="38"/>
      <c r="X505" s="38"/>
      <c r="Y505" s="38"/>
      <c r="Z505" s="38"/>
      <c r="AA505" s="38"/>
      <c r="AB505" s="38"/>
      <c r="AC505" s="81"/>
      <c r="AD505" s="38"/>
      <c r="AE505" s="38"/>
      <c r="AF505" s="38"/>
      <c r="AG505" s="38"/>
      <c r="AH505" s="38"/>
      <c r="AI505" s="38"/>
    </row>
    <row r="506" spans="1:35" ht="15.75" customHeight="1">
      <c r="A506" s="38"/>
      <c r="B506" s="38"/>
      <c r="C506" s="38"/>
      <c r="D506" s="80"/>
      <c r="E506" s="39"/>
      <c r="F506" s="38"/>
      <c r="G506" s="38"/>
      <c r="H506" s="39"/>
      <c r="I506" s="38"/>
      <c r="J506" s="38"/>
      <c r="K506" s="38"/>
      <c r="L506" s="38"/>
      <c r="M506" s="40"/>
      <c r="N506" s="38"/>
      <c r="O506" s="38"/>
      <c r="P506" s="38"/>
      <c r="Q506" s="38"/>
      <c r="R506" s="38"/>
      <c r="S506" s="38"/>
      <c r="T506" s="38"/>
      <c r="U506" s="38"/>
      <c r="V506" s="38"/>
      <c r="W506" s="38"/>
      <c r="X506" s="38"/>
      <c r="Y506" s="38"/>
      <c r="Z506" s="38"/>
      <c r="AA506" s="38"/>
      <c r="AB506" s="38"/>
      <c r="AC506" s="81"/>
      <c r="AD506" s="38"/>
      <c r="AE506" s="38"/>
      <c r="AF506" s="38"/>
      <c r="AG506" s="38"/>
      <c r="AH506" s="38"/>
      <c r="AI506" s="38"/>
    </row>
    <row r="507" spans="1:35" ht="15.75" customHeight="1">
      <c r="A507" s="38"/>
      <c r="B507" s="38"/>
      <c r="C507" s="38"/>
      <c r="D507" s="80"/>
      <c r="E507" s="39"/>
      <c r="F507" s="38"/>
      <c r="G507" s="38"/>
      <c r="H507" s="39"/>
      <c r="I507" s="38"/>
      <c r="J507" s="38"/>
      <c r="K507" s="38"/>
      <c r="L507" s="38"/>
      <c r="M507" s="40"/>
      <c r="N507" s="38"/>
      <c r="O507" s="38"/>
      <c r="P507" s="38"/>
      <c r="Q507" s="38"/>
      <c r="R507" s="38"/>
      <c r="S507" s="38"/>
      <c r="T507" s="38"/>
      <c r="U507" s="38"/>
      <c r="V507" s="38"/>
      <c r="W507" s="38"/>
      <c r="X507" s="38"/>
      <c r="Y507" s="38"/>
      <c r="Z507" s="38"/>
      <c r="AA507" s="38"/>
      <c r="AB507" s="38"/>
      <c r="AC507" s="81"/>
      <c r="AD507" s="38"/>
      <c r="AE507" s="38"/>
      <c r="AF507" s="38"/>
      <c r="AG507" s="38"/>
      <c r="AH507" s="38"/>
      <c r="AI507" s="38"/>
    </row>
    <row r="508" spans="1:35" ht="15.75" customHeight="1">
      <c r="A508" s="38"/>
      <c r="B508" s="38"/>
      <c r="C508" s="38"/>
      <c r="D508" s="80"/>
      <c r="E508" s="39"/>
      <c r="F508" s="38"/>
      <c r="G508" s="38"/>
      <c r="H508" s="39"/>
      <c r="I508" s="38"/>
      <c r="J508" s="38"/>
      <c r="K508" s="38"/>
      <c r="L508" s="38"/>
      <c r="M508" s="40"/>
      <c r="N508" s="38"/>
      <c r="O508" s="38"/>
      <c r="P508" s="38"/>
      <c r="Q508" s="38"/>
      <c r="R508" s="38"/>
      <c r="S508" s="38"/>
      <c r="T508" s="38"/>
      <c r="U508" s="38"/>
      <c r="V508" s="38"/>
      <c r="W508" s="38"/>
      <c r="X508" s="38"/>
      <c r="Y508" s="38"/>
      <c r="Z508" s="38"/>
      <c r="AA508" s="38"/>
      <c r="AB508" s="38"/>
      <c r="AC508" s="81"/>
      <c r="AD508" s="38"/>
      <c r="AE508" s="38"/>
      <c r="AF508" s="38"/>
      <c r="AG508" s="38"/>
      <c r="AH508" s="38"/>
      <c r="AI508" s="38"/>
    </row>
    <row r="509" spans="1:35" ht="15.75" customHeight="1">
      <c r="A509" s="38"/>
      <c r="B509" s="38"/>
      <c r="C509" s="38"/>
      <c r="D509" s="80"/>
      <c r="E509" s="39"/>
      <c r="F509" s="38"/>
      <c r="G509" s="38"/>
      <c r="H509" s="39"/>
      <c r="I509" s="38"/>
      <c r="J509" s="38"/>
      <c r="K509" s="38"/>
      <c r="L509" s="38"/>
      <c r="M509" s="40"/>
      <c r="N509" s="38"/>
      <c r="O509" s="38"/>
      <c r="P509" s="38"/>
      <c r="Q509" s="38"/>
      <c r="R509" s="38"/>
      <c r="S509" s="38"/>
      <c r="T509" s="38"/>
      <c r="U509" s="38"/>
      <c r="V509" s="38"/>
      <c r="W509" s="38"/>
      <c r="X509" s="38"/>
      <c r="Y509" s="38"/>
      <c r="Z509" s="38"/>
      <c r="AA509" s="38"/>
      <c r="AB509" s="38"/>
      <c r="AC509" s="81"/>
      <c r="AD509" s="38"/>
      <c r="AE509" s="38"/>
      <c r="AF509" s="38"/>
      <c r="AG509" s="38"/>
      <c r="AH509" s="38"/>
      <c r="AI509" s="38"/>
    </row>
    <row r="510" spans="1:35" ht="15.75" customHeight="1">
      <c r="A510" s="38"/>
      <c r="B510" s="38"/>
      <c r="C510" s="38"/>
      <c r="D510" s="80"/>
      <c r="E510" s="39"/>
      <c r="F510" s="38"/>
      <c r="G510" s="38"/>
      <c r="H510" s="39"/>
      <c r="I510" s="38"/>
      <c r="J510" s="38"/>
      <c r="K510" s="38"/>
      <c r="L510" s="38"/>
      <c r="M510" s="40"/>
      <c r="N510" s="38"/>
      <c r="O510" s="38"/>
      <c r="P510" s="38"/>
      <c r="Q510" s="38"/>
      <c r="R510" s="38"/>
      <c r="S510" s="38"/>
      <c r="T510" s="38"/>
      <c r="U510" s="38"/>
      <c r="V510" s="38"/>
      <c r="W510" s="38"/>
      <c r="X510" s="38"/>
      <c r="Y510" s="38"/>
      <c r="Z510" s="38"/>
      <c r="AA510" s="38"/>
      <c r="AB510" s="38"/>
      <c r="AC510" s="81"/>
      <c r="AD510" s="38"/>
      <c r="AE510" s="38"/>
      <c r="AF510" s="38"/>
      <c r="AG510" s="38"/>
      <c r="AH510" s="38"/>
      <c r="AI510" s="38"/>
    </row>
    <row r="511" spans="1:35" ht="15.75" customHeight="1">
      <c r="A511" s="38"/>
      <c r="B511" s="38"/>
      <c r="C511" s="38"/>
      <c r="D511" s="80"/>
      <c r="E511" s="39"/>
      <c r="F511" s="38"/>
      <c r="G511" s="38"/>
      <c r="H511" s="39"/>
      <c r="I511" s="38"/>
      <c r="J511" s="38"/>
      <c r="K511" s="38"/>
      <c r="L511" s="38"/>
      <c r="M511" s="40"/>
      <c r="N511" s="38"/>
      <c r="O511" s="38"/>
      <c r="P511" s="38"/>
      <c r="Q511" s="38"/>
      <c r="R511" s="38"/>
      <c r="S511" s="38"/>
      <c r="T511" s="38"/>
      <c r="U511" s="38"/>
      <c r="V511" s="38"/>
      <c r="W511" s="38"/>
      <c r="X511" s="38"/>
      <c r="Y511" s="38"/>
      <c r="Z511" s="38"/>
      <c r="AA511" s="38"/>
      <c r="AB511" s="38"/>
      <c r="AC511" s="81"/>
      <c r="AD511" s="38"/>
      <c r="AE511" s="38"/>
      <c r="AF511" s="38"/>
      <c r="AG511" s="38"/>
      <c r="AH511" s="38"/>
      <c r="AI511" s="38"/>
    </row>
    <row r="512" spans="1:35" ht="15.75" customHeight="1">
      <c r="A512" s="38"/>
      <c r="B512" s="38"/>
      <c r="C512" s="38"/>
      <c r="D512" s="80"/>
      <c r="E512" s="39"/>
      <c r="F512" s="38"/>
      <c r="G512" s="38"/>
      <c r="H512" s="39"/>
      <c r="I512" s="38"/>
      <c r="J512" s="38"/>
      <c r="K512" s="38"/>
      <c r="L512" s="38"/>
      <c r="M512" s="40"/>
      <c r="N512" s="38"/>
      <c r="O512" s="38"/>
      <c r="P512" s="38"/>
      <c r="Q512" s="38"/>
      <c r="R512" s="38"/>
      <c r="S512" s="38"/>
      <c r="T512" s="38"/>
      <c r="U512" s="38"/>
      <c r="V512" s="38"/>
      <c r="W512" s="38"/>
      <c r="X512" s="38"/>
      <c r="Y512" s="38"/>
      <c r="Z512" s="38"/>
      <c r="AA512" s="38"/>
      <c r="AB512" s="38"/>
      <c r="AC512" s="81"/>
      <c r="AD512" s="38"/>
      <c r="AE512" s="38"/>
      <c r="AF512" s="38"/>
      <c r="AG512" s="38"/>
      <c r="AH512" s="38"/>
      <c r="AI512" s="38"/>
    </row>
    <row r="513" spans="1:35" ht="15.75" customHeight="1">
      <c r="A513" s="38"/>
      <c r="B513" s="38"/>
      <c r="C513" s="38"/>
      <c r="D513" s="80"/>
      <c r="E513" s="39"/>
      <c r="F513" s="38"/>
      <c r="G513" s="38"/>
      <c r="H513" s="39"/>
      <c r="I513" s="38"/>
      <c r="J513" s="38"/>
      <c r="K513" s="38"/>
      <c r="L513" s="38"/>
      <c r="M513" s="40"/>
      <c r="N513" s="38"/>
      <c r="O513" s="38"/>
      <c r="P513" s="38"/>
      <c r="Q513" s="38"/>
      <c r="R513" s="38"/>
      <c r="S513" s="38"/>
      <c r="T513" s="38"/>
      <c r="U513" s="38"/>
      <c r="V513" s="38"/>
      <c r="W513" s="38"/>
      <c r="X513" s="38"/>
      <c r="Y513" s="38"/>
      <c r="Z513" s="38"/>
      <c r="AA513" s="38"/>
      <c r="AB513" s="38"/>
      <c r="AC513" s="81"/>
      <c r="AD513" s="38"/>
      <c r="AE513" s="38"/>
      <c r="AF513" s="38"/>
      <c r="AG513" s="38"/>
      <c r="AH513" s="38"/>
      <c r="AI513" s="38"/>
    </row>
    <row r="514" spans="1:35" ht="15.75" customHeight="1">
      <c r="A514" s="38"/>
      <c r="B514" s="38"/>
      <c r="C514" s="38"/>
      <c r="D514" s="80"/>
      <c r="E514" s="39"/>
      <c r="F514" s="38"/>
      <c r="G514" s="38"/>
      <c r="H514" s="39"/>
      <c r="I514" s="38"/>
      <c r="J514" s="38"/>
      <c r="K514" s="38"/>
      <c r="L514" s="38"/>
      <c r="M514" s="40"/>
      <c r="N514" s="38"/>
      <c r="O514" s="38"/>
      <c r="P514" s="38"/>
      <c r="Q514" s="38"/>
      <c r="R514" s="38"/>
      <c r="S514" s="38"/>
      <c r="T514" s="38"/>
      <c r="U514" s="38"/>
      <c r="V514" s="38"/>
      <c r="W514" s="38"/>
      <c r="X514" s="38"/>
      <c r="Y514" s="38"/>
      <c r="Z514" s="38"/>
      <c r="AA514" s="38"/>
      <c r="AB514" s="38"/>
      <c r="AC514" s="81"/>
      <c r="AD514" s="38"/>
      <c r="AE514" s="38"/>
      <c r="AF514" s="38"/>
      <c r="AG514" s="38"/>
      <c r="AH514" s="38"/>
      <c r="AI514" s="38"/>
    </row>
    <row r="515" spans="1:35" ht="15.75" customHeight="1">
      <c r="A515" s="38"/>
      <c r="B515" s="38"/>
      <c r="C515" s="38"/>
      <c r="D515" s="80"/>
      <c r="E515" s="39"/>
      <c r="F515" s="38"/>
      <c r="G515" s="38"/>
      <c r="H515" s="39"/>
      <c r="I515" s="38"/>
      <c r="J515" s="38"/>
      <c r="K515" s="38"/>
      <c r="L515" s="38"/>
      <c r="M515" s="40"/>
      <c r="N515" s="38"/>
      <c r="O515" s="38"/>
      <c r="P515" s="38"/>
      <c r="Q515" s="38"/>
      <c r="R515" s="38"/>
      <c r="S515" s="38"/>
      <c r="T515" s="38"/>
      <c r="U515" s="38"/>
      <c r="V515" s="38"/>
      <c r="W515" s="38"/>
      <c r="X515" s="38"/>
      <c r="Y515" s="38"/>
      <c r="Z515" s="38"/>
      <c r="AA515" s="38"/>
      <c r="AB515" s="38"/>
      <c r="AC515" s="81"/>
      <c r="AD515" s="38"/>
      <c r="AE515" s="38"/>
      <c r="AF515" s="38"/>
      <c r="AG515" s="38"/>
      <c r="AH515" s="38"/>
      <c r="AI515" s="38"/>
    </row>
    <row r="516" spans="1:35" ht="15.75" customHeight="1">
      <c r="A516" s="38"/>
      <c r="B516" s="38"/>
      <c r="C516" s="38"/>
      <c r="D516" s="80"/>
      <c r="E516" s="39"/>
      <c r="F516" s="38"/>
      <c r="G516" s="38"/>
      <c r="H516" s="39"/>
      <c r="I516" s="38"/>
      <c r="J516" s="38"/>
      <c r="K516" s="38"/>
      <c r="L516" s="38"/>
      <c r="M516" s="40"/>
      <c r="N516" s="38"/>
      <c r="O516" s="38"/>
      <c r="P516" s="38"/>
      <c r="Q516" s="38"/>
      <c r="R516" s="38"/>
      <c r="S516" s="38"/>
      <c r="T516" s="38"/>
      <c r="U516" s="38"/>
      <c r="V516" s="38"/>
      <c r="W516" s="38"/>
      <c r="X516" s="38"/>
      <c r="Y516" s="38"/>
      <c r="Z516" s="38"/>
      <c r="AA516" s="38"/>
      <c r="AB516" s="38"/>
      <c r="AC516" s="81"/>
      <c r="AD516" s="38"/>
      <c r="AE516" s="38"/>
      <c r="AF516" s="38"/>
      <c r="AG516" s="38"/>
      <c r="AH516" s="38"/>
      <c r="AI516" s="38"/>
    </row>
    <row r="517" spans="1:35" ht="15.75" customHeight="1">
      <c r="A517" s="38"/>
      <c r="B517" s="38"/>
      <c r="C517" s="38"/>
      <c r="D517" s="80"/>
      <c r="E517" s="39"/>
      <c r="F517" s="38"/>
      <c r="G517" s="38"/>
      <c r="H517" s="39"/>
      <c r="I517" s="38"/>
      <c r="J517" s="38"/>
      <c r="K517" s="38"/>
      <c r="L517" s="38"/>
      <c r="M517" s="40"/>
      <c r="N517" s="38"/>
      <c r="O517" s="38"/>
      <c r="P517" s="38"/>
      <c r="Q517" s="38"/>
      <c r="R517" s="38"/>
      <c r="S517" s="38"/>
      <c r="T517" s="38"/>
      <c r="U517" s="38"/>
      <c r="V517" s="38"/>
      <c r="W517" s="38"/>
      <c r="X517" s="38"/>
      <c r="Y517" s="38"/>
      <c r="Z517" s="38"/>
      <c r="AA517" s="38"/>
      <c r="AB517" s="38"/>
      <c r="AC517" s="81"/>
      <c r="AD517" s="38"/>
      <c r="AE517" s="38"/>
      <c r="AF517" s="38"/>
      <c r="AG517" s="38"/>
      <c r="AH517" s="38"/>
      <c r="AI517" s="38"/>
    </row>
    <row r="518" spans="1:35" ht="15.75" customHeight="1">
      <c r="A518" s="38"/>
      <c r="B518" s="38"/>
      <c r="C518" s="38"/>
      <c r="D518" s="80"/>
      <c r="E518" s="39"/>
      <c r="F518" s="38"/>
      <c r="G518" s="38"/>
      <c r="H518" s="39"/>
      <c r="I518" s="38"/>
      <c r="J518" s="38"/>
      <c r="K518" s="38"/>
      <c r="L518" s="38"/>
      <c r="M518" s="40"/>
      <c r="N518" s="38"/>
      <c r="O518" s="38"/>
      <c r="P518" s="38"/>
      <c r="Q518" s="38"/>
      <c r="R518" s="38"/>
      <c r="S518" s="38"/>
      <c r="T518" s="38"/>
      <c r="U518" s="38"/>
      <c r="V518" s="38"/>
      <c r="W518" s="38"/>
      <c r="X518" s="38"/>
      <c r="Y518" s="38"/>
      <c r="Z518" s="38"/>
      <c r="AA518" s="38"/>
      <c r="AB518" s="38"/>
      <c r="AC518" s="81"/>
      <c r="AD518" s="38"/>
      <c r="AE518" s="38"/>
      <c r="AF518" s="38"/>
      <c r="AG518" s="38"/>
      <c r="AH518" s="38"/>
      <c r="AI518" s="38"/>
    </row>
    <row r="519" spans="1:35" ht="15.75" customHeight="1">
      <c r="A519" s="38"/>
      <c r="B519" s="38"/>
      <c r="C519" s="38"/>
      <c r="D519" s="80"/>
      <c r="E519" s="39"/>
      <c r="F519" s="38"/>
      <c r="G519" s="38"/>
      <c r="H519" s="39"/>
      <c r="I519" s="38"/>
      <c r="J519" s="38"/>
      <c r="K519" s="38"/>
      <c r="L519" s="38"/>
      <c r="M519" s="40"/>
      <c r="N519" s="38"/>
      <c r="O519" s="38"/>
      <c r="P519" s="38"/>
      <c r="Q519" s="38"/>
      <c r="R519" s="38"/>
      <c r="S519" s="38"/>
      <c r="T519" s="38"/>
      <c r="U519" s="38"/>
      <c r="V519" s="38"/>
      <c r="W519" s="38"/>
      <c r="X519" s="38"/>
      <c r="Y519" s="38"/>
      <c r="Z519" s="38"/>
      <c r="AA519" s="38"/>
      <c r="AB519" s="38"/>
      <c r="AC519" s="81"/>
      <c r="AD519" s="38"/>
      <c r="AE519" s="38"/>
      <c r="AF519" s="38"/>
      <c r="AG519" s="38"/>
      <c r="AH519" s="38"/>
      <c r="AI519" s="38"/>
    </row>
    <row r="520" spans="1:35" ht="15.75" customHeight="1">
      <c r="A520" s="38"/>
      <c r="B520" s="38"/>
      <c r="C520" s="38"/>
      <c r="D520" s="80"/>
      <c r="E520" s="39"/>
      <c r="F520" s="38"/>
      <c r="G520" s="38"/>
      <c r="H520" s="39"/>
      <c r="I520" s="38"/>
      <c r="J520" s="38"/>
      <c r="K520" s="38"/>
      <c r="L520" s="38"/>
      <c r="M520" s="40"/>
      <c r="N520" s="38"/>
      <c r="O520" s="38"/>
      <c r="P520" s="38"/>
      <c r="Q520" s="38"/>
      <c r="R520" s="38"/>
      <c r="S520" s="38"/>
      <c r="T520" s="38"/>
      <c r="U520" s="38"/>
      <c r="V520" s="38"/>
      <c r="W520" s="38"/>
      <c r="X520" s="38"/>
      <c r="Y520" s="38"/>
      <c r="Z520" s="38"/>
      <c r="AA520" s="38"/>
      <c r="AB520" s="38"/>
      <c r="AC520" s="81"/>
      <c r="AD520" s="38"/>
      <c r="AE520" s="38"/>
      <c r="AF520" s="38"/>
      <c r="AG520" s="38"/>
      <c r="AH520" s="38"/>
      <c r="AI520" s="38"/>
    </row>
    <row r="521" spans="1:35" ht="15.75" customHeight="1">
      <c r="A521" s="38"/>
      <c r="B521" s="38"/>
      <c r="C521" s="38"/>
      <c r="D521" s="80"/>
      <c r="E521" s="39"/>
      <c r="F521" s="38"/>
      <c r="G521" s="38"/>
      <c r="H521" s="39"/>
      <c r="I521" s="38"/>
      <c r="J521" s="38"/>
      <c r="K521" s="38"/>
      <c r="L521" s="38"/>
      <c r="M521" s="40"/>
      <c r="N521" s="38"/>
      <c r="O521" s="38"/>
      <c r="P521" s="38"/>
      <c r="Q521" s="38"/>
      <c r="R521" s="38"/>
      <c r="S521" s="38"/>
      <c r="T521" s="38"/>
      <c r="U521" s="38"/>
      <c r="V521" s="38"/>
      <c r="W521" s="38"/>
      <c r="X521" s="38"/>
      <c r="Y521" s="38"/>
      <c r="Z521" s="38"/>
      <c r="AA521" s="38"/>
      <c r="AB521" s="38"/>
      <c r="AC521" s="81"/>
      <c r="AD521" s="38"/>
      <c r="AE521" s="38"/>
      <c r="AF521" s="38"/>
      <c r="AG521" s="38"/>
      <c r="AH521" s="38"/>
      <c r="AI521" s="38"/>
    </row>
    <row r="522" spans="1:35" ht="15.75" customHeight="1">
      <c r="A522" s="38"/>
      <c r="B522" s="38"/>
      <c r="C522" s="38"/>
      <c r="D522" s="80"/>
      <c r="E522" s="39"/>
      <c r="F522" s="38"/>
      <c r="G522" s="38"/>
      <c r="H522" s="39"/>
      <c r="I522" s="38"/>
      <c r="J522" s="38"/>
      <c r="K522" s="38"/>
      <c r="L522" s="38"/>
      <c r="M522" s="40"/>
      <c r="N522" s="38"/>
      <c r="O522" s="38"/>
      <c r="P522" s="38"/>
      <c r="Q522" s="38"/>
      <c r="R522" s="38"/>
      <c r="S522" s="38"/>
      <c r="T522" s="38"/>
      <c r="U522" s="38"/>
      <c r="V522" s="38"/>
      <c r="W522" s="38"/>
      <c r="X522" s="38"/>
      <c r="Y522" s="38"/>
      <c r="Z522" s="38"/>
      <c r="AA522" s="38"/>
      <c r="AB522" s="38"/>
      <c r="AC522" s="81"/>
      <c r="AD522" s="38"/>
      <c r="AE522" s="38"/>
      <c r="AF522" s="38"/>
      <c r="AG522" s="38"/>
      <c r="AH522" s="38"/>
      <c r="AI522" s="38"/>
    </row>
    <row r="523" spans="1:35" ht="15.75" customHeight="1">
      <c r="A523" s="38"/>
      <c r="B523" s="38"/>
      <c r="C523" s="38"/>
      <c r="D523" s="80"/>
      <c r="E523" s="39"/>
      <c r="F523" s="38"/>
      <c r="G523" s="38"/>
      <c r="H523" s="39"/>
      <c r="I523" s="38"/>
      <c r="J523" s="38"/>
      <c r="K523" s="38"/>
      <c r="L523" s="38"/>
      <c r="M523" s="40"/>
      <c r="N523" s="38"/>
      <c r="O523" s="38"/>
      <c r="P523" s="38"/>
      <c r="Q523" s="38"/>
      <c r="R523" s="38"/>
      <c r="S523" s="38"/>
      <c r="T523" s="38"/>
      <c r="U523" s="38"/>
      <c r="V523" s="38"/>
      <c r="W523" s="38"/>
      <c r="X523" s="38"/>
      <c r="Y523" s="38"/>
      <c r="Z523" s="38"/>
      <c r="AA523" s="38"/>
      <c r="AB523" s="38"/>
      <c r="AC523" s="81"/>
      <c r="AD523" s="38"/>
      <c r="AE523" s="38"/>
      <c r="AF523" s="38"/>
      <c r="AG523" s="38"/>
      <c r="AH523" s="38"/>
      <c r="AI523" s="38"/>
    </row>
    <row r="524" spans="1:35" ht="15.75" customHeight="1">
      <c r="A524" s="38"/>
      <c r="B524" s="38"/>
      <c r="C524" s="38"/>
      <c r="D524" s="80"/>
      <c r="E524" s="39"/>
      <c r="F524" s="38"/>
      <c r="G524" s="38"/>
      <c r="H524" s="39"/>
      <c r="I524" s="38"/>
      <c r="J524" s="38"/>
      <c r="K524" s="38"/>
      <c r="L524" s="38"/>
      <c r="M524" s="40"/>
      <c r="N524" s="38"/>
      <c r="O524" s="38"/>
      <c r="P524" s="38"/>
      <c r="Q524" s="38"/>
      <c r="R524" s="38"/>
      <c r="S524" s="38"/>
      <c r="T524" s="38"/>
      <c r="U524" s="38"/>
      <c r="V524" s="38"/>
      <c r="W524" s="38"/>
      <c r="X524" s="38"/>
      <c r="Y524" s="38"/>
      <c r="Z524" s="38"/>
      <c r="AA524" s="38"/>
      <c r="AB524" s="38"/>
      <c r="AC524" s="81"/>
      <c r="AD524" s="38"/>
      <c r="AE524" s="38"/>
      <c r="AF524" s="38"/>
      <c r="AG524" s="38"/>
      <c r="AH524" s="38"/>
      <c r="AI524" s="38"/>
    </row>
    <row r="525" spans="1:35" ht="15.75" customHeight="1">
      <c r="A525" s="38"/>
      <c r="B525" s="38"/>
      <c r="C525" s="38"/>
      <c r="D525" s="80"/>
      <c r="E525" s="39"/>
      <c r="F525" s="38"/>
      <c r="G525" s="38"/>
      <c r="H525" s="39"/>
      <c r="I525" s="38"/>
      <c r="J525" s="38"/>
      <c r="K525" s="38"/>
      <c r="L525" s="38"/>
      <c r="M525" s="40"/>
      <c r="N525" s="38"/>
      <c r="O525" s="38"/>
      <c r="P525" s="38"/>
      <c r="Q525" s="38"/>
      <c r="R525" s="38"/>
      <c r="S525" s="38"/>
      <c r="T525" s="38"/>
      <c r="U525" s="38"/>
      <c r="V525" s="38"/>
      <c r="W525" s="38"/>
      <c r="X525" s="38"/>
      <c r="Y525" s="38"/>
      <c r="Z525" s="38"/>
      <c r="AA525" s="38"/>
      <c r="AB525" s="38"/>
      <c r="AC525" s="81"/>
      <c r="AD525" s="38"/>
      <c r="AE525" s="38"/>
      <c r="AF525" s="38"/>
      <c r="AG525" s="38"/>
      <c r="AH525" s="38"/>
      <c r="AI525" s="38"/>
    </row>
    <row r="526" spans="1:35" ht="15.75" customHeight="1">
      <c r="A526" s="38"/>
      <c r="B526" s="38"/>
      <c r="C526" s="38"/>
      <c r="D526" s="80"/>
      <c r="E526" s="39"/>
      <c r="F526" s="38"/>
      <c r="G526" s="38"/>
      <c r="H526" s="39"/>
      <c r="I526" s="38"/>
      <c r="J526" s="38"/>
      <c r="K526" s="38"/>
      <c r="L526" s="38"/>
      <c r="M526" s="40"/>
      <c r="N526" s="38"/>
      <c r="O526" s="38"/>
      <c r="P526" s="38"/>
      <c r="Q526" s="38"/>
      <c r="R526" s="38"/>
      <c r="S526" s="38"/>
      <c r="T526" s="38"/>
      <c r="U526" s="38"/>
      <c r="V526" s="38"/>
      <c r="W526" s="38"/>
      <c r="X526" s="38"/>
      <c r="Y526" s="38"/>
      <c r="Z526" s="38"/>
      <c r="AA526" s="38"/>
      <c r="AB526" s="38"/>
      <c r="AC526" s="81"/>
      <c r="AD526" s="38"/>
      <c r="AE526" s="38"/>
      <c r="AF526" s="38"/>
      <c r="AG526" s="38"/>
      <c r="AH526" s="38"/>
      <c r="AI526" s="38"/>
    </row>
    <row r="527" spans="1:35" ht="15.75" customHeight="1">
      <c r="A527" s="38"/>
      <c r="B527" s="38"/>
      <c r="C527" s="38"/>
      <c r="D527" s="80"/>
      <c r="E527" s="39"/>
      <c r="F527" s="38"/>
      <c r="G527" s="38"/>
      <c r="H527" s="39"/>
      <c r="I527" s="38"/>
      <c r="J527" s="38"/>
      <c r="K527" s="38"/>
      <c r="L527" s="38"/>
      <c r="M527" s="40"/>
      <c r="N527" s="38"/>
      <c r="O527" s="38"/>
      <c r="P527" s="38"/>
      <c r="Q527" s="38"/>
      <c r="R527" s="38"/>
      <c r="S527" s="38"/>
      <c r="T527" s="38"/>
      <c r="U527" s="38"/>
      <c r="V527" s="38"/>
      <c r="W527" s="38"/>
      <c r="X527" s="38"/>
      <c r="Y527" s="38"/>
      <c r="Z527" s="38"/>
      <c r="AA527" s="38"/>
      <c r="AB527" s="38"/>
      <c r="AC527" s="81"/>
      <c r="AD527" s="38"/>
      <c r="AE527" s="38"/>
      <c r="AF527" s="38"/>
      <c r="AG527" s="38"/>
      <c r="AH527" s="38"/>
      <c r="AI527" s="38"/>
    </row>
    <row r="528" spans="1:35" ht="15.75" customHeight="1">
      <c r="A528" s="38"/>
      <c r="B528" s="38"/>
      <c r="C528" s="38"/>
      <c r="D528" s="80"/>
      <c r="E528" s="39"/>
      <c r="F528" s="38"/>
      <c r="G528" s="38"/>
      <c r="H528" s="39"/>
      <c r="I528" s="38"/>
      <c r="J528" s="38"/>
      <c r="K528" s="38"/>
      <c r="L528" s="38"/>
      <c r="M528" s="40"/>
      <c r="N528" s="38"/>
      <c r="O528" s="38"/>
      <c r="P528" s="38"/>
      <c r="Q528" s="38"/>
      <c r="R528" s="38"/>
      <c r="S528" s="38"/>
      <c r="T528" s="38"/>
      <c r="U528" s="38"/>
      <c r="V528" s="38"/>
      <c r="W528" s="38"/>
      <c r="X528" s="38"/>
      <c r="Y528" s="38"/>
      <c r="Z528" s="38"/>
      <c r="AA528" s="38"/>
      <c r="AB528" s="38"/>
      <c r="AC528" s="81"/>
      <c r="AD528" s="38"/>
      <c r="AE528" s="38"/>
      <c r="AF528" s="38"/>
      <c r="AG528" s="38"/>
      <c r="AH528" s="38"/>
      <c r="AI528" s="38"/>
    </row>
    <row r="529" spans="1:35" ht="15.75" customHeight="1">
      <c r="A529" s="38"/>
      <c r="B529" s="38"/>
      <c r="C529" s="38"/>
      <c r="D529" s="80"/>
      <c r="E529" s="39"/>
      <c r="F529" s="38"/>
      <c r="G529" s="38"/>
      <c r="H529" s="39"/>
      <c r="I529" s="38"/>
      <c r="J529" s="38"/>
      <c r="K529" s="38"/>
      <c r="L529" s="38"/>
      <c r="M529" s="40"/>
      <c r="N529" s="38"/>
      <c r="O529" s="38"/>
      <c r="P529" s="38"/>
      <c r="Q529" s="38"/>
      <c r="R529" s="38"/>
      <c r="S529" s="38"/>
      <c r="T529" s="38"/>
      <c r="U529" s="38"/>
      <c r="V529" s="38"/>
      <c r="W529" s="38"/>
      <c r="X529" s="38"/>
      <c r="Y529" s="38"/>
      <c r="Z529" s="38"/>
      <c r="AA529" s="38"/>
      <c r="AB529" s="38"/>
      <c r="AC529" s="81"/>
      <c r="AD529" s="38"/>
      <c r="AE529" s="38"/>
      <c r="AF529" s="38"/>
      <c r="AG529" s="38"/>
      <c r="AH529" s="38"/>
      <c r="AI529" s="38"/>
    </row>
    <row r="530" spans="1:35" ht="15.75" customHeight="1">
      <c r="A530" s="38"/>
      <c r="B530" s="38"/>
      <c r="C530" s="38"/>
      <c r="D530" s="80"/>
      <c r="E530" s="39"/>
      <c r="F530" s="38"/>
      <c r="G530" s="38"/>
      <c r="H530" s="39"/>
      <c r="I530" s="38"/>
      <c r="J530" s="38"/>
      <c r="K530" s="38"/>
      <c r="L530" s="38"/>
      <c r="M530" s="40"/>
      <c r="N530" s="38"/>
      <c r="O530" s="38"/>
      <c r="P530" s="38"/>
      <c r="Q530" s="38"/>
      <c r="R530" s="38"/>
      <c r="S530" s="38"/>
      <c r="T530" s="38"/>
      <c r="U530" s="38"/>
      <c r="V530" s="38"/>
      <c r="W530" s="38"/>
      <c r="X530" s="38"/>
      <c r="Y530" s="38"/>
      <c r="Z530" s="38"/>
      <c r="AA530" s="38"/>
      <c r="AB530" s="38"/>
      <c r="AC530" s="81"/>
      <c r="AD530" s="38"/>
      <c r="AE530" s="38"/>
      <c r="AF530" s="38"/>
      <c r="AG530" s="38"/>
      <c r="AH530" s="38"/>
      <c r="AI530" s="38"/>
    </row>
    <row r="531" spans="1:35" ht="15.75" customHeight="1">
      <c r="A531" s="38"/>
      <c r="B531" s="38"/>
      <c r="C531" s="38"/>
      <c r="D531" s="80"/>
      <c r="E531" s="39"/>
      <c r="F531" s="38"/>
      <c r="G531" s="38"/>
      <c r="H531" s="39"/>
      <c r="I531" s="38"/>
      <c r="J531" s="38"/>
      <c r="K531" s="38"/>
      <c r="L531" s="38"/>
      <c r="M531" s="40"/>
      <c r="N531" s="38"/>
      <c r="O531" s="38"/>
      <c r="P531" s="38"/>
      <c r="Q531" s="38"/>
      <c r="R531" s="38"/>
      <c r="S531" s="38"/>
      <c r="T531" s="38"/>
      <c r="U531" s="38"/>
      <c r="V531" s="38"/>
      <c r="W531" s="38"/>
      <c r="X531" s="38"/>
      <c r="Y531" s="38"/>
      <c r="Z531" s="38"/>
      <c r="AA531" s="38"/>
      <c r="AB531" s="38"/>
      <c r="AC531" s="81"/>
      <c r="AD531" s="38"/>
      <c r="AE531" s="38"/>
      <c r="AF531" s="38"/>
      <c r="AG531" s="38"/>
      <c r="AH531" s="38"/>
      <c r="AI531" s="38"/>
    </row>
    <row r="532" spans="1:35" ht="15.75" customHeight="1">
      <c r="A532" s="38"/>
      <c r="B532" s="38"/>
      <c r="C532" s="38"/>
      <c r="D532" s="80"/>
      <c r="E532" s="39"/>
      <c r="F532" s="38"/>
      <c r="G532" s="38"/>
      <c r="H532" s="39"/>
      <c r="I532" s="38"/>
      <c r="J532" s="38"/>
      <c r="K532" s="38"/>
      <c r="L532" s="38"/>
      <c r="M532" s="40"/>
      <c r="N532" s="38"/>
      <c r="O532" s="38"/>
      <c r="P532" s="38"/>
      <c r="Q532" s="38"/>
      <c r="R532" s="38"/>
      <c r="S532" s="38"/>
      <c r="T532" s="38"/>
      <c r="U532" s="38"/>
      <c r="V532" s="38"/>
      <c r="W532" s="38"/>
      <c r="X532" s="38"/>
      <c r="Y532" s="38"/>
      <c r="Z532" s="38"/>
      <c r="AA532" s="38"/>
      <c r="AB532" s="38"/>
      <c r="AC532" s="81"/>
      <c r="AD532" s="38"/>
      <c r="AE532" s="38"/>
      <c r="AF532" s="38"/>
      <c r="AG532" s="38"/>
      <c r="AH532" s="38"/>
      <c r="AI532" s="38"/>
    </row>
    <row r="533" spans="1:35" ht="15.75" customHeight="1">
      <c r="A533" s="38"/>
      <c r="B533" s="38"/>
      <c r="C533" s="38"/>
      <c r="D533" s="80"/>
      <c r="E533" s="39"/>
      <c r="F533" s="38"/>
      <c r="G533" s="38"/>
      <c r="H533" s="39"/>
      <c r="I533" s="38"/>
      <c r="J533" s="38"/>
      <c r="K533" s="38"/>
      <c r="L533" s="38"/>
      <c r="M533" s="40"/>
      <c r="N533" s="38"/>
      <c r="O533" s="38"/>
      <c r="P533" s="38"/>
      <c r="Q533" s="38"/>
      <c r="R533" s="38"/>
      <c r="S533" s="38"/>
      <c r="T533" s="38"/>
      <c r="U533" s="38"/>
      <c r="V533" s="38"/>
      <c r="W533" s="38"/>
      <c r="X533" s="38"/>
      <c r="Y533" s="38"/>
      <c r="Z533" s="38"/>
      <c r="AA533" s="38"/>
      <c r="AB533" s="38"/>
      <c r="AC533" s="81"/>
      <c r="AD533" s="38"/>
      <c r="AE533" s="38"/>
      <c r="AF533" s="38"/>
      <c r="AG533" s="38"/>
      <c r="AH533" s="38"/>
      <c r="AI533" s="38"/>
    </row>
    <row r="534" spans="1:35" ht="15.75" customHeight="1">
      <c r="A534" s="38"/>
      <c r="B534" s="38"/>
      <c r="C534" s="38"/>
      <c r="D534" s="80"/>
      <c r="E534" s="39"/>
      <c r="F534" s="38"/>
      <c r="G534" s="38"/>
      <c r="H534" s="39"/>
      <c r="I534" s="38"/>
      <c r="J534" s="38"/>
      <c r="K534" s="38"/>
      <c r="L534" s="38"/>
      <c r="M534" s="40"/>
      <c r="N534" s="38"/>
      <c r="O534" s="38"/>
      <c r="P534" s="38"/>
      <c r="Q534" s="38"/>
      <c r="R534" s="38"/>
      <c r="S534" s="38"/>
      <c r="T534" s="38"/>
      <c r="U534" s="38"/>
      <c r="V534" s="38"/>
      <c r="W534" s="38"/>
      <c r="X534" s="38"/>
      <c r="Y534" s="38"/>
      <c r="Z534" s="38"/>
      <c r="AA534" s="38"/>
      <c r="AB534" s="38"/>
      <c r="AC534" s="81"/>
      <c r="AD534" s="38"/>
      <c r="AE534" s="38"/>
      <c r="AF534" s="38"/>
      <c r="AG534" s="38"/>
      <c r="AH534" s="38"/>
      <c r="AI534" s="38"/>
    </row>
    <row r="535" spans="1:35" ht="15.75" customHeight="1">
      <c r="A535" s="38"/>
      <c r="B535" s="38"/>
      <c r="C535" s="38"/>
      <c r="D535" s="80"/>
      <c r="E535" s="39"/>
      <c r="F535" s="38"/>
      <c r="G535" s="38"/>
      <c r="H535" s="39"/>
      <c r="I535" s="38"/>
      <c r="J535" s="38"/>
      <c r="K535" s="38"/>
      <c r="L535" s="38"/>
      <c r="M535" s="40"/>
      <c r="N535" s="38"/>
      <c r="O535" s="38"/>
      <c r="P535" s="38"/>
      <c r="Q535" s="38"/>
      <c r="R535" s="38"/>
      <c r="S535" s="38"/>
      <c r="T535" s="38"/>
      <c r="U535" s="38"/>
      <c r="V535" s="38"/>
      <c r="W535" s="38"/>
      <c r="X535" s="38"/>
      <c r="Y535" s="38"/>
      <c r="Z535" s="38"/>
      <c r="AA535" s="38"/>
      <c r="AB535" s="38"/>
      <c r="AC535" s="81"/>
      <c r="AD535" s="38"/>
      <c r="AE535" s="38"/>
      <c r="AF535" s="38"/>
      <c r="AG535" s="38"/>
      <c r="AH535" s="38"/>
      <c r="AI535" s="38"/>
    </row>
    <row r="536" spans="1:35" ht="15.75" customHeight="1">
      <c r="A536" s="38"/>
      <c r="B536" s="38"/>
      <c r="C536" s="38"/>
      <c r="D536" s="80"/>
      <c r="E536" s="39"/>
      <c r="F536" s="38"/>
      <c r="G536" s="38"/>
      <c r="H536" s="39"/>
      <c r="I536" s="38"/>
      <c r="J536" s="38"/>
      <c r="K536" s="38"/>
      <c r="L536" s="38"/>
      <c r="M536" s="40"/>
      <c r="N536" s="38"/>
      <c r="O536" s="38"/>
      <c r="P536" s="38"/>
      <c r="Q536" s="38"/>
      <c r="R536" s="38"/>
      <c r="S536" s="38"/>
      <c r="T536" s="38"/>
      <c r="U536" s="38"/>
      <c r="V536" s="38"/>
      <c r="W536" s="38"/>
      <c r="X536" s="38"/>
      <c r="Y536" s="38"/>
      <c r="Z536" s="38"/>
      <c r="AA536" s="38"/>
      <c r="AB536" s="38"/>
      <c r="AC536" s="81"/>
      <c r="AD536" s="38"/>
      <c r="AE536" s="38"/>
      <c r="AF536" s="38"/>
      <c r="AG536" s="38"/>
      <c r="AH536" s="38"/>
      <c r="AI536" s="38"/>
    </row>
    <row r="537" spans="1:35" ht="15.75" customHeight="1">
      <c r="A537" s="38"/>
      <c r="B537" s="38"/>
      <c r="C537" s="38"/>
      <c r="D537" s="80"/>
      <c r="E537" s="39"/>
      <c r="F537" s="38"/>
      <c r="G537" s="38"/>
      <c r="H537" s="39"/>
      <c r="I537" s="38"/>
      <c r="J537" s="38"/>
      <c r="K537" s="38"/>
      <c r="L537" s="38"/>
      <c r="M537" s="40"/>
      <c r="N537" s="38"/>
      <c r="O537" s="38"/>
      <c r="P537" s="38"/>
      <c r="Q537" s="38"/>
      <c r="R537" s="38"/>
      <c r="S537" s="38"/>
      <c r="T537" s="38"/>
      <c r="U537" s="38"/>
      <c r="V537" s="38"/>
      <c r="W537" s="38"/>
      <c r="X537" s="38"/>
      <c r="Y537" s="38"/>
      <c r="Z537" s="38"/>
      <c r="AA537" s="38"/>
      <c r="AB537" s="38"/>
      <c r="AC537" s="81"/>
      <c r="AD537" s="38"/>
      <c r="AE537" s="38"/>
      <c r="AF537" s="38"/>
      <c r="AG537" s="38"/>
      <c r="AH537" s="38"/>
      <c r="AI537" s="38"/>
    </row>
    <row r="538" spans="1:35" ht="15.75" customHeight="1">
      <c r="A538" s="38"/>
      <c r="B538" s="38"/>
      <c r="C538" s="38"/>
      <c r="D538" s="80"/>
      <c r="E538" s="39"/>
      <c r="F538" s="38"/>
      <c r="G538" s="38"/>
      <c r="H538" s="39"/>
      <c r="I538" s="38"/>
      <c r="J538" s="38"/>
      <c r="K538" s="38"/>
      <c r="L538" s="38"/>
      <c r="M538" s="40"/>
      <c r="N538" s="38"/>
      <c r="O538" s="38"/>
      <c r="P538" s="38"/>
      <c r="Q538" s="38"/>
      <c r="R538" s="38"/>
      <c r="S538" s="38"/>
      <c r="T538" s="38"/>
      <c r="U538" s="38"/>
      <c r="V538" s="38"/>
      <c r="W538" s="38"/>
      <c r="X538" s="38"/>
      <c r="Y538" s="38"/>
      <c r="Z538" s="38"/>
      <c r="AA538" s="38"/>
      <c r="AB538" s="38"/>
      <c r="AC538" s="81"/>
      <c r="AD538" s="38"/>
      <c r="AE538" s="38"/>
      <c r="AF538" s="38"/>
      <c r="AG538" s="38"/>
      <c r="AH538" s="38"/>
      <c r="AI538" s="38"/>
    </row>
    <row r="539" spans="1:35" ht="15.75" customHeight="1">
      <c r="A539" s="38"/>
      <c r="B539" s="38"/>
      <c r="C539" s="38"/>
      <c r="D539" s="80"/>
      <c r="E539" s="39"/>
      <c r="F539" s="38"/>
      <c r="G539" s="38"/>
      <c r="H539" s="39"/>
      <c r="I539" s="38"/>
      <c r="J539" s="38"/>
      <c r="K539" s="38"/>
      <c r="L539" s="38"/>
      <c r="M539" s="40"/>
      <c r="N539" s="38"/>
      <c r="O539" s="38"/>
      <c r="P539" s="38"/>
      <c r="Q539" s="38"/>
      <c r="R539" s="38"/>
      <c r="S539" s="38"/>
      <c r="T539" s="38"/>
      <c r="U539" s="38"/>
      <c r="V539" s="38"/>
      <c r="W539" s="38"/>
      <c r="X539" s="38"/>
      <c r="Y539" s="38"/>
      <c r="Z539" s="38"/>
      <c r="AA539" s="38"/>
      <c r="AB539" s="38"/>
      <c r="AC539" s="81"/>
      <c r="AD539" s="38"/>
      <c r="AE539" s="38"/>
      <c r="AF539" s="38"/>
      <c r="AG539" s="38"/>
      <c r="AH539" s="38"/>
      <c r="AI539" s="38"/>
    </row>
    <row r="540" spans="1:35" ht="15.75" customHeight="1">
      <c r="A540" s="38"/>
      <c r="B540" s="38"/>
      <c r="C540" s="38"/>
      <c r="D540" s="80"/>
      <c r="E540" s="39"/>
      <c r="F540" s="38"/>
      <c r="G540" s="38"/>
      <c r="H540" s="39"/>
      <c r="I540" s="38"/>
      <c r="J540" s="38"/>
      <c r="K540" s="38"/>
      <c r="L540" s="38"/>
      <c r="M540" s="40"/>
      <c r="N540" s="38"/>
      <c r="O540" s="38"/>
      <c r="P540" s="38"/>
      <c r="Q540" s="38"/>
      <c r="R540" s="38"/>
      <c r="S540" s="38"/>
      <c r="T540" s="38"/>
      <c r="U540" s="38"/>
      <c r="V540" s="38"/>
      <c r="W540" s="38"/>
      <c r="X540" s="38"/>
      <c r="Y540" s="38"/>
      <c r="Z540" s="38"/>
      <c r="AA540" s="38"/>
      <c r="AB540" s="38"/>
      <c r="AC540" s="81"/>
      <c r="AD540" s="38"/>
      <c r="AE540" s="38"/>
      <c r="AF540" s="38"/>
      <c r="AG540" s="38"/>
      <c r="AH540" s="38"/>
      <c r="AI540" s="38"/>
    </row>
    <row r="541" spans="1:35" ht="15.75" customHeight="1">
      <c r="A541" s="38"/>
      <c r="B541" s="38"/>
      <c r="C541" s="38"/>
      <c r="D541" s="80"/>
      <c r="E541" s="39"/>
      <c r="F541" s="38"/>
      <c r="G541" s="38"/>
      <c r="H541" s="39"/>
      <c r="I541" s="38"/>
      <c r="J541" s="38"/>
      <c r="K541" s="38"/>
      <c r="L541" s="38"/>
      <c r="M541" s="40"/>
      <c r="N541" s="38"/>
      <c r="O541" s="38"/>
      <c r="P541" s="38"/>
      <c r="Q541" s="38"/>
      <c r="R541" s="38"/>
      <c r="S541" s="38"/>
      <c r="T541" s="38"/>
      <c r="U541" s="38"/>
      <c r="V541" s="38"/>
      <c r="W541" s="38"/>
      <c r="X541" s="38"/>
      <c r="Y541" s="38"/>
      <c r="Z541" s="38"/>
      <c r="AA541" s="38"/>
      <c r="AB541" s="38"/>
      <c r="AC541" s="81"/>
      <c r="AD541" s="38"/>
      <c r="AE541" s="38"/>
      <c r="AF541" s="38"/>
      <c r="AG541" s="38"/>
      <c r="AH541" s="38"/>
      <c r="AI541" s="38"/>
    </row>
    <row r="542" spans="1:35" ht="15.75" customHeight="1">
      <c r="A542" s="38"/>
      <c r="B542" s="38"/>
      <c r="C542" s="38"/>
      <c r="D542" s="80"/>
      <c r="E542" s="39"/>
      <c r="F542" s="38"/>
      <c r="G542" s="38"/>
      <c r="H542" s="39"/>
      <c r="I542" s="38"/>
      <c r="J542" s="38"/>
      <c r="K542" s="38"/>
      <c r="L542" s="38"/>
      <c r="M542" s="40"/>
      <c r="N542" s="38"/>
      <c r="O542" s="38"/>
      <c r="P542" s="38"/>
      <c r="Q542" s="38"/>
      <c r="R542" s="38"/>
      <c r="S542" s="38"/>
      <c r="T542" s="38"/>
      <c r="U542" s="38"/>
      <c r="V542" s="38"/>
      <c r="W542" s="38"/>
      <c r="X542" s="38"/>
      <c r="Y542" s="38"/>
      <c r="Z542" s="38"/>
      <c r="AA542" s="38"/>
      <c r="AB542" s="38"/>
      <c r="AC542" s="81"/>
      <c r="AD542" s="38"/>
      <c r="AE542" s="38"/>
      <c r="AF542" s="38"/>
      <c r="AG542" s="38"/>
      <c r="AH542" s="38"/>
      <c r="AI542" s="38"/>
    </row>
    <row r="543" spans="1:35" ht="15.75" customHeight="1">
      <c r="A543" s="38"/>
      <c r="B543" s="38"/>
      <c r="C543" s="38"/>
      <c r="D543" s="80"/>
      <c r="E543" s="39"/>
      <c r="F543" s="38"/>
      <c r="G543" s="38"/>
      <c r="H543" s="39"/>
      <c r="I543" s="38"/>
      <c r="J543" s="38"/>
      <c r="K543" s="38"/>
      <c r="L543" s="38"/>
      <c r="M543" s="40"/>
      <c r="N543" s="38"/>
      <c r="O543" s="38"/>
      <c r="P543" s="38"/>
      <c r="Q543" s="38"/>
      <c r="R543" s="38"/>
      <c r="S543" s="38"/>
      <c r="T543" s="38"/>
      <c r="U543" s="38"/>
      <c r="V543" s="38"/>
      <c r="W543" s="38"/>
      <c r="X543" s="38"/>
      <c r="Y543" s="38"/>
      <c r="Z543" s="38"/>
      <c r="AA543" s="38"/>
      <c r="AB543" s="38"/>
      <c r="AC543" s="81"/>
      <c r="AD543" s="38"/>
      <c r="AE543" s="38"/>
      <c r="AF543" s="38"/>
      <c r="AG543" s="38"/>
      <c r="AH543" s="38"/>
      <c r="AI543" s="38"/>
    </row>
    <row r="544" spans="1:35" ht="15.75" customHeight="1">
      <c r="A544" s="38"/>
      <c r="B544" s="38"/>
      <c r="C544" s="38"/>
      <c r="D544" s="80"/>
      <c r="E544" s="39"/>
      <c r="F544" s="38"/>
      <c r="G544" s="38"/>
      <c r="H544" s="39"/>
      <c r="I544" s="38"/>
      <c r="J544" s="38"/>
      <c r="K544" s="38"/>
      <c r="L544" s="38"/>
      <c r="M544" s="40"/>
      <c r="N544" s="38"/>
      <c r="O544" s="38"/>
      <c r="P544" s="38"/>
      <c r="Q544" s="38"/>
      <c r="R544" s="38"/>
      <c r="S544" s="38"/>
      <c r="T544" s="38"/>
      <c r="U544" s="38"/>
      <c r="V544" s="38"/>
      <c r="W544" s="38"/>
      <c r="X544" s="38"/>
      <c r="Y544" s="38"/>
      <c r="Z544" s="38"/>
      <c r="AA544" s="38"/>
      <c r="AB544" s="38"/>
      <c r="AC544" s="81"/>
      <c r="AD544" s="38"/>
      <c r="AE544" s="38"/>
      <c r="AF544" s="38"/>
      <c r="AG544" s="38"/>
      <c r="AH544" s="38"/>
      <c r="AI544" s="38"/>
    </row>
    <row r="545" spans="1:35" ht="15.75" customHeight="1">
      <c r="A545" s="38"/>
      <c r="B545" s="38"/>
      <c r="C545" s="38"/>
      <c r="D545" s="80"/>
      <c r="E545" s="39"/>
      <c r="F545" s="38"/>
      <c r="G545" s="38"/>
      <c r="H545" s="39"/>
      <c r="I545" s="38"/>
      <c r="J545" s="38"/>
      <c r="K545" s="38"/>
      <c r="L545" s="38"/>
      <c r="M545" s="40"/>
      <c r="N545" s="38"/>
      <c r="O545" s="38"/>
      <c r="P545" s="38"/>
      <c r="Q545" s="38"/>
      <c r="R545" s="38"/>
      <c r="S545" s="38"/>
      <c r="T545" s="38"/>
      <c r="U545" s="38"/>
      <c r="V545" s="38"/>
      <c r="W545" s="38"/>
      <c r="X545" s="38"/>
      <c r="Y545" s="38"/>
      <c r="Z545" s="38"/>
      <c r="AA545" s="38"/>
      <c r="AB545" s="38"/>
      <c r="AC545" s="81"/>
      <c r="AD545" s="38"/>
      <c r="AE545" s="38"/>
      <c r="AF545" s="38"/>
      <c r="AG545" s="38"/>
      <c r="AH545" s="38"/>
      <c r="AI545" s="38"/>
    </row>
    <row r="546" spans="1:35" ht="15.75" customHeight="1">
      <c r="A546" s="38"/>
      <c r="B546" s="38"/>
      <c r="C546" s="38"/>
      <c r="D546" s="80"/>
      <c r="E546" s="39"/>
      <c r="F546" s="38"/>
      <c r="G546" s="38"/>
      <c r="H546" s="39"/>
      <c r="I546" s="38"/>
      <c r="J546" s="38"/>
      <c r="K546" s="38"/>
      <c r="L546" s="38"/>
      <c r="M546" s="40"/>
      <c r="N546" s="38"/>
      <c r="O546" s="38"/>
      <c r="P546" s="38"/>
      <c r="Q546" s="38"/>
      <c r="R546" s="38"/>
      <c r="S546" s="38"/>
      <c r="T546" s="38"/>
      <c r="U546" s="38"/>
      <c r="V546" s="38"/>
      <c r="W546" s="38"/>
      <c r="X546" s="38"/>
      <c r="Y546" s="38"/>
      <c r="Z546" s="38"/>
      <c r="AA546" s="38"/>
      <c r="AB546" s="38"/>
      <c r="AC546" s="81"/>
      <c r="AD546" s="38"/>
      <c r="AE546" s="38"/>
      <c r="AF546" s="38"/>
      <c r="AG546" s="38"/>
      <c r="AH546" s="38"/>
      <c r="AI546" s="38"/>
    </row>
    <row r="547" spans="1:35" ht="15.75" customHeight="1">
      <c r="A547" s="38"/>
      <c r="B547" s="38"/>
      <c r="C547" s="38"/>
      <c r="D547" s="80"/>
      <c r="E547" s="39"/>
      <c r="F547" s="38"/>
      <c r="G547" s="38"/>
      <c r="H547" s="39"/>
      <c r="I547" s="38"/>
      <c r="J547" s="38"/>
      <c r="K547" s="38"/>
      <c r="L547" s="38"/>
      <c r="M547" s="40"/>
      <c r="N547" s="38"/>
      <c r="O547" s="38"/>
      <c r="P547" s="38"/>
      <c r="Q547" s="38"/>
      <c r="R547" s="38"/>
      <c r="S547" s="38"/>
      <c r="T547" s="38"/>
      <c r="U547" s="38"/>
      <c r="V547" s="38"/>
      <c r="W547" s="38"/>
      <c r="X547" s="38"/>
      <c r="Y547" s="38"/>
      <c r="Z547" s="38"/>
      <c r="AA547" s="38"/>
      <c r="AB547" s="38"/>
      <c r="AC547" s="81"/>
      <c r="AD547" s="38"/>
      <c r="AE547" s="38"/>
      <c r="AF547" s="38"/>
      <c r="AG547" s="38"/>
      <c r="AH547" s="38"/>
      <c r="AI547" s="38"/>
    </row>
    <row r="548" spans="1:35" ht="15.75" customHeight="1">
      <c r="A548" s="38"/>
      <c r="B548" s="38"/>
      <c r="C548" s="38"/>
      <c r="D548" s="80"/>
      <c r="E548" s="39"/>
      <c r="F548" s="38"/>
      <c r="G548" s="38"/>
      <c r="H548" s="39"/>
      <c r="I548" s="38"/>
      <c r="J548" s="38"/>
      <c r="K548" s="38"/>
      <c r="L548" s="38"/>
      <c r="M548" s="40"/>
      <c r="N548" s="38"/>
      <c r="O548" s="38"/>
      <c r="P548" s="38"/>
      <c r="Q548" s="38"/>
      <c r="R548" s="38"/>
      <c r="S548" s="38"/>
      <c r="T548" s="38"/>
      <c r="U548" s="38"/>
      <c r="V548" s="38"/>
      <c r="W548" s="38"/>
      <c r="X548" s="38"/>
      <c r="Y548" s="38"/>
      <c r="Z548" s="38"/>
      <c r="AA548" s="38"/>
      <c r="AB548" s="38"/>
      <c r="AC548" s="81"/>
      <c r="AD548" s="38"/>
      <c r="AE548" s="38"/>
      <c r="AF548" s="38"/>
      <c r="AG548" s="38"/>
      <c r="AH548" s="38"/>
      <c r="AI548" s="38"/>
    </row>
    <row r="549" spans="1:35" ht="15.75" customHeight="1">
      <c r="A549" s="38"/>
      <c r="B549" s="38"/>
      <c r="C549" s="38"/>
      <c r="D549" s="80"/>
      <c r="E549" s="39"/>
      <c r="F549" s="38"/>
      <c r="G549" s="38"/>
      <c r="H549" s="39"/>
      <c r="I549" s="38"/>
      <c r="J549" s="38"/>
      <c r="K549" s="38"/>
      <c r="L549" s="38"/>
      <c r="M549" s="40"/>
      <c r="N549" s="38"/>
      <c r="O549" s="38"/>
      <c r="P549" s="38"/>
      <c r="Q549" s="38"/>
      <c r="R549" s="38"/>
      <c r="S549" s="38"/>
      <c r="T549" s="38"/>
      <c r="U549" s="38"/>
      <c r="V549" s="38"/>
      <c r="W549" s="38"/>
      <c r="X549" s="38"/>
      <c r="Y549" s="38"/>
      <c r="Z549" s="38"/>
      <c r="AA549" s="38"/>
      <c r="AB549" s="38"/>
      <c r="AC549" s="81"/>
      <c r="AD549" s="38"/>
      <c r="AE549" s="38"/>
      <c r="AF549" s="38"/>
      <c r="AG549" s="38"/>
      <c r="AH549" s="38"/>
      <c r="AI549" s="38"/>
    </row>
    <row r="550" spans="1:35" ht="15.75" customHeight="1">
      <c r="A550" s="38"/>
      <c r="B550" s="38"/>
      <c r="C550" s="38"/>
      <c r="D550" s="80"/>
      <c r="E550" s="39"/>
      <c r="F550" s="38"/>
      <c r="G550" s="38"/>
      <c r="H550" s="39"/>
      <c r="I550" s="38"/>
      <c r="J550" s="38"/>
      <c r="K550" s="38"/>
      <c r="L550" s="38"/>
      <c r="M550" s="40"/>
      <c r="N550" s="38"/>
      <c r="O550" s="38"/>
      <c r="P550" s="38"/>
      <c r="Q550" s="38"/>
      <c r="R550" s="38"/>
      <c r="S550" s="38"/>
      <c r="T550" s="38"/>
      <c r="U550" s="38"/>
      <c r="V550" s="38"/>
      <c r="W550" s="38"/>
      <c r="X550" s="38"/>
      <c r="Y550" s="38"/>
      <c r="Z550" s="38"/>
      <c r="AA550" s="38"/>
      <c r="AB550" s="38"/>
      <c r="AC550" s="81"/>
      <c r="AD550" s="38"/>
      <c r="AE550" s="38"/>
      <c r="AF550" s="38"/>
      <c r="AG550" s="38"/>
      <c r="AH550" s="38"/>
      <c r="AI550" s="38"/>
    </row>
    <row r="551" spans="1:35" ht="15.75" customHeight="1">
      <c r="A551" s="38"/>
      <c r="B551" s="38"/>
      <c r="C551" s="38"/>
      <c r="D551" s="80"/>
      <c r="E551" s="39"/>
      <c r="F551" s="38"/>
      <c r="G551" s="38"/>
      <c r="H551" s="39"/>
      <c r="I551" s="38"/>
      <c r="J551" s="38"/>
      <c r="K551" s="38"/>
      <c r="L551" s="38"/>
      <c r="M551" s="40"/>
      <c r="N551" s="38"/>
      <c r="O551" s="38"/>
      <c r="P551" s="38"/>
      <c r="Q551" s="38"/>
      <c r="R551" s="38"/>
      <c r="S551" s="38"/>
      <c r="T551" s="38"/>
      <c r="U551" s="38"/>
      <c r="V551" s="38"/>
      <c r="W551" s="38"/>
      <c r="X551" s="38"/>
      <c r="Y551" s="38"/>
      <c r="Z551" s="38"/>
      <c r="AA551" s="38"/>
      <c r="AB551" s="38"/>
      <c r="AC551" s="81"/>
      <c r="AD551" s="38"/>
      <c r="AE551" s="38"/>
      <c r="AF551" s="38"/>
      <c r="AG551" s="38"/>
      <c r="AH551" s="38"/>
      <c r="AI551" s="38"/>
    </row>
    <row r="552" spans="1:35" ht="15.75" customHeight="1">
      <c r="A552" s="38"/>
      <c r="B552" s="38"/>
      <c r="C552" s="38"/>
      <c r="D552" s="80"/>
      <c r="E552" s="39"/>
      <c r="F552" s="38"/>
      <c r="G552" s="38"/>
      <c r="H552" s="39"/>
      <c r="I552" s="38"/>
      <c r="J552" s="38"/>
      <c r="K552" s="38"/>
      <c r="L552" s="38"/>
      <c r="M552" s="40"/>
      <c r="N552" s="38"/>
      <c r="O552" s="38"/>
      <c r="P552" s="38"/>
      <c r="Q552" s="38"/>
      <c r="R552" s="38"/>
      <c r="S552" s="38"/>
      <c r="T552" s="38"/>
      <c r="U552" s="38"/>
      <c r="V552" s="38"/>
      <c r="W552" s="38"/>
      <c r="X552" s="38"/>
      <c r="Y552" s="38"/>
      <c r="Z552" s="38"/>
      <c r="AA552" s="38"/>
      <c r="AB552" s="38"/>
      <c r="AC552" s="81"/>
      <c r="AD552" s="38"/>
      <c r="AE552" s="38"/>
      <c r="AF552" s="38"/>
      <c r="AG552" s="38"/>
      <c r="AH552" s="38"/>
      <c r="AI552" s="38"/>
    </row>
    <row r="553" spans="1:35" ht="15.75" customHeight="1">
      <c r="A553" s="38"/>
      <c r="B553" s="38"/>
      <c r="C553" s="38"/>
      <c r="D553" s="80"/>
      <c r="E553" s="39"/>
      <c r="F553" s="38"/>
      <c r="G553" s="38"/>
      <c r="H553" s="39"/>
      <c r="I553" s="38"/>
      <c r="J553" s="38"/>
      <c r="K553" s="38"/>
      <c r="L553" s="38"/>
      <c r="M553" s="40"/>
      <c r="N553" s="38"/>
      <c r="O553" s="38"/>
      <c r="P553" s="38"/>
      <c r="Q553" s="38"/>
      <c r="R553" s="38"/>
      <c r="S553" s="38"/>
      <c r="T553" s="38"/>
      <c r="U553" s="38"/>
      <c r="V553" s="38"/>
      <c r="W553" s="38"/>
      <c r="X553" s="38"/>
      <c r="Y553" s="38"/>
      <c r="Z553" s="38"/>
      <c r="AA553" s="38"/>
      <c r="AB553" s="38"/>
      <c r="AC553" s="81"/>
      <c r="AD553" s="38"/>
      <c r="AE553" s="38"/>
      <c r="AF553" s="38"/>
      <c r="AG553" s="38"/>
      <c r="AH553" s="38"/>
      <c r="AI553" s="38"/>
    </row>
    <row r="554" spans="1:35" ht="15.75" customHeight="1">
      <c r="A554" s="38"/>
      <c r="B554" s="38"/>
      <c r="C554" s="38"/>
      <c r="D554" s="80"/>
      <c r="E554" s="39"/>
      <c r="F554" s="38"/>
      <c r="G554" s="38"/>
      <c r="H554" s="39"/>
      <c r="I554" s="38"/>
      <c r="J554" s="38"/>
      <c r="K554" s="38"/>
      <c r="L554" s="38"/>
      <c r="M554" s="40"/>
      <c r="N554" s="38"/>
      <c r="O554" s="38"/>
      <c r="P554" s="38"/>
      <c r="Q554" s="38"/>
      <c r="R554" s="38"/>
      <c r="S554" s="38"/>
      <c r="T554" s="38"/>
      <c r="U554" s="38"/>
      <c r="V554" s="38"/>
      <c r="W554" s="38"/>
      <c r="X554" s="38"/>
      <c r="Y554" s="38"/>
      <c r="Z554" s="38"/>
      <c r="AA554" s="38"/>
      <c r="AB554" s="38"/>
      <c r="AC554" s="81"/>
      <c r="AD554" s="38"/>
      <c r="AE554" s="38"/>
      <c r="AF554" s="38"/>
      <c r="AG554" s="38"/>
      <c r="AH554" s="38"/>
      <c r="AI554" s="38"/>
    </row>
    <row r="555" spans="1:35" ht="15.75" customHeight="1">
      <c r="A555" s="38"/>
      <c r="B555" s="38"/>
      <c r="C555" s="38"/>
      <c r="D555" s="80"/>
      <c r="E555" s="39"/>
      <c r="F555" s="38"/>
      <c r="G555" s="38"/>
      <c r="H555" s="39"/>
      <c r="I555" s="38"/>
      <c r="J555" s="38"/>
      <c r="K555" s="38"/>
      <c r="L555" s="38"/>
      <c r="M555" s="40"/>
      <c r="N555" s="38"/>
      <c r="O555" s="38"/>
      <c r="P555" s="38"/>
      <c r="Q555" s="38"/>
      <c r="R555" s="38"/>
      <c r="S555" s="38"/>
      <c r="T555" s="38"/>
      <c r="U555" s="38"/>
      <c r="V555" s="38"/>
      <c r="W555" s="38"/>
      <c r="X555" s="38"/>
      <c r="Y555" s="38"/>
      <c r="Z555" s="38"/>
      <c r="AA555" s="38"/>
      <c r="AB555" s="38"/>
      <c r="AC555" s="81"/>
      <c r="AD555" s="38"/>
      <c r="AE555" s="38"/>
      <c r="AF555" s="38"/>
      <c r="AG555" s="38"/>
      <c r="AH555" s="38"/>
      <c r="AI555" s="38"/>
    </row>
    <row r="556" spans="1:35" ht="15.75" customHeight="1">
      <c r="A556" s="38"/>
      <c r="B556" s="38"/>
      <c r="C556" s="38"/>
      <c r="D556" s="80"/>
      <c r="E556" s="39"/>
      <c r="F556" s="38"/>
      <c r="G556" s="38"/>
      <c r="H556" s="39"/>
      <c r="I556" s="38"/>
      <c r="J556" s="38"/>
      <c r="K556" s="38"/>
      <c r="L556" s="38"/>
      <c r="M556" s="40"/>
      <c r="N556" s="38"/>
      <c r="O556" s="38"/>
      <c r="P556" s="38"/>
      <c r="Q556" s="38"/>
      <c r="R556" s="38"/>
      <c r="S556" s="38"/>
      <c r="T556" s="38"/>
      <c r="U556" s="38"/>
      <c r="V556" s="38"/>
      <c r="W556" s="38"/>
      <c r="X556" s="38"/>
      <c r="Y556" s="38"/>
      <c r="Z556" s="38"/>
      <c r="AA556" s="38"/>
      <c r="AB556" s="38"/>
      <c r="AC556" s="81"/>
      <c r="AD556" s="38"/>
      <c r="AE556" s="38"/>
      <c r="AF556" s="38"/>
      <c r="AG556" s="38"/>
      <c r="AH556" s="38"/>
      <c r="AI556" s="38"/>
    </row>
    <row r="557" spans="1:35" ht="15.75" customHeight="1">
      <c r="A557" s="38"/>
      <c r="B557" s="38"/>
      <c r="C557" s="38"/>
      <c r="D557" s="80"/>
      <c r="E557" s="39"/>
      <c r="F557" s="38"/>
      <c r="G557" s="38"/>
      <c r="H557" s="39"/>
      <c r="I557" s="38"/>
      <c r="J557" s="38"/>
      <c r="K557" s="38"/>
      <c r="L557" s="38"/>
      <c r="M557" s="40"/>
      <c r="N557" s="38"/>
      <c r="O557" s="38"/>
      <c r="P557" s="38"/>
      <c r="Q557" s="38"/>
      <c r="R557" s="38"/>
      <c r="S557" s="38"/>
      <c r="T557" s="38"/>
      <c r="U557" s="38"/>
      <c r="V557" s="38"/>
      <c r="W557" s="38"/>
      <c r="X557" s="38"/>
      <c r="Y557" s="38"/>
      <c r="Z557" s="38"/>
      <c r="AA557" s="38"/>
      <c r="AB557" s="38"/>
      <c r="AC557" s="81"/>
      <c r="AD557" s="38"/>
      <c r="AE557" s="38"/>
      <c r="AF557" s="38"/>
      <c r="AG557" s="38"/>
      <c r="AH557" s="38"/>
      <c r="AI557" s="38"/>
    </row>
    <row r="558" spans="1:35" ht="15.75" customHeight="1">
      <c r="A558" s="38"/>
      <c r="B558" s="38"/>
      <c r="C558" s="38"/>
      <c r="D558" s="80"/>
      <c r="E558" s="39"/>
      <c r="F558" s="38"/>
      <c r="G558" s="38"/>
      <c r="H558" s="39"/>
      <c r="I558" s="38"/>
      <c r="J558" s="38"/>
      <c r="K558" s="38"/>
      <c r="L558" s="38"/>
      <c r="M558" s="40"/>
      <c r="N558" s="38"/>
      <c r="O558" s="38"/>
      <c r="P558" s="38"/>
      <c r="Q558" s="38"/>
      <c r="R558" s="38"/>
      <c r="S558" s="38"/>
      <c r="T558" s="38"/>
      <c r="U558" s="38"/>
      <c r="V558" s="38"/>
      <c r="W558" s="38"/>
      <c r="X558" s="38"/>
      <c r="Y558" s="38"/>
      <c r="Z558" s="38"/>
      <c r="AA558" s="38"/>
      <c r="AB558" s="38"/>
      <c r="AC558" s="81"/>
      <c r="AD558" s="38"/>
      <c r="AE558" s="38"/>
      <c r="AF558" s="38"/>
      <c r="AG558" s="38"/>
      <c r="AH558" s="38"/>
      <c r="AI558" s="38"/>
    </row>
    <row r="559" spans="1:35" ht="15.75" customHeight="1">
      <c r="A559" s="38"/>
      <c r="B559" s="38"/>
      <c r="C559" s="38"/>
      <c r="D559" s="80"/>
      <c r="E559" s="39"/>
      <c r="F559" s="38"/>
      <c r="G559" s="38"/>
      <c r="H559" s="39"/>
      <c r="I559" s="38"/>
      <c r="J559" s="38"/>
      <c r="K559" s="38"/>
      <c r="L559" s="38"/>
      <c r="M559" s="40"/>
      <c r="N559" s="38"/>
      <c r="O559" s="38"/>
      <c r="P559" s="38"/>
      <c r="Q559" s="38"/>
      <c r="R559" s="38"/>
      <c r="S559" s="38"/>
      <c r="T559" s="38"/>
      <c r="U559" s="38"/>
      <c r="V559" s="38"/>
      <c r="W559" s="38"/>
      <c r="X559" s="38"/>
      <c r="Y559" s="38"/>
      <c r="Z559" s="38"/>
      <c r="AA559" s="38"/>
      <c r="AB559" s="38"/>
      <c r="AC559" s="81"/>
      <c r="AD559" s="38"/>
      <c r="AE559" s="38"/>
      <c r="AF559" s="38"/>
      <c r="AG559" s="38"/>
      <c r="AH559" s="38"/>
      <c r="AI559" s="38"/>
    </row>
    <row r="560" spans="1:35" ht="15.75" customHeight="1">
      <c r="A560" s="38"/>
      <c r="B560" s="38"/>
      <c r="C560" s="38"/>
      <c r="D560" s="80"/>
      <c r="E560" s="39"/>
      <c r="F560" s="38"/>
      <c r="G560" s="38"/>
      <c r="H560" s="39"/>
      <c r="I560" s="38"/>
      <c r="J560" s="38"/>
      <c r="K560" s="38"/>
      <c r="L560" s="38"/>
      <c r="M560" s="40"/>
      <c r="N560" s="38"/>
      <c r="O560" s="38"/>
      <c r="P560" s="38"/>
      <c r="Q560" s="38"/>
      <c r="R560" s="38"/>
      <c r="S560" s="38"/>
      <c r="T560" s="38"/>
      <c r="U560" s="38"/>
      <c r="V560" s="38"/>
      <c r="W560" s="38"/>
      <c r="X560" s="38"/>
      <c r="Y560" s="38"/>
      <c r="Z560" s="38"/>
      <c r="AA560" s="38"/>
      <c r="AB560" s="38"/>
      <c r="AC560" s="81"/>
      <c r="AD560" s="38"/>
      <c r="AE560" s="38"/>
      <c r="AF560" s="38"/>
      <c r="AG560" s="38"/>
      <c r="AH560" s="38"/>
      <c r="AI560" s="38"/>
    </row>
    <row r="561" spans="1:35" ht="15.75" customHeight="1">
      <c r="A561" s="38"/>
      <c r="B561" s="38"/>
      <c r="C561" s="38"/>
      <c r="D561" s="80"/>
      <c r="E561" s="39"/>
      <c r="F561" s="38"/>
      <c r="G561" s="38"/>
      <c r="H561" s="39"/>
      <c r="I561" s="38"/>
      <c r="J561" s="38"/>
      <c r="K561" s="38"/>
      <c r="L561" s="38"/>
      <c r="M561" s="40"/>
      <c r="N561" s="38"/>
      <c r="O561" s="38"/>
      <c r="P561" s="38"/>
      <c r="Q561" s="38"/>
      <c r="R561" s="38"/>
      <c r="S561" s="38"/>
      <c r="T561" s="38"/>
      <c r="U561" s="38"/>
      <c r="V561" s="38"/>
      <c r="W561" s="38"/>
      <c r="X561" s="38"/>
      <c r="Y561" s="38"/>
      <c r="Z561" s="38"/>
      <c r="AA561" s="38"/>
      <c r="AB561" s="38"/>
      <c r="AC561" s="81"/>
      <c r="AD561" s="38"/>
      <c r="AE561" s="38"/>
      <c r="AF561" s="38"/>
      <c r="AG561" s="38"/>
      <c r="AH561" s="38"/>
      <c r="AI561" s="38"/>
    </row>
    <row r="562" spans="1:35" ht="15.75" customHeight="1">
      <c r="A562" s="38"/>
      <c r="B562" s="38"/>
      <c r="C562" s="38"/>
      <c r="D562" s="80"/>
      <c r="E562" s="39"/>
      <c r="F562" s="38"/>
      <c r="G562" s="38"/>
      <c r="H562" s="39"/>
      <c r="I562" s="38"/>
      <c r="J562" s="38"/>
      <c r="K562" s="38"/>
      <c r="L562" s="38"/>
      <c r="M562" s="40"/>
      <c r="N562" s="38"/>
      <c r="O562" s="38"/>
      <c r="P562" s="38"/>
      <c r="Q562" s="38"/>
      <c r="R562" s="38"/>
      <c r="S562" s="38"/>
      <c r="T562" s="38"/>
      <c r="U562" s="38"/>
      <c r="V562" s="38"/>
      <c r="W562" s="38"/>
      <c r="X562" s="38"/>
      <c r="Y562" s="38"/>
      <c r="Z562" s="38"/>
      <c r="AA562" s="38"/>
      <c r="AB562" s="38"/>
      <c r="AC562" s="81"/>
      <c r="AD562" s="38"/>
      <c r="AE562" s="38"/>
      <c r="AF562" s="38"/>
      <c r="AG562" s="38"/>
      <c r="AH562" s="38"/>
      <c r="AI562" s="38"/>
    </row>
    <row r="563" spans="1:35" ht="15.75" customHeight="1">
      <c r="A563" s="38"/>
      <c r="B563" s="38"/>
      <c r="C563" s="38"/>
      <c r="D563" s="80"/>
      <c r="E563" s="39"/>
      <c r="F563" s="38"/>
      <c r="G563" s="38"/>
      <c r="H563" s="39"/>
      <c r="I563" s="38"/>
      <c r="J563" s="38"/>
      <c r="K563" s="38"/>
      <c r="L563" s="38"/>
      <c r="M563" s="40"/>
      <c r="N563" s="38"/>
      <c r="O563" s="38"/>
      <c r="P563" s="38"/>
      <c r="Q563" s="38"/>
      <c r="R563" s="38"/>
      <c r="S563" s="38"/>
      <c r="T563" s="38"/>
      <c r="U563" s="38"/>
      <c r="V563" s="38"/>
      <c r="W563" s="38"/>
      <c r="X563" s="38"/>
      <c r="Y563" s="38"/>
      <c r="Z563" s="38"/>
      <c r="AA563" s="38"/>
      <c r="AB563" s="38"/>
      <c r="AC563" s="81"/>
      <c r="AD563" s="38"/>
      <c r="AE563" s="38"/>
      <c r="AF563" s="38"/>
      <c r="AG563" s="38"/>
      <c r="AH563" s="38"/>
      <c r="AI563" s="38"/>
    </row>
    <row r="564" spans="1:35" ht="15.75" customHeight="1">
      <c r="A564" s="38"/>
      <c r="B564" s="38"/>
      <c r="C564" s="38"/>
      <c r="D564" s="80"/>
      <c r="E564" s="39"/>
      <c r="F564" s="38"/>
      <c r="G564" s="38"/>
      <c r="H564" s="39"/>
      <c r="I564" s="38"/>
      <c r="J564" s="38"/>
      <c r="K564" s="38"/>
      <c r="L564" s="38"/>
      <c r="M564" s="40"/>
      <c r="N564" s="38"/>
      <c r="O564" s="38"/>
      <c r="P564" s="38"/>
      <c r="Q564" s="38"/>
      <c r="R564" s="38"/>
      <c r="S564" s="38"/>
      <c r="T564" s="38"/>
      <c r="U564" s="38"/>
      <c r="V564" s="38"/>
      <c r="W564" s="38"/>
      <c r="X564" s="38"/>
      <c r="Y564" s="38"/>
      <c r="Z564" s="38"/>
      <c r="AA564" s="38"/>
      <c r="AB564" s="38"/>
      <c r="AC564" s="81"/>
      <c r="AD564" s="38"/>
      <c r="AE564" s="38"/>
      <c r="AF564" s="38"/>
      <c r="AG564" s="38"/>
      <c r="AH564" s="38"/>
      <c r="AI564" s="38"/>
    </row>
    <row r="565" spans="1:35" ht="15.75" customHeight="1">
      <c r="A565" s="38"/>
      <c r="B565" s="38"/>
      <c r="C565" s="38"/>
      <c r="D565" s="80"/>
      <c r="E565" s="39"/>
      <c r="F565" s="38"/>
      <c r="G565" s="38"/>
      <c r="H565" s="39"/>
      <c r="I565" s="38"/>
      <c r="J565" s="38"/>
      <c r="K565" s="38"/>
      <c r="L565" s="38"/>
      <c r="M565" s="40"/>
      <c r="N565" s="38"/>
      <c r="O565" s="38"/>
      <c r="P565" s="38"/>
      <c r="Q565" s="38"/>
      <c r="R565" s="38"/>
      <c r="S565" s="38"/>
      <c r="T565" s="38"/>
      <c r="U565" s="38"/>
      <c r="V565" s="38"/>
      <c r="W565" s="38"/>
      <c r="X565" s="38"/>
      <c r="Y565" s="38"/>
      <c r="Z565" s="38"/>
      <c r="AA565" s="38"/>
      <c r="AB565" s="38"/>
      <c r="AC565" s="81"/>
      <c r="AD565" s="38"/>
      <c r="AE565" s="38"/>
      <c r="AF565" s="38"/>
      <c r="AG565" s="38"/>
      <c r="AH565" s="38"/>
      <c r="AI565" s="38"/>
    </row>
    <row r="566" spans="1:35" ht="15.75" customHeight="1">
      <c r="A566" s="38"/>
      <c r="B566" s="38"/>
      <c r="C566" s="38"/>
      <c r="D566" s="80"/>
      <c r="E566" s="39"/>
      <c r="F566" s="38"/>
      <c r="G566" s="38"/>
      <c r="H566" s="39"/>
      <c r="I566" s="38"/>
      <c r="J566" s="38"/>
      <c r="K566" s="38"/>
      <c r="L566" s="38"/>
      <c r="M566" s="40"/>
      <c r="N566" s="38"/>
      <c r="O566" s="38"/>
      <c r="P566" s="38"/>
      <c r="Q566" s="38"/>
      <c r="R566" s="38"/>
      <c r="S566" s="38"/>
      <c r="T566" s="38"/>
      <c r="U566" s="38"/>
      <c r="V566" s="38"/>
      <c r="W566" s="38"/>
      <c r="X566" s="38"/>
      <c r="Y566" s="38"/>
      <c r="Z566" s="38"/>
      <c r="AA566" s="38"/>
      <c r="AB566" s="38"/>
      <c r="AC566" s="81"/>
      <c r="AD566" s="38"/>
      <c r="AE566" s="38"/>
      <c r="AF566" s="38"/>
      <c r="AG566" s="38"/>
      <c r="AH566" s="38"/>
      <c r="AI566" s="38"/>
    </row>
    <row r="567" spans="1:35" ht="15.75" customHeight="1">
      <c r="A567" s="38"/>
      <c r="B567" s="38"/>
      <c r="C567" s="38"/>
      <c r="D567" s="80"/>
      <c r="E567" s="39"/>
      <c r="F567" s="38"/>
      <c r="G567" s="38"/>
      <c r="H567" s="39"/>
      <c r="I567" s="38"/>
      <c r="J567" s="38"/>
      <c r="K567" s="38"/>
      <c r="L567" s="38"/>
      <c r="M567" s="40"/>
      <c r="N567" s="38"/>
      <c r="O567" s="38"/>
      <c r="P567" s="38"/>
      <c r="Q567" s="38"/>
      <c r="R567" s="38"/>
      <c r="S567" s="38"/>
      <c r="T567" s="38"/>
      <c r="U567" s="38"/>
      <c r="V567" s="38"/>
      <c r="W567" s="38"/>
      <c r="X567" s="38"/>
      <c r="Y567" s="38"/>
      <c r="Z567" s="38"/>
      <c r="AA567" s="38"/>
      <c r="AB567" s="38"/>
      <c r="AC567" s="81"/>
      <c r="AD567" s="38"/>
      <c r="AE567" s="38"/>
      <c r="AF567" s="38"/>
      <c r="AG567" s="38"/>
      <c r="AH567" s="38"/>
      <c r="AI567" s="38"/>
    </row>
    <row r="568" spans="1:35" ht="15.75" customHeight="1">
      <c r="A568" s="38"/>
      <c r="B568" s="38"/>
      <c r="C568" s="38"/>
      <c r="D568" s="80"/>
      <c r="E568" s="39"/>
      <c r="F568" s="38"/>
      <c r="G568" s="38"/>
      <c r="H568" s="39"/>
      <c r="I568" s="38"/>
      <c r="J568" s="38"/>
      <c r="K568" s="38"/>
      <c r="L568" s="38"/>
      <c r="M568" s="40"/>
      <c r="N568" s="38"/>
      <c r="O568" s="38"/>
      <c r="P568" s="38"/>
      <c r="Q568" s="38"/>
      <c r="R568" s="38"/>
      <c r="S568" s="38"/>
      <c r="T568" s="38"/>
      <c r="U568" s="38"/>
      <c r="V568" s="38"/>
      <c r="W568" s="38"/>
      <c r="X568" s="38"/>
      <c r="Y568" s="38"/>
      <c r="Z568" s="38"/>
      <c r="AA568" s="38"/>
      <c r="AB568" s="38"/>
      <c r="AC568" s="81"/>
      <c r="AD568" s="38"/>
      <c r="AE568" s="38"/>
      <c r="AF568" s="38"/>
      <c r="AG568" s="38"/>
      <c r="AH568" s="38"/>
      <c r="AI568" s="38"/>
    </row>
    <row r="569" spans="1:35" ht="15.75" customHeight="1">
      <c r="A569" s="38"/>
      <c r="B569" s="38"/>
      <c r="C569" s="38"/>
      <c r="D569" s="80"/>
      <c r="E569" s="39"/>
      <c r="F569" s="38"/>
      <c r="G569" s="38"/>
      <c r="H569" s="39"/>
      <c r="I569" s="38"/>
      <c r="J569" s="38"/>
      <c r="K569" s="38"/>
      <c r="L569" s="38"/>
      <c r="M569" s="40"/>
      <c r="N569" s="38"/>
      <c r="O569" s="38"/>
      <c r="P569" s="38"/>
      <c r="Q569" s="38"/>
      <c r="R569" s="38"/>
      <c r="S569" s="38"/>
      <c r="T569" s="38"/>
      <c r="U569" s="38"/>
      <c r="V569" s="38"/>
      <c r="W569" s="38"/>
      <c r="X569" s="38"/>
      <c r="Y569" s="38"/>
      <c r="Z569" s="38"/>
      <c r="AA569" s="38"/>
      <c r="AB569" s="38"/>
      <c r="AC569" s="81"/>
      <c r="AD569" s="38"/>
      <c r="AE569" s="38"/>
      <c r="AF569" s="38"/>
      <c r="AG569" s="38"/>
      <c r="AH569" s="38"/>
      <c r="AI569" s="38"/>
    </row>
    <row r="570" spans="1:35" ht="15.75" customHeight="1">
      <c r="A570" s="38"/>
      <c r="B570" s="38"/>
      <c r="C570" s="38"/>
      <c r="D570" s="80"/>
      <c r="E570" s="39"/>
      <c r="F570" s="38"/>
      <c r="G570" s="38"/>
      <c r="H570" s="39"/>
      <c r="I570" s="38"/>
      <c r="J570" s="38"/>
      <c r="K570" s="38"/>
      <c r="L570" s="38"/>
      <c r="M570" s="40"/>
      <c r="N570" s="38"/>
      <c r="O570" s="38"/>
      <c r="P570" s="38"/>
      <c r="Q570" s="38"/>
      <c r="R570" s="38"/>
      <c r="S570" s="38"/>
      <c r="T570" s="38"/>
      <c r="U570" s="38"/>
      <c r="V570" s="38"/>
      <c r="W570" s="38"/>
      <c r="X570" s="38"/>
      <c r="Y570" s="38"/>
      <c r="Z570" s="38"/>
      <c r="AA570" s="38"/>
      <c r="AB570" s="38"/>
      <c r="AC570" s="81"/>
      <c r="AD570" s="38"/>
      <c r="AE570" s="38"/>
      <c r="AF570" s="38"/>
      <c r="AG570" s="38"/>
      <c r="AH570" s="38"/>
      <c r="AI570" s="38"/>
    </row>
    <row r="571" spans="1:35" ht="15.75" customHeight="1">
      <c r="A571" s="38"/>
      <c r="B571" s="38"/>
      <c r="C571" s="38"/>
      <c r="D571" s="80"/>
      <c r="E571" s="39"/>
      <c r="F571" s="38"/>
      <c r="G571" s="38"/>
      <c r="H571" s="39"/>
      <c r="I571" s="38"/>
      <c r="J571" s="38"/>
      <c r="K571" s="38"/>
      <c r="L571" s="38"/>
      <c r="M571" s="40"/>
      <c r="N571" s="38"/>
      <c r="O571" s="38"/>
      <c r="P571" s="38"/>
      <c r="Q571" s="38"/>
      <c r="R571" s="38"/>
      <c r="S571" s="38"/>
      <c r="T571" s="38"/>
      <c r="U571" s="38"/>
      <c r="V571" s="38"/>
      <c r="W571" s="38"/>
      <c r="X571" s="38"/>
      <c r="Y571" s="38"/>
      <c r="Z571" s="38"/>
      <c r="AA571" s="38"/>
      <c r="AB571" s="38"/>
      <c r="AC571" s="81"/>
      <c r="AD571" s="38"/>
      <c r="AE571" s="38"/>
      <c r="AF571" s="38"/>
      <c r="AG571" s="38"/>
      <c r="AH571" s="38"/>
      <c r="AI571" s="38"/>
    </row>
    <row r="572" spans="1:35" ht="15.75" customHeight="1">
      <c r="A572" s="38"/>
      <c r="B572" s="38"/>
      <c r="C572" s="38"/>
      <c r="D572" s="80"/>
      <c r="E572" s="39"/>
      <c r="F572" s="38"/>
      <c r="G572" s="38"/>
      <c r="H572" s="39"/>
      <c r="I572" s="38"/>
      <c r="J572" s="38"/>
      <c r="K572" s="38"/>
      <c r="L572" s="38"/>
      <c r="M572" s="40"/>
      <c r="N572" s="38"/>
      <c r="O572" s="38"/>
      <c r="P572" s="38"/>
      <c r="Q572" s="38"/>
      <c r="R572" s="38"/>
      <c r="S572" s="38"/>
      <c r="T572" s="38"/>
      <c r="U572" s="38"/>
      <c r="V572" s="38"/>
      <c r="W572" s="38"/>
      <c r="X572" s="38"/>
      <c r="Y572" s="38"/>
      <c r="Z572" s="38"/>
      <c r="AA572" s="38"/>
      <c r="AB572" s="38"/>
      <c r="AC572" s="81"/>
      <c r="AD572" s="38"/>
      <c r="AE572" s="38"/>
      <c r="AF572" s="38"/>
      <c r="AG572" s="38"/>
      <c r="AH572" s="38"/>
      <c r="AI572" s="38"/>
    </row>
    <row r="573" spans="1:35" ht="15.75" customHeight="1">
      <c r="A573" s="38"/>
      <c r="B573" s="38"/>
      <c r="C573" s="38"/>
      <c r="D573" s="80"/>
      <c r="E573" s="39"/>
      <c r="F573" s="38"/>
      <c r="G573" s="38"/>
      <c r="H573" s="39"/>
      <c r="I573" s="38"/>
      <c r="J573" s="38"/>
      <c r="K573" s="38"/>
      <c r="L573" s="38"/>
      <c r="M573" s="40"/>
      <c r="N573" s="38"/>
      <c r="O573" s="38"/>
      <c r="P573" s="38"/>
      <c r="Q573" s="38"/>
      <c r="R573" s="38"/>
      <c r="S573" s="38"/>
      <c r="T573" s="38"/>
      <c r="U573" s="38"/>
      <c r="V573" s="38"/>
      <c r="W573" s="38"/>
      <c r="X573" s="38"/>
      <c r="Y573" s="38"/>
      <c r="Z573" s="38"/>
      <c r="AA573" s="38"/>
      <c r="AB573" s="38"/>
      <c r="AC573" s="81"/>
      <c r="AD573" s="38"/>
      <c r="AE573" s="38"/>
      <c r="AF573" s="38"/>
      <c r="AG573" s="38"/>
      <c r="AH573" s="38"/>
      <c r="AI573" s="38"/>
    </row>
    <row r="574" spans="1:35" ht="15.75" customHeight="1">
      <c r="A574" s="38"/>
      <c r="B574" s="38"/>
      <c r="C574" s="38"/>
      <c r="D574" s="80"/>
      <c r="E574" s="39"/>
      <c r="F574" s="38"/>
      <c r="G574" s="38"/>
      <c r="H574" s="39"/>
      <c r="I574" s="38"/>
      <c r="J574" s="38"/>
      <c r="K574" s="38"/>
      <c r="L574" s="38"/>
      <c r="M574" s="40"/>
      <c r="N574" s="38"/>
      <c r="O574" s="38"/>
      <c r="P574" s="38"/>
      <c r="Q574" s="38"/>
      <c r="R574" s="38"/>
      <c r="S574" s="38"/>
      <c r="T574" s="38"/>
      <c r="U574" s="38"/>
      <c r="V574" s="38"/>
      <c r="W574" s="38"/>
      <c r="X574" s="38"/>
      <c r="Y574" s="38"/>
      <c r="Z574" s="38"/>
      <c r="AA574" s="38"/>
      <c r="AB574" s="38"/>
      <c r="AC574" s="81"/>
      <c r="AD574" s="38"/>
      <c r="AE574" s="38"/>
      <c r="AF574" s="38"/>
      <c r="AG574" s="38"/>
      <c r="AH574" s="38"/>
      <c r="AI574" s="38"/>
    </row>
    <row r="575" spans="1:35" ht="15.75" customHeight="1">
      <c r="A575" s="38"/>
      <c r="B575" s="38"/>
      <c r="C575" s="38"/>
      <c r="D575" s="80"/>
      <c r="E575" s="39"/>
      <c r="F575" s="38"/>
      <c r="G575" s="38"/>
      <c r="H575" s="39"/>
      <c r="I575" s="38"/>
      <c r="J575" s="38"/>
      <c r="K575" s="38"/>
      <c r="L575" s="38"/>
      <c r="M575" s="40"/>
      <c r="N575" s="38"/>
      <c r="O575" s="38"/>
      <c r="P575" s="38"/>
      <c r="Q575" s="38"/>
      <c r="R575" s="38"/>
      <c r="S575" s="38"/>
      <c r="T575" s="38"/>
      <c r="U575" s="38"/>
      <c r="V575" s="38"/>
      <c r="W575" s="38"/>
      <c r="X575" s="38"/>
      <c r="Y575" s="38"/>
      <c r="Z575" s="38"/>
      <c r="AA575" s="38"/>
      <c r="AB575" s="38"/>
      <c r="AC575" s="81"/>
      <c r="AD575" s="38"/>
      <c r="AE575" s="38"/>
      <c r="AF575" s="38"/>
      <c r="AG575" s="38"/>
      <c r="AH575" s="38"/>
      <c r="AI575" s="38"/>
    </row>
    <row r="576" spans="1:35" ht="15.75" customHeight="1">
      <c r="A576" s="38"/>
      <c r="B576" s="38"/>
      <c r="C576" s="38"/>
      <c r="D576" s="80"/>
      <c r="E576" s="39"/>
      <c r="F576" s="38"/>
      <c r="G576" s="38"/>
      <c r="H576" s="39"/>
      <c r="I576" s="38"/>
      <c r="J576" s="38"/>
      <c r="K576" s="38"/>
      <c r="L576" s="38"/>
      <c r="M576" s="40"/>
      <c r="N576" s="38"/>
      <c r="O576" s="38"/>
      <c r="P576" s="38"/>
      <c r="Q576" s="38"/>
      <c r="R576" s="38"/>
      <c r="S576" s="38"/>
      <c r="T576" s="38"/>
      <c r="U576" s="38"/>
      <c r="V576" s="38"/>
      <c r="W576" s="38"/>
      <c r="X576" s="38"/>
      <c r="Y576" s="38"/>
      <c r="Z576" s="38"/>
      <c r="AA576" s="38"/>
      <c r="AB576" s="38"/>
      <c r="AC576" s="81"/>
      <c r="AD576" s="38"/>
      <c r="AE576" s="38"/>
      <c r="AF576" s="38"/>
      <c r="AG576" s="38"/>
      <c r="AH576" s="38"/>
      <c r="AI576" s="38"/>
    </row>
    <row r="577" spans="1:35" ht="15.75" customHeight="1">
      <c r="A577" s="38"/>
      <c r="B577" s="38"/>
      <c r="C577" s="38"/>
      <c r="D577" s="80"/>
      <c r="E577" s="39"/>
      <c r="F577" s="38"/>
      <c r="G577" s="38"/>
      <c r="H577" s="39"/>
      <c r="I577" s="38"/>
      <c r="J577" s="38"/>
      <c r="K577" s="38"/>
      <c r="L577" s="38"/>
      <c r="M577" s="40"/>
      <c r="N577" s="38"/>
      <c r="O577" s="38"/>
      <c r="P577" s="38"/>
      <c r="Q577" s="38"/>
      <c r="R577" s="38"/>
      <c r="S577" s="38"/>
      <c r="T577" s="38"/>
      <c r="U577" s="38"/>
      <c r="V577" s="38"/>
      <c r="W577" s="38"/>
      <c r="X577" s="38"/>
      <c r="Y577" s="38"/>
      <c r="Z577" s="38"/>
      <c r="AA577" s="38"/>
      <c r="AB577" s="38"/>
      <c r="AC577" s="81"/>
      <c r="AD577" s="38"/>
      <c r="AE577" s="38"/>
      <c r="AF577" s="38"/>
      <c r="AG577" s="38"/>
      <c r="AH577" s="38"/>
      <c r="AI577" s="38"/>
    </row>
    <row r="578" spans="1:35" ht="15.75" customHeight="1">
      <c r="A578" s="38"/>
      <c r="B578" s="38"/>
      <c r="C578" s="38"/>
      <c r="D578" s="80"/>
      <c r="E578" s="39"/>
      <c r="F578" s="38"/>
      <c r="G578" s="38"/>
      <c r="H578" s="39"/>
      <c r="I578" s="38"/>
      <c r="J578" s="38"/>
      <c r="K578" s="38"/>
      <c r="L578" s="38"/>
      <c r="M578" s="40"/>
      <c r="N578" s="38"/>
      <c r="O578" s="38"/>
      <c r="P578" s="38"/>
      <c r="Q578" s="38"/>
      <c r="R578" s="38"/>
      <c r="S578" s="38"/>
      <c r="T578" s="38"/>
      <c r="U578" s="38"/>
      <c r="V578" s="38"/>
      <c r="W578" s="38"/>
      <c r="X578" s="38"/>
      <c r="Y578" s="38"/>
      <c r="Z578" s="38"/>
      <c r="AA578" s="38"/>
      <c r="AB578" s="38"/>
      <c r="AC578" s="81"/>
      <c r="AD578" s="38"/>
      <c r="AE578" s="38"/>
      <c r="AF578" s="38"/>
      <c r="AG578" s="38"/>
      <c r="AH578" s="38"/>
      <c r="AI578" s="38"/>
    </row>
    <row r="579" spans="1:35" ht="15.75" customHeight="1">
      <c r="A579" s="38"/>
      <c r="B579" s="38"/>
      <c r="C579" s="38"/>
      <c r="D579" s="80"/>
      <c r="E579" s="39"/>
      <c r="F579" s="38"/>
      <c r="G579" s="38"/>
      <c r="H579" s="39"/>
      <c r="I579" s="38"/>
      <c r="J579" s="38"/>
      <c r="K579" s="38"/>
      <c r="L579" s="38"/>
      <c r="M579" s="40"/>
      <c r="N579" s="38"/>
      <c r="O579" s="38"/>
      <c r="P579" s="38"/>
      <c r="Q579" s="38"/>
      <c r="R579" s="38"/>
      <c r="S579" s="38"/>
      <c r="T579" s="38"/>
      <c r="U579" s="38"/>
      <c r="V579" s="38"/>
      <c r="W579" s="38"/>
      <c r="X579" s="38"/>
      <c r="Y579" s="38"/>
      <c r="Z579" s="38"/>
      <c r="AA579" s="38"/>
      <c r="AB579" s="38"/>
      <c r="AC579" s="81"/>
      <c r="AD579" s="38"/>
      <c r="AE579" s="38"/>
      <c r="AF579" s="38"/>
      <c r="AG579" s="38"/>
      <c r="AH579" s="38"/>
      <c r="AI579" s="38"/>
    </row>
    <row r="580" spans="1:35" ht="15.75" customHeight="1">
      <c r="A580" s="38"/>
      <c r="B580" s="38"/>
      <c r="C580" s="38"/>
      <c r="D580" s="80"/>
      <c r="E580" s="39"/>
      <c r="F580" s="38"/>
      <c r="G580" s="38"/>
      <c r="H580" s="39"/>
      <c r="I580" s="38"/>
      <c r="J580" s="38"/>
      <c r="K580" s="38"/>
      <c r="L580" s="38"/>
      <c r="M580" s="40"/>
      <c r="N580" s="38"/>
      <c r="O580" s="38"/>
      <c r="P580" s="38"/>
      <c r="Q580" s="38"/>
      <c r="R580" s="38"/>
      <c r="S580" s="38"/>
      <c r="T580" s="38"/>
      <c r="U580" s="38"/>
      <c r="V580" s="38"/>
      <c r="W580" s="38"/>
      <c r="X580" s="38"/>
      <c r="Y580" s="38"/>
      <c r="Z580" s="38"/>
      <c r="AA580" s="38"/>
      <c r="AB580" s="38"/>
      <c r="AC580" s="81"/>
      <c r="AD580" s="38"/>
      <c r="AE580" s="38"/>
      <c r="AF580" s="38"/>
      <c r="AG580" s="38"/>
      <c r="AH580" s="38"/>
      <c r="AI580" s="38"/>
    </row>
    <row r="581" spans="1:35" ht="15.75" customHeight="1">
      <c r="A581" s="38"/>
      <c r="B581" s="38"/>
      <c r="C581" s="38"/>
      <c r="D581" s="80"/>
      <c r="E581" s="39"/>
      <c r="F581" s="38"/>
      <c r="G581" s="38"/>
      <c r="H581" s="39"/>
      <c r="I581" s="38"/>
      <c r="J581" s="38"/>
      <c r="K581" s="38"/>
      <c r="L581" s="38"/>
      <c r="M581" s="40"/>
      <c r="N581" s="38"/>
      <c r="O581" s="38"/>
      <c r="P581" s="38"/>
      <c r="Q581" s="38"/>
      <c r="R581" s="38"/>
      <c r="S581" s="38"/>
      <c r="T581" s="38"/>
      <c r="U581" s="38"/>
      <c r="V581" s="38"/>
      <c r="W581" s="38"/>
      <c r="X581" s="38"/>
      <c r="Y581" s="38"/>
      <c r="Z581" s="38"/>
      <c r="AA581" s="38"/>
      <c r="AB581" s="38"/>
      <c r="AC581" s="81"/>
      <c r="AD581" s="38"/>
      <c r="AE581" s="38"/>
      <c r="AF581" s="38"/>
      <c r="AG581" s="38"/>
      <c r="AH581" s="38"/>
      <c r="AI581" s="38"/>
    </row>
    <row r="582" spans="1:35" ht="15.75" customHeight="1">
      <c r="A582" s="38"/>
      <c r="B582" s="38"/>
      <c r="C582" s="38"/>
      <c r="D582" s="80"/>
      <c r="E582" s="39"/>
      <c r="F582" s="38"/>
      <c r="G582" s="38"/>
      <c r="H582" s="39"/>
      <c r="I582" s="38"/>
      <c r="J582" s="38"/>
      <c r="K582" s="38"/>
      <c r="L582" s="38"/>
      <c r="M582" s="40"/>
      <c r="N582" s="38"/>
      <c r="O582" s="38"/>
      <c r="P582" s="38"/>
      <c r="Q582" s="38"/>
      <c r="R582" s="38"/>
      <c r="S582" s="38"/>
      <c r="T582" s="38"/>
      <c r="U582" s="38"/>
      <c r="V582" s="38"/>
      <c r="W582" s="38"/>
      <c r="X582" s="38"/>
      <c r="Y582" s="38"/>
      <c r="Z582" s="38"/>
      <c r="AA582" s="38"/>
      <c r="AB582" s="38"/>
      <c r="AC582" s="81"/>
      <c r="AD582" s="38"/>
      <c r="AE582" s="38"/>
      <c r="AF582" s="38"/>
      <c r="AG582" s="38"/>
      <c r="AH582" s="38"/>
      <c r="AI582" s="38"/>
    </row>
    <row r="583" spans="1:35" ht="15.75" customHeight="1">
      <c r="A583" s="38"/>
      <c r="B583" s="38"/>
      <c r="C583" s="38"/>
      <c r="D583" s="80"/>
      <c r="E583" s="39"/>
      <c r="F583" s="38"/>
      <c r="G583" s="38"/>
      <c r="H583" s="39"/>
      <c r="I583" s="38"/>
      <c r="J583" s="38"/>
      <c r="K583" s="38"/>
      <c r="L583" s="38"/>
      <c r="M583" s="40"/>
      <c r="N583" s="38"/>
      <c r="O583" s="38"/>
      <c r="P583" s="38"/>
      <c r="Q583" s="38"/>
      <c r="R583" s="38"/>
      <c r="S583" s="38"/>
      <c r="T583" s="38"/>
      <c r="U583" s="38"/>
      <c r="V583" s="38"/>
      <c r="W583" s="38"/>
      <c r="X583" s="38"/>
      <c r="Y583" s="38"/>
      <c r="Z583" s="38"/>
      <c r="AA583" s="38"/>
      <c r="AB583" s="38"/>
      <c r="AC583" s="81"/>
      <c r="AD583" s="38"/>
      <c r="AE583" s="38"/>
      <c r="AF583" s="38"/>
      <c r="AG583" s="38"/>
      <c r="AH583" s="38"/>
      <c r="AI583" s="38"/>
    </row>
    <row r="584" spans="1:35" ht="15.75" customHeight="1">
      <c r="A584" s="38"/>
      <c r="B584" s="38"/>
      <c r="C584" s="38"/>
      <c r="D584" s="80"/>
      <c r="E584" s="39"/>
      <c r="F584" s="38"/>
      <c r="G584" s="38"/>
      <c r="H584" s="39"/>
      <c r="I584" s="38"/>
      <c r="J584" s="38"/>
      <c r="K584" s="38"/>
      <c r="L584" s="38"/>
      <c r="M584" s="40"/>
      <c r="N584" s="38"/>
      <c r="O584" s="38"/>
      <c r="P584" s="38"/>
      <c r="Q584" s="38"/>
      <c r="R584" s="38"/>
      <c r="S584" s="38"/>
      <c r="T584" s="38"/>
      <c r="U584" s="38"/>
      <c r="V584" s="38"/>
      <c r="W584" s="38"/>
      <c r="X584" s="38"/>
      <c r="Y584" s="38"/>
      <c r="Z584" s="38"/>
      <c r="AA584" s="38"/>
      <c r="AB584" s="38"/>
      <c r="AC584" s="81"/>
      <c r="AD584" s="38"/>
      <c r="AE584" s="38"/>
      <c r="AF584" s="38"/>
      <c r="AG584" s="38"/>
      <c r="AH584" s="38"/>
      <c r="AI584" s="38"/>
    </row>
    <row r="585" spans="1:35" ht="15.75" customHeight="1">
      <c r="A585" s="38"/>
      <c r="B585" s="38"/>
      <c r="C585" s="38"/>
      <c r="D585" s="80"/>
      <c r="E585" s="39"/>
      <c r="F585" s="38"/>
      <c r="G585" s="38"/>
      <c r="H585" s="39"/>
      <c r="I585" s="38"/>
      <c r="J585" s="38"/>
      <c r="K585" s="38"/>
      <c r="L585" s="38"/>
      <c r="M585" s="40"/>
      <c r="N585" s="38"/>
      <c r="O585" s="38"/>
      <c r="P585" s="38"/>
      <c r="Q585" s="38"/>
      <c r="R585" s="38"/>
      <c r="S585" s="38"/>
      <c r="T585" s="38"/>
      <c r="U585" s="38"/>
      <c r="V585" s="38"/>
      <c r="W585" s="38"/>
      <c r="X585" s="38"/>
      <c r="Y585" s="38"/>
      <c r="Z585" s="38"/>
      <c r="AA585" s="38"/>
      <c r="AB585" s="38"/>
      <c r="AC585" s="81"/>
      <c r="AD585" s="38"/>
      <c r="AE585" s="38"/>
      <c r="AF585" s="38"/>
      <c r="AG585" s="38"/>
      <c r="AH585" s="38"/>
      <c r="AI585" s="38"/>
    </row>
    <row r="586" spans="1:35" ht="15.75" customHeight="1">
      <c r="A586" s="38"/>
      <c r="B586" s="38"/>
      <c r="C586" s="38"/>
      <c r="D586" s="80"/>
      <c r="E586" s="39"/>
      <c r="F586" s="38"/>
      <c r="G586" s="38"/>
      <c r="H586" s="39"/>
      <c r="I586" s="38"/>
      <c r="J586" s="38"/>
      <c r="K586" s="38"/>
      <c r="L586" s="38"/>
      <c r="M586" s="40"/>
      <c r="N586" s="38"/>
      <c r="O586" s="38"/>
      <c r="P586" s="38"/>
      <c r="Q586" s="38"/>
      <c r="R586" s="38"/>
      <c r="S586" s="38"/>
      <c r="T586" s="38"/>
      <c r="U586" s="38"/>
      <c r="V586" s="38"/>
      <c r="W586" s="38"/>
      <c r="X586" s="38"/>
      <c r="Y586" s="38"/>
      <c r="Z586" s="38"/>
      <c r="AA586" s="38"/>
      <c r="AB586" s="38"/>
      <c r="AC586" s="81"/>
      <c r="AD586" s="38"/>
      <c r="AE586" s="38"/>
      <c r="AF586" s="38"/>
      <c r="AG586" s="38"/>
      <c r="AH586" s="38"/>
      <c r="AI586" s="38"/>
    </row>
    <row r="587" spans="1:35" ht="15.75" customHeight="1">
      <c r="A587" s="38"/>
      <c r="B587" s="38"/>
      <c r="C587" s="38"/>
      <c r="D587" s="80"/>
      <c r="E587" s="39"/>
      <c r="F587" s="38"/>
      <c r="G587" s="38"/>
      <c r="H587" s="39"/>
      <c r="I587" s="38"/>
      <c r="J587" s="38"/>
      <c r="K587" s="38"/>
      <c r="L587" s="38"/>
      <c r="M587" s="40"/>
      <c r="N587" s="38"/>
      <c r="O587" s="38"/>
      <c r="P587" s="38"/>
      <c r="Q587" s="38"/>
      <c r="R587" s="38"/>
      <c r="S587" s="38"/>
      <c r="T587" s="38"/>
      <c r="U587" s="38"/>
      <c r="V587" s="38"/>
      <c r="W587" s="38"/>
      <c r="X587" s="38"/>
      <c r="Y587" s="38"/>
      <c r="Z587" s="38"/>
      <c r="AA587" s="38"/>
      <c r="AB587" s="38"/>
      <c r="AC587" s="81"/>
      <c r="AD587" s="38"/>
      <c r="AE587" s="38"/>
      <c r="AF587" s="38"/>
      <c r="AG587" s="38"/>
      <c r="AH587" s="38"/>
      <c r="AI587" s="38"/>
    </row>
    <row r="588" spans="1:35" ht="15.75" customHeight="1">
      <c r="A588" s="38"/>
      <c r="B588" s="38"/>
      <c r="C588" s="38"/>
      <c r="D588" s="80"/>
      <c r="E588" s="39"/>
      <c r="F588" s="38"/>
      <c r="G588" s="38"/>
      <c r="H588" s="39"/>
      <c r="I588" s="38"/>
      <c r="J588" s="38"/>
      <c r="K588" s="38"/>
      <c r="L588" s="38"/>
      <c r="M588" s="40"/>
      <c r="N588" s="38"/>
      <c r="O588" s="38"/>
      <c r="P588" s="38"/>
      <c r="Q588" s="38"/>
      <c r="R588" s="38"/>
      <c r="S588" s="38"/>
      <c r="T588" s="38"/>
      <c r="U588" s="38"/>
      <c r="V588" s="38"/>
      <c r="W588" s="38"/>
      <c r="X588" s="38"/>
      <c r="Y588" s="38"/>
      <c r="Z588" s="38"/>
      <c r="AA588" s="38"/>
      <c r="AB588" s="38"/>
      <c r="AC588" s="81"/>
      <c r="AD588" s="38"/>
      <c r="AE588" s="38"/>
      <c r="AF588" s="38"/>
      <c r="AG588" s="38"/>
      <c r="AH588" s="38"/>
      <c r="AI588" s="38"/>
    </row>
    <row r="589" spans="1:35" ht="15.75" customHeight="1">
      <c r="A589" s="38"/>
      <c r="B589" s="38"/>
      <c r="C589" s="38"/>
      <c r="D589" s="80"/>
      <c r="E589" s="39"/>
      <c r="F589" s="38"/>
      <c r="G589" s="38"/>
      <c r="H589" s="39"/>
      <c r="I589" s="38"/>
      <c r="J589" s="38"/>
      <c r="K589" s="38"/>
      <c r="L589" s="38"/>
      <c r="M589" s="40"/>
      <c r="N589" s="38"/>
      <c r="O589" s="38"/>
      <c r="P589" s="38"/>
      <c r="Q589" s="38"/>
      <c r="R589" s="38"/>
      <c r="S589" s="38"/>
      <c r="T589" s="38"/>
      <c r="U589" s="38"/>
      <c r="V589" s="38"/>
      <c r="W589" s="38"/>
      <c r="X589" s="38"/>
      <c r="Y589" s="38"/>
      <c r="Z589" s="38"/>
      <c r="AA589" s="38"/>
      <c r="AB589" s="38"/>
      <c r="AC589" s="81"/>
      <c r="AD589" s="38"/>
      <c r="AE589" s="38"/>
      <c r="AF589" s="38"/>
      <c r="AG589" s="38"/>
      <c r="AH589" s="38"/>
      <c r="AI589" s="38"/>
    </row>
    <row r="590" spans="1:35" ht="15.75" customHeight="1">
      <c r="A590" s="38"/>
      <c r="B590" s="38"/>
      <c r="C590" s="38"/>
      <c r="D590" s="80"/>
      <c r="E590" s="39"/>
      <c r="F590" s="38"/>
      <c r="G590" s="38"/>
      <c r="H590" s="39"/>
      <c r="I590" s="38"/>
      <c r="J590" s="38"/>
      <c r="K590" s="38"/>
      <c r="L590" s="38"/>
      <c r="M590" s="40"/>
      <c r="N590" s="38"/>
      <c r="O590" s="38"/>
      <c r="P590" s="38"/>
      <c r="Q590" s="38"/>
      <c r="R590" s="38"/>
      <c r="S590" s="38"/>
      <c r="T590" s="38"/>
      <c r="U590" s="38"/>
      <c r="V590" s="38"/>
      <c r="W590" s="38"/>
      <c r="X590" s="38"/>
      <c r="Y590" s="38"/>
      <c r="Z590" s="38"/>
      <c r="AA590" s="38"/>
      <c r="AB590" s="38"/>
      <c r="AC590" s="81"/>
      <c r="AD590" s="38"/>
      <c r="AE590" s="38"/>
      <c r="AF590" s="38"/>
      <c r="AG590" s="38"/>
      <c r="AH590" s="38"/>
      <c r="AI590" s="38"/>
    </row>
    <row r="591" spans="1:35" ht="15.75" customHeight="1">
      <c r="A591" s="38"/>
      <c r="B591" s="38"/>
      <c r="C591" s="38"/>
      <c r="D591" s="80"/>
      <c r="E591" s="39"/>
      <c r="F591" s="38"/>
      <c r="G591" s="38"/>
      <c r="H591" s="39"/>
      <c r="I591" s="38"/>
      <c r="J591" s="38"/>
      <c r="K591" s="38"/>
      <c r="L591" s="38"/>
      <c r="M591" s="40"/>
      <c r="N591" s="38"/>
      <c r="O591" s="38"/>
      <c r="P591" s="38"/>
      <c r="Q591" s="38"/>
      <c r="R591" s="38"/>
      <c r="S591" s="38"/>
      <c r="T591" s="38"/>
      <c r="U591" s="38"/>
      <c r="V591" s="38"/>
      <c r="W591" s="38"/>
      <c r="X591" s="38"/>
      <c r="Y591" s="38"/>
      <c r="Z591" s="38"/>
      <c r="AA591" s="38"/>
      <c r="AB591" s="38"/>
      <c r="AC591" s="81"/>
      <c r="AD591" s="38"/>
      <c r="AE591" s="38"/>
      <c r="AF591" s="38"/>
      <c r="AG591" s="38"/>
      <c r="AH591" s="38"/>
      <c r="AI591" s="38"/>
    </row>
    <row r="592" spans="1:35" ht="15.75" customHeight="1">
      <c r="A592" s="38"/>
      <c r="B592" s="38"/>
      <c r="C592" s="38"/>
      <c r="D592" s="80"/>
      <c r="E592" s="39"/>
      <c r="F592" s="38"/>
      <c r="G592" s="38"/>
      <c r="H592" s="39"/>
      <c r="I592" s="38"/>
      <c r="J592" s="38"/>
      <c r="K592" s="38"/>
      <c r="L592" s="38"/>
      <c r="M592" s="40"/>
      <c r="N592" s="38"/>
      <c r="O592" s="38"/>
      <c r="P592" s="38"/>
      <c r="Q592" s="38"/>
      <c r="R592" s="38"/>
      <c r="S592" s="38"/>
      <c r="T592" s="38"/>
      <c r="U592" s="38"/>
      <c r="V592" s="38"/>
      <c r="W592" s="38"/>
      <c r="X592" s="38"/>
      <c r="Y592" s="38"/>
      <c r="Z592" s="38"/>
      <c r="AA592" s="38"/>
      <c r="AB592" s="38"/>
      <c r="AC592" s="81"/>
      <c r="AD592" s="38"/>
      <c r="AE592" s="38"/>
      <c r="AF592" s="38"/>
      <c r="AG592" s="38"/>
      <c r="AH592" s="38"/>
      <c r="AI592" s="38"/>
    </row>
    <row r="593" spans="1:35" ht="15.75" customHeight="1">
      <c r="A593" s="38"/>
      <c r="B593" s="38"/>
      <c r="C593" s="38"/>
      <c r="D593" s="80"/>
      <c r="E593" s="39"/>
      <c r="F593" s="38"/>
      <c r="G593" s="38"/>
      <c r="H593" s="39"/>
      <c r="I593" s="38"/>
      <c r="J593" s="38"/>
      <c r="K593" s="38"/>
      <c r="L593" s="38"/>
      <c r="M593" s="40"/>
      <c r="N593" s="38"/>
      <c r="O593" s="38"/>
      <c r="P593" s="38"/>
      <c r="Q593" s="38"/>
      <c r="R593" s="38"/>
      <c r="S593" s="38"/>
      <c r="T593" s="38"/>
      <c r="U593" s="38"/>
      <c r="V593" s="38"/>
      <c r="W593" s="38"/>
      <c r="X593" s="38"/>
      <c r="Y593" s="38"/>
      <c r="Z593" s="38"/>
      <c r="AA593" s="38"/>
      <c r="AB593" s="38"/>
      <c r="AC593" s="81"/>
      <c r="AD593" s="38"/>
      <c r="AE593" s="38"/>
      <c r="AF593" s="38"/>
      <c r="AG593" s="38"/>
      <c r="AH593" s="38"/>
      <c r="AI593" s="38"/>
    </row>
    <row r="594" spans="1:35" ht="15.75" customHeight="1">
      <c r="A594" s="38"/>
      <c r="B594" s="38"/>
      <c r="C594" s="38"/>
      <c r="D594" s="80"/>
      <c r="E594" s="39"/>
      <c r="F594" s="38"/>
      <c r="G594" s="38"/>
      <c r="H594" s="39"/>
      <c r="I594" s="38"/>
      <c r="J594" s="38"/>
      <c r="K594" s="38"/>
      <c r="L594" s="38"/>
      <c r="M594" s="40"/>
      <c r="N594" s="38"/>
      <c r="O594" s="38"/>
      <c r="P594" s="38"/>
      <c r="Q594" s="38"/>
      <c r="R594" s="38"/>
      <c r="S594" s="38"/>
      <c r="T594" s="38"/>
      <c r="U594" s="38"/>
      <c r="V594" s="38"/>
      <c r="W594" s="38"/>
      <c r="X594" s="38"/>
      <c r="Y594" s="38"/>
      <c r="Z594" s="38"/>
      <c r="AA594" s="38"/>
      <c r="AB594" s="38"/>
      <c r="AC594" s="81"/>
      <c r="AD594" s="38"/>
      <c r="AE594" s="38"/>
      <c r="AF594" s="38"/>
      <c r="AG594" s="38"/>
      <c r="AH594" s="38"/>
      <c r="AI594" s="38"/>
    </row>
    <row r="595" spans="1:35" ht="15.75" customHeight="1">
      <c r="A595" s="38"/>
      <c r="B595" s="38"/>
      <c r="C595" s="38"/>
      <c r="D595" s="80"/>
      <c r="E595" s="39"/>
      <c r="F595" s="38"/>
      <c r="G595" s="38"/>
      <c r="H595" s="39"/>
      <c r="I595" s="38"/>
      <c r="J595" s="38"/>
      <c r="K595" s="38"/>
      <c r="L595" s="38"/>
      <c r="M595" s="40"/>
      <c r="N595" s="38"/>
      <c r="O595" s="38"/>
      <c r="P595" s="38"/>
      <c r="Q595" s="38"/>
      <c r="R595" s="38"/>
      <c r="S595" s="38"/>
      <c r="T595" s="38"/>
      <c r="U595" s="38"/>
      <c r="V595" s="38"/>
      <c r="W595" s="38"/>
      <c r="X595" s="38"/>
      <c r="Y595" s="38"/>
      <c r="Z595" s="38"/>
      <c r="AA595" s="38"/>
      <c r="AB595" s="38"/>
      <c r="AC595" s="81"/>
      <c r="AD595" s="38"/>
      <c r="AE595" s="38"/>
      <c r="AF595" s="38"/>
      <c r="AG595" s="38"/>
      <c r="AH595" s="38"/>
      <c r="AI595" s="38"/>
    </row>
    <row r="596" spans="1:35" ht="15.75" customHeight="1">
      <c r="A596" s="38"/>
      <c r="B596" s="38"/>
      <c r="C596" s="38"/>
      <c r="D596" s="80"/>
      <c r="E596" s="39"/>
      <c r="F596" s="38"/>
      <c r="G596" s="38"/>
      <c r="H596" s="39"/>
      <c r="I596" s="38"/>
      <c r="J596" s="38"/>
      <c r="K596" s="38"/>
      <c r="L596" s="38"/>
      <c r="M596" s="40"/>
      <c r="N596" s="38"/>
      <c r="O596" s="38"/>
      <c r="P596" s="38"/>
      <c r="Q596" s="38"/>
      <c r="R596" s="38"/>
      <c r="S596" s="38"/>
      <c r="T596" s="38"/>
      <c r="U596" s="38"/>
      <c r="V596" s="38"/>
      <c r="W596" s="38"/>
      <c r="X596" s="38"/>
      <c r="Y596" s="38"/>
      <c r="Z596" s="38"/>
      <c r="AA596" s="38"/>
      <c r="AB596" s="38"/>
      <c r="AC596" s="81"/>
      <c r="AD596" s="38"/>
      <c r="AE596" s="38"/>
      <c r="AF596" s="38"/>
      <c r="AG596" s="38"/>
      <c r="AH596" s="38"/>
      <c r="AI596" s="38"/>
    </row>
    <row r="597" spans="1:35" ht="15.75" customHeight="1">
      <c r="A597" s="38"/>
      <c r="B597" s="38"/>
      <c r="C597" s="38"/>
      <c r="D597" s="80"/>
      <c r="E597" s="39"/>
      <c r="F597" s="38"/>
      <c r="G597" s="38"/>
      <c r="H597" s="39"/>
      <c r="I597" s="38"/>
      <c r="J597" s="38"/>
      <c r="K597" s="38"/>
      <c r="L597" s="38"/>
      <c r="M597" s="40"/>
      <c r="N597" s="38"/>
      <c r="O597" s="38"/>
      <c r="P597" s="38"/>
      <c r="Q597" s="38"/>
      <c r="R597" s="38"/>
      <c r="S597" s="38"/>
      <c r="T597" s="38"/>
      <c r="U597" s="38"/>
      <c r="V597" s="38"/>
      <c r="W597" s="38"/>
      <c r="X597" s="38"/>
      <c r="Y597" s="38"/>
      <c r="Z597" s="38"/>
      <c r="AA597" s="38"/>
      <c r="AB597" s="38"/>
      <c r="AC597" s="81"/>
      <c r="AD597" s="38"/>
      <c r="AE597" s="38"/>
      <c r="AF597" s="38"/>
      <c r="AG597" s="38"/>
      <c r="AH597" s="38"/>
      <c r="AI597" s="38"/>
    </row>
    <row r="598" spans="1:35" ht="15.75" customHeight="1">
      <c r="A598" s="38"/>
      <c r="B598" s="38"/>
      <c r="C598" s="38"/>
      <c r="D598" s="80"/>
      <c r="E598" s="39"/>
      <c r="F598" s="38"/>
      <c r="G598" s="38"/>
      <c r="H598" s="39"/>
      <c r="I598" s="38"/>
      <c r="J598" s="38"/>
      <c r="K598" s="38"/>
      <c r="L598" s="38"/>
      <c r="M598" s="40"/>
      <c r="N598" s="38"/>
      <c r="O598" s="38"/>
      <c r="P598" s="38"/>
      <c r="Q598" s="38"/>
      <c r="R598" s="38"/>
      <c r="S598" s="38"/>
      <c r="T598" s="38"/>
      <c r="U598" s="38"/>
      <c r="V598" s="38"/>
      <c r="W598" s="38"/>
      <c r="X598" s="38"/>
      <c r="Y598" s="38"/>
      <c r="Z598" s="38"/>
      <c r="AA598" s="38"/>
      <c r="AB598" s="38"/>
      <c r="AC598" s="81"/>
      <c r="AD598" s="38"/>
      <c r="AE598" s="38"/>
      <c r="AF598" s="38"/>
      <c r="AG598" s="38"/>
      <c r="AH598" s="38"/>
      <c r="AI598" s="38"/>
    </row>
    <row r="599" spans="1:35" ht="15.75" customHeight="1">
      <c r="A599" s="38"/>
      <c r="B599" s="38"/>
      <c r="C599" s="38"/>
      <c r="D599" s="80"/>
      <c r="E599" s="39"/>
      <c r="F599" s="38"/>
      <c r="G599" s="38"/>
      <c r="H599" s="39"/>
      <c r="I599" s="38"/>
      <c r="J599" s="38"/>
      <c r="K599" s="38"/>
      <c r="L599" s="38"/>
      <c r="M599" s="40"/>
      <c r="N599" s="38"/>
      <c r="O599" s="38"/>
      <c r="P599" s="38"/>
      <c r="Q599" s="38"/>
      <c r="R599" s="38"/>
      <c r="S599" s="38"/>
      <c r="T599" s="38"/>
      <c r="U599" s="38"/>
      <c r="V599" s="38"/>
      <c r="W599" s="38"/>
      <c r="X599" s="38"/>
      <c r="Y599" s="38"/>
      <c r="Z599" s="38"/>
      <c r="AA599" s="38"/>
      <c r="AB599" s="38"/>
      <c r="AC599" s="81"/>
      <c r="AD599" s="38"/>
      <c r="AE599" s="38"/>
      <c r="AF599" s="38"/>
      <c r="AG599" s="38"/>
      <c r="AH599" s="38"/>
      <c r="AI599" s="38"/>
    </row>
    <row r="600" spans="1:35" ht="15.75" customHeight="1">
      <c r="A600" s="38"/>
      <c r="B600" s="38"/>
      <c r="C600" s="38"/>
      <c r="D600" s="80"/>
      <c r="E600" s="39"/>
      <c r="F600" s="38"/>
      <c r="G600" s="38"/>
      <c r="H600" s="39"/>
      <c r="I600" s="38"/>
      <c r="J600" s="38"/>
      <c r="K600" s="38"/>
      <c r="L600" s="38"/>
      <c r="M600" s="40"/>
      <c r="N600" s="38"/>
      <c r="O600" s="38"/>
      <c r="P600" s="38"/>
      <c r="Q600" s="38"/>
      <c r="R600" s="38"/>
      <c r="S600" s="38"/>
      <c r="T600" s="38"/>
      <c r="U600" s="38"/>
      <c r="V600" s="38"/>
      <c r="W600" s="38"/>
      <c r="X600" s="38"/>
      <c r="Y600" s="38"/>
      <c r="Z600" s="38"/>
      <c r="AA600" s="38"/>
      <c r="AB600" s="38"/>
      <c r="AC600" s="81"/>
      <c r="AD600" s="38"/>
      <c r="AE600" s="38"/>
      <c r="AF600" s="38"/>
      <c r="AG600" s="38"/>
      <c r="AH600" s="38"/>
      <c r="AI600" s="38"/>
    </row>
    <row r="601" spans="1:35" ht="15.75" customHeight="1">
      <c r="A601" s="38"/>
      <c r="B601" s="38"/>
      <c r="C601" s="38"/>
      <c r="D601" s="80"/>
      <c r="E601" s="39"/>
      <c r="F601" s="38"/>
      <c r="G601" s="38"/>
      <c r="H601" s="39"/>
      <c r="I601" s="38"/>
      <c r="J601" s="38"/>
      <c r="K601" s="38"/>
      <c r="L601" s="38"/>
      <c r="M601" s="40"/>
      <c r="N601" s="38"/>
      <c r="O601" s="38"/>
      <c r="P601" s="38"/>
      <c r="Q601" s="38"/>
      <c r="R601" s="38"/>
      <c r="S601" s="38"/>
      <c r="T601" s="38"/>
      <c r="U601" s="38"/>
      <c r="V601" s="38"/>
      <c r="W601" s="38"/>
      <c r="X601" s="38"/>
      <c r="Y601" s="38"/>
      <c r="Z601" s="38"/>
      <c r="AA601" s="38"/>
      <c r="AB601" s="38"/>
      <c r="AC601" s="81"/>
      <c r="AD601" s="38"/>
      <c r="AE601" s="38"/>
      <c r="AF601" s="38"/>
      <c r="AG601" s="38"/>
      <c r="AH601" s="38"/>
      <c r="AI601" s="38"/>
    </row>
    <row r="602" spans="1:35" ht="15.75" customHeight="1">
      <c r="A602" s="38"/>
      <c r="B602" s="38"/>
      <c r="C602" s="38"/>
      <c r="D602" s="80"/>
      <c r="E602" s="39"/>
      <c r="F602" s="38"/>
      <c r="G602" s="38"/>
      <c r="H602" s="39"/>
      <c r="I602" s="38"/>
      <c r="J602" s="38"/>
      <c r="K602" s="38"/>
      <c r="L602" s="38"/>
      <c r="M602" s="40"/>
      <c r="N602" s="38"/>
      <c r="O602" s="38"/>
      <c r="P602" s="38"/>
      <c r="Q602" s="38"/>
      <c r="R602" s="38"/>
      <c r="S602" s="38"/>
      <c r="T602" s="38"/>
      <c r="U602" s="38"/>
      <c r="V602" s="38"/>
      <c r="W602" s="38"/>
      <c r="X602" s="38"/>
      <c r="Y602" s="38"/>
      <c r="Z602" s="38"/>
      <c r="AA602" s="38"/>
      <c r="AB602" s="38"/>
      <c r="AC602" s="81"/>
      <c r="AD602" s="38"/>
      <c r="AE602" s="38"/>
      <c r="AF602" s="38"/>
      <c r="AG602" s="38"/>
      <c r="AH602" s="38"/>
      <c r="AI602" s="38"/>
    </row>
    <row r="603" spans="1:35" ht="15.75" customHeight="1">
      <c r="A603" s="38"/>
      <c r="B603" s="38"/>
      <c r="C603" s="38"/>
      <c r="D603" s="80"/>
      <c r="E603" s="39"/>
      <c r="F603" s="38"/>
      <c r="G603" s="38"/>
      <c r="H603" s="39"/>
      <c r="I603" s="38"/>
      <c r="J603" s="38"/>
      <c r="K603" s="38"/>
      <c r="L603" s="38"/>
      <c r="M603" s="40"/>
      <c r="N603" s="38"/>
      <c r="O603" s="38"/>
      <c r="P603" s="38"/>
      <c r="Q603" s="38"/>
      <c r="R603" s="38"/>
      <c r="S603" s="38"/>
      <c r="T603" s="38"/>
      <c r="U603" s="38"/>
      <c r="V603" s="38"/>
      <c r="W603" s="38"/>
      <c r="X603" s="38"/>
      <c r="Y603" s="38"/>
      <c r="Z603" s="38"/>
      <c r="AA603" s="38"/>
      <c r="AB603" s="38"/>
      <c r="AC603" s="81"/>
      <c r="AD603" s="38"/>
      <c r="AE603" s="38"/>
      <c r="AF603" s="38"/>
      <c r="AG603" s="38"/>
      <c r="AH603" s="38"/>
      <c r="AI603" s="38"/>
    </row>
    <row r="604" spans="1:35" ht="15.75" customHeight="1">
      <c r="A604" s="38"/>
      <c r="B604" s="38"/>
      <c r="C604" s="38"/>
      <c r="D604" s="80"/>
      <c r="E604" s="39"/>
      <c r="F604" s="38"/>
      <c r="G604" s="38"/>
      <c r="H604" s="39"/>
      <c r="I604" s="38"/>
      <c r="J604" s="38"/>
      <c r="K604" s="38"/>
      <c r="L604" s="38"/>
      <c r="M604" s="40"/>
      <c r="N604" s="38"/>
      <c r="O604" s="38"/>
      <c r="P604" s="38"/>
      <c r="Q604" s="38"/>
      <c r="R604" s="38"/>
      <c r="S604" s="38"/>
      <c r="T604" s="38"/>
      <c r="U604" s="38"/>
      <c r="V604" s="38"/>
      <c r="W604" s="38"/>
      <c r="X604" s="38"/>
      <c r="Y604" s="38"/>
      <c r="Z604" s="38"/>
      <c r="AA604" s="38"/>
      <c r="AB604" s="38"/>
      <c r="AC604" s="81"/>
      <c r="AD604" s="38"/>
      <c r="AE604" s="38"/>
      <c r="AF604" s="38"/>
      <c r="AG604" s="38"/>
      <c r="AH604" s="38"/>
      <c r="AI604" s="38"/>
    </row>
    <row r="605" spans="1:35" ht="15.75" customHeight="1">
      <c r="A605" s="38"/>
      <c r="B605" s="38"/>
      <c r="C605" s="38"/>
      <c r="D605" s="80"/>
      <c r="E605" s="39"/>
      <c r="F605" s="38"/>
      <c r="G605" s="38"/>
      <c r="H605" s="39"/>
      <c r="I605" s="38"/>
      <c r="J605" s="38"/>
      <c r="K605" s="38"/>
      <c r="L605" s="38"/>
      <c r="M605" s="40"/>
      <c r="N605" s="38"/>
      <c r="O605" s="38"/>
      <c r="P605" s="38"/>
      <c r="Q605" s="38"/>
      <c r="R605" s="38"/>
      <c r="S605" s="38"/>
      <c r="T605" s="38"/>
      <c r="U605" s="38"/>
      <c r="V605" s="38"/>
      <c r="W605" s="38"/>
      <c r="X605" s="38"/>
      <c r="Y605" s="38"/>
      <c r="Z605" s="38"/>
      <c r="AA605" s="38"/>
      <c r="AB605" s="38"/>
      <c r="AC605" s="81"/>
      <c r="AD605" s="38"/>
      <c r="AE605" s="38"/>
      <c r="AF605" s="38"/>
      <c r="AG605" s="38"/>
      <c r="AH605" s="38"/>
      <c r="AI605" s="38"/>
    </row>
    <row r="606" spans="1:35" ht="15.75" customHeight="1">
      <c r="A606" s="38"/>
      <c r="B606" s="38"/>
      <c r="C606" s="38"/>
      <c r="D606" s="80"/>
      <c r="E606" s="39"/>
      <c r="F606" s="38"/>
      <c r="G606" s="38"/>
      <c r="H606" s="39"/>
      <c r="I606" s="38"/>
      <c r="J606" s="38"/>
      <c r="K606" s="38"/>
      <c r="L606" s="38"/>
      <c r="M606" s="40"/>
      <c r="N606" s="38"/>
      <c r="O606" s="38"/>
      <c r="P606" s="38"/>
      <c r="Q606" s="38"/>
      <c r="R606" s="38"/>
      <c r="S606" s="38"/>
      <c r="T606" s="38"/>
      <c r="U606" s="38"/>
      <c r="V606" s="38"/>
      <c r="W606" s="38"/>
      <c r="X606" s="38"/>
      <c r="Y606" s="38"/>
      <c r="Z606" s="38"/>
      <c r="AA606" s="38"/>
      <c r="AB606" s="38"/>
      <c r="AC606" s="81"/>
      <c r="AD606" s="38"/>
      <c r="AE606" s="38"/>
      <c r="AF606" s="38"/>
      <c r="AG606" s="38"/>
      <c r="AH606" s="38"/>
      <c r="AI606" s="38"/>
    </row>
    <row r="607" spans="1:35" ht="15.75" customHeight="1">
      <c r="A607" s="38"/>
      <c r="B607" s="38"/>
      <c r="C607" s="38"/>
      <c r="D607" s="80"/>
      <c r="E607" s="39"/>
      <c r="F607" s="38"/>
      <c r="G607" s="38"/>
      <c r="H607" s="39"/>
      <c r="I607" s="38"/>
      <c r="J607" s="38"/>
      <c r="K607" s="38"/>
      <c r="L607" s="38"/>
      <c r="M607" s="40"/>
      <c r="N607" s="38"/>
      <c r="O607" s="38"/>
      <c r="P607" s="38"/>
      <c r="Q607" s="38"/>
      <c r="R607" s="38"/>
      <c r="S607" s="38"/>
      <c r="T607" s="38"/>
      <c r="U607" s="38"/>
      <c r="V607" s="38"/>
      <c r="W607" s="38"/>
      <c r="X607" s="38"/>
      <c r="Y607" s="38"/>
      <c r="Z607" s="38"/>
      <c r="AA607" s="38"/>
      <c r="AB607" s="38"/>
      <c r="AC607" s="81"/>
      <c r="AD607" s="38"/>
      <c r="AE607" s="38"/>
      <c r="AF607" s="38"/>
      <c r="AG607" s="38"/>
      <c r="AH607" s="38"/>
      <c r="AI607" s="38"/>
    </row>
    <row r="608" spans="1:35" ht="15.75" customHeight="1">
      <c r="A608" s="38"/>
      <c r="B608" s="38"/>
      <c r="C608" s="38"/>
      <c r="D608" s="80"/>
      <c r="E608" s="39"/>
      <c r="F608" s="38"/>
      <c r="G608" s="38"/>
      <c r="H608" s="39"/>
      <c r="I608" s="38"/>
      <c r="J608" s="38"/>
      <c r="K608" s="38"/>
      <c r="L608" s="38"/>
      <c r="M608" s="40"/>
      <c r="N608" s="38"/>
      <c r="O608" s="38"/>
      <c r="P608" s="38"/>
      <c r="Q608" s="38"/>
      <c r="R608" s="38"/>
      <c r="S608" s="38"/>
      <c r="T608" s="38"/>
      <c r="U608" s="38"/>
      <c r="V608" s="38"/>
      <c r="W608" s="38"/>
      <c r="X608" s="38"/>
      <c r="Y608" s="38"/>
      <c r="Z608" s="38"/>
      <c r="AA608" s="38"/>
      <c r="AB608" s="38"/>
      <c r="AC608" s="81"/>
      <c r="AD608" s="38"/>
      <c r="AE608" s="38"/>
      <c r="AF608" s="38"/>
      <c r="AG608" s="38"/>
      <c r="AH608" s="38"/>
      <c r="AI608" s="38"/>
    </row>
    <row r="609" spans="1:35" ht="15.75" customHeight="1">
      <c r="A609" s="38"/>
      <c r="B609" s="38"/>
      <c r="C609" s="38"/>
      <c r="D609" s="80"/>
      <c r="E609" s="39"/>
      <c r="F609" s="38"/>
      <c r="G609" s="38"/>
      <c r="H609" s="39"/>
      <c r="I609" s="38"/>
      <c r="J609" s="38"/>
      <c r="K609" s="38"/>
      <c r="L609" s="38"/>
      <c r="M609" s="40"/>
      <c r="N609" s="38"/>
      <c r="O609" s="38"/>
      <c r="P609" s="38"/>
      <c r="Q609" s="38"/>
      <c r="R609" s="38"/>
      <c r="S609" s="38"/>
      <c r="T609" s="38"/>
      <c r="U609" s="38"/>
      <c r="V609" s="38"/>
      <c r="W609" s="38"/>
      <c r="X609" s="38"/>
      <c r="Y609" s="38"/>
      <c r="Z609" s="38"/>
      <c r="AA609" s="38"/>
      <c r="AB609" s="38"/>
      <c r="AC609" s="81"/>
      <c r="AD609" s="38"/>
      <c r="AE609" s="38"/>
      <c r="AF609" s="38"/>
      <c r="AG609" s="38"/>
      <c r="AH609" s="38"/>
      <c r="AI609" s="38"/>
    </row>
    <row r="610" spans="1:35" ht="15.75" customHeight="1">
      <c r="A610" s="38"/>
      <c r="B610" s="38"/>
      <c r="C610" s="38"/>
      <c r="D610" s="80"/>
      <c r="E610" s="39"/>
      <c r="F610" s="38"/>
      <c r="G610" s="38"/>
      <c r="H610" s="39"/>
      <c r="I610" s="38"/>
      <c r="J610" s="38"/>
      <c r="K610" s="38"/>
      <c r="L610" s="38"/>
      <c r="M610" s="40"/>
      <c r="N610" s="38"/>
      <c r="O610" s="38"/>
      <c r="P610" s="38"/>
      <c r="Q610" s="38"/>
      <c r="R610" s="38"/>
      <c r="S610" s="38"/>
      <c r="T610" s="38"/>
      <c r="U610" s="38"/>
      <c r="V610" s="38"/>
      <c r="W610" s="38"/>
      <c r="X610" s="38"/>
      <c r="Y610" s="38"/>
      <c r="Z610" s="38"/>
      <c r="AA610" s="38"/>
      <c r="AB610" s="38"/>
      <c r="AC610" s="81"/>
      <c r="AD610" s="38"/>
      <c r="AE610" s="38"/>
      <c r="AF610" s="38"/>
      <c r="AG610" s="38"/>
      <c r="AH610" s="38"/>
      <c r="AI610" s="38"/>
    </row>
    <row r="611" spans="1:35" ht="15.75" customHeight="1">
      <c r="A611" s="38"/>
      <c r="B611" s="38"/>
      <c r="C611" s="38"/>
      <c r="D611" s="80"/>
      <c r="E611" s="39"/>
      <c r="F611" s="38"/>
      <c r="G611" s="38"/>
      <c r="H611" s="39"/>
      <c r="I611" s="38"/>
      <c r="J611" s="38"/>
      <c r="K611" s="38"/>
      <c r="L611" s="38"/>
      <c r="M611" s="40"/>
      <c r="N611" s="38"/>
      <c r="O611" s="38"/>
      <c r="P611" s="38"/>
      <c r="Q611" s="38"/>
      <c r="R611" s="38"/>
      <c r="S611" s="38"/>
      <c r="T611" s="38"/>
      <c r="U611" s="38"/>
      <c r="V611" s="38"/>
      <c r="W611" s="38"/>
      <c r="X611" s="38"/>
      <c r="Y611" s="38"/>
      <c r="Z611" s="38"/>
      <c r="AA611" s="38"/>
      <c r="AB611" s="38"/>
      <c r="AC611" s="81"/>
      <c r="AD611" s="38"/>
      <c r="AE611" s="38"/>
      <c r="AF611" s="38"/>
      <c r="AG611" s="38"/>
      <c r="AH611" s="38"/>
      <c r="AI611" s="38"/>
    </row>
    <row r="612" spans="1:35" ht="15.75" customHeight="1">
      <c r="A612" s="38"/>
      <c r="B612" s="38"/>
      <c r="C612" s="38"/>
      <c r="D612" s="80"/>
      <c r="E612" s="39"/>
      <c r="F612" s="38"/>
      <c r="G612" s="38"/>
      <c r="H612" s="39"/>
      <c r="I612" s="38"/>
      <c r="J612" s="38"/>
      <c r="K612" s="38"/>
      <c r="L612" s="38"/>
      <c r="M612" s="40"/>
      <c r="N612" s="38"/>
      <c r="O612" s="38"/>
      <c r="P612" s="38"/>
      <c r="Q612" s="38"/>
      <c r="R612" s="38"/>
      <c r="S612" s="38"/>
      <c r="T612" s="38"/>
      <c r="U612" s="38"/>
      <c r="V612" s="38"/>
      <c r="W612" s="38"/>
      <c r="X612" s="38"/>
      <c r="Y612" s="38"/>
      <c r="Z612" s="38"/>
      <c r="AA612" s="38"/>
      <c r="AB612" s="38"/>
      <c r="AC612" s="81"/>
      <c r="AD612" s="38"/>
      <c r="AE612" s="38"/>
      <c r="AF612" s="38"/>
      <c r="AG612" s="38"/>
      <c r="AH612" s="38"/>
      <c r="AI612" s="38"/>
    </row>
    <row r="613" spans="1:35" ht="15.75" customHeight="1">
      <c r="A613" s="38"/>
      <c r="B613" s="38"/>
      <c r="C613" s="38"/>
      <c r="D613" s="80"/>
      <c r="E613" s="39"/>
      <c r="F613" s="38"/>
      <c r="G613" s="38"/>
      <c r="H613" s="39"/>
      <c r="I613" s="38"/>
      <c r="J613" s="38"/>
      <c r="K613" s="38"/>
      <c r="L613" s="38"/>
      <c r="M613" s="40"/>
      <c r="N613" s="38"/>
      <c r="O613" s="38"/>
      <c r="P613" s="38"/>
      <c r="Q613" s="38"/>
      <c r="R613" s="38"/>
      <c r="S613" s="38"/>
      <c r="T613" s="38"/>
      <c r="U613" s="38"/>
      <c r="V613" s="38"/>
      <c r="W613" s="38"/>
      <c r="X613" s="38"/>
      <c r="Y613" s="38"/>
      <c r="Z613" s="38"/>
      <c r="AA613" s="38"/>
      <c r="AB613" s="38"/>
      <c r="AC613" s="81"/>
      <c r="AD613" s="38"/>
      <c r="AE613" s="38"/>
      <c r="AF613" s="38"/>
      <c r="AG613" s="38"/>
      <c r="AH613" s="38"/>
      <c r="AI613" s="38"/>
    </row>
    <row r="614" spans="1:35" ht="15.75" customHeight="1">
      <c r="A614" s="38"/>
      <c r="B614" s="38"/>
      <c r="C614" s="38"/>
      <c r="D614" s="80"/>
      <c r="E614" s="39"/>
      <c r="F614" s="38"/>
      <c r="G614" s="38"/>
      <c r="H614" s="39"/>
      <c r="I614" s="38"/>
      <c r="J614" s="38"/>
      <c r="K614" s="38"/>
      <c r="L614" s="38"/>
      <c r="M614" s="40"/>
      <c r="N614" s="38"/>
      <c r="O614" s="38"/>
      <c r="P614" s="38"/>
      <c r="Q614" s="38"/>
      <c r="R614" s="38"/>
      <c r="S614" s="38"/>
      <c r="T614" s="38"/>
      <c r="U614" s="38"/>
      <c r="V614" s="38"/>
      <c r="W614" s="38"/>
      <c r="X614" s="38"/>
      <c r="Y614" s="38"/>
      <c r="Z614" s="38"/>
      <c r="AA614" s="38"/>
      <c r="AB614" s="38"/>
      <c r="AC614" s="81"/>
      <c r="AD614" s="38"/>
      <c r="AE614" s="38"/>
      <c r="AF614" s="38"/>
      <c r="AG614" s="38"/>
      <c r="AH614" s="38"/>
      <c r="AI614" s="38"/>
    </row>
    <row r="615" spans="1:35" ht="15.75" customHeight="1">
      <c r="A615" s="38"/>
      <c r="B615" s="38"/>
      <c r="C615" s="38"/>
      <c r="D615" s="80"/>
      <c r="E615" s="39"/>
      <c r="F615" s="38"/>
      <c r="G615" s="38"/>
      <c r="H615" s="39"/>
      <c r="I615" s="38"/>
      <c r="J615" s="38"/>
      <c r="K615" s="38"/>
      <c r="L615" s="38"/>
      <c r="M615" s="40"/>
      <c r="N615" s="38"/>
      <c r="O615" s="38"/>
      <c r="P615" s="38"/>
      <c r="Q615" s="38"/>
      <c r="R615" s="38"/>
      <c r="S615" s="38"/>
      <c r="T615" s="38"/>
      <c r="U615" s="38"/>
      <c r="V615" s="38"/>
      <c r="W615" s="38"/>
      <c r="X615" s="38"/>
      <c r="Y615" s="38"/>
      <c r="Z615" s="38"/>
      <c r="AA615" s="38"/>
      <c r="AB615" s="38"/>
      <c r="AC615" s="81"/>
      <c r="AD615" s="38"/>
      <c r="AE615" s="38"/>
      <c r="AF615" s="38"/>
      <c r="AG615" s="38"/>
      <c r="AH615" s="38"/>
      <c r="AI615" s="38"/>
    </row>
    <row r="616" spans="1:35" ht="15.75" customHeight="1">
      <c r="A616" s="38"/>
      <c r="B616" s="38"/>
      <c r="C616" s="38"/>
      <c r="D616" s="80"/>
      <c r="E616" s="39"/>
      <c r="F616" s="38"/>
      <c r="G616" s="38"/>
      <c r="H616" s="39"/>
      <c r="I616" s="38"/>
      <c r="J616" s="38"/>
      <c r="K616" s="38"/>
      <c r="L616" s="38"/>
      <c r="M616" s="40"/>
      <c r="N616" s="38"/>
      <c r="O616" s="38"/>
      <c r="P616" s="38"/>
      <c r="Q616" s="38"/>
      <c r="R616" s="38"/>
      <c r="S616" s="38"/>
      <c r="T616" s="38"/>
      <c r="U616" s="38"/>
      <c r="V616" s="38"/>
      <c r="W616" s="38"/>
      <c r="X616" s="38"/>
      <c r="Y616" s="38"/>
      <c r="Z616" s="38"/>
      <c r="AA616" s="38"/>
      <c r="AB616" s="38"/>
      <c r="AC616" s="81"/>
      <c r="AD616" s="38"/>
      <c r="AE616" s="38"/>
      <c r="AF616" s="38"/>
      <c r="AG616" s="38"/>
      <c r="AH616" s="38"/>
      <c r="AI616" s="38"/>
    </row>
    <row r="617" spans="1:35" ht="15.75" customHeight="1">
      <c r="A617" s="38"/>
      <c r="B617" s="38"/>
      <c r="C617" s="38"/>
      <c r="D617" s="80"/>
      <c r="E617" s="39"/>
      <c r="F617" s="38"/>
      <c r="G617" s="38"/>
      <c r="H617" s="39"/>
      <c r="I617" s="38"/>
      <c r="J617" s="38"/>
      <c r="K617" s="38"/>
      <c r="L617" s="38"/>
      <c r="M617" s="40"/>
      <c r="N617" s="38"/>
      <c r="O617" s="38"/>
      <c r="P617" s="38"/>
      <c r="Q617" s="38"/>
      <c r="R617" s="38"/>
      <c r="S617" s="38"/>
      <c r="T617" s="38"/>
      <c r="U617" s="38"/>
      <c r="V617" s="38"/>
      <c r="W617" s="38"/>
      <c r="X617" s="38"/>
      <c r="Y617" s="38"/>
      <c r="Z617" s="38"/>
      <c r="AA617" s="38"/>
      <c r="AB617" s="38"/>
      <c r="AC617" s="81"/>
      <c r="AD617" s="38"/>
      <c r="AE617" s="38"/>
      <c r="AF617" s="38"/>
      <c r="AG617" s="38"/>
      <c r="AH617" s="38"/>
      <c r="AI617" s="38"/>
    </row>
    <row r="618" spans="1:35" ht="15.75" customHeight="1">
      <c r="A618" s="38"/>
      <c r="B618" s="38"/>
      <c r="C618" s="38"/>
      <c r="D618" s="80"/>
      <c r="E618" s="39"/>
      <c r="F618" s="38"/>
      <c r="G618" s="38"/>
      <c r="H618" s="39"/>
      <c r="I618" s="38"/>
      <c r="J618" s="38"/>
      <c r="K618" s="38"/>
      <c r="L618" s="38"/>
      <c r="M618" s="40"/>
      <c r="N618" s="38"/>
      <c r="O618" s="38"/>
      <c r="P618" s="38"/>
      <c r="Q618" s="38"/>
      <c r="R618" s="38"/>
      <c r="S618" s="38"/>
      <c r="T618" s="38"/>
      <c r="U618" s="38"/>
      <c r="V618" s="38"/>
      <c r="W618" s="38"/>
      <c r="X618" s="38"/>
      <c r="Y618" s="38"/>
      <c r="Z618" s="38"/>
      <c r="AA618" s="38"/>
      <c r="AB618" s="38"/>
      <c r="AC618" s="81"/>
      <c r="AD618" s="38"/>
      <c r="AE618" s="38"/>
      <c r="AF618" s="38"/>
      <c r="AG618" s="38"/>
      <c r="AH618" s="38"/>
      <c r="AI618" s="38"/>
    </row>
    <row r="619" spans="1:35" ht="15.75" customHeight="1">
      <c r="A619" s="38"/>
      <c r="B619" s="38"/>
      <c r="C619" s="38"/>
      <c r="D619" s="80"/>
      <c r="E619" s="39"/>
      <c r="F619" s="38"/>
      <c r="G619" s="38"/>
      <c r="H619" s="39"/>
      <c r="I619" s="38"/>
      <c r="J619" s="38"/>
      <c r="K619" s="38"/>
      <c r="L619" s="38"/>
      <c r="M619" s="40"/>
      <c r="N619" s="38"/>
      <c r="O619" s="38"/>
      <c r="P619" s="38"/>
      <c r="Q619" s="38"/>
      <c r="R619" s="38"/>
      <c r="S619" s="38"/>
      <c r="T619" s="38"/>
      <c r="U619" s="38"/>
      <c r="V619" s="38"/>
      <c r="W619" s="38"/>
      <c r="X619" s="38"/>
      <c r="Y619" s="38"/>
      <c r="Z619" s="38"/>
      <c r="AA619" s="38"/>
      <c r="AB619" s="38"/>
      <c r="AC619" s="81"/>
      <c r="AD619" s="38"/>
      <c r="AE619" s="38"/>
      <c r="AF619" s="38"/>
      <c r="AG619" s="38"/>
      <c r="AH619" s="38"/>
      <c r="AI619" s="38"/>
    </row>
    <row r="620" spans="1:35" ht="15.75" customHeight="1">
      <c r="A620" s="38"/>
      <c r="B620" s="38"/>
      <c r="C620" s="38"/>
      <c r="D620" s="80"/>
      <c r="E620" s="39"/>
      <c r="F620" s="38"/>
      <c r="G620" s="38"/>
      <c r="H620" s="39"/>
      <c r="I620" s="38"/>
      <c r="J620" s="38"/>
      <c r="K620" s="38"/>
      <c r="L620" s="38"/>
      <c r="M620" s="40"/>
      <c r="N620" s="38"/>
      <c r="O620" s="38"/>
      <c r="P620" s="38"/>
      <c r="Q620" s="38"/>
      <c r="R620" s="38"/>
      <c r="S620" s="38"/>
      <c r="T620" s="38"/>
      <c r="U620" s="38"/>
      <c r="V620" s="38"/>
      <c r="W620" s="38"/>
      <c r="X620" s="38"/>
      <c r="Y620" s="38"/>
      <c r="Z620" s="38"/>
      <c r="AA620" s="38"/>
      <c r="AB620" s="38"/>
      <c r="AC620" s="81"/>
      <c r="AD620" s="38"/>
      <c r="AE620" s="38"/>
      <c r="AF620" s="38"/>
      <c r="AG620" s="38"/>
      <c r="AH620" s="38"/>
      <c r="AI620" s="38"/>
    </row>
    <row r="621" spans="1:35" ht="15.75" customHeight="1">
      <c r="A621" s="38"/>
      <c r="B621" s="38"/>
      <c r="C621" s="38"/>
      <c r="D621" s="80"/>
      <c r="E621" s="39"/>
      <c r="F621" s="38"/>
      <c r="G621" s="38"/>
      <c r="H621" s="39"/>
      <c r="I621" s="38"/>
      <c r="J621" s="38"/>
      <c r="K621" s="38"/>
      <c r="L621" s="38"/>
      <c r="M621" s="40"/>
      <c r="N621" s="38"/>
      <c r="O621" s="38"/>
      <c r="P621" s="38"/>
      <c r="Q621" s="38"/>
      <c r="R621" s="38"/>
      <c r="S621" s="38"/>
      <c r="T621" s="38"/>
      <c r="U621" s="38"/>
      <c r="V621" s="38"/>
      <c r="W621" s="38"/>
      <c r="X621" s="38"/>
      <c r="Y621" s="38"/>
      <c r="Z621" s="38"/>
      <c r="AA621" s="38"/>
      <c r="AB621" s="38"/>
      <c r="AC621" s="81"/>
      <c r="AD621" s="38"/>
      <c r="AE621" s="38"/>
      <c r="AF621" s="38"/>
      <c r="AG621" s="38"/>
      <c r="AH621" s="38"/>
      <c r="AI621" s="38"/>
    </row>
    <row r="622" spans="1:35" ht="15.75" customHeight="1">
      <c r="A622" s="38"/>
      <c r="B622" s="38"/>
      <c r="C622" s="38"/>
      <c r="D622" s="80"/>
      <c r="E622" s="39"/>
      <c r="F622" s="38"/>
      <c r="G622" s="38"/>
      <c r="H622" s="39"/>
      <c r="I622" s="38"/>
      <c r="J622" s="38"/>
      <c r="K622" s="38"/>
      <c r="L622" s="38"/>
      <c r="M622" s="40"/>
      <c r="N622" s="38"/>
      <c r="O622" s="38"/>
      <c r="P622" s="38"/>
      <c r="Q622" s="38"/>
      <c r="R622" s="38"/>
      <c r="S622" s="38"/>
      <c r="T622" s="38"/>
      <c r="U622" s="38"/>
      <c r="V622" s="38"/>
      <c r="W622" s="38"/>
      <c r="X622" s="38"/>
      <c r="Y622" s="38"/>
      <c r="Z622" s="38"/>
      <c r="AA622" s="38"/>
      <c r="AB622" s="38"/>
      <c r="AC622" s="81"/>
      <c r="AD622" s="38"/>
      <c r="AE622" s="38"/>
      <c r="AF622" s="38"/>
      <c r="AG622" s="38"/>
      <c r="AH622" s="38"/>
      <c r="AI622" s="38"/>
    </row>
    <row r="623" spans="1:35" ht="15.75" customHeight="1">
      <c r="A623" s="38"/>
      <c r="B623" s="38"/>
      <c r="C623" s="38"/>
      <c r="D623" s="80"/>
      <c r="E623" s="39"/>
      <c r="F623" s="38"/>
      <c r="G623" s="38"/>
      <c r="H623" s="39"/>
      <c r="I623" s="38"/>
      <c r="J623" s="38"/>
      <c r="K623" s="38"/>
      <c r="L623" s="38"/>
      <c r="M623" s="40"/>
      <c r="N623" s="38"/>
      <c r="O623" s="38"/>
      <c r="P623" s="38"/>
      <c r="Q623" s="38"/>
      <c r="R623" s="38"/>
      <c r="S623" s="38"/>
      <c r="T623" s="38"/>
      <c r="U623" s="38"/>
      <c r="V623" s="38"/>
      <c r="W623" s="38"/>
      <c r="X623" s="38"/>
      <c r="Y623" s="38"/>
      <c r="Z623" s="38"/>
      <c r="AA623" s="38"/>
      <c r="AB623" s="38"/>
      <c r="AC623" s="81"/>
      <c r="AD623" s="38"/>
      <c r="AE623" s="38"/>
      <c r="AF623" s="38"/>
      <c r="AG623" s="38"/>
      <c r="AH623" s="38"/>
      <c r="AI623" s="38"/>
    </row>
    <row r="624" spans="1:35" ht="15.75" customHeight="1">
      <c r="A624" s="38"/>
      <c r="B624" s="38"/>
      <c r="C624" s="38"/>
      <c r="D624" s="80"/>
      <c r="E624" s="39"/>
      <c r="F624" s="38"/>
      <c r="G624" s="38"/>
      <c r="H624" s="39"/>
      <c r="I624" s="38"/>
      <c r="J624" s="38"/>
      <c r="K624" s="38"/>
      <c r="L624" s="38"/>
      <c r="M624" s="40"/>
      <c r="N624" s="38"/>
      <c r="O624" s="38"/>
      <c r="P624" s="38"/>
      <c r="Q624" s="38"/>
      <c r="R624" s="38"/>
      <c r="S624" s="38"/>
      <c r="T624" s="38"/>
      <c r="U624" s="38"/>
      <c r="V624" s="38"/>
      <c r="W624" s="38"/>
      <c r="X624" s="38"/>
      <c r="Y624" s="38"/>
      <c r="Z624" s="38"/>
      <c r="AA624" s="38"/>
      <c r="AB624" s="38"/>
      <c r="AC624" s="81"/>
      <c r="AD624" s="38"/>
      <c r="AE624" s="38"/>
      <c r="AF624" s="38"/>
      <c r="AG624" s="38"/>
      <c r="AH624" s="38"/>
      <c r="AI624" s="38"/>
    </row>
    <row r="625" spans="1:35" ht="15.75" customHeight="1">
      <c r="A625" s="38"/>
      <c r="B625" s="38"/>
      <c r="C625" s="38"/>
      <c r="D625" s="80"/>
      <c r="E625" s="39"/>
      <c r="F625" s="38"/>
      <c r="G625" s="38"/>
      <c r="H625" s="39"/>
      <c r="I625" s="38"/>
      <c r="J625" s="38"/>
      <c r="K625" s="38"/>
      <c r="L625" s="38"/>
      <c r="M625" s="40"/>
      <c r="N625" s="38"/>
      <c r="O625" s="38"/>
      <c r="P625" s="38"/>
      <c r="Q625" s="38"/>
      <c r="R625" s="38"/>
      <c r="S625" s="38"/>
      <c r="T625" s="38"/>
      <c r="U625" s="38"/>
      <c r="V625" s="38"/>
      <c r="W625" s="38"/>
      <c r="X625" s="38"/>
      <c r="Y625" s="38"/>
      <c r="Z625" s="38"/>
      <c r="AA625" s="38"/>
      <c r="AB625" s="38"/>
      <c r="AC625" s="81"/>
      <c r="AD625" s="38"/>
      <c r="AE625" s="38"/>
      <c r="AF625" s="38"/>
      <c r="AG625" s="38"/>
      <c r="AH625" s="38"/>
      <c r="AI625" s="38"/>
    </row>
    <row r="626" spans="1:35" ht="15.75" customHeight="1">
      <c r="A626" s="38"/>
      <c r="B626" s="38"/>
      <c r="C626" s="38"/>
      <c r="D626" s="80"/>
      <c r="E626" s="39"/>
      <c r="F626" s="38"/>
      <c r="G626" s="38"/>
      <c r="H626" s="39"/>
      <c r="I626" s="38"/>
      <c r="J626" s="38"/>
      <c r="K626" s="38"/>
      <c r="L626" s="38"/>
      <c r="M626" s="40"/>
      <c r="N626" s="38"/>
      <c r="O626" s="38"/>
      <c r="P626" s="38"/>
      <c r="Q626" s="38"/>
      <c r="R626" s="38"/>
      <c r="S626" s="38"/>
      <c r="T626" s="38"/>
      <c r="U626" s="38"/>
      <c r="V626" s="38"/>
      <c r="W626" s="38"/>
      <c r="X626" s="38"/>
      <c r="Y626" s="38"/>
      <c r="Z626" s="38"/>
      <c r="AA626" s="38"/>
      <c r="AB626" s="38"/>
      <c r="AC626" s="81"/>
      <c r="AD626" s="38"/>
      <c r="AE626" s="38"/>
      <c r="AF626" s="38"/>
      <c r="AG626" s="38"/>
      <c r="AH626" s="38"/>
      <c r="AI626" s="38"/>
    </row>
    <row r="627" spans="1:35" ht="15.75" customHeight="1">
      <c r="A627" s="38"/>
      <c r="B627" s="38"/>
      <c r="C627" s="38"/>
      <c r="D627" s="80"/>
      <c r="E627" s="39"/>
      <c r="F627" s="38"/>
      <c r="G627" s="38"/>
      <c r="H627" s="39"/>
      <c r="I627" s="38"/>
      <c r="J627" s="38"/>
      <c r="K627" s="38"/>
      <c r="L627" s="38"/>
      <c r="M627" s="40"/>
      <c r="N627" s="38"/>
      <c r="O627" s="38"/>
      <c r="P627" s="38"/>
      <c r="Q627" s="38"/>
      <c r="R627" s="38"/>
      <c r="S627" s="38"/>
      <c r="T627" s="38"/>
      <c r="U627" s="38"/>
      <c r="V627" s="38"/>
      <c r="W627" s="38"/>
      <c r="X627" s="38"/>
      <c r="Y627" s="38"/>
      <c r="Z627" s="38"/>
      <c r="AA627" s="38"/>
      <c r="AB627" s="38"/>
      <c r="AC627" s="81"/>
      <c r="AD627" s="38"/>
      <c r="AE627" s="38"/>
      <c r="AF627" s="38"/>
      <c r="AG627" s="38"/>
      <c r="AH627" s="38"/>
      <c r="AI627" s="38"/>
    </row>
    <row r="628" spans="1:35" ht="15.75" customHeight="1">
      <c r="A628" s="38"/>
      <c r="B628" s="38"/>
      <c r="C628" s="38"/>
      <c r="D628" s="80"/>
      <c r="E628" s="39"/>
      <c r="F628" s="38"/>
      <c r="G628" s="38"/>
      <c r="H628" s="39"/>
      <c r="I628" s="38"/>
      <c r="J628" s="38"/>
      <c r="K628" s="38"/>
      <c r="L628" s="38"/>
      <c r="M628" s="40"/>
      <c r="N628" s="38"/>
      <c r="O628" s="38"/>
      <c r="P628" s="38"/>
      <c r="Q628" s="38"/>
      <c r="R628" s="38"/>
      <c r="S628" s="38"/>
      <c r="T628" s="38"/>
      <c r="U628" s="38"/>
      <c r="V628" s="38"/>
      <c r="W628" s="38"/>
      <c r="X628" s="38"/>
      <c r="Y628" s="38"/>
      <c r="Z628" s="38"/>
      <c r="AA628" s="38"/>
      <c r="AB628" s="38"/>
      <c r="AC628" s="81"/>
      <c r="AD628" s="38"/>
      <c r="AE628" s="38"/>
      <c r="AF628" s="38"/>
      <c r="AG628" s="38"/>
      <c r="AH628" s="38"/>
      <c r="AI628" s="38"/>
    </row>
    <row r="629" spans="1:35" ht="15.75" customHeight="1">
      <c r="A629" s="38"/>
      <c r="B629" s="38"/>
      <c r="C629" s="38"/>
      <c r="D629" s="80"/>
      <c r="E629" s="39"/>
      <c r="F629" s="38"/>
      <c r="G629" s="38"/>
      <c r="H629" s="39"/>
      <c r="I629" s="38"/>
      <c r="J629" s="38"/>
      <c r="K629" s="38"/>
      <c r="L629" s="38"/>
      <c r="M629" s="40"/>
      <c r="N629" s="38"/>
      <c r="O629" s="38"/>
      <c r="P629" s="38"/>
      <c r="Q629" s="38"/>
      <c r="R629" s="38"/>
      <c r="S629" s="38"/>
      <c r="T629" s="38"/>
      <c r="U629" s="38"/>
      <c r="V629" s="38"/>
      <c r="W629" s="38"/>
      <c r="X629" s="38"/>
      <c r="Y629" s="38"/>
      <c r="Z629" s="38"/>
      <c r="AA629" s="38"/>
      <c r="AB629" s="38"/>
      <c r="AC629" s="81"/>
      <c r="AD629" s="38"/>
      <c r="AE629" s="38"/>
      <c r="AF629" s="38"/>
      <c r="AG629" s="38"/>
      <c r="AH629" s="38"/>
      <c r="AI629" s="38"/>
    </row>
    <row r="630" spans="1:35" ht="15.75" customHeight="1">
      <c r="A630" s="38"/>
      <c r="B630" s="38"/>
      <c r="C630" s="38"/>
      <c r="D630" s="80"/>
      <c r="E630" s="39"/>
      <c r="F630" s="38"/>
      <c r="G630" s="38"/>
      <c r="H630" s="39"/>
      <c r="I630" s="38"/>
      <c r="J630" s="38"/>
      <c r="K630" s="38"/>
      <c r="L630" s="38"/>
      <c r="M630" s="40"/>
      <c r="N630" s="38"/>
      <c r="O630" s="38"/>
      <c r="P630" s="38"/>
      <c r="Q630" s="38"/>
      <c r="R630" s="38"/>
      <c r="S630" s="38"/>
      <c r="T630" s="38"/>
      <c r="U630" s="38"/>
      <c r="V630" s="38"/>
      <c r="W630" s="38"/>
      <c r="X630" s="38"/>
      <c r="Y630" s="38"/>
      <c r="Z630" s="38"/>
      <c r="AA630" s="38"/>
      <c r="AB630" s="38"/>
      <c r="AC630" s="81"/>
      <c r="AD630" s="38"/>
      <c r="AE630" s="38"/>
      <c r="AF630" s="38"/>
      <c r="AG630" s="38"/>
      <c r="AH630" s="38"/>
      <c r="AI630" s="38"/>
    </row>
    <row r="631" spans="1:35" ht="15.75" customHeight="1">
      <c r="A631" s="38"/>
      <c r="B631" s="38"/>
      <c r="C631" s="38"/>
      <c r="D631" s="80"/>
      <c r="E631" s="39"/>
      <c r="F631" s="38"/>
      <c r="G631" s="38"/>
      <c r="H631" s="39"/>
      <c r="I631" s="38"/>
      <c r="J631" s="38"/>
      <c r="K631" s="38"/>
      <c r="L631" s="38"/>
      <c r="M631" s="40"/>
      <c r="N631" s="38"/>
      <c r="O631" s="38"/>
      <c r="P631" s="38"/>
      <c r="Q631" s="38"/>
      <c r="R631" s="38"/>
      <c r="S631" s="38"/>
      <c r="T631" s="38"/>
      <c r="U631" s="38"/>
      <c r="V631" s="38"/>
      <c r="W631" s="38"/>
      <c r="X631" s="38"/>
      <c r="Y631" s="38"/>
      <c r="Z631" s="38"/>
      <c r="AA631" s="38"/>
      <c r="AB631" s="38"/>
      <c r="AC631" s="81"/>
      <c r="AD631" s="38"/>
      <c r="AE631" s="38"/>
      <c r="AF631" s="38"/>
      <c r="AG631" s="38"/>
      <c r="AH631" s="38"/>
      <c r="AI631" s="38"/>
    </row>
    <row r="632" spans="1:35" ht="15.75" customHeight="1">
      <c r="A632" s="38"/>
      <c r="B632" s="38"/>
      <c r="C632" s="38"/>
      <c r="D632" s="80"/>
      <c r="E632" s="39"/>
      <c r="F632" s="38"/>
      <c r="G632" s="38"/>
      <c r="H632" s="39"/>
      <c r="I632" s="38"/>
      <c r="J632" s="38"/>
      <c r="K632" s="38"/>
      <c r="L632" s="38"/>
      <c r="M632" s="40"/>
      <c r="N632" s="38"/>
      <c r="O632" s="38"/>
      <c r="P632" s="38"/>
      <c r="Q632" s="38"/>
      <c r="R632" s="38"/>
      <c r="S632" s="38"/>
      <c r="T632" s="38"/>
      <c r="U632" s="38"/>
      <c r="V632" s="38"/>
      <c r="W632" s="38"/>
      <c r="X632" s="38"/>
      <c r="Y632" s="38"/>
      <c r="Z632" s="38"/>
      <c r="AA632" s="38"/>
      <c r="AB632" s="38"/>
      <c r="AC632" s="81"/>
      <c r="AD632" s="38"/>
      <c r="AE632" s="38"/>
      <c r="AF632" s="38"/>
      <c r="AG632" s="38"/>
      <c r="AH632" s="38"/>
      <c r="AI632" s="38"/>
    </row>
    <row r="633" spans="1:35" ht="15.75" customHeight="1">
      <c r="A633" s="38"/>
      <c r="B633" s="38"/>
      <c r="C633" s="38"/>
      <c r="D633" s="80"/>
      <c r="E633" s="39"/>
      <c r="F633" s="38"/>
      <c r="G633" s="38"/>
      <c r="H633" s="39"/>
      <c r="I633" s="38"/>
      <c r="J633" s="38"/>
      <c r="K633" s="38"/>
      <c r="L633" s="38"/>
      <c r="M633" s="40"/>
      <c r="N633" s="38"/>
      <c r="O633" s="38"/>
      <c r="P633" s="38"/>
      <c r="Q633" s="38"/>
      <c r="R633" s="38"/>
      <c r="S633" s="38"/>
      <c r="T633" s="38"/>
      <c r="U633" s="38"/>
      <c r="V633" s="38"/>
      <c r="W633" s="38"/>
      <c r="X633" s="38"/>
      <c r="Y633" s="38"/>
      <c r="Z633" s="38"/>
      <c r="AA633" s="38"/>
      <c r="AB633" s="38"/>
      <c r="AC633" s="81"/>
      <c r="AD633" s="38"/>
      <c r="AE633" s="38"/>
      <c r="AF633" s="38"/>
      <c r="AG633" s="38"/>
      <c r="AH633" s="38"/>
      <c r="AI633" s="38"/>
    </row>
    <row r="634" spans="1:35" ht="15.75" customHeight="1">
      <c r="A634" s="38"/>
      <c r="B634" s="38"/>
      <c r="C634" s="38"/>
      <c r="D634" s="80"/>
      <c r="E634" s="39"/>
      <c r="F634" s="38"/>
      <c r="G634" s="38"/>
      <c r="H634" s="39"/>
      <c r="I634" s="38"/>
      <c r="J634" s="38"/>
      <c r="K634" s="38"/>
      <c r="L634" s="38"/>
      <c r="M634" s="40"/>
      <c r="N634" s="38"/>
      <c r="O634" s="38"/>
      <c r="P634" s="38"/>
      <c r="Q634" s="38"/>
      <c r="R634" s="38"/>
      <c r="S634" s="38"/>
      <c r="T634" s="38"/>
      <c r="U634" s="38"/>
      <c r="V634" s="38"/>
      <c r="W634" s="38"/>
      <c r="X634" s="38"/>
      <c r="Y634" s="38"/>
      <c r="Z634" s="38"/>
      <c r="AA634" s="38"/>
      <c r="AB634" s="38"/>
      <c r="AC634" s="81"/>
      <c r="AD634" s="38"/>
      <c r="AE634" s="38"/>
      <c r="AF634" s="38"/>
      <c r="AG634" s="38"/>
      <c r="AH634" s="38"/>
      <c r="AI634" s="38"/>
    </row>
    <row r="635" spans="1:35" ht="15.75" customHeight="1">
      <c r="A635" s="38"/>
      <c r="B635" s="38"/>
      <c r="C635" s="38"/>
      <c r="D635" s="80"/>
      <c r="E635" s="39"/>
      <c r="F635" s="38"/>
      <c r="G635" s="38"/>
      <c r="H635" s="39"/>
      <c r="I635" s="38"/>
      <c r="J635" s="38"/>
      <c r="K635" s="38"/>
      <c r="L635" s="38"/>
      <c r="M635" s="40"/>
      <c r="N635" s="38"/>
      <c r="O635" s="38"/>
      <c r="P635" s="38"/>
      <c r="Q635" s="38"/>
      <c r="R635" s="38"/>
      <c r="S635" s="38"/>
      <c r="T635" s="38"/>
      <c r="U635" s="38"/>
      <c r="V635" s="38"/>
      <c r="W635" s="38"/>
      <c r="X635" s="38"/>
      <c r="Y635" s="38"/>
      <c r="Z635" s="38"/>
      <c r="AA635" s="38"/>
      <c r="AB635" s="38"/>
      <c r="AC635" s="81"/>
      <c r="AD635" s="38"/>
      <c r="AE635" s="38"/>
      <c r="AF635" s="38"/>
      <c r="AG635" s="38"/>
      <c r="AH635" s="38"/>
      <c r="AI635" s="38"/>
    </row>
    <row r="636" spans="1:35" ht="15.75" customHeight="1">
      <c r="A636" s="38"/>
      <c r="B636" s="38"/>
      <c r="C636" s="38"/>
      <c r="D636" s="80"/>
      <c r="E636" s="39"/>
      <c r="F636" s="38"/>
      <c r="G636" s="38"/>
      <c r="H636" s="39"/>
      <c r="I636" s="38"/>
      <c r="J636" s="38"/>
      <c r="K636" s="38"/>
      <c r="L636" s="38"/>
      <c r="M636" s="40"/>
      <c r="N636" s="38"/>
      <c r="O636" s="38"/>
      <c r="P636" s="38"/>
      <c r="Q636" s="38"/>
      <c r="R636" s="38"/>
      <c r="S636" s="38"/>
      <c r="T636" s="38"/>
      <c r="U636" s="38"/>
      <c r="V636" s="38"/>
      <c r="W636" s="38"/>
      <c r="X636" s="38"/>
      <c r="Y636" s="38"/>
      <c r="Z636" s="38"/>
      <c r="AA636" s="38"/>
      <c r="AB636" s="38"/>
      <c r="AC636" s="81"/>
      <c r="AD636" s="38"/>
      <c r="AE636" s="38"/>
      <c r="AF636" s="38"/>
      <c r="AG636" s="38"/>
      <c r="AH636" s="38"/>
      <c r="AI636" s="38"/>
    </row>
    <row r="637" spans="1:35" ht="15.75" customHeight="1">
      <c r="A637" s="38"/>
      <c r="B637" s="38"/>
      <c r="C637" s="38"/>
      <c r="D637" s="80"/>
      <c r="E637" s="39"/>
      <c r="F637" s="38"/>
      <c r="G637" s="38"/>
      <c r="H637" s="39"/>
      <c r="I637" s="38"/>
      <c r="J637" s="38"/>
      <c r="K637" s="38"/>
      <c r="L637" s="38"/>
      <c r="M637" s="40"/>
      <c r="N637" s="38"/>
      <c r="O637" s="38"/>
      <c r="P637" s="38"/>
      <c r="Q637" s="38"/>
      <c r="R637" s="38"/>
      <c r="S637" s="38"/>
      <c r="T637" s="38"/>
      <c r="U637" s="38"/>
      <c r="V637" s="38"/>
      <c r="W637" s="38"/>
      <c r="X637" s="38"/>
      <c r="Y637" s="38"/>
      <c r="Z637" s="38"/>
      <c r="AA637" s="38"/>
      <c r="AB637" s="38"/>
      <c r="AC637" s="81"/>
      <c r="AD637" s="38"/>
      <c r="AE637" s="38"/>
      <c r="AF637" s="38"/>
      <c r="AG637" s="38"/>
      <c r="AH637" s="38"/>
      <c r="AI637" s="38"/>
    </row>
    <row r="638" spans="1:35" ht="15.75" customHeight="1">
      <c r="A638" s="38"/>
      <c r="B638" s="38"/>
      <c r="C638" s="38"/>
      <c r="D638" s="80"/>
      <c r="E638" s="39"/>
      <c r="F638" s="38"/>
      <c r="G638" s="38"/>
      <c r="H638" s="39"/>
      <c r="I638" s="38"/>
      <c r="J638" s="38"/>
      <c r="K638" s="38"/>
      <c r="L638" s="38"/>
      <c r="M638" s="40"/>
      <c r="N638" s="38"/>
      <c r="O638" s="38"/>
      <c r="P638" s="38"/>
      <c r="Q638" s="38"/>
      <c r="R638" s="38"/>
      <c r="S638" s="38"/>
      <c r="T638" s="38"/>
      <c r="U638" s="38"/>
      <c r="V638" s="38"/>
      <c r="W638" s="38"/>
      <c r="X638" s="38"/>
      <c r="Y638" s="38"/>
      <c r="Z638" s="38"/>
      <c r="AA638" s="38"/>
      <c r="AB638" s="38"/>
      <c r="AC638" s="81"/>
      <c r="AD638" s="38"/>
      <c r="AE638" s="38"/>
      <c r="AF638" s="38"/>
      <c r="AG638" s="38"/>
      <c r="AH638" s="38"/>
      <c r="AI638" s="38"/>
    </row>
    <row r="639" spans="1:35" ht="15.75" customHeight="1">
      <c r="A639" s="38"/>
      <c r="B639" s="38"/>
      <c r="C639" s="38"/>
      <c r="D639" s="80"/>
      <c r="E639" s="39"/>
      <c r="F639" s="38"/>
      <c r="G639" s="38"/>
      <c r="H639" s="39"/>
      <c r="I639" s="38"/>
      <c r="J639" s="38"/>
      <c r="K639" s="38"/>
      <c r="L639" s="38"/>
      <c r="M639" s="40"/>
      <c r="N639" s="38"/>
      <c r="O639" s="38"/>
      <c r="P639" s="38"/>
      <c r="Q639" s="38"/>
      <c r="R639" s="38"/>
      <c r="S639" s="38"/>
      <c r="T639" s="38"/>
      <c r="U639" s="38"/>
      <c r="V639" s="38"/>
      <c r="W639" s="38"/>
      <c r="X639" s="38"/>
      <c r="Y639" s="38"/>
      <c r="Z639" s="38"/>
      <c r="AA639" s="38"/>
      <c r="AB639" s="38"/>
      <c r="AC639" s="81"/>
      <c r="AD639" s="38"/>
      <c r="AE639" s="38"/>
      <c r="AF639" s="38"/>
      <c r="AG639" s="38"/>
      <c r="AH639" s="38"/>
      <c r="AI639" s="38"/>
    </row>
    <row r="640" spans="1:35" ht="15.75" customHeight="1">
      <c r="A640" s="38"/>
      <c r="B640" s="38"/>
      <c r="C640" s="38"/>
      <c r="D640" s="80"/>
      <c r="E640" s="39"/>
      <c r="F640" s="38"/>
      <c r="G640" s="38"/>
      <c r="H640" s="39"/>
      <c r="I640" s="38"/>
      <c r="J640" s="38"/>
      <c r="K640" s="38"/>
      <c r="L640" s="38"/>
      <c r="M640" s="40"/>
      <c r="N640" s="38"/>
      <c r="O640" s="38"/>
      <c r="P640" s="38"/>
      <c r="Q640" s="38"/>
      <c r="R640" s="38"/>
      <c r="S640" s="38"/>
      <c r="T640" s="38"/>
      <c r="U640" s="38"/>
      <c r="V640" s="38"/>
      <c r="W640" s="38"/>
      <c r="X640" s="38"/>
      <c r="Y640" s="38"/>
      <c r="Z640" s="38"/>
      <c r="AA640" s="38"/>
      <c r="AB640" s="38"/>
      <c r="AC640" s="81"/>
      <c r="AD640" s="38"/>
      <c r="AE640" s="38"/>
      <c r="AF640" s="38"/>
      <c r="AG640" s="38"/>
      <c r="AH640" s="38"/>
      <c r="AI640" s="38"/>
    </row>
    <row r="641" spans="1:35" ht="15.75" customHeight="1">
      <c r="A641" s="38"/>
      <c r="B641" s="38"/>
      <c r="C641" s="38"/>
      <c r="D641" s="80"/>
      <c r="E641" s="39"/>
      <c r="F641" s="38"/>
      <c r="G641" s="38"/>
      <c r="H641" s="39"/>
      <c r="I641" s="38"/>
      <c r="J641" s="38"/>
      <c r="K641" s="38"/>
      <c r="L641" s="38"/>
      <c r="M641" s="40"/>
      <c r="N641" s="38"/>
      <c r="O641" s="38"/>
      <c r="P641" s="38"/>
      <c r="Q641" s="38"/>
      <c r="R641" s="38"/>
      <c r="S641" s="38"/>
      <c r="T641" s="38"/>
      <c r="U641" s="38"/>
      <c r="V641" s="38"/>
      <c r="W641" s="38"/>
      <c r="X641" s="38"/>
      <c r="Y641" s="38"/>
      <c r="Z641" s="38"/>
      <c r="AA641" s="38"/>
      <c r="AB641" s="38"/>
      <c r="AC641" s="81"/>
      <c r="AD641" s="38"/>
      <c r="AE641" s="38"/>
      <c r="AF641" s="38"/>
      <c r="AG641" s="38"/>
      <c r="AH641" s="38"/>
      <c r="AI641" s="38"/>
    </row>
    <row r="642" spans="1:35" ht="15.75" customHeight="1">
      <c r="A642" s="38"/>
      <c r="B642" s="38"/>
      <c r="C642" s="38"/>
      <c r="D642" s="80"/>
      <c r="E642" s="39"/>
      <c r="F642" s="38"/>
      <c r="G642" s="38"/>
      <c r="H642" s="39"/>
      <c r="I642" s="38"/>
      <c r="J642" s="38"/>
      <c r="K642" s="38"/>
      <c r="L642" s="38"/>
      <c r="M642" s="40"/>
      <c r="N642" s="38"/>
      <c r="O642" s="38"/>
      <c r="P642" s="38"/>
      <c r="Q642" s="38"/>
      <c r="R642" s="38"/>
      <c r="S642" s="38"/>
      <c r="T642" s="38"/>
      <c r="U642" s="38"/>
      <c r="V642" s="38"/>
      <c r="W642" s="38"/>
      <c r="X642" s="38"/>
      <c r="Y642" s="38"/>
      <c r="Z642" s="38"/>
      <c r="AA642" s="38"/>
      <c r="AB642" s="38"/>
      <c r="AC642" s="81"/>
      <c r="AD642" s="38"/>
      <c r="AE642" s="38"/>
      <c r="AF642" s="38"/>
      <c r="AG642" s="38"/>
      <c r="AH642" s="38"/>
      <c r="AI642" s="38"/>
    </row>
    <row r="643" spans="1:35" ht="15.75" customHeight="1">
      <c r="A643" s="38"/>
      <c r="B643" s="38"/>
      <c r="C643" s="38"/>
      <c r="D643" s="80"/>
      <c r="E643" s="39"/>
      <c r="F643" s="38"/>
      <c r="G643" s="38"/>
      <c r="H643" s="39"/>
      <c r="I643" s="38"/>
      <c r="J643" s="38"/>
      <c r="K643" s="38"/>
      <c r="L643" s="38"/>
      <c r="M643" s="40"/>
      <c r="N643" s="38"/>
      <c r="O643" s="38"/>
      <c r="P643" s="38"/>
      <c r="Q643" s="38"/>
      <c r="R643" s="38"/>
      <c r="S643" s="38"/>
      <c r="T643" s="38"/>
      <c r="U643" s="38"/>
      <c r="V643" s="38"/>
      <c r="W643" s="38"/>
      <c r="X643" s="38"/>
      <c r="Y643" s="38"/>
      <c r="Z643" s="38"/>
      <c r="AA643" s="38"/>
      <c r="AB643" s="38"/>
      <c r="AC643" s="81"/>
      <c r="AD643" s="38"/>
      <c r="AE643" s="38"/>
      <c r="AF643" s="38"/>
      <c r="AG643" s="38"/>
      <c r="AH643" s="38"/>
      <c r="AI643" s="38"/>
    </row>
    <row r="644" spans="1:35" ht="15.75" customHeight="1">
      <c r="A644" s="38"/>
      <c r="B644" s="38"/>
      <c r="C644" s="38"/>
      <c r="D644" s="80"/>
      <c r="E644" s="39"/>
      <c r="F644" s="38"/>
      <c r="G644" s="38"/>
      <c r="H644" s="39"/>
      <c r="I644" s="38"/>
      <c r="J644" s="38"/>
      <c r="K644" s="38"/>
      <c r="L644" s="38"/>
      <c r="M644" s="40"/>
      <c r="N644" s="38"/>
      <c r="O644" s="38"/>
      <c r="P644" s="38"/>
      <c r="Q644" s="38"/>
      <c r="R644" s="38"/>
      <c r="S644" s="38"/>
      <c r="T644" s="38"/>
      <c r="U644" s="38"/>
      <c r="V644" s="38"/>
      <c r="W644" s="38"/>
      <c r="X644" s="38"/>
      <c r="Y644" s="38"/>
      <c r="Z644" s="38"/>
      <c r="AA644" s="38"/>
      <c r="AB644" s="38"/>
      <c r="AC644" s="81"/>
      <c r="AD644" s="38"/>
      <c r="AE644" s="38"/>
      <c r="AF644" s="38"/>
      <c r="AG644" s="38"/>
      <c r="AH644" s="38"/>
      <c r="AI644" s="38"/>
    </row>
    <row r="645" spans="1:35" ht="15.75" customHeight="1">
      <c r="A645" s="38"/>
      <c r="B645" s="38"/>
      <c r="C645" s="38"/>
      <c r="D645" s="80"/>
      <c r="E645" s="39"/>
      <c r="F645" s="38"/>
      <c r="G645" s="38"/>
      <c r="H645" s="39"/>
      <c r="I645" s="38"/>
      <c r="J645" s="38"/>
      <c r="K645" s="38"/>
      <c r="L645" s="38"/>
      <c r="M645" s="40"/>
      <c r="N645" s="38"/>
      <c r="O645" s="38"/>
      <c r="P645" s="38"/>
      <c r="Q645" s="38"/>
      <c r="R645" s="38"/>
      <c r="S645" s="38"/>
      <c r="T645" s="38"/>
      <c r="U645" s="38"/>
      <c r="V645" s="38"/>
      <c r="W645" s="38"/>
      <c r="X645" s="38"/>
      <c r="Y645" s="38"/>
      <c r="Z645" s="38"/>
      <c r="AA645" s="38"/>
      <c r="AB645" s="38"/>
      <c r="AC645" s="81"/>
      <c r="AD645" s="38"/>
      <c r="AE645" s="38"/>
      <c r="AF645" s="38"/>
      <c r="AG645" s="38"/>
      <c r="AH645" s="38"/>
      <c r="AI645" s="38"/>
    </row>
    <row r="646" spans="1:35" ht="15.75" customHeight="1">
      <c r="A646" s="38"/>
      <c r="B646" s="38"/>
      <c r="C646" s="38"/>
      <c r="D646" s="80"/>
      <c r="E646" s="39"/>
      <c r="F646" s="38"/>
      <c r="G646" s="38"/>
      <c r="H646" s="39"/>
      <c r="I646" s="38"/>
      <c r="J646" s="38"/>
      <c r="K646" s="38"/>
      <c r="L646" s="38"/>
      <c r="M646" s="40"/>
      <c r="N646" s="38"/>
      <c r="O646" s="38"/>
      <c r="P646" s="38"/>
      <c r="Q646" s="38"/>
      <c r="R646" s="38"/>
      <c r="S646" s="38"/>
      <c r="T646" s="38"/>
      <c r="U646" s="38"/>
      <c r="V646" s="38"/>
      <c r="W646" s="38"/>
      <c r="X646" s="38"/>
      <c r="Y646" s="38"/>
      <c r="Z646" s="38"/>
      <c r="AA646" s="38"/>
      <c r="AB646" s="38"/>
      <c r="AC646" s="81"/>
      <c r="AD646" s="38"/>
      <c r="AE646" s="38"/>
      <c r="AF646" s="38"/>
      <c r="AG646" s="38"/>
      <c r="AH646" s="38"/>
      <c r="AI646" s="38"/>
    </row>
    <row r="647" spans="1:35" ht="15.75" customHeight="1">
      <c r="A647" s="38"/>
      <c r="B647" s="38"/>
      <c r="C647" s="38"/>
      <c r="D647" s="80"/>
      <c r="E647" s="39"/>
      <c r="F647" s="38"/>
      <c r="G647" s="38"/>
      <c r="H647" s="39"/>
      <c r="I647" s="38"/>
      <c r="J647" s="38"/>
      <c r="K647" s="38"/>
      <c r="L647" s="38"/>
      <c r="M647" s="40"/>
      <c r="N647" s="38"/>
      <c r="O647" s="38"/>
      <c r="P647" s="38"/>
      <c r="Q647" s="38"/>
      <c r="R647" s="38"/>
      <c r="S647" s="38"/>
      <c r="T647" s="38"/>
      <c r="U647" s="38"/>
      <c r="V647" s="38"/>
      <c r="W647" s="38"/>
      <c r="X647" s="38"/>
      <c r="Y647" s="38"/>
      <c r="Z647" s="38"/>
      <c r="AA647" s="38"/>
      <c r="AB647" s="38"/>
      <c r="AC647" s="81"/>
      <c r="AD647" s="38"/>
      <c r="AE647" s="38"/>
      <c r="AF647" s="38"/>
      <c r="AG647" s="38"/>
      <c r="AH647" s="38"/>
      <c r="AI647" s="38"/>
    </row>
    <row r="648" spans="1:35" ht="15.75" customHeight="1">
      <c r="A648" s="38"/>
      <c r="B648" s="38"/>
      <c r="C648" s="38"/>
      <c r="D648" s="80"/>
      <c r="E648" s="39"/>
      <c r="F648" s="38"/>
      <c r="G648" s="38"/>
      <c r="H648" s="39"/>
      <c r="I648" s="38"/>
      <c r="J648" s="38"/>
      <c r="K648" s="38"/>
      <c r="L648" s="38"/>
      <c r="M648" s="40"/>
      <c r="N648" s="38"/>
      <c r="O648" s="38"/>
      <c r="P648" s="38"/>
      <c r="Q648" s="38"/>
      <c r="R648" s="38"/>
      <c r="S648" s="38"/>
      <c r="T648" s="38"/>
      <c r="U648" s="38"/>
      <c r="V648" s="38"/>
      <c r="W648" s="38"/>
      <c r="X648" s="38"/>
      <c r="Y648" s="38"/>
      <c r="Z648" s="38"/>
      <c r="AA648" s="38"/>
      <c r="AB648" s="38"/>
      <c r="AC648" s="81"/>
      <c r="AD648" s="38"/>
      <c r="AE648" s="38"/>
      <c r="AF648" s="38"/>
      <c r="AG648" s="38"/>
      <c r="AH648" s="38"/>
      <c r="AI648" s="38"/>
    </row>
    <row r="649" spans="1:35" ht="15.75" customHeight="1">
      <c r="A649" s="38"/>
      <c r="B649" s="38"/>
      <c r="C649" s="38"/>
      <c r="D649" s="80"/>
      <c r="E649" s="39"/>
      <c r="F649" s="38"/>
      <c r="G649" s="38"/>
      <c r="H649" s="39"/>
      <c r="I649" s="38"/>
      <c r="J649" s="38"/>
      <c r="K649" s="38"/>
      <c r="L649" s="38"/>
      <c r="M649" s="40"/>
      <c r="N649" s="38"/>
      <c r="O649" s="38"/>
      <c r="P649" s="38"/>
      <c r="Q649" s="38"/>
      <c r="R649" s="38"/>
      <c r="S649" s="38"/>
      <c r="T649" s="38"/>
      <c r="U649" s="38"/>
      <c r="V649" s="38"/>
      <c r="W649" s="38"/>
      <c r="X649" s="38"/>
      <c r="Y649" s="38"/>
      <c r="Z649" s="38"/>
      <c r="AA649" s="38"/>
      <c r="AB649" s="38"/>
      <c r="AC649" s="81"/>
      <c r="AD649" s="38"/>
      <c r="AE649" s="38"/>
      <c r="AF649" s="38"/>
      <c r="AG649" s="38"/>
      <c r="AH649" s="38"/>
      <c r="AI649" s="38"/>
    </row>
    <row r="650" spans="1:35" ht="15.75" customHeight="1">
      <c r="A650" s="38"/>
      <c r="B650" s="38"/>
      <c r="C650" s="38"/>
      <c r="D650" s="80"/>
      <c r="E650" s="39"/>
      <c r="F650" s="38"/>
      <c r="G650" s="38"/>
      <c r="H650" s="39"/>
      <c r="I650" s="38"/>
      <c r="J650" s="38"/>
      <c r="K650" s="38"/>
      <c r="L650" s="38"/>
      <c r="M650" s="40"/>
      <c r="N650" s="38"/>
      <c r="O650" s="38"/>
      <c r="P650" s="38"/>
      <c r="Q650" s="38"/>
      <c r="R650" s="38"/>
      <c r="S650" s="38"/>
      <c r="T650" s="38"/>
      <c r="U650" s="38"/>
      <c r="V650" s="38"/>
      <c r="W650" s="38"/>
      <c r="X650" s="38"/>
      <c r="Y650" s="38"/>
      <c r="Z650" s="38"/>
      <c r="AA650" s="38"/>
      <c r="AB650" s="38"/>
      <c r="AC650" s="81"/>
      <c r="AD650" s="38"/>
      <c r="AE650" s="38"/>
      <c r="AF650" s="38"/>
      <c r="AG650" s="38"/>
      <c r="AH650" s="38"/>
      <c r="AI650" s="38"/>
    </row>
    <row r="651" spans="1:35" ht="15.75" customHeight="1">
      <c r="A651" s="38"/>
      <c r="B651" s="38"/>
      <c r="C651" s="38"/>
      <c r="D651" s="80"/>
      <c r="E651" s="39"/>
      <c r="F651" s="38"/>
      <c r="G651" s="38"/>
      <c r="H651" s="39"/>
      <c r="I651" s="38"/>
      <c r="J651" s="38"/>
      <c r="K651" s="38"/>
      <c r="L651" s="38"/>
      <c r="M651" s="40"/>
      <c r="N651" s="38"/>
      <c r="O651" s="38"/>
      <c r="P651" s="38"/>
      <c r="Q651" s="38"/>
      <c r="R651" s="38"/>
      <c r="S651" s="38"/>
      <c r="T651" s="38"/>
      <c r="U651" s="38"/>
      <c r="V651" s="38"/>
      <c r="W651" s="38"/>
      <c r="X651" s="38"/>
      <c r="Y651" s="38"/>
      <c r="Z651" s="38"/>
      <c r="AA651" s="38"/>
      <c r="AB651" s="38"/>
      <c r="AC651" s="81"/>
      <c r="AD651" s="38"/>
      <c r="AE651" s="38"/>
      <c r="AF651" s="38"/>
      <c r="AG651" s="38"/>
      <c r="AH651" s="38"/>
      <c r="AI651" s="38"/>
    </row>
    <row r="652" spans="1:35" ht="15.75" customHeight="1">
      <c r="A652" s="38"/>
      <c r="B652" s="38"/>
      <c r="C652" s="38"/>
      <c r="D652" s="80"/>
      <c r="E652" s="39"/>
      <c r="F652" s="38"/>
      <c r="G652" s="38"/>
      <c r="H652" s="39"/>
      <c r="I652" s="38"/>
      <c r="J652" s="38"/>
      <c r="K652" s="38"/>
      <c r="L652" s="38"/>
      <c r="M652" s="40"/>
      <c r="N652" s="38"/>
      <c r="O652" s="38"/>
      <c r="P652" s="38"/>
      <c r="Q652" s="38"/>
      <c r="R652" s="38"/>
      <c r="S652" s="38"/>
      <c r="T652" s="38"/>
      <c r="U652" s="38"/>
      <c r="V652" s="38"/>
      <c r="W652" s="38"/>
      <c r="X652" s="38"/>
      <c r="Y652" s="38"/>
      <c r="Z652" s="38"/>
      <c r="AA652" s="38"/>
      <c r="AB652" s="38"/>
      <c r="AC652" s="81"/>
      <c r="AD652" s="38"/>
      <c r="AE652" s="38"/>
      <c r="AF652" s="38"/>
      <c r="AG652" s="38"/>
      <c r="AH652" s="38"/>
      <c r="AI652" s="38"/>
    </row>
    <row r="653" spans="1:35" ht="15.75" customHeight="1">
      <c r="A653" s="38"/>
      <c r="B653" s="38"/>
      <c r="C653" s="38"/>
      <c r="D653" s="80"/>
      <c r="E653" s="39"/>
      <c r="F653" s="38"/>
      <c r="G653" s="38"/>
      <c r="H653" s="39"/>
      <c r="I653" s="38"/>
      <c r="J653" s="38"/>
      <c r="K653" s="38"/>
      <c r="L653" s="38"/>
      <c r="M653" s="40"/>
      <c r="N653" s="38"/>
      <c r="O653" s="38"/>
      <c r="P653" s="38"/>
      <c r="Q653" s="38"/>
      <c r="R653" s="38"/>
      <c r="S653" s="38"/>
      <c r="T653" s="38"/>
      <c r="U653" s="38"/>
      <c r="V653" s="38"/>
      <c r="W653" s="38"/>
      <c r="X653" s="38"/>
      <c r="Y653" s="38"/>
      <c r="Z653" s="38"/>
      <c r="AA653" s="38"/>
      <c r="AB653" s="38"/>
      <c r="AC653" s="81"/>
      <c r="AD653" s="38"/>
      <c r="AE653" s="38"/>
      <c r="AF653" s="38"/>
      <c r="AG653" s="38"/>
      <c r="AH653" s="38"/>
      <c r="AI653" s="38"/>
    </row>
    <row r="654" spans="1:35" ht="15.75" customHeight="1">
      <c r="A654" s="38"/>
      <c r="B654" s="38"/>
      <c r="C654" s="38"/>
      <c r="D654" s="80"/>
      <c r="E654" s="39"/>
      <c r="F654" s="38"/>
      <c r="G654" s="38"/>
      <c r="H654" s="39"/>
      <c r="I654" s="38"/>
      <c r="J654" s="38"/>
      <c r="K654" s="38"/>
      <c r="L654" s="38"/>
      <c r="M654" s="40"/>
      <c r="N654" s="38"/>
      <c r="O654" s="38"/>
      <c r="P654" s="38"/>
      <c r="Q654" s="38"/>
      <c r="R654" s="38"/>
      <c r="S654" s="38"/>
      <c r="T654" s="38"/>
      <c r="U654" s="38"/>
      <c r="V654" s="38"/>
      <c r="W654" s="38"/>
      <c r="X654" s="38"/>
      <c r="Y654" s="38"/>
      <c r="Z654" s="38"/>
      <c r="AA654" s="38"/>
      <c r="AB654" s="38"/>
      <c r="AC654" s="81"/>
      <c r="AD654" s="38"/>
      <c r="AE654" s="38"/>
      <c r="AF654" s="38"/>
      <c r="AG654" s="38"/>
      <c r="AH654" s="38"/>
      <c r="AI654" s="38"/>
    </row>
    <row r="655" spans="1:35" ht="15.75" customHeight="1">
      <c r="A655" s="38"/>
      <c r="B655" s="38"/>
      <c r="C655" s="38"/>
      <c r="D655" s="80"/>
      <c r="E655" s="39"/>
      <c r="F655" s="38"/>
      <c r="G655" s="38"/>
      <c r="H655" s="39"/>
      <c r="I655" s="38"/>
      <c r="J655" s="38"/>
      <c r="K655" s="38"/>
      <c r="L655" s="38"/>
      <c r="M655" s="40"/>
      <c r="N655" s="38"/>
      <c r="O655" s="38"/>
      <c r="P655" s="38"/>
      <c r="Q655" s="38"/>
      <c r="R655" s="38"/>
      <c r="S655" s="38"/>
      <c r="T655" s="38"/>
      <c r="U655" s="38"/>
      <c r="V655" s="38"/>
      <c r="W655" s="38"/>
      <c r="X655" s="38"/>
      <c r="Y655" s="38"/>
      <c r="Z655" s="38"/>
      <c r="AA655" s="38"/>
      <c r="AB655" s="38"/>
      <c r="AC655" s="81"/>
      <c r="AD655" s="38"/>
      <c r="AE655" s="38"/>
      <c r="AF655" s="38"/>
      <c r="AG655" s="38"/>
      <c r="AH655" s="38"/>
      <c r="AI655" s="38"/>
    </row>
    <row r="656" spans="1:35" ht="15.75" customHeight="1">
      <c r="A656" s="38"/>
      <c r="B656" s="38"/>
      <c r="C656" s="38"/>
      <c r="D656" s="80"/>
      <c r="E656" s="39"/>
      <c r="F656" s="38"/>
      <c r="G656" s="38"/>
      <c r="H656" s="39"/>
      <c r="I656" s="38"/>
      <c r="J656" s="38"/>
      <c r="K656" s="38"/>
      <c r="L656" s="38"/>
      <c r="M656" s="40"/>
      <c r="N656" s="38"/>
      <c r="O656" s="38"/>
      <c r="P656" s="38"/>
      <c r="Q656" s="38"/>
      <c r="R656" s="38"/>
      <c r="S656" s="38"/>
      <c r="T656" s="38"/>
      <c r="U656" s="38"/>
      <c r="V656" s="38"/>
      <c r="W656" s="38"/>
      <c r="X656" s="38"/>
      <c r="Y656" s="38"/>
      <c r="Z656" s="38"/>
      <c r="AA656" s="38"/>
      <c r="AB656" s="38"/>
      <c r="AC656" s="81"/>
      <c r="AD656" s="38"/>
      <c r="AE656" s="38"/>
      <c r="AF656" s="38"/>
      <c r="AG656" s="38"/>
      <c r="AH656" s="38"/>
      <c r="AI656" s="38"/>
    </row>
    <row r="657" spans="1:35" ht="15.75" customHeight="1">
      <c r="A657" s="38"/>
      <c r="B657" s="38"/>
      <c r="C657" s="38"/>
      <c r="D657" s="80"/>
      <c r="E657" s="39"/>
      <c r="F657" s="38"/>
      <c r="G657" s="38"/>
      <c r="H657" s="39"/>
      <c r="I657" s="38"/>
      <c r="J657" s="38"/>
      <c r="K657" s="38"/>
      <c r="L657" s="38"/>
      <c r="M657" s="40"/>
      <c r="N657" s="38"/>
      <c r="O657" s="38"/>
      <c r="P657" s="38"/>
      <c r="Q657" s="38"/>
      <c r="R657" s="38"/>
      <c r="S657" s="38"/>
      <c r="T657" s="38"/>
      <c r="U657" s="38"/>
      <c r="V657" s="38"/>
      <c r="W657" s="38"/>
      <c r="X657" s="38"/>
      <c r="Y657" s="38"/>
      <c r="Z657" s="38"/>
      <c r="AA657" s="38"/>
      <c r="AB657" s="38"/>
      <c r="AC657" s="81"/>
      <c r="AD657" s="38"/>
      <c r="AE657" s="38"/>
      <c r="AF657" s="38"/>
      <c r="AG657" s="38"/>
      <c r="AH657" s="38"/>
      <c r="AI657" s="38"/>
    </row>
    <row r="658" spans="1:35" ht="15.75" customHeight="1">
      <c r="A658" s="38"/>
      <c r="B658" s="38"/>
      <c r="C658" s="38"/>
      <c r="D658" s="80"/>
      <c r="E658" s="39"/>
      <c r="F658" s="38"/>
      <c r="G658" s="38"/>
      <c r="H658" s="39"/>
      <c r="I658" s="38"/>
      <c r="J658" s="38"/>
      <c r="K658" s="38"/>
      <c r="L658" s="38"/>
      <c r="M658" s="40"/>
      <c r="N658" s="38"/>
      <c r="O658" s="38"/>
      <c r="P658" s="38"/>
      <c r="Q658" s="38"/>
      <c r="R658" s="38"/>
      <c r="S658" s="38"/>
      <c r="T658" s="38"/>
      <c r="U658" s="38"/>
      <c r="V658" s="38"/>
      <c r="W658" s="38"/>
      <c r="X658" s="38"/>
      <c r="Y658" s="38"/>
      <c r="Z658" s="38"/>
      <c r="AA658" s="38"/>
      <c r="AB658" s="38"/>
      <c r="AC658" s="81"/>
      <c r="AD658" s="38"/>
      <c r="AE658" s="38"/>
      <c r="AF658" s="38"/>
      <c r="AG658" s="38"/>
      <c r="AH658" s="38"/>
      <c r="AI658" s="38"/>
    </row>
    <row r="659" spans="1:35" ht="15.75" customHeight="1">
      <c r="A659" s="38"/>
      <c r="B659" s="38"/>
      <c r="C659" s="38"/>
      <c r="D659" s="80"/>
      <c r="E659" s="39"/>
      <c r="F659" s="38"/>
      <c r="G659" s="38"/>
      <c r="H659" s="39"/>
      <c r="I659" s="38"/>
      <c r="J659" s="38"/>
      <c r="K659" s="38"/>
      <c r="L659" s="38"/>
      <c r="M659" s="40"/>
      <c r="N659" s="38"/>
      <c r="O659" s="38"/>
      <c r="P659" s="38"/>
      <c r="Q659" s="38"/>
      <c r="R659" s="38"/>
      <c r="S659" s="38"/>
      <c r="T659" s="38"/>
      <c r="U659" s="38"/>
      <c r="V659" s="38"/>
      <c r="W659" s="38"/>
      <c r="X659" s="38"/>
      <c r="Y659" s="38"/>
      <c r="Z659" s="38"/>
      <c r="AA659" s="38"/>
      <c r="AB659" s="38"/>
      <c r="AC659" s="81"/>
      <c r="AD659" s="38"/>
      <c r="AE659" s="38"/>
      <c r="AF659" s="38"/>
      <c r="AG659" s="38"/>
      <c r="AH659" s="38"/>
      <c r="AI659" s="38"/>
    </row>
    <row r="660" spans="1:35" ht="15.75" customHeight="1">
      <c r="A660" s="38"/>
      <c r="B660" s="38"/>
      <c r="C660" s="38"/>
      <c r="D660" s="80"/>
      <c r="E660" s="39"/>
      <c r="F660" s="38"/>
      <c r="G660" s="38"/>
      <c r="H660" s="39"/>
      <c r="I660" s="38"/>
      <c r="J660" s="38"/>
      <c r="K660" s="38"/>
      <c r="L660" s="38"/>
      <c r="M660" s="40"/>
      <c r="N660" s="38"/>
      <c r="O660" s="38"/>
      <c r="P660" s="38"/>
      <c r="Q660" s="38"/>
      <c r="R660" s="38"/>
      <c r="S660" s="38"/>
      <c r="T660" s="38"/>
      <c r="U660" s="38"/>
      <c r="V660" s="38"/>
      <c r="W660" s="38"/>
      <c r="X660" s="38"/>
      <c r="Y660" s="38"/>
      <c r="Z660" s="38"/>
      <c r="AA660" s="38"/>
      <c r="AB660" s="38"/>
      <c r="AC660" s="81"/>
      <c r="AD660" s="38"/>
      <c r="AE660" s="38"/>
      <c r="AF660" s="38"/>
      <c r="AG660" s="38"/>
      <c r="AH660" s="38"/>
      <c r="AI660" s="38"/>
    </row>
    <row r="661" spans="1:35" ht="15.75" customHeight="1">
      <c r="A661" s="38"/>
      <c r="B661" s="38"/>
      <c r="C661" s="38"/>
      <c r="D661" s="80"/>
      <c r="E661" s="39"/>
      <c r="F661" s="38"/>
      <c r="G661" s="38"/>
      <c r="H661" s="39"/>
      <c r="I661" s="38"/>
      <c r="J661" s="38"/>
      <c r="K661" s="38"/>
      <c r="L661" s="38"/>
      <c r="M661" s="40"/>
      <c r="N661" s="38"/>
      <c r="O661" s="38"/>
      <c r="P661" s="38"/>
      <c r="Q661" s="38"/>
      <c r="R661" s="38"/>
      <c r="S661" s="38"/>
      <c r="T661" s="38"/>
      <c r="U661" s="38"/>
      <c r="V661" s="38"/>
      <c r="W661" s="38"/>
      <c r="X661" s="38"/>
      <c r="Y661" s="38"/>
      <c r="Z661" s="38"/>
      <c r="AA661" s="38"/>
      <c r="AB661" s="38"/>
      <c r="AC661" s="81"/>
      <c r="AD661" s="38"/>
      <c r="AE661" s="38"/>
      <c r="AF661" s="38"/>
      <c r="AG661" s="38"/>
      <c r="AH661" s="38"/>
      <c r="AI661" s="38"/>
    </row>
    <row r="662" spans="1:35" ht="15.75" customHeight="1">
      <c r="A662" s="38"/>
      <c r="B662" s="38"/>
      <c r="C662" s="38"/>
      <c r="D662" s="80"/>
      <c r="E662" s="39"/>
      <c r="F662" s="38"/>
      <c r="G662" s="38"/>
      <c r="H662" s="39"/>
      <c r="I662" s="38"/>
      <c r="J662" s="38"/>
      <c r="K662" s="38"/>
      <c r="L662" s="38"/>
      <c r="M662" s="40"/>
      <c r="N662" s="38"/>
      <c r="O662" s="38"/>
      <c r="P662" s="38"/>
      <c r="Q662" s="38"/>
      <c r="R662" s="38"/>
      <c r="S662" s="38"/>
      <c r="T662" s="38"/>
      <c r="U662" s="38"/>
      <c r="V662" s="38"/>
      <c r="W662" s="38"/>
      <c r="X662" s="38"/>
      <c r="Y662" s="38"/>
      <c r="Z662" s="38"/>
      <c r="AA662" s="38"/>
      <c r="AB662" s="38"/>
      <c r="AC662" s="81"/>
      <c r="AD662" s="38"/>
      <c r="AE662" s="38"/>
      <c r="AF662" s="38"/>
      <c r="AG662" s="38"/>
      <c r="AH662" s="38"/>
      <c r="AI662" s="38"/>
    </row>
    <row r="663" spans="1:35" ht="15.75" customHeight="1">
      <c r="A663" s="38"/>
      <c r="B663" s="38"/>
      <c r="C663" s="38"/>
      <c r="D663" s="80"/>
      <c r="E663" s="39"/>
      <c r="F663" s="38"/>
      <c r="G663" s="38"/>
      <c r="H663" s="39"/>
      <c r="I663" s="38"/>
      <c r="J663" s="38"/>
      <c r="K663" s="38"/>
      <c r="L663" s="38"/>
      <c r="M663" s="40"/>
      <c r="N663" s="38"/>
      <c r="O663" s="38"/>
      <c r="P663" s="38"/>
      <c r="Q663" s="38"/>
      <c r="R663" s="38"/>
      <c r="S663" s="38"/>
      <c r="T663" s="38"/>
      <c r="U663" s="38"/>
      <c r="V663" s="38"/>
      <c r="W663" s="38"/>
      <c r="X663" s="38"/>
      <c r="Y663" s="38"/>
      <c r="Z663" s="38"/>
      <c r="AA663" s="38"/>
      <c r="AB663" s="38"/>
      <c r="AC663" s="81"/>
      <c r="AD663" s="38"/>
      <c r="AE663" s="38"/>
      <c r="AF663" s="38"/>
      <c r="AG663" s="38"/>
      <c r="AH663" s="38"/>
      <c r="AI663" s="38"/>
    </row>
    <row r="664" spans="1:35" ht="15.75" customHeight="1">
      <c r="A664" s="38"/>
      <c r="B664" s="38"/>
      <c r="C664" s="38"/>
      <c r="D664" s="80"/>
      <c r="E664" s="39"/>
      <c r="F664" s="38"/>
      <c r="G664" s="38"/>
      <c r="H664" s="39"/>
      <c r="I664" s="38"/>
      <c r="J664" s="38"/>
      <c r="K664" s="38"/>
      <c r="L664" s="38"/>
      <c r="M664" s="40"/>
      <c r="N664" s="38"/>
      <c r="O664" s="38"/>
      <c r="P664" s="38"/>
      <c r="Q664" s="38"/>
      <c r="R664" s="38"/>
      <c r="S664" s="38"/>
      <c r="T664" s="38"/>
      <c r="U664" s="38"/>
      <c r="V664" s="38"/>
      <c r="W664" s="38"/>
      <c r="X664" s="38"/>
      <c r="Y664" s="38"/>
      <c r="Z664" s="38"/>
      <c r="AA664" s="38"/>
      <c r="AB664" s="38"/>
      <c r="AC664" s="81"/>
      <c r="AD664" s="38"/>
      <c r="AE664" s="38"/>
      <c r="AF664" s="38"/>
      <c r="AG664" s="38"/>
      <c r="AH664" s="38"/>
      <c r="AI664" s="38"/>
    </row>
    <row r="665" spans="1:35" ht="15.75" customHeight="1">
      <c r="A665" s="38"/>
      <c r="B665" s="38"/>
      <c r="C665" s="38"/>
      <c r="D665" s="80"/>
      <c r="E665" s="39"/>
      <c r="F665" s="38"/>
      <c r="G665" s="38"/>
      <c r="H665" s="39"/>
      <c r="I665" s="38"/>
      <c r="J665" s="38"/>
      <c r="K665" s="38"/>
      <c r="L665" s="38"/>
      <c r="M665" s="40"/>
      <c r="N665" s="38"/>
      <c r="O665" s="38"/>
      <c r="P665" s="38"/>
      <c r="Q665" s="38"/>
      <c r="R665" s="38"/>
      <c r="S665" s="38"/>
      <c r="T665" s="38"/>
      <c r="U665" s="38"/>
      <c r="V665" s="38"/>
      <c r="W665" s="38"/>
      <c r="X665" s="38"/>
      <c r="Y665" s="38"/>
      <c r="Z665" s="38"/>
      <c r="AA665" s="38"/>
      <c r="AB665" s="38"/>
      <c r="AC665" s="81"/>
      <c r="AD665" s="38"/>
      <c r="AE665" s="38"/>
      <c r="AF665" s="38"/>
      <c r="AG665" s="38"/>
      <c r="AH665" s="38"/>
      <c r="AI665" s="38"/>
    </row>
    <row r="666" spans="1:35" ht="15.75" customHeight="1">
      <c r="A666" s="38"/>
      <c r="B666" s="38"/>
      <c r="C666" s="38"/>
      <c r="D666" s="80"/>
      <c r="E666" s="39"/>
      <c r="F666" s="38"/>
      <c r="G666" s="38"/>
      <c r="H666" s="39"/>
      <c r="I666" s="38"/>
      <c r="J666" s="38"/>
      <c r="K666" s="38"/>
      <c r="L666" s="38"/>
      <c r="M666" s="40"/>
      <c r="N666" s="38"/>
      <c r="O666" s="38"/>
      <c r="P666" s="38"/>
      <c r="Q666" s="38"/>
      <c r="R666" s="38"/>
      <c r="S666" s="38"/>
      <c r="T666" s="38"/>
      <c r="U666" s="38"/>
      <c r="V666" s="38"/>
      <c r="W666" s="38"/>
      <c r="X666" s="38"/>
      <c r="Y666" s="38"/>
      <c r="Z666" s="38"/>
      <c r="AA666" s="38"/>
      <c r="AB666" s="38"/>
      <c r="AC666" s="81"/>
      <c r="AD666" s="38"/>
      <c r="AE666" s="38"/>
      <c r="AF666" s="38"/>
      <c r="AG666" s="38"/>
      <c r="AH666" s="38"/>
      <c r="AI666" s="38"/>
    </row>
    <row r="667" spans="1:35" ht="15.75" customHeight="1">
      <c r="A667" s="38"/>
      <c r="B667" s="38"/>
      <c r="C667" s="38"/>
      <c r="D667" s="80"/>
      <c r="E667" s="39"/>
      <c r="F667" s="38"/>
      <c r="G667" s="38"/>
      <c r="H667" s="39"/>
      <c r="I667" s="38"/>
      <c r="J667" s="38"/>
      <c r="K667" s="38"/>
      <c r="L667" s="38"/>
      <c r="M667" s="40"/>
      <c r="N667" s="38"/>
      <c r="O667" s="38"/>
      <c r="P667" s="38"/>
      <c r="Q667" s="38"/>
      <c r="R667" s="38"/>
      <c r="S667" s="38"/>
      <c r="T667" s="38"/>
      <c r="U667" s="38"/>
      <c r="V667" s="38"/>
      <c r="W667" s="38"/>
      <c r="X667" s="38"/>
      <c r="Y667" s="38"/>
      <c r="Z667" s="38"/>
      <c r="AA667" s="38"/>
      <c r="AB667" s="38"/>
      <c r="AC667" s="81"/>
      <c r="AD667" s="38"/>
      <c r="AE667" s="38"/>
      <c r="AF667" s="38"/>
      <c r="AG667" s="38"/>
      <c r="AH667" s="38"/>
      <c r="AI667" s="38"/>
    </row>
    <row r="668" spans="1:35" ht="15.75" customHeight="1">
      <c r="A668" s="38"/>
      <c r="B668" s="38"/>
      <c r="C668" s="38"/>
      <c r="D668" s="80"/>
      <c r="E668" s="39"/>
      <c r="F668" s="38"/>
      <c r="G668" s="38"/>
      <c r="H668" s="39"/>
      <c r="I668" s="38"/>
      <c r="J668" s="38"/>
      <c r="K668" s="38"/>
      <c r="L668" s="38"/>
      <c r="M668" s="40"/>
      <c r="N668" s="38"/>
      <c r="O668" s="38"/>
      <c r="P668" s="38"/>
      <c r="Q668" s="38"/>
      <c r="R668" s="38"/>
      <c r="S668" s="38"/>
      <c r="T668" s="38"/>
      <c r="U668" s="38"/>
      <c r="V668" s="38"/>
      <c r="W668" s="38"/>
      <c r="X668" s="38"/>
      <c r="Y668" s="38"/>
      <c r="Z668" s="38"/>
      <c r="AA668" s="38"/>
      <c r="AB668" s="38"/>
      <c r="AC668" s="81"/>
      <c r="AD668" s="38"/>
      <c r="AE668" s="38"/>
      <c r="AF668" s="38"/>
      <c r="AG668" s="38"/>
      <c r="AH668" s="38"/>
      <c r="AI668" s="38"/>
    </row>
    <row r="669" spans="1:35" ht="15.75" customHeight="1">
      <c r="A669" s="38"/>
      <c r="B669" s="38"/>
      <c r="C669" s="38"/>
      <c r="D669" s="80"/>
      <c r="E669" s="39"/>
      <c r="F669" s="38"/>
      <c r="G669" s="38"/>
      <c r="H669" s="39"/>
      <c r="I669" s="38"/>
      <c r="J669" s="38"/>
      <c r="K669" s="38"/>
      <c r="L669" s="38"/>
      <c r="M669" s="40"/>
      <c r="N669" s="38"/>
      <c r="O669" s="38"/>
      <c r="P669" s="38"/>
      <c r="Q669" s="38"/>
      <c r="R669" s="38"/>
      <c r="S669" s="38"/>
      <c r="T669" s="38"/>
      <c r="U669" s="38"/>
      <c r="V669" s="38"/>
      <c r="W669" s="38"/>
      <c r="X669" s="38"/>
      <c r="Y669" s="38"/>
      <c r="Z669" s="38"/>
      <c r="AA669" s="38"/>
      <c r="AB669" s="38"/>
      <c r="AC669" s="81"/>
      <c r="AD669" s="38"/>
      <c r="AE669" s="38"/>
      <c r="AF669" s="38"/>
      <c r="AG669" s="38"/>
      <c r="AH669" s="38"/>
      <c r="AI669" s="38"/>
    </row>
    <row r="670" spans="1:35" ht="15.75" customHeight="1">
      <c r="A670" s="38"/>
      <c r="B670" s="38"/>
      <c r="C670" s="38"/>
      <c r="D670" s="80"/>
      <c r="E670" s="39"/>
      <c r="F670" s="38"/>
      <c r="G670" s="38"/>
      <c r="H670" s="39"/>
      <c r="I670" s="38"/>
      <c r="J670" s="38"/>
      <c r="K670" s="38"/>
      <c r="L670" s="38"/>
      <c r="M670" s="40"/>
      <c r="N670" s="38"/>
      <c r="O670" s="38"/>
      <c r="P670" s="38"/>
      <c r="Q670" s="38"/>
      <c r="R670" s="38"/>
      <c r="S670" s="38"/>
      <c r="T670" s="38"/>
      <c r="U670" s="38"/>
      <c r="V670" s="38"/>
      <c r="W670" s="38"/>
      <c r="X670" s="38"/>
      <c r="Y670" s="38"/>
      <c r="Z670" s="38"/>
      <c r="AA670" s="38"/>
      <c r="AB670" s="38"/>
      <c r="AC670" s="81"/>
      <c r="AD670" s="38"/>
      <c r="AE670" s="38"/>
      <c r="AF670" s="38"/>
      <c r="AG670" s="38"/>
      <c r="AH670" s="38"/>
      <c r="AI670" s="38"/>
    </row>
    <row r="671" spans="1:35" ht="15.75" customHeight="1">
      <c r="A671" s="38"/>
      <c r="B671" s="38"/>
      <c r="C671" s="38"/>
      <c r="D671" s="80"/>
      <c r="E671" s="39"/>
      <c r="F671" s="38"/>
      <c r="G671" s="38"/>
      <c r="H671" s="39"/>
      <c r="I671" s="38"/>
      <c r="J671" s="38"/>
      <c r="K671" s="38"/>
      <c r="L671" s="38"/>
      <c r="M671" s="40"/>
      <c r="N671" s="38"/>
      <c r="O671" s="38"/>
      <c r="P671" s="38"/>
      <c r="Q671" s="38"/>
      <c r="R671" s="38"/>
      <c r="S671" s="38"/>
      <c r="T671" s="38"/>
      <c r="U671" s="38"/>
      <c r="V671" s="38"/>
      <c r="W671" s="38"/>
      <c r="X671" s="38"/>
      <c r="Y671" s="38"/>
      <c r="Z671" s="38"/>
      <c r="AA671" s="38"/>
      <c r="AB671" s="38"/>
      <c r="AC671" s="81"/>
      <c r="AD671" s="38"/>
      <c r="AE671" s="38"/>
      <c r="AF671" s="38"/>
      <c r="AG671" s="38"/>
      <c r="AH671" s="38"/>
      <c r="AI671" s="38"/>
    </row>
    <row r="672" spans="1:35" ht="15.75" customHeight="1">
      <c r="A672" s="38"/>
      <c r="B672" s="38"/>
      <c r="C672" s="38"/>
      <c r="D672" s="80"/>
      <c r="E672" s="39"/>
      <c r="F672" s="38"/>
      <c r="G672" s="38"/>
      <c r="H672" s="39"/>
      <c r="I672" s="38"/>
      <c r="J672" s="38"/>
      <c r="K672" s="38"/>
      <c r="L672" s="38"/>
      <c r="M672" s="40"/>
      <c r="N672" s="38"/>
      <c r="O672" s="38"/>
      <c r="P672" s="38"/>
      <c r="Q672" s="38"/>
      <c r="R672" s="38"/>
      <c r="S672" s="38"/>
      <c r="T672" s="38"/>
      <c r="U672" s="38"/>
      <c r="V672" s="38"/>
      <c r="W672" s="38"/>
      <c r="X672" s="38"/>
      <c r="Y672" s="38"/>
      <c r="Z672" s="38"/>
      <c r="AA672" s="38"/>
      <c r="AB672" s="38"/>
      <c r="AC672" s="81"/>
      <c r="AD672" s="38"/>
      <c r="AE672" s="38"/>
      <c r="AF672" s="38"/>
      <c r="AG672" s="38"/>
      <c r="AH672" s="38"/>
      <c r="AI672" s="38"/>
    </row>
    <row r="673" spans="1:35" ht="15.75" customHeight="1">
      <c r="A673" s="38"/>
      <c r="B673" s="38"/>
      <c r="C673" s="38"/>
      <c r="D673" s="80"/>
      <c r="E673" s="39"/>
      <c r="F673" s="38"/>
      <c r="G673" s="38"/>
      <c r="H673" s="39"/>
      <c r="I673" s="38"/>
      <c r="J673" s="38"/>
      <c r="K673" s="38"/>
      <c r="L673" s="38"/>
      <c r="M673" s="40"/>
      <c r="N673" s="38"/>
      <c r="O673" s="38"/>
      <c r="P673" s="38"/>
      <c r="Q673" s="38"/>
      <c r="R673" s="38"/>
      <c r="S673" s="38"/>
      <c r="T673" s="38"/>
      <c r="U673" s="38"/>
      <c r="V673" s="38"/>
      <c r="W673" s="38"/>
      <c r="X673" s="38"/>
      <c r="Y673" s="38"/>
      <c r="Z673" s="38"/>
      <c r="AA673" s="38"/>
      <c r="AB673" s="38"/>
      <c r="AC673" s="81"/>
      <c r="AD673" s="38"/>
      <c r="AE673" s="38"/>
      <c r="AF673" s="38"/>
      <c r="AG673" s="38"/>
      <c r="AH673" s="38"/>
      <c r="AI673" s="38"/>
    </row>
    <row r="674" spans="1:35" ht="15.75" customHeight="1">
      <c r="A674" s="38"/>
      <c r="B674" s="38"/>
      <c r="C674" s="38"/>
      <c r="D674" s="80"/>
      <c r="E674" s="39"/>
      <c r="F674" s="38"/>
      <c r="G674" s="38"/>
      <c r="H674" s="39"/>
      <c r="I674" s="38"/>
      <c r="J674" s="38"/>
      <c r="K674" s="38"/>
      <c r="L674" s="38"/>
      <c r="M674" s="40"/>
      <c r="N674" s="38"/>
      <c r="O674" s="38"/>
      <c r="P674" s="38"/>
      <c r="Q674" s="38"/>
      <c r="R674" s="38"/>
      <c r="S674" s="38"/>
      <c r="T674" s="38"/>
      <c r="U674" s="38"/>
      <c r="V674" s="38"/>
      <c r="W674" s="38"/>
      <c r="X674" s="38"/>
      <c r="Y674" s="38"/>
      <c r="Z674" s="38"/>
      <c r="AA674" s="38"/>
      <c r="AB674" s="38"/>
      <c r="AC674" s="81"/>
      <c r="AD674" s="38"/>
      <c r="AE674" s="38"/>
      <c r="AF674" s="38"/>
      <c r="AG674" s="38"/>
      <c r="AH674" s="38"/>
      <c r="AI674" s="38"/>
    </row>
    <row r="675" spans="1:35" ht="15.75" customHeight="1">
      <c r="A675" s="38"/>
      <c r="B675" s="38"/>
      <c r="C675" s="38"/>
      <c r="D675" s="80"/>
      <c r="E675" s="39"/>
      <c r="F675" s="38"/>
      <c r="G675" s="38"/>
      <c r="H675" s="39"/>
      <c r="I675" s="38"/>
      <c r="J675" s="38"/>
      <c r="K675" s="38"/>
      <c r="L675" s="38"/>
      <c r="M675" s="40"/>
      <c r="N675" s="38"/>
      <c r="O675" s="38"/>
      <c r="P675" s="38"/>
      <c r="Q675" s="38"/>
      <c r="R675" s="38"/>
      <c r="S675" s="38"/>
      <c r="T675" s="38"/>
      <c r="U675" s="38"/>
      <c r="V675" s="38"/>
      <c r="W675" s="38"/>
      <c r="X675" s="38"/>
      <c r="Y675" s="38"/>
      <c r="Z675" s="38"/>
      <c r="AA675" s="38"/>
      <c r="AB675" s="38"/>
      <c r="AC675" s="81"/>
      <c r="AD675" s="38"/>
      <c r="AE675" s="38"/>
      <c r="AF675" s="38"/>
      <c r="AG675" s="38"/>
      <c r="AH675" s="38"/>
      <c r="AI675" s="38"/>
    </row>
    <row r="676" spans="1:35" ht="15.75" customHeight="1">
      <c r="A676" s="38"/>
      <c r="B676" s="38"/>
      <c r="C676" s="38"/>
      <c r="D676" s="80"/>
      <c r="E676" s="39"/>
      <c r="F676" s="38"/>
      <c r="G676" s="38"/>
      <c r="H676" s="39"/>
      <c r="I676" s="38"/>
      <c r="J676" s="38"/>
      <c r="K676" s="38"/>
      <c r="L676" s="38"/>
      <c r="M676" s="40"/>
      <c r="N676" s="38"/>
      <c r="O676" s="38"/>
      <c r="P676" s="38"/>
      <c r="Q676" s="38"/>
      <c r="R676" s="38"/>
      <c r="S676" s="38"/>
      <c r="T676" s="38"/>
      <c r="U676" s="38"/>
      <c r="V676" s="38"/>
      <c r="W676" s="38"/>
      <c r="X676" s="38"/>
      <c r="Y676" s="38"/>
      <c r="Z676" s="38"/>
      <c r="AA676" s="38"/>
      <c r="AB676" s="38"/>
      <c r="AC676" s="81"/>
      <c r="AD676" s="38"/>
      <c r="AE676" s="38"/>
      <c r="AF676" s="38"/>
      <c r="AG676" s="38"/>
      <c r="AH676" s="38"/>
      <c r="AI676" s="38"/>
    </row>
    <row r="677" spans="1:35" ht="15.75" customHeight="1">
      <c r="A677" s="38"/>
      <c r="B677" s="38"/>
      <c r="C677" s="38"/>
      <c r="D677" s="80"/>
      <c r="E677" s="39"/>
      <c r="F677" s="38"/>
      <c r="G677" s="38"/>
      <c r="H677" s="39"/>
      <c r="I677" s="38"/>
      <c r="J677" s="38"/>
      <c r="K677" s="38"/>
      <c r="L677" s="38"/>
      <c r="M677" s="40"/>
      <c r="N677" s="38"/>
      <c r="O677" s="38"/>
      <c r="P677" s="38"/>
      <c r="Q677" s="38"/>
      <c r="R677" s="38"/>
      <c r="S677" s="38"/>
      <c r="T677" s="38"/>
      <c r="U677" s="38"/>
      <c r="V677" s="38"/>
      <c r="W677" s="38"/>
      <c r="X677" s="38"/>
      <c r="Y677" s="38"/>
      <c r="Z677" s="38"/>
      <c r="AA677" s="38"/>
      <c r="AB677" s="38"/>
      <c r="AC677" s="81"/>
      <c r="AD677" s="38"/>
      <c r="AE677" s="38"/>
      <c r="AF677" s="38"/>
      <c r="AG677" s="38"/>
      <c r="AH677" s="38"/>
      <c r="AI677" s="38"/>
    </row>
    <row r="678" spans="1:35" ht="15.75" customHeight="1">
      <c r="A678" s="38"/>
      <c r="B678" s="38"/>
      <c r="C678" s="38"/>
      <c r="D678" s="80"/>
      <c r="E678" s="39"/>
      <c r="F678" s="38"/>
      <c r="G678" s="38"/>
      <c r="H678" s="39"/>
      <c r="I678" s="38"/>
      <c r="J678" s="38"/>
      <c r="K678" s="38"/>
      <c r="L678" s="38"/>
      <c r="M678" s="40"/>
      <c r="N678" s="38"/>
      <c r="O678" s="38"/>
      <c r="P678" s="38"/>
      <c r="Q678" s="38"/>
      <c r="R678" s="38"/>
      <c r="S678" s="38"/>
      <c r="T678" s="38"/>
      <c r="U678" s="38"/>
      <c r="V678" s="38"/>
      <c r="W678" s="38"/>
      <c r="X678" s="38"/>
      <c r="Y678" s="38"/>
      <c r="Z678" s="38"/>
      <c r="AA678" s="38"/>
      <c r="AB678" s="38"/>
      <c r="AC678" s="81"/>
      <c r="AD678" s="38"/>
      <c r="AE678" s="38"/>
      <c r="AF678" s="38"/>
      <c r="AG678" s="38"/>
      <c r="AH678" s="38"/>
      <c r="AI678" s="38"/>
    </row>
    <row r="679" spans="1:35" ht="15.75" customHeight="1">
      <c r="A679" s="38"/>
      <c r="B679" s="38"/>
      <c r="C679" s="38"/>
      <c r="D679" s="80"/>
      <c r="E679" s="39"/>
      <c r="F679" s="38"/>
      <c r="G679" s="38"/>
      <c r="H679" s="39"/>
      <c r="I679" s="38"/>
      <c r="J679" s="38"/>
      <c r="K679" s="38"/>
      <c r="L679" s="38"/>
      <c r="M679" s="40"/>
      <c r="N679" s="38"/>
      <c r="O679" s="38"/>
      <c r="P679" s="38"/>
      <c r="Q679" s="38"/>
      <c r="R679" s="38"/>
      <c r="S679" s="38"/>
      <c r="T679" s="38"/>
      <c r="U679" s="38"/>
      <c r="V679" s="38"/>
      <c r="W679" s="38"/>
      <c r="X679" s="38"/>
      <c r="Y679" s="38"/>
      <c r="Z679" s="38"/>
      <c r="AA679" s="38"/>
      <c r="AB679" s="38"/>
      <c r="AC679" s="81"/>
      <c r="AD679" s="38"/>
      <c r="AE679" s="38"/>
      <c r="AF679" s="38"/>
      <c r="AG679" s="38"/>
      <c r="AH679" s="38"/>
      <c r="AI679" s="38"/>
    </row>
    <row r="680" spans="1:35" ht="15.75" customHeight="1">
      <c r="A680" s="38"/>
      <c r="B680" s="38"/>
      <c r="C680" s="38"/>
      <c r="D680" s="80"/>
      <c r="E680" s="39"/>
      <c r="F680" s="38"/>
      <c r="G680" s="38"/>
      <c r="H680" s="39"/>
      <c r="I680" s="38"/>
      <c r="J680" s="38"/>
      <c r="K680" s="38"/>
      <c r="L680" s="38"/>
      <c r="M680" s="40"/>
      <c r="N680" s="38"/>
      <c r="O680" s="38"/>
      <c r="P680" s="38"/>
      <c r="Q680" s="38"/>
      <c r="R680" s="38"/>
      <c r="S680" s="38"/>
      <c r="T680" s="38"/>
      <c r="U680" s="38"/>
      <c r="V680" s="38"/>
      <c r="W680" s="38"/>
      <c r="X680" s="38"/>
      <c r="Y680" s="38"/>
      <c r="Z680" s="38"/>
      <c r="AA680" s="38"/>
      <c r="AB680" s="38"/>
      <c r="AC680" s="81"/>
      <c r="AD680" s="38"/>
      <c r="AE680" s="38"/>
      <c r="AF680" s="38"/>
      <c r="AG680" s="38"/>
      <c r="AH680" s="38"/>
      <c r="AI680" s="38"/>
    </row>
    <row r="681" spans="1:35" ht="15.75" customHeight="1">
      <c r="A681" s="38"/>
      <c r="B681" s="38"/>
      <c r="C681" s="38"/>
      <c r="D681" s="80"/>
      <c r="E681" s="39"/>
      <c r="F681" s="38"/>
      <c r="G681" s="38"/>
      <c r="H681" s="39"/>
      <c r="I681" s="38"/>
      <c r="J681" s="38"/>
      <c r="K681" s="38"/>
      <c r="L681" s="38"/>
      <c r="M681" s="40"/>
      <c r="N681" s="38"/>
      <c r="O681" s="38"/>
      <c r="P681" s="38"/>
      <c r="Q681" s="38"/>
      <c r="R681" s="38"/>
      <c r="S681" s="38"/>
      <c r="T681" s="38"/>
      <c r="U681" s="38"/>
      <c r="V681" s="38"/>
      <c r="W681" s="38"/>
      <c r="X681" s="38"/>
      <c r="Y681" s="38"/>
      <c r="Z681" s="38"/>
      <c r="AA681" s="38"/>
      <c r="AB681" s="38"/>
      <c r="AC681" s="81"/>
      <c r="AD681" s="38"/>
      <c r="AE681" s="38"/>
      <c r="AF681" s="38"/>
      <c r="AG681" s="38"/>
      <c r="AH681" s="38"/>
      <c r="AI681" s="38"/>
    </row>
    <row r="682" spans="1:35" ht="15.75" customHeight="1">
      <c r="A682" s="38"/>
      <c r="B682" s="38"/>
      <c r="C682" s="38"/>
      <c r="D682" s="80"/>
      <c r="E682" s="39"/>
      <c r="F682" s="38"/>
      <c r="G682" s="38"/>
      <c r="H682" s="39"/>
      <c r="I682" s="38"/>
      <c r="J682" s="38"/>
      <c r="K682" s="38"/>
      <c r="L682" s="38"/>
      <c r="M682" s="40"/>
      <c r="N682" s="38"/>
      <c r="O682" s="38"/>
      <c r="P682" s="38"/>
      <c r="Q682" s="38"/>
      <c r="R682" s="38"/>
      <c r="S682" s="38"/>
      <c r="T682" s="38"/>
      <c r="U682" s="38"/>
      <c r="V682" s="38"/>
      <c r="W682" s="38"/>
      <c r="X682" s="38"/>
      <c r="Y682" s="38"/>
      <c r="Z682" s="38"/>
      <c r="AA682" s="38"/>
      <c r="AB682" s="38"/>
      <c r="AC682" s="81"/>
      <c r="AD682" s="38"/>
      <c r="AE682" s="38"/>
      <c r="AF682" s="38"/>
      <c r="AG682" s="38"/>
      <c r="AH682" s="38"/>
      <c r="AI682" s="38"/>
    </row>
    <row r="683" spans="1:35" ht="15.75" customHeight="1">
      <c r="A683" s="38"/>
      <c r="B683" s="38"/>
      <c r="C683" s="38"/>
      <c r="D683" s="80"/>
      <c r="E683" s="39"/>
      <c r="F683" s="38"/>
      <c r="G683" s="38"/>
      <c r="H683" s="39"/>
      <c r="I683" s="38"/>
      <c r="J683" s="38"/>
      <c r="K683" s="38"/>
      <c r="L683" s="38"/>
      <c r="M683" s="40"/>
      <c r="N683" s="38"/>
      <c r="O683" s="38"/>
      <c r="P683" s="38"/>
      <c r="Q683" s="38"/>
      <c r="R683" s="38"/>
      <c r="S683" s="38"/>
      <c r="T683" s="38"/>
      <c r="U683" s="38"/>
      <c r="V683" s="38"/>
      <c r="W683" s="38"/>
      <c r="X683" s="38"/>
      <c r="Y683" s="38"/>
      <c r="Z683" s="38"/>
      <c r="AA683" s="38"/>
      <c r="AB683" s="38"/>
      <c r="AC683" s="81"/>
      <c r="AD683" s="38"/>
      <c r="AE683" s="38"/>
      <c r="AF683" s="38"/>
      <c r="AG683" s="38"/>
      <c r="AH683" s="38"/>
      <c r="AI683" s="38"/>
    </row>
    <row r="684" spans="1:35" ht="15.75" customHeight="1">
      <c r="A684" s="38"/>
      <c r="B684" s="38"/>
      <c r="C684" s="38"/>
      <c r="D684" s="80"/>
      <c r="E684" s="39"/>
      <c r="F684" s="38"/>
      <c r="G684" s="38"/>
      <c r="H684" s="39"/>
      <c r="I684" s="38"/>
      <c r="J684" s="38"/>
      <c r="K684" s="38"/>
      <c r="L684" s="38"/>
      <c r="M684" s="40"/>
      <c r="N684" s="38"/>
      <c r="O684" s="38"/>
      <c r="P684" s="38"/>
      <c r="Q684" s="38"/>
      <c r="R684" s="38"/>
      <c r="S684" s="38"/>
      <c r="T684" s="38"/>
      <c r="U684" s="38"/>
      <c r="V684" s="38"/>
      <c r="W684" s="38"/>
      <c r="X684" s="38"/>
      <c r="Y684" s="38"/>
      <c r="Z684" s="38"/>
      <c r="AA684" s="38"/>
      <c r="AB684" s="38"/>
      <c r="AC684" s="81"/>
      <c r="AD684" s="38"/>
      <c r="AE684" s="38"/>
      <c r="AF684" s="38"/>
      <c r="AG684" s="38"/>
      <c r="AH684" s="38"/>
      <c r="AI684" s="38"/>
    </row>
    <row r="685" spans="1:35" ht="15.75" customHeight="1">
      <c r="A685" s="38"/>
      <c r="B685" s="38"/>
      <c r="C685" s="38"/>
      <c r="D685" s="80"/>
      <c r="E685" s="39"/>
      <c r="F685" s="38"/>
      <c r="G685" s="38"/>
      <c r="H685" s="39"/>
      <c r="I685" s="38"/>
      <c r="J685" s="38"/>
      <c r="K685" s="38"/>
      <c r="L685" s="38"/>
      <c r="M685" s="40"/>
      <c r="N685" s="38"/>
      <c r="O685" s="38"/>
      <c r="P685" s="38"/>
      <c r="Q685" s="38"/>
      <c r="R685" s="38"/>
      <c r="S685" s="38"/>
      <c r="T685" s="38"/>
      <c r="U685" s="38"/>
      <c r="V685" s="38"/>
      <c r="W685" s="38"/>
      <c r="X685" s="38"/>
      <c r="Y685" s="38"/>
      <c r="Z685" s="38"/>
      <c r="AA685" s="38"/>
      <c r="AB685" s="38"/>
      <c r="AC685" s="81"/>
      <c r="AD685" s="38"/>
      <c r="AE685" s="38"/>
      <c r="AF685" s="38"/>
      <c r="AG685" s="38"/>
      <c r="AH685" s="38"/>
      <c r="AI685" s="38"/>
    </row>
    <row r="686" spans="1:35" ht="15.75" customHeight="1">
      <c r="A686" s="38"/>
      <c r="B686" s="38"/>
      <c r="C686" s="38"/>
      <c r="D686" s="80"/>
      <c r="E686" s="39"/>
      <c r="F686" s="38"/>
      <c r="G686" s="38"/>
      <c r="H686" s="39"/>
      <c r="I686" s="38"/>
      <c r="J686" s="38"/>
      <c r="K686" s="38"/>
      <c r="L686" s="38"/>
      <c r="M686" s="40"/>
      <c r="N686" s="38"/>
      <c r="O686" s="38"/>
      <c r="P686" s="38"/>
      <c r="Q686" s="38"/>
      <c r="R686" s="38"/>
      <c r="S686" s="38"/>
      <c r="T686" s="38"/>
      <c r="U686" s="38"/>
      <c r="V686" s="38"/>
      <c r="W686" s="38"/>
      <c r="X686" s="38"/>
      <c r="Y686" s="38"/>
      <c r="Z686" s="38"/>
      <c r="AA686" s="38"/>
      <c r="AB686" s="38"/>
      <c r="AC686" s="81"/>
      <c r="AD686" s="38"/>
      <c r="AE686" s="38"/>
      <c r="AF686" s="38"/>
      <c r="AG686" s="38"/>
      <c r="AH686" s="38"/>
      <c r="AI686" s="38"/>
    </row>
    <row r="687" spans="1:35" ht="15.75" customHeight="1">
      <c r="A687" s="38"/>
      <c r="B687" s="38"/>
      <c r="C687" s="38"/>
      <c r="D687" s="80"/>
      <c r="E687" s="39"/>
      <c r="F687" s="38"/>
      <c r="G687" s="38"/>
      <c r="H687" s="39"/>
      <c r="I687" s="38"/>
      <c r="J687" s="38"/>
      <c r="K687" s="38"/>
      <c r="L687" s="38"/>
      <c r="M687" s="40"/>
      <c r="N687" s="38"/>
      <c r="O687" s="38"/>
      <c r="P687" s="38"/>
      <c r="Q687" s="38"/>
      <c r="R687" s="38"/>
      <c r="S687" s="38"/>
      <c r="T687" s="38"/>
      <c r="U687" s="38"/>
      <c r="V687" s="38"/>
      <c r="W687" s="38"/>
      <c r="X687" s="38"/>
      <c r="Y687" s="38"/>
      <c r="Z687" s="38"/>
      <c r="AA687" s="38"/>
      <c r="AB687" s="38"/>
      <c r="AC687" s="81"/>
      <c r="AD687" s="38"/>
      <c r="AE687" s="38"/>
      <c r="AF687" s="38"/>
      <c r="AG687" s="38"/>
      <c r="AH687" s="38"/>
      <c r="AI687" s="38"/>
    </row>
    <row r="688" spans="1:35" ht="15.75" customHeight="1">
      <c r="A688" s="38"/>
      <c r="B688" s="38"/>
      <c r="C688" s="38"/>
      <c r="D688" s="80"/>
      <c r="E688" s="39"/>
      <c r="F688" s="38"/>
      <c r="G688" s="38"/>
      <c r="H688" s="39"/>
      <c r="I688" s="38"/>
      <c r="J688" s="38"/>
      <c r="K688" s="38"/>
      <c r="L688" s="38"/>
      <c r="M688" s="40"/>
      <c r="N688" s="38"/>
      <c r="O688" s="38"/>
      <c r="P688" s="38"/>
      <c r="Q688" s="38"/>
      <c r="R688" s="38"/>
      <c r="S688" s="38"/>
      <c r="T688" s="38"/>
      <c r="U688" s="38"/>
      <c r="V688" s="38"/>
      <c r="W688" s="38"/>
      <c r="X688" s="38"/>
      <c r="Y688" s="38"/>
      <c r="Z688" s="38"/>
      <c r="AA688" s="38"/>
      <c r="AB688" s="38"/>
      <c r="AC688" s="81"/>
      <c r="AD688" s="38"/>
      <c r="AE688" s="38"/>
      <c r="AF688" s="38"/>
      <c r="AG688" s="38"/>
      <c r="AH688" s="38"/>
      <c r="AI688" s="38"/>
    </row>
    <row r="689" spans="1:35" ht="15.75" customHeight="1">
      <c r="A689" s="38"/>
      <c r="B689" s="38"/>
      <c r="C689" s="38"/>
      <c r="D689" s="80"/>
      <c r="E689" s="39"/>
      <c r="F689" s="38"/>
      <c r="G689" s="38"/>
      <c r="H689" s="39"/>
      <c r="I689" s="38"/>
      <c r="J689" s="38"/>
      <c r="K689" s="38"/>
      <c r="L689" s="38"/>
      <c r="M689" s="40"/>
      <c r="N689" s="38"/>
      <c r="O689" s="38"/>
      <c r="P689" s="38"/>
      <c r="Q689" s="38"/>
      <c r="R689" s="38"/>
      <c r="S689" s="38"/>
      <c r="T689" s="38"/>
      <c r="U689" s="38"/>
      <c r="V689" s="38"/>
      <c r="W689" s="38"/>
      <c r="X689" s="38"/>
      <c r="Y689" s="38"/>
      <c r="Z689" s="38"/>
      <c r="AA689" s="38"/>
      <c r="AB689" s="38"/>
      <c r="AC689" s="81"/>
      <c r="AD689" s="38"/>
      <c r="AE689" s="38"/>
      <c r="AF689" s="38"/>
      <c r="AG689" s="38"/>
      <c r="AH689" s="38"/>
      <c r="AI689" s="38"/>
    </row>
    <row r="690" spans="1:35" ht="15.75" customHeight="1">
      <c r="A690" s="38"/>
      <c r="B690" s="38"/>
      <c r="C690" s="38"/>
      <c r="D690" s="80"/>
      <c r="E690" s="39"/>
      <c r="F690" s="38"/>
      <c r="G690" s="38"/>
      <c r="H690" s="39"/>
      <c r="I690" s="38"/>
      <c r="J690" s="38"/>
      <c r="K690" s="38"/>
      <c r="L690" s="38"/>
      <c r="M690" s="40"/>
      <c r="N690" s="38"/>
      <c r="O690" s="38"/>
      <c r="P690" s="38"/>
      <c r="Q690" s="38"/>
      <c r="R690" s="38"/>
      <c r="S690" s="38"/>
      <c r="T690" s="38"/>
      <c r="U690" s="38"/>
      <c r="V690" s="38"/>
      <c r="W690" s="38"/>
      <c r="X690" s="38"/>
      <c r="Y690" s="38"/>
      <c r="Z690" s="38"/>
      <c r="AA690" s="38"/>
      <c r="AB690" s="38"/>
      <c r="AC690" s="81"/>
      <c r="AD690" s="38"/>
      <c r="AE690" s="38"/>
      <c r="AF690" s="38"/>
      <c r="AG690" s="38"/>
      <c r="AH690" s="38"/>
      <c r="AI690" s="38"/>
    </row>
    <row r="691" spans="1:35" ht="15.75" customHeight="1">
      <c r="A691" s="38"/>
      <c r="B691" s="38"/>
      <c r="C691" s="38"/>
      <c r="D691" s="80"/>
      <c r="E691" s="39"/>
      <c r="F691" s="38"/>
      <c r="G691" s="38"/>
      <c r="H691" s="39"/>
      <c r="I691" s="38"/>
      <c r="J691" s="38"/>
      <c r="K691" s="38"/>
      <c r="L691" s="38"/>
      <c r="M691" s="40"/>
      <c r="N691" s="38"/>
      <c r="O691" s="38"/>
      <c r="P691" s="38"/>
      <c r="Q691" s="38"/>
      <c r="R691" s="38"/>
      <c r="S691" s="38"/>
      <c r="T691" s="38"/>
      <c r="U691" s="38"/>
      <c r="V691" s="38"/>
      <c r="W691" s="38"/>
      <c r="X691" s="38"/>
      <c r="Y691" s="38"/>
      <c r="Z691" s="38"/>
      <c r="AA691" s="38"/>
      <c r="AB691" s="38"/>
      <c r="AC691" s="81"/>
      <c r="AD691" s="38"/>
      <c r="AE691" s="38"/>
      <c r="AF691" s="38"/>
      <c r="AG691" s="38"/>
      <c r="AH691" s="38"/>
      <c r="AI691" s="38"/>
    </row>
    <row r="692" spans="1:35" ht="15.75" customHeight="1">
      <c r="A692" s="38"/>
      <c r="B692" s="38"/>
      <c r="C692" s="38"/>
      <c r="D692" s="80"/>
      <c r="E692" s="39"/>
      <c r="F692" s="38"/>
      <c r="G692" s="38"/>
      <c r="H692" s="39"/>
      <c r="I692" s="38"/>
      <c r="J692" s="38"/>
      <c r="K692" s="38"/>
      <c r="L692" s="38"/>
      <c r="M692" s="40"/>
      <c r="N692" s="38"/>
      <c r="O692" s="38"/>
      <c r="P692" s="38"/>
      <c r="Q692" s="38"/>
      <c r="R692" s="38"/>
      <c r="S692" s="38"/>
      <c r="T692" s="38"/>
      <c r="U692" s="38"/>
      <c r="V692" s="38"/>
      <c r="W692" s="38"/>
      <c r="X692" s="38"/>
      <c r="Y692" s="38"/>
      <c r="Z692" s="38"/>
      <c r="AA692" s="38"/>
      <c r="AB692" s="38"/>
      <c r="AC692" s="81"/>
      <c r="AD692" s="38"/>
      <c r="AE692" s="38"/>
      <c r="AF692" s="38"/>
      <c r="AG692" s="38"/>
      <c r="AH692" s="38"/>
      <c r="AI692" s="38"/>
    </row>
    <row r="693" spans="1:35" ht="15.75" customHeight="1">
      <c r="A693" s="38"/>
      <c r="B693" s="38"/>
      <c r="C693" s="38"/>
      <c r="D693" s="80"/>
      <c r="E693" s="39"/>
      <c r="F693" s="38"/>
      <c r="G693" s="38"/>
      <c r="H693" s="39"/>
      <c r="I693" s="38"/>
      <c r="J693" s="38"/>
      <c r="K693" s="38"/>
      <c r="L693" s="38"/>
      <c r="M693" s="40"/>
      <c r="N693" s="38"/>
      <c r="O693" s="38"/>
      <c r="P693" s="38"/>
      <c r="Q693" s="38"/>
      <c r="R693" s="38"/>
      <c r="S693" s="38"/>
      <c r="T693" s="38"/>
      <c r="U693" s="38"/>
      <c r="V693" s="38"/>
      <c r="W693" s="38"/>
      <c r="X693" s="38"/>
      <c r="Y693" s="38"/>
      <c r="Z693" s="38"/>
      <c r="AA693" s="38"/>
      <c r="AB693" s="38"/>
      <c r="AC693" s="81"/>
      <c r="AD693" s="38"/>
      <c r="AE693" s="38"/>
      <c r="AF693" s="38"/>
      <c r="AG693" s="38"/>
      <c r="AH693" s="38"/>
      <c r="AI693" s="38"/>
    </row>
    <row r="694" spans="1:35" ht="15.75" customHeight="1">
      <c r="A694" s="38"/>
      <c r="B694" s="38"/>
      <c r="C694" s="38"/>
      <c r="D694" s="80"/>
      <c r="E694" s="39"/>
      <c r="F694" s="38"/>
      <c r="G694" s="38"/>
      <c r="H694" s="39"/>
      <c r="I694" s="38"/>
      <c r="J694" s="38"/>
      <c r="K694" s="38"/>
      <c r="L694" s="38"/>
      <c r="M694" s="40"/>
      <c r="N694" s="38"/>
      <c r="O694" s="38"/>
      <c r="P694" s="38"/>
      <c r="Q694" s="38"/>
      <c r="R694" s="38"/>
      <c r="S694" s="38"/>
      <c r="T694" s="38"/>
      <c r="U694" s="38"/>
      <c r="V694" s="38"/>
      <c r="W694" s="38"/>
      <c r="X694" s="38"/>
      <c r="Y694" s="38"/>
      <c r="Z694" s="38"/>
      <c r="AA694" s="38"/>
      <c r="AB694" s="38"/>
      <c r="AC694" s="81"/>
      <c r="AD694" s="38"/>
      <c r="AE694" s="38"/>
      <c r="AF694" s="38"/>
      <c r="AG694" s="38"/>
      <c r="AH694" s="38"/>
      <c r="AI694" s="38"/>
    </row>
    <row r="695" spans="1:35" ht="15.75" customHeight="1">
      <c r="A695" s="38"/>
      <c r="B695" s="38"/>
      <c r="C695" s="38"/>
      <c r="D695" s="80"/>
      <c r="E695" s="39"/>
      <c r="F695" s="38"/>
      <c r="G695" s="38"/>
      <c r="H695" s="39"/>
      <c r="I695" s="38"/>
      <c r="J695" s="38"/>
      <c r="K695" s="38"/>
      <c r="L695" s="38"/>
      <c r="M695" s="40"/>
      <c r="N695" s="38"/>
      <c r="O695" s="38"/>
      <c r="P695" s="38"/>
      <c r="Q695" s="38"/>
      <c r="R695" s="38"/>
      <c r="S695" s="38"/>
      <c r="T695" s="38"/>
      <c r="U695" s="38"/>
      <c r="V695" s="38"/>
      <c r="W695" s="38"/>
      <c r="X695" s="38"/>
      <c r="Y695" s="38"/>
      <c r="Z695" s="38"/>
      <c r="AA695" s="38"/>
      <c r="AB695" s="38"/>
      <c r="AC695" s="81"/>
      <c r="AD695" s="38"/>
      <c r="AE695" s="38"/>
      <c r="AF695" s="38"/>
      <c r="AG695" s="38"/>
      <c r="AH695" s="38"/>
      <c r="AI695" s="38"/>
    </row>
    <row r="696" spans="1:35" ht="15.75" customHeight="1">
      <c r="A696" s="38"/>
      <c r="B696" s="38"/>
      <c r="C696" s="38"/>
      <c r="D696" s="80"/>
      <c r="E696" s="39"/>
      <c r="F696" s="38"/>
      <c r="G696" s="38"/>
      <c r="H696" s="39"/>
      <c r="I696" s="38"/>
      <c r="J696" s="38"/>
      <c r="K696" s="38"/>
      <c r="L696" s="38"/>
      <c r="M696" s="40"/>
      <c r="N696" s="38"/>
      <c r="O696" s="38"/>
      <c r="P696" s="38"/>
      <c r="Q696" s="38"/>
      <c r="R696" s="38"/>
      <c r="S696" s="38"/>
      <c r="T696" s="38"/>
      <c r="U696" s="38"/>
      <c r="V696" s="38"/>
      <c r="W696" s="38"/>
      <c r="X696" s="38"/>
      <c r="Y696" s="38"/>
      <c r="Z696" s="38"/>
      <c r="AA696" s="38"/>
      <c r="AB696" s="38"/>
      <c r="AC696" s="81"/>
      <c r="AD696" s="38"/>
      <c r="AE696" s="38"/>
      <c r="AF696" s="38"/>
      <c r="AG696" s="38"/>
      <c r="AH696" s="38"/>
      <c r="AI696" s="38"/>
    </row>
    <row r="697" spans="1:35" ht="15.75" customHeight="1">
      <c r="A697" s="38"/>
      <c r="B697" s="38"/>
      <c r="C697" s="38"/>
      <c r="D697" s="80"/>
      <c r="E697" s="39"/>
      <c r="F697" s="38"/>
      <c r="G697" s="38"/>
      <c r="H697" s="39"/>
      <c r="I697" s="38"/>
      <c r="J697" s="38"/>
      <c r="K697" s="38"/>
      <c r="L697" s="38"/>
      <c r="M697" s="40"/>
      <c r="N697" s="38"/>
      <c r="O697" s="38"/>
      <c r="P697" s="38"/>
      <c r="Q697" s="38"/>
      <c r="R697" s="38"/>
      <c r="S697" s="38"/>
      <c r="T697" s="38"/>
      <c r="U697" s="38"/>
      <c r="V697" s="38"/>
      <c r="W697" s="38"/>
      <c r="X697" s="38"/>
      <c r="Y697" s="38"/>
      <c r="Z697" s="38"/>
      <c r="AA697" s="38"/>
      <c r="AB697" s="38"/>
      <c r="AC697" s="81"/>
      <c r="AD697" s="38"/>
      <c r="AE697" s="38"/>
      <c r="AF697" s="38"/>
      <c r="AG697" s="38"/>
      <c r="AH697" s="38"/>
      <c r="AI697" s="38"/>
    </row>
    <row r="698" spans="1:35" ht="15.75" customHeight="1">
      <c r="A698" s="38"/>
      <c r="B698" s="38"/>
      <c r="C698" s="38"/>
      <c r="D698" s="80"/>
      <c r="E698" s="39"/>
      <c r="F698" s="38"/>
      <c r="G698" s="38"/>
      <c r="H698" s="39"/>
      <c r="I698" s="38"/>
      <c r="J698" s="38"/>
      <c r="K698" s="38"/>
      <c r="L698" s="38"/>
      <c r="M698" s="40"/>
      <c r="N698" s="38"/>
      <c r="O698" s="38"/>
      <c r="P698" s="38"/>
      <c r="Q698" s="38"/>
      <c r="R698" s="38"/>
      <c r="S698" s="38"/>
      <c r="T698" s="38"/>
      <c r="U698" s="38"/>
      <c r="V698" s="38"/>
      <c r="W698" s="38"/>
      <c r="X698" s="38"/>
      <c r="Y698" s="38"/>
      <c r="Z698" s="38"/>
      <c r="AA698" s="38"/>
      <c r="AB698" s="38"/>
      <c r="AC698" s="81"/>
      <c r="AD698" s="38"/>
      <c r="AE698" s="38"/>
      <c r="AF698" s="38"/>
      <c r="AG698" s="38"/>
      <c r="AH698" s="38"/>
      <c r="AI698" s="38"/>
    </row>
    <row r="699" spans="1:35" ht="15.75" customHeight="1">
      <c r="A699" s="38"/>
      <c r="B699" s="38"/>
      <c r="C699" s="38"/>
      <c r="D699" s="80"/>
      <c r="E699" s="39"/>
      <c r="F699" s="38"/>
      <c r="G699" s="38"/>
      <c r="H699" s="39"/>
      <c r="I699" s="38"/>
      <c r="J699" s="38"/>
      <c r="K699" s="38"/>
      <c r="L699" s="38"/>
      <c r="M699" s="40"/>
      <c r="N699" s="38"/>
      <c r="O699" s="38"/>
      <c r="P699" s="38"/>
      <c r="Q699" s="38"/>
      <c r="R699" s="38"/>
      <c r="S699" s="38"/>
      <c r="T699" s="38"/>
      <c r="U699" s="38"/>
      <c r="V699" s="38"/>
      <c r="W699" s="38"/>
      <c r="X699" s="38"/>
      <c r="Y699" s="38"/>
      <c r="Z699" s="38"/>
      <c r="AA699" s="38"/>
      <c r="AB699" s="38"/>
      <c r="AC699" s="81"/>
      <c r="AD699" s="38"/>
      <c r="AE699" s="38"/>
      <c r="AF699" s="38"/>
      <c r="AG699" s="38"/>
      <c r="AH699" s="38"/>
      <c r="AI699" s="38"/>
    </row>
    <row r="700" spans="1:35" ht="15.75" customHeight="1">
      <c r="A700" s="38"/>
      <c r="B700" s="38"/>
      <c r="C700" s="38"/>
      <c r="D700" s="80"/>
      <c r="E700" s="39"/>
      <c r="F700" s="38"/>
      <c r="G700" s="38"/>
      <c r="H700" s="39"/>
      <c r="I700" s="38"/>
      <c r="J700" s="38"/>
      <c r="K700" s="38"/>
      <c r="L700" s="38"/>
      <c r="M700" s="40"/>
      <c r="N700" s="38"/>
      <c r="O700" s="38"/>
      <c r="P700" s="38"/>
      <c r="Q700" s="38"/>
      <c r="R700" s="38"/>
      <c r="S700" s="38"/>
      <c r="T700" s="38"/>
      <c r="U700" s="38"/>
      <c r="V700" s="38"/>
      <c r="W700" s="38"/>
      <c r="X700" s="38"/>
      <c r="Y700" s="38"/>
      <c r="Z700" s="38"/>
      <c r="AA700" s="38"/>
      <c r="AB700" s="38"/>
      <c r="AC700" s="81"/>
      <c r="AD700" s="38"/>
      <c r="AE700" s="38"/>
      <c r="AF700" s="38"/>
      <c r="AG700" s="38"/>
      <c r="AH700" s="38"/>
      <c r="AI700" s="38"/>
    </row>
    <row r="701" spans="1:35" ht="15.75" customHeight="1">
      <c r="A701" s="38"/>
      <c r="B701" s="38"/>
      <c r="C701" s="38"/>
      <c r="D701" s="80"/>
      <c r="E701" s="39"/>
      <c r="F701" s="38"/>
      <c r="G701" s="38"/>
      <c r="H701" s="39"/>
      <c r="I701" s="38"/>
      <c r="J701" s="38"/>
      <c r="K701" s="38"/>
      <c r="L701" s="38"/>
      <c r="M701" s="40"/>
      <c r="N701" s="38"/>
      <c r="O701" s="38"/>
      <c r="P701" s="38"/>
      <c r="Q701" s="38"/>
      <c r="R701" s="38"/>
      <c r="S701" s="38"/>
      <c r="T701" s="38"/>
      <c r="U701" s="38"/>
      <c r="V701" s="38"/>
      <c r="W701" s="38"/>
      <c r="X701" s="38"/>
      <c r="Y701" s="38"/>
      <c r="Z701" s="38"/>
      <c r="AA701" s="38"/>
      <c r="AB701" s="38"/>
      <c r="AC701" s="81"/>
      <c r="AD701" s="38"/>
      <c r="AE701" s="38"/>
      <c r="AF701" s="38"/>
      <c r="AG701" s="38"/>
      <c r="AH701" s="38"/>
      <c r="AI701" s="38"/>
    </row>
    <row r="702" spans="1:35" ht="15.75" customHeight="1">
      <c r="A702" s="38"/>
      <c r="B702" s="38"/>
      <c r="C702" s="38"/>
      <c r="D702" s="80"/>
      <c r="E702" s="39"/>
      <c r="F702" s="38"/>
      <c r="G702" s="38"/>
      <c r="H702" s="39"/>
      <c r="I702" s="38"/>
      <c r="J702" s="38"/>
      <c r="K702" s="38"/>
      <c r="L702" s="38"/>
      <c r="M702" s="40"/>
      <c r="N702" s="38"/>
      <c r="O702" s="38"/>
      <c r="P702" s="38"/>
      <c r="Q702" s="38"/>
      <c r="R702" s="38"/>
      <c r="S702" s="38"/>
      <c r="T702" s="38"/>
      <c r="U702" s="38"/>
      <c r="V702" s="38"/>
      <c r="W702" s="38"/>
      <c r="X702" s="38"/>
      <c r="Y702" s="38"/>
      <c r="Z702" s="38"/>
      <c r="AA702" s="38"/>
      <c r="AB702" s="38"/>
      <c r="AC702" s="81"/>
      <c r="AD702" s="38"/>
      <c r="AE702" s="38"/>
      <c r="AF702" s="38"/>
      <c r="AG702" s="38"/>
      <c r="AH702" s="38"/>
      <c r="AI702" s="38"/>
    </row>
    <row r="703" spans="1:35" ht="15.75" customHeight="1">
      <c r="A703" s="38"/>
      <c r="B703" s="38"/>
      <c r="C703" s="38"/>
      <c r="D703" s="80"/>
      <c r="E703" s="39"/>
      <c r="F703" s="38"/>
      <c r="G703" s="38"/>
      <c r="H703" s="39"/>
      <c r="I703" s="38"/>
      <c r="J703" s="38"/>
      <c r="K703" s="38"/>
      <c r="L703" s="38"/>
      <c r="M703" s="40"/>
      <c r="N703" s="38"/>
      <c r="O703" s="38"/>
      <c r="P703" s="38"/>
      <c r="Q703" s="38"/>
      <c r="R703" s="38"/>
      <c r="S703" s="38"/>
      <c r="T703" s="38"/>
      <c r="U703" s="38"/>
      <c r="V703" s="38"/>
      <c r="W703" s="38"/>
      <c r="X703" s="38"/>
      <c r="Y703" s="38"/>
      <c r="Z703" s="38"/>
      <c r="AA703" s="38"/>
      <c r="AB703" s="38"/>
      <c r="AC703" s="81"/>
      <c r="AD703" s="38"/>
      <c r="AE703" s="38"/>
      <c r="AF703" s="38"/>
      <c r="AG703" s="38"/>
      <c r="AH703" s="38"/>
      <c r="AI703" s="38"/>
    </row>
    <row r="704" spans="1:35" ht="15.75" customHeight="1">
      <c r="A704" s="38"/>
      <c r="B704" s="38"/>
      <c r="C704" s="38"/>
      <c r="D704" s="80"/>
      <c r="E704" s="39"/>
      <c r="F704" s="38"/>
      <c r="G704" s="38"/>
      <c r="H704" s="39"/>
      <c r="I704" s="38"/>
      <c r="J704" s="38"/>
      <c r="K704" s="38"/>
      <c r="L704" s="38"/>
      <c r="M704" s="40"/>
      <c r="N704" s="38"/>
      <c r="O704" s="38"/>
      <c r="P704" s="38"/>
      <c r="Q704" s="38"/>
      <c r="R704" s="38"/>
      <c r="S704" s="38"/>
      <c r="T704" s="38"/>
      <c r="U704" s="38"/>
      <c r="V704" s="38"/>
      <c r="W704" s="38"/>
      <c r="X704" s="38"/>
      <c r="Y704" s="38"/>
      <c r="Z704" s="38"/>
      <c r="AA704" s="38"/>
      <c r="AB704" s="38"/>
      <c r="AC704" s="81"/>
      <c r="AD704" s="38"/>
      <c r="AE704" s="38"/>
      <c r="AF704" s="38"/>
      <c r="AG704" s="38"/>
      <c r="AH704" s="38"/>
      <c r="AI704" s="38"/>
    </row>
    <row r="705" spans="1:35" ht="15.75" customHeight="1">
      <c r="A705" s="38"/>
      <c r="B705" s="38"/>
      <c r="C705" s="38"/>
      <c r="D705" s="80"/>
      <c r="E705" s="39"/>
      <c r="F705" s="38"/>
      <c r="G705" s="38"/>
      <c r="H705" s="39"/>
      <c r="I705" s="38"/>
      <c r="J705" s="38"/>
      <c r="K705" s="38"/>
      <c r="L705" s="38"/>
      <c r="M705" s="40"/>
      <c r="N705" s="38"/>
      <c r="O705" s="38"/>
      <c r="P705" s="38"/>
      <c r="Q705" s="38"/>
      <c r="R705" s="38"/>
      <c r="S705" s="38"/>
      <c r="T705" s="38"/>
      <c r="U705" s="38"/>
      <c r="V705" s="38"/>
      <c r="W705" s="38"/>
      <c r="X705" s="38"/>
      <c r="Y705" s="38"/>
      <c r="Z705" s="38"/>
      <c r="AA705" s="38"/>
      <c r="AB705" s="38"/>
      <c r="AC705" s="81"/>
      <c r="AD705" s="38"/>
      <c r="AE705" s="38"/>
      <c r="AF705" s="38"/>
      <c r="AG705" s="38"/>
      <c r="AH705" s="38"/>
      <c r="AI705" s="38"/>
    </row>
    <row r="706" spans="1:35" ht="15.75" customHeight="1">
      <c r="A706" s="38"/>
      <c r="B706" s="38"/>
      <c r="C706" s="38"/>
      <c r="D706" s="80"/>
      <c r="E706" s="39"/>
      <c r="F706" s="38"/>
      <c r="G706" s="38"/>
      <c r="H706" s="39"/>
      <c r="I706" s="38"/>
      <c r="J706" s="38"/>
      <c r="K706" s="38"/>
      <c r="L706" s="38"/>
      <c r="M706" s="40"/>
      <c r="N706" s="38"/>
      <c r="O706" s="38"/>
      <c r="P706" s="38"/>
      <c r="Q706" s="38"/>
      <c r="R706" s="38"/>
      <c r="S706" s="38"/>
      <c r="T706" s="38"/>
      <c r="U706" s="38"/>
      <c r="V706" s="38"/>
      <c r="W706" s="38"/>
      <c r="X706" s="38"/>
      <c r="Y706" s="38"/>
      <c r="Z706" s="38"/>
      <c r="AA706" s="38"/>
      <c r="AB706" s="38"/>
      <c r="AC706" s="81"/>
      <c r="AD706" s="38"/>
      <c r="AE706" s="38"/>
      <c r="AF706" s="38"/>
      <c r="AG706" s="38"/>
      <c r="AH706" s="38"/>
      <c r="AI706" s="38"/>
    </row>
    <row r="707" spans="1:35" ht="15.75" customHeight="1">
      <c r="A707" s="38"/>
      <c r="B707" s="38"/>
      <c r="C707" s="38"/>
      <c r="D707" s="80"/>
      <c r="E707" s="39"/>
      <c r="F707" s="38"/>
      <c r="G707" s="38"/>
      <c r="H707" s="39"/>
      <c r="I707" s="38"/>
      <c r="J707" s="38"/>
      <c r="K707" s="38"/>
      <c r="L707" s="38"/>
      <c r="M707" s="40"/>
      <c r="N707" s="38"/>
      <c r="O707" s="38"/>
      <c r="P707" s="38"/>
      <c r="Q707" s="38"/>
      <c r="R707" s="38"/>
      <c r="S707" s="38"/>
      <c r="T707" s="38"/>
      <c r="U707" s="38"/>
      <c r="V707" s="38"/>
      <c r="W707" s="38"/>
      <c r="X707" s="38"/>
      <c r="Y707" s="38"/>
      <c r="Z707" s="38"/>
      <c r="AA707" s="38"/>
      <c r="AB707" s="38"/>
      <c r="AC707" s="81"/>
      <c r="AD707" s="38"/>
      <c r="AE707" s="38"/>
      <c r="AF707" s="38"/>
      <c r="AG707" s="38"/>
      <c r="AH707" s="38"/>
      <c r="AI707" s="38"/>
    </row>
    <row r="708" spans="1:35" ht="15.75" customHeight="1">
      <c r="A708" s="38"/>
      <c r="B708" s="38"/>
      <c r="C708" s="38"/>
      <c r="D708" s="80"/>
      <c r="E708" s="39"/>
      <c r="F708" s="38"/>
      <c r="G708" s="38"/>
      <c r="H708" s="39"/>
      <c r="I708" s="38"/>
      <c r="J708" s="38"/>
      <c r="K708" s="38"/>
      <c r="L708" s="38"/>
      <c r="M708" s="40"/>
      <c r="N708" s="38"/>
      <c r="O708" s="38"/>
      <c r="P708" s="38"/>
      <c r="Q708" s="38"/>
      <c r="R708" s="38"/>
      <c r="S708" s="38"/>
      <c r="T708" s="38"/>
      <c r="U708" s="38"/>
      <c r="V708" s="38"/>
      <c r="W708" s="38"/>
      <c r="X708" s="38"/>
      <c r="Y708" s="38"/>
      <c r="Z708" s="38"/>
      <c r="AA708" s="38"/>
      <c r="AB708" s="38"/>
      <c r="AC708" s="81"/>
      <c r="AD708" s="38"/>
      <c r="AE708" s="38"/>
      <c r="AF708" s="38"/>
      <c r="AG708" s="38"/>
      <c r="AH708" s="38"/>
      <c r="AI708" s="38"/>
    </row>
    <row r="709" spans="1:35" ht="15.75" customHeight="1">
      <c r="A709" s="38"/>
      <c r="B709" s="38"/>
      <c r="C709" s="38"/>
      <c r="D709" s="80"/>
      <c r="E709" s="39"/>
      <c r="F709" s="38"/>
      <c r="G709" s="38"/>
      <c r="H709" s="39"/>
      <c r="I709" s="38"/>
      <c r="J709" s="38"/>
      <c r="K709" s="38"/>
      <c r="L709" s="38"/>
      <c r="M709" s="40"/>
      <c r="N709" s="38"/>
      <c r="O709" s="38"/>
      <c r="P709" s="38"/>
      <c r="Q709" s="38"/>
      <c r="R709" s="38"/>
      <c r="S709" s="38"/>
      <c r="T709" s="38"/>
      <c r="U709" s="38"/>
      <c r="V709" s="38"/>
      <c r="W709" s="38"/>
      <c r="X709" s="38"/>
      <c r="Y709" s="38"/>
      <c r="Z709" s="38"/>
      <c r="AA709" s="38"/>
      <c r="AB709" s="38"/>
      <c r="AC709" s="81"/>
      <c r="AD709" s="38"/>
      <c r="AE709" s="38"/>
      <c r="AF709" s="38"/>
      <c r="AG709" s="38"/>
      <c r="AH709" s="38"/>
      <c r="AI709" s="38"/>
    </row>
    <row r="710" spans="1:35" ht="15.75" customHeight="1">
      <c r="A710" s="38"/>
      <c r="B710" s="38"/>
      <c r="C710" s="38"/>
      <c r="D710" s="80"/>
      <c r="E710" s="39"/>
      <c r="F710" s="38"/>
      <c r="G710" s="38"/>
      <c r="H710" s="39"/>
      <c r="I710" s="38"/>
      <c r="J710" s="38"/>
      <c r="K710" s="38"/>
      <c r="L710" s="38"/>
      <c r="M710" s="40"/>
      <c r="N710" s="38"/>
      <c r="O710" s="38"/>
      <c r="P710" s="38"/>
      <c r="Q710" s="38"/>
      <c r="R710" s="38"/>
      <c r="S710" s="38"/>
      <c r="T710" s="38"/>
      <c r="U710" s="38"/>
      <c r="V710" s="38"/>
      <c r="W710" s="38"/>
      <c r="X710" s="38"/>
      <c r="Y710" s="38"/>
      <c r="Z710" s="38"/>
      <c r="AA710" s="38"/>
      <c r="AB710" s="38"/>
      <c r="AC710" s="81"/>
      <c r="AD710" s="38"/>
      <c r="AE710" s="38"/>
      <c r="AF710" s="38"/>
      <c r="AG710" s="38"/>
      <c r="AH710" s="38"/>
      <c r="AI710" s="38"/>
    </row>
    <row r="711" spans="1:35" ht="15.75" customHeight="1">
      <c r="A711" s="38"/>
      <c r="B711" s="38"/>
      <c r="C711" s="38"/>
      <c r="D711" s="80"/>
      <c r="E711" s="39"/>
      <c r="F711" s="38"/>
      <c r="G711" s="38"/>
      <c r="H711" s="39"/>
      <c r="I711" s="38"/>
      <c r="J711" s="38"/>
      <c r="K711" s="38"/>
      <c r="L711" s="38"/>
      <c r="M711" s="40"/>
      <c r="N711" s="38"/>
      <c r="O711" s="38"/>
      <c r="P711" s="38"/>
      <c r="Q711" s="38"/>
      <c r="R711" s="38"/>
      <c r="S711" s="38"/>
      <c r="T711" s="38"/>
      <c r="U711" s="38"/>
      <c r="V711" s="38"/>
      <c r="W711" s="38"/>
      <c r="X711" s="38"/>
      <c r="Y711" s="38"/>
      <c r="Z711" s="38"/>
      <c r="AA711" s="38"/>
      <c r="AB711" s="38"/>
      <c r="AC711" s="81"/>
      <c r="AD711" s="38"/>
      <c r="AE711" s="38"/>
      <c r="AF711" s="38"/>
      <c r="AG711" s="38"/>
      <c r="AH711" s="38"/>
      <c r="AI711" s="38"/>
    </row>
    <row r="712" spans="1:35" ht="15.75" customHeight="1">
      <c r="A712" s="38"/>
      <c r="B712" s="38"/>
      <c r="C712" s="38"/>
      <c r="D712" s="80"/>
      <c r="E712" s="39"/>
      <c r="F712" s="38"/>
      <c r="G712" s="38"/>
      <c r="H712" s="39"/>
      <c r="I712" s="38"/>
      <c r="J712" s="38"/>
      <c r="K712" s="38"/>
      <c r="L712" s="38"/>
      <c r="M712" s="40"/>
      <c r="N712" s="38"/>
      <c r="O712" s="38"/>
      <c r="P712" s="38"/>
      <c r="Q712" s="38"/>
      <c r="R712" s="38"/>
      <c r="S712" s="38"/>
      <c r="T712" s="38"/>
      <c r="U712" s="38"/>
      <c r="V712" s="38"/>
      <c r="W712" s="38"/>
      <c r="X712" s="38"/>
      <c r="Y712" s="38"/>
      <c r="Z712" s="38"/>
      <c r="AA712" s="38"/>
      <c r="AB712" s="38"/>
      <c r="AC712" s="81"/>
      <c r="AD712" s="38"/>
      <c r="AE712" s="38"/>
      <c r="AF712" s="38"/>
      <c r="AG712" s="38"/>
      <c r="AH712" s="38"/>
      <c r="AI712" s="38"/>
    </row>
    <row r="713" spans="1:35" ht="15.75" customHeight="1">
      <c r="A713" s="38"/>
      <c r="B713" s="38"/>
      <c r="C713" s="38"/>
      <c r="D713" s="80"/>
      <c r="E713" s="39"/>
      <c r="F713" s="38"/>
      <c r="G713" s="38"/>
      <c r="H713" s="39"/>
      <c r="I713" s="38"/>
      <c r="J713" s="38"/>
      <c r="K713" s="38"/>
      <c r="L713" s="38"/>
      <c r="M713" s="40"/>
      <c r="N713" s="38"/>
      <c r="O713" s="38"/>
      <c r="P713" s="38"/>
      <c r="Q713" s="38"/>
      <c r="R713" s="38"/>
      <c r="S713" s="38"/>
      <c r="T713" s="38"/>
      <c r="U713" s="38"/>
      <c r="V713" s="38"/>
      <c r="W713" s="38"/>
      <c r="X713" s="38"/>
      <c r="Y713" s="38"/>
      <c r="Z713" s="38"/>
      <c r="AA713" s="38"/>
      <c r="AB713" s="38"/>
      <c r="AC713" s="81"/>
      <c r="AD713" s="38"/>
      <c r="AE713" s="38"/>
      <c r="AF713" s="38"/>
      <c r="AG713" s="38"/>
      <c r="AH713" s="38"/>
      <c r="AI713" s="38"/>
    </row>
    <row r="714" spans="1:35" ht="15.75" customHeight="1">
      <c r="A714" s="38"/>
      <c r="B714" s="38"/>
      <c r="C714" s="38"/>
      <c r="D714" s="80"/>
      <c r="E714" s="39"/>
      <c r="F714" s="38"/>
      <c r="G714" s="38"/>
      <c r="H714" s="39"/>
      <c r="I714" s="38"/>
      <c r="J714" s="38"/>
      <c r="K714" s="38"/>
      <c r="L714" s="38"/>
      <c r="M714" s="40"/>
      <c r="N714" s="38"/>
      <c r="O714" s="38"/>
      <c r="P714" s="38"/>
      <c r="Q714" s="38"/>
      <c r="R714" s="38"/>
      <c r="S714" s="38"/>
      <c r="T714" s="38"/>
      <c r="U714" s="38"/>
      <c r="V714" s="38"/>
      <c r="W714" s="38"/>
      <c r="X714" s="38"/>
      <c r="Y714" s="38"/>
      <c r="Z714" s="38"/>
      <c r="AA714" s="38"/>
      <c r="AB714" s="38"/>
      <c r="AC714" s="81"/>
      <c r="AD714" s="38"/>
      <c r="AE714" s="38"/>
      <c r="AF714" s="38"/>
      <c r="AG714" s="38"/>
      <c r="AH714" s="38"/>
      <c r="AI714" s="38"/>
    </row>
    <row r="715" spans="1:35" ht="15.75" customHeight="1">
      <c r="A715" s="38"/>
      <c r="B715" s="38"/>
      <c r="C715" s="38"/>
      <c r="D715" s="80"/>
      <c r="E715" s="39"/>
      <c r="F715" s="38"/>
      <c r="G715" s="38"/>
      <c r="H715" s="39"/>
      <c r="I715" s="38"/>
      <c r="J715" s="38"/>
      <c r="K715" s="38"/>
      <c r="L715" s="38"/>
      <c r="M715" s="40"/>
      <c r="N715" s="38"/>
      <c r="O715" s="38"/>
      <c r="P715" s="38"/>
      <c r="Q715" s="38"/>
      <c r="R715" s="38"/>
      <c r="S715" s="38"/>
      <c r="T715" s="38"/>
      <c r="U715" s="38"/>
      <c r="V715" s="38"/>
      <c r="W715" s="38"/>
      <c r="X715" s="38"/>
      <c r="Y715" s="38"/>
      <c r="Z715" s="38"/>
      <c r="AA715" s="38"/>
      <c r="AB715" s="38"/>
      <c r="AC715" s="81"/>
      <c r="AD715" s="38"/>
      <c r="AE715" s="38"/>
      <c r="AF715" s="38"/>
      <c r="AG715" s="38"/>
      <c r="AH715" s="38"/>
      <c r="AI715" s="38"/>
    </row>
    <row r="716" spans="1:35" ht="15.75" customHeight="1">
      <c r="A716" s="38"/>
      <c r="B716" s="38"/>
      <c r="C716" s="38"/>
      <c r="D716" s="80"/>
      <c r="E716" s="39"/>
      <c r="F716" s="38"/>
      <c r="G716" s="38"/>
      <c r="H716" s="39"/>
      <c r="I716" s="38"/>
      <c r="J716" s="38"/>
      <c r="K716" s="38"/>
      <c r="L716" s="38"/>
      <c r="M716" s="40"/>
      <c r="N716" s="38"/>
      <c r="O716" s="38"/>
      <c r="P716" s="38"/>
      <c r="Q716" s="38"/>
      <c r="R716" s="38"/>
      <c r="S716" s="38"/>
      <c r="T716" s="38"/>
      <c r="U716" s="38"/>
      <c r="V716" s="38"/>
      <c r="W716" s="38"/>
      <c r="X716" s="38"/>
      <c r="Y716" s="38"/>
      <c r="Z716" s="38"/>
      <c r="AA716" s="38"/>
      <c r="AB716" s="38"/>
      <c r="AC716" s="81"/>
      <c r="AD716" s="38"/>
      <c r="AE716" s="38"/>
      <c r="AF716" s="38"/>
      <c r="AG716" s="38"/>
      <c r="AH716" s="38"/>
      <c r="AI716" s="38"/>
    </row>
    <row r="717" spans="1:35" ht="15.75" customHeight="1">
      <c r="A717" s="38"/>
      <c r="B717" s="38"/>
      <c r="C717" s="38"/>
      <c r="D717" s="80"/>
      <c r="E717" s="39"/>
      <c r="F717" s="38"/>
      <c r="G717" s="38"/>
      <c r="H717" s="39"/>
      <c r="I717" s="38"/>
      <c r="J717" s="38"/>
      <c r="K717" s="38"/>
      <c r="L717" s="38"/>
      <c r="M717" s="40"/>
      <c r="N717" s="38"/>
      <c r="O717" s="38"/>
      <c r="P717" s="38"/>
      <c r="Q717" s="38"/>
      <c r="R717" s="38"/>
      <c r="S717" s="38"/>
      <c r="T717" s="38"/>
      <c r="U717" s="38"/>
      <c r="V717" s="38"/>
      <c r="W717" s="38"/>
      <c r="X717" s="38"/>
      <c r="Y717" s="38"/>
      <c r="Z717" s="38"/>
      <c r="AA717" s="38"/>
      <c r="AB717" s="38"/>
      <c r="AC717" s="81"/>
      <c r="AD717" s="38"/>
      <c r="AE717" s="38"/>
      <c r="AF717" s="38"/>
      <c r="AG717" s="38"/>
      <c r="AH717" s="38"/>
      <c r="AI717" s="38"/>
    </row>
    <row r="718" spans="1:35" ht="15.75" customHeight="1">
      <c r="A718" s="38"/>
      <c r="B718" s="38"/>
      <c r="C718" s="38"/>
      <c r="D718" s="80"/>
      <c r="E718" s="39"/>
      <c r="F718" s="38"/>
      <c r="G718" s="38"/>
      <c r="H718" s="39"/>
      <c r="I718" s="38"/>
      <c r="J718" s="38"/>
      <c r="K718" s="38"/>
      <c r="L718" s="38"/>
      <c r="M718" s="40"/>
      <c r="N718" s="38"/>
      <c r="O718" s="38"/>
      <c r="P718" s="38"/>
      <c r="Q718" s="38"/>
      <c r="R718" s="38"/>
      <c r="S718" s="38"/>
      <c r="T718" s="38"/>
      <c r="U718" s="38"/>
      <c r="V718" s="38"/>
      <c r="W718" s="38"/>
      <c r="X718" s="38"/>
      <c r="Y718" s="38"/>
      <c r="Z718" s="38"/>
      <c r="AA718" s="38"/>
      <c r="AB718" s="38"/>
      <c r="AC718" s="81"/>
      <c r="AD718" s="38"/>
      <c r="AE718" s="38"/>
      <c r="AF718" s="38"/>
      <c r="AG718" s="38"/>
      <c r="AH718" s="38"/>
      <c r="AI718" s="38"/>
    </row>
    <row r="719" spans="1:35" ht="15.75" customHeight="1">
      <c r="A719" s="38"/>
      <c r="B719" s="38"/>
      <c r="C719" s="38"/>
      <c r="D719" s="80"/>
      <c r="E719" s="39"/>
      <c r="F719" s="38"/>
      <c r="G719" s="38"/>
      <c r="H719" s="39"/>
      <c r="I719" s="38"/>
      <c r="J719" s="38"/>
      <c r="K719" s="38"/>
      <c r="L719" s="38"/>
      <c r="M719" s="40"/>
      <c r="N719" s="38"/>
      <c r="O719" s="38"/>
      <c r="P719" s="38"/>
      <c r="Q719" s="38"/>
      <c r="R719" s="38"/>
      <c r="S719" s="38"/>
      <c r="T719" s="38"/>
      <c r="U719" s="38"/>
      <c r="V719" s="38"/>
      <c r="W719" s="38"/>
      <c r="X719" s="38"/>
      <c r="Y719" s="38"/>
      <c r="Z719" s="38"/>
      <c r="AA719" s="38"/>
      <c r="AB719" s="38"/>
      <c r="AC719" s="81"/>
      <c r="AD719" s="38"/>
      <c r="AE719" s="38"/>
      <c r="AF719" s="38"/>
      <c r="AG719" s="38"/>
      <c r="AH719" s="38"/>
      <c r="AI719" s="38"/>
    </row>
    <row r="720" spans="1:35" ht="15.75" customHeight="1">
      <c r="A720" s="38"/>
      <c r="B720" s="38"/>
      <c r="C720" s="38"/>
      <c r="D720" s="80"/>
      <c r="E720" s="39"/>
      <c r="F720" s="38"/>
      <c r="G720" s="38"/>
      <c r="H720" s="39"/>
      <c r="I720" s="38"/>
      <c r="J720" s="38"/>
      <c r="K720" s="38"/>
      <c r="L720" s="38"/>
      <c r="M720" s="40"/>
      <c r="N720" s="38"/>
      <c r="O720" s="38"/>
      <c r="P720" s="38"/>
      <c r="Q720" s="38"/>
      <c r="R720" s="38"/>
      <c r="S720" s="38"/>
      <c r="T720" s="38"/>
      <c r="U720" s="38"/>
      <c r="V720" s="38"/>
      <c r="W720" s="38"/>
      <c r="X720" s="38"/>
      <c r="Y720" s="38"/>
      <c r="Z720" s="38"/>
      <c r="AA720" s="38"/>
      <c r="AB720" s="38"/>
      <c r="AC720" s="81"/>
      <c r="AD720" s="38"/>
      <c r="AE720" s="38"/>
      <c r="AF720" s="38"/>
      <c r="AG720" s="38"/>
      <c r="AH720" s="38"/>
      <c r="AI720" s="38"/>
    </row>
    <row r="721" spans="1:35" ht="15.75" customHeight="1">
      <c r="A721" s="38"/>
      <c r="B721" s="38"/>
      <c r="C721" s="38"/>
      <c r="D721" s="80"/>
      <c r="E721" s="39"/>
      <c r="F721" s="38"/>
      <c r="G721" s="38"/>
      <c r="H721" s="39"/>
      <c r="I721" s="38"/>
      <c r="J721" s="38"/>
      <c r="K721" s="38"/>
      <c r="L721" s="38"/>
      <c r="M721" s="40"/>
      <c r="N721" s="38"/>
      <c r="O721" s="38"/>
      <c r="P721" s="38"/>
      <c r="Q721" s="38"/>
      <c r="R721" s="38"/>
      <c r="S721" s="38"/>
      <c r="T721" s="38"/>
      <c r="U721" s="38"/>
      <c r="V721" s="38"/>
      <c r="W721" s="38"/>
      <c r="X721" s="38"/>
      <c r="Y721" s="38"/>
      <c r="Z721" s="38"/>
      <c r="AA721" s="38"/>
      <c r="AB721" s="38"/>
      <c r="AC721" s="81"/>
      <c r="AD721" s="38"/>
      <c r="AE721" s="38"/>
      <c r="AF721" s="38"/>
      <c r="AG721" s="38"/>
      <c r="AH721" s="38"/>
      <c r="AI721" s="38"/>
    </row>
    <row r="722" spans="1:35" ht="15.75" customHeight="1">
      <c r="A722" s="38"/>
      <c r="B722" s="38"/>
      <c r="C722" s="38"/>
      <c r="D722" s="80"/>
      <c r="E722" s="39"/>
      <c r="F722" s="38"/>
      <c r="G722" s="38"/>
      <c r="H722" s="39"/>
      <c r="I722" s="38"/>
      <c r="J722" s="38"/>
      <c r="K722" s="38"/>
      <c r="L722" s="38"/>
      <c r="M722" s="40"/>
      <c r="N722" s="38"/>
      <c r="O722" s="38"/>
      <c r="P722" s="38"/>
      <c r="Q722" s="38"/>
      <c r="R722" s="38"/>
      <c r="S722" s="38"/>
      <c r="T722" s="38"/>
      <c r="U722" s="38"/>
      <c r="V722" s="38"/>
      <c r="W722" s="38"/>
      <c r="X722" s="38"/>
      <c r="Y722" s="38"/>
      <c r="Z722" s="38"/>
      <c r="AA722" s="38"/>
      <c r="AB722" s="38"/>
      <c r="AC722" s="81"/>
      <c r="AD722" s="38"/>
      <c r="AE722" s="38"/>
      <c r="AF722" s="38"/>
      <c r="AG722" s="38"/>
      <c r="AH722" s="38"/>
      <c r="AI722" s="38"/>
    </row>
    <row r="723" spans="1:35" ht="15.75" customHeight="1">
      <c r="A723" s="38"/>
      <c r="B723" s="38"/>
      <c r="C723" s="38"/>
      <c r="D723" s="80"/>
      <c r="E723" s="39"/>
      <c r="F723" s="38"/>
      <c r="G723" s="38"/>
      <c r="H723" s="39"/>
      <c r="I723" s="38"/>
      <c r="J723" s="38"/>
      <c r="K723" s="38"/>
      <c r="L723" s="38"/>
      <c r="M723" s="40"/>
      <c r="N723" s="38"/>
      <c r="O723" s="38"/>
      <c r="P723" s="38"/>
      <c r="Q723" s="38"/>
      <c r="R723" s="38"/>
      <c r="S723" s="38"/>
      <c r="T723" s="38"/>
      <c r="U723" s="38"/>
      <c r="V723" s="38"/>
      <c r="W723" s="38"/>
      <c r="X723" s="38"/>
      <c r="Y723" s="38"/>
      <c r="Z723" s="38"/>
      <c r="AA723" s="38"/>
      <c r="AB723" s="38"/>
      <c r="AC723" s="81"/>
      <c r="AD723" s="38"/>
      <c r="AE723" s="38"/>
      <c r="AF723" s="38"/>
      <c r="AG723" s="38"/>
      <c r="AH723" s="38"/>
      <c r="AI723" s="38"/>
    </row>
    <row r="724" spans="1:35" ht="15.75" customHeight="1">
      <c r="A724" s="38"/>
      <c r="B724" s="38"/>
      <c r="C724" s="38"/>
      <c r="D724" s="80"/>
      <c r="E724" s="39"/>
      <c r="F724" s="38"/>
      <c r="G724" s="38"/>
      <c r="H724" s="39"/>
      <c r="I724" s="38"/>
      <c r="J724" s="38"/>
      <c r="K724" s="38"/>
      <c r="L724" s="38"/>
      <c r="M724" s="40"/>
      <c r="N724" s="38"/>
      <c r="O724" s="38"/>
      <c r="P724" s="38"/>
      <c r="Q724" s="38"/>
      <c r="R724" s="38"/>
      <c r="S724" s="38"/>
      <c r="T724" s="38"/>
      <c r="U724" s="38"/>
      <c r="V724" s="38"/>
      <c r="W724" s="38"/>
      <c r="X724" s="38"/>
      <c r="Y724" s="38"/>
      <c r="Z724" s="38"/>
      <c r="AA724" s="38"/>
      <c r="AB724" s="38"/>
      <c r="AC724" s="81"/>
      <c r="AD724" s="38"/>
      <c r="AE724" s="38"/>
      <c r="AF724" s="38"/>
      <c r="AG724" s="38"/>
      <c r="AH724" s="38"/>
      <c r="AI724" s="38"/>
    </row>
    <row r="725" spans="1:35" ht="15.75" customHeight="1">
      <c r="A725" s="38"/>
      <c r="B725" s="38"/>
      <c r="C725" s="38"/>
      <c r="D725" s="80"/>
      <c r="E725" s="39"/>
      <c r="F725" s="38"/>
      <c r="G725" s="38"/>
      <c r="H725" s="39"/>
      <c r="I725" s="38"/>
      <c r="J725" s="38"/>
      <c r="K725" s="38"/>
      <c r="L725" s="38"/>
      <c r="M725" s="40"/>
      <c r="N725" s="38"/>
      <c r="O725" s="38"/>
      <c r="P725" s="38"/>
      <c r="Q725" s="38"/>
      <c r="R725" s="38"/>
      <c r="S725" s="38"/>
      <c r="T725" s="38"/>
      <c r="U725" s="38"/>
      <c r="V725" s="38"/>
      <c r="W725" s="38"/>
      <c r="X725" s="38"/>
      <c r="Y725" s="38"/>
      <c r="Z725" s="38"/>
      <c r="AA725" s="38"/>
      <c r="AB725" s="38"/>
      <c r="AC725" s="81"/>
      <c r="AD725" s="38"/>
      <c r="AE725" s="38"/>
      <c r="AF725" s="38"/>
      <c r="AG725" s="38"/>
      <c r="AH725" s="38"/>
      <c r="AI725" s="38"/>
    </row>
    <row r="726" spans="1:35" ht="15.75" customHeight="1">
      <c r="A726" s="38"/>
      <c r="B726" s="38"/>
      <c r="C726" s="38"/>
      <c r="D726" s="80"/>
      <c r="E726" s="39"/>
      <c r="F726" s="38"/>
      <c r="G726" s="38"/>
      <c r="H726" s="39"/>
      <c r="I726" s="38"/>
      <c r="J726" s="38"/>
      <c r="K726" s="38"/>
      <c r="L726" s="38"/>
      <c r="M726" s="40"/>
      <c r="N726" s="38"/>
      <c r="O726" s="38"/>
      <c r="P726" s="38"/>
      <c r="Q726" s="38"/>
      <c r="R726" s="38"/>
      <c r="S726" s="38"/>
      <c r="T726" s="38"/>
      <c r="U726" s="38"/>
      <c r="V726" s="38"/>
      <c r="W726" s="38"/>
      <c r="X726" s="38"/>
      <c r="Y726" s="38"/>
      <c r="Z726" s="38"/>
      <c r="AA726" s="38"/>
      <c r="AB726" s="38"/>
      <c r="AC726" s="81"/>
      <c r="AD726" s="38"/>
      <c r="AE726" s="38"/>
      <c r="AF726" s="38"/>
      <c r="AG726" s="38"/>
      <c r="AH726" s="38"/>
      <c r="AI726" s="38"/>
    </row>
    <row r="727" spans="1:35" ht="15.75" customHeight="1">
      <c r="A727" s="38"/>
      <c r="B727" s="38"/>
      <c r="C727" s="38"/>
      <c r="D727" s="80"/>
      <c r="E727" s="39"/>
      <c r="F727" s="38"/>
      <c r="G727" s="38"/>
      <c r="H727" s="39"/>
      <c r="I727" s="38"/>
      <c r="J727" s="38"/>
      <c r="K727" s="38"/>
      <c r="L727" s="38"/>
      <c r="M727" s="40"/>
      <c r="N727" s="38"/>
      <c r="O727" s="38"/>
      <c r="P727" s="38"/>
      <c r="Q727" s="38"/>
      <c r="R727" s="38"/>
      <c r="S727" s="38"/>
      <c r="T727" s="38"/>
      <c r="U727" s="38"/>
      <c r="V727" s="38"/>
      <c r="W727" s="38"/>
      <c r="X727" s="38"/>
      <c r="Y727" s="38"/>
      <c r="Z727" s="38"/>
      <c r="AA727" s="38"/>
      <c r="AB727" s="38"/>
      <c r="AC727" s="81"/>
      <c r="AD727" s="38"/>
      <c r="AE727" s="38"/>
      <c r="AF727" s="38"/>
      <c r="AG727" s="38"/>
      <c r="AH727" s="38"/>
      <c r="AI727" s="38"/>
    </row>
    <row r="728" spans="1:35" ht="15.75" customHeight="1">
      <c r="A728" s="38"/>
      <c r="B728" s="38"/>
      <c r="C728" s="38"/>
      <c r="D728" s="80"/>
      <c r="E728" s="39"/>
      <c r="F728" s="38"/>
      <c r="G728" s="38"/>
      <c r="H728" s="39"/>
      <c r="I728" s="38"/>
      <c r="J728" s="38"/>
      <c r="K728" s="38"/>
      <c r="L728" s="38"/>
      <c r="M728" s="40"/>
      <c r="N728" s="38"/>
      <c r="O728" s="38"/>
      <c r="P728" s="38"/>
      <c r="Q728" s="38"/>
      <c r="R728" s="38"/>
      <c r="S728" s="38"/>
      <c r="T728" s="38"/>
      <c r="U728" s="38"/>
      <c r="V728" s="38"/>
      <c r="W728" s="38"/>
      <c r="X728" s="38"/>
      <c r="Y728" s="38"/>
      <c r="Z728" s="38"/>
      <c r="AA728" s="38"/>
      <c r="AB728" s="38"/>
      <c r="AC728" s="81"/>
      <c r="AD728" s="38"/>
      <c r="AE728" s="38"/>
      <c r="AF728" s="38"/>
      <c r="AG728" s="38"/>
      <c r="AH728" s="38"/>
      <c r="AI728" s="38"/>
    </row>
    <row r="729" spans="1:35" ht="15.75" customHeight="1">
      <c r="A729" s="38"/>
      <c r="B729" s="38"/>
      <c r="C729" s="38"/>
      <c r="D729" s="80"/>
      <c r="E729" s="39"/>
      <c r="F729" s="38"/>
      <c r="G729" s="38"/>
      <c r="H729" s="39"/>
      <c r="I729" s="38"/>
      <c r="J729" s="38"/>
      <c r="K729" s="38"/>
      <c r="L729" s="38"/>
      <c r="M729" s="40"/>
      <c r="N729" s="38"/>
      <c r="O729" s="38"/>
      <c r="P729" s="38"/>
      <c r="Q729" s="38"/>
      <c r="R729" s="38"/>
      <c r="S729" s="38"/>
      <c r="T729" s="38"/>
      <c r="U729" s="38"/>
      <c r="V729" s="38"/>
      <c r="W729" s="38"/>
      <c r="X729" s="38"/>
      <c r="Y729" s="38"/>
      <c r="Z729" s="38"/>
      <c r="AA729" s="38"/>
      <c r="AB729" s="38"/>
      <c r="AC729" s="81"/>
      <c r="AD729" s="38"/>
      <c r="AE729" s="38"/>
      <c r="AF729" s="38"/>
      <c r="AG729" s="38"/>
      <c r="AH729" s="38"/>
      <c r="AI729" s="38"/>
    </row>
    <row r="730" spans="1:35" ht="15.75" customHeight="1">
      <c r="A730" s="38"/>
      <c r="B730" s="38"/>
      <c r="C730" s="38"/>
      <c r="D730" s="80"/>
      <c r="E730" s="39"/>
      <c r="F730" s="38"/>
      <c r="G730" s="38"/>
      <c r="H730" s="39"/>
      <c r="I730" s="38"/>
      <c r="J730" s="38"/>
      <c r="K730" s="38"/>
      <c r="L730" s="38"/>
      <c r="M730" s="40"/>
      <c r="N730" s="38"/>
      <c r="O730" s="38"/>
      <c r="P730" s="38"/>
      <c r="Q730" s="38"/>
      <c r="R730" s="38"/>
      <c r="S730" s="38"/>
      <c r="T730" s="38"/>
      <c r="U730" s="38"/>
      <c r="V730" s="38"/>
      <c r="W730" s="38"/>
      <c r="X730" s="38"/>
      <c r="Y730" s="38"/>
      <c r="Z730" s="38"/>
      <c r="AA730" s="38"/>
      <c r="AB730" s="38"/>
      <c r="AC730" s="81"/>
      <c r="AD730" s="38"/>
      <c r="AE730" s="38"/>
      <c r="AF730" s="38"/>
      <c r="AG730" s="38"/>
      <c r="AH730" s="38"/>
      <c r="AI730" s="38"/>
    </row>
    <row r="731" spans="1:35" ht="15.75" customHeight="1">
      <c r="A731" s="38"/>
      <c r="B731" s="38"/>
      <c r="C731" s="38"/>
      <c r="D731" s="80"/>
      <c r="E731" s="39"/>
      <c r="F731" s="38"/>
      <c r="G731" s="38"/>
      <c r="H731" s="39"/>
      <c r="I731" s="38"/>
      <c r="J731" s="38"/>
      <c r="K731" s="38"/>
      <c r="L731" s="38"/>
      <c r="M731" s="40"/>
      <c r="N731" s="38"/>
      <c r="O731" s="38"/>
      <c r="P731" s="38"/>
      <c r="Q731" s="38"/>
      <c r="R731" s="38"/>
      <c r="S731" s="38"/>
      <c r="T731" s="38"/>
      <c r="U731" s="38"/>
      <c r="V731" s="38"/>
      <c r="W731" s="38"/>
      <c r="X731" s="38"/>
      <c r="Y731" s="38"/>
      <c r="Z731" s="38"/>
      <c r="AA731" s="38"/>
      <c r="AB731" s="38"/>
      <c r="AC731" s="81"/>
      <c r="AD731" s="38"/>
      <c r="AE731" s="38"/>
      <c r="AF731" s="38"/>
      <c r="AG731" s="38"/>
      <c r="AH731" s="38"/>
      <c r="AI731" s="38"/>
    </row>
    <row r="732" spans="1:35" ht="15.75" customHeight="1">
      <c r="A732" s="38"/>
      <c r="B732" s="38"/>
      <c r="C732" s="38"/>
      <c r="D732" s="80"/>
      <c r="E732" s="39"/>
      <c r="F732" s="38"/>
      <c r="G732" s="38"/>
      <c r="H732" s="39"/>
      <c r="I732" s="38"/>
      <c r="J732" s="38"/>
      <c r="K732" s="38"/>
      <c r="L732" s="38"/>
      <c r="M732" s="40"/>
      <c r="N732" s="38"/>
      <c r="O732" s="38"/>
      <c r="P732" s="38"/>
      <c r="Q732" s="38"/>
      <c r="R732" s="38"/>
      <c r="S732" s="38"/>
      <c r="T732" s="38"/>
      <c r="U732" s="38"/>
      <c r="V732" s="38"/>
      <c r="W732" s="38"/>
      <c r="X732" s="38"/>
      <c r="Y732" s="38"/>
      <c r="Z732" s="38"/>
      <c r="AA732" s="38"/>
      <c r="AB732" s="38"/>
      <c r="AC732" s="81"/>
      <c r="AD732" s="38"/>
      <c r="AE732" s="38"/>
      <c r="AF732" s="38"/>
      <c r="AG732" s="38"/>
      <c r="AH732" s="38"/>
      <c r="AI732" s="38"/>
    </row>
    <row r="733" spans="1:35" ht="15.75" customHeight="1">
      <c r="A733" s="38"/>
      <c r="B733" s="38"/>
      <c r="C733" s="38"/>
      <c r="D733" s="80"/>
      <c r="E733" s="39"/>
      <c r="F733" s="38"/>
      <c r="G733" s="38"/>
      <c r="H733" s="39"/>
      <c r="I733" s="38"/>
      <c r="J733" s="38"/>
      <c r="K733" s="38"/>
      <c r="L733" s="38"/>
      <c r="M733" s="40"/>
      <c r="N733" s="38"/>
      <c r="O733" s="38"/>
      <c r="P733" s="38"/>
      <c r="Q733" s="38"/>
      <c r="R733" s="38"/>
      <c r="S733" s="38"/>
      <c r="T733" s="38"/>
      <c r="U733" s="38"/>
      <c r="V733" s="38"/>
      <c r="W733" s="38"/>
      <c r="X733" s="38"/>
      <c r="Y733" s="38"/>
      <c r="Z733" s="38"/>
      <c r="AA733" s="38"/>
      <c r="AB733" s="38"/>
      <c r="AC733" s="81"/>
      <c r="AD733" s="38"/>
      <c r="AE733" s="38"/>
      <c r="AF733" s="38"/>
      <c r="AG733" s="38"/>
      <c r="AH733" s="38"/>
      <c r="AI733" s="38"/>
    </row>
    <row r="734" spans="1:35" ht="15.75" customHeight="1">
      <c r="A734" s="38"/>
      <c r="B734" s="38"/>
      <c r="C734" s="38"/>
      <c r="D734" s="80"/>
      <c r="E734" s="39"/>
      <c r="F734" s="38"/>
      <c r="G734" s="38"/>
      <c r="H734" s="39"/>
      <c r="I734" s="38"/>
      <c r="J734" s="38"/>
      <c r="K734" s="38"/>
      <c r="L734" s="38"/>
      <c r="M734" s="40"/>
      <c r="N734" s="38"/>
      <c r="O734" s="38"/>
      <c r="P734" s="38"/>
      <c r="Q734" s="38"/>
      <c r="R734" s="38"/>
      <c r="S734" s="38"/>
      <c r="T734" s="38"/>
      <c r="U734" s="38"/>
      <c r="V734" s="38"/>
      <c r="W734" s="38"/>
      <c r="X734" s="38"/>
      <c r="Y734" s="38"/>
      <c r="Z734" s="38"/>
      <c r="AA734" s="38"/>
      <c r="AB734" s="38"/>
      <c r="AC734" s="81"/>
      <c r="AD734" s="38"/>
      <c r="AE734" s="38"/>
      <c r="AF734" s="38"/>
      <c r="AG734" s="38"/>
      <c r="AH734" s="38"/>
      <c r="AI734" s="38"/>
    </row>
    <row r="735" spans="1:35" ht="15.75" customHeight="1">
      <c r="A735" s="38"/>
      <c r="B735" s="38"/>
      <c r="C735" s="38"/>
      <c r="D735" s="80"/>
      <c r="E735" s="39"/>
      <c r="F735" s="38"/>
      <c r="G735" s="38"/>
      <c r="H735" s="39"/>
      <c r="I735" s="38"/>
      <c r="J735" s="38"/>
      <c r="K735" s="38"/>
      <c r="L735" s="38"/>
      <c r="M735" s="40"/>
      <c r="N735" s="38"/>
      <c r="O735" s="38"/>
      <c r="P735" s="38"/>
      <c r="Q735" s="38"/>
      <c r="R735" s="38"/>
      <c r="S735" s="38"/>
      <c r="T735" s="38"/>
      <c r="U735" s="38"/>
      <c r="V735" s="38"/>
      <c r="W735" s="38"/>
      <c r="X735" s="38"/>
      <c r="Y735" s="38"/>
      <c r="Z735" s="38"/>
      <c r="AA735" s="38"/>
      <c r="AB735" s="38"/>
      <c r="AC735" s="81"/>
      <c r="AD735" s="38"/>
      <c r="AE735" s="38"/>
      <c r="AF735" s="38"/>
      <c r="AG735" s="38"/>
      <c r="AH735" s="38"/>
      <c r="AI735" s="38"/>
    </row>
    <row r="736" spans="1:35" ht="15.75" customHeight="1">
      <c r="A736" s="38"/>
      <c r="B736" s="38"/>
      <c r="C736" s="38"/>
      <c r="D736" s="80"/>
      <c r="E736" s="39"/>
      <c r="F736" s="38"/>
      <c r="G736" s="38"/>
      <c r="H736" s="39"/>
      <c r="I736" s="38"/>
      <c r="J736" s="38"/>
      <c r="K736" s="38"/>
      <c r="L736" s="38"/>
      <c r="M736" s="40"/>
      <c r="N736" s="38"/>
      <c r="O736" s="38"/>
      <c r="P736" s="38"/>
      <c r="Q736" s="38"/>
      <c r="R736" s="38"/>
      <c r="S736" s="38"/>
      <c r="T736" s="38"/>
      <c r="U736" s="38"/>
      <c r="V736" s="38"/>
      <c r="W736" s="38"/>
      <c r="X736" s="38"/>
      <c r="Y736" s="38"/>
      <c r="Z736" s="38"/>
      <c r="AA736" s="38"/>
      <c r="AB736" s="38"/>
      <c r="AC736" s="81"/>
      <c r="AD736" s="38"/>
      <c r="AE736" s="38"/>
      <c r="AF736" s="38"/>
      <c r="AG736" s="38"/>
      <c r="AH736" s="38"/>
      <c r="AI736" s="38"/>
    </row>
    <row r="737" spans="1:35" ht="15.75" customHeight="1">
      <c r="A737" s="38"/>
      <c r="B737" s="38"/>
      <c r="C737" s="38"/>
      <c r="D737" s="80"/>
      <c r="E737" s="39"/>
      <c r="F737" s="38"/>
      <c r="G737" s="38"/>
      <c r="H737" s="39"/>
      <c r="I737" s="38"/>
      <c r="J737" s="38"/>
      <c r="K737" s="38"/>
      <c r="L737" s="38"/>
      <c r="M737" s="40"/>
      <c r="N737" s="38"/>
      <c r="O737" s="38"/>
      <c r="P737" s="38"/>
      <c r="Q737" s="38"/>
      <c r="R737" s="38"/>
      <c r="S737" s="38"/>
      <c r="T737" s="38"/>
      <c r="U737" s="38"/>
      <c r="V737" s="38"/>
      <c r="W737" s="38"/>
      <c r="X737" s="38"/>
      <c r="Y737" s="38"/>
      <c r="Z737" s="38"/>
      <c r="AA737" s="38"/>
      <c r="AB737" s="38"/>
      <c r="AC737" s="81"/>
      <c r="AD737" s="38"/>
      <c r="AE737" s="38"/>
      <c r="AF737" s="38"/>
      <c r="AG737" s="38"/>
      <c r="AH737" s="38"/>
      <c r="AI737" s="38"/>
    </row>
    <row r="738" spans="1:35" ht="15.75" customHeight="1">
      <c r="A738" s="38"/>
      <c r="B738" s="38"/>
      <c r="C738" s="38"/>
      <c r="D738" s="80"/>
      <c r="E738" s="39"/>
      <c r="F738" s="38"/>
      <c r="G738" s="38"/>
      <c r="H738" s="39"/>
      <c r="I738" s="38"/>
      <c r="J738" s="38"/>
      <c r="K738" s="38"/>
      <c r="L738" s="38"/>
      <c r="M738" s="40"/>
      <c r="N738" s="38"/>
      <c r="O738" s="38"/>
      <c r="P738" s="38"/>
      <c r="Q738" s="38"/>
      <c r="R738" s="38"/>
      <c r="S738" s="38"/>
      <c r="T738" s="38"/>
      <c r="U738" s="38"/>
      <c r="V738" s="38"/>
      <c r="W738" s="38"/>
      <c r="X738" s="38"/>
      <c r="Y738" s="38"/>
      <c r="Z738" s="38"/>
      <c r="AA738" s="38"/>
      <c r="AB738" s="38"/>
      <c r="AC738" s="81"/>
      <c r="AD738" s="38"/>
      <c r="AE738" s="38"/>
      <c r="AF738" s="38"/>
      <c r="AG738" s="38"/>
      <c r="AH738" s="38"/>
      <c r="AI738" s="38"/>
    </row>
    <row r="739" spans="1:35" ht="15.75" customHeight="1">
      <c r="A739" s="38"/>
      <c r="B739" s="38"/>
      <c r="C739" s="38"/>
      <c r="D739" s="80"/>
      <c r="E739" s="39"/>
      <c r="F739" s="38"/>
      <c r="G739" s="38"/>
      <c r="H739" s="39"/>
      <c r="I739" s="38"/>
      <c r="J739" s="38"/>
      <c r="K739" s="38"/>
      <c r="L739" s="38"/>
      <c r="M739" s="40"/>
      <c r="N739" s="38"/>
      <c r="O739" s="38"/>
      <c r="P739" s="38"/>
      <c r="Q739" s="38"/>
      <c r="R739" s="38"/>
      <c r="S739" s="38"/>
      <c r="T739" s="38"/>
      <c r="U739" s="38"/>
      <c r="V739" s="38"/>
      <c r="W739" s="38"/>
      <c r="X739" s="38"/>
      <c r="Y739" s="38"/>
      <c r="Z739" s="38"/>
      <c r="AA739" s="38"/>
      <c r="AB739" s="38"/>
      <c r="AC739" s="81"/>
      <c r="AD739" s="38"/>
      <c r="AE739" s="38"/>
      <c r="AF739" s="38"/>
      <c r="AG739" s="38"/>
      <c r="AH739" s="38"/>
      <c r="AI739" s="38"/>
    </row>
    <row r="740" spans="1:35" ht="15.75" customHeight="1">
      <c r="A740" s="38"/>
      <c r="B740" s="38"/>
      <c r="C740" s="38"/>
      <c r="D740" s="80"/>
      <c r="E740" s="39"/>
      <c r="F740" s="38"/>
      <c r="G740" s="38"/>
      <c r="H740" s="39"/>
      <c r="I740" s="38"/>
      <c r="J740" s="38"/>
      <c r="K740" s="38"/>
      <c r="L740" s="38"/>
      <c r="M740" s="40"/>
      <c r="N740" s="38"/>
      <c r="O740" s="38"/>
      <c r="P740" s="38"/>
      <c r="Q740" s="38"/>
      <c r="R740" s="38"/>
      <c r="S740" s="38"/>
      <c r="T740" s="38"/>
      <c r="U740" s="38"/>
      <c r="V740" s="38"/>
      <c r="W740" s="38"/>
      <c r="X740" s="38"/>
      <c r="Y740" s="38"/>
      <c r="Z740" s="38"/>
      <c r="AA740" s="38"/>
      <c r="AB740" s="38"/>
      <c r="AC740" s="81"/>
      <c r="AD740" s="38"/>
      <c r="AE740" s="38"/>
      <c r="AF740" s="38"/>
      <c r="AG740" s="38"/>
      <c r="AH740" s="38"/>
      <c r="AI740" s="38"/>
    </row>
    <row r="741" spans="1:35" ht="15.75" customHeight="1">
      <c r="A741" s="38"/>
      <c r="B741" s="38"/>
      <c r="C741" s="38"/>
      <c r="D741" s="80"/>
      <c r="E741" s="39"/>
      <c r="F741" s="38"/>
      <c r="G741" s="38"/>
      <c r="H741" s="39"/>
      <c r="I741" s="38"/>
      <c r="J741" s="38"/>
      <c r="K741" s="38"/>
      <c r="L741" s="38"/>
      <c r="M741" s="40"/>
      <c r="N741" s="38"/>
      <c r="O741" s="38"/>
      <c r="P741" s="38"/>
      <c r="Q741" s="38"/>
      <c r="R741" s="38"/>
      <c r="S741" s="38"/>
      <c r="T741" s="38"/>
      <c r="U741" s="38"/>
      <c r="V741" s="38"/>
      <c r="W741" s="38"/>
      <c r="X741" s="38"/>
      <c r="Y741" s="38"/>
      <c r="Z741" s="38"/>
      <c r="AA741" s="38"/>
      <c r="AB741" s="38"/>
      <c r="AC741" s="81"/>
      <c r="AD741" s="38"/>
      <c r="AE741" s="38"/>
      <c r="AF741" s="38"/>
      <c r="AG741" s="38"/>
      <c r="AH741" s="38"/>
      <c r="AI741" s="38"/>
    </row>
    <row r="742" spans="1:35" ht="15.75" customHeight="1">
      <c r="A742" s="38"/>
      <c r="B742" s="38"/>
      <c r="C742" s="38"/>
      <c r="D742" s="80"/>
      <c r="E742" s="39"/>
      <c r="F742" s="38"/>
      <c r="G742" s="38"/>
      <c r="H742" s="39"/>
      <c r="I742" s="38"/>
      <c r="J742" s="38"/>
      <c r="K742" s="38"/>
      <c r="L742" s="38"/>
      <c r="M742" s="40"/>
      <c r="N742" s="38"/>
      <c r="O742" s="38"/>
      <c r="P742" s="38"/>
      <c r="Q742" s="38"/>
      <c r="R742" s="38"/>
      <c r="S742" s="38"/>
      <c r="T742" s="38"/>
      <c r="U742" s="38"/>
      <c r="V742" s="38"/>
      <c r="W742" s="38"/>
      <c r="X742" s="38"/>
      <c r="Y742" s="38"/>
      <c r="Z742" s="38"/>
      <c r="AA742" s="38"/>
      <c r="AB742" s="38"/>
      <c r="AC742" s="81"/>
      <c r="AD742" s="38"/>
      <c r="AE742" s="38"/>
      <c r="AF742" s="38"/>
      <c r="AG742" s="38"/>
      <c r="AH742" s="38"/>
      <c r="AI742" s="38"/>
    </row>
    <row r="743" spans="1:35" ht="15.75" customHeight="1">
      <c r="A743" s="38"/>
      <c r="B743" s="38"/>
      <c r="C743" s="38"/>
      <c r="D743" s="80"/>
      <c r="E743" s="39"/>
      <c r="F743" s="38"/>
      <c r="G743" s="38"/>
      <c r="H743" s="39"/>
      <c r="I743" s="38"/>
      <c r="J743" s="38"/>
      <c r="K743" s="38"/>
      <c r="L743" s="38"/>
      <c r="M743" s="40"/>
      <c r="N743" s="38"/>
      <c r="O743" s="38"/>
      <c r="P743" s="38"/>
      <c r="Q743" s="38"/>
      <c r="R743" s="38"/>
      <c r="S743" s="38"/>
      <c r="T743" s="38"/>
      <c r="U743" s="38"/>
      <c r="V743" s="38"/>
      <c r="W743" s="38"/>
      <c r="X743" s="38"/>
      <c r="Y743" s="38"/>
      <c r="Z743" s="38"/>
      <c r="AA743" s="38"/>
      <c r="AB743" s="38"/>
      <c r="AC743" s="81"/>
      <c r="AD743" s="38"/>
      <c r="AE743" s="38"/>
      <c r="AF743" s="38"/>
      <c r="AG743" s="38"/>
      <c r="AH743" s="38"/>
      <c r="AI743" s="38"/>
    </row>
    <row r="744" spans="1:35" ht="15.75" customHeight="1">
      <c r="A744" s="38"/>
      <c r="B744" s="38"/>
      <c r="C744" s="38"/>
      <c r="D744" s="80"/>
      <c r="E744" s="39"/>
      <c r="F744" s="38"/>
      <c r="G744" s="38"/>
      <c r="H744" s="39"/>
      <c r="I744" s="38"/>
      <c r="J744" s="38"/>
      <c r="K744" s="38"/>
      <c r="L744" s="38"/>
      <c r="M744" s="40"/>
      <c r="N744" s="38"/>
      <c r="O744" s="38"/>
      <c r="P744" s="38"/>
      <c r="Q744" s="38"/>
      <c r="R744" s="38"/>
      <c r="S744" s="38"/>
      <c r="T744" s="38"/>
      <c r="U744" s="38"/>
      <c r="V744" s="38"/>
      <c r="W744" s="38"/>
      <c r="X744" s="38"/>
      <c r="Y744" s="38"/>
      <c r="Z744" s="38"/>
      <c r="AA744" s="38"/>
      <c r="AB744" s="38"/>
      <c r="AC744" s="81"/>
      <c r="AD744" s="38"/>
      <c r="AE744" s="38"/>
      <c r="AF744" s="38"/>
      <c r="AG744" s="38"/>
      <c r="AH744" s="38"/>
      <c r="AI744" s="38"/>
    </row>
    <row r="745" spans="1:35" ht="15.75" customHeight="1">
      <c r="A745" s="38"/>
      <c r="B745" s="38"/>
      <c r="C745" s="38"/>
      <c r="D745" s="80"/>
      <c r="E745" s="39"/>
      <c r="F745" s="38"/>
      <c r="G745" s="38"/>
      <c r="H745" s="39"/>
      <c r="I745" s="38"/>
      <c r="J745" s="38"/>
      <c r="K745" s="38"/>
      <c r="L745" s="38"/>
      <c r="M745" s="40"/>
      <c r="N745" s="38"/>
      <c r="O745" s="38"/>
      <c r="P745" s="38"/>
      <c r="Q745" s="38"/>
      <c r="R745" s="38"/>
      <c r="S745" s="38"/>
      <c r="T745" s="38"/>
      <c r="U745" s="38"/>
      <c r="V745" s="38"/>
      <c r="W745" s="38"/>
      <c r="X745" s="38"/>
      <c r="Y745" s="38"/>
      <c r="Z745" s="38"/>
      <c r="AA745" s="38"/>
      <c r="AB745" s="38"/>
      <c r="AC745" s="81"/>
      <c r="AD745" s="38"/>
      <c r="AE745" s="38"/>
      <c r="AF745" s="38"/>
      <c r="AG745" s="38"/>
      <c r="AH745" s="38"/>
      <c r="AI745" s="38"/>
    </row>
    <row r="746" spans="1:35" ht="15.75" customHeight="1">
      <c r="A746" s="38"/>
      <c r="B746" s="38"/>
      <c r="C746" s="38"/>
      <c r="D746" s="80"/>
      <c r="E746" s="39"/>
      <c r="F746" s="38"/>
      <c r="G746" s="38"/>
      <c r="H746" s="39"/>
      <c r="I746" s="38"/>
      <c r="J746" s="38"/>
      <c r="K746" s="38"/>
      <c r="L746" s="38"/>
      <c r="M746" s="40"/>
      <c r="N746" s="38"/>
      <c r="O746" s="38"/>
      <c r="P746" s="38"/>
      <c r="Q746" s="38"/>
      <c r="R746" s="38"/>
      <c r="S746" s="38"/>
      <c r="T746" s="38"/>
      <c r="U746" s="38"/>
      <c r="V746" s="38"/>
      <c r="W746" s="38"/>
      <c r="X746" s="38"/>
      <c r="Y746" s="38"/>
      <c r="Z746" s="38"/>
      <c r="AA746" s="38"/>
      <c r="AB746" s="38"/>
      <c r="AC746" s="81"/>
      <c r="AD746" s="38"/>
      <c r="AE746" s="38"/>
      <c r="AF746" s="38"/>
      <c r="AG746" s="38"/>
      <c r="AH746" s="38"/>
      <c r="AI746" s="38"/>
    </row>
    <row r="747" spans="1:35" ht="15.75" customHeight="1">
      <c r="A747" s="38"/>
      <c r="B747" s="38"/>
      <c r="C747" s="38"/>
      <c r="D747" s="80"/>
      <c r="E747" s="39"/>
      <c r="F747" s="38"/>
      <c r="G747" s="38"/>
      <c r="H747" s="39"/>
      <c r="I747" s="38"/>
      <c r="J747" s="38"/>
      <c r="K747" s="38"/>
      <c r="L747" s="38"/>
      <c r="M747" s="40"/>
      <c r="N747" s="38"/>
      <c r="O747" s="38"/>
      <c r="P747" s="38"/>
      <c r="Q747" s="38"/>
      <c r="R747" s="38"/>
      <c r="S747" s="38"/>
      <c r="T747" s="38"/>
      <c r="U747" s="38"/>
      <c r="V747" s="38"/>
      <c r="W747" s="38"/>
      <c r="X747" s="38"/>
      <c r="Y747" s="38"/>
      <c r="Z747" s="38"/>
      <c r="AA747" s="38"/>
      <c r="AB747" s="38"/>
      <c r="AC747" s="81"/>
      <c r="AD747" s="38"/>
      <c r="AE747" s="38"/>
      <c r="AF747" s="38"/>
      <c r="AG747" s="38"/>
      <c r="AH747" s="38"/>
      <c r="AI747" s="38"/>
    </row>
    <row r="748" spans="1:35" ht="15.75" customHeight="1">
      <c r="A748" s="38"/>
      <c r="B748" s="38"/>
      <c r="C748" s="38"/>
      <c r="D748" s="80"/>
      <c r="E748" s="39"/>
      <c r="F748" s="38"/>
      <c r="G748" s="38"/>
      <c r="H748" s="39"/>
      <c r="I748" s="38"/>
      <c r="J748" s="38"/>
      <c r="K748" s="38"/>
      <c r="L748" s="38"/>
      <c r="M748" s="40"/>
      <c r="N748" s="38"/>
      <c r="O748" s="38"/>
      <c r="P748" s="38"/>
      <c r="Q748" s="38"/>
      <c r="R748" s="38"/>
      <c r="S748" s="38"/>
      <c r="T748" s="38"/>
      <c r="U748" s="38"/>
      <c r="V748" s="38"/>
      <c r="W748" s="38"/>
      <c r="X748" s="38"/>
      <c r="Y748" s="38"/>
      <c r="Z748" s="38"/>
      <c r="AA748" s="38"/>
      <c r="AB748" s="38"/>
      <c r="AC748" s="81"/>
      <c r="AD748" s="38"/>
      <c r="AE748" s="38"/>
      <c r="AF748" s="38"/>
      <c r="AG748" s="38"/>
      <c r="AH748" s="38"/>
      <c r="AI748" s="38"/>
    </row>
    <row r="749" spans="1:35" ht="15.75" customHeight="1">
      <c r="A749" s="38"/>
      <c r="B749" s="38"/>
      <c r="C749" s="38"/>
      <c r="D749" s="80"/>
      <c r="E749" s="39"/>
      <c r="F749" s="38"/>
      <c r="G749" s="38"/>
      <c r="H749" s="39"/>
      <c r="I749" s="38"/>
      <c r="J749" s="38"/>
      <c r="K749" s="38"/>
      <c r="L749" s="38"/>
      <c r="M749" s="40"/>
      <c r="N749" s="38"/>
      <c r="O749" s="38"/>
      <c r="P749" s="38"/>
      <c r="Q749" s="38"/>
      <c r="R749" s="38"/>
      <c r="S749" s="38"/>
      <c r="T749" s="38"/>
      <c r="U749" s="38"/>
      <c r="V749" s="38"/>
      <c r="W749" s="38"/>
      <c r="X749" s="38"/>
      <c r="Y749" s="38"/>
      <c r="Z749" s="38"/>
      <c r="AA749" s="38"/>
      <c r="AB749" s="38"/>
      <c r="AC749" s="81"/>
      <c r="AD749" s="38"/>
      <c r="AE749" s="38"/>
      <c r="AF749" s="38"/>
      <c r="AG749" s="38"/>
      <c r="AH749" s="38"/>
      <c r="AI749" s="38"/>
    </row>
    <row r="750" spans="1:35" ht="15.75" customHeight="1">
      <c r="A750" s="38"/>
      <c r="B750" s="38"/>
      <c r="C750" s="38"/>
      <c r="D750" s="80"/>
      <c r="E750" s="39"/>
      <c r="F750" s="38"/>
      <c r="G750" s="38"/>
      <c r="H750" s="39"/>
      <c r="I750" s="38"/>
      <c r="J750" s="38"/>
      <c r="K750" s="38"/>
      <c r="L750" s="38"/>
      <c r="M750" s="40"/>
      <c r="N750" s="38"/>
      <c r="O750" s="38"/>
      <c r="P750" s="38"/>
      <c r="Q750" s="38"/>
      <c r="R750" s="38"/>
      <c r="S750" s="38"/>
      <c r="T750" s="38"/>
      <c r="U750" s="38"/>
      <c r="V750" s="38"/>
      <c r="W750" s="38"/>
      <c r="X750" s="38"/>
      <c r="Y750" s="38"/>
      <c r="Z750" s="38"/>
      <c r="AA750" s="38"/>
      <c r="AB750" s="38"/>
      <c r="AC750" s="81"/>
      <c r="AD750" s="38"/>
      <c r="AE750" s="38"/>
      <c r="AF750" s="38"/>
      <c r="AG750" s="38"/>
      <c r="AH750" s="38"/>
      <c r="AI750" s="38"/>
    </row>
    <row r="751" spans="1:35" ht="15.75" customHeight="1">
      <c r="A751" s="38"/>
      <c r="B751" s="38"/>
      <c r="C751" s="38"/>
      <c r="D751" s="80"/>
      <c r="E751" s="39"/>
      <c r="F751" s="38"/>
      <c r="G751" s="38"/>
      <c r="H751" s="39"/>
      <c r="I751" s="38"/>
      <c r="J751" s="38"/>
      <c r="K751" s="38"/>
      <c r="L751" s="38"/>
      <c r="M751" s="40"/>
      <c r="N751" s="38"/>
      <c r="O751" s="38"/>
      <c r="P751" s="38"/>
      <c r="Q751" s="38"/>
      <c r="R751" s="38"/>
      <c r="S751" s="38"/>
      <c r="T751" s="38"/>
      <c r="U751" s="38"/>
      <c r="V751" s="38"/>
      <c r="W751" s="38"/>
      <c r="X751" s="38"/>
      <c r="Y751" s="38"/>
      <c r="Z751" s="38"/>
      <c r="AA751" s="38"/>
      <c r="AB751" s="38"/>
      <c r="AC751" s="81"/>
      <c r="AD751" s="38"/>
      <c r="AE751" s="38"/>
      <c r="AF751" s="38"/>
      <c r="AG751" s="38"/>
      <c r="AH751" s="38"/>
      <c r="AI751" s="38"/>
    </row>
    <row r="752" spans="1:35" ht="15.75" customHeight="1">
      <c r="A752" s="38"/>
      <c r="B752" s="38"/>
      <c r="C752" s="38"/>
      <c r="D752" s="80"/>
      <c r="E752" s="39"/>
      <c r="F752" s="38"/>
      <c r="G752" s="38"/>
      <c r="H752" s="39"/>
      <c r="I752" s="38"/>
      <c r="J752" s="38"/>
      <c r="K752" s="38"/>
      <c r="L752" s="38"/>
      <c r="M752" s="40"/>
      <c r="N752" s="38"/>
      <c r="O752" s="38"/>
      <c r="P752" s="38"/>
      <c r="Q752" s="38"/>
      <c r="R752" s="38"/>
      <c r="S752" s="38"/>
      <c r="T752" s="38"/>
      <c r="U752" s="38"/>
      <c r="V752" s="38"/>
      <c r="W752" s="38"/>
      <c r="X752" s="38"/>
      <c r="Y752" s="38"/>
      <c r="Z752" s="38"/>
      <c r="AA752" s="38"/>
      <c r="AB752" s="38"/>
      <c r="AC752" s="81"/>
      <c r="AD752" s="38"/>
      <c r="AE752" s="38"/>
      <c r="AF752" s="38"/>
      <c r="AG752" s="38"/>
      <c r="AH752" s="38"/>
      <c r="AI752" s="38"/>
    </row>
    <row r="753" spans="1:35" ht="15.75" customHeight="1">
      <c r="A753" s="38"/>
      <c r="B753" s="38"/>
      <c r="C753" s="38"/>
      <c r="D753" s="80"/>
      <c r="E753" s="39"/>
      <c r="F753" s="38"/>
      <c r="G753" s="38"/>
      <c r="H753" s="39"/>
      <c r="I753" s="38"/>
      <c r="J753" s="38"/>
      <c r="K753" s="38"/>
      <c r="L753" s="38"/>
      <c r="M753" s="40"/>
      <c r="N753" s="38"/>
      <c r="O753" s="38"/>
      <c r="P753" s="38"/>
      <c r="Q753" s="38"/>
      <c r="R753" s="38"/>
      <c r="S753" s="38"/>
      <c r="T753" s="38"/>
      <c r="U753" s="38"/>
      <c r="V753" s="38"/>
      <c r="W753" s="38"/>
      <c r="X753" s="38"/>
      <c r="Y753" s="38"/>
      <c r="Z753" s="38"/>
      <c r="AA753" s="38"/>
      <c r="AB753" s="38"/>
      <c r="AC753" s="81"/>
      <c r="AD753" s="38"/>
      <c r="AE753" s="38"/>
      <c r="AF753" s="38"/>
      <c r="AG753" s="38"/>
      <c r="AH753" s="38"/>
      <c r="AI753" s="38"/>
    </row>
    <row r="754" spans="1:35" ht="15.75" customHeight="1">
      <c r="A754" s="38"/>
      <c r="B754" s="38"/>
      <c r="C754" s="38"/>
      <c r="D754" s="80"/>
      <c r="E754" s="39"/>
      <c r="F754" s="38"/>
      <c r="G754" s="38"/>
      <c r="H754" s="39"/>
      <c r="I754" s="38"/>
      <c r="J754" s="38"/>
      <c r="K754" s="38"/>
      <c r="L754" s="38"/>
      <c r="M754" s="40"/>
      <c r="N754" s="38"/>
      <c r="O754" s="38"/>
      <c r="P754" s="38"/>
      <c r="Q754" s="38"/>
      <c r="R754" s="38"/>
      <c r="S754" s="38"/>
      <c r="T754" s="38"/>
      <c r="U754" s="38"/>
      <c r="V754" s="38"/>
      <c r="W754" s="38"/>
      <c r="X754" s="38"/>
      <c r="Y754" s="38"/>
      <c r="Z754" s="38"/>
      <c r="AA754" s="38"/>
      <c r="AB754" s="38"/>
      <c r="AC754" s="81"/>
      <c r="AD754" s="38"/>
      <c r="AE754" s="38"/>
      <c r="AF754" s="38"/>
      <c r="AG754" s="38"/>
      <c r="AH754" s="38"/>
      <c r="AI754" s="38"/>
    </row>
    <row r="755" spans="1:35" ht="15.75" customHeight="1">
      <c r="A755" s="38"/>
      <c r="B755" s="38"/>
      <c r="C755" s="38"/>
      <c r="D755" s="80"/>
      <c r="E755" s="39"/>
      <c r="F755" s="38"/>
      <c r="G755" s="38"/>
      <c r="H755" s="39"/>
      <c r="I755" s="38"/>
      <c r="J755" s="38"/>
      <c r="K755" s="38"/>
      <c r="L755" s="38"/>
      <c r="M755" s="40"/>
      <c r="N755" s="38"/>
      <c r="O755" s="38"/>
      <c r="P755" s="38"/>
      <c r="Q755" s="38"/>
      <c r="R755" s="38"/>
      <c r="S755" s="38"/>
      <c r="T755" s="38"/>
      <c r="U755" s="38"/>
      <c r="V755" s="38"/>
      <c r="W755" s="38"/>
      <c r="X755" s="38"/>
      <c r="Y755" s="38"/>
      <c r="Z755" s="38"/>
      <c r="AA755" s="38"/>
      <c r="AB755" s="38"/>
      <c r="AC755" s="81"/>
      <c r="AD755" s="38"/>
      <c r="AE755" s="38"/>
      <c r="AF755" s="38"/>
      <c r="AG755" s="38"/>
      <c r="AH755" s="38"/>
      <c r="AI755" s="38"/>
    </row>
    <row r="756" spans="1:35" ht="15.75" customHeight="1">
      <c r="A756" s="38"/>
      <c r="B756" s="38"/>
      <c r="C756" s="38"/>
      <c r="D756" s="80"/>
      <c r="E756" s="39"/>
      <c r="F756" s="38"/>
      <c r="G756" s="38"/>
      <c r="H756" s="39"/>
      <c r="I756" s="38"/>
      <c r="J756" s="38"/>
      <c r="K756" s="38"/>
      <c r="L756" s="38"/>
      <c r="M756" s="40"/>
      <c r="N756" s="38"/>
      <c r="O756" s="38"/>
      <c r="P756" s="38"/>
      <c r="Q756" s="38"/>
      <c r="R756" s="38"/>
      <c r="S756" s="38"/>
      <c r="T756" s="38"/>
      <c r="U756" s="38"/>
      <c r="V756" s="38"/>
      <c r="W756" s="38"/>
      <c r="X756" s="38"/>
      <c r="Y756" s="38"/>
      <c r="Z756" s="38"/>
      <c r="AA756" s="38"/>
      <c r="AB756" s="38"/>
      <c r="AC756" s="81"/>
      <c r="AD756" s="38"/>
      <c r="AE756" s="38"/>
      <c r="AF756" s="38"/>
      <c r="AG756" s="38"/>
      <c r="AH756" s="38"/>
      <c r="AI756" s="38"/>
    </row>
    <row r="757" spans="1:35" ht="15.75" customHeight="1">
      <c r="A757" s="38"/>
      <c r="B757" s="38"/>
      <c r="C757" s="38"/>
      <c r="D757" s="80"/>
      <c r="E757" s="39"/>
      <c r="F757" s="38"/>
      <c r="G757" s="38"/>
      <c r="H757" s="39"/>
      <c r="I757" s="38"/>
      <c r="J757" s="38"/>
      <c r="K757" s="38"/>
      <c r="L757" s="38"/>
      <c r="M757" s="40"/>
      <c r="N757" s="38"/>
      <c r="O757" s="38"/>
      <c r="P757" s="38"/>
      <c r="Q757" s="38"/>
      <c r="R757" s="38"/>
      <c r="S757" s="38"/>
      <c r="T757" s="38"/>
      <c r="U757" s="38"/>
      <c r="V757" s="38"/>
      <c r="W757" s="38"/>
      <c r="X757" s="38"/>
      <c r="Y757" s="38"/>
      <c r="Z757" s="38"/>
      <c r="AA757" s="38"/>
      <c r="AB757" s="38"/>
      <c r="AC757" s="81"/>
      <c r="AD757" s="38"/>
      <c r="AE757" s="38"/>
      <c r="AF757" s="38"/>
      <c r="AG757" s="38"/>
      <c r="AH757" s="38"/>
      <c r="AI757" s="38"/>
    </row>
    <row r="758" spans="1:35" ht="15.75" customHeight="1">
      <c r="A758" s="38"/>
      <c r="B758" s="38"/>
      <c r="C758" s="38"/>
      <c r="D758" s="80"/>
      <c r="E758" s="39"/>
      <c r="F758" s="38"/>
      <c r="G758" s="38"/>
      <c r="H758" s="39"/>
      <c r="I758" s="38"/>
      <c r="J758" s="38"/>
      <c r="K758" s="38"/>
      <c r="L758" s="38"/>
      <c r="M758" s="40"/>
      <c r="N758" s="38"/>
      <c r="O758" s="38"/>
      <c r="P758" s="38"/>
      <c r="Q758" s="38"/>
      <c r="R758" s="38"/>
      <c r="S758" s="38"/>
      <c r="T758" s="38"/>
      <c r="U758" s="38"/>
      <c r="V758" s="38"/>
      <c r="W758" s="38"/>
      <c r="X758" s="38"/>
      <c r="Y758" s="38"/>
      <c r="Z758" s="38"/>
      <c r="AA758" s="38"/>
      <c r="AB758" s="38"/>
      <c r="AC758" s="81"/>
      <c r="AD758" s="38"/>
      <c r="AE758" s="38"/>
      <c r="AF758" s="38"/>
      <c r="AG758" s="38"/>
      <c r="AH758" s="38"/>
      <c r="AI758" s="38"/>
    </row>
    <row r="759" spans="1:35" ht="15.75" customHeight="1">
      <c r="A759" s="38"/>
      <c r="B759" s="38"/>
      <c r="C759" s="38"/>
      <c r="D759" s="80"/>
      <c r="E759" s="39"/>
      <c r="F759" s="38"/>
      <c r="G759" s="38"/>
      <c r="H759" s="39"/>
      <c r="I759" s="38"/>
      <c r="J759" s="38"/>
      <c r="K759" s="38"/>
      <c r="L759" s="38"/>
      <c r="M759" s="40"/>
      <c r="N759" s="38"/>
      <c r="O759" s="38"/>
      <c r="P759" s="38"/>
      <c r="Q759" s="38"/>
      <c r="R759" s="38"/>
      <c r="S759" s="38"/>
      <c r="T759" s="38"/>
      <c r="U759" s="38"/>
      <c r="V759" s="38"/>
      <c r="W759" s="38"/>
      <c r="X759" s="38"/>
      <c r="Y759" s="38"/>
      <c r="Z759" s="38"/>
      <c r="AA759" s="38"/>
      <c r="AB759" s="38"/>
      <c r="AC759" s="81"/>
      <c r="AD759" s="38"/>
      <c r="AE759" s="38"/>
      <c r="AF759" s="38"/>
      <c r="AG759" s="38"/>
      <c r="AH759" s="38"/>
      <c r="AI759" s="38"/>
    </row>
    <row r="760" spans="1:35" ht="15.75" customHeight="1">
      <c r="A760" s="38"/>
      <c r="B760" s="38"/>
      <c r="C760" s="38"/>
      <c r="D760" s="80"/>
      <c r="E760" s="39"/>
      <c r="F760" s="38"/>
      <c r="G760" s="38"/>
      <c r="H760" s="39"/>
      <c r="I760" s="38"/>
      <c r="J760" s="38"/>
      <c r="K760" s="38"/>
      <c r="L760" s="38"/>
      <c r="M760" s="40"/>
      <c r="N760" s="38"/>
      <c r="O760" s="38"/>
      <c r="P760" s="38"/>
      <c r="Q760" s="38"/>
      <c r="R760" s="38"/>
      <c r="S760" s="38"/>
      <c r="T760" s="38"/>
      <c r="U760" s="38"/>
      <c r="V760" s="38"/>
      <c r="W760" s="38"/>
      <c r="X760" s="38"/>
      <c r="Y760" s="38"/>
      <c r="Z760" s="38"/>
      <c r="AA760" s="38"/>
      <c r="AB760" s="38"/>
      <c r="AC760" s="81"/>
      <c r="AD760" s="38"/>
      <c r="AE760" s="38"/>
      <c r="AF760" s="38"/>
      <c r="AG760" s="38"/>
      <c r="AH760" s="38"/>
      <c r="AI760" s="38"/>
    </row>
    <row r="761" spans="1:35" ht="15.75" customHeight="1">
      <c r="A761" s="38"/>
      <c r="B761" s="38"/>
      <c r="C761" s="38"/>
      <c r="D761" s="80"/>
      <c r="E761" s="39"/>
      <c r="F761" s="38"/>
      <c r="G761" s="38"/>
      <c r="H761" s="39"/>
      <c r="I761" s="38"/>
      <c r="J761" s="38"/>
      <c r="K761" s="38"/>
      <c r="L761" s="38"/>
      <c r="M761" s="40"/>
      <c r="N761" s="38"/>
      <c r="O761" s="38"/>
      <c r="P761" s="38"/>
      <c r="Q761" s="38"/>
      <c r="R761" s="38"/>
      <c r="S761" s="38"/>
      <c r="T761" s="38"/>
      <c r="U761" s="38"/>
      <c r="V761" s="38"/>
      <c r="W761" s="38"/>
      <c r="X761" s="38"/>
      <c r="Y761" s="38"/>
      <c r="Z761" s="38"/>
      <c r="AA761" s="38"/>
      <c r="AB761" s="38"/>
      <c r="AC761" s="81"/>
      <c r="AD761" s="38"/>
      <c r="AE761" s="38"/>
      <c r="AF761" s="38"/>
      <c r="AG761" s="38"/>
      <c r="AH761" s="38"/>
      <c r="AI761" s="38"/>
    </row>
    <row r="762" spans="1:35" ht="15.75" customHeight="1">
      <c r="A762" s="38"/>
      <c r="B762" s="38"/>
      <c r="C762" s="38"/>
      <c r="D762" s="80"/>
      <c r="E762" s="39"/>
      <c r="F762" s="38"/>
      <c r="G762" s="38"/>
      <c r="H762" s="39"/>
      <c r="I762" s="38"/>
      <c r="J762" s="38"/>
      <c r="K762" s="38"/>
      <c r="L762" s="38"/>
      <c r="M762" s="40"/>
      <c r="N762" s="38"/>
      <c r="O762" s="38"/>
      <c r="P762" s="38"/>
      <c r="Q762" s="38"/>
      <c r="R762" s="38"/>
      <c r="S762" s="38"/>
      <c r="T762" s="38"/>
      <c r="U762" s="38"/>
      <c r="V762" s="38"/>
      <c r="W762" s="38"/>
      <c r="X762" s="38"/>
      <c r="Y762" s="38"/>
      <c r="Z762" s="38"/>
      <c r="AA762" s="38"/>
      <c r="AB762" s="38"/>
      <c r="AC762" s="81"/>
      <c r="AD762" s="38"/>
      <c r="AE762" s="38"/>
      <c r="AF762" s="38"/>
      <c r="AG762" s="38"/>
      <c r="AH762" s="38"/>
      <c r="AI762" s="38"/>
    </row>
    <row r="763" spans="1:35" ht="15.75" customHeight="1">
      <c r="A763" s="38"/>
      <c r="B763" s="38"/>
      <c r="C763" s="38"/>
      <c r="D763" s="80"/>
      <c r="E763" s="39"/>
      <c r="F763" s="38"/>
      <c r="G763" s="38"/>
      <c r="H763" s="39"/>
      <c r="I763" s="38"/>
      <c r="J763" s="38"/>
      <c r="K763" s="38"/>
      <c r="L763" s="38"/>
      <c r="M763" s="40"/>
      <c r="N763" s="38"/>
      <c r="O763" s="38"/>
      <c r="P763" s="38"/>
      <c r="Q763" s="38"/>
      <c r="R763" s="38"/>
      <c r="S763" s="38"/>
      <c r="T763" s="38"/>
      <c r="U763" s="38"/>
      <c r="V763" s="38"/>
      <c r="W763" s="38"/>
      <c r="X763" s="38"/>
      <c r="Y763" s="38"/>
      <c r="Z763" s="38"/>
      <c r="AA763" s="38"/>
      <c r="AB763" s="38"/>
      <c r="AC763" s="81"/>
      <c r="AD763" s="38"/>
      <c r="AE763" s="38"/>
      <c r="AF763" s="38"/>
      <c r="AG763" s="38"/>
      <c r="AH763" s="38"/>
      <c r="AI763" s="38"/>
    </row>
    <row r="764" spans="1:35" ht="15.75" customHeight="1">
      <c r="A764" s="38"/>
      <c r="B764" s="38"/>
      <c r="C764" s="38"/>
      <c r="D764" s="80"/>
      <c r="E764" s="39"/>
      <c r="F764" s="38"/>
      <c r="G764" s="38"/>
      <c r="H764" s="39"/>
      <c r="I764" s="38"/>
      <c r="J764" s="38"/>
      <c r="K764" s="38"/>
      <c r="L764" s="38"/>
      <c r="M764" s="40"/>
      <c r="N764" s="38"/>
      <c r="O764" s="38"/>
      <c r="P764" s="38"/>
      <c r="Q764" s="38"/>
      <c r="R764" s="38"/>
      <c r="S764" s="38"/>
      <c r="T764" s="38"/>
      <c r="U764" s="38"/>
      <c r="V764" s="38"/>
      <c r="W764" s="38"/>
      <c r="X764" s="38"/>
      <c r="Y764" s="38"/>
      <c r="Z764" s="38"/>
      <c r="AA764" s="38"/>
      <c r="AB764" s="38"/>
      <c r="AC764" s="81"/>
      <c r="AD764" s="38"/>
      <c r="AE764" s="38"/>
      <c r="AF764" s="38"/>
      <c r="AG764" s="38"/>
      <c r="AH764" s="38"/>
      <c r="AI764" s="38"/>
    </row>
    <row r="765" spans="1:35" ht="15.75" customHeight="1">
      <c r="A765" s="38"/>
      <c r="B765" s="38"/>
      <c r="C765" s="38"/>
      <c r="D765" s="80"/>
      <c r="E765" s="39"/>
      <c r="F765" s="38"/>
      <c r="G765" s="38"/>
      <c r="H765" s="39"/>
      <c r="I765" s="38"/>
      <c r="J765" s="38"/>
      <c r="K765" s="38"/>
      <c r="L765" s="38"/>
      <c r="M765" s="40"/>
      <c r="N765" s="38"/>
      <c r="O765" s="38"/>
      <c r="P765" s="38"/>
      <c r="Q765" s="38"/>
      <c r="R765" s="38"/>
      <c r="S765" s="38"/>
      <c r="T765" s="38"/>
      <c r="U765" s="38"/>
      <c r="V765" s="38"/>
      <c r="W765" s="38"/>
      <c r="X765" s="38"/>
      <c r="Y765" s="38"/>
      <c r="Z765" s="38"/>
      <c r="AA765" s="38"/>
      <c r="AB765" s="38"/>
      <c r="AC765" s="81"/>
      <c r="AD765" s="38"/>
      <c r="AE765" s="38"/>
      <c r="AF765" s="38"/>
      <c r="AG765" s="38"/>
      <c r="AH765" s="38"/>
      <c r="AI765" s="38"/>
    </row>
    <row r="766" spans="1:35" ht="15.75" customHeight="1">
      <c r="A766" s="38"/>
      <c r="B766" s="38"/>
      <c r="C766" s="38"/>
      <c r="D766" s="80"/>
      <c r="E766" s="39"/>
      <c r="F766" s="38"/>
      <c r="G766" s="38"/>
      <c r="H766" s="39"/>
      <c r="I766" s="38"/>
      <c r="J766" s="38"/>
      <c r="K766" s="38"/>
      <c r="L766" s="38"/>
      <c r="M766" s="40"/>
      <c r="N766" s="38"/>
      <c r="O766" s="38"/>
      <c r="P766" s="38"/>
      <c r="Q766" s="38"/>
      <c r="R766" s="38"/>
      <c r="S766" s="38"/>
      <c r="T766" s="38"/>
      <c r="U766" s="38"/>
      <c r="V766" s="38"/>
      <c r="W766" s="38"/>
      <c r="X766" s="38"/>
      <c r="Y766" s="38"/>
      <c r="Z766" s="38"/>
      <c r="AA766" s="38"/>
      <c r="AB766" s="38"/>
      <c r="AC766" s="81"/>
      <c r="AD766" s="38"/>
      <c r="AE766" s="38"/>
      <c r="AF766" s="38"/>
      <c r="AG766" s="38"/>
      <c r="AH766" s="38"/>
      <c r="AI766" s="38"/>
    </row>
    <row r="767" spans="1:35" ht="15.75" customHeight="1">
      <c r="A767" s="38"/>
      <c r="B767" s="38"/>
      <c r="C767" s="38"/>
      <c r="D767" s="80"/>
      <c r="E767" s="39"/>
      <c r="F767" s="38"/>
      <c r="G767" s="38"/>
      <c r="H767" s="39"/>
      <c r="I767" s="38"/>
      <c r="J767" s="38"/>
      <c r="K767" s="38"/>
      <c r="L767" s="38"/>
      <c r="M767" s="40"/>
      <c r="N767" s="38"/>
      <c r="O767" s="38"/>
      <c r="P767" s="38"/>
      <c r="Q767" s="38"/>
      <c r="R767" s="38"/>
      <c r="S767" s="38"/>
      <c r="T767" s="38"/>
      <c r="U767" s="38"/>
      <c r="V767" s="38"/>
      <c r="W767" s="38"/>
      <c r="X767" s="38"/>
      <c r="Y767" s="38"/>
      <c r="Z767" s="38"/>
      <c r="AA767" s="38"/>
      <c r="AB767" s="38"/>
      <c r="AC767" s="81"/>
      <c r="AD767" s="38"/>
      <c r="AE767" s="38"/>
      <c r="AF767" s="38"/>
      <c r="AG767" s="38"/>
      <c r="AH767" s="38"/>
      <c r="AI767" s="38"/>
    </row>
    <row r="768" spans="1:35" ht="15.75" customHeight="1">
      <c r="A768" s="38"/>
      <c r="B768" s="38"/>
      <c r="C768" s="38"/>
      <c r="D768" s="80"/>
      <c r="E768" s="39"/>
      <c r="F768" s="38"/>
      <c r="G768" s="38"/>
      <c r="H768" s="39"/>
      <c r="I768" s="38"/>
      <c r="J768" s="38"/>
      <c r="K768" s="38"/>
      <c r="L768" s="38"/>
      <c r="M768" s="40"/>
      <c r="N768" s="38"/>
      <c r="O768" s="38"/>
      <c r="P768" s="38"/>
      <c r="Q768" s="38"/>
      <c r="R768" s="38"/>
      <c r="S768" s="38"/>
      <c r="T768" s="38"/>
      <c r="U768" s="38"/>
      <c r="V768" s="38"/>
      <c r="W768" s="38"/>
      <c r="X768" s="38"/>
      <c r="Y768" s="38"/>
      <c r="Z768" s="38"/>
      <c r="AA768" s="38"/>
      <c r="AB768" s="38"/>
      <c r="AC768" s="81"/>
      <c r="AD768" s="38"/>
      <c r="AE768" s="38"/>
      <c r="AF768" s="38"/>
      <c r="AG768" s="38"/>
      <c r="AH768" s="38"/>
      <c r="AI768" s="38"/>
    </row>
    <row r="769" spans="1:35" ht="15.75" customHeight="1">
      <c r="A769" s="38"/>
      <c r="B769" s="38"/>
      <c r="C769" s="38"/>
      <c r="D769" s="80"/>
      <c r="E769" s="39"/>
      <c r="F769" s="38"/>
      <c r="G769" s="38"/>
      <c r="H769" s="39"/>
      <c r="I769" s="38"/>
      <c r="J769" s="38"/>
      <c r="K769" s="38"/>
      <c r="L769" s="38"/>
      <c r="M769" s="40"/>
      <c r="N769" s="38"/>
      <c r="O769" s="38"/>
      <c r="P769" s="38"/>
      <c r="Q769" s="38"/>
      <c r="R769" s="38"/>
      <c r="S769" s="38"/>
      <c r="T769" s="38"/>
      <c r="U769" s="38"/>
      <c r="V769" s="38"/>
      <c r="W769" s="38"/>
      <c r="X769" s="38"/>
      <c r="Y769" s="38"/>
      <c r="Z769" s="38"/>
      <c r="AA769" s="38"/>
      <c r="AB769" s="38"/>
      <c r="AC769" s="81"/>
      <c r="AD769" s="38"/>
      <c r="AE769" s="38"/>
      <c r="AF769" s="38"/>
      <c r="AG769" s="38"/>
      <c r="AH769" s="38"/>
      <c r="AI769" s="38"/>
    </row>
    <row r="770" spans="1:35" ht="15.75" customHeight="1">
      <c r="A770" s="38"/>
      <c r="B770" s="38"/>
      <c r="C770" s="38"/>
      <c r="D770" s="80"/>
      <c r="E770" s="39"/>
      <c r="F770" s="38"/>
      <c r="G770" s="38"/>
      <c r="H770" s="39"/>
      <c r="I770" s="38"/>
      <c r="J770" s="38"/>
      <c r="K770" s="38"/>
      <c r="L770" s="38"/>
      <c r="M770" s="40"/>
      <c r="N770" s="38"/>
      <c r="O770" s="38"/>
      <c r="P770" s="38"/>
      <c r="Q770" s="38"/>
      <c r="R770" s="38"/>
      <c r="S770" s="38"/>
      <c r="T770" s="38"/>
      <c r="U770" s="38"/>
      <c r="V770" s="38"/>
      <c r="W770" s="38"/>
      <c r="X770" s="38"/>
      <c r="Y770" s="38"/>
      <c r="Z770" s="38"/>
      <c r="AA770" s="38"/>
      <c r="AB770" s="38"/>
      <c r="AC770" s="81"/>
      <c r="AD770" s="38"/>
      <c r="AE770" s="38"/>
      <c r="AF770" s="38"/>
      <c r="AG770" s="38"/>
      <c r="AH770" s="38"/>
      <c r="AI770" s="38"/>
    </row>
    <row r="771" spans="1:35" ht="15.75" customHeight="1">
      <c r="A771" s="38"/>
      <c r="B771" s="38"/>
      <c r="C771" s="38"/>
      <c r="D771" s="80"/>
      <c r="E771" s="39"/>
      <c r="F771" s="38"/>
      <c r="G771" s="38"/>
      <c r="H771" s="39"/>
      <c r="I771" s="38"/>
      <c r="J771" s="38"/>
      <c r="K771" s="38"/>
      <c r="L771" s="38"/>
      <c r="M771" s="40"/>
      <c r="N771" s="38"/>
      <c r="O771" s="38"/>
      <c r="P771" s="38"/>
      <c r="Q771" s="38"/>
      <c r="R771" s="38"/>
      <c r="S771" s="38"/>
      <c r="T771" s="38"/>
      <c r="U771" s="38"/>
      <c r="V771" s="38"/>
      <c r="W771" s="38"/>
      <c r="X771" s="38"/>
      <c r="Y771" s="38"/>
      <c r="Z771" s="38"/>
      <c r="AA771" s="38"/>
      <c r="AB771" s="38"/>
      <c r="AC771" s="81"/>
      <c r="AD771" s="38"/>
      <c r="AE771" s="38"/>
      <c r="AF771" s="38"/>
      <c r="AG771" s="38"/>
      <c r="AH771" s="38"/>
      <c r="AI771" s="38"/>
    </row>
    <row r="772" spans="1:35" ht="15.75" customHeight="1">
      <c r="A772" s="38"/>
      <c r="B772" s="38"/>
      <c r="C772" s="38"/>
      <c r="D772" s="80"/>
      <c r="E772" s="39"/>
      <c r="F772" s="38"/>
      <c r="G772" s="38"/>
      <c r="H772" s="39"/>
      <c r="I772" s="38"/>
      <c r="J772" s="38"/>
      <c r="K772" s="38"/>
      <c r="L772" s="38"/>
      <c r="M772" s="40"/>
      <c r="N772" s="38"/>
      <c r="O772" s="38"/>
      <c r="P772" s="38"/>
      <c r="Q772" s="38"/>
      <c r="R772" s="38"/>
      <c r="S772" s="38"/>
      <c r="T772" s="38"/>
      <c r="U772" s="38"/>
      <c r="V772" s="38"/>
      <c r="W772" s="38"/>
      <c r="X772" s="38"/>
      <c r="Y772" s="38"/>
      <c r="Z772" s="38"/>
      <c r="AA772" s="38"/>
      <c r="AB772" s="38"/>
      <c r="AC772" s="81"/>
      <c r="AD772" s="38"/>
      <c r="AE772" s="38"/>
      <c r="AF772" s="38"/>
      <c r="AG772" s="38"/>
      <c r="AH772" s="38"/>
      <c r="AI772" s="38"/>
    </row>
    <row r="773" spans="1:35" ht="15.75" customHeight="1">
      <c r="A773" s="38"/>
      <c r="B773" s="38"/>
      <c r="C773" s="38"/>
      <c r="D773" s="80"/>
      <c r="E773" s="39"/>
      <c r="F773" s="38"/>
      <c r="G773" s="38"/>
      <c r="H773" s="39"/>
      <c r="I773" s="38"/>
      <c r="J773" s="38"/>
      <c r="K773" s="38"/>
      <c r="L773" s="38"/>
      <c r="M773" s="40"/>
      <c r="N773" s="38"/>
      <c r="O773" s="38"/>
      <c r="P773" s="38"/>
      <c r="Q773" s="38"/>
      <c r="R773" s="38"/>
      <c r="S773" s="38"/>
      <c r="T773" s="38"/>
      <c r="U773" s="38"/>
      <c r="V773" s="38"/>
      <c r="W773" s="38"/>
      <c r="X773" s="38"/>
      <c r="Y773" s="38"/>
      <c r="Z773" s="38"/>
      <c r="AA773" s="38"/>
      <c r="AB773" s="38"/>
      <c r="AC773" s="81"/>
      <c r="AD773" s="38"/>
      <c r="AE773" s="38"/>
      <c r="AF773" s="38"/>
      <c r="AG773" s="38"/>
      <c r="AH773" s="38"/>
      <c r="AI773" s="38"/>
    </row>
    <row r="774" spans="1:35" ht="15.75" customHeight="1">
      <c r="A774" s="38"/>
      <c r="B774" s="38"/>
      <c r="C774" s="38"/>
      <c r="D774" s="80"/>
      <c r="E774" s="39"/>
      <c r="F774" s="38"/>
      <c r="G774" s="38"/>
      <c r="H774" s="39"/>
      <c r="I774" s="38"/>
      <c r="J774" s="38"/>
      <c r="K774" s="38"/>
      <c r="L774" s="38"/>
      <c r="M774" s="40"/>
      <c r="N774" s="38"/>
      <c r="O774" s="38"/>
      <c r="P774" s="38"/>
      <c r="Q774" s="38"/>
      <c r="R774" s="38"/>
      <c r="S774" s="38"/>
      <c r="T774" s="38"/>
      <c r="U774" s="38"/>
      <c r="V774" s="38"/>
      <c r="W774" s="38"/>
      <c r="X774" s="38"/>
      <c r="Y774" s="38"/>
      <c r="Z774" s="38"/>
      <c r="AA774" s="38"/>
      <c r="AB774" s="38"/>
      <c r="AC774" s="81"/>
      <c r="AD774" s="38"/>
      <c r="AE774" s="38"/>
      <c r="AF774" s="38"/>
      <c r="AG774" s="38"/>
      <c r="AH774" s="38"/>
      <c r="AI774" s="38"/>
    </row>
    <row r="775" spans="1:35" ht="15.75" customHeight="1">
      <c r="A775" s="38"/>
      <c r="B775" s="38"/>
      <c r="C775" s="38"/>
      <c r="D775" s="80"/>
      <c r="E775" s="39"/>
      <c r="F775" s="38"/>
      <c r="G775" s="38"/>
      <c r="H775" s="39"/>
      <c r="I775" s="38"/>
      <c r="J775" s="38"/>
      <c r="K775" s="38"/>
      <c r="L775" s="38"/>
      <c r="M775" s="40"/>
      <c r="N775" s="38"/>
      <c r="O775" s="38"/>
      <c r="P775" s="38"/>
      <c r="Q775" s="38"/>
      <c r="R775" s="38"/>
      <c r="S775" s="38"/>
      <c r="T775" s="38"/>
      <c r="U775" s="38"/>
      <c r="V775" s="38"/>
      <c r="W775" s="38"/>
      <c r="X775" s="38"/>
      <c r="Y775" s="38"/>
      <c r="Z775" s="38"/>
      <c r="AA775" s="38"/>
      <c r="AB775" s="38"/>
      <c r="AC775" s="81"/>
      <c r="AD775" s="38"/>
      <c r="AE775" s="38"/>
      <c r="AF775" s="38"/>
      <c r="AG775" s="38"/>
      <c r="AH775" s="38"/>
      <c r="AI775" s="38"/>
    </row>
    <row r="776" spans="1:35" ht="15.75" customHeight="1">
      <c r="A776" s="38"/>
      <c r="B776" s="38"/>
      <c r="C776" s="38"/>
      <c r="D776" s="80"/>
      <c r="E776" s="39"/>
      <c r="F776" s="38"/>
      <c r="G776" s="38"/>
      <c r="H776" s="39"/>
      <c r="I776" s="38"/>
      <c r="J776" s="38"/>
      <c r="K776" s="38"/>
      <c r="L776" s="38"/>
      <c r="M776" s="40"/>
      <c r="N776" s="38"/>
      <c r="O776" s="38"/>
      <c r="P776" s="38"/>
      <c r="Q776" s="38"/>
      <c r="R776" s="38"/>
      <c r="S776" s="38"/>
      <c r="T776" s="38"/>
      <c r="U776" s="38"/>
      <c r="V776" s="38"/>
      <c r="W776" s="38"/>
      <c r="X776" s="38"/>
      <c r="Y776" s="38"/>
      <c r="Z776" s="38"/>
      <c r="AA776" s="38"/>
      <c r="AB776" s="38"/>
      <c r="AC776" s="81"/>
      <c r="AD776" s="38"/>
      <c r="AE776" s="38"/>
      <c r="AF776" s="38"/>
      <c r="AG776" s="38"/>
      <c r="AH776" s="38"/>
      <c r="AI776" s="38"/>
    </row>
    <row r="777" spans="1:35" ht="15.75" customHeight="1">
      <c r="A777" s="38"/>
      <c r="B777" s="38"/>
      <c r="C777" s="38"/>
      <c r="D777" s="80"/>
      <c r="E777" s="39"/>
      <c r="F777" s="38"/>
      <c r="G777" s="38"/>
      <c r="H777" s="39"/>
      <c r="I777" s="38"/>
      <c r="J777" s="38"/>
      <c r="K777" s="38"/>
      <c r="L777" s="38"/>
      <c r="M777" s="40"/>
      <c r="N777" s="38"/>
      <c r="O777" s="38"/>
      <c r="P777" s="38"/>
      <c r="Q777" s="38"/>
      <c r="R777" s="38"/>
      <c r="S777" s="38"/>
      <c r="T777" s="38"/>
      <c r="U777" s="38"/>
      <c r="V777" s="38"/>
      <c r="W777" s="38"/>
      <c r="X777" s="38"/>
      <c r="Y777" s="38"/>
      <c r="Z777" s="38"/>
      <c r="AA777" s="38"/>
      <c r="AB777" s="38"/>
      <c r="AC777" s="81"/>
      <c r="AD777" s="38"/>
      <c r="AE777" s="38"/>
      <c r="AF777" s="38"/>
      <c r="AG777" s="38"/>
      <c r="AH777" s="38"/>
      <c r="AI777" s="38"/>
    </row>
    <row r="778" spans="1:35" ht="15.75" customHeight="1">
      <c r="A778" s="38"/>
      <c r="B778" s="38"/>
      <c r="C778" s="38"/>
      <c r="D778" s="80"/>
      <c r="E778" s="39"/>
      <c r="F778" s="38"/>
      <c r="G778" s="38"/>
      <c r="H778" s="39"/>
      <c r="I778" s="38"/>
      <c r="J778" s="38"/>
      <c r="K778" s="38"/>
      <c r="L778" s="38"/>
      <c r="M778" s="40"/>
      <c r="N778" s="38"/>
      <c r="O778" s="38"/>
      <c r="P778" s="38"/>
      <c r="Q778" s="38"/>
      <c r="R778" s="38"/>
      <c r="S778" s="38"/>
      <c r="T778" s="38"/>
      <c r="U778" s="38"/>
      <c r="V778" s="38"/>
      <c r="W778" s="38"/>
      <c r="X778" s="38"/>
      <c r="Y778" s="38"/>
      <c r="Z778" s="38"/>
      <c r="AA778" s="38"/>
      <c r="AB778" s="38"/>
      <c r="AC778" s="81"/>
      <c r="AD778" s="38"/>
      <c r="AE778" s="38"/>
      <c r="AF778" s="38"/>
      <c r="AG778" s="38"/>
      <c r="AH778" s="38"/>
      <c r="AI778" s="38"/>
    </row>
    <row r="779" spans="1:35" ht="15.75" customHeight="1">
      <c r="A779" s="38"/>
      <c r="B779" s="38"/>
      <c r="C779" s="38"/>
      <c r="D779" s="80"/>
      <c r="E779" s="39"/>
      <c r="F779" s="38"/>
      <c r="G779" s="38"/>
      <c r="H779" s="39"/>
      <c r="I779" s="38"/>
      <c r="J779" s="38"/>
      <c r="K779" s="38"/>
      <c r="L779" s="38"/>
      <c r="M779" s="40"/>
      <c r="N779" s="38"/>
      <c r="O779" s="38"/>
      <c r="P779" s="38"/>
      <c r="Q779" s="38"/>
      <c r="R779" s="38"/>
      <c r="S779" s="38"/>
      <c r="T779" s="38"/>
      <c r="U779" s="38"/>
      <c r="V779" s="38"/>
      <c r="W779" s="38"/>
      <c r="X779" s="38"/>
      <c r="Y779" s="38"/>
      <c r="Z779" s="38"/>
      <c r="AA779" s="38"/>
      <c r="AB779" s="38"/>
      <c r="AC779" s="81"/>
      <c r="AD779" s="38"/>
      <c r="AE779" s="38"/>
      <c r="AF779" s="38"/>
      <c r="AG779" s="38"/>
      <c r="AH779" s="38"/>
      <c r="AI779" s="38"/>
    </row>
    <row r="780" spans="1:35" ht="15.75" customHeight="1">
      <c r="A780" s="38"/>
      <c r="B780" s="38"/>
      <c r="C780" s="38"/>
      <c r="D780" s="80"/>
      <c r="E780" s="39"/>
      <c r="F780" s="38"/>
      <c r="G780" s="38"/>
      <c r="H780" s="39"/>
      <c r="I780" s="38"/>
      <c r="J780" s="38"/>
      <c r="K780" s="38"/>
      <c r="L780" s="38"/>
      <c r="M780" s="40"/>
      <c r="N780" s="38"/>
      <c r="O780" s="38"/>
      <c r="P780" s="38"/>
      <c r="Q780" s="38"/>
      <c r="R780" s="38"/>
      <c r="S780" s="38"/>
      <c r="T780" s="38"/>
      <c r="U780" s="38"/>
      <c r="V780" s="38"/>
      <c r="W780" s="38"/>
      <c r="X780" s="38"/>
      <c r="Y780" s="38"/>
      <c r="Z780" s="38"/>
      <c r="AA780" s="38"/>
      <c r="AB780" s="38"/>
      <c r="AC780" s="81"/>
      <c r="AD780" s="38"/>
      <c r="AE780" s="38"/>
      <c r="AF780" s="38"/>
      <c r="AG780" s="38"/>
      <c r="AH780" s="38"/>
      <c r="AI780" s="38"/>
    </row>
    <row r="781" spans="1:35" ht="15.75" customHeight="1">
      <c r="A781" s="38"/>
      <c r="B781" s="38"/>
      <c r="C781" s="38"/>
      <c r="D781" s="80"/>
      <c r="E781" s="39"/>
      <c r="F781" s="38"/>
      <c r="G781" s="38"/>
      <c r="H781" s="39"/>
      <c r="I781" s="38"/>
      <c r="J781" s="38"/>
      <c r="K781" s="38"/>
      <c r="L781" s="38"/>
      <c r="M781" s="40"/>
      <c r="N781" s="38"/>
      <c r="O781" s="38"/>
      <c r="P781" s="38"/>
      <c r="Q781" s="38"/>
      <c r="R781" s="38"/>
      <c r="S781" s="38"/>
      <c r="T781" s="38"/>
      <c r="U781" s="38"/>
      <c r="V781" s="38"/>
      <c r="W781" s="38"/>
      <c r="X781" s="38"/>
      <c r="Y781" s="38"/>
      <c r="Z781" s="38"/>
      <c r="AA781" s="38"/>
      <c r="AB781" s="38"/>
      <c r="AC781" s="81"/>
      <c r="AD781" s="38"/>
      <c r="AE781" s="38"/>
      <c r="AF781" s="38"/>
      <c r="AG781" s="38"/>
      <c r="AH781" s="38"/>
      <c r="AI781" s="38"/>
    </row>
    <row r="782" spans="1:35" ht="15.75" customHeight="1">
      <c r="A782" s="38"/>
      <c r="B782" s="38"/>
      <c r="C782" s="38"/>
      <c r="D782" s="80"/>
      <c r="E782" s="39"/>
      <c r="F782" s="38"/>
      <c r="G782" s="38"/>
      <c r="H782" s="39"/>
      <c r="I782" s="38"/>
      <c r="J782" s="38"/>
      <c r="K782" s="38"/>
      <c r="L782" s="38"/>
      <c r="M782" s="40"/>
      <c r="N782" s="38"/>
      <c r="O782" s="38"/>
      <c r="P782" s="38"/>
      <c r="Q782" s="38"/>
      <c r="R782" s="38"/>
      <c r="S782" s="38"/>
      <c r="T782" s="38"/>
      <c r="U782" s="38"/>
      <c r="V782" s="38"/>
      <c r="W782" s="38"/>
      <c r="X782" s="38"/>
      <c r="Y782" s="38"/>
      <c r="Z782" s="38"/>
      <c r="AA782" s="38"/>
      <c r="AB782" s="38"/>
      <c r="AC782" s="81"/>
      <c r="AD782" s="38"/>
      <c r="AE782" s="38"/>
      <c r="AF782" s="38"/>
      <c r="AG782" s="38"/>
      <c r="AH782" s="38"/>
      <c r="AI782" s="38"/>
    </row>
    <row r="783" spans="1:35" ht="15.75" customHeight="1">
      <c r="A783" s="38"/>
      <c r="B783" s="38"/>
      <c r="C783" s="38"/>
      <c r="D783" s="80"/>
      <c r="E783" s="39"/>
      <c r="F783" s="38"/>
      <c r="G783" s="38"/>
      <c r="H783" s="39"/>
      <c r="I783" s="38"/>
      <c r="J783" s="38"/>
      <c r="K783" s="38"/>
      <c r="L783" s="38"/>
      <c r="M783" s="40"/>
      <c r="N783" s="38"/>
      <c r="O783" s="38"/>
      <c r="P783" s="38"/>
      <c r="Q783" s="38"/>
      <c r="R783" s="38"/>
      <c r="S783" s="38"/>
      <c r="T783" s="38"/>
      <c r="U783" s="38"/>
      <c r="V783" s="38"/>
      <c r="W783" s="38"/>
      <c r="X783" s="38"/>
      <c r="Y783" s="38"/>
      <c r="Z783" s="38"/>
      <c r="AA783" s="38"/>
      <c r="AB783" s="38"/>
      <c r="AC783" s="81"/>
      <c r="AD783" s="38"/>
      <c r="AE783" s="38"/>
      <c r="AF783" s="38"/>
      <c r="AG783" s="38"/>
      <c r="AH783" s="38"/>
      <c r="AI783" s="38"/>
    </row>
    <row r="784" spans="1:35" ht="15.75" customHeight="1">
      <c r="A784" s="38"/>
      <c r="B784" s="38"/>
      <c r="C784" s="38"/>
      <c r="D784" s="80"/>
      <c r="E784" s="39"/>
      <c r="F784" s="38"/>
      <c r="G784" s="38"/>
      <c r="H784" s="39"/>
      <c r="I784" s="38"/>
      <c r="J784" s="38"/>
      <c r="K784" s="38"/>
      <c r="L784" s="38"/>
      <c r="M784" s="40"/>
      <c r="N784" s="38"/>
      <c r="O784" s="38"/>
      <c r="P784" s="38"/>
      <c r="Q784" s="38"/>
      <c r="R784" s="38"/>
      <c r="S784" s="38"/>
      <c r="T784" s="38"/>
      <c r="U784" s="38"/>
      <c r="V784" s="38"/>
      <c r="W784" s="38"/>
      <c r="X784" s="38"/>
      <c r="Y784" s="38"/>
      <c r="Z784" s="38"/>
      <c r="AA784" s="38"/>
      <c r="AB784" s="38"/>
      <c r="AC784" s="81"/>
      <c r="AD784" s="38"/>
      <c r="AE784" s="38"/>
      <c r="AF784" s="38"/>
      <c r="AG784" s="38"/>
      <c r="AH784" s="38"/>
      <c r="AI784" s="38"/>
    </row>
    <row r="785" spans="1:35" ht="15.75" customHeight="1">
      <c r="A785" s="38"/>
      <c r="B785" s="38"/>
      <c r="C785" s="38"/>
      <c r="D785" s="80"/>
      <c r="E785" s="39"/>
      <c r="F785" s="38"/>
      <c r="G785" s="38"/>
      <c r="H785" s="39"/>
      <c r="I785" s="38"/>
      <c r="J785" s="38"/>
      <c r="K785" s="38"/>
      <c r="L785" s="38"/>
      <c r="M785" s="40"/>
      <c r="N785" s="38"/>
      <c r="O785" s="38"/>
      <c r="P785" s="38"/>
      <c r="Q785" s="38"/>
      <c r="R785" s="38"/>
      <c r="S785" s="38"/>
      <c r="T785" s="38"/>
      <c r="U785" s="38"/>
      <c r="V785" s="38"/>
      <c r="W785" s="38"/>
      <c r="X785" s="38"/>
      <c r="Y785" s="38"/>
      <c r="Z785" s="38"/>
      <c r="AA785" s="38"/>
      <c r="AB785" s="38"/>
      <c r="AC785" s="81"/>
      <c r="AD785" s="38"/>
      <c r="AE785" s="38"/>
      <c r="AF785" s="38"/>
      <c r="AG785" s="38"/>
      <c r="AH785" s="38"/>
      <c r="AI785" s="38"/>
    </row>
    <row r="786" spans="1:35" ht="15.75" customHeight="1">
      <c r="A786" s="38"/>
      <c r="B786" s="38"/>
      <c r="C786" s="38"/>
      <c r="D786" s="80"/>
      <c r="E786" s="39"/>
      <c r="F786" s="38"/>
      <c r="G786" s="38"/>
      <c r="H786" s="39"/>
      <c r="I786" s="38"/>
      <c r="J786" s="38"/>
      <c r="K786" s="38"/>
      <c r="L786" s="38"/>
      <c r="M786" s="40"/>
      <c r="N786" s="38"/>
      <c r="O786" s="38"/>
      <c r="P786" s="38"/>
      <c r="Q786" s="38"/>
      <c r="R786" s="38"/>
      <c r="S786" s="38"/>
      <c r="T786" s="38"/>
      <c r="U786" s="38"/>
      <c r="V786" s="38"/>
      <c r="W786" s="38"/>
      <c r="X786" s="38"/>
      <c r="Y786" s="38"/>
      <c r="Z786" s="38"/>
      <c r="AA786" s="38"/>
      <c r="AB786" s="38"/>
      <c r="AC786" s="81"/>
      <c r="AD786" s="38"/>
      <c r="AE786" s="38"/>
      <c r="AF786" s="38"/>
      <c r="AG786" s="38"/>
      <c r="AH786" s="38"/>
      <c r="AI786" s="38"/>
    </row>
    <row r="787" spans="1:35" ht="15.75" customHeight="1">
      <c r="A787" s="38"/>
      <c r="B787" s="38"/>
      <c r="C787" s="38"/>
      <c r="D787" s="80"/>
      <c r="E787" s="39"/>
      <c r="F787" s="38"/>
      <c r="G787" s="38"/>
      <c r="H787" s="39"/>
      <c r="I787" s="38"/>
      <c r="J787" s="38"/>
      <c r="K787" s="38"/>
      <c r="L787" s="38"/>
      <c r="M787" s="40"/>
      <c r="N787" s="38"/>
      <c r="O787" s="38"/>
      <c r="P787" s="38"/>
      <c r="Q787" s="38"/>
      <c r="R787" s="38"/>
      <c r="S787" s="38"/>
      <c r="T787" s="38"/>
      <c r="U787" s="38"/>
      <c r="V787" s="38"/>
      <c r="W787" s="38"/>
      <c r="X787" s="38"/>
      <c r="Y787" s="38"/>
      <c r="Z787" s="38"/>
      <c r="AA787" s="38"/>
      <c r="AB787" s="38"/>
      <c r="AC787" s="81"/>
      <c r="AD787" s="38"/>
      <c r="AE787" s="38"/>
      <c r="AF787" s="38"/>
      <c r="AG787" s="38"/>
      <c r="AH787" s="38"/>
      <c r="AI787" s="38"/>
    </row>
    <row r="788" spans="1:35" ht="15.75" customHeight="1">
      <c r="A788" s="38"/>
      <c r="B788" s="38"/>
      <c r="C788" s="38"/>
      <c r="D788" s="80"/>
      <c r="E788" s="39"/>
      <c r="F788" s="38"/>
      <c r="G788" s="38"/>
      <c r="H788" s="39"/>
      <c r="I788" s="38"/>
      <c r="J788" s="38"/>
      <c r="K788" s="38"/>
      <c r="L788" s="38"/>
      <c r="M788" s="40"/>
      <c r="N788" s="38"/>
      <c r="O788" s="38"/>
      <c r="P788" s="38"/>
      <c r="Q788" s="38"/>
      <c r="R788" s="38"/>
      <c r="S788" s="38"/>
      <c r="T788" s="38"/>
      <c r="U788" s="38"/>
      <c r="V788" s="38"/>
      <c r="W788" s="38"/>
      <c r="X788" s="38"/>
      <c r="Y788" s="38"/>
      <c r="Z788" s="38"/>
      <c r="AA788" s="38"/>
      <c r="AB788" s="38"/>
      <c r="AC788" s="81"/>
      <c r="AD788" s="38"/>
      <c r="AE788" s="38"/>
      <c r="AF788" s="38"/>
      <c r="AG788" s="38"/>
      <c r="AH788" s="38"/>
      <c r="AI788" s="38"/>
    </row>
    <row r="789" spans="1:35" ht="15.75" customHeight="1">
      <c r="A789" s="38"/>
      <c r="B789" s="38"/>
      <c r="C789" s="38"/>
      <c r="D789" s="80"/>
      <c r="E789" s="39"/>
      <c r="F789" s="38"/>
      <c r="G789" s="38"/>
      <c r="H789" s="39"/>
      <c r="I789" s="38"/>
      <c r="J789" s="38"/>
      <c r="K789" s="38"/>
      <c r="L789" s="38"/>
      <c r="M789" s="40"/>
      <c r="N789" s="38"/>
      <c r="O789" s="38"/>
      <c r="P789" s="38"/>
      <c r="Q789" s="38"/>
      <c r="R789" s="38"/>
      <c r="S789" s="38"/>
      <c r="T789" s="38"/>
      <c r="U789" s="38"/>
      <c r="V789" s="38"/>
      <c r="W789" s="38"/>
      <c r="X789" s="38"/>
      <c r="Y789" s="38"/>
      <c r="Z789" s="38"/>
      <c r="AA789" s="38"/>
      <c r="AB789" s="38"/>
      <c r="AC789" s="81"/>
      <c r="AD789" s="38"/>
      <c r="AE789" s="38"/>
      <c r="AF789" s="38"/>
      <c r="AG789" s="38"/>
      <c r="AH789" s="38"/>
      <c r="AI789" s="38"/>
    </row>
    <row r="790" spans="1:35" ht="15.75" customHeight="1">
      <c r="A790" s="38"/>
      <c r="B790" s="38"/>
      <c r="C790" s="38"/>
      <c r="D790" s="80"/>
      <c r="E790" s="39"/>
      <c r="F790" s="38"/>
      <c r="G790" s="38"/>
      <c r="H790" s="39"/>
      <c r="I790" s="38"/>
      <c r="J790" s="38"/>
      <c r="K790" s="38"/>
      <c r="L790" s="38"/>
      <c r="M790" s="40"/>
      <c r="N790" s="38"/>
      <c r="O790" s="38"/>
      <c r="P790" s="38"/>
      <c r="Q790" s="38"/>
      <c r="R790" s="38"/>
      <c r="S790" s="38"/>
      <c r="T790" s="38"/>
      <c r="U790" s="38"/>
      <c r="V790" s="38"/>
      <c r="W790" s="38"/>
      <c r="X790" s="38"/>
      <c r="Y790" s="38"/>
      <c r="Z790" s="38"/>
      <c r="AA790" s="38"/>
      <c r="AB790" s="38"/>
      <c r="AC790" s="81"/>
      <c r="AD790" s="38"/>
      <c r="AE790" s="38"/>
      <c r="AF790" s="38"/>
      <c r="AG790" s="38"/>
      <c r="AH790" s="38"/>
      <c r="AI790" s="38"/>
    </row>
    <row r="791" spans="1:35" ht="15.75" customHeight="1">
      <c r="A791" s="38"/>
      <c r="B791" s="38"/>
      <c r="C791" s="38"/>
      <c r="D791" s="80"/>
      <c r="E791" s="39"/>
      <c r="F791" s="38"/>
      <c r="G791" s="38"/>
      <c r="H791" s="39"/>
      <c r="I791" s="38"/>
      <c r="J791" s="38"/>
      <c r="K791" s="38"/>
      <c r="L791" s="38"/>
      <c r="M791" s="40"/>
      <c r="N791" s="38"/>
      <c r="O791" s="38"/>
      <c r="P791" s="38"/>
      <c r="Q791" s="38"/>
      <c r="R791" s="38"/>
      <c r="S791" s="38"/>
      <c r="T791" s="38"/>
      <c r="U791" s="38"/>
      <c r="V791" s="38"/>
      <c r="W791" s="38"/>
      <c r="X791" s="38"/>
      <c r="Y791" s="38"/>
      <c r="Z791" s="38"/>
      <c r="AA791" s="38"/>
      <c r="AB791" s="38"/>
      <c r="AC791" s="81"/>
      <c r="AD791" s="38"/>
      <c r="AE791" s="38"/>
      <c r="AF791" s="38"/>
      <c r="AG791" s="38"/>
      <c r="AH791" s="38"/>
      <c r="AI791" s="38"/>
    </row>
    <row r="792" spans="1:35" ht="15.75" customHeight="1">
      <c r="A792" s="38"/>
      <c r="B792" s="38"/>
      <c r="C792" s="38"/>
      <c r="D792" s="80"/>
      <c r="E792" s="39"/>
      <c r="F792" s="38"/>
      <c r="G792" s="38"/>
      <c r="H792" s="39"/>
      <c r="I792" s="38"/>
      <c r="J792" s="38"/>
      <c r="K792" s="38"/>
      <c r="L792" s="38"/>
      <c r="M792" s="40"/>
      <c r="N792" s="38"/>
      <c r="O792" s="38"/>
      <c r="P792" s="38"/>
      <c r="Q792" s="38"/>
      <c r="R792" s="38"/>
      <c r="S792" s="38"/>
      <c r="T792" s="38"/>
      <c r="U792" s="38"/>
      <c r="V792" s="38"/>
      <c r="W792" s="38"/>
      <c r="X792" s="38"/>
      <c r="Y792" s="38"/>
      <c r="Z792" s="38"/>
      <c r="AA792" s="38"/>
      <c r="AB792" s="38"/>
      <c r="AC792" s="81"/>
      <c r="AD792" s="38"/>
      <c r="AE792" s="38"/>
      <c r="AF792" s="38"/>
      <c r="AG792" s="38"/>
      <c r="AH792" s="38"/>
      <c r="AI792" s="38"/>
    </row>
    <row r="793" spans="1:35" ht="15.75" customHeight="1">
      <c r="A793" s="38"/>
      <c r="B793" s="38"/>
      <c r="C793" s="38"/>
      <c r="D793" s="80"/>
      <c r="E793" s="39"/>
      <c r="F793" s="38"/>
      <c r="G793" s="38"/>
      <c r="H793" s="39"/>
      <c r="I793" s="38"/>
      <c r="J793" s="38"/>
      <c r="K793" s="38"/>
      <c r="L793" s="38"/>
      <c r="M793" s="40"/>
      <c r="N793" s="38"/>
      <c r="O793" s="38"/>
      <c r="P793" s="38"/>
      <c r="Q793" s="38"/>
      <c r="R793" s="38"/>
      <c r="S793" s="38"/>
      <c r="T793" s="38"/>
      <c r="U793" s="38"/>
      <c r="V793" s="38"/>
      <c r="W793" s="38"/>
      <c r="X793" s="38"/>
      <c r="Y793" s="38"/>
      <c r="Z793" s="38"/>
      <c r="AA793" s="38"/>
      <c r="AB793" s="38"/>
      <c r="AC793" s="81"/>
      <c r="AD793" s="38"/>
      <c r="AE793" s="38"/>
      <c r="AF793" s="38"/>
      <c r="AG793" s="38"/>
      <c r="AH793" s="38"/>
      <c r="AI793" s="38"/>
    </row>
    <row r="794" spans="1:35" ht="15.75" customHeight="1">
      <c r="A794" s="38"/>
      <c r="B794" s="38"/>
      <c r="C794" s="38"/>
      <c r="D794" s="80"/>
      <c r="E794" s="39"/>
      <c r="F794" s="38"/>
      <c r="G794" s="38"/>
      <c r="H794" s="39"/>
      <c r="I794" s="38"/>
      <c r="J794" s="38"/>
      <c r="K794" s="38"/>
      <c r="L794" s="38"/>
      <c r="M794" s="40"/>
      <c r="N794" s="38"/>
      <c r="O794" s="38"/>
      <c r="P794" s="38"/>
      <c r="Q794" s="38"/>
      <c r="R794" s="38"/>
      <c r="S794" s="38"/>
      <c r="T794" s="38"/>
      <c r="U794" s="38"/>
      <c r="V794" s="38"/>
      <c r="W794" s="38"/>
      <c r="X794" s="38"/>
      <c r="Y794" s="38"/>
      <c r="Z794" s="38"/>
      <c r="AA794" s="38"/>
      <c r="AB794" s="38"/>
      <c r="AC794" s="81"/>
      <c r="AD794" s="38"/>
      <c r="AE794" s="38"/>
      <c r="AF794" s="38"/>
      <c r="AG794" s="38"/>
      <c r="AH794" s="38"/>
      <c r="AI794" s="38"/>
    </row>
    <row r="795" spans="1:35" ht="15.75" customHeight="1">
      <c r="A795" s="38"/>
      <c r="B795" s="38"/>
      <c r="C795" s="38"/>
      <c r="D795" s="80"/>
      <c r="E795" s="39"/>
      <c r="F795" s="38"/>
      <c r="G795" s="38"/>
      <c r="H795" s="39"/>
      <c r="I795" s="38"/>
      <c r="J795" s="38"/>
      <c r="K795" s="38"/>
      <c r="L795" s="38"/>
      <c r="M795" s="40"/>
      <c r="N795" s="38"/>
      <c r="O795" s="38"/>
      <c r="P795" s="38"/>
      <c r="Q795" s="38"/>
      <c r="R795" s="38"/>
      <c r="S795" s="38"/>
      <c r="T795" s="38"/>
      <c r="U795" s="38"/>
      <c r="V795" s="38"/>
      <c r="W795" s="38"/>
      <c r="X795" s="38"/>
      <c r="Y795" s="38"/>
      <c r="Z795" s="38"/>
      <c r="AA795" s="38"/>
      <c r="AB795" s="38"/>
      <c r="AC795" s="81"/>
      <c r="AD795" s="38"/>
      <c r="AE795" s="38"/>
      <c r="AF795" s="38"/>
      <c r="AG795" s="38"/>
      <c r="AH795" s="38"/>
      <c r="AI795" s="38"/>
    </row>
    <row r="796" spans="1:35" ht="15.75" customHeight="1">
      <c r="A796" s="38"/>
      <c r="B796" s="38"/>
      <c r="C796" s="38"/>
      <c r="D796" s="80"/>
      <c r="E796" s="39"/>
      <c r="F796" s="38"/>
      <c r="G796" s="38"/>
      <c r="H796" s="39"/>
      <c r="I796" s="38"/>
      <c r="J796" s="38"/>
      <c r="K796" s="38"/>
      <c r="L796" s="38"/>
      <c r="M796" s="40"/>
      <c r="N796" s="38"/>
      <c r="O796" s="38"/>
      <c r="P796" s="38"/>
      <c r="Q796" s="38"/>
      <c r="R796" s="38"/>
      <c r="S796" s="38"/>
      <c r="T796" s="38"/>
      <c r="U796" s="38"/>
      <c r="V796" s="38"/>
      <c r="W796" s="38"/>
      <c r="X796" s="38"/>
      <c r="Y796" s="38"/>
      <c r="Z796" s="38"/>
      <c r="AA796" s="38"/>
      <c r="AB796" s="38"/>
      <c r="AC796" s="81"/>
      <c r="AD796" s="38"/>
      <c r="AE796" s="38"/>
      <c r="AF796" s="38"/>
      <c r="AG796" s="38"/>
      <c r="AH796" s="38"/>
      <c r="AI796" s="38"/>
    </row>
    <row r="797" spans="1:35" ht="15.75" customHeight="1">
      <c r="A797" s="38"/>
      <c r="B797" s="38"/>
      <c r="C797" s="38"/>
      <c r="D797" s="80"/>
      <c r="E797" s="39"/>
      <c r="F797" s="38"/>
      <c r="G797" s="38"/>
      <c r="H797" s="39"/>
      <c r="I797" s="38"/>
      <c r="J797" s="38"/>
      <c r="K797" s="38"/>
      <c r="L797" s="38"/>
      <c r="M797" s="40"/>
      <c r="N797" s="38"/>
      <c r="O797" s="38"/>
      <c r="P797" s="38"/>
      <c r="Q797" s="38"/>
      <c r="R797" s="38"/>
      <c r="S797" s="38"/>
      <c r="T797" s="38"/>
      <c r="U797" s="38"/>
      <c r="V797" s="38"/>
      <c r="W797" s="38"/>
      <c r="X797" s="38"/>
      <c r="Y797" s="38"/>
      <c r="Z797" s="38"/>
      <c r="AA797" s="38"/>
      <c r="AB797" s="38"/>
      <c r="AC797" s="81"/>
      <c r="AD797" s="38"/>
      <c r="AE797" s="38"/>
      <c r="AF797" s="38"/>
      <c r="AG797" s="38"/>
      <c r="AH797" s="38"/>
      <c r="AI797" s="38"/>
    </row>
    <row r="798" spans="1:35" ht="15.75" customHeight="1">
      <c r="A798" s="38"/>
      <c r="B798" s="38"/>
      <c r="C798" s="38"/>
      <c r="D798" s="80"/>
      <c r="E798" s="39"/>
      <c r="F798" s="38"/>
      <c r="G798" s="38"/>
      <c r="H798" s="39"/>
      <c r="I798" s="38"/>
      <c r="J798" s="38"/>
      <c r="K798" s="38"/>
      <c r="L798" s="38"/>
      <c r="M798" s="40"/>
      <c r="N798" s="38"/>
      <c r="O798" s="38"/>
      <c r="P798" s="38"/>
      <c r="Q798" s="38"/>
      <c r="R798" s="38"/>
      <c r="S798" s="38"/>
      <c r="T798" s="38"/>
      <c r="U798" s="38"/>
      <c r="V798" s="38"/>
      <c r="W798" s="38"/>
      <c r="X798" s="38"/>
      <c r="Y798" s="38"/>
      <c r="Z798" s="38"/>
      <c r="AA798" s="38"/>
      <c r="AB798" s="38"/>
      <c r="AC798" s="81"/>
      <c r="AD798" s="38"/>
      <c r="AE798" s="38"/>
      <c r="AF798" s="38"/>
      <c r="AG798" s="38"/>
      <c r="AH798" s="38"/>
      <c r="AI798" s="38"/>
    </row>
    <row r="799" spans="1:35" ht="15.75" customHeight="1">
      <c r="A799" s="38"/>
      <c r="B799" s="38"/>
      <c r="C799" s="38"/>
      <c r="D799" s="80"/>
      <c r="E799" s="39"/>
      <c r="F799" s="38"/>
      <c r="G799" s="38"/>
      <c r="H799" s="39"/>
      <c r="I799" s="38"/>
      <c r="J799" s="38"/>
      <c r="K799" s="38"/>
      <c r="L799" s="38"/>
      <c r="M799" s="40"/>
      <c r="N799" s="38"/>
      <c r="O799" s="38"/>
      <c r="P799" s="38"/>
      <c r="Q799" s="38"/>
      <c r="R799" s="38"/>
      <c r="S799" s="38"/>
      <c r="T799" s="38"/>
      <c r="U799" s="38"/>
      <c r="V799" s="38"/>
      <c r="W799" s="38"/>
      <c r="X799" s="38"/>
      <c r="Y799" s="38"/>
      <c r="Z799" s="38"/>
      <c r="AA799" s="38"/>
      <c r="AB799" s="38"/>
      <c r="AC799" s="81"/>
      <c r="AD799" s="38"/>
      <c r="AE799" s="38"/>
      <c r="AF799" s="38"/>
      <c r="AG799" s="38"/>
      <c r="AH799" s="38"/>
      <c r="AI799" s="38"/>
    </row>
    <row r="800" spans="1:35" ht="15.75" customHeight="1">
      <c r="A800" s="38"/>
      <c r="B800" s="38"/>
      <c r="C800" s="38"/>
      <c r="D800" s="80"/>
      <c r="E800" s="39"/>
      <c r="F800" s="38"/>
      <c r="G800" s="38"/>
      <c r="H800" s="39"/>
      <c r="I800" s="38"/>
      <c r="J800" s="38"/>
      <c r="K800" s="38"/>
      <c r="L800" s="38"/>
      <c r="M800" s="40"/>
      <c r="N800" s="38"/>
      <c r="O800" s="38"/>
      <c r="P800" s="38"/>
      <c r="Q800" s="38"/>
      <c r="R800" s="38"/>
      <c r="S800" s="38"/>
      <c r="T800" s="38"/>
      <c r="U800" s="38"/>
      <c r="V800" s="38"/>
      <c r="W800" s="38"/>
      <c r="X800" s="38"/>
      <c r="Y800" s="38"/>
      <c r="Z800" s="38"/>
      <c r="AA800" s="38"/>
      <c r="AB800" s="38"/>
      <c r="AC800" s="81"/>
      <c r="AD800" s="38"/>
      <c r="AE800" s="38"/>
      <c r="AF800" s="38"/>
      <c r="AG800" s="38"/>
      <c r="AH800" s="38"/>
      <c r="AI800" s="38"/>
    </row>
    <row r="801" spans="1:35" ht="15.75" customHeight="1">
      <c r="A801" s="38"/>
      <c r="B801" s="38"/>
      <c r="C801" s="38"/>
      <c r="D801" s="80"/>
      <c r="E801" s="39"/>
      <c r="F801" s="38"/>
      <c r="G801" s="38"/>
      <c r="H801" s="39"/>
      <c r="I801" s="38"/>
      <c r="J801" s="38"/>
      <c r="K801" s="38"/>
      <c r="L801" s="38"/>
      <c r="M801" s="40"/>
      <c r="N801" s="38"/>
      <c r="O801" s="38"/>
      <c r="P801" s="38"/>
      <c r="Q801" s="38"/>
      <c r="R801" s="38"/>
      <c r="S801" s="38"/>
      <c r="T801" s="38"/>
      <c r="U801" s="38"/>
      <c r="V801" s="38"/>
      <c r="W801" s="38"/>
      <c r="X801" s="38"/>
      <c r="Y801" s="38"/>
      <c r="Z801" s="38"/>
      <c r="AA801" s="38"/>
      <c r="AB801" s="38"/>
      <c r="AC801" s="81"/>
      <c r="AD801" s="38"/>
      <c r="AE801" s="38"/>
      <c r="AF801" s="38"/>
      <c r="AG801" s="38"/>
      <c r="AH801" s="38"/>
      <c r="AI801" s="38"/>
    </row>
    <row r="802" spans="1:35" ht="15.75" customHeight="1">
      <c r="A802" s="38"/>
      <c r="B802" s="38"/>
      <c r="C802" s="38"/>
      <c r="D802" s="80"/>
      <c r="E802" s="39"/>
      <c r="F802" s="38"/>
      <c r="G802" s="38"/>
      <c r="H802" s="39"/>
      <c r="I802" s="38"/>
      <c r="J802" s="38"/>
      <c r="K802" s="38"/>
      <c r="L802" s="38"/>
      <c r="M802" s="40"/>
      <c r="N802" s="38"/>
      <c r="O802" s="38"/>
      <c r="P802" s="38"/>
      <c r="Q802" s="38"/>
      <c r="R802" s="38"/>
      <c r="S802" s="38"/>
      <c r="T802" s="38"/>
      <c r="U802" s="38"/>
      <c r="V802" s="38"/>
      <c r="W802" s="38"/>
      <c r="X802" s="38"/>
      <c r="Y802" s="38"/>
      <c r="Z802" s="38"/>
      <c r="AA802" s="38"/>
      <c r="AB802" s="38"/>
      <c r="AC802" s="81"/>
      <c r="AD802" s="38"/>
      <c r="AE802" s="38"/>
      <c r="AF802" s="38"/>
      <c r="AG802" s="38"/>
      <c r="AH802" s="38"/>
      <c r="AI802" s="38"/>
    </row>
    <row r="803" spans="1:35" ht="15.75" customHeight="1">
      <c r="A803" s="38"/>
      <c r="B803" s="38"/>
      <c r="C803" s="38"/>
      <c r="D803" s="80"/>
      <c r="E803" s="39"/>
      <c r="F803" s="38"/>
      <c r="G803" s="38"/>
      <c r="H803" s="39"/>
      <c r="I803" s="38"/>
      <c r="J803" s="38"/>
      <c r="K803" s="38"/>
      <c r="L803" s="38"/>
      <c r="M803" s="40"/>
      <c r="N803" s="38"/>
      <c r="O803" s="38"/>
      <c r="P803" s="38"/>
      <c r="Q803" s="38"/>
      <c r="R803" s="38"/>
      <c r="S803" s="38"/>
      <c r="T803" s="38"/>
      <c r="U803" s="38"/>
      <c r="V803" s="38"/>
      <c r="W803" s="38"/>
      <c r="X803" s="38"/>
      <c r="Y803" s="38"/>
      <c r="Z803" s="38"/>
      <c r="AA803" s="38"/>
      <c r="AB803" s="38"/>
      <c r="AC803" s="81"/>
      <c r="AD803" s="38"/>
      <c r="AE803" s="38"/>
      <c r="AF803" s="38"/>
      <c r="AG803" s="38"/>
      <c r="AH803" s="38"/>
      <c r="AI803" s="38"/>
    </row>
    <row r="804" spans="1:35" ht="15.75" customHeight="1">
      <c r="A804" s="38"/>
      <c r="B804" s="38"/>
      <c r="C804" s="38"/>
      <c r="D804" s="80"/>
      <c r="E804" s="39"/>
      <c r="F804" s="38"/>
      <c r="G804" s="38"/>
      <c r="H804" s="39"/>
      <c r="I804" s="38"/>
      <c r="J804" s="38"/>
      <c r="K804" s="38"/>
      <c r="L804" s="38"/>
      <c r="M804" s="40"/>
      <c r="N804" s="38"/>
      <c r="O804" s="38"/>
      <c r="P804" s="38"/>
      <c r="Q804" s="38"/>
      <c r="R804" s="38"/>
      <c r="S804" s="38"/>
      <c r="T804" s="38"/>
      <c r="U804" s="38"/>
      <c r="V804" s="38"/>
      <c r="W804" s="38"/>
      <c r="X804" s="38"/>
      <c r="Y804" s="38"/>
      <c r="Z804" s="38"/>
      <c r="AA804" s="38"/>
      <c r="AB804" s="38"/>
      <c r="AC804" s="81"/>
      <c r="AD804" s="38"/>
      <c r="AE804" s="38"/>
      <c r="AF804" s="38"/>
      <c r="AG804" s="38"/>
      <c r="AH804" s="38"/>
      <c r="AI804" s="38"/>
    </row>
    <row r="805" spans="1:35" ht="15.75" customHeight="1">
      <c r="A805" s="38"/>
      <c r="B805" s="38"/>
      <c r="C805" s="38"/>
      <c r="D805" s="80"/>
      <c r="E805" s="39"/>
      <c r="F805" s="38"/>
      <c r="G805" s="38"/>
      <c r="H805" s="39"/>
      <c r="I805" s="38"/>
      <c r="J805" s="38"/>
      <c r="K805" s="38"/>
      <c r="L805" s="38"/>
      <c r="M805" s="40"/>
      <c r="N805" s="38"/>
      <c r="O805" s="38"/>
      <c r="P805" s="38"/>
      <c r="Q805" s="38"/>
      <c r="R805" s="38"/>
      <c r="S805" s="38"/>
      <c r="T805" s="38"/>
      <c r="U805" s="38"/>
      <c r="V805" s="38"/>
      <c r="W805" s="38"/>
      <c r="X805" s="38"/>
      <c r="Y805" s="38"/>
      <c r="Z805" s="38"/>
      <c r="AA805" s="38"/>
      <c r="AB805" s="38"/>
      <c r="AC805" s="81"/>
      <c r="AD805" s="38"/>
      <c r="AE805" s="38"/>
      <c r="AF805" s="38"/>
      <c r="AG805" s="38"/>
      <c r="AH805" s="38"/>
      <c r="AI805" s="38"/>
    </row>
    <row r="806" spans="1:35" ht="15.75" customHeight="1">
      <c r="A806" s="38"/>
      <c r="B806" s="38"/>
      <c r="C806" s="38"/>
      <c r="D806" s="80"/>
      <c r="E806" s="39"/>
      <c r="F806" s="38"/>
      <c r="G806" s="38"/>
      <c r="H806" s="39"/>
      <c r="I806" s="38"/>
      <c r="J806" s="38"/>
      <c r="K806" s="38"/>
      <c r="L806" s="38"/>
      <c r="M806" s="40"/>
      <c r="N806" s="38"/>
      <c r="O806" s="38"/>
      <c r="P806" s="38"/>
      <c r="Q806" s="38"/>
      <c r="R806" s="38"/>
      <c r="S806" s="38"/>
      <c r="T806" s="38"/>
      <c r="U806" s="38"/>
      <c r="V806" s="38"/>
      <c r="W806" s="38"/>
      <c r="X806" s="38"/>
      <c r="Y806" s="38"/>
      <c r="Z806" s="38"/>
      <c r="AA806" s="38"/>
      <c r="AB806" s="38"/>
      <c r="AC806" s="81"/>
      <c r="AD806" s="38"/>
      <c r="AE806" s="38"/>
      <c r="AF806" s="38"/>
      <c r="AG806" s="38"/>
      <c r="AH806" s="38"/>
      <c r="AI806" s="38"/>
    </row>
    <row r="807" spans="1:35" ht="15.75" customHeight="1">
      <c r="A807" s="38"/>
      <c r="B807" s="38"/>
      <c r="C807" s="38"/>
      <c r="D807" s="80"/>
      <c r="E807" s="39"/>
      <c r="F807" s="38"/>
      <c r="G807" s="38"/>
      <c r="H807" s="39"/>
      <c r="I807" s="38"/>
      <c r="J807" s="38"/>
      <c r="K807" s="38"/>
      <c r="L807" s="38"/>
      <c r="M807" s="40"/>
      <c r="N807" s="38"/>
      <c r="O807" s="38"/>
      <c r="P807" s="38"/>
      <c r="Q807" s="38"/>
      <c r="R807" s="38"/>
      <c r="S807" s="38"/>
      <c r="T807" s="38"/>
      <c r="U807" s="38"/>
      <c r="V807" s="38"/>
      <c r="W807" s="38"/>
      <c r="X807" s="38"/>
      <c r="Y807" s="38"/>
      <c r="Z807" s="38"/>
      <c r="AA807" s="38"/>
      <c r="AB807" s="38"/>
      <c r="AC807" s="81"/>
      <c r="AD807" s="38"/>
      <c r="AE807" s="38"/>
      <c r="AF807" s="38"/>
      <c r="AG807" s="38"/>
      <c r="AH807" s="38"/>
      <c r="AI807" s="38"/>
    </row>
    <row r="808" spans="1:35" ht="15.75" customHeight="1">
      <c r="A808" s="38"/>
      <c r="B808" s="38"/>
      <c r="C808" s="38"/>
      <c r="D808" s="80"/>
      <c r="E808" s="39"/>
      <c r="F808" s="38"/>
      <c r="G808" s="38"/>
      <c r="H808" s="39"/>
      <c r="I808" s="38"/>
      <c r="J808" s="38"/>
      <c r="K808" s="38"/>
      <c r="L808" s="38"/>
      <c r="M808" s="40"/>
      <c r="N808" s="38"/>
      <c r="O808" s="38"/>
      <c r="P808" s="38"/>
      <c r="Q808" s="38"/>
      <c r="R808" s="38"/>
      <c r="S808" s="38"/>
      <c r="T808" s="38"/>
      <c r="U808" s="38"/>
      <c r="V808" s="38"/>
      <c r="W808" s="38"/>
      <c r="X808" s="38"/>
      <c r="Y808" s="38"/>
      <c r="Z808" s="38"/>
      <c r="AA808" s="38"/>
      <c r="AB808" s="38"/>
      <c r="AC808" s="81"/>
      <c r="AD808" s="38"/>
      <c r="AE808" s="38"/>
      <c r="AF808" s="38"/>
      <c r="AG808" s="38"/>
      <c r="AH808" s="38"/>
      <c r="AI808" s="38"/>
    </row>
    <row r="809" spans="1:35" ht="15.75" customHeight="1">
      <c r="A809" s="38"/>
      <c r="B809" s="38"/>
      <c r="C809" s="38"/>
      <c r="D809" s="80"/>
      <c r="E809" s="39"/>
      <c r="F809" s="38"/>
      <c r="G809" s="38"/>
      <c r="H809" s="39"/>
      <c r="I809" s="38"/>
      <c r="J809" s="38"/>
      <c r="K809" s="38"/>
      <c r="L809" s="38"/>
      <c r="M809" s="40"/>
      <c r="N809" s="38"/>
      <c r="O809" s="38"/>
      <c r="P809" s="38"/>
      <c r="Q809" s="38"/>
      <c r="R809" s="38"/>
      <c r="S809" s="38"/>
      <c r="T809" s="38"/>
      <c r="U809" s="38"/>
      <c r="V809" s="38"/>
      <c r="W809" s="38"/>
      <c r="X809" s="38"/>
      <c r="Y809" s="38"/>
      <c r="Z809" s="38"/>
      <c r="AA809" s="38"/>
      <c r="AB809" s="38"/>
      <c r="AC809" s="81"/>
      <c r="AD809" s="38"/>
      <c r="AE809" s="38"/>
      <c r="AF809" s="38"/>
      <c r="AG809" s="38"/>
      <c r="AH809" s="38"/>
      <c r="AI809" s="38"/>
    </row>
    <row r="810" spans="1:35" ht="15.75" customHeight="1">
      <c r="A810" s="38"/>
      <c r="B810" s="38"/>
      <c r="C810" s="38"/>
      <c r="D810" s="80"/>
      <c r="E810" s="39"/>
      <c r="F810" s="38"/>
      <c r="G810" s="38"/>
      <c r="H810" s="39"/>
      <c r="I810" s="38"/>
      <c r="J810" s="38"/>
      <c r="K810" s="38"/>
      <c r="L810" s="38"/>
      <c r="M810" s="40"/>
      <c r="N810" s="38"/>
      <c r="O810" s="38"/>
      <c r="P810" s="38"/>
      <c r="Q810" s="38"/>
      <c r="R810" s="38"/>
      <c r="S810" s="38"/>
      <c r="T810" s="38"/>
      <c r="U810" s="38"/>
      <c r="V810" s="38"/>
      <c r="W810" s="38"/>
      <c r="X810" s="38"/>
      <c r="Y810" s="38"/>
      <c r="Z810" s="38"/>
      <c r="AA810" s="38"/>
      <c r="AB810" s="38"/>
      <c r="AC810" s="81"/>
      <c r="AD810" s="38"/>
      <c r="AE810" s="38"/>
      <c r="AF810" s="38"/>
      <c r="AG810" s="38"/>
      <c r="AH810" s="38"/>
      <c r="AI810" s="38"/>
    </row>
    <row r="811" spans="1:35" ht="15.75" customHeight="1">
      <c r="A811" s="38"/>
      <c r="B811" s="38"/>
      <c r="C811" s="38"/>
      <c r="D811" s="80"/>
      <c r="E811" s="39"/>
      <c r="F811" s="38"/>
      <c r="G811" s="38"/>
      <c r="H811" s="39"/>
      <c r="I811" s="38"/>
      <c r="J811" s="38"/>
      <c r="K811" s="38"/>
      <c r="L811" s="38"/>
      <c r="M811" s="40"/>
      <c r="N811" s="38"/>
      <c r="O811" s="38"/>
      <c r="P811" s="38"/>
      <c r="Q811" s="38"/>
      <c r="R811" s="38"/>
      <c r="S811" s="38"/>
      <c r="T811" s="38"/>
      <c r="U811" s="38"/>
      <c r="V811" s="38"/>
      <c r="W811" s="38"/>
      <c r="X811" s="38"/>
      <c r="Y811" s="38"/>
      <c r="Z811" s="38"/>
      <c r="AA811" s="38"/>
      <c r="AB811" s="38"/>
      <c r="AC811" s="81"/>
      <c r="AD811" s="38"/>
      <c r="AE811" s="38"/>
      <c r="AF811" s="38"/>
      <c r="AG811" s="38"/>
      <c r="AH811" s="38"/>
      <c r="AI811" s="38"/>
    </row>
    <row r="812" spans="1:35" ht="15.75" customHeight="1">
      <c r="A812" s="38"/>
      <c r="B812" s="38"/>
      <c r="C812" s="38"/>
      <c r="D812" s="80"/>
      <c r="E812" s="39"/>
      <c r="F812" s="38"/>
      <c r="G812" s="38"/>
      <c r="H812" s="39"/>
      <c r="I812" s="38"/>
      <c r="J812" s="38"/>
      <c r="K812" s="38"/>
      <c r="L812" s="38"/>
      <c r="M812" s="40"/>
      <c r="N812" s="38"/>
      <c r="O812" s="38"/>
      <c r="P812" s="38"/>
      <c r="Q812" s="38"/>
      <c r="R812" s="38"/>
      <c r="S812" s="38"/>
      <c r="T812" s="38"/>
      <c r="U812" s="38"/>
      <c r="V812" s="38"/>
      <c r="W812" s="38"/>
      <c r="X812" s="38"/>
      <c r="Y812" s="38"/>
      <c r="Z812" s="38"/>
      <c r="AA812" s="38"/>
      <c r="AB812" s="38"/>
      <c r="AC812" s="81"/>
      <c r="AD812" s="38"/>
      <c r="AE812" s="38"/>
      <c r="AF812" s="38"/>
      <c r="AG812" s="38"/>
      <c r="AH812" s="38"/>
      <c r="AI812" s="38"/>
    </row>
    <row r="813" spans="1:35" ht="15.75" customHeight="1">
      <c r="A813" s="38"/>
      <c r="B813" s="38"/>
      <c r="C813" s="38"/>
      <c r="D813" s="80"/>
      <c r="E813" s="39"/>
      <c r="F813" s="38"/>
      <c r="G813" s="38"/>
      <c r="H813" s="39"/>
      <c r="I813" s="38"/>
      <c r="J813" s="38"/>
      <c r="K813" s="38"/>
      <c r="L813" s="38"/>
      <c r="M813" s="40"/>
      <c r="N813" s="38"/>
      <c r="O813" s="38"/>
      <c r="P813" s="38"/>
      <c r="Q813" s="38"/>
      <c r="R813" s="38"/>
      <c r="S813" s="38"/>
      <c r="T813" s="38"/>
      <c r="U813" s="38"/>
      <c r="V813" s="38"/>
      <c r="W813" s="38"/>
      <c r="X813" s="38"/>
      <c r="Y813" s="38"/>
      <c r="Z813" s="38"/>
      <c r="AA813" s="38"/>
      <c r="AB813" s="38"/>
      <c r="AC813" s="81"/>
      <c r="AD813" s="38"/>
      <c r="AE813" s="38"/>
      <c r="AF813" s="38"/>
      <c r="AG813" s="38"/>
      <c r="AH813" s="38"/>
      <c r="AI813" s="38"/>
    </row>
    <row r="814" spans="1:35" ht="15.75" customHeight="1">
      <c r="A814" s="38"/>
      <c r="B814" s="38"/>
      <c r="C814" s="38"/>
      <c r="D814" s="80"/>
      <c r="E814" s="39"/>
      <c r="F814" s="38"/>
      <c r="G814" s="38"/>
      <c r="H814" s="39"/>
      <c r="I814" s="38"/>
      <c r="J814" s="38"/>
      <c r="K814" s="38"/>
      <c r="L814" s="38"/>
      <c r="M814" s="40"/>
      <c r="N814" s="38"/>
      <c r="O814" s="38"/>
      <c r="P814" s="38"/>
      <c r="Q814" s="38"/>
      <c r="R814" s="38"/>
      <c r="S814" s="38"/>
      <c r="T814" s="38"/>
      <c r="U814" s="38"/>
      <c r="V814" s="38"/>
      <c r="W814" s="38"/>
      <c r="X814" s="38"/>
      <c r="Y814" s="38"/>
      <c r="Z814" s="38"/>
      <c r="AA814" s="38"/>
      <c r="AB814" s="38"/>
      <c r="AC814" s="81"/>
      <c r="AD814" s="38"/>
      <c r="AE814" s="38"/>
      <c r="AF814" s="38"/>
      <c r="AG814" s="38"/>
      <c r="AH814" s="38"/>
      <c r="AI814" s="38"/>
    </row>
    <row r="815" spans="1:35" ht="15.75" customHeight="1">
      <c r="A815" s="38"/>
      <c r="B815" s="38"/>
      <c r="C815" s="38"/>
      <c r="D815" s="80"/>
      <c r="E815" s="39"/>
      <c r="F815" s="38"/>
      <c r="G815" s="38"/>
      <c r="H815" s="39"/>
      <c r="I815" s="38"/>
      <c r="J815" s="38"/>
      <c r="K815" s="38"/>
      <c r="L815" s="38"/>
      <c r="M815" s="40"/>
      <c r="N815" s="38"/>
      <c r="O815" s="38"/>
      <c r="P815" s="38"/>
      <c r="Q815" s="38"/>
      <c r="R815" s="38"/>
      <c r="S815" s="38"/>
      <c r="T815" s="38"/>
      <c r="U815" s="38"/>
      <c r="V815" s="38"/>
      <c r="W815" s="38"/>
      <c r="X815" s="38"/>
      <c r="Y815" s="38"/>
      <c r="Z815" s="38"/>
      <c r="AA815" s="38"/>
      <c r="AB815" s="38"/>
      <c r="AC815" s="81"/>
      <c r="AD815" s="38"/>
      <c r="AE815" s="38"/>
      <c r="AF815" s="38"/>
      <c r="AG815" s="38"/>
      <c r="AH815" s="38"/>
      <c r="AI815" s="38"/>
    </row>
    <row r="816" spans="1:35" ht="15.75" customHeight="1">
      <c r="A816" s="38"/>
      <c r="B816" s="38"/>
      <c r="C816" s="38"/>
      <c r="D816" s="80"/>
      <c r="E816" s="39"/>
      <c r="F816" s="38"/>
      <c r="G816" s="38"/>
      <c r="H816" s="39"/>
      <c r="I816" s="38"/>
      <c r="J816" s="38"/>
      <c r="K816" s="38"/>
      <c r="L816" s="38"/>
      <c r="M816" s="40"/>
      <c r="N816" s="38"/>
      <c r="O816" s="38"/>
      <c r="P816" s="38"/>
      <c r="Q816" s="38"/>
      <c r="R816" s="38"/>
      <c r="S816" s="38"/>
      <c r="T816" s="38"/>
      <c r="U816" s="38"/>
      <c r="V816" s="38"/>
      <c r="W816" s="38"/>
      <c r="X816" s="38"/>
      <c r="Y816" s="38"/>
      <c r="Z816" s="38"/>
      <c r="AA816" s="38"/>
      <c r="AB816" s="38"/>
      <c r="AC816" s="81"/>
      <c r="AD816" s="38"/>
      <c r="AE816" s="38"/>
      <c r="AF816" s="38"/>
      <c r="AG816" s="38"/>
      <c r="AH816" s="38"/>
      <c r="AI816" s="38"/>
    </row>
    <row r="817" spans="1:35" ht="15.75" customHeight="1">
      <c r="A817" s="38"/>
      <c r="B817" s="38"/>
      <c r="C817" s="38"/>
      <c r="D817" s="80"/>
      <c r="E817" s="39"/>
      <c r="F817" s="38"/>
      <c r="G817" s="38"/>
      <c r="H817" s="39"/>
      <c r="I817" s="38"/>
      <c r="J817" s="38"/>
      <c r="K817" s="38"/>
      <c r="L817" s="38"/>
      <c r="M817" s="40"/>
      <c r="N817" s="38"/>
      <c r="O817" s="38"/>
      <c r="P817" s="38"/>
      <c r="Q817" s="38"/>
      <c r="R817" s="38"/>
      <c r="S817" s="38"/>
      <c r="T817" s="38"/>
      <c r="U817" s="38"/>
      <c r="V817" s="38"/>
      <c r="W817" s="38"/>
      <c r="X817" s="38"/>
      <c r="Y817" s="38"/>
      <c r="Z817" s="38"/>
      <c r="AA817" s="38"/>
      <c r="AB817" s="38"/>
      <c r="AC817" s="81"/>
      <c r="AD817" s="38"/>
      <c r="AE817" s="38"/>
      <c r="AF817" s="38"/>
      <c r="AG817" s="38"/>
      <c r="AH817" s="38"/>
      <c r="AI817" s="38"/>
    </row>
    <row r="818" spans="1:35" ht="15.75" customHeight="1">
      <c r="A818" s="38"/>
      <c r="B818" s="38"/>
      <c r="C818" s="38"/>
      <c r="D818" s="80"/>
      <c r="E818" s="39"/>
      <c r="F818" s="38"/>
      <c r="G818" s="38"/>
      <c r="H818" s="39"/>
      <c r="I818" s="38"/>
      <c r="J818" s="38"/>
      <c r="K818" s="38"/>
      <c r="L818" s="38"/>
      <c r="M818" s="40"/>
      <c r="N818" s="38"/>
      <c r="O818" s="38"/>
      <c r="P818" s="38"/>
      <c r="Q818" s="38"/>
      <c r="R818" s="38"/>
      <c r="S818" s="38"/>
      <c r="T818" s="38"/>
      <c r="U818" s="38"/>
      <c r="V818" s="38"/>
      <c r="W818" s="38"/>
      <c r="X818" s="38"/>
      <c r="Y818" s="38"/>
      <c r="Z818" s="38"/>
      <c r="AA818" s="38"/>
      <c r="AB818" s="38"/>
      <c r="AC818" s="81"/>
      <c r="AD818" s="38"/>
      <c r="AE818" s="38"/>
      <c r="AF818" s="38"/>
      <c r="AG818" s="38"/>
      <c r="AH818" s="38"/>
      <c r="AI818" s="38"/>
    </row>
    <row r="819" spans="1:35" ht="15.75" customHeight="1">
      <c r="A819" s="38"/>
      <c r="B819" s="38"/>
      <c r="C819" s="38"/>
      <c r="D819" s="80"/>
      <c r="E819" s="39"/>
      <c r="F819" s="38"/>
      <c r="G819" s="38"/>
      <c r="H819" s="39"/>
      <c r="I819" s="38"/>
      <c r="J819" s="38"/>
      <c r="K819" s="38"/>
      <c r="L819" s="38"/>
      <c r="M819" s="40"/>
      <c r="N819" s="38"/>
      <c r="O819" s="38"/>
      <c r="P819" s="38"/>
      <c r="Q819" s="38"/>
      <c r="R819" s="38"/>
      <c r="S819" s="38"/>
      <c r="T819" s="38"/>
      <c r="U819" s="38"/>
      <c r="V819" s="38"/>
      <c r="W819" s="38"/>
      <c r="X819" s="38"/>
      <c r="Y819" s="38"/>
      <c r="Z819" s="38"/>
      <c r="AA819" s="38"/>
      <c r="AB819" s="38"/>
      <c r="AC819" s="81"/>
      <c r="AD819" s="38"/>
      <c r="AE819" s="38"/>
      <c r="AF819" s="38"/>
      <c r="AG819" s="38"/>
      <c r="AH819" s="38"/>
      <c r="AI819" s="38"/>
    </row>
    <row r="820" spans="1:35" ht="15.75" customHeight="1">
      <c r="A820" s="38"/>
      <c r="B820" s="38"/>
      <c r="C820" s="38"/>
      <c r="D820" s="80"/>
      <c r="E820" s="39"/>
      <c r="F820" s="38"/>
      <c r="G820" s="38"/>
      <c r="H820" s="39"/>
      <c r="I820" s="38"/>
      <c r="J820" s="38"/>
      <c r="K820" s="38"/>
      <c r="L820" s="38"/>
      <c r="M820" s="40"/>
      <c r="N820" s="38"/>
      <c r="O820" s="38"/>
      <c r="P820" s="38"/>
      <c r="Q820" s="38"/>
      <c r="R820" s="38"/>
      <c r="S820" s="38"/>
      <c r="T820" s="38"/>
      <c r="U820" s="38"/>
      <c r="V820" s="38"/>
      <c r="W820" s="38"/>
      <c r="X820" s="38"/>
      <c r="Y820" s="38"/>
      <c r="Z820" s="38"/>
      <c r="AA820" s="38"/>
      <c r="AB820" s="38"/>
      <c r="AC820" s="81"/>
      <c r="AD820" s="38"/>
      <c r="AE820" s="38"/>
      <c r="AF820" s="38"/>
      <c r="AG820" s="38"/>
      <c r="AH820" s="38"/>
      <c r="AI820" s="38"/>
    </row>
    <row r="821" spans="1:35" ht="15.75" customHeight="1">
      <c r="A821" s="38"/>
      <c r="B821" s="38"/>
      <c r="C821" s="38"/>
      <c r="D821" s="80"/>
      <c r="E821" s="39"/>
      <c r="F821" s="38"/>
      <c r="G821" s="38"/>
      <c r="H821" s="39"/>
      <c r="I821" s="38"/>
      <c r="J821" s="38"/>
      <c r="K821" s="38"/>
      <c r="L821" s="38"/>
      <c r="M821" s="40"/>
      <c r="N821" s="38"/>
      <c r="O821" s="38"/>
      <c r="P821" s="38"/>
      <c r="Q821" s="38"/>
      <c r="R821" s="38"/>
      <c r="S821" s="38"/>
      <c r="T821" s="38"/>
      <c r="U821" s="38"/>
      <c r="V821" s="38"/>
      <c r="W821" s="38"/>
      <c r="X821" s="38"/>
      <c r="Y821" s="38"/>
      <c r="Z821" s="38"/>
      <c r="AA821" s="38"/>
      <c r="AB821" s="38"/>
      <c r="AC821" s="81"/>
      <c r="AD821" s="38"/>
      <c r="AE821" s="38"/>
      <c r="AF821" s="38"/>
      <c r="AG821" s="38"/>
      <c r="AH821" s="38"/>
      <c r="AI821" s="38"/>
    </row>
    <row r="822" spans="1:35" ht="15.75" customHeight="1">
      <c r="A822" s="38"/>
      <c r="B822" s="38"/>
      <c r="C822" s="38"/>
      <c r="D822" s="80"/>
      <c r="E822" s="39"/>
      <c r="F822" s="38"/>
      <c r="G822" s="38"/>
      <c r="H822" s="39"/>
      <c r="I822" s="38"/>
      <c r="J822" s="38"/>
      <c r="K822" s="38"/>
      <c r="L822" s="38"/>
      <c r="M822" s="40"/>
      <c r="N822" s="38"/>
      <c r="O822" s="38"/>
      <c r="P822" s="38"/>
      <c r="Q822" s="38"/>
      <c r="R822" s="38"/>
      <c r="S822" s="38"/>
      <c r="T822" s="38"/>
      <c r="U822" s="38"/>
      <c r="V822" s="38"/>
      <c r="W822" s="38"/>
      <c r="X822" s="38"/>
      <c r="Y822" s="38"/>
      <c r="Z822" s="38"/>
      <c r="AA822" s="38"/>
      <c r="AB822" s="38"/>
      <c r="AC822" s="81"/>
      <c r="AD822" s="38"/>
      <c r="AE822" s="38"/>
      <c r="AF822" s="38"/>
      <c r="AG822" s="38"/>
      <c r="AH822" s="38"/>
      <c r="AI822" s="38"/>
    </row>
    <row r="823" spans="1:35" ht="15.75" customHeight="1">
      <c r="A823" s="38"/>
      <c r="B823" s="38"/>
      <c r="C823" s="38"/>
      <c r="D823" s="80"/>
      <c r="E823" s="39"/>
      <c r="F823" s="38"/>
      <c r="G823" s="38"/>
      <c r="H823" s="39"/>
      <c r="I823" s="38"/>
      <c r="J823" s="38"/>
      <c r="K823" s="38"/>
      <c r="L823" s="38"/>
      <c r="M823" s="40"/>
      <c r="N823" s="38"/>
      <c r="O823" s="38"/>
      <c r="P823" s="38"/>
      <c r="Q823" s="38"/>
      <c r="R823" s="38"/>
      <c r="S823" s="38"/>
      <c r="T823" s="38"/>
      <c r="U823" s="38"/>
      <c r="V823" s="38"/>
      <c r="W823" s="38"/>
      <c r="X823" s="38"/>
      <c r="Y823" s="38"/>
      <c r="Z823" s="38"/>
      <c r="AA823" s="38"/>
      <c r="AB823" s="38"/>
      <c r="AC823" s="81"/>
      <c r="AD823" s="38"/>
      <c r="AE823" s="38"/>
      <c r="AF823" s="38"/>
      <c r="AG823" s="38"/>
      <c r="AH823" s="38"/>
      <c r="AI823" s="38"/>
    </row>
    <row r="824" spans="1:35" ht="15.75" customHeight="1">
      <c r="A824" s="38"/>
      <c r="B824" s="38"/>
      <c r="C824" s="38"/>
      <c r="D824" s="80"/>
      <c r="E824" s="39"/>
      <c r="F824" s="38"/>
      <c r="G824" s="38"/>
      <c r="H824" s="39"/>
      <c r="I824" s="38"/>
      <c r="J824" s="38"/>
      <c r="K824" s="38"/>
      <c r="L824" s="38"/>
      <c r="M824" s="40"/>
      <c r="N824" s="38"/>
      <c r="O824" s="38"/>
      <c r="P824" s="38"/>
      <c r="Q824" s="38"/>
      <c r="R824" s="38"/>
      <c r="S824" s="38"/>
      <c r="T824" s="38"/>
      <c r="U824" s="38"/>
      <c r="V824" s="38"/>
      <c r="W824" s="38"/>
      <c r="X824" s="38"/>
      <c r="Y824" s="38"/>
      <c r="Z824" s="38"/>
      <c r="AA824" s="38"/>
      <c r="AB824" s="38"/>
      <c r="AC824" s="81"/>
      <c r="AD824" s="38"/>
      <c r="AE824" s="38"/>
      <c r="AF824" s="38"/>
      <c r="AG824" s="38"/>
      <c r="AH824" s="38"/>
      <c r="AI824" s="38"/>
    </row>
    <row r="825" spans="1:35" ht="15.75" customHeight="1">
      <c r="A825" s="38"/>
      <c r="B825" s="38"/>
      <c r="C825" s="38"/>
      <c r="D825" s="80"/>
      <c r="E825" s="39"/>
      <c r="F825" s="38"/>
      <c r="G825" s="38"/>
      <c r="H825" s="39"/>
      <c r="I825" s="38"/>
      <c r="J825" s="38"/>
      <c r="K825" s="38"/>
      <c r="L825" s="38"/>
      <c r="M825" s="40"/>
      <c r="N825" s="38"/>
      <c r="O825" s="38"/>
      <c r="P825" s="38"/>
      <c r="Q825" s="38"/>
      <c r="R825" s="38"/>
      <c r="S825" s="38"/>
      <c r="T825" s="38"/>
      <c r="U825" s="38"/>
      <c r="V825" s="38"/>
      <c r="W825" s="38"/>
      <c r="X825" s="38"/>
      <c r="Y825" s="38"/>
      <c r="Z825" s="38"/>
      <c r="AA825" s="38"/>
      <c r="AB825" s="38"/>
      <c r="AC825" s="81"/>
      <c r="AD825" s="38"/>
      <c r="AE825" s="38"/>
      <c r="AF825" s="38"/>
      <c r="AG825" s="38"/>
      <c r="AH825" s="38"/>
      <c r="AI825" s="38"/>
    </row>
    <row r="826" spans="1:35" ht="15.75" customHeight="1">
      <c r="A826" s="38"/>
      <c r="B826" s="38"/>
      <c r="C826" s="38"/>
      <c r="D826" s="80"/>
      <c r="E826" s="39"/>
      <c r="F826" s="38"/>
      <c r="G826" s="38"/>
      <c r="H826" s="39"/>
      <c r="I826" s="38"/>
      <c r="J826" s="38"/>
      <c r="K826" s="38"/>
      <c r="L826" s="38"/>
      <c r="M826" s="40"/>
      <c r="N826" s="38"/>
      <c r="O826" s="38"/>
      <c r="P826" s="38"/>
      <c r="Q826" s="38"/>
      <c r="R826" s="38"/>
      <c r="S826" s="38"/>
      <c r="T826" s="38"/>
      <c r="U826" s="38"/>
      <c r="V826" s="38"/>
      <c r="W826" s="38"/>
      <c r="X826" s="38"/>
      <c r="Y826" s="38"/>
      <c r="Z826" s="38"/>
      <c r="AA826" s="38"/>
      <c r="AB826" s="38"/>
      <c r="AC826" s="81"/>
      <c r="AD826" s="38"/>
      <c r="AE826" s="38"/>
      <c r="AF826" s="38"/>
      <c r="AG826" s="38"/>
      <c r="AH826" s="38"/>
      <c r="AI826" s="38"/>
    </row>
    <row r="827" spans="1:35" ht="15.75" customHeight="1">
      <c r="A827" s="38"/>
      <c r="B827" s="38"/>
      <c r="C827" s="38"/>
      <c r="D827" s="80"/>
      <c r="E827" s="39"/>
      <c r="F827" s="38"/>
      <c r="G827" s="38"/>
      <c r="H827" s="39"/>
      <c r="I827" s="38"/>
      <c r="J827" s="38"/>
      <c r="K827" s="38"/>
      <c r="L827" s="38"/>
      <c r="M827" s="40"/>
      <c r="N827" s="38"/>
      <c r="O827" s="38"/>
      <c r="P827" s="38"/>
      <c r="Q827" s="38"/>
      <c r="R827" s="38"/>
      <c r="S827" s="38"/>
      <c r="T827" s="38"/>
      <c r="U827" s="38"/>
      <c r="V827" s="38"/>
      <c r="W827" s="38"/>
      <c r="X827" s="38"/>
      <c r="Y827" s="38"/>
      <c r="Z827" s="38"/>
      <c r="AA827" s="38"/>
      <c r="AB827" s="38"/>
      <c r="AC827" s="81"/>
      <c r="AD827" s="38"/>
      <c r="AE827" s="38"/>
      <c r="AF827" s="38"/>
      <c r="AG827" s="38"/>
      <c r="AH827" s="38"/>
      <c r="AI827" s="38"/>
    </row>
    <row r="828" spans="1:35" ht="15.75" customHeight="1">
      <c r="A828" s="38"/>
      <c r="B828" s="38"/>
      <c r="C828" s="38"/>
      <c r="D828" s="80"/>
      <c r="E828" s="39"/>
      <c r="F828" s="38"/>
      <c r="G828" s="38"/>
      <c r="H828" s="39"/>
      <c r="I828" s="38"/>
      <c r="J828" s="38"/>
      <c r="K828" s="38"/>
      <c r="L828" s="38"/>
      <c r="M828" s="40"/>
      <c r="N828" s="38"/>
      <c r="O828" s="38"/>
      <c r="P828" s="38"/>
      <c r="Q828" s="38"/>
      <c r="R828" s="38"/>
      <c r="S828" s="38"/>
      <c r="T828" s="38"/>
      <c r="U828" s="38"/>
      <c r="V828" s="38"/>
      <c r="W828" s="38"/>
      <c r="X828" s="38"/>
      <c r="Y828" s="38"/>
      <c r="Z828" s="38"/>
      <c r="AA828" s="38"/>
      <c r="AB828" s="38"/>
      <c r="AC828" s="81"/>
      <c r="AD828" s="38"/>
      <c r="AE828" s="38"/>
      <c r="AF828" s="38"/>
      <c r="AG828" s="38"/>
      <c r="AH828" s="38"/>
      <c r="AI828" s="38"/>
    </row>
    <row r="829" spans="1:35" ht="15.75" customHeight="1">
      <c r="A829" s="38"/>
      <c r="B829" s="38"/>
      <c r="C829" s="38"/>
      <c r="D829" s="80"/>
      <c r="E829" s="39"/>
      <c r="F829" s="38"/>
      <c r="G829" s="38"/>
      <c r="H829" s="39"/>
      <c r="I829" s="38"/>
      <c r="J829" s="38"/>
      <c r="K829" s="38"/>
      <c r="L829" s="38"/>
      <c r="M829" s="40"/>
      <c r="N829" s="38"/>
      <c r="O829" s="38"/>
      <c r="P829" s="38"/>
      <c r="Q829" s="38"/>
      <c r="R829" s="38"/>
      <c r="S829" s="38"/>
      <c r="T829" s="38"/>
      <c r="U829" s="38"/>
      <c r="V829" s="38"/>
      <c r="W829" s="38"/>
      <c r="X829" s="38"/>
      <c r="Y829" s="38"/>
      <c r="Z829" s="38"/>
      <c r="AA829" s="38"/>
      <c r="AB829" s="38"/>
      <c r="AC829" s="81"/>
      <c r="AD829" s="38"/>
      <c r="AE829" s="38"/>
      <c r="AF829" s="38"/>
      <c r="AG829" s="38"/>
      <c r="AH829" s="38"/>
      <c r="AI829" s="38"/>
    </row>
    <row r="830" spans="1:35" ht="15.75" customHeight="1">
      <c r="A830" s="38"/>
      <c r="B830" s="38"/>
      <c r="C830" s="38"/>
      <c r="D830" s="80"/>
      <c r="E830" s="39"/>
      <c r="F830" s="38"/>
      <c r="G830" s="38"/>
      <c r="H830" s="39"/>
      <c r="I830" s="38"/>
      <c r="J830" s="38"/>
      <c r="K830" s="38"/>
      <c r="L830" s="38"/>
      <c r="M830" s="40"/>
      <c r="N830" s="38"/>
      <c r="O830" s="38"/>
      <c r="P830" s="38"/>
      <c r="Q830" s="38"/>
      <c r="R830" s="38"/>
      <c r="S830" s="38"/>
      <c r="T830" s="38"/>
      <c r="U830" s="38"/>
      <c r="V830" s="38"/>
      <c r="W830" s="38"/>
      <c r="X830" s="38"/>
      <c r="Y830" s="38"/>
      <c r="Z830" s="38"/>
      <c r="AA830" s="38"/>
      <c r="AB830" s="38"/>
      <c r="AC830" s="81"/>
      <c r="AD830" s="38"/>
      <c r="AE830" s="38"/>
      <c r="AF830" s="38"/>
      <c r="AG830" s="38"/>
      <c r="AH830" s="38"/>
      <c r="AI830" s="38"/>
    </row>
    <row r="831" spans="1:35" ht="15.75" customHeight="1">
      <c r="A831" s="38"/>
      <c r="B831" s="38"/>
      <c r="C831" s="38"/>
      <c r="D831" s="80"/>
      <c r="E831" s="39"/>
      <c r="F831" s="38"/>
      <c r="G831" s="38"/>
      <c r="H831" s="39"/>
      <c r="I831" s="38"/>
      <c r="J831" s="38"/>
      <c r="K831" s="38"/>
      <c r="L831" s="38"/>
      <c r="M831" s="40"/>
      <c r="N831" s="38"/>
      <c r="O831" s="38"/>
      <c r="P831" s="38"/>
      <c r="Q831" s="38"/>
      <c r="R831" s="38"/>
      <c r="S831" s="38"/>
      <c r="T831" s="38"/>
      <c r="U831" s="38"/>
      <c r="V831" s="38"/>
      <c r="W831" s="38"/>
      <c r="X831" s="38"/>
      <c r="Y831" s="38"/>
      <c r="Z831" s="38"/>
      <c r="AA831" s="38"/>
      <c r="AB831" s="38"/>
      <c r="AC831" s="81"/>
      <c r="AD831" s="38"/>
      <c r="AE831" s="38"/>
      <c r="AF831" s="38"/>
      <c r="AG831" s="38"/>
      <c r="AH831" s="38"/>
      <c r="AI831" s="38"/>
    </row>
    <row r="832" spans="1:35" ht="15.75" customHeight="1">
      <c r="A832" s="38"/>
      <c r="B832" s="38"/>
      <c r="C832" s="38"/>
      <c r="D832" s="80"/>
      <c r="E832" s="39"/>
      <c r="F832" s="38"/>
      <c r="G832" s="38"/>
      <c r="H832" s="39"/>
      <c r="I832" s="38"/>
      <c r="J832" s="38"/>
      <c r="K832" s="38"/>
      <c r="L832" s="38"/>
      <c r="M832" s="40"/>
      <c r="N832" s="38"/>
      <c r="O832" s="38"/>
      <c r="P832" s="38"/>
      <c r="Q832" s="38"/>
      <c r="R832" s="38"/>
      <c r="S832" s="38"/>
      <c r="T832" s="38"/>
      <c r="U832" s="38"/>
      <c r="V832" s="38"/>
      <c r="W832" s="38"/>
      <c r="X832" s="38"/>
      <c r="Y832" s="38"/>
      <c r="Z832" s="38"/>
      <c r="AA832" s="38"/>
      <c r="AB832" s="38"/>
      <c r="AC832" s="81"/>
      <c r="AD832" s="38"/>
      <c r="AE832" s="38"/>
      <c r="AF832" s="38"/>
      <c r="AG832" s="38"/>
      <c r="AH832" s="38"/>
      <c r="AI832" s="38"/>
    </row>
    <row r="833" spans="1:35" ht="15.75" customHeight="1">
      <c r="A833" s="38"/>
      <c r="B833" s="38"/>
      <c r="C833" s="38"/>
      <c r="D833" s="80"/>
      <c r="E833" s="39"/>
      <c r="F833" s="38"/>
      <c r="G833" s="38"/>
      <c r="H833" s="39"/>
      <c r="I833" s="38"/>
      <c r="J833" s="38"/>
      <c r="K833" s="38"/>
      <c r="L833" s="38"/>
      <c r="M833" s="40"/>
      <c r="N833" s="38"/>
      <c r="O833" s="38"/>
      <c r="P833" s="38"/>
      <c r="Q833" s="38"/>
      <c r="R833" s="38"/>
      <c r="S833" s="38"/>
      <c r="T833" s="38"/>
      <c r="U833" s="38"/>
      <c r="V833" s="38"/>
      <c r="W833" s="38"/>
      <c r="X833" s="38"/>
      <c r="Y833" s="38"/>
      <c r="Z833" s="38"/>
      <c r="AA833" s="38"/>
      <c r="AB833" s="38"/>
      <c r="AC833" s="81"/>
      <c r="AD833" s="38"/>
      <c r="AE833" s="38"/>
      <c r="AF833" s="38"/>
      <c r="AG833" s="38"/>
      <c r="AH833" s="38"/>
      <c r="AI833" s="38"/>
    </row>
    <row r="834" spans="1:35" ht="15.75" customHeight="1">
      <c r="A834" s="38"/>
      <c r="B834" s="38"/>
      <c r="C834" s="38"/>
      <c r="D834" s="80"/>
      <c r="E834" s="39"/>
      <c r="F834" s="38"/>
      <c r="G834" s="38"/>
      <c r="H834" s="39"/>
      <c r="I834" s="38"/>
      <c r="J834" s="38"/>
      <c r="K834" s="38"/>
      <c r="L834" s="38"/>
      <c r="M834" s="40"/>
      <c r="N834" s="38"/>
      <c r="O834" s="38"/>
      <c r="P834" s="38"/>
      <c r="Q834" s="38"/>
      <c r="R834" s="38"/>
      <c r="S834" s="38"/>
      <c r="T834" s="38"/>
      <c r="U834" s="38"/>
      <c r="V834" s="38"/>
      <c r="W834" s="38"/>
      <c r="X834" s="38"/>
      <c r="Y834" s="38"/>
      <c r="Z834" s="38"/>
      <c r="AA834" s="38"/>
      <c r="AB834" s="38"/>
      <c r="AC834" s="81"/>
      <c r="AD834" s="38"/>
      <c r="AE834" s="38"/>
      <c r="AF834" s="38"/>
      <c r="AG834" s="38"/>
      <c r="AH834" s="38"/>
      <c r="AI834" s="38"/>
    </row>
    <row r="835" spans="1:35" ht="15.75" customHeight="1">
      <c r="A835" s="38"/>
      <c r="B835" s="38"/>
      <c r="C835" s="38"/>
      <c r="D835" s="80"/>
      <c r="E835" s="39"/>
      <c r="F835" s="38"/>
      <c r="G835" s="38"/>
      <c r="H835" s="39"/>
      <c r="I835" s="38"/>
      <c r="J835" s="38"/>
      <c r="K835" s="38"/>
      <c r="L835" s="38"/>
      <c r="M835" s="40"/>
      <c r="N835" s="38"/>
      <c r="O835" s="38"/>
      <c r="P835" s="38"/>
      <c r="Q835" s="38"/>
      <c r="R835" s="38"/>
      <c r="S835" s="38"/>
      <c r="T835" s="38"/>
      <c r="U835" s="38"/>
      <c r="V835" s="38"/>
      <c r="W835" s="38"/>
      <c r="X835" s="38"/>
      <c r="Y835" s="38"/>
      <c r="Z835" s="38"/>
      <c r="AA835" s="38"/>
      <c r="AB835" s="38"/>
      <c r="AC835" s="81"/>
      <c r="AD835" s="38"/>
      <c r="AE835" s="38"/>
      <c r="AF835" s="38"/>
      <c r="AG835" s="38"/>
      <c r="AH835" s="38"/>
      <c r="AI835" s="38"/>
    </row>
    <row r="836" spans="1:35" ht="15.75" customHeight="1">
      <c r="A836" s="38"/>
      <c r="B836" s="38"/>
      <c r="C836" s="38"/>
      <c r="D836" s="80"/>
      <c r="E836" s="39"/>
      <c r="F836" s="38"/>
      <c r="G836" s="38"/>
      <c r="H836" s="39"/>
      <c r="I836" s="38"/>
      <c r="J836" s="38"/>
      <c r="K836" s="38"/>
      <c r="L836" s="38"/>
      <c r="M836" s="40"/>
      <c r="N836" s="38"/>
      <c r="O836" s="38"/>
      <c r="P836" s="38"/>
      <c r="Q836" s="38"/>
      <c r="R836" s="38"/>
      <c r="S836" s="38"/>
      <c r="T836" s="38"/>
      <c r="U836" s="38"/>
      <c r="V836" s="38"/>
      <c r="W836" s="38"/>
      <c r="X836" s="38"/>
      <c r="Y836" s="38"/>
      <c r="Z836" s="38"/>
      <c r="AA836" s="38"/>
      <c r="AB836" s="38"/>
      <c r="AC836" s="81"/>
      <c r="AD836" s="38"/>
      <c r="AE836" s="38"/>
      <c r="AF836" s="38"/>
      <c r="AG836" s="38"/>
      <c r="AH836" s="38"/>
      <c r="AI836" s="38"/>
    </row>
    <row r="837" spans="1:35" ht="15.75" customHeight="1">
      <c r="A837" s="38"/>
      <c r="B837" s="38"/>
      <c r="C837" s="38"/>
      <c r="D837" s="80"/>
      <c r="E837" s="39"/>
      <c r="F837" s="38"/>
      <c r="G837" s="38"/>
      <c r="H837" s="39"/>
      <c r="I837" s="38"/>
      <c r="J837" s="38"/>
      <c r="K837" s="38"/>
      <c r="L837" s="38"/>
      <c r="M837" s="40"/>
      <c r="N837" s="38"/>
      <c r="O837" s="38"/>
      <c r="P837" s="38"/>
      <c r="Q837" s="38"/>
      <c r="R837" s="38"/>
      <c r="S837" s="38"/>
      <c r="T837" s="38"/>
      <c r="U837" s="38"/>
      <c r="V837" s="38"/>
      <c r="W837" s="38"/>
      <c r="X837" s="38"/>
      <c r="Y837" s="38"/>
      <c r="Z837" s="38"/>
      <c r="AA837" s="38"/>
      <c r="AB837" s="38"/>
      <c r="AC837" s="81"/>
      <c r="AD837" s="38"/>
      <c r="AE837" s="38"/>
      <c r="AF837" s="38"/>
      <c r="AG837" s="38"/>
      <c r="AH837" s="38"/>
      <c r="AI837" s="38"/>
    </row>
    <row r="838" spans="1:35" ht="15.75" customHeight="1">
      <c r="A838" s="38"/>
      <c r="B838" s="38"/>
      <c r="C838" s="38"/>
      <c r="D838" s="80"/>
      <c r="E838" s="39"/>
      <c r="F838" s="38"/>
      <c r="G838" s="38"/>
      <c r="H838" s="39"/>
      <c r="I838" s="38"/>
      <c r="J838" s="38"/>
      <c r="K838" s="38"/>
      <c r="L838" s="38"/>
      <c r="M838" s="40"/>
      <c r="N838" s="38"/>
      <c r="O838" s="38"/>
      <c r="P838" s="38"/>
      <c r="Q838" s="38"/>
      <c r="R838" s="38"/>
      <c r="S838" s="38"/>
      <c r="T838" s="38"/>
      <c r="U838" s="38"/>
      <c r="V838" s="38"/>
      <c r="W838" s="38"/>
      <c r="X838" s="38"/>
      <c r="Y838" s="38"/>
      <c r="Z838" s="38"/>
      <c r="AA838" s="38"/>
      <c r="AB838" s="38"/>
      <c r="AC838" s="81"/>
      <c r="AD838" s="38"/>
      <c r="AE838" s="38"/>
      <c r="AF838" s="38"/>
      <c r="AG838" s="38"/>
      <c r="AH838" s="38"/>
      <c r="AI838" s="38"/>
    </row>
    <row r="839" spans="1:35" ht="15.75" customHeight="1">
      <c r="A839" s="38"/>
      <c r="B839" s="38"/>
      <c r="C839" s="38"/>
      <c r="D839" s="80"/>
      <c r="E839" s="39"/>
      <c r="F839" s="38"/>
      <c r="G839" s="38"/>
      <c r="H839" s="39"/>
      <c r="I839" s="38"/>
      <c r="J839" s="38"/>
      <c r="K839" s="38"/>
      <c r="L839" s="38"/>
      <c r="M839" s="40"/>
      <c r="N839" s="38"/>
      <c r="O839" s="38"/>
      <c r="P839" s="38"/>
      <c r="Q839" s="38"/>
      <c r="R839" s="38"/>
      <c r="S839" s="38"/>
      <c r="T839" s="38"/>
      <c r="U839" s="38"/>
      <c r="V839" s="38"/>
      <c r="W839" s="38"/>
      <c r="X839" s="38"/>
      <c r="Y839" s="38"/>
      <c r="Z839" s="38"/>
      <c r="AA839" s="38"/>
      <c r="AB839" s="38"/>
      <c r="AC839" s="81"/>
      <c r="AD839" s="38"/>
      <c r="AE839" s="38"/>
      <c r="AF839" s="38"/>
      <c r="AG839" s="38"/>
      <c r="AH839" s="38"/>
      <c r="AI839" s="38"/>
    </row>
    <row r="840" spans="1:35" ht="15.75" customHeight="1">
      <c r="A840" s="38"/>
      <c r="B840" s="38"/>
      <c r="C840" s="38"/>
      <c r="D840" s="80"/>
      <c r="E840" s="39"/>
      <c r="F840" s="38"/>
      <c r="G840" s="38"/>
      <c r="H840" s="39"/>
      <c r="I840" s="38"/>
      <c r="J840" s="38"/>
      <c r="K840" s="38"/>
      <c r="L840" s="38"/>
      <c r="M840" s="40"/>
      <c r="N840" s="38"/>
      <c r="O840" s="38"/>
      <c r="P840" s="38"/>
      <c r="Q840" s="38"/>
      <c r="R840" s="38"/>
      <c r="S840" s="38"/>
      <c r="T840" s="38"/>
      <c r="U840" s="38"/>
      <c r="V840" s="38"/>
      <c r="W840" s="38"/>
      <c r="X840" s="38"/>
      <c r="Y840" s="38"/>
      <c r="Z840" s="38"/>
      <c r="AA840" s="38"/>
      <c r="AB840" s="38"/>
      <c r="AC840" s="81"/>
      <c r="AD840" s="38"/>
      <c r="AE840" s="38"/>
      <c r="AF840" s="38"/>
      <c r="AG840" s="38"/>
      <c r="AH840" s="38"/>
      <c r="AI840" s="38"/>
    </row>
    <row r="841" spans="1:35" ht="15.75" customHeight="1">
      <c r="A841" s="38"/>
      <c r="B841" s="38"/>
      <c r="C841" s="38"/>
      <c r="D841" s="80"/>
      <c r="E841" s="39"/>
      <c r="F841" s="38"/>
      <c r="G841" s="38"/>
      <c r="H841" s="39"/>
      <c r="I841" s="38"/>
      <c r="J841" s="38"/>
      <c r="K841" s="38"/>
      <c r="L841" s="38"/>
      <c r="M841" s="40"/>
      <c r="N841" s="38"/>
      <c r="O841" s="38"/>
      <c r="P841" s="38"/>
      <c r="Q841" s="38"/>
      <c r="R841" s="38"/>
      <c r="S841" s="38"/>
      <c r="T841" s="38"/>
      <c r="U841" s="38"/>
      <c r="V841" s="38"/>
      <c r="W841" s="38"/>
      <c r="X841" s="38"/>
      <c r="Y841" s="38"/>
      <c r="Z841" s="38"/>
      <c r="AA841" s="38"/>
      <c r="AB841" s="38"/>
      <c r="AC841" s="81"/>
      <c r="AD841" s="38"/>
      <c r="AE841" s="38"/>
      <c r="AF841" s="38"/>
      <c r="AG841" s="38"/>
      <c r="AH841" s="38"/>
      <c r="AI841" s="38"/>
    </row>
    <row r="842" spans="1:35" ht="15.75" customHeight="1">
      <c r="A842" s="38"/>
      <c r="B842" s="38"/>
      <c r="C842" s="38"/>
      <c r="D842" s="80"/>
      <c r="E842" s="39"/>
      <c r="F842" s="38"/>
      <c r="G842" s="38"/>
      <c r="H842" s="39"/>
      <c r="I842" s="38"/>
      <c r="J842" s="38"/>
      <c r="K842" s="38"/>
      <c r="L842" s="38"/>
      <c r="M842" s="40"/>
      <c r="N842" s="38"/>
      <c r="O842" s="38"/>
      <c r="P842" s="38"/>
      <c r="Q842" s="38"/>
      <c r="R842" s="38"/>
      <c r="S842" s="38"/>
      <c r="T842" s="38"/>
      <c r="U842" s="38"/>
      <c r="V842" s="38"/>
      <c r="W842" s="38"/>
      <c r="X842" s="38"/>
      <c r="Y842" s="38"/>
      <c r="Z842" s="38"/>
      <c r="AA842" s="38"/>
      <c r="AB842" s="38"/>
      <c r="AC842" s="81"/>
      <c r="AD842" s="38"/>
      <c r="AE842" s="38"/>
      <c r="AF842" s="38"/>
      <c r="AG842" s="38"/>
      <c r="AH842" s="38"/>
      <c r="AI842" s="38"/>
    </row>
    <row r="843" spans="1:35" ht="15.75" customHeight="1">
      <c r="A843" s="38"/>
      <c r="B843" s="38"/>
      <c r="C843" s="38"/>
      <c r="D843" s="80"/>
      <c r="E843" s="39"/>
      <c r="F843" s="38"/>
      <c r="G843" s="38"/>
      <c r="H843" s="39"/>
      <c r="I843" s="38"/>
      <c r="J843" s="38"/>
      <c r="K843" s="38"/>
      <c r="L843" s="38"/>
      <c r="M843" s="40"/>
      <c r="N843" s="38"/>
      <c r="O843" s="38"/>
      <c r="P843" s="38"/>
      <c r="Q843" s="38"/>
      <c r="R843" s="38"/>
      <c r="S843" s="38"/>
      <c r="T843" s="38"/>
      <c r="U843" s="38"/>
      <c r="V843" s="38"/>
      <c r="W843" s="38"/>
      <c r="X843" s="38"/>
      <c r="Y843" s="38"/>
      <c r="Z843" s="38"/>
      <c r="AA843" s="38"/>
      <c r="AB843" s="38"/>
      <c r="AC843" s="81"/>
      <c r="AD843" s="38"/>
      <c r="AE843" s="38"/>
      <c r="AF843" s="38"/>
      <c r="AG843" s="38"/>
      <c r="AH843" s="38"/>
      <c r="AI843" s="38"/>
    </row>
    <row r="844" spans="1:35" ht="15.75" customHeight="1">
      <c r="A844" s="38"/>
      <c r="B844" s="38"/>
      <c r="C844" s="38"/>
      <c r="D844" s="80"/>
      <c r="E844" s="39"/>
      <c r="F844" s="38"/>
      <c r="G844" s="38"/>
      <c r="H844" s="39"/>
      <c r="I844" s="38"/>
      <c r="J844" s="38"/>
      <c r="K844" s="38"/>
      <c r="L844" s="38"/>
      <c r="M844" s="40"/>
      <c r="N844" s="38"/>
      <c r="O844" s="38"/>
      <c r="P844" s="38"/>
      <c r="Q844" s="38"/>
      <c r="R844" s="38"/>
      <c r="S844" s="38"/>
      <c r="T844" s="38"/>
      <c r="U844" s="38"/>
      <c r="V844" s="38"/>
      <c r="W844" s="38"/>
      <c r="X844" s="38"/>
      <c r="Y844" s="38"/>
      <c r="Z844" s="38"/>
      <c r="AA844" s="38"/>
      <c r="AB844" s="38"/>
      <c r="AC844" s="81"/>
      <c r="AD844" s="38"/>
      <c r="AE844" s="38"/>
      <c r="AF844" s="38"/>
      <c r="AG844" s="38"/>
      <c r="AH844" s="38"/>
      <c r="AI844" s="38"/>
    </row>
    <row r="845" spans="1:35" ht="15.75" customHeight="1">
      <c r="A845" s="38"/>
      <c r="B845" s="38"/>
      <c r="C845" s="38"/>
      <c r="D845" s="80"/>
      <c r="E845" s="39"/>
      <c r="F845" s="38"/>
      <c r="G845" s="38"/>
      <c r="H845" s="39"/>
      <c r="I845" s="38"/>
      <c r="J845" s="38"/>
      <c r="K845" s="38"/>
      <c r="L845" s="38"/>
      <c r="M845" s="40"/>
      <c r="N845" s="38"/>
      <c r="O845" s="38"/>
      <c r="P845" s="38"/>
      <c r="Q845" s="38"/>
      <c r="R845" s="38"/>
      <c r="S845" s="38"/>
      <c r="T845" s="38"/>
      <c r="U845" s="38"/>
      <c r="V845" s="38"/>
      <c r="W845" s="38"/>
      <c r="X845" s="38"/>
      <c r="Y845" s="38"/>
      <c r="Z845" s="38"/>
      <c r="AA845" s="38"/>
      <c r="AB845" s="38"/>
      <c r="AC845" s="81"/>
      <c r="AD845" s="38"/>
      <c r="AE845" s="38"/>
      <c r="AF845" s="38"/>
      <c r="AG845" s="38"/>
      <c r="AH845" s="38"/>
      <c r="AI845" s="38"/>
    </row>
    <row r="846" spans="1:35" ht="15.75" customHeight="1">
      <c r="A846" s="38"/>
      <c r="B846" s="38"/>
      <c r="C846" s="38"/>
      <c r="D846" s="80"/>
      <c r="E846" s="39"/>
      <c r="F846" s="38"/>
      <c r="G846" s="38"/>
      <c r="H846" s="39"/>
      <c r="I846" s="38"/>
      <c r="J846" s="38"/>
      <c r="K846" s="38"/>
      <c r="L846" s="38"/>
      <c r="M846" s="40"/>
      <c r="N846" s="38"/>
      <c r="O846" s="38"/>
      <c r="P846" s="38"/>
      <c r="Q846" s="38"/>
      <c r="R846" s="38"/>
      <c r="S846" s="38"/>
      <c r="T846" s="38"/>
      <c r="U846" s="38"/>
      <c r="V846" s="38"/>
      <c r="W846" s="38"/>
      <c r="X846" s="38"/>
      <c r="Y846" s="38"/>
      <c r="Z846" s="38"/>
      <c r="AA846" s="38"/>
      <c r="AB846" s="38"/>
      <c r="AC846" s="81"/>
      <c r="AD846" s="38"/>
      <c r="AE846" s="38"/>
      <c r="AF846" s="38"/>
      <c r="AG846" s="38"/>
      <c r="AH846" s="38"/>
      <c r="AI846" s="38"/>
    </row>
    <row r="847" spans="1:35" ht="15.75" customHeight="1">
      <c r="A847" s="38"/>
      <c r="B847" s="38"/>
      <c r="C847" s="38"/>
      <c r="D847" s="80"/>
      <c r="E847" s="39"/>
      <c r="F847" s="38"/>
      <c r="G847" s="38"/>
      <c r="H847" s="39"/>
      <c r="I847" s="38"/>
      <c r="J847" s="38"/>
      <c r="K847" s="38"/>
      <c r="L847" s="38"/>
      <c r="M847" s="40"/>
      <c r="N847" s="38"/>
      <c r="O847" s="38"/>
      <c r="P847" s="38"/>
      <c r="Q847" s="38"/>
      <c r="R847" s="38"/>
      <c r="S847" s="38"/>
      <c r="T847" s="38"/>
      <c r="U847" s="38"/>
      <c r="V847" s="38"/>
      <c r="W847" s="38"/>
      <c r="X847" s="38"/>
      <c r="Y847" s="38"/>
      <c r="Z847" s="38"/>
      <c r="AA847" s="38"/>
      <c r="AB847" s="38"/>
      <c r="AC847" s="81"/>
      <c r="AD847" s="38"/>
      <c r="AE847" s="38"/>
      <c r="AF847" s="38"/>
      <c r="AG847" s="38"/>
      <c r="AH847" s="38"/>
      <c r="AI847" s="38"/>
    </row>
    <row r="848" spans="1:35" ht="15.75" customHeight="1">
      <c r="A848" s="38"/>
      <c r="B848" s="38"/>
      <c r="C848" s="38"/>
      <c r="D848" s="80"/>
      <c r="E848" s="39"/>
      <c r="F848" s="38"/>
      <c r="G848" s="38"/>
      <c r="H848" s="39"/>
      <c r="I848" s="38"/>
      <c r="J848" s="38"/>
      <c r="K848" s="38"/>
      <c r="L848" s="38"/>
      <c r="M848" s="40"/>
      <c r="N848" s="38"/>
      <c r="O848" s="38"/>
      <c r="P848" s="38"/>
      <c r="Q848" s="38"/>
      <c r="R848" s="38"/>
      <c r="S848" s="38"/>
      <c r="T848" s="38"/>
      <c r="U848" s="38"/>
      <c r="V848" s="38"/>
      <c r="W848" s="38"/>
      <c r="X848" s="38"/>
      <c r="Y848" s="38"/>
      <c r="Z848" s="38"/>
      <c r="AA848" s="38"/>
      <c r="AB848" s="38"/>
      <c r="AC848" s="81"/>
      <c r="AD848" s="38"/>
      <c r="AE848" s="38"/>
      <c r="AF848" s="38"/>
      <c r="AG848" s="38"/>
      <c r="AH848" s="38"/>
      <c r="AI848" s="38"/>
    </row>
    <row r="849" spans="1:35" ht="15.75" customHeight="1">
      <c r="A849" s="38"/>
      <c r="B849" s="38"/>
      <c r="C849" s="38"/>
      <c r="D849" s="80"/>
      <c r="E849" s="39"/>
      <c r="F849" s="38"/>
      <c r="G849" s="38"/>
      <c r="H849" s="39"/>
      <c r="I849" s="38"/>
      <c r="J849" s="38"/>
      <c r="K849" s="38"/>
      <c r="L849" s="38"/>
      <c r="M849" s="40"/>
      <c r="N849" s="38"/>
      <c r="O849" s="38"/>
      <c r="P849" s="38"/>
      <c r="Q849" s="38"/>
      <c r="R849" s="38"/>
      <c r="S849" s="38"/>
      <c r="T849" s="38"/>
      <c r="U849" s="38"/>
      <c r="V849" s="38"/>
      <c r="W849" s="38"/>
      <c r="X849" s="38"/>
      <c r="Y849" s="38"/>
      <c r="Z849" s="38"/>
      <c r="AA849" s="38"/>
      <c r="AB849" s="38"/>
      <c r="AC849" s="81"/>
      <c r="AD849" s="38"/>
      <c r="AE849" s="38"/>
      <c r="AF849" s="38"/>
      <c r="AG849" s="38"/>
      <c r="AH849" s="38"/>
      <c r="AI849" s="38"/>
    </row>
    <row r="850" spans="1:35" ht="15.75" customHeight="1">
      <c r="A850" s="38"/>
      <c r="B850" s="38"/>
      <c r="C850" s="38"/>
      <c r="D850" s="80"/>
      <c r="E850" s="39"/>
      <c r="F850" s="38"/>
      <c r="G850" s="38"/>
      <c r="H850" s="39"/>
      <c r="I850" s="38"/>
      <c r="J850" s="38"/>
      <c r="K850" s="38"/>
      <c r="L850" s="38"/>
      <c r="M850" s="40"/>
      <c r="N850" s="38"/>
      <c r="O850" s="38"/>
      <c r="P850" s="38"/>
      <c r="Q850" s="38"/>
      <c r="R850" s="38"/>
      <c r="S850" s="38"/>
      <c r="T850" s="38"/>
      <c r="U850" s="38"/>
      <c r="V850" s="38"/>
      <c r="W850" s="38"/>
      <c r="X850" s="38"/>
      <c r="Y850" s="38"/>
      <c r="Z850" s="38"/>
      <c r="AA850" s="38"/>
      <c r="AB850" s="38"/>
      <c r="AC850" s="81"/>
      <c r="AD850" s="38"/>
      <c r="AE850" s="38"/>
      <c r="AF850" s="38"/>
      <c r="AG850" s="38"/>
      <c r="AH850" s="38"/>
      <c r="AI850" s="38"/>
    </row>
    <row r="851" spans="1:35" ht="15.75" customHeight="1">
      <c r="A851" s="38"/>
      <c r="B851" s="38"/>
      <c r="C851" s="38"/>
      <c r="D851" s="80"/>
      <c r="E851" s="39"/>
      <c r="F851" s="38"/>
      <c r="G851" s="38"/>
      <c r="H851" s="39"/>
      <c r="I851" s="38"/>
      <c r="J851" s="38"/>
      <c r="K851" s="38"/>
      <c r="L851" s="38"/>
      <c r="M851" s="40"/>
      <c r="N851" s="38"/>
      <c r="O851" s="38"/>
      <c r="P851" s="38"/>
      <c r="Q851" s="38"/>
      <c r="R851" s="38"/>
      <c r="S851" s="38"/>
      <c r="T851" s="38"/>
      <c r="U851" s="38"/>
      <c r="V851" s="38"/>
      <c r="W851" s="38"/>
      <c r="X851" s="38"/>
      <c r="Y851" s="38"/>
      <c r="Z851" s="38"/>
      <c r="AA851" s="38"/>
      <c r="AB851" s="38"/>
      <c r="AC851" s="81"/>
      <c r="AD851" s="38"/>
      <c r="AE851" s="38"/>
      <c r="AF851" s="38"/>
      <c r="AG851" s="38"/>
      <c r="AH851" s="38"/>
      <c r="AI851" s="38"/>
    </row>
    <row r="852" spans="1:35" ht="15.75" customHeight="1">
      <c r="A852" s="38"/>
      <c r="B852" s="38"/>
      <c r="C852" s="38"/>
      <c r="D852" s="80"/>
      <c r="E852" s="39"/>
      <c r="F852" s="38"/>
      <c r="G852" s="38"/>
      <c r="H852" s="39"/>
      <c r="I852" s="38"/>
      <c r="J852" s="38"/>
      <c r="K852" s="38"/>
      <c r="L852" s="38"/>
      <c r="M852" s="40"/>
      <c r="N852" s="38"/>
      <c r="O852" s="38"/>
      <c r="P852" s="38"/>
      <c r="Q852" s="38"/>
      <c r="R852" s="38"/>
      <c r="S852" s="38"/>
      <c r="T852" s="38"/>
      <c r="U852" s="38"/>
      <c r="V852" s="38"/>
      <c r="W852" s="38"/>
      <c r="X852" s="38"/>
      <c r="Y852" s="38"/>
      <c r="Z852" s="38"/>
      <c r="AA852" s="38"/>
      <c r="AB852" s="38"/>
      <c r="AC852" s="81"/>
      <c r="AD852" s="38"/>
      <c r="AE852" s="38"/>
      <c r="AF852" s="38"/>
      <c r="AG852" s="38"/>
      <c r="AH852" s="38"/>
      <c r="AI852" s="38"/>
    </row>
    <row r="853" spans="1:35" ht="15.75" customHeight="1">
      <c r="A853" s="38"/>
      <c r="B853" s="38"/>
      <c r="C853" s="38"/>
      <c r="D853" s="80"/>
      <c r="E853" s="39"/>
      <c r="F853" s="38"/>
      <c r="G853" s="38"/>
      <c r="H853" s="39"/>
      <c r="I853" s="38"/>
      <c r="J853" s="38"/>
      <c r="K853" s="38"/>
      <c r="L853" s="38"/>
      <c r="M853" s="40"/>
      <c r="N853" s="38"/>
      <c r="O853" s="38"/>
      <c r="P853" s="38"/>
      <c r="Q853" s="38"/>
      <c r="R853" s="38"/>
      <c r="S853" s="38"/>
      <c r="T853" s="38"/>
      <c r="U853" s="38"/>
      <c r="V853" s="38"/>
      <c r="W853" s="38"/>
      <c r="X853" s="38"/>
      <c r="Y853" s="38"/>
      <c r="Z853" s="38"/>
      <c r="AA853" s="38"/>
      <c r="AB853" s="38"/>
      <c r="AC853" s="81"/>
      <c r="AD853" s="38"/>
      <c r="AE853" s="38"/>
      <c r="AF853" s="38"/>
      <c r="AG853" s="38"/>
      <c r="AH853" s="38"/>
      <c r="AI853" s="38"/>
    </row>
    <row r="854" spans="1:35" ht="15.75" customHeight="1">
      <c r="A854" s="38"/>
      <c r="B854" s="38"/>
      <c r="C854" s="38"/>
      <c r="D854" s="80"/>
      <c r="E854" s="39"/>
      <c r="F854" s="38"/>
      <c r="G854" s="38"/>
      <c r="H854" s="39"/>
      <c r="I854" s="38"/>
      <c r="J854" s="38"/>
      <c r="K854" s="38"/>
      <c r="L854" s="38"/>
      <c r="M854" s="40"/>
      <c r="N854" s="38"/>
      <c r="O854" s="38"/>
      <c r="P854" s="38"/>
      <c r="Q854" s="38"/>
      <c r="R854" s="38"/>
      <c r="S854" s="38"/>
      <c r="T854" s="38"/>
      <c r="U854" s="38"/>
      <c r="V854" s="38"/>
      <c r="W854" s="38"/>
      <c r="X854" s="38"/>
      <c r="Y854" s="38"/>
      <c r="Z854" s="38"/>
      <c r="AA854" s="38"/>
      <c r="AB854" s="38"/>
      <c r="AC854" s="81"/>
      <c r="AD854" s="38"/>
      <c r="AE854" s="38"/>
      <c r="AF854" s="38"/>
      <c r="AG854" s="38"/>
      <c r="AH854" s="38"/>
      <c r="AI854" s="38"/>
    </row>
    <row r="855" spans="1:35" ht="15.75" customHeight="1">
      <c r="A855" s="38"/>
      <c r="B855" s="38"/>
      <c r="C855" s="38"/>
      <c r="D855" s="80"/>
      <c r="E855" s="39"/>
      <c r="F855" s="38"/>
      <c r="G855" s="38"/>
      <c r="H855" s="39"/>
      <c r="I855" s="38"/>
      <c r="J855" s="38"/>
      <c r="K855" s="38"/>
      <c r="L855" s="38"/>
      <c r="M855" s="40"/>
      <c r="N855" s="38"/>
      <c r="O855" s="38"/>
      <c r="P855" s="38"/>
      <c r="Q855" s="38"/>
      <c r="R855" s="38"/>
      <c r="S855" s="38"/>
      <c r="T855" s="38"/>
      <c r="U855" s="38"/>
      <c r="V855" s="38"/>
      <c r="W855" s="38"/>
      <c r="X855" s="38"/>
      <c r="Y855" s="38"/>
      <c r="Z855" s="38"/>
      <c r="AA855" s="38"/>
      <c r="AB855" s="38"/>
      <c r="AC855" s="81"/>
      <c r="AD855" s="38"/>
      <c r="AE855" s="38"/>
      <c r="AF855" s="38"/>
      <c r="AG855" s="38"/>
      <c r="AH855" s="38"/>
      <c r="AI855" s="38"/>
    </row>
    <row r="856" spans="1:35" ht="15.75" customHeight="1">
      <c r="A856" s="38"/>
      <c r="B856" s="38"/>
      <c r="C856" s="38"/>
      <c r="D856" s="80"/>
      <c r="E856" s="39"/>
      <c r="F856" s="38"/>
      <c r="G856" s="38"/>
      <c r="H856" s="39"/>
      <c r="I856" s="38"/>
      <c r="J856" s="38"/>
      <c r="K856" s="38"/>
      <c r="L856" s="38"/>
      <c r="M856" s="40"/>
      <c r="N856" s="38"/>
      <c r="O856" s="38"/>
      <c r="P856" s="38"/>
      <c r="Q856" s="38"/>
      <c r="R856" s="38"/>
      <c r="S856" s="38"/>
      <c r="T856" s="38"/>
      <c r="U856" s="38"/>
      <c r="V856" s="38"/>
      <c r="W856" s="38"/>
      <c r="X856" s="38"/>
      <c r="Y856" s="38"/>
      <c r="Z856" s="38"/>
      <c r="AA856" s="38"/>
      <c r="AB856" s="38"/>
      <c r="AC856" s="81"/>
      <c r="AD856" s="38"/>
      <c r="AE856" s="38"/>
      <c r="AF856" s="38"/>
      <c r="AG856" s="38"/>
      <c r="AH856" s="38"/>
      <c r="AI856" s="38"/>
    </row>
    <row r="857" spans="1:35" ht="15.75" customHeight="1">
      <c r="A857" s="38"/>
      <c r="B857" s="38"/>
      <c r="C857" s="38"/>
      <c r="D857" s="80"/>
      <c r="E857" s="39"/>
      <c r="F857" s="38"/>
      <c r="G857" s="38"/>
      <c r="H857" s="39"/>
      <c r="I857" s="38"/>
      <c r="J857" s="38"/>
      <c r="K857" s="38"/>
      <c r="L857" s="38"/>
      <c r="M857" s="40"/>
      <c r="N857" s="38"/>
      <c r="O857" s="38"/>
      <c r="P857" s="38"/>
      <c r="Q857" s="38"/>
      <c r="R857" s="38"/>
      <c r="S857" s="38"/>
      <c r="T857" s="38"/>
      <c r="U857" s="38"/>
      <c r="V857" s="38"/>
      <c r="W857" s="38"/>
      <c r="X857" s="38"/>
      <c r="Y857" s="38"/>
      <c r="Z857" s="38"/>
      <c r="AA857" s="38"/>
      <c r="AB857" s="38"/>
      <c r="AC857" s="81"/>
      <c r="AD857" s="38"/>
      <c r="AE857" s="38"/>
      <c r="AF857" s="38"/>
      <c r="AG857" s="38"/>
      <c r="AH857" s="38"/>
      <c r="AI857" s="38"/>
    </row>
    <row r="858" spans="1:35" ht="15.75" customHeight="1">
      <c r="A858" s="38"/>
      <c r="B858" s="38"/>
      <c r="C858" s="38"/>
      <c r="D858" s="80"/>
      <c r="E858" s="39"/>
      <c r="F858" s="38"/>
      <c r="G858" s="38"/>
      <c r="H858" s="39"/>
      <c r="I858" s="38"/>
      <c r="J858" s="38"/>
      <c r="K858" s="38"/>
      <c r="L858" s="38"/>
      <c r="M858" s="40"/>
      <c r="N858" s="38"/>
      <c r="O858" s="38"/>
      <c r="P858" s="38"/>
      <c r="Q858" s="38"/>
      <c r="R858" s="38"/>
      <c r="S858" s="38"/>
      <c r="T858" s="38"/>
      <c r="U858" s="38"/>
      <c r="V858" s="38"/>
      <c r="W858" s="38"/>
      <c r="X858" s="38"/>
      <c r="Y858" s="38"/>
      <c r="Z858" s="38"/>
      <c r="AA858" s="38"/>
      <c r="AB858" s="38"/>
      <c r="AC858" s="81"/>
      <c r="AD858" s="38"/>
      <c r="AE858" s="38"/>
      <c r="AF858" s="38"/>
      <c r="AG858" s="38"/>
      <c r="AH858" s="38"/>
      <c r="AI858" s="38"/>
    </row>
    <row r="859" spans="1:35" ht="15.75" customHeight="1">
      <c r="A859" s="38"/>
      <c r="B859" s="38"/>
      <c r="C859" s="38"/>
      <c r="D859" s="80"/>
      <c r="E859" s="39"/>
      <c r="F859" s="38"/>
      <c r="G859" s="38"/>
      <c r="H859" s="39"/>
      <c r="I859" s="38"/>
      <c r="J859" s="38"/>
      <c r="K859" s="38"/>
      <c r="L859" s="38"/>
      <c r="M859" s="40"/>
      <c r="N859" s="38"/>
      <c r="O859" s="38"/>
      <c r="P859" s="38"/>
      <c r="Q859" s="38"/>
      <c r="R859" s="38"/>
      <c r="S859" s="38"/>
      <c r="T859" s="38"/>
      <c r="U859" s="38"/>
      <c r="V859" s="38"/>
      <c r="W859" s="38"/>
      <c r="X859" s="38"/>
      <c r="Y859" s="38"/>
      <c r="Z859" s="38"/>
      <c r="AA859" s="38"/>
      <c r="AB859" s="38"/>
      <c r="AC859" s="81"/>
      <c r="AD859" s="38"/>
      <c r="AE859" s="38"/>
      <c r="AF859" s="38"/>
      <c r="AG859" s="38"/>
      <c r="AH859" s="38"/>
      <c r="AI859" s="38"/>
    </row>
    <row r="860" spans="1:35" ht="15.75" customHeight="1">
      <c r="A860" s="38"/>
      <c r="B860" s="38"/>
      <c r="C860" s="38"/>
      <c r="D860" s="80"/>
      <c r="E860" s="39"/>
      <c r="F860" s="38"/>
      <c r="G860" s="38"/>
      <c r="H860" s="39"/>
      <c r="I860" s="38"/>
      <c r="J860" s="38"/>
      <c r="K860" s="38"/>
      <c r="L860" s="38"/>
      <c r="M860" s="40"/>
      <c r="N860" s="38"/>
      <c r="O860" s="38"/>
      <c r="P860" s="38"/>
      <c r="Q860" s="38"/>
      <c r="R860" s="38"/>
      <c r="S860" s="38"/>
      <c r="T860" s="38"/>
      <c r="U860" s="38"/>
      <c r="V860" s="38"/>
      <c r="W860" s="38"/>
      <c r="X860" s="38"/>
      <c r="Y860" s="38"/>
      <c r="Z860" s="38"/>
      <c r="AA860" s="38"/>
      <c r="AB860" s="38"/>
      <c r="AC860" s="81"/>
      <c r="AD860" s="38"/>
      <c r="AE860" s="38"/>
      <c r="AF860" s="38"/>
      <c r="AG860" s="38"/>
      <c r="AH860" s="38"/>
      <c r="AI860" s="38"/>
    </row>
    <row r="861" spans="1:35" ht="15.75" customHeight="1">
      <c r="A861" s="38"/>
      <c r="B861" s="38"/>
      <c r="C861" s="38"/>
      <c r="D861" s="80"/>
      <c r="E861" s="39"/>
      <c r="F861" s="38"/>
      <c r="G861" s="38"/>
      <c r="H861" s="39"/>
      <c r="I861" s="38"/>
      <c r="J861" s="38"/>
      <c r="K861" s="38"/>
      <c r="L861" s="38"/>
      <c r="M861" s="40"/>
      <c r="N861" s="38"/>
      <c r="O861" s="38"/>
      <c r="P861" s="38"/>
      <c r="Q861" s="38"/>
      <c r="R861" s="38"/>
      <c r="S861" s="38"/>
      <c r="T861" s="38"/>
      <c r="U861" s="38"/>
      <c r="V861" s="38"/>
      <c r="W861" s="38"/>
      <c r="X861" s="38"/>
      <c r="Y861" s="38"/>
      <c r="Z861" s="38"/>
      <c r="AA861" s="38"/>
      <c r="AB861" s="38"/>
      <c r="AC861" s="81"/>
      <c r="AD861" s="38"/>
      <c r="AE861" s="38"/>
      <c r="AF861" s="38"/>
      <c r="AG861" s="38"/>
      <c r="AH861" s="38"/>
      <c r="AI861" s="38"/>
    </row>
    <row r="862" spans="1:35" ht="15.75" customHeight="1">
      <c r="A862" s="38"/>
      <c r="B862" s="38"/>
      <c r="C862" s="38"/>
      <c r="D862" s="80"/>
      <c r="E862" s="39"/>
      <c r="F862" s="38"/>
      <c r="G862" s="38"/>
      <c r="H862" s="39"/>
      <c r="I862" s="38"/>
      <c r="J862" s="38"/>
      <c r="K862" s="38"/>
      <c r="L862" s="38"/>
      <c r="M862" s="40"/>
      <c r="N862" s="38"/>
      <c r="O862" s="38"/>
      <c r="P862" s="38"/>
      <c r="Q862" s="38"/>
      <c r="R862" s="38"/>
      <c r="S862" s="38"/>
      <c r="T862" s="38"/>
      <c r="U862" s="38"/>
      <c r="V862" s="38"/>
      <c r="W862" s="38"/>
      <c r="X862" s="38"/>
      <c r="Y862" s="38"/>
      <c r="Z862" s="38"/>
      <c r="AA862" s="38"/>
      <c r="AB862" s="38"/>
      <c r="AC862" s="81"/>
      <c r="AD862" s="38"/>
      <c r="AE862" s="38"/>
      <c r="AF862" s="38"/>
      <c r="AG862" s="38"/>
      <c r="AH862" s="38"/>
      <c r="AI862" s="38"/>
    </row>
    <row r="863" spans="1:35" ht="15.75" customHeight="1">
      <c r="A863" s="38"/>
      <c r="B863" s="38"/>
      <c r="C863" s="38"/>
      <c r="D863" s="80"/>
      <c r="E863" s="39"/>
      <c r="F863" s="38"/>
      <c r="G863" s="38"/>
      <c r="H863" s="39"/>
      <c r="I863" s="38"/>
      <c r="J863" s="38"/>
      <c r="K863" s="38"/>
      <c r="L863" s="38"/>
      <c r="M863" s="40"/>
      <c r="N863" s="38"/>
      <c r="O863" s="38"/>
      <c r="P863" s="38"/>
      <c r="Q863" s="38"/>
      <c r="R863" s="38"/>
      <c r="S863" s="38"/>
      <c r="T863" s="38"/>
      <c r="U863" s="38"/>
      <c r="V863" s="38"/>
      <c r="W863" s="38"/>
      <c r="X863" s="38"/>
      <c r="Y863" s="38"/>
      <c r="Z863" s="38"/>
      <c r="AA863" s="38"/>
      <c r="AB863" s="38"/>
      <c r="AC863" s="81"/>
      <c r="AD863" s="38"/>
      <c r="AE863" s="38"/>
      <c r="AF863" s="38"/>
      <c r="AG863" s="38"/>
      <c r="AH863" s="38"/>
      <c r="AI863" s="38"/>
    </row>
    <row r="864" spans="1:35" ht="15.75" customHeight="1">
      <c r="A864" s="38"/>
      <c r="B864" s="38"/>
      <c r="C864" s="38"/>
      <c r="D864" s="80"/>
      <c r="E864" s="39"/>
      <c r="F864" s="38"/>
      <c r="G864" s="38"/>
      <c r="H864" s="39"/>
      <c r="I864" s="38"/>
      <c r="J864" s="38"/>
      <c r="K864" s="38"/>
      <c r="L864" s="38"/>
      <c r="M864" s="40"/>
      <c r="N864" s="38"/>
      <c r="O864" s="38"/>
      <c r="P864" s="38"/>
      <c r="Q864" s="38"/>
      <c r="R864" s="38"/>
      <c r="S864" s="38"/>
      <c r="T864" s="38"/>
      <c r="U864" s="38"/>
      <c r="V864" s="38"/>
      <c r="W864" s="38"/>
      <c r="X864" s="38"/>
      <c r="Y864" s="38"/>
      <c r="Z864" s="38"/>
      <c r="AA864" s="38"/>
      <c r="AB864" s="38"/>
      <c r="AC864" s="81"/>
      <c r="AD864" s="38"/>
      <c r="AE864" s="38"/>
      <c r="AF864" s="38"/>
      <c r="AG864" s="38"/>
      <c r="AH864" s="38"/>
      <c r="AI864" s="38"/>
    </row>
    <row r="865" spans="1:35" ht="15.75" customHeight="1">
      <c r="A865" s="38"/>
      <c r="B865" s="38"/>
      <c r="C865" s="38"/>
      <c r="D865" s="80"/>
      <c r="E865" s="39"/>
      <c r="F865" s="38"/>
      <c r="G865" s="38"/>
      <c r="H865" s="39"/>
      <c r="I865" s="38"/>
      <c r="J865" s="38"/>
      <c r="K865" s="38"/>
      <c r="L865" s="38"/>
      <c r="M865" s="40"/>
      <c r="N865" s="38"/>
      <c r="O865" s="38"/>
      <c r="P865" s="38"/>
      <c r="Q865" s="38"/>
      <c r="R865" s="38"/>
      <c r="S865" s="38"/>
      <c r="T865" s="38"/>
      <c r="U865" s="38"/>
      <c r="V865" s="38"/>
      <c r="W865" s="38"/>
      <c r="X865" s="38"/>
      <c r="Y865" s="38"/>
      <c r="Z865" s="38"/>
      <c r="AA865" s="38"/>
      <c r="AB865" s="38"/>
      <c r="AC865" s="81"/>
      <c r="AD865" s="38"/>
      <c r="AE865" s="38"/>
      <c r="AF865" s="38"/>
      <c r="AG865" s="38"/>
      <c r="AH865" s="38"/>
      <c r="AI865" s="38"/>
    </row>
    <row r="866" spans="1:35" ht="15.75" customHeight="1">
      <c r="A866" s="38"/>
      <c r="B866" s="38"/>
      <c r="C866" s="38"/>
      <c r="D866" s="80"/>
      <c r="E866" s="39"/>
      <c r="F866" s="38"/>
      <c r="G866" s="38"/>
      <c r="H866" s="39"/>
      <c r="I866" s="38"/>
      <c r="J866" s="38"/>
      <c r="K866" s="38"/>
      <c r="L866" s="38"/>
      <c r="M866" s="40"/>
      <c r="N866" s="38"/>
      <c r="O866" s="38"/>
      <c r="P866" s="38"/>
      <c r="Q866" s="38"/>
      <c r="R866" s="38"/>
      <c r="S866" s="38"/>
      <c r="T866" s="38"/>
      <c r="U866" s="38"/>
      <c r="V866" s="38"/>
      <c r="W866" s="38"/>
      <c r="X866" s="38"/>
      <c r="Y866" s="38"/>
      <c r="Z866" s="38"/>
      <c r="AA866" s="38"/>
      <c r="AB866" s="38"/>
      <c r="AC866" s="81"/>
      <c r="AD866" s="38"/>
      <c r="AE866" s="38"/>
      <c r="AF866" s="38"/>
      <c r="AG866" s="38"/>
      <c r="AH866" s="38"/>
      <c r="AI866" s="38"/>
    </row>
    <row r="867" spans="1:35" ht="15.75" customHeight="1">
      <c r="A867" s="38"/>
      <c r="B867" s="38"/>
      <c r="C867" s="38"/>
      <c r="D867" s="80"/>
      <c r="E867" s="39"/>
      <c r="F867" s="38"/>
      <c r="G867" s="38"/>
      <c r="H867" s="39"/>
      <c r="I867" s="38"/>
      <c r="J867" s="38"/>
      <c r="K867" s="38"/>
      <c r="L867" s="38"/>
      <c r="M867" s="40"/>
      <c r="N867" s="38"/>
      <c r="O867" s="38"/>
      <c r="P867" s="38"/>
      <c r="Q867" s="38"/>
      <c r="R867" s="38"/>
      <c r="S867" s="38"/>
      <c r="T867" s="38"/>
      <c r="U867" s="38"/>
      <c r="V867" s="38"/>
      <c r="W867" s="38"/>
      <c r="X867" s="38"/>
      <c r="Y867" s="38"/>
      <c r="Z867" s="38"/>
      <c r="AA867" s="38"/>
      <c r="AB867" s="38"/>
      <c r="AC867" s="81"/>
      <c r="AD867" s="38"/>
      <c r="AE867" s="38"/>
      <c r="AF867" s="38"/>
      <c r="AG867" s="38"/>
      <c r="AH867" s="38"/>
      <c r="AI867" s="38"/>
    </row>
    <row r="868" spans="1:35" ht="15.75" customHeight="1">
      <c r="A868" s="38"/>
      <c r="B868" s="38"/>
      <c r="C868" s="38"/>
      <c r="D868" s="80"/>
      <c r="E868" s="39"/>
      <c r="F868" s="38"/>
      <c r="G868" s="38"/>
      <c r="H868" s="39"/>
      <c r="I868" s="38"/>
      <c r="J868" s="38"/>
      <c r="K868" s="38"/>
      <c r="L868" s="38"/>
      <c r="M868" s="40"/>
      <c r="N868" s="38"/>
      <c r="O868" s="38"/>
      <c r="P868" s="38"/>
      <c r="Q868" s="38"/>
      <c r="R868" s="38"/>
      <c r="S868" s="38"/>
      <c r="T868" s="38"/>
      <c r="U868" s="38"/>
      <c r="V868" s="38"/>
      <c r="W868" s="38"/>
      <c r="X868" s="38"/>
      <c r="Y868" s="38"/>
      <c r="Z868" s="38"/>
      <c r="AA868" s="38"/>
      <c r="AB868" s="38"/>
      <c r="AC868" s="81"/>
      <c r="AD868" s="38"/>
      <c r="AE868" s="38"/>
      <c r="AF868" s="38"/>
      <c r="AG868" s="38"/>
      <c r="AH868" s="38"/>
      <c r="AI868" s="38"/>
    </row>
    <row r="869" spans="1:35" ht="15.75" customHeight="1">
      <c r="A869" s="38"/>
      <c r="B869" s="38"/>
      <c r="C869" s="38"/>
      <c r="D869" s="80"/>
      <c r="E869" s="39"/>
      <c r="F869" s="38"/>
      <c r="G869" s="38"/>
      <c r="H869" s="39"/>
      <c r="I869" s="38"/>
      <c r="J869" s="38"/>
      <c r="K869" s="38"/>
      <c r="L869" s="38"/>
      <c r="M869" s="40"/>
      <c r="N869" s="38"/>
      <c r="O869" s="38"/>
      <c r="P869" s="38"/>
      <c r="Q869" s="38"/>
      <c r="R869" s="38"/>
      <c r="S869" s="38"/>
      <c r="T869" s="38"/>
      <c r="U869" s="38"/>
      <c r="V869" s="38"/>
      <c r="W869" s="38"/>
      <c r="X869" s="38"/>
      <c r="Y869" s="38"/>
      <c r="Z869" s="38"/>
      <c r="AA869" s="38"/>
      <c r="AB869" s="38"/>
      <c r="AC869" s="81"/>
      <c r="AD869" s="38"/>
      <c r="AE869" s="38"/>
      <c r="AF869" s="38"/>
      <c r="AG869" s="38"/>
      <c r="AH869" s="38"/>
      <c r="AI869" s="38"/>
    </row>
    <row r="870" spans="1:35" ht="15.75" customHeight="1">
      <c r="A870" s="38"/>
      <c r="B870" s="38"/>
      <c r="C870" s="38"/>
      <c r="D870" s="80"/>
      <c r="E870" s="39"/>
      <c r="F870" s="38"/>
      <c r="G870" s="38"/>
      <c r="H870" s="39"/>
      <c r="I870" s="38"/>
      <c r="J870" s="38"/>
      <c r="K870" s="38"/>
      <c r="L870" s="38"/>
      <c r="M870" s="40"/>
      <c r="N870" s="38"/>
      <c r="O870" s="38"/>
      <c r="P870" s="38"/>
      <c r="Q870" s="38"/>
      <c r="R870" s="38"/>
      <c r="S870" s="38"/>
      <c r="T870" s="38"/>
      <c r="U870" s="38"/>
      <c r="V870" s="38"/>
      <c r="W870" s="38"/>
      <c r="X870" s="38"/>
      <c r="Y870" s="38"/>
      <c r="Z870" s="38"/>
      <c r="AA870" s="38"/>
      <c r="AB870" s="38"/>
      <c r="AC870" s="81"/>
      <c r="AD870" s="38"/>
      <c r="AE870" s="38"/>
      <c r="AF870" s="38"/>
      <c r="AG870" s="38"/>
      <c r="AH870" s="38"/>
      <c r="AI870" s="38"/>
    </row>
    <row r="871" spans="1:35" ht="15.75" customHeight="1">
      <c r="A871" s="38"/>
      <c r="B871" s="38"/>
      <c r="C871" s="38"/>
      <c r="D871" s="80"/>
      <c r="E871" s="39"/>
      <c r="F871" s="38"/>
      <c r="G871" s="38"/>
      <c r="H871" s="39"/>
      <c r="I871" s="38"/>
      <c r="J871" s="38"/>
      <c r="K871" s="38"/>
      <c r="L871" s="38"/>
      <c r="M871" s="40"/>
      <c r="N871" s="38"/>
      <c r="O871" s="38"/>
      <c r="P871" s="38"/>
      <c r="Q871" s="38"/>
      <c r="R871" s="38"/>
      <c r="S871" s="38"/>
      <c r="T871" s="38"/>
      <c r="U871" s="38"/>
      <c r="V871" s="38"/>
      <c r="W871" s="38"/>
      <c r="X871" s="38"/>
      <c r="Y871" s="38"/>
      <c r="Z871" s="38"/>
      <c r="AA871" s="38"/>
      <c r="AB871" s="38"/>
      <c r="AC871" s="81"/>
      <c r="AD871" s="38"/>
      <c r="AE871" s="38"/>
      <c r="AF871" s="38"/>
      <c r="AG871" s="38"/>
      <c r="AH871" s="38"/>
      <c r="AI871" s="38"/>
    </row>
    <row r="872" spans="1:35" ht="15.75" customHeight="1">
      <c r="A872" s="38"/>
      <c r="B872" s="38"/>
      <c r="C872" s="38"/>
      <c r="D872" s="80"/>
      <c r="E872" s="39"/>
      <c r="F872" s="38"/>
      <c r="G872" s="38"/>
      <c r="H872" s="39"/>
      <c r="I872" s="38"/>
      <c r="J872" s="38"/>
      <c r="K872" s="38"/>
      <c r="L872" s="38"/>
      <c r="M872" s="40"/>
      <c r="N872" s="38"/>
      <c r="O872" s="38"/>
      <c r="P872" s="38"/>
      <c r="Q872" s="38"/>
      <c r="R872" s="38"/>
      <c r="S872" s="38"/>
      <c r="T872" s="38"/>
      <c r="U872" s="38"/>
      <c r="V872" s="38"/>
      <c r="W872" s="38"/>
      <c r="X872" s="38"/>
      <c r="Y872" s="38"/>
      <c r="Z872" s="38"/>
      <c r="AA872" s="38"/>
      <c r="AB872" s="38"/>
      <c r="AC872" s="81"/>
      <c r="AD872" s="38"/>
      <c r="AE872" s="38"/>
      <c r="AF872" s="38"/>
      <c r="AG872" s="38"/>
      <c r="AH872" s="38"/>
      <c r="AI872" s="38"/>
    </row>
    <row r="873" spans="1:35" ht="15.75" customHeight="1">
      <c r="A873" s="38"/>
      <c r="B873" s="38"/>
      <c r="C873" s="38"/>
      <c r="D873" s="80"/>
      <c r="E873" s="39"/>
      <c r="F873" s="38"/>
      <c r="G873" s="38"/>
      <c r="H873" s="39"/>
      <c r="I873" s="38"/>
      <c r="J873" s="38"/>
      <c r="K873" s="38"/>
      <c r="L873" s="38"/>
      <c r="M873" s="40"/>
      <c r="N873" s="38"/>
      <c r="O873" s="38"/>
      <c r="P873" s="38"/>
      <c r="Q873" s="38"/>
      <c r="R873" s="38"/>
      <c r="S873" s="38"/>
      <c r="T873" s="38"/>
      <c r="U873" s="38"/>
      <c r="V873" s="38"/>
      <c r="W873" s="38"/>
      <c r="X873" s="38"/>
      <c r="Y873" s="38"/>
      <c r="Z873" s="38"/>
      <c r="AA873" s="38"/>
      <c r="AB873" s="38"/>
      <c r="AC873" s="81"/>
      <c r="AD873" s="38"/>
      <c r="AE873" s="38"/>
      <c r="AF873" s="38"/>
      <c r="AG873" s="38"/>
      <c r="AH873" s="38"/>
      <c r="AI873" s="38"/>
    </row>
    <row r="874" spans="1:35" ht="15.75" customHeight="1">
      <c r="A874" s="38"/>
      <c r="B874" s="38"/>
      <c r="C874" s="38"/>
      <c r="D874" s="80"/>
      <c r="E874" s="39"/>
      <c r="F874" s="38"/>
      <c r="G874" s="38"/>
      <c r="H874" s="39"/>
      <c r="I874" s="38"/>
      <c r="J874" s="38"/>
      <c r="K874" s="38"/>
      <c r="L874" s="38"/>
      <c r="M874" s="40"/>
      <c r="N874" s="38"/>
      <c r="O874" s="38"/>
      <c r="P874" s="38"/>
      <c r="Q874" s="38"/>
      <c r="R874" s="38"/>
      <c r="S874" s="38"/>
      <c r="T874" s="38"/>
      <c r="U874" s="38"/>
      <c r="V874" s="38"/>
      <c r="W874" s="38"/>
      <c r="X874" s="38"/>
      <c r="Y874" s="38"/>
      <c r="Z874" s="38"/>
      <c r="AA874" s="38"/>
      <c r="AB874" s="38"/>
      <c r="AC874" s="81"/>
      <c r="AD874" s="38"/>
      <c r="AE874" s="38"/>
      <c r="AF874" s="38"/>
      <c r="AG874" s="38"/>
      <c r="AH874" s="38"/>
      <c r="AI874" s="38"/>
    </row>
    <row r="875" spans="1:35" ht="15.75" customHeight="1">
      <c r="A875" s="38"/>
      <c r="B875" s="38"/>
      <c r="C875" s="38"/>
      <c r="D875" s="80"/>
      <c r="E875" s="39"/>
      <c r="F875" s="38"/>
      <c r="G875" s="38"/>
      <c r="H875" s="39"/>
      <c r="I875" s="38"/>
      <c r="J875" s="38"/>
      <c r="K875" s="38"/>
      <c r="L875" s="38"/>
      <c r="M875" s="40"/>
      <c r="N875" s="38"/>
      <c r="O875" s="38"/>
      <c r="P875" s="38"/>
      <c r="Q875" s="38"/>
      <c r="R875" s="38"/>
      <c r="S875" s="38"/>
      <c r="T875" s="38"/>
      <c r="U875" s="38"/>
      <c r="V875" s="38"/>
      <c r="W875" s="38"/>
      <c r="X875" s="38"/>
      <c r="Y875" s="38"/>
      <c r="Z875" s="38"/>
      <c r="AA875" s="38"/>
      <c r="AB875" s="38"/>
      <c r="AC875" s="81"/>
      <c r="AD875" s="38"/>
      <c r="AE875" s="38"/>
      <c r="AF875" s="38"/>
      <c r="AG875" s="38"/>
      <c r="AH875" s="38"/>
      <c r="AI875" s="38"/>
    </row>
    <row r="876" spans="1:35" ht="15.75" customHeight="1">
      <c r="A876" s="38"/>
      <c r="B876" s="38"/>
      <c r="C876" s="38"/>
      <c r="D876" s="80"/>
      <c r="E876" s="39"/>
      <c r="F876" s="38"/>
      <c r="G876" s="38"/>
      <c r="H876" s="39"/>
      <c r="I876" s="38"/>
      <c r="J876" s="38"/>
      <c r="K876" s="38"/>
      <c r="L876" s="38"/>
      <c r="M876" s="40"/>
      <c r="N876" s="38"/>
      <c r="O876" s="38"/>
      <c r="P876" s="38"/>
      <c r="Q876" s="38"/>
      <c r="R876" s="38"/>
      <c r="S876" s="38"/>
      <c r="T876" s="38"/>
      <c r="U876" s="38"/>
      <c r="V876" s="38"/>
      <c r="W876" s="38"/>
      <c r="X876" s="38"/>
      <c r="Y876" s="38"/>
      <c r="Z876" s="38"/>
      <c r="AA876" s="38"/>
      <c r="AB876" s="38"/>
      <c r="AC876" s="81"/>
      <c r="AD876" s="38"/>
      <c r="AE876" s="38"/>
      <c r="AF876" s="38"/>
      <c r="AG876" s="38"/>
      <c r="AH876" s="38"/>
      <c r="AI876" s="38"/>
    </row>
    <row r="877" spans="1:35" ht="15.75" customHeight="1">
      <c r="A877" s="38"/>
      <c r="B877" s="38"/>
      <c r="C877" s="38"/>
      <c r="D877" s="80"/>
      <c r="E877" s="39"/>
      <c r="F877" s="38"/>
      <c r="G877" s="38"/>
      <c r="H877" s="39"/>
      <c r="I877" s="38"/>
      <c r="J877" s="38"/>
      <c r="K877" s="38"/>
      <c r="L877" s="38"/>
      <c r="M877" s="40"/>
      <c r="N877" s="38"/>
      <c r="O877" s="38"/>
      <c r="P877" s="38"/>
      <c r="Q877" s="38"/>
      <c r="R877" s="38"/>
      <c r="S877" s="38"/>
      <c r="T877" s="38"/>
      <c r="U877" s="38"/>
      <c r="V877" s="38"/>
      <c r="W877" s="38"/>
      <c r="X877" s="38"/>
      <c r="Y877" s="38"/>
      <c r="Z877" s="38"/>
      <c r="AA877" s="38"/>
      <c r="AB877" s="38"/>
      <c r="AC877" s="81"/>
      <c r="AD877" s="38"/>
      <c r="AE877" s="38"/>
      <c r="AF877" s="38"/>
      <c r="AG877" s="38"/>
      <c r="AH877" s="38"/>
      <c r="AI877" s="38"/>
    </row>
    <row r="878" spans="1:35" ht="15.75" customHeight="1">
      <c r="A878" s="38"/>
      <c r="B878" s="38"/>
      <c r="C878" s="38"/>
      <c r="D878" s="80"/>
      <c r="E878" s="39"/>
      <c r="F878" s="38"/>
      <c r="G878" s="38"/>
      <c r="H878" s="39"/>
      <c r="I878" s="38"/>
      <c r="J878" s="38"/>
      <c r="K878" s="38"/>
      <c r="L878" s="38"/>
      <c r="M878" s="40"/>
      <c r="N878" s="38"/>
      <c r="O878" s="38"/>
      <c r="P878" s="38"/>
      <c r="Q878" s="38"/>
      <c r="R878" s="38"/>
      <c r="S878" s="38"/>
      <c r="T878" s="38"/>
      <c r="U878" s="38"/>
      <c r="V878" s="38"/>
      <c r="W878" s="38"/>
      <c r="X878" s="38"/>
      <c r="Y878" s="38"/>
      <c r="Z878" s="38"/>
      <c r="AA878" s="38"/>
      <c r="AB878" s="38"/>
      <c r="AC878" s="81"/>
      <c r="AD878" s="38"/>
      <c r="AE878" s="38"/>
      <c r="AF878" s="38"/>
      <c r="AG878" s="38"/>
      <c r="AH878" s="38"/>
      <c r="AI878" s="38"/>
    </row>
    <row r="879" spans="1:35" ht="15.75" customHeight="1">
      <c r="A879" s="38"/>
      <c r="B879" s="38"/>
      <c r="C879" s="38"/>
      <c r="D879" s="80"/>
      <c r="E879" s="39"/>
      <c r="F879" s="38"/>
      <c r="G879" s="38"/>
      <c r="H879" s="39"/>
      <c r="I879" s="38"/>
      <c r="J879" s="38"/>
      <c r="K879" s="38"/>
      <c r="L879" s="38"/>
      <c r="M879" s="40"/>
      <c r="N879" s="38"/>
      <c r="O879" s="38"/>
      <c r="P879" s="38"/>
      <c r="Q879" s="38"/>
      <c r="R879" s="38"/>
      <c r="S879" s="38"/>
      <c r="T879" s="38"/>
      <c r="U879" s="38"/>
      <c r="V879" s="38"/>
      <c r="W879" s="38"/>
      <c r="X879" s="38"/>
      <c r="Y879" s="38"/>
      <c r="Z879" s="38"/>
      <c r="AA879" s="38"/>
      <c r="AB879" s="38"/>
      <c r="AC879" s="81"/>
      <c r="AD879" s="38"/>
      <c r="AE879" s="38"/>
      <c r="AF879" s="38"/>
      <c r="AG879" s="38"/>
      <c r="AH879" s="38"/>
      <c r="AI879" s="38"/>
    </row>
    <row r="880" spans="1:35" ht="15.75" customHeight="1">
      <c r="A880" s="38"/>
      <c r="B880" s="38"/>
      <c r="C880" s="38"/>
      <c r="D880" s="80"/>
      <c r="E880" s="39"/>
      <c r="F880" s="38"/>
      <c r="G880" s="38"/>
      <c r="H880" s="39"/>
      <c r="I880" s="38"/>
      <c r="J880" s="38"/>
      <c r="K880" s="38"/>
      <c r="L880" s="38"/>
      <c r="M880" s="40"/>
      <c r="N880" s="38"/>
      <c r="O880" s="38"/>
      <c r="P880" s="38"/>
      <c r="Q880" s="38"/>
      <c r="R880" s="38"/>
      <c r="S880" s="38"/>
      <c r="T880" s="38"/>
      <c r="U880" s="38"/>
      <c r="V880" s="38"/>
      <c r="W880" s="38"/>
      <c r="X880" s="38"/>
      <c r="Y880" s="38"/>
      <c r="Z880" s="38"/>
      <c r="AA880" s="38"/>
      <c r="AB880" s="38"/>
      <c r="AC880" s="81"/>
      <c r="AD880" s="38"/>
      <c r="AE880" s="38"/>
      <c r="AF880" s="38"/>
      <c r="AG880" s="38"/>
      <c r="AH880" s="38"/>
      <c r="AI880" s="38"/>
    </row>
    <row r="881" spans="1:35" ht="15.75" customHeight="1">
      <c r="A881" s="38"/>
      <c r="B881" s="38"/>
      <c r="C881" s="38"/>
      <c r="D881" s="80"/>
      <c r="E881" s="39"/>
      <c r="F881" s="38"/>
      <c r="G881" s="38"/>
      <c r="H881" s="39"/>
      <c r="I881" s="38"/>
      <c r="J881" s="38"/>
      <c r="K881" s="38"/>
      <c r="L881" s="38"/>
      <c r="M881" s="40"/>
      <c r="N881" s="38"/>
      <c r="O881" s="38"/>
      <c r="P881" s="38"/>
      <c r="Q881" s="38"/>
      <c r="R881" s="38"/>
      <c r="S881" s="38"/>
      <c r="T881" s="38"/>
      <c r="U881" s="38"/>
      <c r="V881" s="38"/>
      <c r="W881" s="38"/>
      <c r="X881" s="38"/>
      <c r="Y881" s="38"/>
      <c r="Z881" s="38"/>
      <c r="AA881" s="38"/>
      <c r="AB881" s="38"/>
      <c r="AC881" s="81"/>
      <c r="AD881" s="38"/>
      <c r="AE881" s="38"/>
      <c r="AF881" s="38"/>
      <c r="AG881" s="38"/>
      <c r="AH881" s="38"/>
      <c r="AI881" s="38"/>
    </row>
    <row r="882" spans="1:35" ht="15.75" customHeight="1">
      <c r="A882" s="38"/>
      <c r="B882" s="38"/>
      <c r="C882" s="38"/>
      <c r="D882" s="80"/>
      <c r="E882" s="39"/>
      <c r="F882" s="38"/>
      <c r="G882" s="38"/>
      <c r="H882" s="39"/>
      <c r="I882" s="38"/>
      <c r="J882" s="38"/>
      <c r="K882" s="38"/>
      <c r="L882" s="38"/>
      <c r="M882" s="40"/>
      <c r="N882" s="38"/>
      <c r="O882" s="38"/>
      <c r="P882" s="38"/>
      <c r="Q882" s="38"/>
      <c r="R882" s="38"/>
      <c r="S882" s="38"/>
      <c r="T882" s="38"/>
      <c r="U882" s="38"/>
      <c r="V882" s="38"/>
      <c r="W882" s="38"/>
      <c r="X882" s="38"/>
      <c r="Y882" s="38"/>
      <c r="Z882" s="38"/>
      <c r="AA882" s="38"/>
      <c r="AB882" s="38"/>
      <c r="AC882" s="81"/>
      <c r="AD882" s="38"/>
      <c r="AE882" s="38"/>
      <c r="AF882" s="38"/>
      <c r="AG882" s="38"/>
      <c r="AH882" s="38"/>
      <c r="AI882" s="38"/>
    </row>
    <row r="883" spans="1:35" ht="15.75" customHeight="1">
      <c r="A883" s="38"/>
      <c r="B883" s="38"/>
      <c r="C883" s="38"/>
      <c r="D883" s="80"/>
      <c r="E883" s="39"/>
      <c r="F883" s="38"/>
      <c r="G883" s="38"/>
      <c r="H883" s="39"/>
      <c r="I883" s="38"/>
      <c r="J883" s="38"/>
      <c r="K883" s="38"/>
      <c r="L883" s="38"/>
      <c r="M883" s="40"/>
      <c r="N883" s="38"/>
      <c r="O883" s="38"/>
      <c r="P883" s="38"/>
      <c r="Q883" s="38"/>
      <c r="R883" s="38"/>
      <c r="S883" s="38"/>
      <c r="T883" s="38"/>
      <c r="U883" s="38"/>
      <c r="V883" s="38"/>
      <c r="W883" s="38"/>
      <c r="X883" s="38"/>
      <c r="Y883" s="38"/>
      <c r="Z883" s="38"/>
      <c r="AA883" s="38"/>
      <c r="AB883" s="38"/>
      <c r="AC883" s="81"/>
      <c r="AD883" s="38"/>
      <c r="AE883" s="38"/>
      <c r="AF883" s="38"/>
      <c r="AG883" s="38"/>
      <c r="AH883" s="38"/>
      <c r="AI883" s="38"/>
    </row>
    <row r="884" spans="1:35" ht="15.75" customHeight="1">
      <c r="A884" s="38"/>
      <c r="B884" s="38"/>
      <c r="C884" s="38"/>
      <c r="D884" s="80"/>
      <c r="E884" s="39"/>
      <c r="F884" s="38"/>
      <c r="G884" s="38"/>
      <c r="H884" s="39"/>
      <c r="I884" s="38"/>
      <c r="J884" s="38"/>
      <c r="K884" s="38"/>
      <c r="L884" s="38"/>
      <c r="M884" s="40"/>
      <c r="N884" s="38"/>
      <c r="O884" s="38"/>
      <c r="P884" s="38"/>
      <c r="Q884" s="38"/>
      <c r="R884" s="38"/>
      <c r="S884" s="38"/>
      <c r="T884" s="38"/>
      <c r="U884" s="38"/>
      <c r="V884" s="38"/>
      <c r="W884" s="38"/>
      <c r="X884" s="38"/>
      <c r="Y884" s="38"/>
      <c r="Z884" s="38"/>
      <c r="AA884" s="38"/>
      <c r="AB884" s="38"/>
      <c r="AC884" s="81"/>
      <c r="AD884" s="38"/>
      <c r="AE884" s="38"/>
      <c r="AF884" s="38"/>
      <c r="AG884" s="38"/>
      <c r="AH884" s="38"/>
      <c r="AI884" s="38"/>
    </row>
    <row r="885" spans="1:35" ht="15.75" customHeight="1">
      <c r="A885" s="38"/>
      <c r="B885" s="38"/>
      <c r="C885" s="38"/>
      <c r="D885" s="80"/>
      <c r="E885" s="39"/>
      <c r="F885" s="38"/>
      <c r="G885" s="38"/>
      <c r="H885" s="39"/>
      <c r="I885" s="38"/>
      <c r="J885" s="38"/>
      <c r="K885" s="38"/>
      <c r="L885" s="38"/>
      <c r="M885" s="40"/>
      <c r="N885" s="38"/>
      <c r="O885" s="38"/>
      <c r="P885" s="38"/>
      <c r="Q885" s="38"/>
      <c r="R885" s="38"/>
      <c r="S885" s="38"/>
      <c r="T885" s="38"/>
      <c r="U885" s="38"/>
      <c r="V885" s="38"/>
      <c r="W885" s="38"/>
      <c r="X885" s="38"/>
      <c r="Y885" s="38"/>
      <c r="Z885" s="38"/>
      <c r="AA885" s="38"/>
      <c r="AB885" s="38"/>
      <c r="AC885" s="81"/>
      <c r="AD885" s="38"/>
      <c r="AE885" s="38"/>
      <c r="AF885" s="38"/>
      <c r="AG885" s="38"/>
      <c r="AH885" s="38"/>
      <c r="AI885" s="38"/>
    </row>
    <row r="886" spans="1:35" ht="15.75" customHeight="1">
      <c r="A886" s="38"/>
      <c r="B886" s="38"/>
      <c r="C886" s="38"/>
      <c r="D886" s="80"/>
      <c r="E886" s="39"/>
      <c r="F886" s="38"/>
      <c r="G886" s="38"/>
      <c r="H886" s="39"/>
      <c r="I886" s="38"/>
      <c r="J886" s="38"/>
      <c r="K886" s="38"/>
      <c r="L886" s="38"/>
      <c r="M886" s="40"/>
      <c r="N886" s="38"/>
      <c r="O886" s="38"/>
      <c r="P886" s="38"/>
      <c r="Q886" s="38"/>
      <c r="R886" s="38"/>
      <c r="S886" s="38"/>
      <c r="T886" s="38"/>
      <c r="U886" s="38"/>
      <c r="V886" s="38"/>
      <c r="W886" s="38"/>
      <c r="X886" s="38"/>
      <c r="Y886" s="38"/>
      <c r="Z886" s="38"/>
      <c r="AA886" s="38"/>
      <c r="AB886" s="38"/>
      <c r="AC886" s="81"/>
      <c r="AD886" s="38"/>
      <c r="AE886" s="38"/>
      <c r="AF886" s="38"/>
      <c r="AG886" s="38"/>
      <c r="AH886" s="38"/>
      <c r="AI886" s="38"/>
    </row>
    <row r="887" spans="1:35" ht="15.75" customHeight="1">
      <c r="A887" s="38"/>
      <c r="B887" s="38"/>
      <c r="C887" s="38"/>
      <c r="D887" s="80"/>
      <c r="E887" s="39"/>
      <c r="F887" s="38"/>
      <c r="G887" s="38"/>
      <c r="H887" s="39"/>
      <c r="I887" s="38"/>
      <c r="J887" s="38"/>
      <c r="K887" s="38"/>
      <c r="L887" s="38"/>
      <c r="M887" s="40"/>
      <c r="N887" s="38"/>
      <c r="O887" s="38"/>
      <c r="P887" s="38"/>
      <c r="Q887" s="38"/>
      <c r="R887" s="38"/>
      <c r="S887" s="38"/>
      <c r="T887" s="38"/>
      <c r="U887" s="38"/>
      <c r="V887" s="38"/>
      <c r="W887" s="38"/>
      <c r="X887" s="38"/>
      <c r="Y887" s="38"/>
      <c r="Z887" s="38"/>
      <c r="AA887" s="38"/>
      <c r="AB887" s="38"/>
      <c r="AC887" s="81"/>
      <c r="AD887" s="38"/>
      <c r="AE887" s="38"/>
      <c r="AF887" s="38"/>
      <c r="AG887" s="38"/>
      <c r="AH887" s="38"/>
      <c r="AI887" s="38"/>
    </row>
    <row r="888" spans="1:35" ht="15.75" customHeight="1">
      <c r="A888" s="38"/>
      <c r="B888" s="38"/>
      <c r="C888" s="38"/>
      <c r="D888" s="80"/>
      <c r="E888" s="39"/>
      <c r="F888" s="38"/>
      <c r="G888" s="38"/>
      <c r="H888" s="39"/>
      <c r="I888" s="38"/>
      <c r="J888" s="38"/>
      <c r="K888" s="38"/>
      <c r="L888" s="38"/>
      <c r="M888" s="40"/>
      <c r="N888" s="38"/>
      <c r="O888" s="38"/>
      <c r="P888" s="38"/>
      <c r="Q888" s="38"/>
      <c r="R888" s="38"/>
      <c r="S888" s="38"/>
      <c r="T888" s="38"/>
      <c r="U888" s="38"/>
      <c r="V888" s="38"/>
      <c r="W888" s="38"/>
      <c r="X888" s="38"/>
      <c r="Y888" s="38"/>
      <c r="Z888" s="38"/>
      <c r="AA888" s="38"/>
      <c r="AB888" s="38"/>
      <c r="AC888" s="81"/>
      <c r="AD888" s="38"/>
      <c r="AE888" s="38"/>
      <c r="AF888" s="38"/>
      <c r="AG888" s="38"/>
      <c r="AH888" s="38"/>
      <c r="AI888" s="38"/>
    </row>
    <row r="889" spans="1:35" ht="15.75" customHeight="1">
      <c r="A889" s="38"/>
      <c r="B889" s="38"/>
      <c r="C889" s="38"/>
      <c r="D889" s="80"/>
      <c r="E889" s="39"/>
      <c r="F889" s="38"/>
      <c r="G889" s="38"/>
      <c r="H889" s="39"/>
      <c r="I889" s="38"/>
      <c r="J889" s="38"/>
      <c r="K889" s="38"/>
      <c r="L889" s="38"/>
      <c r="M889" s="40"/>
      <c r="N889" s="38"/>
      <c r="O889" s="38"/>
      <c r="P889" s="38"/>
      <c r="Q889" s="38"/>
      <c r="R889" s="38"/>
      <c r="S889" s="38"/>
      <c r="T889" s="38"/>
      <c r="U889" s="38"/>
      <c r="V889" s="38"/>
      <c r="W889" s="38"/>
      <c r="X889" s="38"/>
      <c r="Y889" s="38"/>
      <c r="Z889" s="38"/>
      <c r="AA889" s="38"/>
      <c r="AB889" s="38"/>
      <c r="AC889" s="81"/>
      <c r="AD889" s="38"/>
      <c r="AE889" s="38"/>
      <c r="AF889" s="38"/>
      <c r="AG889" s="38"/>
      <c r="AH889" s="38"/>
      <c r="AI889" s="38"/>
    </row>
    <row r="890" spans="1:35" ht="15.75" customHeight="1">
      <c r="A890" s="38"/>
      <c r="B890" s="38"/>
      <c r="C890" s="38"/>
      <c r="D890" s="80"/>
      <c r="E890" s="39"/>
      <c r="F890" s="38"/>
      <c r="G890" s="38"/>
      <c r="H890" s="39"/>
      <c r="I890" s="38"/>
      <c r="J890" s="38"/>
      <c r="K890" s="38"/>
      <c r="L890" s="38"/>
      <c r="M890" s="40"/>
      <c r="N890" s="38"/>
      <c r="O890" s="38"/>
      <c r="P890" s="38"/>
      <c r="Q890" s="38"/>
      <c r="R890" s="38"/>
      <c r="S890" s="38"/>
      <c r="T890" s="38"/>
      <c r="U890" s="38"/>
      <c r="V890" s="38"/>
      <c r="W890" s="38"/>
      <c r="X890" s="38"/>
      <c r="Y890" s="38"/>
      <c r="Z890" s="38"/>
      <c r="AA890" s="38"/>
      <c r="AB890" s="38"/>
      <c r="AC890" s="81"/>
      <c r="AD890" s="38"/>
      <c r="AE890" s="38"/>
      <c r="AF890" s="38"/>
      <c r="AG890" s="38"/>
      <c r="AH890" s="38"/>
      <c r="AI890" s="38"/>
    </row>
    <row r="891" spans="1:35" ht="15.75" customHeight="1">
      <c r="A891" s="38"/>
      <c r="B891" s="38"/>
      <c r="C891" s="38"/>
      <c r="D891" s="80"/>
      <c r="E891" s="39"/>
      <c r="F891" s="38"/>
      <c r="G891" s="38"/>
      <c r="H891" s="39"/>
      <c r="I891" s="38"/>
      <c r="J891" s="38"/>
      <c r="K891" s="38"/>
      <c r="L891" s="38"/>
      <c r="M891" s="40"/>
      <c r="N891" s="38"/>
      <c r="O891" s="38"/>
      <c r="P891" s="38"/>
      <c r="Q891" s="38"/>
      <c r="R891" s="38"/>
      <c r="S891" s="38"/>
      <c r="T891" s="38"/>
      <c r="U891" s="38"/>
      <c r="V891" s="38"/>
      <c r="W891" s="38"/>
      <c r="X891" s="38"/>
      <c r="Y891" s="38"/>
      <c r="Z891" s="38"/>
      <c r="AA891" s="38"/>
      <c r="AB891" s="38"/>
      <c r="AC891" s="81"/>
      <c r="AD891" s="38"/>
      <c r="AE891" s="38"/>
      <c r="AF891" s="38"/>
      <c r="AG891" s="38"/>
      <c r="AH891" s="38"/>
      <c r="AI891" s="38"/>
    </row>
    <row r="892" spans="1:35" ht="15.75" customHeight="1">
      <c r="A892" s="38"/>
      <c r="B892" s="38"/>
      <c r="C892" s="38"/>
      <c r="D892" s="80"/>
      <c r="E892" s="39"/>
      <c r="F892" s="38"/>
      <c r="G892" s="38"/>
      <c r="H892" s="39"/>
      <c r="I892" s="38"/>
      <c r="J892" s="38"/>
      <c r="K892" s="38"/>
      <c r="L892" s="38"/>
      <c r="M892" s="40"/>
      <c r="N892" s="38"/>
      <c r="O892" s="38"/>
      <c r="P892" s="38"/>
      <c r="Q892" s="38"/>
      <c r="R892" s="38"/>
      <c r="S892" s="38"/>
      <c r="T892" s="38"/>
      <c r="U892" s="38"/>
      <c r="V892" s="38"/>
      <c r="W892" s="38"/>
      <c r="X892" s="38"/>
      <c r="Y892" s="38"/>
      <c r="Z892" s="38"/>
      <c r="AA892" s="38"/>
      <c r="AB892" s="38"/>
      <c r="AC892" s="81"/>
      <c r="AD892" s="38"/>
      <c r="AE892" s="38"/>
      <c r="AF892" s="38"/>
      <c r="AG892" s="38"/>
      <c r="AH892" s="38"/>
      <c r="AI892" s="38"/>
    </row>
    <row r="893" spans="1:35" ht="15.75" customHeight="1">
      <c r="A893" s="38"/>
      <c r="B893" s="38"/>
      <c r="C893" s="38"/>
      <c r="D893" s="80"/>
      <c r="E893" s="39"/>
      <c r="F893" s="38"/>
      <c r="G893" s="38"/>
      <c r="H893" s="39"/>
      <c r="I893" s="38"/>
      <c r="J893" s="38"/>
      <c r="K893" s="38"/>
      <c r="L893" s="38"/>
      <c r="M893" s="40"/>
      <c r="N893" s="38"/>
      <c r="O893" s="38"/>
      <c r="P893" s="38"/>
      <c r="Q893" s="38"/>
      <c r="R893" s="38"/>
      <c r="S893" s="38"/>
      <c r="T893" s="38"/>
      <c r="U893" s="38"/>
      <c r="V893" s="38"/>
      <c r="W893" s="38"/>
      <c r="X893" s="38"/>
      <c r="Y893" s="38"/>
      <c r="Z893" s="38"/>
      <c r="AA893" s="38"/>
      <c r="AB893" s="38"/>
      <c r="AC893" s="81"/>
      <c r="AD893" s="38"/>
      <c r="AE893" s="38"/>
      <c r="AF893" s="38"/>
      <c r="AG893" s="38"/>
      <c r="AH893" s="38"/>
      <c r="AI893" s="38"/>
    </row>
    <row r="894" spans="1:35" ht="15.75" customHeight="1">
      <c r="A894" s="38"/>
      <c r="B894" s="38"/>
      <c r="C894" s="38"/>
      <c r="D894" s="80"/>
      <c r="E894" s="39"/>
      <c r="F894" s="38"/>
      <c r="G894" s="38"/>
      <c r="H894" s="39"/>
      <c r="I894" s="38"/>
      <c r="J894" s="38"/>
      <c r="K894" s="38"/>
      <c r="L894" s="38"/>
      <c r="M894" s="40"/>
      <c r="N894" s="38"/>
      <c r="O894" s="38"/>
      <c r="P894" s="38"/>
      <c r="Q894" s="38"/>
      <c r="R894" s="38"/>
      <c r="S894" s="38"/>
      <c r="T894" s="38"/>
      <c r="U894" s="38"/>
      <c r="V894" s="38"/>
      <c r="W894" s="38"/>
      <c r="X894" s="38"/>
      <c r="Y894" s="38"/>
      <c r="Z894" s="38"/>
      <c r="AA894" s="38"/>
      <c r="AB894" s="38"/>
      <c r="AC894" s="81"/>
      <c r="AD894" s="38"/>
      <c r="AE894" s="38"/>
      <c r="AF894" s="38"/>
      <c r="AG894" s="38"/>
      <c r="AH894" s="38"/>
      <c r="AI894" s="38"/>
    </row>
    <row r="895" spans="1:35" ht="15.75" customHeight="1">
      <c r="A895" s="38"/>
      <c r="B895" s="38"/>
      <c r="C895" s="38"/>
      <c r="D895" s="80"/>
      <c r="E895" s="39"/>
      <c r="F895" s="38"/>
      <c r="G895" s="38"/>
      <c r="H895" s="39"/>
      <c r="I895" s="38"/>
      <c r="J895" s="38"/>
      <c r="K895" s="38"/>
      <c r="L895" s="38"/>
      <c r="M895" s="40"/>
      <c r="N895" s="38"/>
      <c r="O895" s="38"/>
      <c r="P895" s="38"/>
      <c r="Q895" s="38"/>
      <c r="R895" s="38"/>
      <c r="S895" s="38"/>
      <c r="T895" s="38"/>
      <c r="U895" s="38"/>
      <c r="V895" s="38"/>
      <c r="W895" s="38"/>
      <c r="X895" s="38"/>
      <c r="Y895" s="38"/>
      <c r="Z895" s="38"/>
      <c r="AA895" s="38"/>
      <c r="AB895" s="38"/>
      <c r="AC895" s="81"/>
      <c r="AD895" s="38"/>
      <c r="AE895" s="38"/>
      <c r="AF895" s="38"/>
      <c r="AG895" s="38"/>
      <c r="AH895" s="38"/>
      <c r="AI895" s="38"/>
    </row>
    <row r="896" spans="1:35" ht="15.75" customHeight="1">
      <c r="A896" s="38"/>
      <c r="B896" s="38"/>
      <c r="C896" s="38"/>
      <c r="D896" s="80"/>
      <c r="E896" s="39"/>
      <c r="F896" s="38"/>
      <c r="G896" s="38"/>
      <c r="H896" s="39"/>
      <c r="I896" s="38"/>
      <c r="J896" s="38"/>
      <c r="K896" s="38"/>
      <c r="L896" s="38"/>
      <c r="M896" s="40"/>
      <c r="N896" s="38"/>
      <c r="O896" s="38"/>
      <c r="P896" s="38"/>
      <c r="Q896" s="38"/>
      <c r="R896" s="38"/>
      <c r="S896" s="38"/>
      <c r="T896" s="38"/>
      <c r="U896" s="38"/>
      <c r="V896" s="38"/>
      <c r="W896" s="38"/>
      <c r="X896" s="38"/>
      <c r="Y896" s="38"/>
      <c r="Z896" s="38"/>
      <c r="AA896" s="38"/>
      <c r="AB896" s="38"/>
      <c r="AC896" s="81"/>
      <c r="AD896" s="38"/>
      <c r="AE896" s="38"/>
      <c r="AF896" s="38"/>
      <c r="AG896" s="38"/>
      <c r="AH896" s="38"/>
      <c r="AI896" s="38"/>
    </row>
    <row r="897" spans="1:35" ht="15.75" customHeight="1">
      <c r="A897" s="38"/>
      <c r="B897" s="38"/>
      <c r="C897" s="38"/>
      <c r="D897" s="80"/>
      <c r="E897" s="39"/>
      <c r="F897" s="38"/>
      <c r="G897" s="38"/>
      <c r="H897" s="39"/>
      <c r="I897" s="38"/>
      <c r="J897" s="38"/>
      <c r="K897" s="38"/>
      <c r="L897" s="38"/>
      <c r="M897" s="40"/>
      <c r="N897" s="38"/>
      <c r="O897" s="38"/>
      <c r="P897" s="38"/>
      <c r="Q897" s="38"/>
      <c r="R897" s="38"/>
      <c r="S897" s="38"/>
      <c r="T897" s="38"/>
      <c r="U897" s="38"/>
      <c r="V897" s="38"/>
      <c r="W897" s="38"/>
      <c r="X897" s="38"/>
      <c r="Y897" s="38"/>
      <c r="Z897" s="38"/>
      <c r="AA897" s="38"/>
      <c r="AB897" s="38"/>
      <c r="AC897" s="81"/>
      <c r="AD897" s="38"/>
      <c r="AE897" s="38"/>
      <c r="AF897" s="38"/>
      <c r="AG897" s="38"/>
      <c r="AH897" s="38"/>
      <c r="AI897" s="38"/>
    </row>
    <row r="898" spans="1:35" ht="15.75" customHeight="1">
      <c r="A898" s="38"/>
      <c r="B898" s="38"/>
      <c r="C898" s="38"/>
      <c r="D898" s="80"/>
      <c r="E898" s="39"/>
      <c r="F898" s="38"/>
      <c r="G898" s="38"/>
      <c r="H898" s="39"/>
      <c r="I898" s="38"/>
      <c r="J898" s="38"/>
      <c r="K898" s="38"/>
      <c r="L898" s="38"/>
      <c r="M898" s="40"/>
      <c r="N898" s="38"/>
      <c r="O898" s="38"/>
      <c r="P898" s="38"/>
      <c r="Q898" s="38"/>
      <c r="R898" s="38"/>
      <c r="S898" s="38"/>
      <c r="T898" s="38"/>
      <c r="U898" s="38"/>
      <c r="V898" s="38"/>
      <c r="W898" s="38"/>
      <c r="X898" s="38"/>
      <c r="Y898" s="38"/>
      <c r="Z898" s="38"/>
      <c r="AA898" s="38"/>
      <c r="AB898" s="38"/>
      <c r="AC898" s="81"/>
      <c r="AD898" s="38"/>
      <c r="AE898" s="38"/>
      <c r="AF898" s="38"/>
      <c r="AG898" s="38"/>
      <c r="AH898" s="38"/>
      <c r="AI898" s="38"/>
    </row>
    <row r="899" spans="1:35" ht="15.75" customHeight="1">
      <c r="A899" s="38"/>
      <c r="B899" s="38"/>
      <c r="C899" s="38"/>
      <c r="D899" s="80"/>
      <c r="E899" s="39"/>
      <c r="F899" s="38"/>
      <c r="G899" s="38"/>
      <c r="H899" s="39"/>
      <c r="I899" s="38"/>
      <c r="J899" s="38"/>
      <c r="K899" s="38"/>
      <c r="L899" s="38"/>
      <c r="M899" s="40"/>
      <c r="N899" s="38"/>
      <c r="O899" s="38"/>
      <c r="P899" s="38"/>
      <c r="Q899" s="38"/>
      <c r="R899" s="38"/>
      <c r="S899" s="38"/>
      <c r="T899" s="38"/>
      <c r="U899" s="38"/>
      <c r="V899" s="38"/>
      <c r="W899" s="38"/>
      <c r="X899" s="38"/>
      <c r="Y899" s="38"/>
      <c r="Z899" s="38"/>
      <c r="AA899" s="38"/>
      <c r="AB899" s="38"/>
      <c r="AC899" s="81"/>
      <c r="AD899" s="38"/>
      <c r="AE899" s="38"/>
      <c r="AF899" s="38"/>
      <c r="AG899" s="38"/>
      <c r="AH899" s="38"/>
      <c r="AI899" s="38"/>
    </row>
    <row r="900" spans="1:35" ht="15.75" customHeight="1">
      <c r="A900" s="38"/>
      <c r="B900" s="38"/>
      <c r="C900" s="38"/>
      <c r="D900" s="80"/>
      <c r="E900" s="39"/>
      <c r="F900" s="38"/>
      <c r="G900" s="38"/>
      <c r="H900" s="39"/>
      <c r="I900" s="38"/>
      <c r="J900" s="38"/>
      <c r="K900" s="38"/>
      <c r="L900" s="38"/>
      <c r="M900" s="40"/>
      <c r="N900" s="38"/>
      <c r="O900" s="38"/>
      <c r="P900" s="38"/>
      <c r="Q900" s="38"/>
      <c r="R900" s="38"/>
      <c r="S900" s="38"/>
      <c r="T900" s="38"/>
      <c r="U900" s="38"/>
      <c r="V900" s="38"/>
      <c r="W900" s="38"/>
      <c r="X900" s="38"/>
      <c r="Y900" s="38"/>
      <c r="Z900" s="38"/>
      <c r="AA900" s="38"/>
      <c r="AB900" s="38"/>
      <c r="AC900" s="81"/>
      <c r="AD900" s="38"/>
      <c r="AE900" s="38"/>
      <c r="AF900" s="38"/>
      <c r="AG900" s="38"/>
      <c r="AH900" s="38"/>
      <c r="AI900" s="38"/>
    </row>
    <row r="901" spans="1:35" ht="15.75" customHeight="1">
      <c r="A901" s="38"/>
      <c r="B901" s="38"/>
      <c r="C901" s="38"/>
      <c r="D901" s="80"/>
      <c r="E901" s="39"/>
      <c r="F901" s="38"/>
      <c r="G901" s="38"/>
      <c r="H901" s="39"/>
      <c r="I901" s="38"/>
      <c r="J901" s="38"/>
      <c r="K901" s="38"/>
      <c r="L901" s="38"/>
      <c r="M901" s="40"/>
      <c r="N901" s="38"/>
      <c r="O901" s="38"/>
      <c r="P901" s="38"/>
      <c r="Q901" s="38"/>
      <c r="R901" s="38"/>
      <c r="S901" s="38"/>
      <c r="T901" s="38"/>
      <c r="U901" s="38"/>
      <c r="V901" s="38"/>
      <c r="W901" s="38"/>
      <c r="X901" s="38"/>
      <c r="Y901" s="38"/>
      <c r="Z901" s="38"/>
      <c r="AA901" s="38"/>
      <c r="AB901" s="38"/>
      <c r="AC901" s="81"/>
      <c r="AD901" s="38"/>
      <c r="AE901" s="38"/>
      <c r="AF901" s="38"/>
      <c r="AG901" s="38"/>
      <c r="AH901" s="38"/>
      <c r="AI901" s="38"/>
    </row>
    <row r="902" spans="1:35" ht="15.75" customHeight="1">
      <c r="A902" s="38"/>
      <c r="B902" s="38"/>
      <c r="C902" s="38"/>
      <c r="D902" s="80"/>
      <c r="E902" s="39"/>
      <c r="F902" s="38"/>
      <c r="G902" s="38"/>
      <c r="H902" s="39"/>
      <c r="I902" s="38"/>
      <c r="J902" s="38"/>
      <c r="K902" s="38"/>
      <c r="L902" s="38"/>
      <c r="M902" s="40"/>
      <c r="N902" s="38"/>
      <c r="O902" s="38"/>
      <c r="P902" s="38"/>
      <c r="Q902" s="38"/>
      <c r="R902" s="38"/>
      <c r="S902" s="38"/>
      <c r="T902" s="38"/>
      <c r="U902" s="38"/>
      <c r="V902" s="38"/>
      <c r="W902" s="38"/>
      <c r="X902" s="38"/>
      <c r="Y902" s="38"/>
      <c r="Z902" s="38"/>
      <c r="AA902" s="38"/>
      <c r="AB902" s="38"/>
      <c r="AC902" s="81"/>
      <c r="AD902" s="38"/>
      <c r="AE902" s="38"/>
      <c r="AF902" s="38"/>
      <c r="AG902" s="38"/>
      <c r="AH902" s="38"/>
      <c r="AI902" s="38"/>
    </row>
    <row r="903" spans="1:35" ht="15.75" customHeight="1">
      <c r="A903" s="38"/>
      <c r="B903" s="38"/>
      <c r="C903" s="38"/>
      <c r="D903" s="80"/>
      <c r="E903" s="39"/>
      <c r="F903" s="38"/>
      <c r="G903" s="38"/>
      <c r="H903" s="39"/>
      <c r="I903" s="38"/>
      <c r="J903" s="38"/>
      <c r="K903" s="38"/>
      <c r="L903" s="38"/>
      <c r="M903" s="40"/>
      <c r="N903" s="38"/>
      <c r="O903" s="38"/>
      <c r="P903" s="38"/>
      <c r="Q903" s="38"/>
      <c r="R903" s="38"/>
      <c r="S903" s="38"/>
      <c r="T903" s="38"/>
      <c r="U903" s="38"/>
      <c r="V903" s="38"/>
      <c r="W903" s="38"/>
      <c r="X903" s="38"/>
      <c r="Y903" s="38"/>
      <c r="Z903" s="38"/>
      <c r="AA903" s="38"/>
      <c r="AB903" s="38"/>
      <c r="AC903" s="81"/>
      <c r="AD903" s="38"/>
      <c r="AE903" s="38"/>
      <c r="AF903" s="38"/>
      <c r="AG903" s="38"/>
      <c r="AH903" s="38"/>
      <c r="AI903" s="38"/>
    </row>
    <row r="904" spans="1:35" ht="15.75" customHeight="1">
      <c r="A904" s="38"/>
      <c r="B904" s="38"/>
      <c r="C904" s="38"/>
      <c r="D904" s="80"/>
      <c r="E904" s="39"/>
      <c r="F904" s="38"/>
      <c r="G904" s="38"/>
      <c r="H904" s="39"/>
      <c r="I904" s="38"/>
      <c r="J904" s="38"/>
      <c r="K904" s="38"/>
      <c r="L904" s="38"/>
      <c r="M904" s="40"/>
      <c r="N904" s="38"/>
      <c r="O904" s="38"/>
      <c r="P904" s="38"/>
      <c r="Q904" s="38"/>
      <c r="R904" s="38"/>
      <c r="S904" s="38"/>
      <c r="T904" s="38"/>
      <c r="U904" s="38"/>
      <c r="V904" s="38"/>
      <c r="W904" s="38"/>
      <c r="X904" s="38"/>
      <c r="Y904" s="38"/>
      <c r="Z904" s="38"/>
      <c r="AA904" s="38"/>
      <c r="AB904" s="38"/>
      <c r="AC904" s="81"/>
      <c r="AD904" s="38"/>
      <c r="AE904" s="38"/>
      <c r="AF904" s="38"/>
      <c r="AG904" s="38"/>
      <c r="AH904" s="38"/>
      <c r="AI904" s="38"/>
    </row>
    <row r="905" spans="1:35" ht="15.75" customHeight="1">
      <c r="A905" s="38"/>
      <c r="B905" s="38"/>
      <c r="C905" s="38"/>
      <c r="D905" s="80"/>
      <c r="E905" s="39"/>
      <c r="F905" s="38"/>
      <c r="G905" s="38"/>
      <c r="H905" s="39"/>
      <c r="I905" s="38"/>
      <c r="J905" s="38"/>
      <c r="K905" s="38"/>
      <c r="L905" s="38"/>
      <c r="M905" s="40"/>
      <c r="N905" s="38"/>
      <c r="O905" s="38"/>
      <c r="P905" s="38"/>
      <c r="Q905" s="38"/>
      <c r="R905" s="38"/>
      <c r="S905" s="38"/>
      <c r="T905" s="38"/>
      <c r="U905" s="38"/>
      <c r="V905" s="38"/>
      <c r="W905" s="38"/>
      <c r="X905" s="38"/>
      <c r="Y905" s="38"/>
      <c r="Z905" s="38"/>
      <c r="AA905" s="38"/>
      <c r="AB905" s="38"/>
      <c r="AC905" s="81"/>
      <c r="AD905" s="38"/>
      <c r="AE905" s="38"/>
      <c r="AF905" s="38"/>
      <c r="AG905" s="38"/>
      <c r="AH905" s="38"/>
      <c r="AI905" s="38"/>
    </row>
    <row r="906" spans="1:35" ht="15.75" customHeight="1">
      <c r="A906" s="38"/>
      <c r="B906" s="38"/>
      <c r="C906" s="38"/>
      <c r="D906" s="80"/>
      <c r="E906" s="39"/>
      <c r="F906" s="38"/>
      <c r="G906" s="38"/>
      <c r="H906" s="39"/>
      <c r="I906" s="38"/>
      <c r="J906" s="38"/>
      <c r="K906" s="38"/>
      <c r="L906" s="38"/>
      <c r="M906" s="40"/>
      <c r="N906" s="38"/>
      <c r="O906" s="38"/>
      <c r="P906" s="38"/>
      <c r="Q906" s="38"/>
      <c r="R906" s="38"/>
      <c r="S906" s="38"/>
      <c r="T906" s="38"/>
      <c r="U906" s="38"/>
      <c r="V906" s="38"/>
      <c r="W906" s="38"/>
      <c r="X906" s="38"/>
      <c r="Y906" s="38"/>
      <c r="Z906" s="38"/>
      <c r="AA906" s="38"/>
      <c r="AB906" s="38"/>
      <c r="AC906" s="81"/>
      <c r="AD906" s="38"/>
      <c r="AE906" s="38"/>
      <c r="AF906" s="38"/>
      <c r="AG906" s="38"/>
      <c r="AH906" s="38"/>
      <c r="AI906" s="38"/>
    </row>
    <row r="907" spans="1:35" ht="15.75" customHeight="1">
      <c r="A907" s="38"/>
      <c r="B907" s="38"/>
      <c r="C907" s="38"/>
      <c r="D907" s="80"/>
      <c r="E907" s="39"/>
      <c r="F907" s="38"/>
      <c r="G907" s="38"/>
      <c r="H907" s="39"/>
      <c r="I907" s="38"/>
      <c r="J907" s="38"/>
      <c r="K907" s="38"/>
      <c r="L907" s="38"/>
      <c r="M907" s="40"/>
      <c r="N907" s="38"/>
      <c r="O907" s="38"/>
      <c r="P907" s="38"/>
      <c r="Q907" s="38"/>
      <c r="R907" s="38"/>
      <c r="S907" s="38"/>
      <c r="T907" s="38"/>
      <c r="U907" s="38"/>
      <c r="V907" s="38"/>
      <c r="W907" s="38"/>
      <c r="X907" s="38"/>
      <c r="Y907" s="38"/>
      <c r="Z907" s="38"/>
      <c r="AA907" s="38"/>
      <c r="AB907" s="38"/>
      <c r="AC907" s="81"/>
      <c r="AD907" s="38"/>
      <c r="AE907" s="38"/>
      <c r="AF907" s="38"/>
      <c r="AG907" s="38"/>
      <c r="AH907" s="38"/>
      <c r="AI907" s="38"/>
    </row>
    <row r="908" spans="1:35" ht="15.75" customHeight="1">
      <c r="A908" s="38"/>
      <c r="B908" s="38"/>
      <c r="C908" s="38"/>
      <c r="D908" s="80"/>
      <c r="E908" s="39"/>
      <c r="F908" s="38"/>
      <c r="G908" s="38"/>
      <c r="H908" s="39"/>
      <c r="I908" s="38"/>
      <c r="J908" s="38"/>
      <c r="K908" s="38"/>
      <c r="L908" s="38"/>
      <c r="M908" s="40"/>
      <c r="N908" s="38"/>
      <c r="O908" s="38"/>
      <c r="P908" s="38"/>
      <c r="Q908" s="38"/>
      <c r="R908" s="38"/>
      <c r="S908" s="38"/>
      <c r="T908" s="38"/>
      <c r="U908" s="38"/>
      <c r="V908" s="38"/>
      <c r="W908" s="38"/>
      <c r="X908" s="38"/>
      <c r="Y908" s="38"/>
      <c r="Z908" s="38"/>
      <c r="AA908" s="38"/>
      <c r="AB908" s="38"/>
      <c r="AC908" s="81"/>
      <c r="AD908" s="38"/>
      <c r="AE908" s="38"/>
      <c r="AF908" s="38"/>
      <c r="AG908" s="38"/>
      <c r="AH908" s="38"/>
      <c r="AI908" s="38"/>
    </row>
    <row r="909" spans="1:35" ht="15.75" customHeight="1">
      <c r="A909" s="38"/>
      <c r="B909" s="38"/>
      <c r="C909" s="38"/>
      <c r="D909" s="80"/>
      <c r="E909" s="39"/>
      <c r="F909" s="38"/>
      <c r="G909" s="38"/>
      <c r="H909" s="39"/>
      <c r="I909" s="38"/>
      <c r="J909" s="38"/>
      <c r="K909" s="38"/>
      <c r="L909" s="38"/>
      <c r="M909" s="40"/>
      <c r="N909" s="38"/>
      <c r="O909" s="38"/>
      <c r="P909" s="38"/>
      <c r="Q909" s="38"/>
      <c r="R909" s="38"/>
      <c r="S909" s="38"/>
      <c r="T909" s="38"/>
      <c r="U909" s="38"/>
      <c r="V909" s="38"/>
      <c r="W909" s="38"/>
      <c r="X909" s="38"/>
      <c r="Y909" s="38"/>
      <c r="Z909" s="38"/>
      <c r="AA909" s="38"/>
      <c r="AB909" s="38"/>
      <c r="AC909" s="81"/>
      <c r="AD909" s="38"/>
      <c r="AE909" s="38"/>
      <c r="AF909" s="38"/>
      <c r="AG909" s="38"/>
      <c r="AH909" s="38"/>
      <c r="AI909" s="38"/>
    </row>
    <row r="910" spans="1:35" ht="15.75" customHeight="1">
      <c r="A910" s="38"/>
      <c r="B910" s="38"/>
      <c r="C910" s="38"/>
      <c r="D910" s="80"/>
      <c r="E910" s="39"/>
      <c r="F910" s="38"/>
      <c r="G910" s="38"/>
      <c r="H910" s="39"/>
      <c r="I910" s="38"/>
      <c r="J910" s="38"/>
      <c r="K910" s="38"/>
      <c r="L910" s="38"/>
      <c r="M910" s="40"/>
      <c r="N910" s="38"/>
      <c r="O910" s="38"/>
      <c r="P910" s="38"/>
      <c r="Q910" s="38"/>
      <c r="R910" s="38"/>
      <c r="S910" s="38"/>
      <c r="T910" s="38"/>
      <c r="U910" s="38"/>
      <c r="V910" s="38"/>
      <c r="W910" s="38"/>
      <c r="X910" s="38"/>
      <c r="Y910" s="38"/>
      <c r="Z910" s="38"/>
      <c r="AA910" s="38"/>
      <c r="AB910" s="38"/>
      <c r="AC910" s="81"/>
      <c r="AD910" s="38"/>
      <c r="AE910" s="38"/>
      <c r="AF910" s="38"/>
      <c r="AG910" s="38"/>
      <c r="AH910" s="38"/>
      <c r="AI910" s="38"/>
    </row>
    <row r="911" spans="1:35" ht="15.75" customHeight="1">
      <c r="A911" s="38"/>
      <c r="B911" s="38"/>
      <c r="C911" s="38"/>
      <c r="D911" s="80"/>
      <c r="E911" s="39"/>
      <c r="F911" s="38"/>
      <c r="G911" s="38"/>
      <c r="H911" s="39"/>
      <c r="I911" s="38"/>
      <c r="J911" s="38"/>
      <c r="K911" s="38"/>
      <c r="L911" s="38"/>
      <c r="M911" s="40"/>
      <c r="N911" s="38"/>
      <c r="O911" s="38"/>
      <c r="P911" s="38"/>
      <c r="Q911" s="38"/>
      <c r="R911" s="38"/>
      <c r="S911" s="38"/>
      <c r="T911" s="38"/>
      <c r="U911" s="38"/>
      <c r="V911" s="38"/>
      <c r="W911" s="38"/>
      <c r="X911" s="38"/>
      <c r="Y911" s="38"/>
      <c r="Z911" s="38"/>
      <c r="AA911" s="38"/>
      <c r="AB911" s="38"/>
      <c r="AC911" s="81"/>
      <c r="AD911" s="38"/>
      <c r="AE911" s="38"/>
      <c r="AF911" s="38"/>
      <c r="AG911" s="38"/>
      <c r="AH911" s="38"/>
      <c r="AI911" s="38"/>
    </row>
    <row r="912" spans="1:35" ht="15.75" customHeight="1">
      <c r="A912" s="38"/>
      <c r="B912" s="38"/>
      <c r="C912" s="38"/>
      <c r="D912" s="80"/>
      <c r="E912" s="39"/>
      <c r="F912" s="38"/>
      <c r="G912" s="38"/>
      <c r="H912" s="39"/>
      <c r="I912" s="38"/>
      <c r="J912" s="38"/>
      <c r="K912" s="38"/>
      <c r="L912" s="38"/>
      <c r="M912" s="40"/>
      <c r="N912" s="38"/>
      <c r="O912" s="38"/>
      <c r="P912" s="38"/>
      <c r="Q912" s="38"/>
      <c r="R912" s="38"/>
      <c r="S912" s="38"/>
      <c r="T912" s="38"/>
      <c r="U912" s="38"/>
      <c r="V912" s="38"/>
      <c r="W912" s="38"/>
      <c r="X912" s="38"/>
      <c r="Y912" s="38"/>
      <c r="Z912" s="38"/>
      <c r="AA912" s="38"/>
      <c r="AB912" s="38"/>
      <c r="AC912" s="81"/>
      <c r="AD912" s="38"/>
      <c r="AE912" s="38"/>
      <c r="AF912" s="38"/>
      <c r="AG912" s="38"/>
      <c r="AH912" s="38"/>
      <c r="AI912" s="38"/>
    </row>
    <row r="913" spans="1:35" ht="15.75" customHeight="1">
      <c r="A913" s="38"/>
      <c r="B913" s="38"/>
      <c r="C913" s="38"/>
      <c r="D913" s="80"/>
      <c r="E913" s="39"/>
      <c r="F913" s="38"/>
      <c r="G913" s="38"/>
      <c r="H913" s="39"/>
      <c r="I913" s="38"/>
      <c r="J913" s="38"/>
      <c r="K913" s="38"/>
      <c r="L913" s="38"/>
      <c r="M913" s="40"/>
      <c r="N913" s="38"/>
      <c r="O913" s="38"/>
      <c r="P913" s="38"/>
      <c r="Q913" s="38"/>
      <c r="R913" s="38"/>
      <c r="S913" s="38"/>
      <c r="T913" s="38"/>
      <c r="U913" s="38"/>
      <c r="V913" s="38"/>
      <c r="W913" s="38"/>
      <c r="X913" s="38"/>
      <c r="Y913" s="38"/>
      <c r="Z913" s="38"/>
      <c r="AA913" s="38"/>
      <c r="AB913" s="38"/>
      <c r="AC913" s="81"/>
      <c r="AD913" s="38"/>
      <c r="AE913" s="38"/>
      <c r="AF913" s="38"/>
      <c r="AG913" s="38"/>
      <c r="AH913" s="38"/>
      <c r="AI913" s="38"/>
    </row>
    <row r="914" spans="1:35" ht="15.75" customHeight="1">
      <c r="A914" s="38"/>
      <c r="B914" s="38"/>
      <c r="C914" s="38"/>
      <c r="D914" s="80"/>
      <c r="E914" s="39"/>
      <c r="F914" s="38"/>
      <c r="G914" s="38"/>
      <c r="H914" s="39"/>
      <c r="I914" s="38"/>
      <c r="J914" s="38"/>
      <c r="K914" s="38"/>
      <c r="L914" s="38"/>
      <c r="M914" s="40"/>
      <c r="N914" s="38"/>
      <c r="O914" s="38"/>
      <c r="P914" s="38"/>
      <c r="Q914" s="38"/>
      <c r="R914" s="38"/>
      <c r="S914" s="38"/>
      <c r="T914" s="38"/>
      <c r="U914" s="38"/>
      <c r="V914" s="38"/>
      <c r="W914" s="38"/>
      <c r="X914" s="38"/>
      <c r="Y914" s="38"/>
      <c r="Z914" s="38"/>
      <c r="AA914" s="38"/>
      <c r="AB914" s="38"/>
      <c r="AC914" s="81"/>
      <c r="AD914" s="38"/>
      <c r="AE914" s="38"/>
      <c r="AF914" s="38"/>
      <c r="AG914" s="38"/>
      <c r="AH914" s="38"/>
      <c r="AI914" s="38"/>
    </row>
    <row r="915" spans="1:35" ht="15.75" customHeight="1">
      <c r="A915" s="38"/>
      <c r="B915" s="38"/>
      <c r="C915" s="38"/>
      <c r="D915" s="80"/>
      <c r="E915" s="39"/>
      <c r="F915" s="38"/>
      <c r="G915" s="38"/>
      <c r="H915" s="39"/>
      <c r="I915" s="38"/>
      <c r="J915" s="38"/>
      <c r="K915" s="38"/>
      <c r="L915" s="38"/>
      <c r="M915" s="40"/>
      <c r="N915" s="38"/>
      <c r="O915" s="38"/>
      <c r="P915" s="38"/>
      <c r="Q915" s="38"/>
      <c r="R915" s="38"/>
      <c r="S915" s="38"/>
      <c r="T915" s="38"/>
      <c r="U915" s="38"/>
      <c r="V915" s="38"/>
      <c r="W915" s="38"/>
      <c r="X915" s="38"/>
      <c r="Y915" s="38"/>
      <c r="Z915" s="38"/>
      <c r="AA915" s="38"/>
      <c r="AB915" s="38"/>
      <c r="AC915" s="81"/>
      <c r="AD915" s="38"/>
      <c r="AE915" s="38"/>
      <c r="AF915" s="38"/>
      <c r="AG915" s="38"/>
      <c r="AH915" s="38"/>
      <c r="AI915" s="38"/>
    </row>
    <row r="916" spans="1:35" ht="15.75" customHeight="1">
      <c r="A916" s="38"/>
      <c r="B916" s="38"/>
      <c r="C916" s="38"/>
      <c r="D916" s="80"/>
      <c r="E916" s="39"/>
      <c r="F916" s="38"/>
      <c r="G916" s="38"/>
      <c r="H916" s="39"/>
      <c r="I916" s="38"/>
      <c r="J916" s="38"/>
      <c r="K916" s="38"/>
      <c r="L916" s="38"/>
      <c r="M916" s="40"/>
      <c r="N916" s="38"/>
      <c r="O916" s="38"/>
      <c r="P916" s="38"/>
      <c r="Q916" s="38"/>
      <c r="R916" s="38"/>
      <c r="S916" s="38"/>
      <c r="T916" s="38"/>
      <c r="U916" s="38"/>
      <c r="V916" s="38"/>
      <c r="W916" s="38"/>
      <c r="X916" s="38"/>
      <c r="Y916" s="38"/>
      <c r="Z916" s="38"/>
      <c r="AA916" s="38"/>
      <c r="AB916" s="38"/>
      <c r="AC916" s="81"/>
      <c r="AD916" s="38"/>
      <c r="AE916" s="38"/>
      <c r="AF916" s="38"/>
      <c r="AG916" s="38"/>
      <c r="AH916" s="38"/>
      <c r="AI916" s="38"/>
    </row>
    <row r="917" spans="1:35" ht="15.75" customHeight="1">
      <c r="A917" s="38"/>
      <c r="B917" s="38"/>
      <c r="C917" s="38"/>
      <c r="D917" s="80"/>
      <c r="E917" s="39"/>
      <c r="F917" s="38"/>
      <c r="G917" s="38"/>
      <c r="H917" s="39"/>
      <c r="I917" s="38"/>
      <c r="J917" s="38"/>
      <c r="K917" s="38"/>
      <c r="L917" s="38"/>
      <c r="M917" s="40"/>
      <c r="N917" s="38"/>
      <c r="O917" s="38"/>
      <c r="P917" s="38"/>
      <c r="Q917" s="38"/>
      <c r="R917" s="38"/>
      <c r="S917" s="38"/>
      <c r="T917" s="38"/>
      <c r="U917" s="38"/>
      <c r="V917" s="38"/>
      <c r="W917" s="38"/>
      <c r="X917" s="38"/>
      <c r="Y917" s="38"/>
      <c r="Z917" s="38"/>
      <c r="AA917" s="38"/>
      <c r="AB917" s="38"/>
      <c r="AC917" s="81"/>
      <c r="AD917" s="38"/>
      <c r="AE917" s="38"/>
      <c r="AF917" s="38"/>
      <c r="AG917" s="38"/>
      <c r="AH917" s="38"/>
      <c r="AI917" s="38"/>
    </row>
    <row r="918" spans="1:35" ht="15.75" customHeight="1">
      <c r="A918" s="38"/>
      <c r="B918" s="38"/>
      <c r="C918" s="38"/>
      <c r="D918" s="80"/>
      <c r="E918" s="39"/>
      <c r="F918" s="38"/>
      <c r="G918" s="38"/>
      <c r="H918" s="39"/>
      <c r="I918" s="38"/>
      <c r="J918" s="38"/>
      <c r="K918" s="38"/>
      <c r="L918" s="38"/>
      <c r="M918" s="40"/>
      <c r="N918" s="38"/>
      <c r="O918" s="38"/>
      <c r="P918" s="38"/>
      <c r="Q918" s="38"/>
      <c r="R918" s="38"/>
      <c r="S918" s="38"/>
      <c r="T918" s="38"/>
      <c r="U918" s="38"/>
      <c r="V918" s="38"/>
      <c r="W918" s="38"/>
      <c r="X918" s="38"/>
      <c r="Y918" s="38"/>
      <c r="Z918" s="38"/>
      <c r="AA918" s="38"/>
      <c r="AB918" s="38"/>
      <c r="AC918" s="81"/>
      <c r="AD918" s="38"/>
      <c r="AE918" s="38"/>
      <c r="AF918" s="38"/>
      <c r="AG918" s="38"/>
      <c r="AH918" s="38"/>
      <c r="AI918" s="38"/>
    </row>
    <row r="919" spans="1:35" ht="15.75" customHeight="1">
      <c r="A919" s="38"/>
      <c r="B919" s="38"/>
      <c r="C919" s="38"/>
      <c r="D919" s="80"/>
      <c r="E919" s="39"/>
      <c r="F919" s="38"/>
      <c r="G919" s="38"/>
      <c r="H919" s="39"/>
      <c r="I919" s="38"/>
      <c r="J919" s="38"/>
      <c r="K919" s="38"/>
      <c r="L919" s="38"/>
      <c r="M919" s="40"/>
      <c r="N919" s="38"/>
      <c r="O919" s="38"/>
      <c r="P919" s="38"/>
      <c r="Q919" s="38"/>
      <c r="R919" s="38"/>
      <c r="S919" s="38"/>
      <c r="T919" s="38"/>
      <c r="U919" s="38"/>
      <c r="V919" s="38"/>
      <c r="W919" s="38"/>
      <c r="X919" s="38"/>
      <c r="Y919" s="38"/>
      <c r="Z919" s="38"/>
      <c r="AA919" s="38"/>
      <c r="AB919" s="38"/>
      <c r="AC919" s="81"/>
      <c r="AD919" s="38"/>
      <c r="AE919" s="38"/>
      <c r="AF919" s="38"/>
      <c r="AG919" s="38"/>
      <c r="AH919" s="38"/>
      <c r="AI919" s="38"/>
    </row>
    <row r="920" spans="1:35" ht="15.75" customHeight="1">
      <c r="A920" s="38"/>
      <c r="B920" s="38"/>
      <c r="C920" s="38"/>
      <c r="D920" s="80"/>
      <c r="E920" s="39"/>
      <c r="F920" s="38"/>
      <c r="G920" s="38"/>
      <c r="H920" s="39"/>
      <c r="I920" s="38"/>
      <c r="J920" s="38"/>
      <c r="K920" s="38"/>
      <c r="L920" s="38"/>
      <c r="M920" s="40"/>
      <c r="N920" s="38"/>
      <c r="O920" s="38"/>
      <c r="P920" s="38"/>
      <c r="Q920" s="38"/>
      <c r="R920" s="38"/>
      <c r="S920" s="38"/>
      <c r="T920" s="38"/>
      <c r="U920" s="38"/>
      <c r="V920" s="38"/>
      <c r="W920" s="38"/>
      <c r="X920" s="38"/>
      <c r="Y920" s="38"/>
      <c r="Z920" s="38"/>
      <c r="AA920" s="38"/>
      <c r="AB920" s="38"/>
      <c r="AC920" s="81"/>
      <c r="AD920" s="38"/>
      <c r="AE920" s="38"/>
      <c r="AF920" s="38"/>
      <c r="AG920" s="38"/>
      <c r="AH920" s="38"/>
      <c r="AI920" s="38"/>
    </row>
    <row r="921" spans="1:35" ht="15.75" customHeight="1">
      <c r="A921" s="38"/>
      <c r="B921" s="38"/>
      <c r="C921" s="38"/>
      <c r="D921" s="80"/>
      <c r="E921" s="39"/>
      <c r="F921" s="38"/>
      <c r="G921" s="38"/>
      <c r="H921" s="39"/>
      <c r="I921" s="38"/>
      <c r="J921" s="38"/>
      <c r="K921" s="38"/>
      <c r="L921" s="38"/>
      <c r="M921" s="40"/>
      <c r="N921" s="38"/>
      <c r="O921" s="38"/>
      <c r="P921" s="38"/>
      <c r="Q921" s="38"/>
      <c r="R921" s="38"/>
      <c r="S921" s="38"/>
      <c r="T921" s="38"/>
      <c r="U921" s="38"/>
      <c r="V921" s="38"/>
      <c r="W921" s="38"/>
      <c r="X921" s="38"/>
      <c r="Y921" s="38"/>
      <c r="Z921" s="38"/>
      <c r="AA921" s="38"/>
      <c r="AB921" s="38"/>
      <c r="AC921" s="81"/>
      <c r="AD921" s="38"/>
      <c r="AE921" s="38"/>
      <c r="AF921" s="38"/>
      <c r="AG921" s="38"/>
      <c r="AH921" s="38"/>
      <c r="AI921" s="38"/>
    </row>
    <row r="922" spans="1:35" ht="15.75" customHeight="1">
      <c r="A922" s="38"/>
      <c r="B922" s="38"/>
      <c r="C922" s="38"/>
      <c r="D922" s="80"/>
      <c r="E922" s="39"/>
      <c r="F922" s="38"/>
      <c r="G922" s="38"/>
      <c r="H922" s="39"/>
      <c r="I922" s="38"/>
      <c r="J922" s="38"/>
      <c r="K922" s="38"/>
      <c r="L922" s="38"/>
      <c r="M922" s="40"/>
      <c r="N922" s="38"/>
      <c r="O922" s="38"/>
      <c r="P922" s="38"/>
      <c r="Q922" s="38"/>
      <c r="R922" s="38"/>
      <c r="S922" s="38"/>
      <c r="T922" s="38"/>
      <c r="U922" s="38"/>
      <c r="V922" s="38"/>
      <c r="W922" s="38"/>
      <c r="X922" s="38"/>
      <c r="Y922" s="38"/>
      <c r="Z922" s="38"/>
      <c r="AA922" s="38"/>
      <c r="AB922" s="38"/>
      <c r="AC922" s="81"/>
      <c r="AD922" s="38"/>
      <c r="AE922" s="38"/>
      <c r="AF922" s="38"/>
      <c r="AG922" s="38"/>
      <c r="AH922" s="38"/>
      <c r="AI922" s="38"/>
    </row>
    <row r="923" spans="1:35" ht="15.75" customHeight="1">
      <c r="A923" s="38"/>
      <c r="B923" s="38"/>
      <c r="C923" s="38"/>
      <c r="D923" s="80"/>
      <c r="E923" s="39"/>
      <c r="F923" s="38"/>
      <c r="G923" s="38"/>
      <c r="H923" s="39"/>
      <c r="I923" s="38"/>
      <c r="J923" s="38"/>
      <c r="K923" s="38"/>
      <c r="L923" s="38"/>
      <c r="M923" s="40"/>
      <c r="N923" s="38"/>
      <c r="O923" s="38"/>
      <c r="P923" s="38"/>
      <c r="Q923" s="38"/>
      <c r="R923" s="38"/>
      <c r="S923" s="38"/>
      <c r="T923" s="38"/>
      <c r="U923" s="38"/>
      <c r="V923" s="38"/>
      <c r="W923" s="38"/>
      <c r="X923" s="38"/>
      <c r="Y923" s="38"/>
      <c r="Z923" s="38"/>
      <c r="AA923" s="38"/>
      <c r="AB923" s="38"/>
      <c r="AC923" s="81"/>
      <c r="AD923" s="38"/>
      <c r="AE923" s="38"/>
      <c r="AF923" s="38"/>
      <c r="AG923" s="38"/>
      <c r="AH923" s="38"/>
      <c r="AI923" s="38"/>
    </row>
    <row r="924" spans="1:35" ht="15.75" customHeight="1">
      <c r="A924" s="38"/>
      <c r="B924" s="38"/>
      <c r="C924" s="38"/>
      <c r="D924" s="80"/>
      <c r="E924" s="39"/>
      <c r="F924" s="38"/>
      <c r="G924" s="38"/>
      <c r="H924" s="39"/>
      <c r="I924" s="38"/>
      <c r="J924" s="38"/>
      <c r="K924" s="38"/>
      <c r="L924" s="38"/>
      <c r="M924" s="40"/>
      <c r="N924" s="38"/>
      <c r="O924" s="38"/>
      <c r="P924" s="38"/>
      <c r="Q924" s="38"/>
      <c r="R924" s="38"/>
      <c r="S924" s="38"/>
      <c r="T924" s="38"/>
      <c r="U924" s="38"/>
      <c r="V924" s="38"/>
      <c r="W924" s="38"/>
      <c r="X924" s="38"/>
      <c r="Y924" s="38"/>
      <c r="Z924" s="38"/>
      <c r="AA924" s="38"/>
      <c r="AB924" s="38"/>
      <c r="AC924" s="81"/>
      <c r="AD924" s="38"/>
      <c r="AE924" s="38"/>
      <c r="AF924" s="38"/>
      <c r="AG924" s="38"/>
      <c r="AH924" s="38"/>
      <c r="AI924" s="38"/>
    </row>
    <row r="925" spans="1:35" ht="15.75" customHeight="1">
      <c r="A925" s="38"/>
      <c r="B925" s="38"/>
      <c r="C925" s="38"/>
      <c r="D925" s="80"/>
      <c r="E925" s="39"/>
      <c r="F925" s="38"/>
      <c r="G925" s="38"/>
      <c r="H925" s="39"/>
      <c r="I925" s="38"/>
      <c r="J925" s="38"/>
      <c r="K925" s="38"/>
      <c r="L925" s="38"/>
      <c r="M925" s="40"/>
      <c r="N925" s="38"/>
      <c r="O925" s="38"/>
      <c r="P925" s="38"/>
      <c r="Q925" s="38"/>
      <c r="R925" s="38"/>
      <c r="S925" s="38"/>
      <c r="T925" s="38"/>
      <c r="U925" s="38"/>
      <c r="V925" s="38"/>
      <c r="W925" s="38"/>
      <c r="X925" s="38"/>
      <c r="Y925" s="38"/>
      <c r="Z925" s="38"/>
      <c r="AA925" s="38"/>
      <c r="AB925" s="38"/>
      <c r="AC925" s="81"/>
      <c r="AD925" s="38"/>
      <c r="AE925" s="38"/>
      <c r="AF925" s="38"/>
      <c r="AG925" s="38"/>
      <c r="AH925" s="38"/>
      <c r="AI925" s="38"/>
    </row>
    <row r="926" spans="1:35" ht="15.75" customHeight="1">
      <c r="A926" s="38"/>
      <c r="B926" s="38"/>
      <c r="C926" s="38"/>
      <c r="D926" s="80"/>
      <c r="E926" s="39"/>
      <c r="F926" s="38"/>
      <c r="G926" s="38"/>
      <c r="H926" s="39"/>
      <c r="I926" s="38"/>
      <c r="J926" s="38"/>
      <c r="K926" s="38"/>
      <c r="L926" s="38"/>
      <c r="M926" s="40"/>
      <c r="N926" s="38"/>
      <c r="O926" s="38"/>
      <c r="P926" s="38"/>
      <c r="Q926" s="38"/>
      <c r="R926" s="38"/>
      <c r="S926" s="38"/>
      <c r="T926" s="38"/>
      <c r="U926" s="38"/>
      <c r="V926" s="38"/>
      <c r="W926" s="38"/>
      <c r="X926" s="38"/>
      <c r="Y926" s="38"/>
      <c r="Z926" s="38"/>
      <c r="AA926" s="38"/>
      <c r="AB926" s="38"/>
      <c r="AC926" s="81"/>
      <c r="AD926" s="38"/>
      <c r="AE926" s="38"/>
      <c r="AF926" s="38"/>
      <c r="AG926" s="38"/>
      <c r="AH926" s="38"/>
      <c r="AI926" s="38"/>
    </row>
    <row r="927" spans="1:35" ht="15.75" customHeight="1">
      <c r="A927" s="38"/>
      <c r="B927" s="38"/>
      <c r="C927" s="38"/>
      <c r="D927" s="80"/>
      <c r="E927" s="39"/>
      <c r="F927" s="38"/>
      <c r="G927" s="38"/>
      <c r="H927" s="39"/>
      <c r="I927" s="38"/>
      <c r="J927" s="38"/>
      <c r="K927" s="38"/>
      <c r="L927" s="38"/>
      <c r="M927" s="40"/>
      <c r="N927" s="38"/>
      <c r="O927" s="38"/>
      <c r="P927" s="38"/>
      <c r="Q927" s="38"/>
      <c r="R927" s="38"/>
      <c r="S927" s="38"/>
      <c r="T927" s="38"/>
      <c r="U927" s="38"/>
      <c r="V927" s="38"/>
      <c r="W927" s="38"/>
      <c r="X927" s="38"/>
      <c r="Y927" s="38"/>
      <c r="Z927" s="38"/>
      <c r="AA927" s="38"/>
      <c r="AB927" s="38"/>
      <c r="AC927" s="81"/>
      <c r="AD927" s="38"/>
      <c r="AE927" s="38"/>
      <c r="AF927" s="38"/>
      <c r="AG927" s="38"/>
      <c r="AH927" s="38"/>
      <c r="AI927" s="38"/>
    </row>
    <row r="928" spans="1:35" ht="15.75" customHeight="1">
      <c r="A928" s="38"/>
      <c r="B928" s="38"/>
      <c r="C928" s="38"/>
      <c r="D928" s="80"/>
      <c r="E928" s="39"/>
      <c r="F928" s="38"/>
      <c r="G928" s="38"/>
      <c r="H928" s="39"/>
      <c r="I928" s="38"/>
      <c r="J928" s="38"/>
      <c r="K928" s="38"/>
      <c r="L928" s="38"/>
      <c r="M928" s="40"/>
      <c r="N928" s="38"/>
      <c r="O928" s="38"/>
      <c r="P928" s="38"/>
      <c r="Q928" s="38"/>
      <c r="R928" s="38"/>
      <c r="S928" s="38"/>
      <c r="T928" s="38"/>
      <c r="U928" s="38"/>
      <c r="V928" s="38"/>
      <c r="W928" s="38"/>
      <c r="X928" s="38"/>
      <c r="Y928" s="38"/>
      <c r="Z928" s="38"/>
      <c r="AA928" s="38"/>
      <c r="AB928" s="38"/>
      <c r="AC928" s="81"/>
      <c r="AD928" s="38"/>
      <c r="AE928" s="38"/>
      <c r="AF928" s="38"/>
      <c r="AG928" s="38"/>
      <c r="AH928" s="38"/>
      <c r="AI928" s="38"/>
    </row>
    <row r="929" spans="1:35" ht="15.75" customHeight="1">
      <c r="A929" s="38"/>
      <c r="B929" s="38"/>
      <c r="C929" s="38"/>
      <c r="D929" s="80"/>
      <c r="E929" s="39"/>
      <c r="F929" s="38"/>
      <c r="G929" s="38"/>
      <c r="H929" s="39"/>
      <c r="I929" s="38"/>
      <c r="J929" s="38"/>
      <c r="K929" s="38"/>
      <c r="L929" s="38"/>
      <c r="M929" s="40"/>
      <c r="N929" s="38"/>
      <c r="O929" s="38"/>
      <c r="P929" s="38"/>
      <c r="Q929" s="38"/>
      <c r="R929" s="38"/>
      <c r="S929" s="38"/>
      <c r="T929" s="38"/>
      <c r="U929" s="38"/>
      <c r="V929" s="38"/>
      <c r="W929" s="38"/>
      <c r="X929" s="38"/>
      <c r="Y929" s="38"/>
      <c r="Z929" s="38"/>
      <c r="AA929" s="38"/>
      <c r="AB929" s="38"/>
      <c r="AC929" s="81"/>
      <c r="AD929" s="38"/>
      <c r="AE929" s="38"/>
      <c r="AF929" s="38"/>
      <c r="AG929" s="38"/>
      <c r="AH929" s="38"/>
      <c r="AI929" s="38"/>
    </row>
    <row r="930" spans="1:35" ht="15.75" customHeight="1">
      <c r="A930" s="38"/>
      <c r="B930" s="38"/>
      <c r="C930" s="38"/>
      <c r="D930" s="80"/>
      <c r="E930" s="39"/>
      <c r="F930" s="38"/>
      <c r="G930" s="38"/>
      <c r="H930" s="39"/>
      <c r="I930" s="38"/>
      <c r="J930" s="38"/>
      <c r="K930" s="38"/>
      <c r="L930" s="38"/>
      <c r="M930" s="40"/>
      <c r="N930" s="38"/>
      <c r="O930" s="38"/>
      <c r="P930" s="38"/>
      <c r="Q930" s="38"/>
      <c r="R930" s="38"/>
      <c r="S930" s="38"/>
      <c r="T930" s="38"/>
      <c r="U930" s="38"/>
      <c r="V930" s="38"/>
      <c r="W930" s="38"/>
      <c r="X930" s="38"/>
      <c r="Y930" s="38"/>
      <c r="Z930" s="38"/>
      <c r="AA930" s="38"/>
      <c r="AB930" s="38"/>
      <c r="AC930" s="81"/>
      <c r="AD930" s="38"/>
      <c r="AE930" s="38"/>
      <c r="AF930" s="38"/>
      <c r="AG930" s="38"/>
      <c r="AH930" s="38"/>
      <c r="AI930" s="38"/>
    </row>
    <row r="931" spans="1:35" ht="15.75" customHeight="1">
      <c r="A931" s="38"/>
      <c r="B931" s="38"/>
      <c r="C931" s="38"/>
      <c r="D931" s="80"/>
      <c r="E931" s="39"/>
      <c r="F931" s="38"/>
      <c r="G931" s="38"/>
      <c r="H931" s="39"/>
      <c r="I931" s="38"/>
      <c r="J931" s="38"/>
      <c r="K931" s="38"/>
      <c r="L931" s="38"/>
      <c r="M931" s="40"/>
      <c r="N931" s="38"/>
      <c r="O931" s="38"/>
      <c r="P931" s="38"/>
      <c r="Q931" s="38"/>
      <c r="R931" s="38"/>
      <c r="S931" s="38"/>
      <c r="T931" s="38"/>
      <c r="U931" s="38"/>
      <c r="V931" s="38"/>
      <c r="W931" s="38"/>
      <c r="X931" s="38"/>
      <c r="Y931" s="38"/>
      <c r="Z931" s="38"/>
      <c r="AA931" s="38"/>
      <c r="AB931" s="38"/>
      <c r="AC931" s="81"/>
      <c r="AD931" s="38"/>
      <c r="AE931" s="38"/>
      <c r="AF931" s="38"/>
      <c r="AG931" s="38"/>
      <c r="AH931" s="38"/>
      <c r="AI931" s="38"/>
    </row>
    <row r="932" spans="1:35" ht="15.75" customHeight="1">
      <c r="A932" s="38"/>
      <c r="B932" s="38"/>
      <c r="C932" s="38"/>
      <c r="D932" s="80"/>
      <c r="E932" s="39"/>
      <c r="F932" s="38"/>
      <c r="G932" s="38"/>
      <c r="H932" s="39"/>
      <c r="I932" s="38"/>
      <c r="J932" s="38"/>
      <c r="K932" s="38"/>
      <c r="L932" s="38"/>
      <c r="M932" s="40"/>
      <c r="N932" s="38"/>
      <c r="O932" s="38"/>
      <c r="P932" s="38"/>
      <c r="Q932" s="38"/>
      <c r="R932" s="38"/>
      <c r="S932" s="38"/>
      <c r="T932" s="38"/>
      <c r="U932" s="38"/>
      <c r="V932" s="38"/>
      <c r="W932" s="38"/>
      <c r="X932" s="38"/>
      <c r="Y932" s="38"/>
      <c r="Z932" s="38"/>
      <c r="AA932" s="38"/>
      <c r="AB932" s="38"/>
      <c r="AC932" s="81"/>
      <c r="AD932" s="38"/>
      <c r="AE932" s="38"/>
      <c r="AF932" s="38"/>
      <c r="AG932" s="38"/>
      <c r="AH932" s="38"/>
      <c r="AI932" s="38"/>
    </row>
    <row r="933" spans="1:35" ht="15.75" customHeight="1">
      <c r="A933" s="38"/>
      <c r="B933" s="38"/>
      <c r="C933" s="38"/>
      <c r="D933" s="80"/>
      <c r="E933" s="39"/>
      <c r="F933" s="38"/>
      <c r="G933" s="38"/>
      <c r="H933" s="39"/>
      <c r="I933" s="38"/>
      <c r="J933" s="38"/>
      <c r="K933" s="38"/>
      <c r="L933" s="38"/>
      <c r="M933" s="40"/>
      <c r="N933" s="38"/>
      <c r="O933" s="38"/>
      <c r="P933" s="38"/>
      <c r="Q933" s="38"/>
      <c r="R933" s="38"/>
      <c r="S933" s="38"/>
      <c r="T933" s="38"/>
      <c r="U933" s="38"/>
      <c r="V933" s="38"/>
      <c r="W933" s="38"/>
      <c r="X933" s="38"/>
      <c r="Y933" s="38"/>
      <c r="Z933" s="38"/>
      <c r="AA933" s="38"/>
      <c r="AB933" s="38"/>
      <c r="AC933" s="81"/>
      <c r="AD933" s="38"/>
      <c r="AE933" s="38"/>
      <c r="AF933" s="38"/>
      <c r="AG933" s="38"/>
      <c r="AH933" s="38"/>
      <c r="AI933" s="38"/>
    </row>
    <row r="934" spans="1:35" ht="15.75" customHeight="1">
      <c r="A934" s="38"/>
      <c r="B934" s="38"/>
      <c r="C934" s="38"/>
      <c r="D934" s="80"/>
      <c r="E934" s="39"/>
      <c r="F934" s="38"/>
      <c r="G934" s="38"/>
      <c r="H934" s="39"/>
      <c r="I934" s="38"/>
      <c r="J934" s="38"/>
      <c r="K934" s="38"/>
      <c r="L934" s="38"/>
      <c r="M934" s="40"/>
      <c r="N934" s="38"/>
      <c r="O934" s="38"/>
      <c r="P934" s="38"/>
      <c r="Q934" s="38"/>
      <c r="R934" s="38"/>
      <c r="S934" s="38"/>
      <c r="T934" s="38"/>
      <c r="U934" s="38"/>
      <c r="V934" s="38"/>
      <c r="W934" s="38"/>
      <c r="X934" s="38"/>
      <c r="Y934" s="38"/>
      <c r="Z934" s="38"/>
      <c r="AA934" s="38"/>
      <c r="AB934" s="38"/>
      <c r="AC934" s="81"/>
      <c r="AD934" s="38"/>
      <c r="AE934" s="38"/>
      <c r="AF934" s="38"/>
      <c r="AG934" s="38"/>
      <c r="AH934" s="38"/>
      <c r="AI934" s="38"/>
    </row>
    <row r="935" spans="1:35" ht="15.75" customHeight="1">
      <c r="A935" s="38"/>
      <c r="B935" s="38"/>
      <c r="C935" s="38"/>
      <c r="D935" s="80"/>
      <c r="E935" s="39"/>
      <c r="F935" s="38"/>
      <c r="G935" s="38"/>
      <c r="H935" s="39"/>
      <c r="I935" s="38"/>
      <c r="J935" s="38"/>
      <c r="K935" s="38"/>
      <c r="L935" s="38"/>
      <c r="M935" s="40"/>
      <c r="N935" s="38"/>
      <c r="O935" s="38"/>
      <c r="P935" s="38"/>
      <c r="Q935" s="38"/>
      <c r="R935" s="38"/>
      <c r="S935" s="38"/>
      <c r="T935" s="38"/>
      <c r="U935" s="38"/>
      <c r="V935" s="38"/>
      <c r="W935" s="38"/>
      <c r="X935" s="38"/>
      <c r="Y935" s="38"/>
      <c r="Z935" s="38"/>
      <c r="AA935" s="38"/>
      <c r="AB935" s="38"/>
      <c r="AC935" s="81"/>
      <c r="AD935" s="38"/>
      <c r="AE935" s="38"/>
      <c r="AF935" s="38"/>
      <c r="AG935" s="38"/>
      <c r="AH935" s="38"/>
      <c r="AI935" s="38"/>
    </row>
    <row r="936" spans="1:35" ht="15.75" customHeight="1">
      <c r="A936" s="38"/>
      <c r="B936" s="38"/>
      <c r="C936" s="38"/>
      <c r="D936" s="80"/>
      <c r="E936" s="39"/>
      <c r="F936" s="38"/>
      <c r="G936" s="38"/>
      <c r="H936" s="39"/>
      <c r="I936" s="38"/>
      <c r="J936" s="38"/>
      <c r="K936" s="38"/>
      <c r="L936" s="38"/>
      <c r="M936" s="40"/>
      <c r="N936" s="38"/>
      <c r="O936" s="38"/>
      <c r="P936" s="38"/>
      <c r="Q936" s="38"/>
      <c r="R936" s="38"/>
      <c r="S936" s="38"/>
      <c r="T936" s="38"/>
      <c r="U936" s="38"/>
      <c r="V936" s="38"/>
      <c r="W936" s="38"/>
      <c r="X936" s="38"/>
      <c r="Y936" s="38"/>
      <c r="Z936" s="38"/>
      <c r="AA936" s="38"/>
      <c r="AB936" s="38"/>
      <c r="AC936" s="81"/>
      <c r="AD936" s="38"/>
      <c r="AE936" s="38"/>
      <c r="AF936" s="38"/>
      <c r="AG936" s="38"/>
      <c r="AH936" s="38"/>
      <c r="AI936" s="38"/>
    </row>
    <row r="937" spans="1:35" ht="15.75" customHeight="1">
      <c r="A937" s="38"/>
      <c r="B937" s="38"/>
      <c r="C937" s="38"/>
      <c r="D937" s="80"/>
      <c r="E937" s="39"/>
      <c r="F937" s="38"/>
      <c r="G937" s="38"/>
      <c r="H937" s="39"/>
      <c r="I937" s="38"/>
      <c r="J937" s="38"/>
      <c r="K937" s="38"/>
      <c r="L937" s="38"/>
      <c r="M937" s="40"/>
      <c r="N937" s="38"/>
      <c r="O937" s="38"/>
      <c r="P937" s="38"/>
      <c r="Q937" s="38"/>
      <c r="R937" s="38"/>
      <c r="S937" s="38"/>
      <c r="T937" s="38"/>
      <c r="U937" s="38"/>
      <c r="V937" s="38"/>
      <c r="W937" s="38"/>
      <c r="X937" s="38"/>
      <c r="Y937" s="38"/>
      <c r="Z937" s="38"/>
      <c r="AA937" s="38"/>
      <c r="AB937" s="38"/>
      <c r="AC937" s="81"/>
      <c r="AD937" s="38"/>
      <c r="AE937" s="38"/>
      <c r="AF937" s="38"/>
      <c r="AG937" s="38"/>
      <c r="AH937" s="38"/>
      <c r="AI937" s="38"/>
    </row>
    <row r="938" spans="1:35" ht="15.75" customHeight="1">
      <c r="A938" s="38"/>
      <c r="B938" s="38"/>
      <c r="C938" s="38"/>
      <c r="D938" s="80"/>
      <c r="E938" s="39"/>
      <c r="F938" s="38"/>
      <c r="G938" s="38"/>
      <c r="H938" s="39"/>
      <c r="I938" s="38"/>
      <c r="J938" s="38"/>
      <c r="K938" s="38"/>
      <c r="L938" s="38"/>
      <c r="M938" s="40"/>
      <c r="N938" s="38"/>
      <c r="O938" s="38"/>
      <c r="P938" s="38"/>
      <c r="Q938" s="38"/>
      <c r="R938" s="38"/>
      <c r="S938" s="38"/>
      <c r="T938" s="38"/>
      <c r="U938" s="38"/>
      <c r="V938" s="38"/>
      <c r="W938" s="38"/>
      <c r="X938" s="38"/>
      <c r="Y938" s="38"/>
      <c r="Z938" s="38"/>
      <c r="AA938" s="38"/>
      <c r="AB938" s="38"/>
      <c r="AC938" s="81"/>
      <c r="AD938" s="38"/>
      <c r="AE938" s="38"/>
      <c r="AF938" s="38"/>
      <c r="AG938" s="38"/>
      <c r="AH938" s="38"/>
      <c r="AI938" s="38"/>
    </row>
    <row r="939" spans="1:35" ht="15.75" customHeight="1">
      <c r="A939" s="38"/>
      <c r="B939" s="38"/>
      <c r="C939" s="38"/>
      <c r="D939" s="80"/>
      <c r="E939" s="39"/>
      <c r="F939" s="38"/>
      <c r="G939" s="38"/>
      <c r="H939" s="39"/>
      <c r="I939" s="38"/>
      <c r="J939" s="38"/>
      <c r="K939" s="38"/>
      <c r="L939" s="38"/>
      <c r="M939" s="40"/>
      <c r="N939" s="38"/>
      <c r="O939" s="38"/>
      <c r="P939" s="38"/>
      <c r="Q939" s="38"/>
      <c r="R939" s="38"/>
      <c r="S939" s="38"/>
      <c r="T939" s="38"/>
      <c r="U939" s="38"/>
      <c r="V939" s="38"/>
      <c r="W939" s="38"/>
      <c r="X939" s="38"/>
      <c r="Y939" s="38"/>
      <c r="Z939" s="38"/>
      <c r="AA939" s="38"/>
      <c r="AB939" s="38"/>
      <c r="AC939" s="81"/>
      <c r="AD939" s="38"/>
      <c r="AE939" s="38"/>
      <c r="AF939" s="38"/>
      <c r="AG939" s="38"/>
      <c r="AH939" s="38"/>
      <c r="AI939" s="38"/>
    </row>
    <row r="940" spans="1:35" ht="15.75" customHeight="1">
      <c r="A940" s="38"/>
      <c r="B940" s="38"/>
      <c r="C940" s="38"/>
      <c r="D940" s="80"/>
      <c r="E940" s="39"/>
      <c r="F940" s="38"/>
      <c r="G940" s="38"/>
      <c r="H940" s="39"/>
      <c r="I940" s="38"/>
      <c r="J940" s="38"/>
      <c r="K940" s="38"/>
      <c r="L940" s="38"/>
      <c r="M940" s="40"/>
      <c r="N940" s="38"/>
      <c r="O940" s="38"/>
      <c r="P940" s="38"/>
      <c r="Q940" s="38"/>
      <c r="R940" s="38"/>
      <c r="S940" s="38"/>
      <c r="T940" s="38"/>
      <c r="U940" s="38"/>
      <c r="V940" s="38"/>
      <c r="W940" s="38"/>
      <c r="X940" s="38"/>
      <c r="Y940" s="38"/>
      <c r="Z940" s="38"/>
      <c r="AA940" s="38"/>
      <c r="AB940" s="38"/>
      <c r="AC940" s="81"/>
      <c r="AD940" s="38"/>
      <c r="AE940" s="38"/>
      <c r="AF940" s="38"/>
      <c r="AG940" s="38"/>
      <c r="AH940" s="38"/>
      <c r="AI940" s="38"/>
    </row>
    <row r="941" spans="1:35" ht="15.75" customHeight="1">
      <c r="A941" s="38"/>
      <c r="B941" s="38"/>
      <c r="C941" s="38"/>
      <c r="D941" s="80"/>
      <c r="E941" s="39"/>
      <c r="F941" s="38"/>
      <c r="G941" s="38"/>
      <c r="H941" s="39"/>
      <c r="I941" s="38"/>
      <c r="J941" s="38"/>
      <c r="K941" s="38"/>
      <c r="L941" s="38"/>
      <c r="M941" s="40"/>
      <c r="N941" s="38"/>
      <c r="O941" s="38"/>
      <c r="P941" s="38"/>
      <c r="Q941" s="38"/>
      <c r="R941" s="38"/>
      <c r="S941" s="38"/>
      <c r="T941" s="38"/>
      <c r="U941" s="38"/>
      <c r="V941" s="38"/>
      <c r="W941" s="38"/>
      <c r="X941" s="38"/>
      <c r="Y941" s="38"/>
      <c r="Z941" s="38"/>
      <c r="AA941" s="38"/>
      <c r="AB941" s="38"/>
      <c r="AC941" s="81"/>
      <c r="AD941" s="38"/>
      <c r="AE941" s="38"/>
      <c r="AF941" s="38"/>
      <c r="AG941" s="38"/>
      <c r="AH941" s="38"/>
      <c r="AI941" s="38"/>
    </row>
    <row r="942" spans="1:35" ht="15.75" customHeight="1">
      <c r="A942" s="38"/>
      <c r="B942" s="38"/>
      <c r="C942" s="38"/>
      <c r="D942" s="80"/>
      <c r="E942" s="39"/>
      <c r="F942" s="38"/>
      <c r="G942" s="38"/>
      <c r="H942" s="39"/>
      <c r="I942" s="38"/>
      <c r="J942" s="38"/>
      <c r="K942" s="38"/>
      <c r="L942" s="38"/>
      <c r="M942" s="40"/>
      <c r="N942" s="38"/>
      <c r="O942" s="38"/>
      <c r="P942" s="38"/>
      <c r="Q942" s="38"/>
      <c r="R942" s="38"/>
      <c r="S942" s="38"/>
      <c r="T942" s="38"/>
      <c r="U942" s="38"/>
      <c r="V942" s="38"/>
      <c r="W942" s="38"/>
      <c r="X942" s="38"/>
      <c r="Y942" s="38"/>
      <c r="Z942" s="38"/>
      <c r="AA942" s="38"/>
      <c r="AB942" s="38"/>
      <c r="AC942" s="81"/>
      <c r="AD942" s="38"/>
      <c r="AE942" s="38"/>
      <c r="AF942" s="38"/>
      <c r="AG942" s="38"/>
      <c r="AH942" s="38"/>
      <c r="AI942" s="38"/>
    </row>
    <row r="943" spans="1:35" ht="15.75" customHeight="1">
      <c r="A943" s="38"/>
      <c r="B943" s="38"/>
      <c r="C943" s="38"/>
      <c r="D943" s="80"/>
      <c r="E943" s="39"/>
      <c r="F943" s="38"/>
      <c r="G943" s="38"/>
      <c r="H943" s="39"/>
      <c r="I943" s="38"/>
      <c r="J943" s="38"/>
      <c r="K943" s="38"/>
      <c r="L943" s="38"/>
      <c r="M943" s="40"/>
      <c r="N943" s="38"/>
      <c r="O943" s="38"/>
      <c r="P943" s="38"/>
      <c r="Q943" s="38"/>
      <c r="R943" s="38"/>
      <c r="S943" s="38"/>
      <c r="T943" s="38"/>
      <c r="U943" s="38"/>
      <c r="V943" s="38"/>
      <c r="W943" s="38"/>
      <c r="X943" s="38"/>
      <c r="Y943" s="38"/>
      <c r="Z943" s="38"/>
      <c r="AA943" s="38"/>
      <c r="AB943" s="38"/>
      <c r="AC943" s="81"/>
      <c r="AD943" s="38"/>
      <c r="AE943" s="38"/>
      <c r="AF943" s="38"/>
      <c r="AG943" s="38"/>
      <c r="AH943" s="38"/>
      <c r="AI943" s="38"/>
    </row>
    <row r="944" spans="1:35" ht="15.75" customHeight="1">
      <c r="A944" s="38"/>
      <c r="B944" s="38"/>
      <c r="C944" s="38"/>
      <c r="D944" s="80"/>
      <c r="E944" s="39"/>
      <c r="F944" s="38"/>
      <c r="G944" s="38"/>
      <c r="H944" s="39"/>
      <c r="I944" s="38"/>
      <c r="J944" s="38"/>
      <c r="K944" s="38"/>
      <c r="L944" s="38"/>
      <c r="M944" s="40"/>
      <c r="N944" s="38"/>
      <c r="O944" s="38"/>
      <c r="P944" s="38"/>
      <c r="Q944" s="38"/>
      <c r="R944" s="38"/>
      <c r="S944" s="38"/>
      <c r="T944" s="38"/>
      <c r="U944" s="38"/>
      <c r="V944" s="38"/>
      <c r="W944" s="38"/>
      <c r="X944" s="38"/>
      <c r="Y944" s="38"/>
      <c r="Z944" s="38"/>
      <c r="AA944" s="38"/>
      <c r="AB944" s="38"/>
      <c r="AC944" s="81"/>
      <c r="AD944" s="38"/>
      <c r="AE944" s="38"/>
      <c r="AF944" s="38"/>
      <c r="AG944" s="38"/>
      <c r="AH944" s="38"/>
      <c r="AI944" s="38"/>
    </row>
    <row r="945" spans="1:35" ht="15.75" customHeight="1">
      <c r="A945" s="38"/>
      <c r="B945" s="38"/>
      <c r="C945" s="38"/>
      <c r="D945" s="80"/>
      <c r="E945" s="39"/>
      <c r="F945" s="38"/>
      <c r="G945" s="38"/>
      <c r="H945" s="39"/>
      <c r="I945" s="38"/>
      <c r="J945" s="38"/>
      <c r="K945" s="38"/>
      <c r="L945" s="38"/>
      <c r="M945" s="40"/>
      <c r="N945" s="38"/>
      <c r="O945" s="38"/>
      <c r="P945" s="38"/>
      <c r="Q945" s="38"/>
      <c r="R945" s="38"/>
      <c r="S945" s="38"/>
      <c r="T945" s="38"/>
      <c r="U945" s="38"/>
      <c r="V945" s="38"/>
      <c r="W945" s="38"/>
      <c r="X945" s="38"/>
      <c r="Y945" s="38"/>
      <c r="Z945" s="38"/>
      <c r="AA945" s="38"/>
      <c r="AB945" s="38"/>
      <c r="AC945" s="81"/>
      <c r="AD945" s="38"/>
      <c r="AE945" s="38"/>
      <c r="AF945" s="38"/>
      <c r="AG945" s="38"/>
      <c r="AH945" s="38"/>
      <c r="AI945" s="38"/>
    </row>
    <row r="946" spans="1:35" ht="15.75" customHeight="1">
      <c r="A946" s="38"/>
      <c r="B946" s="38"/>
      <c r="C946" s="38"/>
      <c r="D946" s="80"/>
      <c r="E946" s="39"/>
      <c r="F946" s="38"/>
      <c r="G946" s="38"/>
      <c r="H946" s="39"/>
      <c r="I946" s="38"/>
      <c r="J946" s="38"/>
      <c r="K946" s="38"/>
      <c r="L946" s="38"/>
      <c r="M946" s="40"/>
      <c r="N946" s="38"/>
      <c r="O946" s="38"/>
      <c r="P946" s="38"/>
      <c r="Q946" s="38"/>
      <c r="R946" s="38"/>
      <c r="S946" s="38"/>
      <c r="T946" s="38"/>
      <c r="U946" s="38"/>
      <c r="V946" s="38"/>
      <c r="W946" s="38"/>
      <c r="X946" s="38"/>
      <c r="Y946" s="38"/>
      <c r="Z946" s="38"/>
      <c r="AA946" s="38"/>
      <c r="AB946" s="38"/>
      <c r="AC946" s="81"/>
      <c r="AD946" s="38"/>
      <c r="AE946" s="38"/>
      <c r="AF946" s="38"/>
      <c r="AG946" s="38"/>
      <c r="AH946" s="38"/>
      <c r="AI946" s="38"/>
    </row>
    <row r="947" spans="1:35" ht="15.75" customHeight="1">
      <c r="A947" s="38"/>
      <c r="B947" s="38"/>
      <c r="C947" s="38"/>
      <c r="D947" s="80"/>
      <c r="E947" s="39"/>
      <c r="F947" s="38"/>
      <c r="G947" s="38"/>
      <c r="H947" s="39"/>
      <c r="I947" s="38"/>
      <c r="J947" s="38"/>
      <c r="K947" s="38"/>
      <c r="L947" s="38"/>
      <c r="M947" s="40"/>
      <c r="N947" s="38"/>
      <c r="O947" s="38"/>
      <c r="P947" s="38"/>
      <c r="Q947" s="38"/>
      <c r="R947" s="38"/>
      <c r="S947" s="38"/>
      <c r="T947" s="38"/>
      <c r="U947" s="38"/>
      <c r="V947" s="38"/>
      <c r="W947" s="38"/>
      <c r="X947" s="38"/>
      <c r="Y947" s="38"/>
      <c r="Z947" s="38"/>
      <c r="AA947" s="38"/>
      <c r="AB947" s="38"/>
      <c r="AC947" s="81"/>
      <c r="AD947" s="38"/>
      <c r="AE947" s="38"/>
      <c r="AF947" s="38"/>
      <c r="AG947" s="38"/>
      <c r="AH947" s="38"/>
      <c r="AI947" s="38"/>
    </row>
    <row r="948" spans="1:35" ht="15.75" customHeight="1">
      <c r="A948" s="38"/>
      <c r="B948" s="38"/>
      <c r="C948" s="38"/>
      <c r="D948" s="80"/>
      <c r="E948" s="39"/>
      <c r="F948" s="38"/>
      <c r="G948" s="38"/>
      <c r="H948" s="39"/>
      <c r="I948" s="38"/>
      <c r="J948" s="38"/>
      <c r="K948" s="38"/>
      <c r="L948" s="38"/>
      <c r="M948" s="40"/>
      <c r="N948" s="38"/>
      <c r="O948" s="38"/>
      <c r="P948" s="38"/>
      <c r="Q948" s="38"/>
      <c r="R948" s="38"/>
      <c r="S948" s="38"/>
      <c r="T948" s="38"/>
      <c r="U948" s="38"/>
      <c r="V948" s="38"/>
      <c r="W948" s="38"/>
      <c r="X948" s="38"/>
      <c r="Y948" s="38"/>
      <c r="Z948" s="38"/>
      <c r="AA948" s="38"/>
      <c r="AB948" s="38"/>
      <c r="AC948" s="81"/>
      <c r="AD948" s="38"/>
      <c r="AE948" s="38"/>
      <c r="AF948" s="38"/>
      <c r="AG948" s="38"/>
      <c r="AH948" s="38"/>
      <c r="AI948" s="38"/>
    </row>
    <row r="949" spans="1:35" ht="15.75" customHeight="1">
      <c r="A949" s="38"/>
      <c r="B949" s="38"/>
      <c r="C949" s="38"/>
      <c r="D949" s="80"/>
      <c r="E949" s="39"/>
      <c r="F949" s="38"/>
      <c r="G949" s="38"/>
      <c r="H949" s="39"/>
      <c r="I949" s="38"/>
      <c r="J949" s="38"/>
      <c r="K949" s="38"/>
      <c r="L949" s="38"/>
      <c r="M949" s="40"/>
      <c r="N949" s="38"/>
      <c r="O949" s="38"/>
      <c r="P949" s="38"/>
      <c r="Q949" s="38"/>
      <c r="R949" s="38"/>
      <c r="S949" s="38"/>
      <c r="T949" s="38"/>
      <c r="U949" s="38"/>
      <c r="V949" s="38"/>
      <c r="W949" s="38"/>
      <c r="X949" s="38"/>
      <c r="Y949" s="38"/>
      <c r="Z949" s="38"/>
      <c r="AA949" s="38"/>
      <c r="AB949" s="38"/>
      <c r="AC949" s="81"/>
      <c r="AD949" s="38"/>
      <c r="AE949" s="38"/>
      <c r="AF949" s="38"/>
      <c r="AG949" s="38"/>
      <c r="AH949" s="38"/>
      <c r="AI949" s="38"/>
    </row>
    <row r="950" spans="1:35" ht="15.75" customHeight="1">
      <c r="A950" s="38"/>
      <c r="B950" s="38"/>
      <c r="C950" s="38"/>
      <c r="D950" s="80"/>
      <c r="E950" s="39"/>
      <c r="F950" s="38"/>
      <c r="G950" s="38"/>
      <c r="H950" s="39"/>
      <c r="I950" s="38"/>
      <c r="J950" s="38"/>
      <c r="K950" s="38"/>
      <c r="L950" s="38"/>
      <c r="M950" s="40"/>
      <c r="N950" s="38"/>
      <c r="O950" s="38"/>
      <c r="P950" s="38"/>
      <c r="Q950" s="38"/>
      <c r="R950" s="38"/>
      <c r="S950" s="38"/>
      <c r="T950" s="38"/>
      <c r="U950" s="38"/>
      <c r="V950" s="38"/>
      <c r="W950" s="38"/>
      <c r="X950" s="38"/>
      <c r="Y950" s="38"/>
      <c r="Z950" s="38"/>
      <c r="AA950" s="38"/>
      <c r="AB950" s="38"/>
      <c r="AC950" s="81"/>
      <c r="AD950" s="38"/>
      <c r="AE950" s="38"/>
      <c r="AF950" s="38"/>
      <c r="AG950" s="38"/>
      <c r="AH950" s="38"/>
      <c r="AI950" s="38"/>
    </row>
    <row r="951" spans="1:35" ht="15.75" customHeight="1">
      <c r="A951" s="38"/>
      <c r="B951" s="38"/>
      <c r="C951" s="38"/>
      <c r="D951" s="80"/>
      <c r="E951" s="39"/>
      <c r="F951" s="38"/>
      <c r="G951" s="38"/>
      <c r="H951" s="39"/>
      <c r="I951" s="38"/>
      <c r="J951" s="38"/>
      <c r="K951" s="38"/>
      <c r="L951" s="38"/>
      <c r="M951" s="40"/>
      <c r="N951" s="38"/>
      <c r="O951" s="38"/>
      <c r="P951" s="38"/>
      <c r="Q951" s="38"/>
      <c r="R951" s="38"/>
      <c r="S951" s="38"/>
      <c r="T951" s="38"/>
      <c r="U951" s="38"/>
      <c r="V951" s="38"/>
      <c r="W951" s="38"/>
      <c r="X951" s="38"/>
      <c r="Y951" s="38"/>
      <c r="Z951" s="38"/>
      <c r="AA951" s="38"/>
      <c r="AB951" s="38"/>
      <c r="AC951" s="81"/>
      <c r="AD951" s="38"/>
      <c r="AE951" s="38"/>
      <c r="AF951" s="38"/>
      <c r="AG951" s="38"/>
      <c r="AH951" s="38"/>
      <c r="AI951" s="38"/>
    </row>
    <row r="952" spans="1:35" ht="15.75" customHeight="1">
      <c r="A952" s="38"/>
      <c r="B952" s="38"/>
      <c r="C952" s="38"/>
      <c r="D952" s="80"/>
      <c r="E952" s="39"/>
      <c r="F952" s="38"/>
      <c r="G952" s="38"/>
      <c r="H952" s="39"/>
      <c r="I952" s="38"/>
      <c r="J952" s="38"/>
      <c r="K952" s="38"/>
      <c r="L952" s="38"/>
      <c r="M952" s="40"/>
      <c r="N952" s="38"/>
      <c r="O952" s="38"/>
      <c r="P952" s="38"/>
      <c r="Q952" s="38"/>
      <c r="R952" s="38"/>
      <c r="S952" s="38"/>
      <c r="T952" s="38"/>
      <c r="U952" s="38"/>
      <c r="V952" s="38"/>
      <c r="W952" s="38"/>
      <c r="X952" s="38"/>
      <c r="Y952" s="38"/>
      <c r="Z952" s="38"/>
      <c r="AA952" s="38"/>
      <c r="AB952" s="38"/>
      <c r="AC952" s="81"/>
      <c r="AD952" s="38"/>
      <c r="AE952" s="38"/>
      <c r="AF952" s="38"/>
      <c r="AG952" s="38"/>
      <c r="AH952" s="38"/>
      <c r="AI952" s="38"/>
    </row>
    <row r="953" spans="1:35" ht="15.75" customHeight="1">
      <c r="A953" s="38"/>
      <c r="B953" s="38"/>
      <c r="C953" s="38"/>
      <c r="D953" s="80"/>
      <c r="E953" s="39"/>
      <c r="F953" s="38"/>
      <c r="G953" s="38"/>
      <c r="H953" s="39"/>
      <c r="I953" s="38"/>
      <c r="J953" s="38"/>
      <c r="K953" s="38"/>
      <c r="L953" s="38"/>
      <c r="M953" s="40"/>
      <c r="N953" s="38"/>
      <c r="O953" s="38"/>
      <c r="P953" s="38"/>
      <c r="Q953" s="38"/>
      <c r="R953" s="38"/>
      <c r="S953" s="38"/>
      <c r="T953" s="38"/>
      <c r="U953" s="38"/>
      <c r="V953" s="38"/>
      <c r="W953" s="38"/>
      <c r="X953" s="38"/>
      <c r="Y953" s="38"/>
      <c r="Z953" s="38"/>
      <c r="AA953" s="38"/>
      <c r="AB953" s="38"/>
      <c r="AC953" s="81"/>
      <c r="AD953" s="38"/>
      <c r="AE953" s="38"/>
      <c r="AF953" s="38"/>
      <c r="AG953" s="38"/>
      <c r="AH953" s="38"/>
      <c r="AI953" s="38"/>
    </row>
    <row r="954" spans="1:35" ht="15.75" customHeight="1">
      <c r="A954" s="38"/>
      <c r="B954" s="38"/>
      <c r="C954" s="38"/>
      <c r="D954" s="80"/>
      <c r="E954" s="39"/>
      <c r="F954" s="38"/>
      <c r="G954" s="38"/>
      <c r="H954" s="39"/>
      <c r="I954" s="38"/>
      <c r="J954" s="38"/>
      <c r="K954" s="38"/>
      <c r="L954" s="38"/>
      <c r="M954" s="40"/>
      <c r="N954" s="38"/>
      <c r="O954" s="38"/>
      <c r="P954" s="38"/>
      <c r="Q954" s="38"/>
      <c r="R954" s="38"/>
      <c r="S954" s="38"/>
      <c r="T954" s="38"/>
      <c r="U954" s="38"/>
      <c r="V954" s="38"/>
      <c r="W954" s="38"/>
      <c r="X954" s="38"/>
      <c r="Y954" s="38"/>
      <c r="Z954" s="38"/>
      <c r="AA954" s="38"/>
      <c r="AB954" s="38"/>
      <c r="AC954" s="81"/>
      <c r="AD954" s="38"/>
      <c r="AE954" s="38"/>
      <c r="AF954" s="38"/>
      <c r="AG954" s="38"/>
      <c r="AH954" s="38"/>
      <c r="AI954" s="38"/>
    </row>
    <row r="955" spans="1:35" ht="15.75" customHeight="1">
      <c r="A955" s="38"/>
      <c r="B955" s="38"/>
      <c r="C955" s="38"/>
      <c r="D955" s="80"/>
      <c r="E955" s="39"/>
      <c r="F955" s="38"/>
      <c r="G955" s="38"/>
      <c r="H955" s="39"/>
      <c r="I955" s="38"/>
      <c r="J955" s="38"/>
      <c r="K955" s="38"/>
      <c r="L955" s="38"/>
      <c r="M955" s="40"/>
      <c r="N955" s="38"/>
      <c r="O955" s="38"/>
      <c r="P955" s="38"/>
      <c r="Q955" s="38"/>
      <c r="R955" s="38"/>
      <c r="S955" s="38"/>
      <c r="T955" s="38"/>
      <c r="U955" s="38"/>
      <c r="V955" s="38"/>
      <c r="W955" s="38"/>
      <c r="X955" s="38"/>
      <c r="Y955" s="38"/>
      <c r="Z955" s="38"/>
      <c r="AA955" s="38"/>
      <c r="AB955" s="38"/>
      <c r="AC955" s="81"/>
      <c r="AD955" s="38"/>
      <c r="AE955" s="38"/>
      <c r="AF955" s="38"/>
      <c r="AG955" s="38"/>
      <c r="AH955" s="38"/>
      <c r="AI955" s="38"/>
    </row>
    <row r="956" spans="1:35" ht="15.75" customHeight="1">
      <c r="A956" s="38"/>
      <c r="B956" s="38"/>
      <c r="C956" s="38"/>
      <c r="D956" s="80"/>
      <c r="E956" s="39"/>
      <c r="F956" s="38"/>
      <c r="G956" s="38"/>
      <c r="H956" s="39"/>
      <c r="I956" s="38"/>
      <c r="J956" s="38"/>
      <c r="K956" s="38"/>
      <c r="L956" s="38"/>
      <c r="M956" s="40"/>
      <c r="N956" s="38"/>
      <c r="O956" s="38"/>
      <c r="P956" s="38"/>
      <c r="Q956" s="38"/>
      <c r="R956" s="38"/>
      <c r="S956" s="38"/>
      <c r="T956" s="38"/>
      <c r="U956" s="38"/>
      <c r="V956" s="38"/>
      <c r="W956" s="38"/>
      <c r="X956" s="38"/>
      <c r="Y956" s="38"/>
      <c r="Z956" s="38"/>
      <c r="AA956" s="38"/>
      <c r="AB956" s="38"/>
      <c r="AC956" s="81"/>
      <c r="AD956" s="38"/>
      <c r="AE956" s="38"/>
      <c r="AF956" s="38"/>
      <c r="AG956" s="38"/>
      <c r="AH956" s="38"/>
      <c r="AI956" s="38"/>
    </row>
    <row r="957" spans="1:35" ht="15.75" customHeight="1">
      <c r="A957" s="38"/>
      <c r="B957" s="38"/>
      <c r="C957" s="38"/>
      <c r="D957" s="80"/>
      <c r="E957" s="39"/>
      <c r="F957" s="38"/>
      <c r="G957" s="38"/>
      <c r="H957" s="39"/>
      <c r="I957" s="38"/>
      <c r="J957" s="38"/>
      <c r="K957" s="38"/>
      <c r="L957" s="38"/>
      <c r="M957" s="40"/>
      <c r="N957" s="38"/>
      <c r="O957" s="38"/>
      <c r="P957" s="38"/>
      <c r="Q957" s="38"/>
      <c r="R957" s="38"/>
      <c r="S957" s="38"/>
      <c r="T957" s="38"/>
      <c r="U957" s="38"/>
      <c r="V957" s="38"/>
      <c r="W957" s="38"/>
      <c r="X957" s="38"/>
      <c r="Y957" s="38"/>
      <c r="Z957" s="38"/>
      <c r="AA957" s="38"/>
      <c r="AB957" s="38"/>
      <c r="AC957" s="81"/>
      <c r="AD957" s="38"/>
      <c r="AE957" s="38"/>
      <c r="AF957" s="38"/>
      <c r="AG957" s="38"/>
      <c r="AH957" s="38"/>
      <c r="AI957" s="38"/>
    </row>
    <row r="958" spans="1:35" ht="15.75" customHeight="1">
      <c r="A958" s="38"/>
      <c r="B958" s="38"/>
      <c r="C958" s="38"/>
      <c r="D958" s="80"/>
      <c r="E958" s="39"/>
      <c r="F958" s="38"/>
      <c r="G958" s="38"/>
      <c r="H958" s="39"/>
      <c r="I958" s="38"/>
      <c r="J958" s="38"/>
      <c r="K958" s="38"/>
      <c r="L958" s="38"/>
      <c r="M958" s="40"/>
      <c r="N958" s="38"/>
      <c r="O958" s="38"/>
      <c r="P958" s="38"/>
      <c r="Q958" s="38"/>
      <c r="R958" s="38"/>
      <c r="S958" s="38"/>
      <c r="T958" s="38"/>
      <c r="U958" s="38"/>
      <c r="V958" s="38"/>
      <c r="W958" s="38"/>
      <c r="X958" s="38"/>
      <c r="Y958" s="38"/>
      <c r="Z958" s="38"/>
      <c r="AA958" s="38"/>
      <c r="AB958" s="38"/>
      <c r="AC958" s="81"/>
      <c r="AD958" s="38"/>
      <c r="AE958" s="38"/>
      <c r="AF958" s="38"/>
      <c r="AG958" s="38"/>
      <c r="AH958" s="38"/>
      <c r="AI958" s="38"/>
    </row>
    <row r="959" spans="1:35" ht="15.75" customHeight="1">
      <c r="A959" s="38"/>
      <c r="B959" s="38"/>
      <c r="C959" s="38"/>
      <c r="D959" s="80"/>
      <c r="E959" s="39"/>
      <c r="F959" s="38"/>
      <c r="G959" s="38"/>
      <c r="H959" s="39"/>
      <c r="I959" s="38"/>
      <c r="J959" s="38"/>
      <c r="K959" s="38"/>
      <c r="L959" s="38"/>
      <c r="M959" s="40"/>
      <c r="N959" s="38"/>
      <c r="O959" s="38"/>
      <c r="P959" s="38"/>
      <c r="Q959" s="38"/>
      <c r="R959" s="38"/>
      <c r="S959" s="38"/>
      <c r="T959" s="38"/>
      <c r="U959" s="38"/>
      <c r="V959" s="38"/>
      <c r="W959" s="38"/>
      <c r="X959" s="38"/>
      <c r="Y959" s="38"/>
      <c r="Z959" s="38"/>
      <c r="AA959" s="38"/>
      <c r="AB959" s="38"/>
      <c r="AC959" s="81"/>
      <c r="AD959" s="38"/>
      <c r="AE959" s="38"/>
      <c r="AF959" s="38"/>
      <c r="AG959" s="38"/>
      <c r="AH959" s="38"/>
      <c r="AI959" s="38"/>
    </row>
    <row r="960" spans="1:35" ht="15.75" customHeight="1">
      <c r="A960" s="38"/>
      <c r="B960" s="38"/>
      <c r="C960" s="38"/>
      <c r="D960" s="80"/>
      <c r="E960" s="39"/>
      <c r="F960" s="38"/>
      <c r="G960" s="38"/>
      <c r="H960" s="39"/>
      <c r="I960" s="38"/>
      <c r="J960" s="38"/>
      <c r="K960" s="38"/>
      <c r="L960" s="38"/>
      <c r="M960" s="40"/>
      <c r="N960" s="38"/>
      <c r="O960" s="38"/>
      <c r="P960" s="38"/>
      <c r="Q960" s="38"/>
      <c r="R960" s="38"/>
      <c r="S960" s="38"/>
      <c r="T960" s="38"/>
      <c r="U960" s="38"/>
      <c r="V960" s="38"/>
      <c r="W960" s="38"/>
      <c r="X960" s="38"/>
      <c r="Y960" s="38"/>
      <c r="Z960" s="38"/>
      <c r="AA960" s="38"/>
      <c r="AB960" s="38"/>
      <c r="AC960" s="81"/>
      <c r="AD960" s="38"/>
      <c r="AE960" s="38"/>
      <c r="AF960" s="38"/>
      <c r="AG960" s="38"/>
      <c r="AH960" s="38"/>
      <c r="AI960" s="38"/>
    </row>
    <row r="961" spans="1:35" ht="15.75" customHeight="1">
      <c r="A961" s="38"/>
      <c r="B961" s="38"/>
      <c r="C961" s="38"/>
      <c r="D961" s="80"/>
      <c r="E961" s="39"/>
      <c r="F961" s="38"/>
      <c r="G961" s="38"/>
      <c r="H961" s="39"/>
      <c r="I961" s="38"/>
      <c r="J961" s="38"/>
      <c r="K961" s="38"/>
      <c r="L961" s="38"/>
      <c r="M961" s="40"/>
      <c r="N961" s="38"/>
      <c r="O961" s="38"/>
      <c r="P961" s="38"/>
      <c r="Q961" s="38"/>
      <c r="R961" s="38"/>
      <c r="S961" s="38"/>
      <c r="T961" s="38"/>
      <c r="U961" s="38"/>
      <c r="V961" s="38"/>
      <c r="W961" s="38"/>
      <c r="X961" s="38"/>
      <c r="Y961" s="38"/>
      <c r="Z961" s="38"/>
      <c r="AA961" s="38"/>
      <c r="AB961" s="38"/>
      <c r="AC961" s="81"/>
      <c r="AD961" s="38"/>
      <c r="AE961" s="38"/>
      <c r="AF961" s="38"/>
      <c r="AG961" s="38"/>
      <c r="AH961" s="38"/>
      <c r="AI961" s="38"/>
    </row>
    <row r="962" spans="1:35" ht="15.75" customHeight="1">
      <c r="A962" s="38"/>
      <c r="B962" s="38"/>
      <c r="C962" s="38"/>
      <c r="D962" s="80"/>
      <c r="E962" s="39"/>
      <c r="F962" s="38"/>
      <c r="G962" s="38"/>
      <c r="H962" s="39"/>
      <c r="I962" s="38"/>
      <c r="J962" s="38"/>
      <c r="K962" s="38"/>
      <c r="L962" s="38"/>
      <c r="M962" s="40"/>
      <c r="N962" s="38"/>
      <c r="O962" s="38"/>
      <c r="P962" s="38"/>
      <c r="Q962" s="38"/>
      <c r="R962" s="38"/>
      <c r="S962" s="38"/>
      <c r="T962" s="38"/>
      <c r="U962" s="38"/>
      <c r="V962" s="38"/>
      <c r="W962" s="38"/>
      <c r="X962" s="38"/>
      <c r="Y962" s="38"/>
      <c r="Z962" s="38"/>
      <c r="AA962" s="38"/>
      <c r="AB962" s="38"/>
      <c r="AC962" s="81"/>
      <c r="AD962" s="38"/>
      <c r="AE962" s="38"/>
      <c r="AF962" s="38"/>
      <c r="AG962" s="38"/>
      <c r="AH962" s="38"/>
      <c r="AI962" s="38"/>
    </row>
    <row r="963" spans="1:35" ht="15.75" customHeight="1">
      <c r="A963" s="38"/>
      <c r="B963" s="38"/>
      <c r="C963" s="38"/>
      <c r="D963" s="80"/>
      <c r="E963" s="39"/>
      <c r="F963" s="38"/>
      <c r="G963" s="38"/>
      <c r="H963" s="39"/>
      <c r="I963" s="38"/>
      <c r="J963" s="38"/>
      <c r="K963" s="38"/>
      <c r="L963" s="38"/>
      <c r="M963" s="40"/>
      <c r="N963" s="38"/>
      <c r="O963" s="38"/>
      <c r="P963" s="38"/>
      <c r="Q963" s="38"/>
      <c r="R963" s="38"/>
      <c r="S963" s="38"/>
      <c r="T963" s="38"/>
      <c r="U963" s="38"/>
      <c r="V963" s="38"/>
      <c r="W963" s="38"/>
      <c r="X963" s="38"/>
      <c r="Y963" s="38"/>
      <c r="Z963" s="38"/>
      <c r="AA963" s="38"/>
      <c r="AB963" s="38"/>
      <c r="AC963" s="81"/>
      <c r="AD963" s="38"/>
      <c r="AE963" s="38"/>
      <c r="AF963" s="38"/>
      <c r="AG963" s="38"/>
      <c r="AH963" s="38"/>
      <c r="AI963" s="38"/>
    </row>
    <row r="964" spans="1:35" ht="15.75" customHeight="1">
      <c r="A964" s="38"/>
      <c r="B964" s="38"/>
      <c r="C964" s="38"/>
      <c r="D964" s="80"/>
      <c r="E964" s="39"/>
      <c r="F964" s="38"/>
      <c r="G964" s="38"/>
      <c r="H964" s="39"/>
      <c r="I964" s="38"/>
      <c r="J964" s="38"/>
      <c r="K964" s="38"/>
      <c r="L964" s="38"/>
      <c r="M964" s="40"/>
      <c r="N964" s="38"/>
      <c r="O964" s="38"/>
      <c r="P964" s="38"/>
      <c r="Q964" s="38"/>
      <c r="R964" s="38"/>
      <c r="S964" s="38"/>
      <c r="T964" s="38"/>
      <c r="U964" s="38"/>
      <c r="V964" s="38"/>
      <c r="W964" s="38"/>
      <c r="X964" s="38"/>
      <c r="Y964" s="38"/>
      <c r="Z964" s="38"/>
      <c r="AA964" s="38"/>
      <c r="AB964" s="38"/>
      <c r="AC964" s="81"/>
      <c r="AD964" s="38"/>
      <c r="AE964" s="38"/>
      <c r="AF964" s="38"/>
      <c r="AG964" s="38"/>
      <c r="AH964" s="38"/>
      <c r="AI964" s="38"/>
    </row>
    <row r="965" spans="1:35" ht="15.75" customHeight="1">
      <c r="A965" s="38"/>
      <c r="B965" s="38"/>
      <c r="C965" s="38"/>
      <c r="D965" s="80"/>
      <c r="E965" s="39"/>
      <c r="F965" s="38"/>
      <c r="G965" s="38"/>
      <c r="H965" s="39"/>
      <c r="I965" s="38"/>
      <c r="J965" s="38"/>
      <c r="K965" s="38"/>
      <c r="L965" s="38"/>
      <c r="M965" s="40"/>
      <c r="N965" s="38"/>
      <c r="O965" s="38"/>
      <c r="P965" s="38"/>
      <c r="Q965" s="38"/>
      <c r="R965" s="38"/>
      <c r="S965" s="38"/>
      <c r="T965" s="38"/>
      <c r="U965" s="38"/>
      <c r="V965" s="38"/>
      <c r="W965" s="38"/>
      <c r="X965" s="38"/>
      <c r="Y965" s="38"/>
      <c r="Z965" s="38"/>
      <c r="AA965" s="38"/>
      <c r="AB965" s="38"/>
      <c r="AC965" s="81"/>
      <c r="AD965" s="38"/>
      <c r="AE965" s="38"/>
      <c r="AF965" s="38"/>
      <c r="AG965" s="38"/>
      <c r="AH965" s="38"/>
      <c r="AI965" s="38"/>
    </row>
    <row r="966" spans="1:35" ht="15.75" customHeight="1">
      <c r="A966" s="38"/>
      <c r="B966" s="38"/>
      <c r="C966" s="38"/>
      <c r="D966" s="80"/>
      <c r="E966" s="39"/>
      <c r="F966" s="38"/>
      <c r="G966" s="38"/>
      <c r="H966" s="39"/>
      <c r="I966" s="38"/>
      <c r="J966" s="38"/>
      <c r="K966" s="38"/>
      <c r="L966" s="38"/>
      <c r="M966" s="40"/>
      <c r="N966" s="38"/>
      <c r="O966" s="38"/>
      <c r="P966" s="38"/>
      <c r="Q966" s="38"/>
      <c r="R966" s="38"/>
      <c r="S966" s="38"/>
      <c r="T966" s="38"/>
      <c r="U966" s="38"/>
      <c r="V966" s="38"/>
      <c r="W966" s="38"/>
      <c r="X966" s="38"/>
      <c r="Y966" s="38"/>
      <c r="Z966" s="38"/>
      <c r="AA966" s="38"/>
      <c r="AB966" s="38"/>
      <c r="AC966" s="81"/>
      <c r="AD966" s="38"/>
      <c r="AE966" s="38"/>
      <c r="AF966" s="38"/>
      <c r="AG966" s="38"/>
      <c r="AH966" s="38"/>
      <c r="AI966" s="38"/>
    </row>
    <row r="967" spans="1:35" ht="15.75" customHeight="1">
      <c r="A967" s="38"/>
      <c r="B967" s="38"/>
      <c r="C967" s="38"/>
      <c r="D967" s="80"/>
      <c r="E967" s="39"/>
      <c r="F967" s="38"/>
      <c r="G967" s="38"/>
      <c r="H967" s="39"/>
      <c r="I967" s="38"/>
      <c r="J967" s="38"/>
      <c r="K967" s="38"/>
      <c r="L967" s="38"/>
      <c r="M967" s="40"/>
      <c r="N967" s="38"/>
      <c r="O967" s="38"/>
      <c r="P967" s="38"/>
      <c r="Q967" s="38"/>
      <c r="R967" s="38"/>
      <c r="S967" s="38"/>
      <c r="T967" s="38"/>
      <c r="U967" s="38"/>
      <c r="V967" s="38"/>
      <c r="W967" s="38"/>
      <c r="X967" s="38"/>
      <c r="Y967" s="38"/>
      <c r="Z967" s="38"/>
      <c r="AA967" s="38"/>
      <c r="AB967" s="38"/>
      <c r="AC967" s="81"/>
      <c r="AD967" s="38"/>
      <c r="AE967" s="38"/>
      <c r="AF967" s="38"/>
      <c r="AG967" s="38"/>
      <c r="AH967" s="38"/>
      <c r="AI967" s="38"/>
    </row>
    <row r="968" spans="1:35" ht="15.75" customHeight="1">
      <c r="A968" s="38"/>
      <c r="B968" s="38"/>
      <c r="C968" s="38"/>
      <c r="D968" s="80"/>
      <c r="E968" s="39"/>
      <c r="F968" s="38"/>
      <c r="G968" s="38"/>
      <c r="H968" s="39"/>
      <c r="I968" s="38"/>
      <c r="J968" s="38"/>
      <c r="K968" s="38"/>
      <c r="L968" s="38"/>
      <c r="M968" s="40"/>
      <c r="N968" s="38"/>
      <c r="O968" s="38"/>
      <c r="P968" s="38"/>
      <c r="Q968" s="38"/>
      <c r="R968" s="38"/>
      <c r="S968" s="38"/>
      <c r="T968" s="38"/>
      <c r="U968" s="38"/>
      <c r="V968" s="38"/>
      <c r="W968" s="38"/>
      <c r="X968" s="38"/>
      <c r="Y968" s="38"/>
      <c r="Z968" s="38"/>
      <c r="AA968" s="38"/>
      <c r="AB968" s="38"/>
      <c r="AC968" s="81"/>
      <c r="AD968" s="38"/>
      <c r="AE968" s="38"/>
      <c r="AF968" s="38"/>
      <c r="AG968" s="38"/>
      <c r="AH968" s="38"/>
      <c r="AI968" s="38"/>
    </row>
    <row r="969" spans="1:35" ht="15.75" customHeight="1">
      <c r="A969" s="38"/>
      <c r="B969" s="38"/>
      <c r="C969" s="38"/>
      <c r="D969" s="80"/>
      <c r="E969" s="39"/>
      <c r="F969" s="38"/>
      <c r="G969" s="38"/>
      <c r="H969" s="39"/>
      <c r="I969" s="38"/>
      <c r="J969" s="38"/>
      <c r="K969" s="38"/>
      <c r="L969" s="38"/>
      <c r="M969" s="40"/>
      <c r="N969" s="38"/>
      <c r="O969" s="38"/>
      <c r="P969" s="38"/>
      <c r="Q969" s="38"/>
      <c r="R969" s="38"/>
      <c r="S969" s="38"/>
      <c r="T969" s="38"/>
      <c r="U969" s="38"/>
      <c r="V969" s="38"/>
      <c r="W969" s="38"/>
      <c r="X969" s="38"/>
      <c r="Y969" s="38"/>
      <c r="Z969" s="38"/>
      <c r="AA969" s="38"/>
      <c r="AB969" s="38"/>
      <c r="AC969" s="81"/>
      <c r="AD969" s="38"/>
      <c r="AE969" s="38"/>
      <c r="AF969" s="38"/>
      <c r="AG969" s="38"/>
      <c r="AH969" s="38"/>
      <c r="AI969" s="38"/>
    </row>
    <row r="970" spans="1:35" ht="15.75" customHeight="1">
      <c r="A970" s="38"/>
      <c r="B970" s="38"/>
      <c r="C970" s="38"/>
      <c r="D970" s="80"/>
      <c r="E970" s="39"/>
      <c r="F970" s="38"/>
      <c r="G970" s="38"/>
      <c r="H970" s="39"/>
      <c r="I970" s="38"/>
      <c r="J970" s="38"/>
      <c r="K970" s="38"/>
      <c r="L970" s="38"/>
      <c r="M970" s="40"/>
      <c r="N970" s="38"/>
      <c r="O970" s="38"/>
      <c r="P970" s="38"/>
      <c r="Q970" s="38"/>
      <c r="R970" s="38"/>
      <c r="S970" s="38"/>
      <c r="T970" s="38"/>
      <c r="U970" s="38"/>
      <c r="V970" s="38"/>
      <c r="W970" s="38"/>
      <c r="X970" s="38"/>
      <c r="Y970" s="38"/>
      <c r="Z970" s="38"/>
      <c r="AA970" s="38"/>
      <c r="AB970" s="38"/>
      <c r="AC970" s="81"/>
      <c r="AD970" s="38"/>
      <c r="AE970" s="38"/>
      <c r="AF970" s="38"/>
      <c r="AG970" s="38"/>
      <c r="AH970" s="38"/>
      <c r="AI970" s="38"/>
    </row>
    <row r="971" spans="1:35" ht="15.75" customHeight="1">
      <c r="A971" s="38"/>
      <c r="B971" s="38"/>
      <c r="C971" s="38"/>
      <c r="D971" s="80"/>
      <c r="E971" s="39"/>
      <c r="F971" s="38"/>
      <c r="G971" s="38"/>
      <c r="H971" s="39"/>
      <c r="I971" s="38"/>
      <c r="J971" s="38"/>
      <c r="K971" s="38"/>
      <c r="L971" s="38"/>
      <c r="M971" s="40"/>
      <c r="N971" s="38"/>
      <c r="O971" s="38"/>
      <c r="P971" s="38"/>
      <c r="Q971" s="38"/>
      <c r="R971" s="38"/>
      <c r="S971" s="38"/>
      <c r="T971" s="38"/>
      <c r="U971" s="38"/>
      <c r="V971" s="38"/>
      <c r="W971" s="38"/>
      <c r="X971" s="38"/>
      <c r="Y971" s="38"/>
      <c r="Z971" s="38"/>
      <c r="AA971" s="38"/>
      <c r="AB971" s="38"/>
      <c r="AC971" s="81"/>
      <c r="AD971" s="38"/>
      <c r="AE971" s="38"/>
      <c r="AF971" s="38"/>
      <c r="AG971" s="38"/>
      <c r="AH971" s="38"/>
      <c r="AI971" s="38"/>
    </row>
    <row r="972" spans="1:35" ht="15.75" customHeight="1">
      <c r="A972" s="38"/>
      <c r="B972" s="38"/>
      <c r="C972" s="38"/>
      <c r="D972" s="80"/>
      <c r="E972" s="39"/>
      <c r="F972" s="38"/>
      <c r="G972" s="38"/>
      <c r="H972" s="39"/>
      <c r="I972" s="38"/>
      <c r="J972" s="38"/>
      <c r="K972" s="38"/>
      <c r="L972" s="38"/>
      <c r="M972" s="40"/>
      <c r="N972" s="38"/>
      <c r="O972" s="38"/>
      <c r="P972" s="38"/>
      <c r="Q972" s="38"/>
      <c r="R972" s="38"/>
      <c r="S972" s="38"/>
      <c r="T972" s="38"/>
      <c r="U972" s="38"/>
      <c r="V972" s="38"/>
      <c r="W972" s="38"/>
      <c r="X972" s="38"/>
      <c r="Y972" s="38"/>
      <c r="Z972" s="38"/>
      <c r="AA972" s="38"/>
      <c r="AB972" s="38"/>
      <c r="AC972" s="81"/>
      <c r="AD972" s="38"/>
      <c r="AE972" s="38"/>
      <c r="AF972" s="38"/>
      <c r="AG972" s="38"/>
      <c r="AH972" s="38"/>
      <c r="AI972" s="38"/>
    </row>
    <row r="973" spans="1:35" ht="15.75" customHeight="1">
      <c r="A973" s="38"/>
      <c r="B973" s="38"/>
      <c r="C973" s="38"/>
      <c r="D973" s="80"/>
      <c r="E973" s="39"/>
      <c r="F973" s="38"/>
      <c r="G973" s="38"/>
      <c r="H973" s="39"/>
      <c r="I973" s="38"/>
      <c r="J973" s="38"/>
      <c r="K973" s="38"/>
      <c r="L973" s="38"/>
      <c r="M973" s="40"/>
      <c r="N973" s="38"/>
      <c r="O973" s="38"/>
      <c r="P973" s="38"/>
      <c r="Q973" s="38"/>
      <c r="R973" s="38"/>
      <c r="S973" s="38"/>
      <c r="T973" s="38"/>
      <c r="U973" s="38"/>
      <c r="V973" s="38"/>
      <c r="W973" s="38"/>
      <c r="X973" s="38"/>
      <c r="Y973" s="38"/>
      <c r="Z973" s="38"/>
      <c r="AA973" s="38"/>
      <c r="AB973" s="38"/>
      <c r="AC973" s="81"/>
      <c r="AD973" s="38"/>
      <c r="AE973" s="38"/>
      <c r="AF973" s="38"/>
      <c r="AG973" s="38"/>
      <c r="AH973" s="38"/>
      <c r="AI973" s="38"/>
    </row>
    <row r="974" spans="1:35" ht="15.75" customHeight="1">
      <c r="A974" s="38"/>
      <c r="B974" s="38"/>
      <c r="C974" s="38"/>
      <c r="D974" s="80"/>
      <c r="E974" s="39"/>
      <c r="F974" s="38"/>
      <c r="G974" s="38"/>
      <c r="H974" s="39"/>
      <c r="I974" s="38"/>
      <c r="J974" s="38"/>
      <c r="K974" s="38"/>
      <c r="L974" s="38"/>
      <c r="M974" s="40"/>
      <c r="N974" s="38"/>
      <c r="O974" s="38"/>
      <c r="P974" s="38"/>
      <c r="Q974" s="38"/>
      <c r="R974" s="38"/>
      <c r="S974" s="38"/>
      <c r="T974" s="38"/>
      <c r="U974" s="38"/>
      <c r="V974" s="38"/>
      <c r="W974" s="38"/>
      <c r="X974" s="38"/>
      <c r="Y974" s="38"/>
      <c r="Z974" s="38"/>
      <c r="AA974" s="38"/>
      <c r="AB974" s="38"/>
      <c r="AC974" s="81"/>
      <c r="AD974" s="38"/>
      <c r="AE974" s="38"/>
      <c r="AF974" s="38"/>
      <c r="AG974" s="38"/>
      <c r="AH974" s="38"/>
      <c r="AI974" s="38"/>
    </row>
    <row r="975" spans="1:35" ht="15.75" customHeight="1">
      <c r="A975" s="38"/>
      <c r="B975" s="38"/>
      <c r="C975" s="38"/>
      <c r="D975" s="80"/>
      <c r="E975" s="39"/>
      <c r="F975" s="38"/>
      <c r="G975" s="38"/>
      <c r="H975" s="39"/>
      <c r="I975" s="38"/>
      <c r="J975" s="38"/>
      <c r="K975" s="38"/>
      <c r="L975" s="38"/>
      <c r="M975" s="40"/>
      <c r="N975" s="38"/>
      <c r="O975" s="38"/>
      <c r="P975" s="38"/>
      <c r="Q975" s="38"/>
      <c r="R975" s="38"/>
      <c r="S975" s="38"/>
      <c r="T975" s="38"/>
      <c r="U975" s="38"/>
      <c r="V975" s="38"/>
      <c r="W975" s="38"/>
      <c r="X975" s="38"/>
      <c r="Y975" s="38"/>
      <c r="Z975" s="38"/>
      <c r="AA975" s="38"/>
      <c r="AB975" s="38"/>
      <c r="AC975" s="81"/>
      <c r="AD975" s="38"/>
      <c r="AE975" s="38"/>
      <c r="AF975" s="38"/>
      <c r="AG975" s="38"/>
      <c r="AH975" s="38"/>
      <c r="AI975" s="38"/>
    </row>
    <row r="976" spans="1:35" ht="15.75" customHeight="1">
      <c r="A976" s="38"/>
      <c r="B976" s="38"/>
      <c r="C976" s="38"/>
      <c r="D976" s="80"/>
      <c r="E976" s="39"/>
      <c r="F976" s="38"/>
      <c r="G976" s="38"/>
      <c r="H976" s="39"/>
      <c r="I976" s="38"/>
      <c r="J976" s="38"/>
      <c r="K976" s="38"/>
      <c r="L976" s="38"/>
      <c r="M976" s="40"/>
      <c r="N976" s="38"/>
      <c r="O976" s="38"/>
      <c r="P976" s="38"/>
      <c r="Q976" s="38"/>
      <c r="R976" s="38"/>
      <c r="S976" s="38"/>
      <c r="T976" s="38"/>
      <c r="U976" s="38"/>
      <c r="V976" s="38"/>
      <c r="W976" s="38"/>
      <c r="X976" s="38"/>
      <c r="Y976" s="38"/>
      <c r="Z976" s="38"/>
      <c r="AA976" s="38"/>
      <c r="AB976" s="38"/>
      <c r="AC976" s="81"/>
      <c r="AD976" s="38"/>
      <c r="AE976" s="38"/>
      <c r="AF976" s="38"/>
      <c r="AG976" s="38"/>
      <c r="AH976" s="38"/>
      <c r="AI976" s="38"/>
    </row>
  </sheetData>
  <mergeCells count="32">
    <mergeCell ref="Y9:Y11"/>
    <mergeCell ref="Z9:Z11"/>
    <mergeCell ref="AA9:AA11"/>
    <mergeCell ref="AB9:AB11"/>
    <mergeCell ref="AC9:AC11"/>
    <mergeCell ref="H10:H11"/>
    <mergeCell ref="I10:I11"/>
    <mergeCell ref="J10:J11"/>
    <mergeCell ref="K10:K11"/>
    <mergeCell ref="L10:L11"/>
    <mergeCell ref="X9:X11"/>
    <mergeCell ref="S10:S11"/>
    <mergeCell ref="T10:T11"/>
    <mergeCell ref="H9:I9"/>
    <mergeCell ref="J9:L9"/>
    <mergeCell ref="M9:M11"/>
    <mergeCell ref="N9:N11"/>
    <mergeCell ref="O9:O11"/>
    <mergeCell ref="P9:Q9"/>
    <mergeCell ref="P10:P11"/>
    <mergeCell ref="Q10:Q11"/>
    <mergeCell ref="R9:R11"/>
    <mergeCell ref="S9:T9"/>
    <mergeCell ref="U9:U11"/>
    <mergeCell ref="V9:V11"/>
    <mergeCell ref="W9:W11"/>
    <mergeCell ref="G9:G11"/>
    <mergeCell ref="B9:B11"/>
    <mergeCell ref="C9:C11"/>
    <mergeCell ref="D9:D11"/>
    <mergeCell ref="E9:E11"/>
    <mergeCell ref="F9:F11"/>
  </mergeCells>
  <printOptions horizontalCentered="1" verticalCentered="1"/>
  <pageMargins left="0.31496062992125984" right="0.31496062992125984" top="0.59055118110236227" bottom="0.59055118110236227" header="0" footer="0"/>
  <pageSetup paperSize="9" scale="25" fitToHeight="0" orientation="landscape" r:id="rId1"/>
  <headerFooter>
    <oddFooter>&amp;C_x000D_&amp;1#&amp;"Aptos"&amp;10&amp;K000000 Confidential - Not for Public Consumption or Distribution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Planilha12">
    <tabColor theme="9" tint="0.59999389629810485"/>
    <pageSetUpPr fitToPage="1"/>
  </sheetPr>
  <dimension ref="A1:BC974"/>
  <sheetViews>
    <sheetView showGridLines="0" zoomScale="70" zoomScaleNormal="70" workbookViewId="0">
      <selection activeCell="B4" sqref="B4:B6"/>
    </sheetView>
  </sheetViews>
  <sheetFormatPr defaultColWidth="14.42578125" defaultRowHeight="15" customHeight="1"/>
  <cols>
    <col min="1" max="1" width="3.28515625" style="34" customWidth="1"/>
    <col min="2" max="2" width="13" style="34" customWidth="1"/>
    <col min="3" max="3" width="6.28515625" style="34" customWidth="1"/>
    <col min="4" max="4" width="26" style="34" customWidth="1"/>
    <col min="5" max="5" width="20.5703125" style="34" customWidth="1"/>
    <col min="6" max="6" width="29.28515625" style="34" customWidth="1"/>
    <col min="7" max="7" width="34.5703125" style="34" customWidth="1"/>
    <col min="8" max="8" width="37.5703125" style="34" customWidth="1"/>
    <col min="9" max="9" width="12.140625" style="34" customWidth="1"/>
    <col min="10" max="11" width="11.140625" style="34" customWidth="1"/>
    <col min="12" max="18" width="4.7109375" style="34" hidden="1" customWidth="1"/>
    <col min="19" max="38" width="4.7109375" style="34" customWidth="1"/>
    <col min="39" max="45" width="4.7109375" style="34" hidden="1" customWidth="1"/>
    <col min="46" max="46" width="12.85546875" style="34" customWidth="1"/>
    <col min="47" max="48" width="25" style="34" customWidth="1"/>
    <col min="49" max="49" width="9.28515625" style="34" customWidth="1"/>
    <col min="50" max="51" width="25" style="34" customWidth="1"/>
    <col min="52" max="52" width="23.42578125" style="34" customWidth="1"/>
    <col min="53" max="54" width="20.140625" style="34" hidden="1" customWidth="1"/>
    <col min="55" max="55" width="25.42578125" style="34" customWidth="1"/>
    <col min="56" max="16384" width="14.42578125" style="34"/>
  </cols>
  <sheetData>
    <row r="1" spans="1:55" ht="18" customHeight="1">
      <c r="A1" s="82"/>
      <c r="B1" s="82"/>
      <c r="C1" s="82"/>
      <c r="D1" s="83"/>
      <c r="E1" s="82"/>
      <c r="F1" s="83"/>
      <c r="G1" s="82"/>
      <c r="H1" s="83"/>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row>
    <row r="2" spans="1:55" ht="18" customHeight="1">
      <c r="A2" s="82"/>
      <c r="B2" s="35" t="s">
        <v>149</v>
      </c>
      <c r="C2" s="82"/>
      <c r="D2" s="83"/>
      <c r="E2" s="82"/>
      <c r="F2" s="83"/>
      <c r="G2" s="82"/>
      <c r="H2" s="83"/>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2"/>
    </row>
    <row r="3" spans="1:55" ht="18" customHeight="1">
      <c r="A3" s="82"/>
      <c r="B3" s="41"/>
      <c r="C3" s="82"/>
      <c r="D3" s="83"/>
      <c r="E3" s="82"/>
      <c r="F3" s="83"/>
      <c r="G3" s="82"/>
      <c r="H3" s="83"/>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2"/>
      <c r="AV3" s="82"/>
      <c r="AW3" s="82"/>
      <c r="AX3" s="82"/>
      <c r="AY3" s="82"/>
      <c r="AZ3" s="82"/>
      <c r="BA3" s="82"/>
      <c r="BB3" s="82"/>
      <c r="BC3" s="82"/>
    </row>
    <row r="4" spans="1:55" ht="18" customHeight="1">
      <c r="A4" s="82"/>
      <c r="B4" s="10" t="e">
        <f>#REF!</f>
        <v>#REF!</v>
      </c>
      <c r="C4" s="82"/>
      <c r="D4" s="83"/>
      <c r="E4" s="82"/>
      <c r="F4" s="83"/>
      <c r="G4" s="82"/>
      <c r="H4" s="83"/>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row>
    <row r="5" spans="1:55" ht="18" customHeight="1">
      <c r="A5" s="82"/>
      <c r="B5" s="10" t="e">
        <f>#REF!</f>
        <v>#REF!</v>
      </c>
      <c r="C5" s="82"/>
      <c r="D5" s="83"/>
      <c r="E5" s="82"/>
      <c r="F5" s="83"/>
      <c r="G5" s="82"/>
      <c r="H5" s="83"/>
      <c r="I5" s="82"/>
      <c r="J5" s="82"/>
      <c r="K5" s="82"/>
      <c r="L5" s="82"/>
      <c r="M5" s="82"/>
      <c r="N5" s="82"/>
      <c r="O5" s="82"/>
      <c r="P5" s="82"/>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c r="BA5" s="82"/>
      <c r="BB5" s="82"/>
      <c r="BC5" s="82"/>
    </row>
    <row r="6" spans="1:55" ht="18" customHeight="1">
      <c r="A6" s="82"/>
      <c r="B6" s="10" t="e">
        <f>#REF!</f>
        <v>#REF!</v>
      </c>
      <c r="C6" s="82"/>
      <c r="D6" s="83"/>
      <c r="E6" s="82"/>
      <c r="F6" s="83"/>
      <c r="G6" s="82"/>
      <c r="H6" s="83"/>
      <c r="I6" s="82"/>
      <c r="J6" s="82"/>
      <c r="K6" s="82"/>
      <c r="L6" s="82"/>
      <c r="M6" s="82"/>
      <c r="N6" s="82"/>
      <c r="O6" s="82"/>
      <c r="P6" s="82"/>
      <c r="Q6" s="82"/>
      <c r="R6" s="82"/>
      <c r="S6" s="82"/>
      <c r="T6" s="82"/>
      <c r="U6" s="82"/>
      <c r="V6" s="82"/>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c r="BC6" s="82"/>
    </row>
    <row r="7" spans="1:55" ht="18" customHeight="1">
      <c r="A7" s="82"/>
      <c r="B7" s="82"/>
      <c r="C7" s="82"/>
      <c r="D7" s="83"/>
      <c r="E7" s="82"/>
      <c r="F7" s="83"/>
      <c r="G7" s="82"/>
      <c r="H7" s="83"/>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row>
    <row r="8" spans="1:55" ht="15.75">
      <c r="A8" s="82"/>
      <c r="B8" s="911" t="s">
        <v>64</v>
      </c>
      <c r="C8" s="918" t="s">
        <v>65</v>
      </c>
      <c r="D8" s="911" t="s">
        <v>69</v>
      </c>
      <c r="E8" s="911" t="s">
        <v>70</v>
      </c>
      <c r="F8" s="918" t="s">
        <v>71</v>
      </c>
      <c r="G8" s="918" t="s">
        <v>138</v>
      </c>
      <c r="H8" s="918" t="s">
        <v>72</v>
      </c>
      <c r="I8" s="918" t="s">
        <v>73</v>
      </c>
      <c r="J8" s="919" t="s">
        <v>68</v>
      </c>
      <c r="K8" s="915"/>
      <c r="L8" s="920" t="s">
        <v>87</v>
      </c>
      <c r="M8" s="921"/>
      <c r="N8" s="921"/>
      <c r="O8" s="921"/>
      <c r="P8" s="921"/>
      <c r="Q8" s="921"/>
      <c r="R8" s="921"/>
      <c r="S8" s="921"/>
      <c r="T8" s="921"/>
      <c r="U8" s="921"/>
      <c r="V8" s="921"/>
      <c r="W8" s="921"/>
      <c r="X8" s="921"/>
      <c r="Y8" s="921"/>
      <c r="Z8" s="921"/>
      <c r="AA8" s="921"/>
      <c r="AB8" s="921"/>
      <c r="AC8" s="921"/>
      <c r="AD8" s="921"/>
      <c r="AE8" s="921"/>
      <c r="AF8" s="921"/>
      <c r="AG8" s="921"/>
      <c r="AH8" s="921"/>
      <c r="AI8" s="921"/>
      <c r="AJ8" s="921"/>
      <c r="AK8" s="921"/>
      <c r="AL8" s="921"/>
      <c r="AM8" s="922" t="s">
        <v>132</v>
      </c>
      <c r="AN8" s="923"/>
      <c r="AO8" s="923"/>
      <c r="AP8" s="923"/>
      <c r="AQ8" s="923"/>
      <c r="AR8" s="923"/>
      <c r="AS8" s="924"/>
      <c r="AT8" s="911" t="s">
        <v>66</v>
      </c>
      <c r="AU8" s="919" t="s">
        <v>74</v>
      </c>
      <c r="AV8" s="915"/>
      <c r="AW8" s="911" t="s">
        <v>75</v>
      </c>
      <c r="AX8" s="919" t="s">
        <v>76</v>
      </c>
      <c r="AY8" s="915"/>
      <c r="AZ8" s="911" t="s">
        <v>77</v>
      </c>
      <c r="BA8" s="926" t="s">
        <v>150</v>
      </c>
      <c r="BB8" s="927" t="s">
        <v>151</v>
      </c>
      <c r="BC8" s="911" t="s">
        <v>24</v>
      </c>
    </row>
    <row r="9" spans="1:55" ht="15.75">
      <c r="A9" s="82"/>
      <c r="B9" s="912"/>
      <c r="C9" s="912"/>
      <c r="D9" s="912"/>
      <c r="E9" s="912"/>
      <c r="F9" s="912"/>
      <c r="G9" s="912"/>
      <c r="H9" s="912"/>
      <c r="I9" s="912"/>
      <c r="J9" s="918" t="s">
        <v>78</v>
      </c>
      <c r="K9" s="918" t="s">
        <v>79</v>
      </c>
      <c r="L9" s="84" t="s">
        <v>58</v>
      </c>
      <c r="M9" s="84" t="s">
        <v>60</v>
      </c>
      <c r="N9" s="84" t="s">
        <v>57</v>
      </c>
      <c r="O9" s="84" t="s">
        <v>57</v>
      </c>
      <c r="P9" s="84" t="s">
        <v>58</v>
      </c>
      <c r="Q9" s="84" t="s">
        <v>58</v>
      </c>
      <c r="R9" s="84" t="s">
        <v>59</v>
      </c>
      <c r="S9" s="84" t="s">
        <v>58</v>
      </c>
      <c r="T9" s="84" t="s">
        <v>60</v>
      </c>
      <c r="U9" s="84" t="s">
        <v>57</v>
      </c>
      <c r="V9" s="84" t="s">
        <v>57</v>
      </c>
      <c r="W9" s="84" t="s">
        <v>58</v>
      </c>
      <c r="X9" s="84" t="s">
        <v>58</v>
      </c>
      <c r="Y9" s="84" t="s">
        <v>59</v>
      </c>
      <c r="Z9" s="84" t="s">
        <v>58</v>
      </c>
      <c r="AA9" s="84" t="s">
        <v>60</v>
      </c>
      <c r="AB9" s="84" t="s">
        <v>57</v>
      </c>
      <c r="AC9" s="84" t="s">
        <v>57</v>
      </c>
      <c r="AD9" s="84" t="s">
        <v>58</v>
      </c>
      <c r="AE9" s="84" t="s">
        <v>58</v>
      </c>
      <c r="AF9" s="84" t="s">
        <v>59</v>
      </c>
      <c r="AG9" s="84" t="s">
        <v>58</v>
      </c>
      <c r="AH9" s="84" t="s">
        <v>60</v>
      </c>
      <c r="AI9" s="84" t="s">
        <v>57</v>
      </c>
      <c r="AJ9" s="84" t="s">
        <v>57</v>
      </c>
      <c r="AK9" s="84" t="s">
        <v>58</v>
      </c>
      <c r="AL9" s="84" t="s">
        <v>58</v>
      </c>
      <c r="AM9" s="84" t="s">
        <v>59</v>
      </c>
      <c r="AN9" s="84" t="s">
        <v>58</v>
      </c>
      <c r="AO9" s="84" t="s">
        <v>60</v>
      </c>
      <c r="AP9" s="84" t="s">
        <v>57</v>
      </c>
      <c r="AQ9" s="84" t="s">
        <v>57</v>
      </c>
      <c r="AR9" s="84" t="s">
        <v>58</v>
      </c>
      <c r="AS9" s="84" t="s">
        <v>58</v>
      </c>
      <c r="AT9" s="912"/>
      <c r="AU9" s="925" t="s">
        <v>61</v>
      </c>
      <c r="AV9" s="918" t="s">
        <v>53</v>
      </c>
      <c r="AW9" s="912"/>
      <c r="AX9" s="918" t="s">
        <v>62</v>
      </c>
      <c r="AY9" s="918" t="s">
        <v>53</v>
      </c>
      <c r="AZ9" s="912"/>
      <c r="BA9" s="912"/>
      <c r="BB9" s="912"/>
      <c r="BC9" s="912"/>
    </row>
    <row r="10" spans="1:55" ht="15.75">
      <c r="A10" s="82"/>
      <c r="B10" s="912"/>
      <c r="C10" s="912"/>
      <c r="D10" s="912"/>
      <c r="E10" s="912"/>
      <c r="F10" s="912"/>
      <c r="G10" s="912"/>
      <c r="H10" s="913"/>
      <c r="I10" s="913"/>
      <c r="J10" s="913"/>
      <c r="K10" s="913"/>
      <c r="L10" s="85">
        <v>4</v>
      </c>
      <c r="M10" s="85">
        <f>L10+1</f>
        <v>5</v>
      </c>
      <c r="N10" s="85">
        <f t="shared" ref="N10:AL10" si="0">M10+1</f>
        <v>6</v>
      </c>
      <c r="O10" s="85">
        <f t="shared" si="0"/>
        <v>7</v>
      </c>
      <c r="P10" s="85">
        <f t="shared" si="0"/>
        <v>8</v>
      </c>
      <c r="Q10" s="85">
        <f t="shared" si="0"/>
        <v>9</v>
      </c>
      <c r="R10" s="85">
        <f t="shared" si="0"/>
        <v>10</v>
      </c>
      <c r="S10" s="85">
        <f t="shared" si="0"/>
        <v>11</v>
      </c>
      <c r="T10" s="85">
        <f t="shared" si="0"/>
        <v>12</v>
      </c>
      <c r="U10" s="85">
        <f t="shared" si="0"/>
        <v>13</v>
      </c>
      <c r="V10" s="85">
        <f t="shared" si="0"/>
        <v>14</v>
      </c>
      <c r="W10" s="85">
        <f t="shared" si="0"/>
        <v>15</v>
      </c>
      <c r="X10" s="85">
        <f t="shared" si="0"/>
        <v>16</v>
      </c>
      <c r="Y10" s="85">
        <f t="shared" si="0"/>
        <v>17</v>
      </c>
      <c r="Z10" s="85">
        <f t="shared" si="0"/>
        <v>18</v>
      </c>
      <c r="AA10" s="85">
        <f t="shared" si="0"/>
        <v>19</v>
      </c>
      <c r="AB10" s="85">
        <f t="shared" si="0"/>
        <v>20</v>
      </c>
      <c r="AC10" s="85">
        <f t="shared" si="0"/>
        <v>21</v>
      </c>
      <c r="AD10" s="85">
        <f t="shared" si="0"/>
        <v>22</v>
      </c>
      <c r="AE10" s="85">
        <f t="shared" si="0"/>
        <v>23</v>
      </c>
      <c r="AF10" s="85">
        <f t="shared" si="0"/>
        <v>24</v>
      </c>
      <c r="AG10" s="85">
        <f t="shared" si="0"/>
        <v>25</v>
      </c>
      <c r="AH10" s="85">
        <f t="shared" si="0"/>
        <v>26</v>
      </c>
      <c r="AI10" s="85">
        <f t="shared" si="0"/>
        <v>27</v>
      </c>
      <c r="AJ10" s="85">
        <f t="shared" si="0"/>
        <v>28</v>
      </c>
      <c r="AK10" s="85">
        <f t="shared" si="0"/>
        <v>29</v>
      </c>
      <c r="AL10" s="85">
        <f t="shared" si="0"/>
        <v>30</v>
      </c>
      <c r="AM10" s="85">
        <v>1</v>
      </c>
      <c r="AN10" s="85">
        <f t="shared" ref="AN10:AS10" si="1">AM10+1</f>
        <v>2</v>
      </c>
      <c r="AO10" s="85">
        <f t="shared" si="1"/>
        <v>3</v>
      </c>
      <c r="AP10" s="85">
        <f t="shared" si="1"/>
        <v>4</v>
      </c>
      <c r="AQ10" s="85">
        <f t="shared" si="1"/>
        <v>5</v>
      </c>
      <c r="AR10" s="85">
        <f t="shared" si="1"/>
        <v>6</v>
      </c>
      <c r="AS10" s="85">
        <f t="shared" si="1"/>
        <v>7</v>
      </c>
      <c r="AT10" s="913"/>
      <c r="AU10" s="913"/>
      <c r="AV10" s="913"/>
      <c r="AW10" s="913"/>
      <c r="AX10" s="913"/>
      <c r="AY10" s="913"/>
      <c r="AZ10" s="913"/>
      <c r="BA10" s="913"/>
      <c r="BB10" s="913"/>
      <c r="BC10" s="913"/>
    </row>
    <row r="11" spans="1:55" ht="18.75" customHeight="1">
      <c r="A11" s="82"/>
      <c r="B11" s="108">
        <v>47612</v>
      </c>
      <c r="C11" s="109" t="s">
        <v>86</v>
      </c>
      <c r="D11" s="109" t="s">
        <v>134</v>
      </c>
      <c r="E11" s="109"/>
      <c r="F11" s="110" t="s">
        <v>142</v>
      </c>
      <c r="G11" s="111" t="s">
        <v>88</v>
      </c>
      <c r="H11" s="105" t="s">
        <v>152</v>
      </c>
      <c r="I11" s="87"/>
      <c r="J11" s="89">
        <v>0.29166666666666669</v>
      </c>
      <c r="K11" s="89">
        <v>0.79166666666666663</v>
      </c>
      <c r="L11" s="86"/>
      <c r="M11" s="86"/>
      <c r="N11" s="86"/>
      <c r="O11" s="86"/>
      <c r="P11" s="86"/>
      <c r="Q11" s="90"/>
      <c r="R11" s="90"/>
      <c r="S11" s="86"/>
      <c r="T11" s="86"/>
      <c r="U11" s="86"/>
      <c r="V11" s="86"/>
      <c r="W11" s="86"/>
      <c r="X11" s="90"/>
      <c r="Y11" s="90"/>
      <c r="Z11" s="86">
        <v>10</v>
      </c>
      <c r="AA11" s="86">
        <v>10</v>
      </c>
      <c r="AB11" s="86">
        <v>10</v>
      </c>
      <c r="AC11" s="86">
        <v>10</v>
      </c>
      <c r="AD11" s="86">
        <v>10</v>
      </c>
      <c r="AE11" s="90"/>
      <c r="AF11" s="90"/>
      <c r="AG11" s="86">
        <v>10</v>
      </c>
      <c r="AH11" s="86">
        <v>10</v>
      </c>
      <c r="AI11" s="86">
        <v>10</v>
      </c>
      <c r="AJ11" s="86">
        <v>10</v>
      </c>
      <c r="AK11" s="86">
        <v>10</v>
      </c>
      <c r="AL11" s="90"/>
      <c r="AM11" s="90"/>
      <c r="AN11" s="86"/>
      <c r="AO11" s="86"/>
      <c r="AP11" s="86"/>
      <c r="AQ11" s="86"/>
      <c r="AR11" s="86"/>
      <c r="AS11" s="90"/>
      <c r="AT11" s="86">
        <f>SUM(L11:AS11)</f>
        <v>100</v>
      </c>
      <c r="AU11" s="91">
        <v>30</v>
      </c>
      <c r="AV11" s="91">
        <f>AU11*AT11</f>
        <v>3000</v>
      </c>
      <c r="AW11" s="92">
        <v>1</v>
      </c>
      <c r="AX11" s="91">
        <f>AU11-AU11*AW11</f>
        <v>0</v>
      </c>
      <c r="AY11" s="91">
        <f>AX11*AT11</f>
        <v>0</v>
      </c>
      <c r="AZ11" s="91">
        <f>AY11*0.95</f>
        <v>0</v>
      </c>
      <c r="BA11" s="87"/>
      <c r="BB11" s="93"/>
      <c r="BC11" s="88" t="s">
        <v>31</v>
      </c>
    </row>
    <row r="12" spans="1:55" ht="18.75" customHeight="1">
      <c r="A12" s="82"/>
      <c r="B12" s="108">
        <v>47612</v>
      </c>
      <c r="C12" s="109" t="s">
        <v>33</v>
      </c>
      <c r="D12" s="109" t="s">
        <v>52</v>
      </c>
      <c r="E12" s="109"/>
      <c r="F12" s="110" t="s">
        <v>142</v>
      </c>
      <c r="G12" s="111" t="s">
        <v>88</v>
      </c>
      <c r="H12" s="105" t="s">
        <v>152</v>
      </c>
      <c r="I12" s="94"/>
      <c r="J12" s="89">
        <v>0.29166666666666669</v>
      </c>
      <c r="K12" s="89">
        <v>0.79166666666666663</v>
      </c>
      <c r="L12" s="86"/>
      <c r="M12" s="86"/>
      <c r="N12" s="86"/>
      <c r="O12" s="86"/>
      <c r="P12" s="86"/>
      <c r="Q12" s="95"/>
      <c r="R12" s="95"/>
      <c r="S12" s="86"/>
      <c r="T12" s="86"/>
      <c r="U12" s="86"/>
      <c r="V12" s="86"/>
      <c r="W12" s="86"/>
      <c r="X12" s="95"/>
      <c r="Y12" s="95"/>
      <c r="Z12" s="86">
        <v>10</v>
      </c>
      <c r="AA12" s="86">
        <v>10</v>
      </c>
      <c r="AB12" s="86">
        <v>10</v>
      </c>
      <c r="AC12" s="86">
        <v>10</v>
      </c>
      <c r="AD12" s="86">
        <v>10</v>
      </c>
      <c r="AE12" s="95"/>
      <c r="AF12" s="95"/>
      <c r="AG12" s="86">
        <v>10</v>
      </c>
      <c r="AH12" s="86">
        <v>10</v>
      </c>
      <c r="AI12" s="86">
        <v>10</v>
      </c>
      <c r="AJ12" s="86">
        <v>10</v>
      </c>
      <c r="AK12" s="86">
        <v>10</v>
      </c>
      <c r="AL12" s="95"/>
      <c r="AM12" s="95"/>
      <c r="AN12" s="86"/>
      <c r="AO12" s="86"/>
      <c r="AP12" s="86"/>
      <c r="AQ12" s="86"/>
      <c r="AR12" s="86"/>
      <c r="AS12" s="95"/>
      <c r="AT12" s="86">
        <f>SUM(L12:AS12)</f>
        <v>100</v>
      </c>
      <c r="AU12" s="91">
        <v>30</v>
      </c>
      <c r="AV12" s="96">
        <f>AU12*AT12</f>
        <v>3000</v>
      </c>
      <c r="AW12" s="92">
        <v>1</v>
      </c>
      <c r="AX12" s="96">
        <f>AU12-AU12*AW12</f>
        <v>0</v>
      </c>
      <c r="AY12" s="96">
        <f>AX12*AT12</f>
        <v>0</v>
      </c>
      <c r="AZ12" s="96">
        <f>AY12*0.95</f>
        <v>0</v>
      </c>
      <c r="BA12" s="94"/>
      <c r="BB12" s="97"/>
      <c r="BC12" s="88" t="s">
        <v>31</v>
      </c>
    </row>
    <row r="13" spans="1:55" ht="18.75" customHeight="1">
      <c r="A13" s="82"/>
      <c r="B13" s="108">
        <v>47612</v>
      </c>
      <c r="C13" s="109" t="s">
        <v>84</v>
      </c>
      <c r="D13" s="109" t="s">
        <v>85</v>
      </c>
      <c r="E13" s="109"/>
      <c r="F13" s="110" t="s">
        <v>142</v>
      </c>
      <c r="G13" s="111" t="s">
        <v>88</v>
      </c>
      <c r="H13" s="105" t="s">
        <v>152</v>
      </c>
      <c r="I13" s="94"/>
      <c r="J13" s="89">
        <v>0.29166666666666669</v>
      </c>
      <c r="K13" s="89">
        <v>0.79166666666666663</v>
      </c>
      <c r="L13" s="86"/>
      <c r="M13" s="86"/>
      <c r="N13" s="86"/>
      <c r="O13" s="86"/>
      <c r="P13" s="86"/>
      <c r="Q13" s="95"/>
      <c r="R13" s="95"/>
      <c r="S13" s="86"/>
      <c r="T13" s="86"/>
      <c r="U13" s="86"/>
      <c r="V13" s="86"/>
      <c r="W13" s="86"/>
      <c r="X13" s="95"/>
      <c r="Y13" s="95"/>
      <c r="Z13" s="86">
        <v>10</v>
      </c>
      <c r="AA13" s="86">
        <v>10</v>
      </c>
      <c r="AB13" s="86">
        <v>10</v>
      </c>
      <c r="AC13" s="86">
        <v>10</v>
      </c>
      <c r="AD13" s="86">
        <v>10</v>
      </c>
      <c r="AE13" s="95"/>
      <c r="AF13" s="95"/>
      <c r="AG13" s="86">
        <v>10</v>
      </c>
      <c r="AH13" s="86">
        <v>10</v>
      </c>
      <c r="AI13" s="86">
        <v>10</v>
      </c>
      <c r="AJ13" s="86">
        <v>10</v>
      </c>
      <c r="AK13" s="86">
        <v>10</v>
      </c>
      <c r="AL13" s="95"/>
      <c r="AM13" s="95"/>
      <c r="AN13" s="86"/>
      <c r="AO13" s="86"/>
      <c r="AP13" s="86"/>
      <c r="AQ13" s="86"/>
      <c r="AR13" s="86"/>
      <c r="AS13" s="95"/>
      <c r="AT13" s="86">
        <f>SUM(L13:AS13)</f>
        <v>100</v>
      </c>
      <c r="AU13" s="91">
        <v>30</v>
      </c>
      <c r="AV13" s="96">
        <f>AU13*AT13</f>
        <v>3000</v>
      </c>
      <c r="AW13" s="92">
        <v>1</v>
      </c>
      <c r="AX13" s="96">
        <f>AU13-AU13*AW13</f>
        <v>0</v>
      </c>
      <c r="AY13" s="96">
        <f>AX13*AT13</f>
        <v>0</v>
      </c>
      <c r="AZ13" s="96">
        <f>AY13*0.95</f>
        <v>0</v>
      </c>
      <c r="BA13" s="94"/>
      <c r="BB13" s="97"/>
      <c r="BC13" s="88" t="s">
        <v>31</v>
      </c>
    </row>
    <row r="14" spans="1:55" ht="18.75" customHeight="1">
      <c r="A14" s="82"/>
      <c r="B14" s="108">
        <v>35984</v>
      </c>
      <c r="C14" s="109" t="s">
        <v>34</v>
      </c>
      <c r="D14" s="109" t="s">
        <v>51</v>
      </c>
      <c r="E14" s="109"/>
      <c r="F14" s="110" t="s">
        <v>154</v>
      </c>
      <c r="G14" s="111" t="s">
        <v>88</v>
      </c>
      <c r="H14" s="105" t="s">
        <v>152</v>
      </c>
      <c r="I14" s="94"/>
      <c r="J14" s="89">
        <v>0.29166666666666669</v>
      </c>
      <c r="K14" s="89">
        <v>0.79166666666666663</v>
      </c>
      <c r="L14" s="86"/>
      <c r="M14" s="86"/>
      <c r="N14" s="86"/>
      <c r="O14" s="86"/>
      <c r="P14" s="86"/>
      <c r="Q14" s="95"/>
      <c r="R14" s="95"/>
      <c r="S14" s="86"/>
      <c r="T14" s="86"/>
      <c r="U14" s="86"/>
      <c r="V14" s="86"/>
      <c r="W14" s="86"/>
      <c r="X14" s="95"/>
      <c r="Y14" s="95"/>
      <c r="Z14" s="86">
        <v>10</v>
      </c>
      <c r="AA14" s="86">
        <v>10</v>
      </c>
      <c r="AB14" s="86">
        <v>10</v>
      </c>
      <c r="AC14" s="86">
        <v>10</v>
      </c>
      <c r="AD14" s="86">
        <v>10</v>
      </c>
      <c r="AE14" s="95"/>
      <c r="AF14" s="95"/>
      <c r="AG14" s="86">
        <v>10</v>
      </c>
      <c r="AH14" s="86">
        <v>10</v>
      </c>
      <c r="AI14" s="86">
        <v>10</v>
      </c>
      <c r="AJ14" s="86">
        <v>10</v>
      </c>
      <c r="AK14" s="86">
        <v>10</v>
      </c>
      <c r="AL14" s="95"/>
      <c r="AM14" s="95"/>
      <c r="AN14" s="86"/>
      <c r="AO14" s="86"/>
      <c r="AP14" s="86"/>
      <c r="AQ14" s="86"/>
      <c r="AR14" s="86"/>
      <c r="AS14" s="95"/>
      <c r="AT14" s="86">
        <f>SUM(L14:AS14)</f>
        <v>100</v>
      </c>
      <c r="AU14" s="91">
        <v>30</v>
      </c>
      <c r="AV14" s="96">
        <f>AU14*AT14</f>
        <v>3000</v>
      </c>
      <c r="AW14" s="92">
        <v>1</v>
      </c>
      <c r="AX14" s="96">
        <f>AU14-AU14*AW14</f>
        <v>0</v>
      </c>
      <c r="AY14" s="96">
        <f>AX14*AT14</f>
        <v>0</v>
      </c>
      <c r="AZ14" s="96">
        <f>AY14*0.95</f>
        <v>0</v>
      </c>
      <c r="BA14" s="94"/>
      <c r="BB14" s="97"/>
      <c r="BC14" s="88" t="s">
        <v>128</v>
      </c>
    </row>
    <row r="15" spans="1:55" ht="15.75" customHeight="1">
      <c r="A15" s="82"/>
      <c r="B15" s="106"/>
      <c r="C15" s="106"/>
      <c r="D15" s="107"/>
      <c r="E15" s="106"/>
      <c r="F15" s="107"/>
      <c r="G15" s="106"/>
      <c r="H15" s="99"/>
      <c r="I15" s="98"/>
      <c r="J15" s="98"/>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100">
        <f>SUM(AT11:AT14)</f>
        <v>400</v>
      </c>
      <c r="AU15" s="98"/>
      <c r="AV15" s="101">
        <f>SUM(AV11:AV14)</f>
        <v>12000</v>
      </c>
      <c r="AW15" s="98"/>
      <c r="AX15" s="98"/>
      <c r="AY15" s="101">
        <f>SUM(AY11:AY14)</f>
        <v>0</v>
      </c>
      <c r="AZ15" s="101">
        <f>AY15*0.95</f>
        <v>0</v>
      </c>
      <c r="BA15" s="98"/>
      <c r="BB15" s="98"/>
      <c r="BC15" s="98"/>
    </row>
    <row r="16" spans="1:55" ht="18" customHeight="1">
      <c r="A16" s="82"/>
      <c r="B16" s="82"/>
      <c r="C16" s="82"/>
      <c r="D16" s="83"/>
      <c r="E16" s="82"/>
      <c r="F16" s="83"/>
      <c r="G16" s="82"/>
      <c r="H16" s="83"/>
      <c r="I16" s="82"/>
      <c r="J16" s="82"/>
      <c r="K16" s="82"/>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102"/>
      <c r="AZ16" s="82"/>
      <c r="BA16" s="82"/>
      <c r="BB16" s="82"/>
      <c r="BC16" s="82"/>
    </row>
    <row r="17" spans="2:51" ht="15" customHeight="1">
      <c r="B17" s="77" t="s">
        <v>83</v>
      </c>
      <c r="D17" s="103"/>
      <c r="F17" s="103"/>
      <c r="H17" s="103"/>
      <c r="AY17" s="104"/>
    </row>
    <row r="18" spans="2:51" ht="15" customHeight="1">
      <c r="B18" s="78" t="s">
        <v>153</v>
      </c>
      <c r="D18" s="103"/>
      <c r="F18" s="103"/>
      <c r="H18" s="103"/>
    </row>
    <row r="19" spans="2:51" ht="15" customHeight="1">
      <c r="B19" s="78" t="s">
        <v>155</v>
      </c>
      <c r="D19" s="103"/>
      <c r="F19" s="103"/>
      <c r="H19" s="103"/>
    </row>
    <row r="20" spans="2:51" ht="15.75" customHeight="1">
      <c r="D20" s="103"/>
      <c r="F20" s="103"/>
      <c r="H20" s="103"/>
    </row>
    <row r="21" spans="2:51" ht="15.75" customHeight="1">
      <c r="D21" s="103"/>
      <c r="F21" s="103"/>
      <c r="H21" s="103"/>
    </row>
    <row r="22" spans="2:51" ht="15.75" customHeight="1">
      <c r="D22" s="103"/>
      <c r="F22" s="103"/>
      <c r="H22" s="103"/>
    </row>
    <row r="23" spans="2:51" ht="15.75" customHeight="1">
      <c r="D23" s="103"/>
      <c r="F23" s="103"/>
      <c r="H23" s="103"/>
    </row>
    <row r="24" spans="2:51" ht="15.75" customHeight="1">
      <c r="D24" s="103"/>
      <c r="F24" s="103"/>
      <c r="H24" s="103"/>
    </row>
    <row r="25" spans="2:51" ht="15.75" customHeight="1">
      <c r="D25" s="103"/>
      <c r="F25" s="103"/>
      <c r="H25" s="103"/>
    </row>
    <row r="26" spans="2:51" ht="15.75" customHeight="1">
      <c r="D26" s="103"/>
      <c r="F26" s="103"/>
      <c r="H26" s="103"/>
    </row>
    <row r="27" spans="2:51" ht="15.75" customHeight="1">
      <c r="D27" s="103"/>
      <c r="F27" s="103"/>
      <c r="H27" s="103"/>
    </row>
    <row r="28" spans="2:51" ht="15.75" customHeight="1">
      <c r="D28" s="103"/>
      <c r="F28" s="103"/>
      <c r="H28" s="103"/>
    </row>
    <row r="29" spans="2:51" ht="15.75" customHeight="1">
      <c r="D29" s="103"/>
      <c r="F29" s="103"/>
      <c r="H29" s="103"/>
    </row>
    <row r="30" spans="2:51" ht="15.75" customHeight="1">
      <c r="D30" s="103"/>
      <c r="F30" s="103"/>
      <c r="H30" s="103"/>
    </row>
    <row r="31" spans="2:51" ht="15.75" customHeight="1">
      <c r="D31" s="103"/>
      <c r="F31" s="103"/>
      <c r="H31" s="103"/>
    </row>
    <row r="32" spans="2:51" ht="15.75" customHeight="1">
      <c r="D32" s="103"/>
      <c r="F32" s="103"/>
      <c r="H32" s="103"/>
    </row>
    <row r="33" spans="4:8" ht="15.75" customHeight="1">
      <c r="D33" s="103"/>
      <c r="F33" s="103"/>
      <c r="H33" s="103"/>
    </row>
    <row r="34" spans="4:8" ht="15.75" customHeight="1">
      <c r="D34" s="103"/>
      <c r="F34" s="103"/>
      <c r="H34" s="103"/>
    </row>
    <row r="35" spans="4:8" ht="15.75" customHeight="1">
      <c r="D35" s="103"/>
      <c r="F35" s="103"/>
      <c r="H35" s="103"/>
    </row>
    <row r="36" spans="4:8" ht="15.75" customHeight="1">
      <c r="D36" s="103"/>
      <c r="F36" s="103"/>
      <c r="H36" s="103"/>
    </row>
    <row r="37" spans="4:8" ht="15.75" customHeight="1">
      <c r="D37" s="103"/>
      <c r="F37" s="103"/>
      <c r="H37" s="103"/>
    </row>
    <row r="38" spans="4:8" ht="15.75" customHeight="1">
      <c r="D38" s="103"/>
      <c r="F38" s="103"/>
      <c r="H38" s="103"/>
    </row>
    <row r="39" spans="4:8" ht="15.75" customHeight="1">
      <c r="D39" s="103"/>
      <c r="F39" s="103"/>
      <c r="H39" s="103"/>
    </row>
    <row r="40" spans="4:8" ht="15.75" customHeight="1">
      <c r="D40" s="103"/>
      <c r="F40" s="103"/>
      <c r="H40" s="103"/>
    </row>
    <row r="41" spans="4:8" ht="15.75" customHeight="1">
      <c r="D41" s="103"/>
      <c r="F41" s="103"/>
      <c r="H41" s="103"/>
    </row>
    <row r="42" spans="4:8" ht="15.75" customHeight="1">
      <c r="D42" s="103"/>
      <c r="F42" s="103"/>
      <c r="H42" s="103"/>
    </row>
    <row r="43" spans="4:8" ht="15.75" customHeight="1">
      <c r="D43" s="103"/>
      <c r="F43" s="103"/>
      <c r="H43" s="103"/>
    </row>
    <row r="44" spans="4:8" ht="15.75" customHeight="1">
      <c r="D44" s="103"/>
      <c r="F44" s="103"/>
      <c r="H44" s="103"/>
    </row>
    <row r="45" spans="4:8" ht="15.75" customHeight="1">
      <c r="D45" s="103"/>
      <c r="F45" s="103"/>
      <c r="H45" s="103"/>
    </row>
    <row r="46" spans="4:8" ht="15.75" customHeight="1">
      <c r="D46" s="103"/>
      <c r="F46" s="103"/>
      <c r="H46" s="103"/>
    </row>
    <row r="47" spans="4:8" ht="15.75" customHeight="1">
      <c r="D47" s="103"/>
      <c r="F47" s="103"/>
      <c r="H47" s="103"/>
    </row>
    <row r="48" spans="4:8" ht="15.75" customHeight="1">
      <c r="D48" s="103"/>
      <c r="F48" s="103"/>
      <c r="H48" s="103"/>
    </row>
    <row r="49" spans="4:8" ht="15.75" customHeight="1">
      <c r="D49" s="103"/>
      <c r="F49" s="103"/>
      <c r="H49" s="103"/>
    </row>
    <row r="50" spans="4:8" ht="15.75" customHeight="1">
      <c r="D50" s="103"/>
      <c r="F50" s="103"/>
      <c r="H50" s="103"/>
    </row>
    <row r="51" spans="4:8" ht="15.75" customHeight="1">
      <c r="D51" s="103"/>
      <c r="F51" s="103"/>
      <c r="H51" s="103"/>
    </row>
    <row r="52" spans="4:8" ht="15.75" customHeight="1">
      <c r="D52" s="103"/>
      <c r="F52" s="103"/>
      <c r="H52" s="103"/>
    </row>
    <row r="53" spans="4:8" ht="15.75" customHeight="1">
      <c r="D53" s="103"/>
      <c r="F53" s="103"/>
      <c r="H53" s="103"/>
    </row>
    <row r="54" spans="4:8" ht="15.75" customHeight="1">
      <c r="D54" s="103"/>
      <c r="F54" s="103"/>
      <c r="H54" s="103"/>
    </row>
    <row r="55" spans="4:8" ht="15.75" customHeight="1">
      <c r="D55" s="103"/>
      <c r="F55" s="103"/>
      <c r="H55" s="103"/>
    </row>
    <row r="56" spans="4:8" ht="15.75" customHeight="1">
      <c r="D56" s="103"/>
      <c r="F56" s="103"/>
      <c r="H56" s="103"/>
    </row>
    <row r="57" spans="4:8" ht="15.75" customHeight="1">
      <c r="D57" s="103"/>
      <c r="F57" s="103"/>
      <c r="H57" s="103"/>
    </row>
    <row r="58" spans="4:8" ht="15.75" customHeight="1">
      <c r="D58" s="103"/>
      <c r="F58" s="103"/>
      <c r="H58" s="103"/>
    </row>
    <row r="59" spans="4:8" ht="15.75" customHeight="1">
      <c r="D59" s="103"/>
      <c r="F59" s="103"/>
      <c r="H59" s="103"/>
    </row>
    <row r="60" spans="4:8" ht="15.75" customHeight="1">
      <c r="D60" s="103"/>
      <c r="F60" s="103"/>
      <c r="H60" s="103"/>
    </row>
    <row r="61" spans="4:8" ht="15.75" customHeight="1">
      <c r="D61" s="103"/>
      <c r="F61" s="103"/>
      <c r="H61" s="103"/>
    </row>
    <row r="62" spans="4:8" ht="15.75" customHeight="1">
      <c r="D62" s="103"/>
      <c r="F62" s="103"/>
      <c r="H62" s="103"/>
    </row>
    <row r="63" spans="4:8" ht="15.75" customHeight="1">
      <c r="D63" s="103"/>
      <c r="F63" s="103"/>
      <c r="H63" s="103"/>
    </row>
    <row r="64" spans="4:8" ht="15.75" customHeight="1">
      <c r="D64" s="103"/>
      <c r="F64" s="103"/>
      <c r="H64" s="103"/>
    </row>
    <row r="65" spans="4:8" ht="15.75" customHeight="1">
      <c r="D65" s="103"/>
      <c r="F65" s="103"/>
      <c r="H65" s="103"/>
    </row>
    <row r="66" spans="4:8" ht="15.75" customHeight="1">
      <c r="D66" s="103"/>
      <c r="F66" s="103"/>
      <c r="H66" s="103"/>
    </row>
    <row r="67" spans="4:8" ht="15.75" customHeight="1">
      <c r="D67" s="103"/>
      <c r="F67" s="103"/>
      <c r="H67" s="103"/>
    </row>
    <row r="68" spans="4:8" ht="15.75" customHeight="1">
      <c r="D68" s="103"/>
      <c r="F68" s="103"/>
      <c r="H68" s="103"/>
    </row>
    <row r="69" spans="4:8" ht="15.75" customHeight="1">
      <c r="D69" s="103"/>
      <c r="F69" s="103"/>
      <c r="H69" s="103"/>
    </row>
    <row r="70" spans="4:8" ht="15.75" customHeight="1">
      <c r="D70" s="103"/>
      <c r="F70" s="103"/>
      <c r="H70" s="103"/>
    </row>
    <row r="71" spans="4:8" ht="15.75" customHeight="1">
      <c r="D71" s="103"/>
      <c r="F71" s="103"/>
      <c r="H71" s="103"/>
    </row>
    <row r="72" spans="4:8" ht="15.75" customHeight="1">
      <c r="D72" s="103"/>
      <c r="F72" s="103"/>
      <c r="H72" s="103"/>
    </row>
    <row r="73" spans="4:8" ht="15.75" customHeight="1">
      <c r="D73" s="103"/>
      <c r="F73" s="103"/>
      <c r="H73" s="103"/>
    </row>
    <row r="74" spans="4:8" ht="15.75" customHeight="1">
      <c r="D74" s="103"/>
      <c r="F74" s="103"/>
      <c r="H74" s="103"/>
    </row>
    <row r="75" spans="4:8" ht="15.75" customHeight="1">
      <c r="D75" s="103"/>
      <c r="F75" s="103"/>
      <c r="H75" s="103"/>
    </row>
    <row r="76" spans="4:8" ht="15.75" customHeight="1">
      <c r="D76" s="103"/>
      <c r="F76" s="103"/>
      <c r="H76" s="103"/>
    </row>
    <row r="77" spans="4:8" ht="15.75" customHeight="1">
      <c r="D77" s="103"/>
      <c r="F77" s="103"/>
      <c r="H77" s="103"/>
    </row>
    <row r="78" spans="4:8" ht="15.75" customHeight="1">
      <c r="D78" s="103"/>
      <c r="F78" s="103"/>
      <c r="H78" s="103"/>
    </row>
    <row r="79" spans="4:8" ht="15.75" customHeight="1">
      <c r="D79" s="103"/>
      <c r="F79" s="103"/>
      <c r="H79" s="103"/>
    </row>
    <row r="80" spans="4:8" ht="15.75" customHeight="1">
      <c r="D80" s="103"/>
      <c r="F80" s="103"/>
      <c r="H80" s="103"/>
    </row>
    <row r="81" spans="4:8" ht="15.75" customHeight="1">
      <c r="D81" s="103"/>
      <c r="F81" s="103"/>
      <c r="H81" s="103"/>
    </row>
    <row r="82" spans="4:8" ht="15.75" customHeight="1">
      <c r="D82" s="103"/>
      <c r="F82" s="103"/>
      <c r="H82" s="103"/>
    </row>
    <row r="83" spans="4:8" ht="15.75" customHeight="1">
      <c r="D83" s="103"/>
      <c r="F83" s="103"/>
      <c r="H83" s="103"/>
    </row>
    <row r="84" spans="4:8" ht="15.75" customHeight="1">
      <c r="D84" s="103"/>
      <c r="F84" s="103"/>
      <c r="H84" s="103"/>
    </row>
    <row r="85" spans="4:8" ht="15.75" customHeight="1">
      <c r="D85" s="103"/>
      <c r="F85" s="103"/>
      <c r="H85" s="103"/>
    </row>
    <row r="86" spans="4:8" ht="15.75" customHeight="1">
      <c r="D86" s="103"/>
      <c r="F86" s="103"/>
      <c r="H86" s="103"/>
    </row>
    <row r="87" spans="4:8" ht="15.75" customHeight="1">
      <c r="D87" s="103"/>
      <c r="F87" s="103"/>
      <c r="H87" s="103"/>
    </row>
    <row r="88" spans="4:8" ht="15.75" customHeight="1">
      <c r="D88" s="103"/>
      <c r="F88" s="103"/>
      <c r="H88" s="103"/>
    </row>
    <row r="89" spans="4:8" ht="15.75" customHeight="1">
      <c r="D89" s="103"/>
      <c r="F89" s="103"/>
      <c r="H89" s="103"/>
    </row>
    <row r="90" spans="4:8" ht="15.75" customHeight="1">
      <c r="D90" s="103"/>
      <c r="F90" s="103"/>
      <c r="H90" s="103"/>
    </row>
    <row r="91" spans="4:8" ht="15.75" customHeight="1">
      <c r="D91" s="103"/>
      <c r="F91" s="103"/>
      <c r="H91" s="103"/>
    </row>
    <row r="92" spans="4:8" ht="15.75" customHeight="1">
      <c r="D92" s="103"/>
      <c r="F92" s="103"/>
      <c r="H92" s="103"/>
    </row>
    <row r="93" spans="4:8" ht="15.75" customHeight="1">
      <c r="D93" s="103"/>
      <c r="F93" s="103"/>
      <c r="H93" s="103"/>
    </row>
    <row r="94" spans="4:8" ht="15.75" customHeight="1">
      <c r="D94" s="103"/>
      <c r="F94" s="103"/>
      <c r="H94" s="103"/>
    </row>
    <row r="95" spans="4:8" ht="15.75" customHeight="1">
      <c r="D95" s="103"/>
      <c r="F95" s="103"/>
      <c r="H95" s="103"/>
    </row>
    <row r="96" spans="4:8" ht="15.75" customHeight="1">
      <c r="D96" s="103"/>
      <c r="F96" s="103"/>
      <c r="H96" s="103"/>
    </row>
    <row r="97" spans="4:8" ht="15.75" customHeight="1">
      <c r="D97" s="103"/>
      <c r="F97" s="103"/>
      <c r="H97" s="103"/>
    </row>
    <row r="98" spans="4:8" ht="15.75" customHeight="1">
      <c r="D98" s="103"/>
      <c r="F98" s="103"/>
      <c r="H98" s="103"/>
    </row>
    <row r="99" spans="4:8" ht="15.75" customHeight="1">
      <c r="D99" s="103"/>
      <c r="F99" s="103"/>
      <c r="H99" s="103"/>
    </row>
    <row r="100" spans="4:8" ht="15.75" customHeight="1">
      <c r="D100" s="103"/>
      <c r="F100" s="103"/>
      <c r="H100" s="103"/>
    </row>
    <row r="101" spans="4:8" ht="15.75" customHeight="1">
      <c r="D101" s="103"/>
      <c r="F101" s="103"/>
      <c r="H101" s="103"/>
    </row>
    <row r="102" spans="4:8" ht="15.75" customHeight="1">
      <c r="D102" s="103"/>
      <c r="F102" s="103"/>
      <c r="H102" s="103"/>
    </row>
    <row r="103" spans="4:8" ht="15.75" customHeight="1">
      <c r="D103" s="103"/>
      <c r="F103" s="103"/>
      <c r="H103" s="103"/>
    </row>
    <row r="104" spans="4:8" ht="15.75" customHeight="1">
      <c r="D104" s="103"/>
      <c r="F104" s="103"/>
      <c r="H104" s="103"/>
    </row>
    <row r="105" spans="4:8" ht="15.75" customHeight="1">
      <c r="D105" s="103"/>
      <c r="F105" s="103"/>
      <c r="H105" s="103"/>
    </row>
    <row r="106" spans="4:8" ht="15.75" customHeight="1">
      <c r="D106" s="103"/>
      <c r="F106" s="103"/>
      <c r="H106" s="103"/>
    </row>
    <row r="107" spans="4:8" ht="15.75" customHeight="1">
      <c r="D107" s="103"/>
      <c r="F107" s="103"/>
      <c r="H107" s="103"/>
    </row>
    <row r="108" spans="4:8" ht="15.75" customHeight="1">
      <c r="D108" s="103"/>
      <c r="F108" s="103"/>
      <c r="H108" s="103"/>
    </row>
    <row r="109" spans="4:8" ht="15.75" customHeight="1">
      <c r="D109" s="103"/>
      <c r="F109" s="103"/>
      <c r="H109" s="103"/>
    </row>
    <row r="110" spans="4:8" ht="15.75" customHeight="1">
      <c r="D110" s="103"/>
      <c r="F110" s="103"/>
      <c r="H110" s="103"/>
    </row>
    <row r="111" spans="4:8" ht="15.75" customHeight="1">
      <c r="D111" s="103"/>
      <c r="F111" s="103"/>
      <c r="H111" s="103"/>
    </row>
    <row r="112" spans="4:8" ht="15.75" customHeight="1">
      <c r="D112" s="103"/>
      <c r="F112" s="103"/>
      <c r="H112" s="103"/>
    </row>
    <row r="113" spans="4:8" ht="15.75" customHeight="1">
      <c r="D113" s="103"/>
      <c r="F113" s="103"/>
      <c r="H113" s="103"/>
    </row>
    <row r="114" spans="4:8" ht="15.75" customHeight="1">
      <c r="D114" s="103"/>
      <c r="F114" s="103"/>
      <c r="H114" s="103"/>
    </row>
    <row r="115" spans="4:8" ht="15.75" customHeight="1">
      <c r="D115" s="103"/>
      <c r="F115" s="103"/>
      <c r="H115" s="103"/>
    </row>
    <row r="116" spans="4:8" ht="15.75" customHeight="1">
      <c r="D116" s="103"/>
      <c r="F116" s="103"/>
      <c r="H116" s="103"/>
    </row>
    <row r="117" spans="4:8" ht="15.75" customHeight="1">
      <c r="D117" s="103"/>
      <c r="F117" s="103"/>
      <c r="H117" s="103"/>
    </row>
    <row r="118" spans="4:8" ht="15.75" customHeight="1">
      <c r="D118" s="103"/>
      <c r="F118" s="103"/>
      <c r="H118" s="103"/>
    </row>
    <row r="119" spans="4:8" ht="15.75" customHeight="1">
      <c r="D119" s="103"/>
      <c r="F119" s="103"/>
      <c r="H119" s="103"/>
    </row>
    <row r="120" spans="4:8" ht="15.75" customHeight="1">
      <c r="D120" s="103"/>
      <c r="F120" s="103"/>
      <c r="H120" s="103"/>
    </row>
    <row r="121" spans="4:8" ht="15.75" customHeight="1">
      <c r="D121" s="103"/>
      <c r="F121" s="103"/>
      <c r="H121" s="103"/>
    </row>
    <row r="122" spans="4:8" ht="15.75" customHeight="1">
      <c r="D122" s="103"/>
      <c r="F122" s="103"/>
      <c r="H122" s="103"/>
    </row>
    <row r="123" spans="4:8" ht="15.75" customHeight="1">
      <c r="D123" s="103"/>
      <c r="F123" s="103"/>
      <c r="H123" s="103"/>
    </row>
    <row r="124" spans="4:8" ht="15.75" customHeight="1">
      <c r="D124" s="103"/>
      <c r="F124" s="103"/>
      <c r="H124" s="103"/>
    </row>
    <row r="125" spans="4:8" ht="15.75" customHeight="1">
      <c r="D125" s="103"/>
      <c r="F125" s="103"/>
      <c r="H125" s="103"/>
    </row>
    <row r="126" spans="4:8" ht="15.75" customHeight="1">
      <c r="D126" s="103"/>
      <c r="F126" s="103"/>
      <c r="H126" s="103"/>
    </row>
    <row r="127" spans="4:8" ht="15.75" customHeight="1">
      <c r="D127" s="103"/>
      <c r="F127" s="103"/>
      <c r="H127" s="103"/>
    </row>
    <row r="128" spans="4:8" ht="15.75" customHeight="1">
      <c r="D128" s="103"/>
      <c r="F128" s="103"/>
      <c r="H128" s="103"/>
    </row>
    <row r="129" spans="4:8" ht="15.75" customHeight="1">
      <c r="D129" s="103"/>
      <c r="F129" s="103"/>
      <c r="H129" s="103"/>
    </row>
    <row r="130" spans="4:8" ht="15.75" customHeight="1">
      <c r="D130" s="103"/>
      <c r="F130" s="103"/>
      <c r="H130" s="103"/>
    </row>
    <row r="131" spans="4:8" ht="15.75" customHeight="1">
      <c r="D131" s="103"/>
      <c r="F131" s="103"/>
      <c r="H131" s="103"/>
    </row>
    <row r="132" spans="4:8" ht="15.75" customHeight="1">
      <c r="D132" s="103"/>
      <c r="F132" s="103"/>
      <c r="H132" s="103"/>
    </row>
    <row r="133" spans="4:8" ht="15.75" customHeight="1">
      <c r="D133" s="103"/>
      <c r="F133" s="103"/>
      <c r="H133" s="103"/>
    </row>
    <row r="134" spans="4:8" ht="15.75" customHeight="1">
      <c r="D134" s="103"/>
      <c r="F134" s="103"/>
      <c r="H134" s="103"/>
    </row>
    <row r="135" spans="4:8" ht="15.75" customHeight="1">
      <c r="D135" s="103"/>
      <c r="F135" s="103"/>
      <c r="H135" s="103"/>
    </row>
    <row r="136" spans="4:8" ht="15.75" customHeight="1">
      <c r="D136" s="103"/>
      <c r="F136" s="103"/>
      <c r="H136" s="103"/>
    </row>
    <row r="137" spans="4:8" ht="15.75" customHeight="1">
      <c r="D137" s="103"/>
      <c r="F137" s="103"/>
      <c r="H137" s="103"/>
    </row>
    <row r="138" spans="4:8" ht="15.75" customHeight="1">
      <c r="D138" s="103"/>
      <c r="F138" s="103"/>
      <c r="H138" s="103"/>
    </row>
    <row r="139" spans="4:8" ht="15.75" customHeight="1">
      <c r="D139" s="103"/>
      <c r="F139" s="103"/>
      <c r="H139" s="103"/>
    </row>
    <row r="140" spans="4:8" ht="15.75" customHeight="1">
      <c r="D140" s="103"/>
      <c r="F140" s="103"/>
      <c r="H140" s="103"/>
    </row>
    <row r="141" spans="4:8" ht="15.75" customHeight="1">
      <c r="D141" s="103"/>
      <c r="F141" s="103"/>
      <c r="H141" s="103"/>
    </row>
    <row r="142" spans="4:8" ht="15.75" customHeight="1">
      <c r="D142" s="103"/>
      <c r="F142" s="103"/>
      <c r="H142" s="103"/>
    </row>
    <row r="143" spans="4:8" ht="15.75" customHeight="1">
      <c r="D143" s="103"/>
      <c r="F143" s="103"/>
      <c r="H143" s="103"/>
    </row>
    <row r="144" spans="4:8" ht="15.75" customHeight="1">
      <c r="D144" s="103"/>
      <c r="F144" s="103"/>
      <c r="H144" s="103"/>
    </row>
    <row r="145" spans="4:8" ht="15.75" customHeight="1">
      <c r="D145" s="103"/>
      <c r="F145" s="103"/>
      <c r="H145" s="103"/>
    </row>
    <row r="146" spans="4:8" ht="15.75" customHeight="1">
      <c r="D146" s="103"/>
      <c r="F146" s="103"/>
      <c r="H146" s="103"/>
    </row>
    <row r="147" spans="4:8" ht="15.75" customHeight="1">
      <c r="D147" s="103"/>
      <c r="F147" s="103"/>
      <c r="H147" s="103"/>
    </row>
    <row r="148" spans="4:8" ht="15.75" customHeight="1">
      <c r="D148" s="103"/>
      <c r="F148" s="103"/>
      <c r="H148" s="103"/>
    </row>
    <row r="149" spans="4:8" ht="15.75" customHeight="1">
      <c r="D149" s="103"/>
      <c r="F149" s="103"/>
      <c r="H149" s="103"/>
    </row>
    <row r="150" spans="4:8" ht="15.75" customHeight="1">
      <c r="D150" s="103"/>
      <c r="F150" s="103"/>
      <c r="H150" s="103"/>
    </row>
    <row r="151" spans="4:8" ht="15.75" customHeight="1">
      <c r="D151" s="103"/>
      <c r="F151" s="103"/>
      <c r="H151" s="103"/>
    </row>
    <row r="152" spans="4:8" ht="15.75" customHeight="1">
      <c r="D152" s="103"/>
      <c r="F152" s="103"/>
      <c r="H152" s="103"/>
    </row>
    <row r="153" spans="4:8" ht="15.75" customHeight="1">
      <c r="D153" s="103"/>
      <c r="F153" s="103"/>
      <c r="H153" s="103"/>
    </row>
    <row r="154" spans="4:8" ht="15.75" customHeight="1">
      <c r="D154" s="103"/>
      <c r="F154" s="103"/>
      <c r="H154" s="103"/>
    </row>
    <row r="155" spans="4:8" ht="15.75" customHeight="1">
      <c r="D155" s="103"/>
      <c r="F155" s="103"/>
      <c r="H155" s="103"/>
    </row>
    <row r="156" spans="4:8" ht="15.75" customHeight="1">
      <c r="D156" s="103"/>
      <c r="F156" s="103"/>
      <c r="H156" s="103"/>
    </row>
    <row r="157" spans="4:8" ht="15.75" customHeight="1">
      <c r="D157" s="103"/>
      <c r="F157" s="103"/>
      <c r="H157" s="103"/>
    </row>
    <row r="158" spans="4:8" ht="15.75" customHeight="1">
      <c r="D158" s="103"/>
      <c r="F158" s="103"/>
      <c r="H158" s="103"/>
    </row>
    <row r="159" spans="4:8" ht="15.75" customHeight="1">
      <c r="D159" s="103"/>
      <c r="F159" s="103"/>
      <c r="H159" s="103"/>
    </row>
    <row r="160" spans="4:8" ht="15.75" customHeight="1">
      <c r="D160" s="103"/>
      <c r="F160" s="103"/>
      <c r="H160" s="103"/>
    </row>
    <row r="161" spans="4:8" ht="15.75" customHeight="1">
      <c r="D161" s="103"/>
      <c r="F161" s="103"/>
      <c r="H161" s="103"/>
    </row>
    <row r="162" spans="4:8" ht="15.75" customHeight="1">
      <c r="D162" s="103"/>
      <c r="F162" s="103"/>
      <c r="H162" s="103"/>
    </row>
    <row r="163" spans="4:8" ht="15.75" customHeight="1">
      <c r="D163" s="103"/>
      <c r="F163" s="103"/>
      <c r="H163" s="103"/>
    </row>
    <row r="164" spans="4:8" ht="15.75" customHeight="1">
      <c r="D164" s="103"/>
      <c r="F164" s="103"/>
      <c r="H164" s="103"/>
    </row>
    <row r="165" spans="4:8" ht="15.75" customHeight="1">
      <c r="D165" s="103"/>
      <c r="F165" s="103"/>
      <c r="H165" s="103"/>
    </row>
    <row r="166" spans="4:8" ht="15.75" customHeight="1">
      <c r="D166" s="103"/>
      <c r="F166" s="103"/>
      <c r="H166" s="103"/>
    </row>
    <row r="167" spans="4:8" ht="15.75" customHeight="1">
      <c r="D167" s="103"/>
      <c r="F167" s="103"/>
      <c r="H167" s="103"/>
    </row>
    <row r="168" spans="4:8" ht="15.75" customHeight="1">
      <c r="D168" s="103"/>
      <c r="F168" s="103"/>
      <c r="H168" s="103"/>
    </row>
    <row r="169" spans="4:8" ht="15.75" customHeight="1">
      <c r="D169" s="103"/>
      <c r="F169" s="103"/>
      <c r="H169" s="103"/>
    </row>
    <row r="170" spans="4:8" ht="15.75" customHeight="1">
      <c r="D170" s="103"/>
      <c r="F170" s="103"/>
      <c r="H170" s="103"/>
    </row>
    <row r="171" spans="4:8" ht="15.75" customHeight="1">
      <c r="D171" s="103"/>
      <c r="F171" s="103"/>
      <c r="H171" s="103"/>
    </row>
    <row r="172" spans="4:8" ht="15.75" customHeight="1">
      <c r="D172" s="103"/>
      <c r="F172" s="103"/>
      <c r="H172" s="103"/>
    </row>
    <row r="173" spans="4:8" ht="15.75" customHeight="1">
      <c r="D173" s="103"/>
      <c r="F173" s="103"/>
      <c r="H173" s="103"/>
    </row>
    <row r="174" spans="4:8" ht="15.75" customHeight="1">
      <c r="D174" s="103"/>
      <c r="F174" s="103"/>
      <c r="H174" s="103"/>
    </row>
    <row r="175" spans="4:8" ht="15.75" customHeight="1">
      <c r="D175" s="103"/>
      <c r="F175" s="103"/>
      <c r="H175" s="103"/>
    </row>
    <row r="176" spans="4:8" ht="15.75" customHeight="1">
      <c r="D176" s="103"/>
      <c r="F176" s="103"/>
      <c r="H176" s="103"/>
    </row>
    <row r="177" spans="4:8" ht="15.75" customHeight="1">
      <c r="D177" s="103"/>
      <c r="F177" s="103"/>
      <c r="H177" s="103"/>
    </row>
    <row r="178" spans="4:8" ht="15.75" customHeight="1">
      <c r="D178" s="103"/>
      <c r="F178" s="103"/>
      <c r="H178" s="103"/>
    </row>
    <row r="179" spans="4:8" ht="15.75" customHeight="1">
      <c r="D179" s="103"/>
      <c r="F179" s="103"/>
      <c r="H179" s="103"/>
    </row>
    <row r="180" spans="4:8" ht="15.75" customHeight="1">
      <c r="D180" s="103"/>
      <c r="F180" s="103"/>
      <c r="H180" s="103"/>
    </row>
    <row r="181" spans="4:8" ht="15.75" customHeight="1">
      <c r="D181" s="103"/>
      <c r="F181" s="103"/>
      <c r="H181" s="103"/>
    </row>
    <row r="182" spans="4:8" ht="15.75" customHeight="1">
      <c r="D182" s="103"/>
      <c r="F182" s="103"/>
      <c r="H182" s="103"/>
    </row>
    <row r="183" spans="4:8" ht="15.75" customHeight="1">
      <c r="D183" s="103"/>
      <c r="F183" s="103"/>
      <c r="H183" s="103"/>
    </row>
    <row r="184" spans="4:8" ht="15.75" customHeight="1">
      <c r="D184" s="103"/>
      <c r="F184" s="103"/>
      <c r="H184" s="103"/>
    </row>
    <row r="185" spans="4:8" ht="15.75" customHeight="1">
      <c r="D185" s="103"/>
      <c r="F185" s="103"/>
      <c r="H185" s="103"/>
    </row>
    <row r="186" spans="4:8" ht="15.75" customHeight="1">
      <c r="D186" s="103"/>
      <c r="F186" s="103"/>
      <c r="H186" s="103"/>
    </row>
    <row r="187" spans="4:8" ht="15.75" customHeight="1">
      <c r="D187" s="103"/>
      <c r="F187" s="103"/>
      <c r="H187" s="103"/>
    </row>
    <row r="188" spans="4:8" ht="15.75" customHeight="1">
      <c r="D188" s="103"/>
      <c r="F188" s="103"/>
      <c r="H188" s="103"/>
    </row>
    <row r="189" spans="4:8" ht="15.75" customHeight="1">
      <c r="D189" s="103"/>
      <c r="F189" s="103"/>
      <c r="H189" s="103"/>
    </row>
    <row r="190" spans="4:8" ht="15.75" customHeight="1">
      <c r="D190" s="103"/>
      <c r="F190" s="103"/>
      <c r="H190" s="103"/>
    </row>
    <row r="191" spans="4:8" ht="15.75" customHeight="1">
      <c r="D191" s="103"/>
      <c r="F191" s="103"/>
      <c r="H191" s="103"/>
    </row>
    <row r="192" spans="4:8" ht="15.75" customHeight="1">
      <c r="D192" s="103"/>
      <c r="F192" s="103"/>
      <c r="H192" s="103"/>
    </row>
    <row r="193" spans="4:8" ht="15.75" customHeight="1">
      <c r="D193" s="103"/>
      <c r="F193" s="103"/>
      <c r="H193" s="103"/>
    </row>
    <row r="194" spans="4:8" ht="15.75" customHeight="1">
      <c r="D194" s="103"/>
      <c r="F194" s="103"/>
      <c r="H194" s="103"/>
    </row>
    <row r="195" spans="4:8" ht="15.75" customHeight="1">
      <c r="D195" s="103"/>
      <c r="F195" s="103"/>
      <c r="H195" s="103"/>
    </row>
    <row r="196" spans="4:8" ht="15.75" customHeight="1">
      <c r="D196" s="103"/>
      <c r="F196" s="103"/>
      <c r="H196" s="103"/>
    </row>
    <row r="197" spans="4:8" ht="15.75" customHeight="1">
      <c r="D197" s="103"/>
      <c r="F197" s="103"/>
      <c r="H197" s="103"/>
    </row>
    <row r="198" spans="4:8" ht="15.75" customHeight="1">
      <c r="D198" s="103"/>
      <c r="F198" s="103"/>
      <c r="H198" s="103"/>
    </row>
    <row r="199" spans="4:8" ht="15.75" customHeight="1">
      <c r="D199" s="103"/>
      <c r="F199" s="103"/>
      <c r="H199" s="103"/>
    </row>
    <row r="200" spans="4:8" ht="15.75" customHeight="1">
      <c r="D200" s="103"/>
      <c r="F200" s="103"/>
      <c r="H200" s="103"/>
    </row>
    <row r="201" spans="4:8" ht="15.75" customHeight="1">
      <c r="D201" s="103"/>
      <c r="F201" s="103"/>
      <c r="H201" s="103"/>
    </row>
    <row r="202" spans="4:8" ht="15.75" customHeight="1">
      <c r="D202" s="103"/>
      <c r="F202" s="103"/>
      <c r="H202" s="103"/>
    </row>
    <row r="203" spans="4:8" ht="15.75" customHeight="1">
      <c r="D203" s="103"/>
      <c r="F203" s="103"/>
      <c r="H203" s="103"/>
    </row>
    <row r="204" spans="4:8" ht="15.75" customHeight="1">
      <c r="D204" s="103"/>
      <c r="F204" s="103"/>
      <c r="H204" s="103"/>
    </row>
    <row r="205" spans="4:8" ht="15.75" customHeight="1">
      <c r="D205" s="103"/>
      <c r="F205" s="103"/>
      <c r="H205" s="103"/>
    </row>
    <row r="206" spans="4:8" ht="15.75" customHeight="1">
      <c r="D206" s="103"/>
      <c r="F206" s="103"/>
      <c r="H206" s="103"/>
    </row>
    <row r="207" spans="4:8" ht="15.75" customHeight="1">
      <c r="D207" s="103"/>
      <c r="F207" s="103"/>
      <c r="H207" s="103"/>
    </row>
    <row r="208" spans="4:8" ht="15.75" customHeight="1">
      <c r="D208" s="103"/>
      <c r="F208" s="103"/>
      <c r="H208" s="103"/>
    </row>
    <row r="209" spans="4:8" ht="15.75" customHeight="1">
      <c r="D209" s="103"/>
      <c r="F209" s="103"/>
      <c r="H209" s="103"/>
    </row>
    <row r="210" spans="4:8" ht="15.75" customHeight="1">
      <c r="D210" s="103"/>
      <c r="F210" s="103"/>
      <c r="H210" s="103"/>
    </row>
    <row r="211" spans="4:8" ht="15.75" customHeight="1">
      <c r="D211" s="103"/>
      <c r="F211" s="103"/>
      <c r="H211" s="103"/>
    </row>
    <row r="212" spans="4:8" ht="15.75" customHeight="1">
      <c r="D212" s="103"/>
      <c r="F212" s="103"/>
      <c r="H212" s="103"/>
    </row>
    <row r="213" spans="4:8" ht="15.75" customHeight="1">
      <c r="D213" s="103"/>
      <c r="F213" s="103"/>
      <c r="H213" s="103"/>
    </row>
    <row r="214" spans="4:8" ht="15.75" customHeight="1">
      <c r="D214" s="103"/>
      <c r="F214" s="103"/>
      <c r="H214" s="103"/>
    </row>
    <row r="215" spans="4:8" ht="15.75" customHeight="1">
      <c r="D215" s="103"/>
      <c r="F215" s="103"/>
      <c r="H215" s="103"/>
    </row>
    <row r="216" spans="4:8" ht="15.75" customHeight="1">
      <c r="D216" s="103"/>
      <c r="F216" s="103"/>
      <c r="H216" s="103"/>
    </row>
    <row r="217" spans="4:8" ht="15.75" customHeight="1">
      <c r="D217" s="103"/>
      <c r="F217" s="103"/>
      <c r="H217" s="103"/>
    </row>
    <row r="218" spans="4:8" ht="15.75" customHeight="1">
      <c r="D218" s="103"/>
      <c r="F218" s="103"/>
      <c r="H218" s="103"/>
    </row>
    <row r="219" spans="4:8" ht="15.75" customHeight="1">
      <c r="D219" s="103"/>
      <c r="F219" s="103"/>
      <c r="H219" s="103"/>
    </row>
    <row r="220" spans="4:8" ht="15.75" customHeight="1">
      <c r="D220" s="103"/>
      <c r="F220" s="103"/>
      <c r="H220" s="103"/>
    </row>
    <row r="221" spans="4:8" ht="15.75" customHeight="1">
      <c r="D221" s="103"/>
      <c r="F221" s="103"/>
      <c r="H221" s="103"/>
    </row>
    <row r="222" spans="4:8" ht="15.75" customHeight="1">
      <c r="D222" s="103"/>
      <c r="F222" s="103"/>
      <c r="H222" s="103"/>
    </row>
    <row r="223" spans="4:8" ht="15.75" customHeight="1">
      <c r="D223" s="103"/>
      <c r="F223" s="103"/>
      <c r="H223" s="103"/>
    </row>
    <row r="224" spans="4:8" ht="15.75" customHeight="1">
      <c r="D224" s="103"/>
      <c r="F224" s="103"/>
      <c r="H224" s="103"/>
    </row>
    <row r="225" spans="4:8" ht="15.75" customHeight="1">
      <c r="D225" s="103"/>
      <c r="F225" s="103"/>
      <c r="H225" s="103"/>
    </row>
    <row r="226" spans="4:8" ht="15.75" customHeight="1">
      <c r="D226" s="103"/>
      <c r="F226" s="103"/>
      <c r="H226" s="103"/>
    </row>
    <row r="227" spans="4:8" ht="15.75" customHeight="1">
      <c r="D227" s="103"/>
      <c r="F227" s="103"/>
      <c r="H227" s="103"/>
    </row>
    <row r="228" spans="4:8" ht="15.75" customHeight="1">
      <c r="D228" s="103"/>
      <c r="F228" s="103"/>
      <c r="H228" s="103"/>
    </row>
    <row r="229" spans="4:8" ht="15.75" customHeight="1">
      <c r="D229" s="103"/>
      <c r="F229" s="103"/>
      <c r="H229" s="103"/>
    </row>
    <row r="230" spans="4:8" ht="15.75" customHeight="1">
      <c r="D230" s="103"/>
      <c r="F230" s="103"/>
      <c r="H230" s="103"/>
    </row>
    <row r="231" spans="4:8" ht="15.75" customHeight="1">
      <c r="D231" s="103"/>
      <c r="F231" s="103"/>
      <c r="H231" s="103"/>
    </row>
    <row r="232" spans="4:8" ht="15.75" customHeight="1">
      <c r="D232" s="103"/>
      <c r="F232" s="103"/>
      <c r="H232" s="103"/>
    </row>
    <row r="233" spans="4:8" ht="15.75" customHeight="1">
      <c r="D233" s="103"/>
      <c r="F233" s="103"/>
      <c r="H233" s="103"/>
    </row>
    <row r="234" spans="4:8" ht="15.75" customHeight="1">
      <c r="D234" s="103"/>
      <c r="F234" s="103"/>
      <c r="H234" s="103"/>
    </row>
    <row r="235" spans="4:8" ht="15.75" customHeight="1">
      <c r="D235" s="103"/>
      <c r="F235" s="103"/>
      <c r="H235" s="103"/>
    </row>
    <row r="236" spans="4:8" ht="15.75" customHeight="1">
      <c r="D236" s="103"/>
      <c r="F236" s="103"/>
      <c r="H236" s="103"/>
    </row>
    <row r="237" spans="4:8" ht="15.75" customHeight="1">
      <c r="D237" s="103"/>
      <c r="F237" s="103"/>
      <c r="H237" s="103"/>
    </row>
    <row r="238" spans="4:8" ht="15.75" customHeight="1">
      <c r="D238" s="103"/>
      <c r="F238" s="103"/>
      <c r="H238" s="103"/>
    </row>
    <row r="239" spans="4:8" ht="15.75" customHeight="1">
      <c r="D239" s="103"/>
      <c r="F239" s="103"/>
      <c r="H239" s="103"/>
    </row>
    <row r="240" spans="4:8" ht="15.75" customHeight="1">
      <c r="D240" s="103"/>
      <c r="F240" s="103"/>
      <c r="H240" s="103"/>
    </row>
    <row r="241" spans="4:8" ht="15.75" customHeight="1">
      <c r="D241" s="103"/>
      <c r="F241" s="103"/>
      <c r="H241" s="103"/>
    </row>
    <row r="242" spans="4:8" ht="15.75" customHeight="1">
      <c r="D242" s="103"/>
      <c r="F242" s="103"/>
      <c r="H242" s="103"/>
    </row>
    <row r="243" spans="4:8" ht="15.75" customHeight="1">
      <c r="D243" s="103"/>
      <c r="F243" s="103"/>
      <c r="H243" s="103"/>
    </row>
    <row r="244" spans="4:8" ht="15.75" customHeight="1">
      <c r="D244" s="103"/>
      <c r="F244" s="103"/>
      <c r="H244" s="103"/>
    </row>
    <row r="245" spans="4:8" ht="15.75" customHeight="1">
      <c r="D245" s="103"/>
      <c r="F245" s="103"/>
      <c r="H245" s="103"/>
    </row>
    <row r="246" spans="4:8" ht="15.75" customHeight="1">
      <c r="D246" s="103"/>
      <c r="F246" s="103"/>
      <c r="H246" s="103"/>
    </row>
    <row r="247" spans="4:8" ht="15.75" customHeight="1">
      <c r="D247" s="103"/>
      <c r="F247" s="103"/>
      <c r="H247" s="103"/>
    </row>
    <row r="248" spans="4:8" ht="15.75" customHeight="1">
      <c r="D248" s="103"/>
      <c r="F248" s="103"/>
      <c r="H248" s="103"/>
    </row>
    <row r="249" spans="4:8" ht="15.75" customHeight="1">
      <c r="D249" s="103"/>
      <c r="F249" s="103"/>
      <c r="H249" s="103"/>
    </row>
    <row r="250" spans="4:8" ht="15.75" customHeight="1">
      <c r="D250" s="103"/>
      <c r="F250" s="103"/>
      <c r="H250" s="103"/>
    </row>
    <row r="251" spans="4:8" ht="15.75" customHeight="1">
      <c r="D251" s="103"/>
      <c r="F251" s="103"/>
      <c r="H251" s="103"/>
    </row>
    <row r="252" spans="4:8" ht="15.75" customHeight="1">
      <c r="D252" s="103"/>
      <c r="F252" s="103"/>
      <c r="H252" s="103"/>
    </row>
    <row r="253" spans="4:8" ht="15.75" customHeight="1">
      <c r="D253" s="103"/>
      <c r="F253" s="103"/>
      <c r="H253" s="103"/>
    </row>
    <row r="254" spans="4:8" ht="15.75" customHeight="1">
      <c r="D254" s="103"/>
      <c r="F254" s="103"/>
      <c r="H254" s="103"/>
    </row>
    <row r="255" spans="4:8" ht="15.75" customHeight="1">
      <c r="D255" s="103"/>
      <c r="F255" s="103"/>
      <c r="H255" s="103"/>
    </row>
    <row r="256" spans="4:8" ht="15.75" customHeight="1">
      <c r="D256" s="103"/>
      <c r="F256" s="103"/>
      <c r="H256" s="103"/>
    </row>
    <row r="257" spans="4:8" ht="15.75" customHeight="1">
      <c r="D257" s="103"/>
      <c r="F257" s="103"/>
      <c r="H257" s="103"/>
    </row>
    <row r="258" spans="4:8" ht="15.75" customHeight="1">
      <c r="D258" s="103"/>
      <c r="F258" s="103"/>
      <c r="H258" s="103"/>
    </row>
    <row r="259" spans="4:8" ht="15.75" customHeight="1">
      <c r="D259" s="103"/>
      <c r="F259" s="103"/>
      <c r="H259" s="103"/>
    </row>
    <row r="260" spans="4:8" ht="15.75" customHeight="1">
      <c r="D260" s="103"/>
      <c r="F260" s="103"/>
      <c r="H260" s="103"/>
    </row>
    <row r="261" spans="4:8" ht="15.75" customHeight="1">
      <c r="D261" s="103"/>
      <c r="F261" s="103"/>
      <c r="H261" s="103"/>
    </row>
    <row r="262" spans="4:8" ht="15.75" customHeight="1">
      <c r="D262" s="103"/>
      <c r="F262" s="103"/>
      <c r="H262" s="103"/>
    </row>
    <row r="263" spans="4:8" ht="15.75" customHeight="1">
      <c r="D263" s="103"/>
      <c r="F263" s="103"/>
      <c r="H263" s="103"/>
    </row>
    <row r="264" spans="4:8" ht="15.75" customHeight="1">
      <c r="D264" s="103"/>
      <c r="F264" s="103"/>
      <c r="H264" s="103"/>
    </row>
    <row r="265" spans="4:8" ht="15.75" customHeight="1">
      <c r="D265" s="103"/>
      <c r="F265" s="103"/>
      <c r="H265" s="103"/>
    </row>
    <row r="266" spans="4:8" ht="15.75" customHeight="1">
      <c r="D266" s="103"/>
      <c r="F266" s="103"/>
      <c r="H266" s="103"/>
    </row>
    <row r="267" spans="4:8" ht="15.75" customHeight="1">
      <c r="D267" s="103"/>
      <c r="F267" s="103"/>
      <c r="H267" s="103"/>
    </row>
    <row r="268" spans="4:8" ht="15.75" customHeight="1">
      <c r="D268" s="103"/>
      <c r="F268" s="103"/>
      <c r="H268" s="103"/>
    </row>
    <row r="269" spans="4:8" ht="15.75" customHeight="1">
      <c r="D269" s="103"/>
      <c r="F269" s="103"/>
      <c r="H269" s="103"/>
    </row>
    <row r="270" spans="4:8" ht="15.75" customHeight="1">
      <c r="D270" s="103"/>
      <c r="F270" s="103"/>
      <c r="H270" s="103"/>
    </row>
    <row r="271" spans="4:8" ht="15.75" customHeight="1">
      <c r="D271" s="103"/>
      <c r="F271" s="103"/>
      <c r="H271" s="103"/>
    </row>
    <row r="272" spans="4:8" ht="15.75" customHeight="1">
      <c r="D272" s="103"/>
      <c r="F272" s="103"/>
      <c r="H272" s="103"/>
    </row>
    <row r="273" spans="4:8" ht="15.75" customHeight="1">
      <c r="D273" s="103"/>
      <c r="F273" s="103"/>
      <c r="H273" s="103"/>
    </row>
    <row r="274" spans="4:8" ht="15.75" customHeight="1">
      <c r="D274" s="103"/>
      <c r="F274" s="103"/>
      <c r="H274" s="103"/>
    </row>
    <row r="275" spans="4:8" ht="15.75" customHeight="1">
      <c r="D275" s="103"/>
      <c r="F275" s="103"/>
      <c r="H275" s="103"/>
    </row>
    <row r="276" spans="4:8" ht="15.75" customHeight="1">
      <c r="D276" s="103"/>
      <c r="F276" s="103"/>
      <c r="H276" s="103"/>
    </row>
    <row r="277" spans="4:8" ht="15.75" customHeight="1">
      <c r="D277" s="103"/>
      <c r="F277" s="103"/>
      <c r="H277" s="103"/>
    </row>
    <row r="278" spans="4:8" ht="15.75" customHeight="1">
      <c r="D278" s="103"/>
      <c r="F278" s="103"/>
      <c r="H278" s="103"/>
    </row>
    <row r="279" spans="4:8" ht="15.75" customHeight="1">
      <c r="D279" s="103"/>
      <c r="F279" s="103"/>
      <c r="H279" s="103"/>
    </row>
    <row r="280" spans="4:8" ht="15.75" customHeight="1">
      <c r="D280" s="103"/>
      <c r="F280" s="103"/>
      <c r="H280" s="103"/>
    </row>
    <row r="281" spans="4:8" ht="15.75" customHeight="1">
      <c r="D281" s="103"/>
      <c r="F281" s="103"/>
      <c r="H281" s="103"/>
    </row>
    <row r="282" spans="4:8" ht="15.75" customHeight="1">
      <c r="D282" s="103"/>
      <c r="F282" s="103"/>
      <c r="H282" s="103"/>
    </row>
    <row r="283" spans="4:8" ht="15.75" customHeight="1">
      <c r="D283" s="103"/>
      <c r="F283" s="103"/>
      <c r="H283" s="103"/>
    </row>
    <row r="284" spans="4:8" ht="15.75" customHeight="1">
      <c r="D284" s="103"/>
      <c r="F284" s="103"/>
      <c r="H284" s="103"/>
    </row>
    <row r="285" spans="4:8" ht="15.75" customHeight="1">
      <c r="D285" s="103"/>
      <c r="F285" s="103"/>
      <c r="H285" s="103"/>
    </row>
    <row r="286" spans="4:8" ht="15.75" customHeight="1">
      <c r="D286" s="103"/>
      <c r="F286" s="103"/>
      <c r="H286" s="103"/>
    </row>
    <row r="287" spans="4:8" ht="15.75" customHeight="1">
      <c r="D287" s="103"/>
      <c r="F287" s="103"/>
      <c r="H287" s="103"/>
    </row>
    <row r="288" spans="4:8" ht="15.75" customHeight="1">
      <c r="D288" s="103"/>
      <c r="F288" s="103"/>
      <c r="H288" s="103"/>
    </row>
    <row r="289" spans="4:8" ht="15.75" customHeight="1">
      <c r="D289" s="103"/>
      <c r="F289" s="103"/>
      <c r="H289" s="103"/>
    </row>
    <row r="290" spans="4:8" ht="15.75" customHeight="1">
      <c r="D290" s="103"/>
      <c r="F290" s="103"/>
      <c r="H290" s="103"/>
    </row>
    <row r="291" spans="4:8" ht="15.75" customHeight="1">
      <c r="D291" s="103"/>
      <c r="F291" s="103"/>
      <c r="H291" s="103"/>
    </row>
    <row r="292" spans="4:8" ht="15.75" customHeight="1">
      <c r="D292" s="103"/>
      <c r="F292" s="103"/>
      <c r="H292" s="103"/>
    </row>
    <row r="293" spans="4:8" ht="15.75" customHeight="1">
      <c r="D293" s="103"/>
      <c r="F293" s="103"/>
      <c r="H293" s="103"/>
    </row>
    <row r="294" spans="4:8" ht="15.75" customHeight="1">
      <c r="D294" s="103"/>
      <c r="F294" s="103"/>
      <c r="H294" s="103"/>
    </row>
    <row r="295" spans="4:8" ht="15.75" customHeight="1">
      <c r="D295" s="103"/>
      <c r="F295" s="103"/>
      <c r="H295" s="103"/>
    </row>
    <row r="296" spans="4:8" ht="15.75" customHeight="1">
      <c r="D296" s="103"/>
      <c r="F296" s="103"/>
      <c r="H296" s="103"/>
    </row>
    <row r="297" spans="4:8" ht="15.75" customHeight="1">
      <c r="D297" s="103"/>
      <c r="F297" s="103"/>
      <c r="H297" s="103"/>
    </row>
    <row r="298" spans="4:8" ht="15.75" customHeight="1">
      <c r="D298" s="103"/>
      <c r="F298" s="103"/>
      <c r="H298" s="103"/>
    </row>
    <row r="299" spans="4:8" ht="15.75" customHeight="1">
      <c r="D299" s="103"/>
      <c r="F299" s="103"/>
      <c r="H299" s="103"/>
    </row>
    <row r="300" spans="4:8" ht="15.75" customHeight="1">
      <c r="D300" s="103"/>
      <c r="F300" s="103"/>
      <c r="H300" s="103"/>
    </row>
    <row r="301" spans="4:8" ht="15.75" customHeight="1">
      <c r="D301" s="103"/>
      <c r="F301" s="103"/>
      <c r="H301" s="103"/>
    </row>
    <row r="302" spans="4:8" ht="15.75" customHeight="1">
      <c r="D302" s="103"/>
      <c r="F302" s="103"/>
      <c r="H302" s="103"/>
    </row>
    <row r="303" spans="4:8" ht="15.75" customHeight="1">
      <c r="D303" s="103"/>
      <c r="F303" s="103"/>
      <c r="H303" s="103"/>
    </row>
    <row r="304" spans="4:8" ht="15.75" customHeight="1">
      <c r="D304" s="103"/>
      <c r="F304" s="103"/>
      <c r="H304" s="103"/>
    </row>
    <row r="305" spans="4:8" ht="15.75" customHeight="1">
      <c r="D305" s="103"/>
      <c r="F305" s="103"/>
      <c r="H305" s="103"/>
    </row>
    <row r="306" spans="4:8" ht="15.75" customHeight="1">
      <c r="D306" s="103"/>
      <c r="F306" s="103"/>
      <c r="H306" s="103"/>
    </row>
    <row r="307" spans="4:8" ht="15.75" customHeight="1">
      <c r="D307" s="103"/>
      <c r="F307" s="103"/>
      <c r="H307" s="103"/>
    </row>
    <row r="308" spans="4:8" ht="15.75" customHeight="1">
      <c r="D308" s="103"/>
      <c r="F308" s="103"/>
      <c r="H308" s="103"/>
    </row>
    <row r="309" spans="4:8" ht="15.75" customHeight="1">
      <c r="D309" s="103"/>
      <c r="F309" s="103"/>
      <c r="H309" s="103"/>
    </row>
    <row r="310" spans="4:8" ht="15.75" customHeight="1">
      <c r="D310" s="103"/>
      <c r="F310" s="103"/>
      <c r="H310" s="103"/>
    </row>
    <row r="311" spans="4:8" ht="15.75" customHeight="1">
      <c r="D311" s="103"/>
      <c r="F311" s="103"/>
      <c r="H311" s="103"/>
    </row>
    <row r="312" spans="4:8" ht="15.75" customHeight="1">
      <c r="D312" s="103"/>
      <c r="F312" s="103"/>
      <c r="H312" s="103"/>
    </row>
    <row r="313" spans="4:8" ht="15.75" customHeight="1">
      <c r="D313" s="103"/>
      <c r="F313" s="103"/>
      <c r="H313" s="103"/>
    </row>
    <row r="314" spans="4:8" ht="15.75" customHeight="1">
      <c r="D314" s="103"/>
      <c r="F314" s="103"/>
      <c r="H314" s="103"/>
    </row>
    <row r="315" spans="4:8" ht="15.75" customHeight="1">
      <c r="D315" s="103"/>
      <c r="F315" s="103"/>
      <c r="H315" s="103"/>
    </row>
    <row r="316" spans="4:8" ht="15.75" customHeight="1">
      <c r="D316" s="103"/>
      <c r="F316" s="103"/>
      <c r="H316" s="103"/>
    </row>
    <row r="317" spans="4:8" ht="15.75" customHeight="1">
      <c r="D317" s="103"/>
      <c r="F317" s="103"/>
      <c r="H317" s="103"/>
    </row>
    <row r="318" spans="4:8" ht="15.75" customHeight="1">
      <c r="D318" s="103"/>
      <c r="F318" s="103"/>
      <c r="H318" s="103"/>
    </row>
    <row r="319" spans="4:8" ht="15.75" customHeight="1">
      <c r="D319" s="103"/>
      <c r="F319" s="103"/>
      <c r="H319" s="103"/>
    </row>
    <row r="320" spans="4:8" ht="15.75" customHeight="1">
      <c r="D320" s="103"/>
      <c r="F320" s="103"/>
      <c r="H320" s="103"/>
    </row>
    <row r="321" spans="4:8" ht="15.75" customHeight="1">
      <c r="D321" s="103"/>
      <c r="F321" s="103"/>
      <c r="H321" s="103"/>
    </row>
    <row r="322" spans="4:8" ht="15.75" customHeight="1">
      <c r="D322" s="103"/>
      <c r="F322" s="103"/>
      <c r="H322" s="103"/>
    </row>
    <row r="323" spans="4:8" ht="15.75" customHeight="1">
      <c r="D323" s="103"/>
      <c r="F323" s="103"/>
      <c r="H323" s="103"/>
    </row>
    <row r="324" spans="4:8" ht="15.75" customHeight="1">
      <c r="D324" s="103"/>
      <c r="F324" s="103"/>
      <c r="H324" s="103"/>
    </row>
    <row r="325" spans="4:8" ht="15.75" customHeight="1">
      <c r="D325" s="103"/>
      <c r="F325" s="103"/>
      <c r="H325" s="103"/>
    </row>
    <row r="326" spans="4:8" ht="15.75" customHeight="1">
      <c r="D326" s="103"/>
      <c r="F326" s="103"/>
      <c r="H326" s="103"/>
    </row>
    <row r="327" spans="4:8" ht="15.75" customHeight="1">
      <c r="D327" s="103"/>
      <c r="F327" s="103"/>
      <c r="H327" s="103"/>
    </row>
    <row r="328" spans="4:8" ht="15.75" customHeight="1">
      <c r="D328" s="103"/>
      <c r="F328" s="103"/>
      <c r="H328" s="103"/>
    </row>
    <row r="329" spans="4:8" ht="15.75" customHeight="1">
      <c r="D329" s="103"/>
      <c r="F329" s="103"/>
      <c r="H329" s="103"/>
    </row>
    <row r="330" spans="4:8" ht="15.75" customHeight="1">
      <c r="D330" s="103"/>
      <c r="F330" s="103"/>
      <c r="H330" s="103"/>
    </row>
    <row r="331" spans="4:8" ht="15.75" customHeight="1">
      <c r="D331" s="103"/>
      <c r="F331" s="103"/>
      <c r="H331" s="103"/>
    </row>
    <row r="332" spans="4:8" ht="15.75" customHeight="1">
      <c r="D332" s="103"/>
      <c r="F332" s="103"/>
      <c r="H332" s="103"/>
    </row>
    <row r="333" spans="4:8" ht="15.75" customHeight="1">
      <c r="D333" s="103"/>
      <c r="F333" s="103"/>
      <c r="H333" s="103"/>
    </row>
    <row r="334" spans="4:8" ht="15.75" customHeight="1">
      <c r="D334" s="103"/>
      <c r="F334" s="103"/>
      <c r="H334" s="103"/>
    </row>
    <row r="335" spans="4:8" ht="15.75" customHeight="1">
      <c r="D335" s="103"/>
      <c r="F335" s="103"/>
      <c r="H335" s="103"/>
    </row>
    <row r="336" spans="4:8" ht="15.75" customHeight="1">
      <c r="D336" s="103"/>
      <c r="F336" s="103"/>
      <c r="H336" s="103"/>
    </row>
    <row r="337" spans="4:8" ht="15.75" customHeight="1">
      <c r="D337" s="103"/>
      <c r="F337" s="103"/>
      <c r="H337" s="103"/>
    </row>
    <row r="338" spans="4:8" ht="15.75" customHeight="1">
      <c r="D338" s="103"/>
      <c r="F338" s="103"/>
      <c r="H338" s="103"/>
    </row>
    <row r="339" spans="4:8" ht="15.75" customHeight="1">
      <c r="D339" s="103"/>
      <c r="F339" s="103"/>
      <c r="H339" s="103"/>
    </row>
    <row r="340" spans="4:8" ht="15.75" customHeight="1">
      <c r="D340" s="103"/>
      <c r="F340" s="103"/>
      <c r="H340" s="103"/>
    </row>
    <row r="341" spans="4:8" ht="15.75" customHeight="1">
      <c r="D341" s="103"/>
      <c r="F341" s="103"/>
      <c r="H341" s="103"/>
    </row>
    <row r="342" spans="4:8" ht="15.75" customHeight="1">
      <c r="D342" s="103"/>
      <c r="F342" s="103"/>
      <c r="H342" s="103"/>
    </row>
    <row r="343" spans="4:8" ht="15.75" customHeight="1">
      <c r="D343" s="103"/>
      <c r="F343" s="103"/>
      <c r="H343" s="103"/>
    </row>
    <row r="344" spans="4:8" ht="15.75" customHeight="1">
      <c r="D344" s="103"/>
      <c r="F344" s="103"/>
      <c r="H344" s="103"/>
    </row>
    <row r="345" spans="4:8" ht="15.75" customHeight="1">
      <c r="D345" s="103"/>
      <c r="F345" s="103"/>
      <c r="H345" s="103"/>
    </row>
    <row r="346" spans="4:8" ht="15.75" customHeight="1">
      <c r="D346" s="103"/>
      <c r="F346" s="103"/>
      <c r="H346" s="103"/>
    </row>
    <row r="347" spans="4:8" ht="15.75" customHeight="1">
      <c r="D347" s="103"/>
      <c r="F347" s="103"/>
      <c r="H347" s="103"/>
    </row>
    <row r="348" spans="4:8" ht="15.75" customHeight="1">
      <c r="D348" s="103"/>
      <c r="F348" s="103"/>
      <c r="H348" s="103"/>
    </row>
    <row r="349" spans="4:8" ht="15.75" customHeight="1">
      <c r="D349" s="103"/>
      <c r="F349" s="103"/>
      <c r="H349" s="103"/>
    </row>
    <row r="350" spans="4:8" ht="15.75" customHeight="1">
      <c r="D350" s="103"/>
      <c r="F350" s="103"/>
      <c r="H350" s="103"/>
    </row>
    <row r="351" spans="4:8" ht="15.75" customHeight="1">
      <c r="D351" s="103"/>
      <c r="F351" s="103"/>
      <c r="H351" s="103"/>
    </row>
    <row r="352" spans="4:8" ht="15.75" customHeight="1">
      <c r="D352" s="103"/>
      <c r="F352" s="103"/>
      <c r="H352" s="103"/>
    </row>
    <row r="353" spans="4:8" ht="15.75" customHeight="1">
      <c r="D353" s="103"/>
      <c r="F353" s="103"/>
      <c r="H353" s="103"/>
    </row>
    <row r="354" spans="4:8" ht="15.75" customHeight="1">
      <c r="D354" s="103"/>
      <c r="F354" s="103"/>
      <c r="H354" s="103"/>
    </row>
    <row r="355" spans="4:8" ht="15.75" customHeight="1">
      <c r="D355" s="103"/>
      <c r="F355" s="103"/>
      <c r="H355" s="103"/>
    </row>
    <row r="356" spans="4:8" ht="15.75" customHeight="1">
      <c r="D356" s="103"/>
      <c r="F356" s="103"/>
      <c r="H356" s="103"/>
    </row>
    <row r="357" spans="4:8" ht="15.75" customHeight="1">
      <c r="D357" s="103"/>
      <c r="F357" s="103"/>
      <c r="H357" s="103"/>
    </row>
    <row r="358" spans="4:8" ht="15.75" customHeight="1">
      <c r="D358" s="103"/>
      <c r="F358" s="103"/>
      <c r="H358" s="103"/>
    </row>
    <row r="359" spans="4:8" ht="15.75" customHeight="1">
      <c r="D359" s="103"/>
      <c r="F359" s="103"/>
      <c r="H359" s="103"/>
    </row>
    <row r="360" spans="4:8" ht="15.75" customHeight="1">
      <c r="D360" s="103"/>
      <c r="F360" s="103"/>
      <c r="H360" s="103"/>
    </row>
    <row r="361" spans="4:8" ht="15.75" customHeight="1">
      <c r="D361" s="103"/>
      <c r="F361" s="103"/>
      <c r="H361" s="103"/>
    </row>
    <row r="362" spans="4:8" ht="15.75" customHeight="1">
      <c r="D362" s="103"/>
      <c r="F362" s="103"/>
      <c r="H362" s="103"/>
    </row>
    <row r="363" spans="4:8" ht="15.75" customHeight="1">
      <c r="D363" s="103"/>
      <c r="F363" s="103"/>
      <c r="H363" s="103"/>
    </row>
    <row r="364" spans="4:8" ht="15.75" customHeight="1">
      <c r="D364" s="103"/>
      <c r="F364" s="103"/>
      <c r="H364" s="103"/>
    </row>
    <row r="365" spans="4:8" ht="15.75" customHeight="1">
      <c r="D365" s="103"/>
      <c r="F365" s="103"/>
      <c r="H365" s="103"/>
    </row>
    <row r="366" spans="4:8" ht="15.75" customHeight="1">
      <c r="D366" s="103"/>
      <c r="F366" s="103"/>
      <c r="H366" s="103"/>
    </row>
    <row r="367" spans="4:8" ht="15.75" customHeight="1">
      <c r="D367" s="103"/>
      <c r="F367" s="103"/>
      <c r="H367" s="103"/>
    </row>
    <row r="368" spans="4:8" ht="15.75" customHeight="1">
      <c r="D368" s="103"/>
      <c r="F368" s="103"/>
      <c r="H368" s="103"/>
    </row>
    <row r="369" spans="4:8" ht="15.75" customHeight="1">
      <c r="D369" s="103"/>
      <c r="F369" s="103"/>
      <c r="H369" s="103"/>
    </row>
    <row r="370" spans="4:8" ht="15.75" customHeight="1">
      <c r="D370" s="103"/>
      <c r="F370" s="103"/>
      <c r="H370" s="103"/>
    </row>
    <row r="371" spans="4:8" ht="15.75" customHeight="1">
      <c r="D371" s="103"/>
      <c r="F371" s="103"/>
      <c r="H371" s="103"/>
    </row>
    <row r="372" spans="4:8" ht="15.75" customHeight="1">
      <c r="D372" s="103"/>
      <c r="F372" s="103"/>
      <c r="H372" s="103"/>
    </row>
    <row r="373" spans="4:8" ht="15.75" customHeight="1">
      <c r="D373" s="103"/>
      <c r="F373" s="103"/>
      <c r="H373" s="103"/>
    </row>
    <row r="374" spans="4:8" ht="15.75" customHeight="1">
      <c r="D374" s="103"/>
      <c r="F374" s="103"/>
      <c r="H374" s="103"/>
    </row>
    <row r="375" spans="4:8" ht="15.75" customHeight="1">
      <c r="D375" s="103"/>
      <c r="F375" s="103"/>
      <c r="H375" s="103"/>
    </row>
    <row r="376" spans="4:8" ht="15.75" customHeight="1">
      <c r="D376" s="103"/>
      <c r="F376" s="103"/>
      <c r="H376" s="103"/>
    </row>
    <row r="377" spans="4:8" ht="15.75" customHeight="1">
      <c r="D377" s="103"/>
      <c r="F377" s="103"/>
      <c r="H377" s="103"/>
    </row>
    <row r="378" spans="4:8" ht="15.75" customHeight="1">
      <c r="D378" s="103"/>
      <c r="F378" s="103"/>
      <c r="H378" s="103"/>
    </row>
    <row r="379" spans="4:8" ht="15.75" customHeight="1">
      <c r="D379" s="103"/>
      <c r="F379" s="103"/>
      <c r="H379" s="103"/>
    </row>
    <row r="380" spans="4:8" ht="15.75" customHeight="1">
      <c r="D380" s="103"/>
      <c r="F380" s="103"/>
      <c r="H380" s="103"/>
    </row>
    <row r="381" spans="4:8" ht="15.75" customHeight="1">
      <c r="D381" s="103"/>
      <c r="F381" s="103"/>
      <c r="H381" s="103"/>
    </row>
    <row r="382" spans="4:8" ht="15.75" customHeight="1">
      <c r="D382" s="103"/>
      <c r="F382" s="103"/>
      <c r="H382" s="103"/>
    </row>
    <row r="383" spans="4:8" ht="15.75" customHeight="1">
      <c r="D383" s="103"/>
      <c r="F383" s="103"/>
      <c r="H383" s="103"/>
    </row>
    <row r="384" spans="4:8" ht="15.75" customHeight="1">
      <c r="D384" s="103"/>
      <c r="F384" s="103"/>
      <c r="H384" s="103"/>
    </row>
    <row r="385" spans="4:8" ht="15.75" customHeight="1">
      <c r="D385" s="103"/>
      <c r="F385" s="103"/>
      <c r="H385" s="103"/>
    </row>
    <row r="386" spans="4:8" ht="15.75" customHeight="1">
      <c r="D386" s="103"/>
      <c r="F386" s="103"/>
      <c r="H386" s="103"/>
    </row>
    <row r="387" spans="4:8" ht="15.75" customHeight="1">
      <c r="D387" s="103"/>
      <c r="F387" s="103"/>
      <c r="H387" s="103"/>
    </row>
    <row r="388" spans="4:8" ht="15.75" customHeight="1">
      <c r="D388" s="103"/>
      <c r="F388" s="103"/>
      <c r="H388" s="103"/>
    </row>
    <row r="389" spans="4:8" ht="15.75" customHeight="1">
      <c r="D389" s="103"/>
      <c r="F389" s="103"/>
      <c r="H389" s="103"/>
    </row>
    <row r="390" spans="4:8" ht="15.75" customHeight="1">
      <c r="D390" s="103"/>
      <c r="F390" s="103"/>
      <c r="H390" s="103"/>
    </row>
    <row r="391" spans="4:8" ht="15.75" customHeight="1">
      <c r="D391" s="103"/>
      <c r="F391" s="103"/>
      <c r="H391" s="103"/>
    </row>
    <row r="392" spans="4:8" ht="15.75" customHeight="1">
      <c r="D392" s="103"/>
      <c r="F392" s="103"/>
      <c r="H392" s="103"/>
    </row>
    <row r="393" spans="4:8" ht="15.75" customHeight="1">
      <c r="D393" s="103"/>
      <c r="F393" s="103"/>
      <c r="H393" s="103"/>
    </row>
    <row r="394" spans="4:8" ht="15.75" customHeight="1">
      <c r="D394" s="103"/>
      <c r="F394" s="103"/>
      <c r="H394" s="103"/>
    </row>
    <row r="395" spans="4:8" ht="15.75" customHeight="1">
      <c r="D395" s="103"/>
      <c r="F395" s="103"/>
      <c r="H395" s="103"/>
    </row>
    <row r="396" spans="4:8" ht="15.75" customHeight="1">
      <c r="D396" s="103"/>
      <c r="F396" s="103"/>
      <c r="H396" s="103"/>
    </row>
    <row r="397" spans="4:8" ht="15.75" customHeight="1">
      <c r="D397" s="103"/>
      <c r="F397" s="103"/>
      <c r="H397" s="103"/>
    </row>
    <row r="398" spans="4:8" ht="15.75" customHeight="1">
      <c r="D398" s="103"/>
      <c r="F398" s="103"/>
      <c r="H398" s="103"/>
    </row>
    <row r="399" spans="4:8" ht="15.75" customHeight="1">
      <c r="D399" s="103"/>
      <c r="F399" s="103"/>
      <c r="H399" s="103"/>
    </row>
    <row r="400" spans="4:8" ht="15.75" customHeight="1">
      <c r="D400" s="103"/>
      <c r="F400" s="103"/>
      <c r="H400" s="103"/>
    </row>
    <row r="401" spans="4:8" ht="15.75" customHeight="1">
      <c r="D401" s="103"/>
      <c r="F401" s="103"/>
      <c r="H401" s="103"/>
    </row>
    <row r="402" spans="4:8" ht="15.75" customHeight="1">
      <c r="D402" s="103"/>
      <c r="F402" s="103"/>
      <c r="H402" s="103"/>
    </row>
    <row r="403" spans="4:8" ht="15.75" customHeight="1">
      <c r="D403" s="103"/>
      <c r="F403" s="103"/>
      <c r="H403" s="103"/>
    </row>
    <row r="404" spans="4:8" ht="15.75" customHeight="1">
      <c r="D404" s="103"/>
      <c r="F404" s="103"/>
      <c r="H404" s="103"/>
    </row>
    <row r="405" spans="4:8" ht="15.75" customHeight="1">
      <c r="D405" s="103"/>
      <c r="F405" s="103"/>
      <c r="H405" s="103"/>
    </row>
    <row r="406" spans="4:8" ht="15.75" customHeight="1">
      <c r="D406" s="103"/>
      <c r="F406" s="103"/>
      <c r="H406" s="103"/>
    </row>
    <row r="407" spans="4:8" ht="15.75" customHeight="1">
      <c r="D407" s="103"/>
      <c r="F407" s="103"/>
      <c r="H407" s="103"/>
    </row>
    <row r="408" spans="4:8" ht="15.75" customHeight="1">
      <c r="D408" s="103"/>
      <c r="F408" s="103"/>
      <c r="H408" s="103"/>
    </row>
    <row r="409" spans="4:8" ht="15.75" customHeight="1">
      <c r="D409" s="103"/>
      <c r="F409" s="103"/>
      <c r="H409" s="103"/>
    </row>
    <row r="410" spans="4:8" ht="15.75" customHeight="1">
      <c r="D410" s="103"/>
      <c r="F410" s="103"/>
      <c r="H410" s="103"/>
    </row>
    <row r="411" spans="4:8" ht="15.75" customHeight="1">
      <c r="D411" s="103"/>
      <c r="F411" s="103"/>
      <c r="H411" s="103"/>
    </row>
    <row r="412" spans="4:8" ht="15.75" customHeight="1">
      <c r="D412" s="103"/>
      <c r="F412" s="103"/>
      <c r="H412" s="103"/>
    </row>
    <row r="413" spans="4:8" ht="15.75" customHeight="1">
      <c r="D413" s="103"/>
      <c r="F413" s="103"/>
      <c r="H413" s="103"/>
    </row>
    <row r="414" spans="4:8" ht="15.75" customHeight="1">
      <c r="D414" s="103"/>
      <c r="F414" s="103"/>
      <c r="H414" s="103"/>
    </row>
    <row r="415" spans="4:8" ht="15.75" customHeight="1">
      <c r="D415" s="103"/>
      <c r="F415" s="103"/>
      <c r="H415" s="103"/>
    </row>
    <row r="416" spans="4:8" ht="15.75" customHeight="1">
      <c r="D416" s="103"/>
      <c r="F416" s="103"/>
      <c r="H416" s="103"/>
    </row>
    <row r="417" spans="4:8" ht="15.75" customHeight="1">
      <c r="D417" s="103"/>
      <c r="F417" s="103"/>
      <c r="H417" s="103"/>
    </row>
    <row r="418" spans="4:8" ht="15.75" customHeight="1">
      <c r="D418" s="103"/>
      <c r="F418" s="103"/>
      <c r="H418" s="103"/>
    </row>
    <row r="419" spans="4:8" ht="15.75" customHeight="1">
      <c r="D419" s="103"/>
      <c r="F419" s="103"/>
      <c r="H419" s="103"/>
    </row>
    <row r="420" spans="4:8" ht="15.75" customHeight="1">
      <c r="D420" s="103"/>
      <c r="F420" s="103"/>
      <c r="H420" s="103"/>
    </row>
    <row r="421" spans="4:8" ht="15.75" customHeight="1">
      <c r="D421" s="103"/>
      <c r="F421" s="103"/>
      <c r="H421" s="103"/>
    </row>
    <row r="422" spans="4:8" ht="15.75" customHeight="1">
      <c r="D422" s="103"/>
      <c r="F422" s="103"/>
      <c r="H422" s="103"/>
    </row>
    <row r="423" spans="4:8" ht="15.75" customHeight="1">
      <c r="D423" s="103"/>
      <c r="F423" s="103"/>
      <c r="H423" s="103"/>
    </row>
    <row r="424" spans="4:8" ht="15.75" customHeight="1">
      <c r="D424" s="103"/>
      <c r="F424" s="103"/>
      <c r="H424" s="103"/>
    </row>
    <row r="425" spans="4:8" ht="15.75" customHeight="1">
      <c r="D425" s="103"/>
      <c r="F425" s="103"/>
      <c r="H425" s="103"/>
    </row>
    <row r="426" spans="4:8" ht="15.75" customHeight="1">
      <c r="D426" s="103"/>
      <c r="F426" s="103"/>
      <c r="H426" s="103"/>
    </row>
    <row r="427" spans="4:8" ht="15.75" customHeight="1">
      <c r="D427" s="103"/>
      <c r="F427" s="103"/>
      <c r="H427" s="103"/>
    </row>
    <row r="428" spans="4:8" ht="15.75" customHeight="1">
      <c r="D428" s="103"/>
      <c r="F428" s="103"/>
      <c r="H428" s="103"/>
    </row>
    <row r="429" spans="4:8" ht="15.75" customHeight="1">
      <c r="D429" s="103"/>
      <c r="F429" s="103"/>
      <c r="H429" s="103"/>
    </row>
    <row r="430" spans="4:8" ht="15.75" customHeight="1">
      <c r="D430" s="103"/>
      <c r="F430" s="103"/>
      <c r="H430" s="103"/>
    </row>
    <row r="431" spans="4:8" ht="15.75" customHeight="1">
      <c r="D431" s="103"/>
      <c r="F431" s="103"/>
      <c r="H431" s="103"/>
    </row>
    <row r="432" spans="4:8" ht="15.75" customHeight="1">
      <c r="D432" s="103"/>
      <c r="F432" s="103"/>
      <c r="H432" s="103"/>
    </row>
    <row r="433" spans="4:8" ht="15.75" customHeight="1">
      <c r="D433" s="103"/>
      <c r="F433" s="103"/>
      <c r="H433" s="103"/>
    </row>
    <row r="434" spans="4:8" ht="15.75" customHeight="1">
      <c r="D434" s="103"/>
      <c r="F434" s="103"/>
      <c r="H434" s="103"/>
    </row>
    <row r="435" spans="4:8" ht="15.75" customHeight="1">
      <c r="D435" s="103"/>
      <c r="F435" s="103"/>
      <c r="H435" s="103"/>
    </row>
    <row r="436" spans="4:8" ht="15.75" customHeight="1">
      <c r="D436" s="103"/>
      <c r="F436" s="103"/>
      <c r="H436" s="103"/>
    </row>
    <row r="437" spans="4:8" ht="15.75" customHeight="1">
      <c r="D437" s="103"/>
      <c r="F437" s="103"/>
      <c r="H437" s="103"/>
    </row>
    <row r="438" spans="4:8" ht="15.75" customHeight="1">
      <c r="D438" s="103"/>
      <c r="F438" s="103"/>
      <c r="H438" s="103"/>
    </row>
    <row r="439" spans="4:8" ht="15.75" customHeight="1">
      <c r="D439" s="103"/>
      <c r="F439" s="103"/>
      <c r="H439" s="103"/>
    </row>
    <row r="440" spans="4:8" ht="15.75" customHeight="1">
      <c r="D440" s="103"/>
      <c r="F440" s="103"/>
      <c r="H440" s="103"/>
    </row>
    <row r="441" spans="4:8" ht="15.75" customHeight="1">
      <c r="D441" s="103"/>
      <c r="F441" s="103"/>
      <c r="H441" s="103"/>
    </row>
    <row r="442" spans="4:8" ht="15.75" customHeight="1">
      <c r="D442" s="103"/>
      <c r="F442" s="103"/>
      <c r="H442" s="103"/>
    </row>
    <row r="443" spans="4:8" ht="15.75" customHeight="1">
      <c r="D443" s="103"/>
      <c r="F443" s="103"/>
      <c r="H443" s="103"/>
    </row>
    <row r="444" spans="4:8" ht="15.75" customHeight="1">
      <c r="D444" s="103"/>
      <c r="F444" s="103"/>
      <c r="H444" s="103"/>
    </row>
    <row r="445" spans="4:8" ht="15.75" customHeight="1">
      <c r="D445" s="103"/>
      <c r="F445" s="103"/>
      <c r="H445" s="103"/>
    </row>
    <row r="446" spans="4:8" ht="15.75" customHeight="1">
      <c r="D446" s="103"/>
      <c r="F446" s="103"/>
      <c r="H446" s="103"/>
    </row>
    <row r="447" spans="4:8" ht="15.75" customHeight="1">
      <c r="D447" s="103"/>
      <c r="F447" s="103"/>
      <c r="H447" s="103"/>
    </row>
    <row r="448" spans="4:8" ht="15.75" customHeight="1">
      <c r="D448" s="103"/>
      <c r="F448" s="103"/>
      <c r="H448" s="103"/>
    </row>
    <row r="449" spans="4:8" ht="15.75" customHeight="1">
      <c r="D449" s="103"/>
      <c r="F449" s="103"/>
      <c r="H449" s="103"/>
    </row>
    <row r="450" spans="4:8" ht="15.75" customHeight="1">
      <c r="D450" s="103"/>
      <c r="F450" s="103"/>
      <c r="H450" s="103"/>
    </row>
    <row r="451" spans="4:8" ht="15.75" customHeight="1">
      <c r="D451" s="103"/>
      <c r="F451" s="103"/>
      <c r="H451" s="103"/>
    </row>
    <row r="452" spans="4:8" ht="15.75" customHeight="1">
      <c r="D452" s="103"/>
      <c r="F452" s="103"/>
      <c r="H452" s="103"/>
    </row>
    <row r="453" spans="4:8" ht="15.75" customHeight="1">
      <c r="D453" s="103"/>
      <c r="F453" s="103"/>
      <c r="H453" s="103"/>
    </row>
    <row r="454" spans="4:8" ht="15.75" customHeight="1">
      <c r="D454" s="103"/>
      <c r="F454" s="103"/>
      <c r="H454" s="103"/>
    </row>
    <row r="455" spans="4:8" ht="15.75" customHeight="1">
      <c r="D455" s="103"/>
      <c r="F455" s="103"/>
      <c r="H455" s="103"/>
    </row>
    <row r="456" spans="4:8" ht="15.75" customHeight="1">
      <c r="D456" s="103"/>
      <c r="F456" s="103"/>
      <c r="H456" s="103"/>
    </row>
    <row r="457" spans="4:8" ht="15.75" customHeight="1">
      <c r="D457" s="103"/>
      <c r="F457" s="103"/>
      <c r="H457" s="103"/>
    </row>
    <row r="458" spans="4:8" ht="15.75" customHeight="1">
      <c r="D458" s="103"/>
      <c r="F458" s="103"/>
      <c r="H458" s="103"/>
    </row>
    <row r="459" spans="4:8" ht="15.75" customHeight="1">
      <c r="D459" s="103"/>
      <c r="F459" s="103"/>
      <c r="H459" s="103"/>
    </row>
    <row r="460" spans="4:8" ht="15.75" customHeight="1">
      <c r="D460" s="103"/>
      <c r="F460" s="103"/>
      <c r="H460" s="103"/>
    </row>
    <row r="461" spans="4:8" ht="15.75" customHeight="1">
      <c r="D461" s="103"/>
      <c r="F461" s="103"/>
      <c r="H461" s="103"/>
    </row>
    <row r="462" spans="4:8" ht="15.75" customHeight="1">
      <c r="D462" s="103"/>
      <c r="F462" s="103"/>
      <c r="H462" s="103"/>
    </row>
    <row r="463" spans="4:8" ht="15.75" customHeight="1">
      <c r="D463" s="103"/>
      <c r="F463" s="103"/>
      <c r="H463" s="103"/>
    </row>
    <row r="464" spans="4:8" ht="15.75" customHeight="1">
      <c r="D464" s="103"/>
      <c r="F464" s="103"/>
      <c r="H464" s="103"/>
    </row>
    <row r="465" spans="4:8" ht="15.75" customHeight="1">
      <c r="D465" s="103"/>
      <c r="F465" s="103"/>
      <c r="H465" s="103"/>
    </row>
    <row r="466" spans="4:8" ht="15.75" customHeight="1">
      <c r="D466" s="103"/>
      <c r="F466" s="103"/>
      <c r="H466" s="103"/>
    </row>
    <row r="467" spans="4:8" ht="15.75" customHeight="1">
      <c r="D467" s="103"/>
      <c r="F467" s="103"/>
      <c r="H467" s="103"/>
    </row>
    <row r="468" spans="4:8" ht="15.75" customHeight="1">
      <c r="D468" s="103"/>
      <c r="F468" s="103"/>
      <c r="H468" s="103"/>
    </row>
    <row r="469" spans="4:8" ht="15.75" customHeight="1">
      <c r="D469" s="103"/>
      <c r="F469" s="103"/>
      <c r="H469" s="103"/>
    </row>
    <row r="470" spans="4:8" ht="15.75" customHeight="1">
      <c r="D470" s="103"/>
      <c r="F470" s="103"/>
      <c r="H470" s="103"/>
    </row>
    <row r="471" spans="4:8" ht="15.75" customHeight="1">
      <c r="D471" s="103"/>
      <c r="F471" s="103"/>
      <c r="H471" s="103"/>
    </row>
    <row r="472" spans="4:8" ht="15.75" customHeight="1">
      <c r="D472" s="103"/>
      <c r="F472" s="103"/>
      <c r="H472" s="103"/>
    </row>
    <row r="473" spans="4:8" ht="15.75" customHeight="1">
      <c r="D473" s="103"/>
      <c r="F473" s="103"/>
      <c r="H473" s="103"/>
    </row>
    <row r="474" spans="4:8" ht="15.75" customHeight="1">
      <c r="D474" s="103"/>
      <c r="F474" s="103"/>
      <c r="H474" s="103"/>
    </row>
    <row r="475" spans="4:8" ht="15.75" customHeight="1">
      <c r="D475" s="103"/>
      <c r="F475" s="103"/>
      <c r="H475" s="103"/>
    </row>
    <row r="476" spans="4:8" ht="15.75" customHeight="1">
      <c r="D476" s="103"/>
      <c r="F476" s="103"/>
      <c r="H476" s="103"/>
    </row>
    <row r="477" spans="4:8" ht="15.75" customHeight="1">
      <c r="D477" s="103"/>
      <c r="F477" s="103"/>
      <c r="H477" s="103"/>
    </row>
    <row r="478" spans="4:8" ht="15.75" customHeight="1">
      <c r="D478" s="103"/>
      <c r="F478" s="103"/>
      <c r="H478" s="103"/>
    </row>
    <row r="479" spans="4:8" ht="15.75" customHeight="1">
      <c r="D479" s="103"/>
      <c r="F479" s="103"/>
      <c r="H479" s="103"/>
    </row>
    <row r="480" spans="4:8" ht="15.75" customHeight="1">
      <c r="D480" s="103"/>
      <c r="F480" s="103"/>
      <c r="H480" s="103"/>
    </row>
    <row r="481" spans="4:8" ht="15.75" customHeight="1">
      <c r="D481" s="103"/>
      <c r="F481" s="103"/>
      <c r="H481" s="103"/>
    </row>
    <row r="482" spans="4:8" ht="15.75" customHeight="1">
      <c r="D482" s="103"/>
      <c r="F482" s="103"/>
      <c r="H482" s="103"/>
    </row>
    <row r="483" spans="4:8" ht="15.75" customHeight="1">
      <c r="D483" s="103"/>
      <c r="F483" s="103"/>
      <c r="H483" s="103"/>
    </row>
    <row r="484" spans="4:8" ht="15.75" customHeight="1">
      <c r="D484" s="103"/>
      <c r="F484" s="103"/>
      <c r="H484" s="103"/>
    </row>
    <row r="485" spans="4:8" ht="15.75" customHeight="1">
      <c r="D485" s="103"/>
      <c r="F485" s="103"/>
      <c r="H485" s="103"/>
    </row>
    <row r="486" spans="4:8" ht="15.75" customHeight="1">
      <c r="D486" s="103"/>
      <c r="F486" s="103"/>
      <c r="H486" s="103"/>
    </row>
    <row r="487" spans="4:8" ht="15.75" customHeight="1">
      <c r="D487" s="103"/>
      <c r="F487" s="103"/>
      <c r="H487" s="103"/>
    </row>
    <row r="488" spans="4:8" ht="15.75" customHeight="1">
      <c r="D488" s="103"/>
      <c r="F488" s="103"/>
      <c r="H488" s="103"/>
    </row>
    <row r="489" spans="4:8" ht="15.75" customHeight="1">
      <c r="D489" s="103"/>
      <c r="F489" s="103"/>
      <c r="H489" s="103"/>
    </row>
    <row r="490" spans="4:8" ht="15.75" customHeight="1">
      <c r="D490" s="103"/>
      <c r="F490" s="103"/>
      <c r="H490" s="103"/>
    </row>
    <row r="491" spans="4:8" ht="15.75" customHeight="1">
      <c r="D491" s="103"/>
      <c r="F491" s="103"/>
      <c r="H491" s="103"/>
    </row>
    <row r="492" spans="4:8" ht="15.75" customHeight="1">
      <c r="D492" s="103"/>
      <c r="F492" s="103"/>
      <c r="H492" s="103"/>
    </row>
    <row r="493" spans="4:8" ht="15.75" customHeight="1">
      <c r="D493" s="103"/>
      <c r="F493" s="103"/>
      <c r="H493" s="103"/>
    </row>
    <row r="494" spans="4:8" ht="15.75" customHeight="1">
      <c r="D494" s="103"/>
      <c r="F494" s="103"/>
      <c r="H494" s="103"/>
    </row>
    <row r="495" spans="4:8" ht="15.75" customHeight="1">
      <c r="D495" s="103"/>
      <c r="F495" s="103"/>
      <c r="H495" s="103"/>
    </row>
    <row r="496" spans="4:8" ht="15.75" customHeight="1">
      <c r="D496" s="103"/>
      <c r="F496" s="103"/>
      <c r="H496" s="103"/>
    </row>
    <row r="497" spans="4:8" ht="15.75" customHeight="1">
      <c r="D497" s="103"/>
      <c r="F497" s="103"/>
      <c r="H497" s="103"/>
    </row>
    <row r="498" spans="4:8" ht="15.75" customHeight="1">
      <c r="D498" s="103"/>
      <c r="F498" s="103"/>
      <c r="H498" s="103"/>
    </row>
    <row r="499" spans="4:8" ht="15.75" customHeight="1">
      <c r="D499" s="103"/>
      <c r="F499" s="103"/>
      <c r="H499" s="103"/>
    </row>
    <row r="500" spans="4:8" ht="15.75" customHeight="1">
      <c r="D500" s="103"/>
      <c r="F500" s="103"/>
      <c r="H500" s="103"/>
    </row>
    <row r="501" spans="4:8" ht="15.75" customHeight="1">
      <c r="D501" s="103"/>
      <c r="F501" s="103"/>
      <c r="H501" s="103"/>
    </row>
    <row r="502" spans="4:8" ht="15.75" customHeight="1">
      <c r="D502" s="103"/>
      <c r="F502" s="103"/>
      <c r="H502" s="103"/>
    </row>
    <row r="503" spans="4:8" ht="15.75" customHeight="1">
      <c r="D503" s="103"/>
      <c r="F503" s="103"/>
      <c r="H503" s="103"/>
    </row>
    <row r="504" spans="4:8" ht="15.75" customHeight="1">
      <c r="D504" s="103"/>
      <c r="F504" s="103"/>
      <c r="H504" s="103"/>
    </row>
    <row r="505" spans="4:8" ht="15.75" customHeight="1">
      <c r="D505" s="103"/>
      <c r="F505" s="103"/>
      <c r="H505" s="103"/>
    </row>
    <row r="506" spans="4:8" ht="15.75" customHeight="1">
      <c r="D506" s="103"/>
      <c r="F506" s="103"/>
      <c r="H506" s="103"/>
    </row>
    <row r="507" spans="4:8" ht="15.75" customHeight="1">
      <c r="D507" s="103"/>
      <c r="F507" s="103"/>
      <c r="H507" s="103"/>
    </row>
    <row r="508" spans="4:8" ht="15.75" customHeight="1">
      <c r="D508" s="103"/>
      <c r="F508" s="103"/>
      <c r="H508" s="103"/>
    </row>
    <row r="509" spans="4:8" ht="15.75" customHeight="1">
      <c r="D509" s="103"/>
      <c r="F509" s="103"/>
      <c r="H509" s="103"/>
    </row>
    <row r="510" spans="4:8" ht="15.75" customHeight="1">
      <c r="D510" s="103"/>
      <c r="F510" s="103"/>
      <c r="H510" s="103"/>
    </row>
    <row r="511" spans="4:8" ht="15.75" customHeight="1">
      <c r="D511" s="103"/>
      <c r="F511" s="103"/>
      <c r="H511" s="103"/>
    </row>
    <row r="512" spans="4:8" ht="15.75" customHeight="1">
      <c r="D512" s="103"/>
      <c r="F512" s="103"/>
      <c r="H512" s="103"/>
    </row>
    <row r="513" spans="4:8" ht="15.75" customHeight="1">
      <c r="D513" s="103"/>
      <c r="F513" s="103"/>
      <c r="H513" s="103"/>
    </row>
    <row r="514" spans="4:8" ht="15.75" customHeight="1">
      <c r="D514" s="103"/>
      <c r="F514" s="103"/>
      <c r="H514" s="103"/>
    </row>
    <row r="515" spans="4:8" ht="15.75" customHeight="1">
      <c r="D515" s="103"/>
      <c r="F515" s="103"/>
      <c r="H515" s="103"/>
    </row>
    <row r="516" spans="4:8" ht="15.75" customHeight="1">
      <c r="D516" s="103"/>
      <c r="F516" s="103"/>
      <c r="H516" s="103"/>
    </row>
    <row r="517" spans="4:8" ht="15.75" customHeight="1">
      <c r="D517" s="103"/>
      <c r="F517" s="103"/>
      <c r="H517" s="103"/>
    </row>
    <row r="518" spans="4:8" ht="15.75" customHeight="1">
      <c r="D518" s="103"/>
      <c r="F518" s="103"/>
      <c r="H518" s="103"/>
    </row>
    <row r="519" spans="4:8" ht="15.75" customHeight="1">
      <c r="D519" s="103"/>
      <c r="F519" s="103"/>
      <c r="H519" s="103"/>
    </row>
    <row r="520" spans="4:8" ht="15.75" customHeight="1">
      <c r="D520" s="103"/>
      <c r="F520" s="103"/>
      <c r="H520" s="103"/>
    </row>
    <row r="521" spans="4:8" ht="15.75" customHeight="1">
      <c r="D521" s="103"/>
      <c r="F521" s="103"/>
      <c r="H521" s="103"/>
    </row>
    <row r="522" spans="4:8" ht="15.75" customHeight="1">
      <c r="D522" s="103"/>
      <c r="F522" s="103"/>
      <c r="H522" s="103"/>
    </row>
    <row r="523" spans="4:8" ht="15.75" customHeight="1">
      <c r="D523" s="103"/>
      <c r="F523" s="103"/>
      <c r="H523" s="103"/>
    </row>
    <row r="524" spans="4:8" ht="15.75" customHeight="1">
      <c r="D524" s="103"/>
      <c r="F524" s="103"/>
      <c r="H524" s="103"/>
    </row>
    <row r="525" spans="4:8" ht="15.75" customHeight="1">
      <c r="D525" s="103"/>
      <c r="F525" s="103"/>
      <c r="H525" s="103"/>
    </row>
    <row r="526" spans="4:8" ht="15.75" customHeight="1">
      <c r="D526" s="103"/>
      <c r="F526" s="103"/>
      <c r="H526" s="103"/>
    </row>
    <row r="527" spans="4:8" ht="15.75" customHeight="1">
      <c r="D527" s="103"/>
      <c r="F527" s="103"/>
      <c r="H527" s="103"/>
    </row>
    <row r="528" spans="4:8" ht="15.75" customHeight="1">
      <c r="D528" s="103"/>
      <c r="F528" s="103"/>
      <c r="H528" s="103"/>
    </row>
    <row r="529" spans="4:8" ht="15.75" customHeight="1">
      <c r="D529" s="103"/>
      <c r="F529" s="103"/>
      <c r="H529" s="103"/>
    </row>
    <row r="530" spans="4:8" ht="15.75" customHeight="1">
      <c r="D530" s="103"/>
      <c r="F530" s="103"/>
      <c r="H530" s="103"/>
    </row>
    <row r="531" spans="4:8" ht="15.75" customHeight="1">
      <c r="D531" s="103"/>
      <c r="F531" s="103"/>
      <c r="H531" s="103"/>
    </row>
    <row r="532" spans="4:8" ht="15.75" customHeight="1">
      <c r="D532" s="103"/>
      <c r="F532" s="103"/>
      <c r="H532" s="103"/>
    </row>
    <row r="533" spans="4:8" ht="15.75" customHeight="1">
      <c r="D533" s="103"/>
      <c r="F533" s="103"/>
      <c r="H533" s="103"/>
    </row>
    <row r="534" spans="4:8" ht="15.75" customHeight="1">
      <c r="D534" s="103"/>
      <c r="F534" s="103"/>
      <c r="H534" s="103"/>
    </row>
    <row r="535" spans="4:8" ht="15.75" customHeight="1">
      <c r="D535" s="103"/>
      <c r="F535" s="103"/>
      <c r="H535" s="103"/>
    </row>
    <row r="536" spans="4:8" ht="15.75" customHeight="1">
      <c r="D536" s="103"/>
      <c r="F536" s="103"/>
      <c r="H536" s="103"/>
    </row>
    <row r="537" spans="4:8" ht="15.75" customHeight="1">
      <c r="D537" s="103"/>
      <c r="F537" s="103"/>
      <c r="H537" s="103"/>
    </row>
    <row r="538" spans="4:8" ht="15.75" customHeight="1">
      <c r="D538" s="103"/>
      <c r="F538" s="103"/>
      <c r="H538" s="103"/>
    </row>
    <row r="539" spans="4:8" ht="15.75" customHeight="1">
      <c r="D539" s="103"/>
      <c r="F539" s="103"/>
      <c r="H539" s="103"/>
    </row>
    <row r="540" spans="4:8" ht="15.75" customHeight="1">
      <c r="D540" s="103"/>
      <c r="F540" s="103"/>
      <c r="H540" s="103"/>
    </row>
    <row r="541" spans="4:8" ht="15.75" customHeight="1">
      <c r="D541" s="103"/>
      <c r="F541" s="103"/>
      <c r="H541" s="103"/>
    </row>
    <row r="542" spans="4:8" ht="15.75" customHeight="1">
      <c r="D542" s="103"/>
      <c r="F542" s="103"/>
      <c r="H542" s="103"/>
    </row>
    <row r="543" spans="4:8" ht="15.75" customHeight="1">
      <c r="D543" s="103"/>
      <c r="F543" s="103"/>
      <c r="H543" s="103"/>
    </row>
    <row r="544" spans="4:8" ht="15.75" customHeight="1">
      <c r="D544" s="103"/>
      <c r="F544" s="103"/>
      <c r="H544" s="103"/>
    </row>
    <row r="545" spans="4:8" ht="15.75" customHeight="1">
      <c r="D545" s="103"/>
      <c r="F545" s="103"/>
      <c r="H545" s="103"/>
    </row>
    <row r="546" spans="4:8" ht="15.75" customHeight="1">
      <c r="D546" s="103"/>
      <c r="F546" s="103"/>
      <c r="H546" s="103"/>
    </row>
    <row r="547" spans="4:8" ht="15.75" customHeight="1">
      <c r="D547" s="103"/>
      <c r="F547" s="103"/>
      <c r="H547" s="103"/>
    </row>
    <row r="548" spans="4:8" ht="15.75" customHeight="1">
      <c r="D548" s="103"/>
      <c r="F548" s="103"/>
      <c r="H548" s="103"/>
    </row>
    <row r="549" spans="4:8" ht="15.75" customHeight="1">
      <c r="D549" s="103"/>
      <c r="F549" s="103"/>
      <c r="H549" s="103"/>
    </row>
    <row r="550" spans="4:8" ht="15.75" customHeight="1">
      <c r="D550" s="103"/>
      <c r="F550" s="103"/>
      <c r="H550" s="103"/>
    </row>
    <row r="551" spans="4:8" ht="15.75" customHeight="1">
      <c r="D551" s="103"/>
      <c r="F551" s="103"/>
      <c r="H551" s="103"/>
    </row>
    <row r="552" spans="4:8" ht="15.75" customHeight="1">
      <c r="D552" s="103"/>
      <c r="F552" s="103"/>
      <c r="H552" s="103"/>
    </row>
    <row r="553" spans="4:8" ht="15.75" customHeight="1">
      <c r="D553" s="103"/>
      <c r="F553" s="103"/>
      <c r="H553" s="103"/>
    </row>
    <row r="554" spans="4:8" ht="15.75" customHeight="1">
      <c r="D554" s="103"/>
      <c r="F554" s="103"/>
      <c r="H554" s="103"/>
    </row>
    <row r="555" spans="4:8" ht="15.75" customHeight="1">
      <c r="D555" s="103"/>
      <c r="F555" s="103"/>
      <c r="H555" s="103"/>
    </row>
    <row r="556" spans="4:8" ht="15.75" customHeight="1">
      <c r="D556" s="103"/>
      <c r="F556" s="103"/>
      <c r="H556" s="103"/>
    </row>
    <row r="557" spans="4:8" ht="15.75" customHeight="1">
      <c r="D557" s="103"/>
      <c r="F557" s="103"/>
      <c r="H557" s="103"/>
    </row>
    <row r="558" spans="4:8" ht="15.75" customHeight="1">
      <c r="D558" s="103"/>
      <c r="F558" s="103"/>
      <c r="H558" s="103"/>
    </row>
    <row r="559" spans="4:8" ht="15.75" customHeight="1">
      <c r="D559" s="103"/>
      <c r="F559" s="103"/>
      <c r="H559" s="103"/>
    </row>
    <row r="560" spans="4:8" ht="15.75" customHeight="1">
      <c r="D560" s="103"/>
      <c r="F560" s="103"/>
      <c r="H560" s="103"/>
    </row>
    <row r="561" spans="4:8" ht="15.75" customHeight="1">
      <c r="D561" s="103"/>
      <c r="F561" s="103"/>
      <c r="H561" s="103"/>
    </row>
    <row r="562" spans="4:8" ht="15.75" customHeight="1">
      <c r="D562" s="103"/>
      <c r="F562" s="103"/>
      <c r="H562" s="103"/>
    </row>
    <row r="563" spans="4:8" ht="15.75" customHeight="1">
      <c r="D563" s="103"/>
      <c r="F563" s="103"/>
      <c r="H563" s="103"/>
    </row>
    <row r="564" spans="4:8" ht="15.75" customHeight="1">
      <c r="D564" s="103"/>
      <c r="F564" s="103"/>
      <c r="H564" s="103"/>
    </row>
    <row r="565" spans="4:8" ht="15.75" customHeight="1">
      <c r="D565" s="103"/>
      <c r="F565" s="103"/>
      <c r="H565" s="103"/>
    </row>
    <row r="566" spans="4:8" ht="15.75" customHeight="1">
      <c r="D566" s="103"/>
      <c r="F566" s="103"/>
      <c r="H566" s="103"/>
    </row>
    <row r="567" spans="4:8" ht="15.75" customHeight="1">
      <c r="D567" s="103"/>
      <c r="F567" s="103"/>
      <c r="H567" s="103"/>
    </row>
    <row r="568" spans="4:8" ht="15.75" customHeight="1">
      <c r="D568" s="103"/>
      <c r="F568" s="103"/>
      <c r="H568" s="103"/>
    </row>
    <row r="569" spans="4:8" ht="15.75" customHeight="1">
      <c r="D569" s="103"/>
      <c r="F569" s="103"/>
      <c r="H569" s="103"/>
    </row>
    <row r="570" spans="4:8" ht="15.75" customHeight="1">
      <c r="D570" s="103"/>
      <c r="F570" s="103"/>
      <c r="H570" s="103"/>
    </row>
    <row r="571" spans="4:8" ht="15.75" customHeight="1">
      <c r="D571" s="103"/>
      <c r="F571" s="103"/>
      <c r="H571" s="103"/>
    </row>
    <row r="572" spans="4:8" ht="15.75" customHeight="1">
      <c r="D572" s="103"/>
      <c r="F572" s="103"/>
      <c r="H572" s="103"/>
    </row>
    <row r="573" spans="4:8" ht="15.75" customHeight="1">
      <c r="D573" s="103"/>
      <c r="F573" s="103"/>
      <c r="H573" s="103"/>
    </row>
    <row r="574" spans="4:8" ht="15.75" customHeight="1">
      <c r="D574" s="103"/>
      <c r="F574" s="103"/>
      <c r="H574" s="103"/>
    </row>
    <row r="575" spans="4:8" ht="15.75" customHeight="1">
      <c r="D575" s="103"/>
      <c r="F575" s="103"/>
      <c r="H575" s="103"/>
    </row>
    <row r="576" spans="4:8" ht="15.75" customHeight="1">
      <c r="D576" s="103"/>
      <c r="F576" s="103"/>
      <c r="H576" s="103"/>
    </row>
    <row r="577" spans="4:8" ht="15.75" customHeight="1">
      <c r="D577" s="103"/>
      <c r="F577" s="103"/>
      <c r="H577" s="103"/>
    </row>
    <row r="578" spans="4:8" ht="15.75" customHeight="1">
      <c r="D578" s="103"/>
      <c r="F578" s="103"/>
      <c r="H578" s="103"/>
    </row>
    <row r="579" spans="4:8" ht="15.75" customHeight="1">
      <c r="D579" s="103"/>
      <c r="F579" s="103"/>
      <c r="H579" s="103"/>
    </row>
    <row r="580" spans="4:8" ht="15.75" customHeight="1">
      <c r="D580" s="103"/>
      <c r="F580" s="103"/>
      <c r="H580" s="103"/>
    </row>
    <row r="581" spans="4:8" ht="15.75" customHeight="1">
      <c r="D581" s="103"/>
      <c r="F581" s="103"/>
      <c r="H581" s="103"/>
    </row>
    <row r="582" spans="4:8" ht="15.75" customHeight="1">
      <c r="D582" s="103"/>
      <c r="F582" s="103"/>
      <c r="H582" s="103"/>
    </row>
    <row r="583" spans="4:8" ht="15.75" customHeight="1">
      <c r="D583" s="103"/>
      <c r="F583" s="103"/>
      <c r="H583" s="103"/>
    </row>
    <row r="584" spans="4:8" ht="15.75" customHeight="1">
      <c r="D584" s="103"/>
      <c r="F584" s="103"/>
      <c r="H584" s="103"/>
    </row>
    <row r="585" spans="4:8" ht="15.75" customHeight="1">
      <c r="D585" s="103"/>
      <c r="F585" s="103"/>
      <c r="H585" s="103"/>
    </row>
    <row r="586" spans="4:8" ht="15.75" customHeight="1">
      <c r="D586" s="103"/>
      <c r="F586" s="103"/>
      <c r="H586" s="103"/>
    </row>
    <row r="587" spans="4:8" ht="15.75" customHeight="1">
      <c r="D587" s="103"/>
      <c r="F587" s="103"/>
      <c r="H587" s="103"/>
    </row>
    <row r="588" spans="4:8" ht="15.75" customHeight="1">
      <c r="D588" s="103"/>
      <c r="F588" s="103"/>
      <c r="H588" s="103"/>
    </row>
    <row r="589" spans="4:8" ht="15.75" customHeight="1">
      <c r="D589" s="103"/>
      <c r="F589" s="103"/>
      <c r="H589" s="103"/>
    </row>
    <row r="590" spans="4:8" ht="15.75" customHeight="1">
      <c r="D590" s="103"/>
      <c r="F590" s="103"/>
      <c r="H590" s="103"/>
    </row>
    <row r="591" spans="4:8" ht="15.75" customHeight="1">
      <c r="D591" s="103"/>
      <c r="F591" s="103"/>
      <c r="H591" s="103"/>
    </row>
    <row r="592" spans="4:8" ht="15.75" customHeight="1">
      <c r="D592" s="103"/>
      <c r="F592" s="103"/>
      <c r="H592" s="103"/>
    </row>
    <row r="593" spans="4:8" ht="15.75" customHeight="1">
      <c r="D593" s="103"/>
      <c r="F593" s="103"/>
      <c r="H593" s="103"/>
    </row>
    <row r="594" spans="4:8" ht="15.75" customHeight="1">
      <c r="D594" s="103"/>
      <c r="F594" s="103"/>
      <c r="H594" s="103"/>
    </row>
    <row r="595" spans="4:8" ht="15.75" customHeight="1">
      <c r="D595" s="103"/>
      <c r="F595" s="103"/>
      <c r="H595" s="103"/>
    </row>
    <row r="596" spans="4:8" ht="15.75" customHeight="1">
      <c r="D596" s="103"/>
      <c r="F596" s="103"/>
      <c r="H596" s="103"/>
    </row>
    <row r="597" spans="4:8" ht="15.75" customHeight="1">
      <c r="D597" s="103"/>
      <c r="F597" s="103"/>
      <c r="H597" s="103"/>
    </row>
    <row r="598" spans="4:8" ht="15.75" customHeight="1">
      <c r="D598" s="103"/>
      <c r="F598" s="103"/>
      <c r="H598" s="103"/>
    </row>
    <row r="599" spans="4:8" ht="15.75" customHeight="1">
      <c r="D599" s="103"/>
      <c r="F599" s="103"/>
      <c r="H599" s="103"/>
    </row>
    <row r="600" spans="4:8" ht="15.75" customHeight="1">
      <c r="D600" s="103"/>
      <c r="F600" s="103"/>
      <c r="H600" s="103"/>
    </row>
    <row r="601" spans="4:8" ht="15.75" customHeight="1">
      <c r="D601" s="103"/>
      <c r="F601" s="103"/>
      <c r="H601" s="103"/>
    </row>
    <row r="602" spans="4:8" ht="15.75" customHeight="1">
      <c r="D602" s="103"/>
      <c r="F602" s="103"/>
      <c r="H602" s="103"/>
    </row>
    <row r="603" spans="4:8" ht="15.75" customHeight="1">
      <c r="D603" s="103"/>
      <c r="F603" s="103"/>
      <c r="H603" s="103"/>
    </row>
    <row r="604" spans="4:8" ht="15.75" customHeight="1">
      <c r="D604" s="103"/>
      <c r="F604" s="103"/>
      <c r="H604" s="103"/>
    </row>
    <row r="605" spans="4:8" ht="15.75" customHeight="1">
      <c r="D605" s="103"/>
      <c r="F605" s="103"/>
      <c r="H605" s="103"/>
    </row>
    <row r="606" spans="4:8" ht="15.75" customHeight="1">
      <c r="D606" s="103"/>
      <c r="F606" s="103"/>
      <c r="H606" s="103"/>
    </row>
    <row r="607" spans="4:8" ht="15.75" customHeight="1">
      <c r="D607" s="103"/>
      <c r="F607" s="103"/>
      <c r="H607" s="103"/>
    </row>
    <row r="608" spans="4:8" ht="15.75" customHeight="1">
      <c r="D608" s="103"/>
      <c r="F608" s="103"/>
      <c r="H608" s="103"/>
    </row>
    <row r="609" spans="4:8" ht="15.75" customHeight="1">
      <c r="D609" s="103"/>
      <c r="F609" s="103"/>
      <c r="H609" s="103"/>
    </row>
    <row r="610" spans="4:8" ht="15.75" customHeight="1">
      <c r="D610" s="103"/>
      <c r="F610" s="103"/>
      <c r="H610" s="103"/>
    </row>
    <row r="611" spans="4:8" ht="15.75" customHeight="1">
      <c r="D611" s="103"/>
      <c r="F611" s="103"/>
      <c r="H611" s="103"/>
    </row>
    <row r="612" spans="4:8" ht="15.75" customHeight="1">
      <c r="D612" s="103"/>
      <c r="F612" s="103"/>
      <c r="H612" s="103"/>
    </row>
    <row r="613" spans="4:8" ht="15.75" customHeight="1">
      <c r="D613" s="103"/>
      <c r="F613" s="103"/>
      <c r="H613" s="103"/>
    </row>
    <row r="614" spans="4:8" ht="15.75" customHeight="1">
      <c r="D614" s="103"/>
      <c r="F614" s="103"/>
      <c r="H614" s="103"/>
    </row>
    <row r="615" spans="4:8" ht="15.75" customHeight="1">
      <c r="D615" s="103"/>
      <c r="F615" s="103"/>
      <c r="H615" s="103"/>
    </row>
    <row r="616" spans="4:8" ht="15.75" customHeight="1">
      <c r="D616" s="103"/>
      <c r="F616" s="103"/>
      <c r="H616" s="103"/>
    </row>
    <row r="617" spans="4:8" ht="15.75" customHeight="1">
      <c r="D617" s="103"/>
      <c r="F617" s="103"/>
      <c r="H617" s="103"/>
    </row>
    <row r="618" spans="4:8" ht="15.75" customHeight="1">
      <c r="D618" s="103"/>
      <c r="F618" s="103"/>
      <c r="H618" s="103"/>
    </row>
    <row r="619" spans="4:8" ht="15.75" customHeight="1">
      <c r="D619" s="103"/>
      <c r="F619" s="103"/>
      <c r="H619" s="103"/>
    </row>
    <row r="620" spans="4:8" ht="15.75" customHeight="1">
      <c r="D620" s="103"/>
      <c r="F620" s="103"/>
      <c r="H620" s="103"/>
    </row>
    <row r="621" spans="4:8" ht="15.75" customHeight="1">
      <c r="D621" s="103"/>
      <c r="F621" s="103"/>
      <c r="H621" s="103"/>
    </row>
    <row r="622" spans="4:8" ht="15.75" customHeight="1">
      <c r="D622" s="103"/>
      <c r="F622" s="103"/>
      <c r="H622" s="103"/>
    </row>
    <row r="623" spans="4:8" ht="15.75" customHeight="1">
      <c r="D623" s="103"/>
      <c r="F623" s="103"/>
      <c r="H623" s="103"/>
    </row>
    <row r="624" spans="4:8" ht="15.75" customHeight="1">
      <c r="D624" s="103"/>
      <c r="F624" s="103"/>
      <c r="H624" s="103"/>
    </row>
    <row r="625" spans="4:8" ht="15.75" customHeight="1">
      <c r="D625" s="103"/>
      <c r="F625" s="103"/>
      <c r="H625" s="103"/>
    </row>
    <row r="626" spans="4:8" ht="15.75" customHeight="1">
      <c r="D626" s="103"/>
      <c r="F626" s="103"/>
      <c r="H626" s="103"/>
    </row>
    <row r="627" spans="4:8" ht="15.75" customHeight="1">
      <c r="D627" s="103"/>
      <c r="F627" s="103"/>
      <c r="H627" s="103"/>
    </row>
    <row r="628" spans="4:8" ht="15.75" customHeight="1">
      <c r="D628" s="103"/>
      <c r="F628" s="103"/>
      <c r="H628" s="103"/>
    </row>
    <row r="629" spans="4:8" ht="15.75" customHeight="1">
      <c r="D629" s="103"/>
      <c r="F629" s="103"/>
      <c r="H629" s="103"/>
    </row>
    <row r="630" spans="4:8" ht="15.75" customHeight="1">
      <c r="D630" s="103"/>
      <c r="F630" s="103"/>
      <c r="H630" s="103"/>
    </row>
    <row r="631" spans="4:8" ht="15.75" customHeight="1">
      <c r="D631" s="103"/>
      <c r="F631" s="103"/>
      <c r="H631" s="103"/>
    </row>
    <row r="632" spans="4:8" ht="15.75" customHeight="1">
      <c r="D632" s="103"/>
      <c r="F632" s="103"/>
      <c r="H632" s="103"/>
    </row>
    <row r="633" spans="4:8" ht="15.75" customHeight="1">
      <c r="D633" s="103"/>
      <c r="F633" s="103"/>
      <c r="H633" s="103"/>
    </row>
    <row r="634" spans="4:8" ht="15.75" customHeight="1">
      <c r="D634" s="103"/>
      <c r="F634" s="103"/>
      <c r="H634" s="103"/>
    </row>
    <row r="635" spans="4:8" ht="15.75" customHeight="1">
      <c r="D635" s="103"/>
      <c r="F635" s="103"/>
      <c r="H635" s="103"/>
    </row>
    <row r="636" spans="4:8" ht="15.75" customHeight="1">
      <c r="D636" s="103"/>
      <c r="F636" s="103"/>
      <c r="H636" s="103"/>
    </row>
    <row r="637" spans="4:8" ht="15.75" customHeight="1">
      <c r="D637" s="103"/>
      <c r="F637" s="103"/>
      <c r="H637" s="103"/>
    </row>
    <row r="638" spans="4:8" ht="15.75" customHeight="1">
      <c r="D638" s="103"/>
      <c r="F638" s="103"/>
      <c r="H638" s="103"/>
    </row>
    <row r="639" spans="4:8" ht="15.75" customHeight="1">
      <c r="D639" s="103"/>
      <c r="F639" s="103"/>
      <c r="H639" s="103"/>
    </row>
    <row r="640" spans="4:8" ht="15.75" customHeight="1">
      <c r="D640" s="103"/>
      <c r="F640" s="103"/>
      <c r="H640" s="103"/>
    </row>
    <row r="641" spans="4:8" ht="15.75" customHeight="1">
      <c r="D641" s="103"/>
      <c r="F641" s="103"/>
      <c r="H641" s="103"/>
    </row>
    <row r="642" spans="4:8" ht="15.75" customHeight="1">
      <c r="D642" s="103"/>
      <c r="F642" s="103"/>
      <c r="H642" s="103"/>
    </row>
    <row r="643" spans="4:8" ht="15.75" customHeight="1">
      <c r="D643" s="103"/>
      <c r="F643" s="103"/>
      <c r="H643" s="103"/>
    </row>
    <row r="644" spans="4:8" ht="15.75" customHeight="1">
      <c r="D644" s="103"/>
      <c r="F644" s="103"/>
      <c r="H644" s="103"/>
    </row>
    <row r="645" spans="4:8" ht="15.75" customHeight="1">
      <c r="D645" s="103"/>
      <c r="F645" s="103"/>
      <c r="H645" s="103"/>
    </row>
    <row r="646" spans="4:8" ht="15.75" customHeight="1">
      <c r="D646" s="103"/>
      <c r="F646" s="103"/>
      <c r="H646" s="103"/>
    </row>
    <row r="647" spans="4:8" ht="15.75" customHeight="1">
      <c r="D647" s="103"/>
      <c r="F647" s="103"/>
      <c r="H647" s="103"/>
    </row>
    <row r="648" spans="4:8" ht="15.75" customHeight="1">
      <c r="D648" s="103"/>
      <c r="F648" s="103"/>
      <c r="H648" s="103"/>
    </row>
    <row r="649" spans="4:8" ht="15.75" customHeight="1">
      <c r="D649" s="103"/>
      <c r="F649" s="103"/>
      <c r="H649" s="103"/>
    </row>
    <row r="650" spans="4:8" ht="15.75" customHeight="1">
      <c r="D650" s="103"/>
      <c r="F650" s="103"/>
      <c r="H650" s="103"/>
    </row>
    <row r="651" spans="4:8" ht="15.75" customHeight="1">
      <c r="D651" s="103"/>
      <c r="F651" s="103"/>
      <c r="H651" s="103"/>
    </row>
    <row r="652" spans="4:8" ht="15.75" customHeight="1">
      <c r="D652" s="103"/>
      <c r="F652" s="103"/>
      <c r="H652" s="103"/>
    </row>
    <row r="653" spans="4:8" ht="15.75" customHeight="1">
      <c r="D653" s="103"/>
      <c r="F653" s="103"/>
      <c r="H653" s="103"/>
    </row>
    <row r="654" spans="4:8" ht="15.75" customHeight="1">
      <c r="D654" s="103"/>
      <c r="F654" s="103"/>
      <c r="H654" s="103"/>
    </row>
    <row r="655" spans="4:8" ht="15.75" customHeight="1">
      <c r="D655" s="103"/>
      <c r="F655" s="103"/>
      <c r="H655" s="103"/>
    </row>
    <row r="656" spans="4:8" ht="15.75" customHeight="1">
      <c r="D656" s="103"/>
      <c r="F656" s="103"/>
      <c r="H656" s="103"/>
    </row>
    <row r="657" spans="4:8" ht="15.75" customHeight="1">
      <c r="D657" s="103"/>
      <c r="F657" s="103"/>
      <c r="H657" s="103"/>
    </row>
    <row r="658" spans="4:8" ht="15.75" customHeight="1">
      <c r="D658" s="103"/>
      <c r="F658" s="103"/>
      <c r="H658" s="103"/>
    </row>
    <row r="659" spans="4:8" ht="15.75" customHeight="1">
      <c r="D659" s="103"/>
      <c r="F659" s="103"/>
      <c r="H659" s="103"/>
    </row>
    <row r="660" spans="4:8" ht="15.75" customHeight="1">
      <c r="D660" s="103"/>
      <c r="F660" s="103"/>
      <c r="H660" s="103"/>
    </row>
    <row r="661" spans="4:8" ht="15.75" customHeight="1">
      <c r="D661" s="103"/>
      <c r="F661" s="103"/>
      <c r="H661" s="103"/>
    </row>
    <row r="662" spans="4:8" ht="15.75" customHeight="1">
      <c r="D662" s="103"/>
      <c r="F662" s="103"/>
      <c r="H662" s="103"/>
    </row>
    <row r="663" spans="4:8" ht="15.75" customHeight="1">
      <c r="D663" s="103"/>
      <c r="F663" s="103"/>
      <c r="H663" s="103"/>
    </row>
    <row r="664" spans="4:8" ht="15.75" customHeight="1">
      <c r="D664" s="103"/>
      <c r="F664" s="103"/>
      <c r="H664" s="103"/>
    </row>
    <row r="665" spans="4:8" ht="15.75" customHeight="1">
      <c r="D665" s="103"/>
      <c r="F665" s="103"/>
      <c r="H665" s="103"/>
    </row>
    <row r="666" spans="4:8" ht="15.75" customHeight="1">
      <c r="D666" s="103"/>
      <c r="F666" s="103"/>
      <c r="H666" s="103"/>
    </row>
    <row r="667" spans="4:8" ht="15.75" customHeight="1">
      <c r="D667" s="103"/>
      <c r="F667" s="103"/>
      <c r="H667" s="103"/>
    </row>
    <row r="668" spans="4:8" ht="15.75" customHeight="1">
      <c r="D668" s="103"/>
      <c r="F668" s="103"/>
      <c r="H668" s="103"/>
    </row>
    <row r="669" spans="4:8" ht="15.75" customHeight="1">
      <c r="D669" s="103"/>
      <c r="F669" s="103"/>
      <c r="H669" s="103"/>
    </row>
    <row r="670" spans="4:8" ht="15.75" customHeight="1">
      <c r="D670" s="103"/>
      <c r="F670" s="103"/>
      <c r="H670" s="103"/>
    </row>
    <row r="671" spans="4:8" ht="15.75" customHeight="1">
      <c r="D671" s="103"/>
      <c r="F671" s="103"/>
      <c r="H671" s="103"/>
    </row>
    <row r="672" spans="4:8" ht="15.75" customHeight="1">
      <c r="D672" s="103"/>
      <c r="F672" s="103"/>
      <c r="H672" s="103"/>
    </row>
    <row r="673" spans="4:8" ht="15.75" customHeight="1">
      <c r="D673" s="103"/>
      <c r="F673" s="103"/>
      <c r="H673" s="103"/>
    </row>
    <row r="674" spans="4:8" ht="15.75" customHeight="1">
      <c r="D674" s="103"/>
      <c r="F674" s="103"/>
      <c r="H674" s="103"/>
    </row>
    <row r="675" spans="4:8" ht="15.75" customHeight="1">
      <c r="D675" s="103"/>
      <c r="F675" s="103"/>
      <c r="H675" s="103"/>
    </row>
    <row r="676" spans="4:8" ht="15.75" customHeight="1">
      <c r="D676" s="103"/>
      <c r="F676" s="103"/>
      <c r="H676" s="103"/>
    </row>
    <row r="677" spans="4:8" ht="15.75" customHeight="1">
      <c r="D677" s="103"/>
      <c r="F677" s="103"/>
      <c r="H677" s="103"/>
    </row>
    <row r="678" spans="4:8" ht="15.75" customHeight="1">
      <c r="D678" s="103"/>
      <c r="F678" s="103"/>
      <c r="H678" s="103"/>
    </row>
    <row r="679" spans="4:8" ht="15.75" customHeight="1">
      <c r="D679" s="103"/>
      <c r="F679" s="103"/>
      <c r="H679" s="103"/>
    </row>
    <row r="680" spans="4:8" ht="15.75" customHeight="1">
      <c r="D680" s="103"/>
      <c r="F680" s="103"/>
      <c r="H680" s="103"/>
    </row>
    <row r="681" spans="4:8" ht="15.75" customHeight="1">
      <c r="D681" s="103"/>
      <c r="F681" s="103"/>
      <c r="H681" s="103"/>
    </row>
    <row r="682" spans="4:8" ht="15.75" customHeight="1">
      <c r="D682" s="103"/>
      <c r="F682" s="103"/>
      <c r="H682" s="103"/>
    </row>
    <row r="683" spans="4:8" ht="15.75" customHeight="1">
      <c r="D683" s="103"/>
      <c r="F683" s="103"/>
      <c r="H683" s="103"/>
    </row>
    <row r="684" spans="4:8" ht="15.75" customHeight="1">
      <c r="D684" s="103"/>
      <c r="F684" s="103"/>
      <c r="H684" s="103"/>
    </row>
    <row r="685" spans="4:8" ht="15.75" customHeight="1">
      <c r="D685" s="103"/>
      <c r="F685" s="103"/>
      <c r="H685" s="103"/>
    </row>
    <row r="686" spans="4:8" ht="15.75" customHeight="1">
      <c r="D686" s="103"/>
      <c r="F686" s="103"/>
      <c r="H686" s="103"/>
    </row>
    <row r="687" spans="4:8" ht="15.75" customHeight="1">
      <c r="D687" s="103"/>
      <c r="F687" s="103"/>
      <c r="H687" s="103"/>
    </row>
    <row r="688" spans="4:8" ht="15.75" customHeight="1">
      <c r="D688" s="103"/>
      <c r="F688" s="103"/>
      <c r="H688" s="103"/>
    </row>
    <row r="689" spans="4:8" ht="15.75" customHeight="1">
      <c r="D689" s="103"/>
      <c r="F689" s="103"/>
      <c r="H689" s="103"/>
    </row>
    <row r="690" spans="4:8" ht="15.75" customHeight="1">
      <c r="D690" s="103"/>
      <c r="F690" s="103"/>
      <c r="H690" s="103"/>
    </row>
    <row r="691" spans="4:8" ht="15.75" customHeight="1">
      <c r="D691" s="103"/>
      <c r="F691" s="103"/>
      <c r="H691" s="103"/>
    </row>
    <row r="692" spans="4:8" ht="15.75" customHeight="1">
      <c r="D692" s="103"/>
      <c r="F692" s="103"/>
      <c r="H692" s="103"/>
    </row>
    <row r="693" spans="4:8" ht="15.75" customHeight="1">
      <c r="D693" s="103"/>
      <c r="F693" s="103"/>
      <c r="H693" s="103"/>
    </row>
    <row r="694" spans="4:8" ht="15.75" customHeight="1">
      <c r="D694" s="103"/>
      <c r="F694" s="103"/>
      <c r="H694" s="103"/>
    </row>
    <row r="695" spans="4:8" ht="15.75" customHeight="1">
      <c r="D695" s="103"/>
      <c r="F695" s="103"/>
      <c r="H695" s="103"/>
    </row>
    <row r="696" spans="4:8" ht="15.75" customHeight="1">
      <c r="D696" s="103"/>
      <c r="F696" s="103"/>
      <c r="H696" s="103"/>
    </row>
    <row r="697" spans="4:8" ht="15.75" customHeight="1">
      <c r="D697" s="103"/>
      <c r="F697" s="103"/>
      <c r="H697" s="103"/>
    </row>
    <row r="698" spans="4:8" ht="15.75" customHeight="1">
      <c r="D698" s="103"/>
      <c r="F698" s="103"/>
      <c r="H698" s="103"/>
    </row>
    <row r="699" spans="4:8" ht="15.75" customHeight="1">
      <c r="D699" s="103"/>
      <c r="F699" s="103"/>
      <c r="H699" s="103"/>
    </row>
    <row r="700" spans="4:8" ht="15.75" customHeight="1">
      <c r="D700" s="103"/>
      <c r="F700" s="103"/>
      <c r="H700" s="103"/>
    </row>
    <row r="701" spans="4:8" ht="15.75" customHeight="1">
      <c r="D701" s="103"/>
      <c r="F701" s="103"/>
      <c r="H701" s="103"/>
    </row>
    <row r="702" spans="4:8" ht="15.75" customHeight="1">
      <c r="D702" s="103"/>
      <c r="F702" s="103"/>
      <c r="H702" s="103"/>
    </row>
    <row r="703" spans="4:8" ht="15.75" customHeight="1">
      <c r="D703" s="103"/>
      <c r="F703" s="103"/>
      <c r="H703" s="103"/>
    </row>
    <row r="704" spans="4:8" ht="15.75" customHeight="1">
      <c r="D704" s="103"/>
      <c r="F704" s="103"/>
      <c r="H704" s="103"/>
    </row>
    <row r="705" spans="4:8" ht="15.75" customHeight="1">
      <c r="D705" s="103"/>
      <c r="F705" s="103"/>
      <c r="H705" s="103"/>
    </row>
    <row r="706" spans="4:8" ht="15.75" customHeight="1">
      <c r="D706" s="103"/>
      <c r="F706" s="103"/>
      <c r="H706" s="103"/>
    </row>
    <row r="707" spans="4:8" ht="15.75" customHeight="1">
      <c r="D707" s="103"/>
      <c r="F707" s="103"/>
      <c r="H707" s="103"/>
    </row>
    <row r="708" spans="4:8" ht="15.75" customHeight="1">
      <c r="D708" s="103"/>
      <c r="F708" s="103"/>
      <c r="H708" s="103"/>
    </row>
    <row r="709" spans="4:8" ht="15.75" customHeight="1">
      <c r="D709" s="103"/>
      <c r="F709" s="103"/>
      <c r="H709" s="103"/>
    </row>
    <row r="710" spans="4:8" ht="15.75" customHeight="1">
      <c r="D710" s="103"/>
      <c r="F710" s="103"/>
      <c r="H710" s="103"/>
    </row>
    <row r="711" spans="4:8" ht="15.75" customHeight="1">
      <c r="D711" s="103"/>
      <c r="F711" s="103"/>
      <c r="H711" s="103"/>
    </row>
    <row r="712" spans="4:8" ht="15.75" customHeight="1">
      <c r="D712" s="103"/>
      <c r="F712" s="103"/>
      <c r="H712" s="103"/>
    </row>
    <row r="713" spans="4:8" ht="15.75" customHeight="1">
      <c r="D713" s="103"/>
      <c r="F713" s="103"/>
      <c r="H713" s="103"/>
    </row>
    <row r="714" spans="4:8" ht="15.75" customHeight="1">
      <c r="D714" s="103"/>
      <c r="F714" s="103"/>
      <c r="H714" s="103"/>
    </row>
    <row r="715" spans="4:8" ht="15.75" customHeight="1">
      <c r="D715" s="103"/>
      <c r="F715" s="103"/>
      <c r="H715" s="103"/>
    </row>
    <row r="716" spans="4:8" ht="15.75" customHeight="1">
      <c r="D716" s="103"/>
      <c r="F716" s="103"/>
      <c r="H716" s="103"/>
    </row>
    <row r="717" spans="4:8" ht="15.75" customHeight="1">
      <c r="D717" s="103"/>
      <c r="F717" s="103"/>
      <c r="H717" s="103"/>
    </row>
    <row r="718" spans="4:8" ht="15.75" customHeight="1">
      <c r="D718" s="103"/>
      <c r="F718" s="103"/>
      <c r="H718" s="103"/>
    </row>
    <row r="719" spans="4:8" ht="15.75" customHeight="1">
      <c r="D719" s="103"/>
      <c r="F719" s="103"/>
      <c r="H719" s="103"/>
    </row>
    <row r="720" spans="4:8" ht="15.75" customHeight="1">
      <c r="D720" s="103"/>
      <c r="F720" s="103"/>
      <c r="H720" s="103"/>
    </row>
    <row r="721" spans="4:8" ht="15.75" customHeight="1">
      <c r="D721" s="103"/>
      <c r="F721" s="103"/>
      <c r="H721" s="103"/>
    </row>
    <row r="722" spans="4:8" ht="15.75" customHeight="1">
      <c r="D722" s="103"/>
      <c r="F722" s="103"/>
      <c r="H722" s="103"/>
    </row>
    <row r="723" spans="4:8" ht="15.75" customHeight="1">
      <c r="D723" s="103"/>
      <c r="F723" s="103"/>
      <c r="H723" s="103"/>
    </row>
    <row r="724" spans="4:8" ht="15.75" customHeight="1">
      <c r="D724" s="103"/>
      <c r="F724" s="103"/>
      <c r="H724" s="103"/>
    </row>
    <row r="725" spans="4:8" ht="15.75" customHeight="1">
      <c r="D725" s="103"/>
      <c r="F725" s="103"/>
      <c r="H725" s="103"/>
    </row>
    <row r="726" spans="4:8" ht="15.75" customHeight="1">
      <c r="D726" s="103"/>
      <c r="F726" s="103"/>
      <c r="H726" s="103"/>
    </row>
    <row r="727" spans="4:8" ht="15.75" customHeight="1">
      <c r="D727" s="103"/>
      <c r="F727" s="103"/>
      <c r="H727" s="103"/>
    </row>
    <row r="728" spans="4:8" ht="15.75" customHeight="1">
      <c r="D728" s="103"/>
      <c r="F728" s="103"/>
      <c r="H728" s="103"/>
    </row>
    <row r="729" spans="4:8" ht="15.75" customHeight="1">
      <c r="D729" s="103"/>
      <c r="F729" s="103"/>
      <c r="H729" s="103"/>
    </row>
    <row r="730" spans="4:8" ht="15.75" customHeight="1">
      <c r="D730" s="103"/>
      <c r="F730" s="103"/>
      <c r="H730" s="103"/>
    </row>
    <row r="731" spans="4:8" ht="15.75" customHeight="1">
      <c r="D731" s="103"/>
      <c r="F731" s="103"/>
      <c r="H731" s="103"/>
    </row>
    <row r="732" spans="4:8" ht="15.75" customHeight="1">
      <c r="D732" s="103"/>
      <c r="F732" s="103"/>
      <c r="H732" s="103"/>
    </row>
    <row r="733" spans="4:8" ht="15.75" customHeight="1">
      <c r="D733" s="103"/>
      <c r="F733" s="103"/>
      <c r="H733" s="103"/>
    </row>
    <row r="734" spans="4:8" ht="15.75" customHeight="1">
      <c r="D734" s="103"/>
      <c r="F734" s="103"/>
      <c r="H734" s="103"/>
    </row>
    <row r="735" spans="4:8" ht="15.75" customHeight="1">
      <c r="D735" s="103"/>
      <c r="F735" s="103"/>
      <c r="H735" s="103"/>
    </row>
    <row r="736" spans="4:8" ht="15.75" customHeight="1">
      <c r="D736" s="103"/>
      <c r="F736" s="103"/>
      <c r="H736" s="103"/>
    </row>
    <row r="737" spans="4:8" ht="15.75" customHeight="1">
      <c r="D737" s="103"/>
      <c r="F737" s="103"/>
      <c r="H737" s="103"/>
    </row>
    <row r="738" spans="4:8" ht="15.75" customHeight="1">
      <c r="D738" s="103"/>
      <c r="F738" s="103"/>
      <c r="H738" s="103"/>
    </row>
    <row r="739" spans="4:8" ht="15.75" customHeight="1">
      <c r="D739" s="103"/>
      <c r="F739" s="103"/>
      <c r="H739" s="103"/>
    </row>
    <row r="740" spans="4:8" ht="15.75" customHeight="1">
      <c r="D740" s="103"/>
      <c r="F740" s="103"/>
      <c r="H740" s="103"/>
    </row>
    <row r="741" spans="4:8" ht="15.75" customHeight="1">
      <c r="D741" s="103"/>
      <c r="F741" s="103"/>
      <c r="H741" s="103"/>
    </row>
    <row r="742" spans="4:8" ht="15.75" customHeight="1">
      <c r="D742" s="103"/>
      <c r="F742" s="103"/>
      <c r="H742" s="103"/>
    </row>
    <row r="743" spans="4:8" ht="15.75" customHeight="1">
      <c r="D743" s="103"/>
      <c r="F743" s="103"/>
      <c r="H743" s="103"/>
    </row>
    <row r="744" spans="4:8" ht="15.75" customHeight="1">
      <c r="D744" s="103"/>
      <c r="F744" s="103"/>
      <c r="H744" s="103"/>
    </row>
    <row r="745" spans="4:8" ht="15.75" customHeight="1">
      <c r="D745" s="103"/>
      <c r="F745" s="103"/>
      <c r="H745" s="103"/>
    </row>
    <row r="746" spans="4:8" ht="15.75" customHeight="1">
      <c r="D746" s="103"/>
      <c r="F746" s="103"/>
      <c r="H746" s="103"/>
    </row>
    <row r="747" spans="4:8" ht="15.75" customHeight="1">
      <c r="D747" s="103"/>
      <c r="F747" s="103"/>
      <c r="H747" s="103"/>
    </row>
    <row r="748" spans="4:8" ht="15.75" customHeight="1">
      <c r="D748" s="103"/>
      <c r="F748" s="103"/>
      <c r="H748" s="103"/>
    </row>
    <row r="749" spans="4:8" ht="15.75" customHeight="1">
      <c r="D749" s="103"/>
      <c r="F749" s="103"/>
      <c r="H749" s="103"/>
    </row>
    <row r="750" spans="4:8" ht="15.75" customHeight="1">
      <c r="D750" s="103"/>
      <c r="F750" s="103"/>
      <c r="H750" s="103"/>
    </row>
    <row r="751" spans="4:8" ht="15.75" customHeight="1">
      <c r="D751" s="103"/>
      <c r="F751" s="103"/>
      <c r="H751" s="103"/>
    </row>
    <row r="752" spans="4:8" ht="15.75" customHeight="1">
      <c r="D752" s="103"/>
      <c r="F752" s="103"/>
      <c r="H752" s="103"/>
    </row>
    <row r="753" spans="4:8" ht="15.75" customHeight="1">
      <c r="D753" s="103"/>
      <c r="F753" s="103"/>
      <c r="H753" s="103"/>
    </row>
    <row r="754" spans="4:8" ht="15.75" customHeight="1">
      <c r="D754" s="103"/>
      <c r="F754" s="103"/>
      <c r="H754" s="103"/>
    </row>
    <row r="755" spans="4:8" ht="15.75" customHeight="1">
      <c r="D755" s="103"/>
      <c r="F755" s="103"/>
      <c r="H755" s="103"/>
    </row>
    <row r="756" spans="4:8" ht="15.75" customHeight="1">
      <c r="D756" s="103"/>
      <c r="F756" s="103"/>
      <c r="H756" s="103"/>
    </row>
    <row r="757" spans="4:8" ht="15.75" customHeight="1">
      <c r="D757" s="103"/>
      <c r="F757" s="103"/>
      <c r="H757" s="103"/>
    </row>
    <row r="758" spans="4:8" ht="15.75" customHeight="1">
      <c r="D758" s="103"/>
      <c r="F758" s="103"/>
      <c r="H758" s="103"/>
    </row>
    <row r="759" spans="4:8" ht="15.75" customHeight="1">
      <c r="D759" s="103"/>
      <c r="F759" s="103"/>
      <c r="H759" s="103"/>
    </row>
    <row r="760" spans="4:8" ht="15.75" customHeight="1">
      <c r="D760" s="103"/>
      <c r="F760" s="103"/>
      <c r="H760" s="103"/>
    </row>
    <row r="761" spans="4:8" ht="15.75" customHeight="1">
      <c r="D761" s="103"/>
      <c r="F761" s="103"/>
      <c r="H761" s="103"/>
    </row>
    <row r="762" spans="4:8" ht="15.75" customHeight="1">
      <c r="D762" s="103"/>
      <c r="F762" s="103"/>
      <c r="H762" s="103"/>
    </row>
    <row r="763" spans="4:8" ht="15.75" customHeight="1">
      <c r="D763" s="103"/>
      <c r="F763" s="103"/>
      <c r="H763" s="103"/>
    </row>
    <row r="764" spans="4:8" ht="15.75" customHeight="1">
      <c r="D764" s="103"/>
      <c r="F764" s="103"/>
      <c r="H764" s="103"/>
    </row>
    <row r="765" spans="4:8" ht="15.75" customHeight="1">
      <c r="D765" s="103"/>
      <c r="F765" s="103"/>
      <c r="H765" s="103"/>
    </row>
    <row r="766" spans="4:8" ht="15.75" customHeight="1">
      <c r="D766" s="103"/>
      <c r="F766" s="103"/>
      <c r="H766" s="103"/>
    </row>
    <row r="767" spans="4:8" ht="15.75" customHeight="1">
      <c r="D767" s="103"/>
      <c r="F767" s="103"/>
      <c r="H767" s="103"/>
    </row>
    <row r="768" spans="4:8" ht="15.75" customHeight="1">
      <c r="D768" s="103"/>
      <c r="F768" s="103"/>
      <c r="H768" s="103"/>
    </row>
    <row r="769" spans="4:8" ht="15.75" customHeight="1">
      <c r="D769" s="103"/>
      <c r="F769" s="103"/>
      <c r="H769" s="103"/>
    </row>
    <row r="770" spans="4:8" ht="15.75" customHeight="1">
      <c r="D770" s="103"/>
      <c r="F770" s="103"/>
      <c r="H770" s="103"/>
    </row>
    <row r="771" spans="4:8" ht="15.75" customHeight="1">
      <c r="D771" s="103"/>
      <c r="F771" s="103"/>
      <c r="H771" s="103"/>
    </row>
    <row r="772" spans="4:8" ht="15.75" customHeight="1">
      <c r="D772" s="103"/>
      <c r="F772" s="103"/>
      <c r="H772" s="103"/>
    </row>
    <row r="773" spans="4:8" ht="15.75" customHeight="1">
      <c r="D773" s="103"/>
      <c r="F773" s="103"/>
      <c r="H773" s="103"/>
    </row>
    <row r="774" spans="4:8" ht="15.75" customHeight="1">
      <c r="D774" s="103"/>
      <c r="F774" s="103"/>
      <c r="H774" s="103"/>
    </row>
    <row r="775" spans="4:8" ht="15.75" customHeight="1">
      <c r="D775" s="103"/>
      <c r="F775" s="103"/>
      <c r="H775" s="103"/>
    </row>
    <row r="776" spans="4:8" ht="15.75" customHeight="1">
      <c r="D776" s="103"/>
      <c r="F776" s="103"/>
      <c r="H776" s="103"/>
    </row>
    <row r="777" spans="4:8" ht="15.75" customHeight="1">
      <c r="D777" s="103"/>
      <c r="F777" s="103"/>
      <c r="H777" s="103"/>
    </row>
    <row r="778" spans="4:8" ht="15.75" customHeight="1">
      <c r="D778" s="103"/>
      <c r="F778" s="103"/>
      <c r="H778" s="103"/>
    </row>
    <row r="779" spans="4:8" ht="15.75" customHeight="1">
      <c r="D779" s="103"/>
      <c r="F779" s="103"/>
      <c r="H779" s="103"/>
    </row>
    <row r="780" spans="4:8" ht="15.75" customHeight="1">
      <c r="D780" s="103"/>
      <c r="F780" s="103"/>
      <c r="H780" s="103"/>
    </row>
    <row r="781" spans="4:8" ht="15.75" customHeight="1">
      <c r="D781" s="103"/>
      <c r="F781" s="103"/>
      <c r="H781" s="103"/>
    </row>
    <row r="782" spans="4:8" ht="15.75" customHeight="1">
      <c r="D782" s="103"/>
      <c r="F782" s="103"/>
      <c r="H782" s="103"/>
    </row>
    <row r="783" spans="4:8" ht="15.75" customHeight="1">
      <c r="D783" s="103"/>
      <c r="F783" s="103"/>
      <c r="H783" s="103"/>
    </row>
    <row r="784" spans="4:8" ht="15.75" customHeight="1">
      <c r="D784" s="103"/>
      <c r="F784" s="103"/>
      <c r="H784" s="103"/>
    </row>
    <row r="785" spans="4:8" ht="15.75" customHeight="1">
      <c r="D785" s="103"/>
      <c r="F785" s="103"/>
      <c r="H785" s="103"/>
    </row>
    <row r="786" spans="4:8" ht="15.75" customHeight="1">
      <c r="D786" s="103"/>
      <c r="F786" s="103"/>
      <c r="H786" s="103"/>
    </row>
    <row r="787" spans="4:8" ht="15.75" customHeight="1">
      <c r="D787" s="103"/>
      <c r="F787" s="103"/>
      <c r="H787" s="103"/>
    </row>
    <row r="788" spans="4:8" ht="15.75" customHeight="1">
      <c r="D788" s="103"/>
      <c r="F788" s="103"/>
      <c r="H788" s="103"/>
    </row>
    <row r="789" spans="4:8" ht="15.75" customHeight="1">
      <c r="D789" s="103"/>
      <c r="F789" s="103"/>
      <c r="H789" s="103"/>
    </row>
    <row r="790" spans="4:8" ht="15.75" customHeight="1">
      <c r="D790" s="103"/>
      <c r="F790" s="103"/>
      <c r="H790" s="103"/>
    </row>
    <row r="791" spans="4:8" ht="15.75" customHeight="1">
      <c r="D791" s="103"/>
      <c r="F791" s="103"/>
      <c r="H791" s="103"/>
    </row>
    <row r="792" spans="4:8" ht="15.75" customHeight="1">
      <c r="D792" s="103"/>
      <c r="F792" s="103"/>
      <c r="H792" s="103"/>
    </row>
    <row r="793" spans="4:8" ht="15.75" customHeight="1">
      <c r="D793" s="103"/>
      <c r="F793" s="103"/>
      <c r="H793" s="103"/>
    </row>
    <row r="794" spans="4:8" ht="15.75" customHeight="1">
      <c r="D794" s="103"/>
      <c r="F794" s="103"/>
      <c r="H794" s="103"/>
    </row>
    <row r="795" spans="4:8" ht="15.75" customHeight="1">
      <c r="D795" s="103"/>
      <c r="F795" s="103"/>
      <c r="H795" s="103"/>
    </row>
    <row r="796" spans="4:8" ht="15.75" customHeight="1">
      <c r="D796" s="103"/>
      <c r="F796" s="103"/>
      <c r="H796" s="103"/>
    </row>
    <row r="797" spans="4:8" ht="15.75" customHeight="1">
      <c r="D797" s="103"/>
      <c r="F797" s="103"/>
      <c r="H797" s="103"/>
    </row>
    <row r="798" spans="4:8" ht="15.75" customHeight="1">
      <c r="D798" s="103"/>
      <c r="F798" s="103"/>
      <c r="H798" s="103"/>
    </row>
    <row r="799" spans="4:8" ht="15.75" customHeight="1">
      <c r="D799" s="103"/>
      <c r="F799" s="103"/>
      <c r="H799" s="103"/>
    </row>
    <row r="800" spans="4:8" ht="15.75" customHeight="1">
      <c r="D800" s="103"/>
      <c r="F800" s="103"/>
      <c r="H800" s="103"/>
    </row>
    <row r="801" spans="4:8" ht="15.75" customHeight="1">
      <c r="D801" s="103"/>
      <c r="F801" s="103"/>
      <c r="H801" s="103"/>
    </row>
    <row r="802" spans="4:8" ht="15.75" customHeight="1">
      <c r="D802" s="103"/>
      <c r="F802" s="103"/>
      <c r="H802" s="103"/>
    </row>
    <row r="803" spans="4:8" ht="15.75" customHeight="1">
      <c r="D803" s="103"/>
      <c r="F803" s="103"/>
      <c r="H803" s="103"/>
    </row>
    <row r="804" spans="4:8" ht="15.75" customHeight="1">
      <c r="D804" s="103"/>
      <c r="F804" s="103"/>
      <c r="H804" s="103"/>
    </row>
    <row r="805" spans="4:8" ht="15.75" customHeight="1">
      <c r="D805" s="103"/>
      <c r="F805" s="103"/>
      <c r="H805" s="103"/>
    </row>
    <row r="806" spans="4:8" ht="15.75" customHeight="1">
      <c r="D806" s="103"/>
      <c r="F806" s="103"/>
      <c r="H806" s="103"/>
    </row>
    <row r="807" spans="4:8" ht="15.75" customHeight="1">
      <c r="D807" s="103"/>
      <c r="F807" s="103"/>
      <c r="H807" s="103"/>
    </row>
    <row r="808" spans="4:8" ht="15.75" customHeight="1">
      <c r="D808" s="103"/>
      <c r="F808" s="103"/>
      <c r="H808" s="103"/>
    </row>
    <row r="809" spans="4:8" ht="15.75" customHeight="1">
      <c r="D809" s="103"/>
      <c r="F809" s="103"/>
      <c r="H809" s="103"/>
    </row>
    <row r="810" spans="4:8" ht="15.75" customHeight="1">
      <c r="D810" s="103"/>
      <c r="F810" s="103"/>
      <c r="H810" s="103"/>
    </row>
    <row r="811" spans="4:8" ht="15.75" customHeight="1">
      <c r="D811" s="103"/>
      <c r="F811" s="103"/>
      <c r="H811" s="103"/>
    </row>
    <row r="812" spans="4:8" ht="15.75" customHeight="1">
      <c r="D812" s="103"/>
      <c r="F812" s="103"/>
      <c r="H812" s="103"/>
    </row>
    <row r="813" spans="4:8" ht="15.75" customHeight="1">
      <c r="D813" s="103"/>
      <c r="F813" s="103"/>
      <c r="H813" s="103"/>
    </row>
    <row r="814" spans="4:8" ht="15.75" customHeight="1">
      <c r="D814" s="103"/>
      <c r="F814" s="103"/>
      <c r="H814" s="103"/>
    </row>
    <row r="815" spans="4:8" ht="15.75" customHeight="1">
      <c r="D815" s="103"/>
      <c r="F815" s="103"/>
      <c r="H815" s="103"/>
    </row>
    <row r="816" spans="4:8" ht="15.75" customHeight="1">
      <c r="D816" s="103"/>
      <c r="F816" s="103"/>
      <c r="H816" s="103"/>
    </row>
    <row r="817" spans="4:8" ht="15.75" customHeight="1">
      <c r="D817" s="103"/>
      <c r="F817" s="103"/>
      <c r="H817" s="103"/>
    </row>
    <row r="818" spans="4:8" ht="15.75" customHeight="1">
      <c r="D818" s="103"/>
      <c r="F818" s="103"/>
      <c r="H818" s="103"/>
    </row>
    <row r="819" spans="4:8" ht="15.75" customHeight="1">
      <c r="D819" s="103"/>
      <c r="F819" s="103"/>
      <c r="H819" s="103"/>
    </row>
    <row r="820" spans="4:8" ht="15.75" customHeight="1">
      <c r="D820" s="103"/>
      <c r="F820" s="103"/>
      <c r="H820" s="103"/>
    </row>
    <row r="821" spans="4:8" ht="15.75" customHeight="1">
      <c r="D821" s="103"/>
      <c r="F821" s="103"/>
      <c r="H821" s="103"/>
    </row>
    <row r="822" spans="4:8" ht="15.75" customHeight="1">
      <c r="D822" s="103"/>
      <c r="F822" s="103"/>
      <c r="H822" s="103"/>
    </row>
    <row r="823" spans="4:8" ht="15.75" customHeight="1">
      <c r="D823" s="103"/>
      <c r="F823" s="103"/>
      <c r="H823" s="103"/>
    </row>
    <row r="824" spans="4:8" ht="15.75" customHeight="1">
      <c r="D824" s="103"/>
      <c r="F824" s="103"/>
      <c r="H824" s="103"/>
    </row>
    <row r="825" spans="4:8" ht="15.75" customHeight="1">
      <c r="D825" s="103"/>
      <c r="F825" s="103"/>
      <c r="H825" s="103"/>
    </row>
    <row r="826" spans="4:8" ht="15.75" customHeight="1">
      <c r="D826" s="103"/>
      <c r="F826" s="103"/>
      <c r="H826" s="103"/>
    </row>
    <row r="827" spans="4:8" ht="15.75" customHeight="1">
      <c r="D827" s="103"/>
      <c r="F827" s="103"/>
      <c r="H827" s="103"/>
    </row>
    <row r="828" spans="4:8" ht="15.75" customHeight="1">
      <c r="D828" s="103"/>
      <c r="F828" s="103"/>
      <c r="H828" s="103"/>
    </row>
    <row r="829" spans="4:8" ht="15.75" customHeight="1">
      <c r="D829" s="103"/>
      <c r="F829" s="103"/>
      <c r="H829" s="103"/>
    </row>
    <row r="830" spans="4:8" ht="15.75" customHeight="1">
      <c r="D830" s="103"/>
      <c r="F830" s="103"/>
      <c r="H830" s="103"/>
    </row>
    <row r="831" spans="4:8" ht="15.75" customHeight="1">
      <c r="D831" s="103"/>
      <c r="F831" s="103"/>
      <c r="H831" s="103"/>
    </row>
    <row r="832" spans="4:8" ht="15.75" customHeight="1">
      <c r="D832" s="103"/>
      <c r="F832" s="103"/>
      <c r="H832" s="103"/>
    </row>
    <row r="833" spans="4:8" ht="15.75" customHeight="1">
      <c r="D833" s="103"/>
      <c r="F833" s="103"/>
      <c r="H833" s="103"/>
    </row>
    <row r="834" spans="4:8" ht="15.75" customHeight="1">
      <c r="D834" s="103"/>
      <c r="F834" s="103"/>
      <c r="H834" s="103"/>
    </row>
    <row r="835" spans="4:8" ht="15.75" customHeight="1">
      <c r="D835" s="103"/>
      <c r="F835" s="103"/>
      <c r="H835" s="103"/>
    </row>
    <row r="836" spans="4:8" ht="15.75" customHeight="1">
      <c r="D836" s="103"/>
      <c r="F836" s="103"/>
      <c r="H836" s="103"/>
    </row>
    <row r="837" spans="4:8" ht="15.75" customHeight="1">
      <c r="D837" s="103"/>
      <c r="F837" s="103"/>
      <c r="H837" s="103"/>
    </row>
    <row r="838" spans="4:8" ht="15.75" customHeight="1">
      <c r="D838" s="103"/>
      <c r="F838" s="103"/>
      <c r="H838" s="103"/>
    </row>
    <row r="839" spans="4:8" ht="15.75" customHeight="1">
      <c r="D839" s="103"/>
      <c r="F839" s="103"/>
      <c r="H839" s="103"/>
    </row>
    <row r="840" spans="4:8" ht="15.75" customHeight="1">
      <c r="D840" s="103"/>
      <c r="F840" s="103"/>
      <c r="H840" s="103"/>
    </row>
    <row r="841" spans="4:8" ht="15.75" customHeight="1">
      <c r="D841" s="103"/>
      <c r="F841" s="103"/>
      <c r="H841" s="103"/>
    </row>
    <row r="842" spans="4:8" ht="15.75" customHeight="1">
      <c r="D842" s="103"/>
      <c r="F842" s="103"/>
      <c r="H842" s="103"/>
    </row>
    <row r="843" spans="4:8" ht="15.75" customHeight="1">
      <c r="D843" s="103"/>
      <c r="F843" s="103"/>
      <c r="H843" s="103"/>
    </row>
    <row r="844" spans="4:8" ht="15.75" customHeight="1">
      <c r="D844" s="103"/>
      <c r="F844" s="103"/>
      <c r="H844" s="103"/>
    </row>
    <row r="845" spans="4:8" ht="15.75" customHeight="1">
      <c r="D845" s="103"/>
      <c r="F845" s="103"/>
      <c r="H845" s="103"/>
    </row>
    <row r="846" spans="4:8" ht="15.75" customHeight="1">
      <c r="D846" s="103"/>
      <c r="F846" s="103"/>
      <c r="H846" s="103"/>
    </row>
    <row r="847" spans="4:8" ht="15.75" customHeight="1">
      <c r="D847" s="103"/>
      <c r="F847" s="103"/>
      <c r="H847" s="103"/>
    </row>
    <row r="848" spans="4:8" ht="15.75" customHeight="1">
      <c r="D848" s="103"/>
      <c r="F848" s="103"/>
      <c r="H848" s="103"/>
    </row>
    <row r="849" spans="4:8" ht="15.75" customHeight="1">
      <c r="D849" s="103"/>
      <c r="F849" s="103"/>
      <c r="H849" s="103"/>
    </row>
    <row r="850" spans="4:8" ht="15.75" customHeight="1">
      <c r="D850" s="103"/>
      <c r="F850" s="103"/>
      <c r="H850" s="103"/>
    </row>
    <row r="851" spans="4:8" ht="15.75" customHeight="1">
      <c r="D851" s="103"/>
      <c r="F851" s="103"/>
      <c r="H851" s="103"/>
    </row>
    <row r="852" spans="4:8" ht="15.75" customHeight="1">
      <c r="D852" s="103"/>
      <c r="F852" s="103"/>
      <c r="H852" s="103"/>
    </row>
    <row r="853" spans="4:8" ht="15.75" customHeight="1">
      <c r="D853" s="103"/>
      <c r="F853" s="103"/>
      <c r="H853" s="103"/>
    </row>
    <row r="854" spans="4:8" ht="15.75" customHeight="1">
      <c r="D854" s="103"/>
      <c r="F854" s="103"/>
      <c r="H854" s="103"/>
    </row>
    <row r="855" spans="4:8" ht="15.75" customHeight="1">
      <c r="D855" s="103"/>
      <c r="F855" s="103"/>
      <c r="H855" s="103"/>
    </row>
    <row r="856" spans="4:8" ht="15.75" customHeight="1">
      <c r="D856" s="103"/>
      <c r="F856" s="103"/>
      <c r="H856" s="103"/>
    </row>
    <row r="857" spans="4:8" ht="15.75" customHeight="1">
      <c r="D857" s="103"/>
      <c r="F857" s="103"/>
      <c r="H857" s="103"/>
    </row>
    <row r="858" spans="4:8" ht="15.75" customHeight="1">
      <c r="D858" s="103"/>
      <c r="F858" s="103"/>
      <c r="H858" s="103"/>
    </row>
    <row r="859" spans="4:8" ht="15.75" customHeight="1">
      <c r="D859" s="103"/>
      <c r="F859" s="103"/>
      <c r="H859" s="103"/>
    </row>
    <row r="860" spans="4:8" ht="15.75" customHeight="1">
      <c r="D860" s="103"/>
      <c r="F860" s="103"/>
      <c r="H860" s="103"/>
    </row>
    <row r="861" spans="4:8" ht="15.75" customHeight="1">
      <c r="D861" s="103"/>
      <c r="F861" s="103"/>
      <c r="H861" s="103"/>
    </row>
    <row r="862" spans="4:8" ht="15.75" customHeight="1">
      <c r="D862" s="103"/>
      <c r="F862" s="103"/>
      <c r="H862" s="103"/>
    </row>
    <row r="863" spans="4:8" ht="15.75" customHeight="1">
      <c r="D863" s="103"/>
      <c r="F863" s="103"/>
      <c r="H863" s="103"/>
    </row>
    <row r="864" spans="4:8" ht="15.75" customHeight="1">
      <c r="D864" s="103"/>
      <c r="F864" s="103"/>
      <c r="H864" s="103"/>
    </row>
    <row r="865" spans="4:8" ht="15.75" customHeight="1">
      <c r="D865" s="103"/>
      <c r="F865" s="103"/>
      <c r="H865" s="103"/>
    </row>
    <row r="866" spans="4:8" ht="15.75" customHeight="1">
      <c r="D866" s="103"/>
      <c r="F866" s="103"/>
      <c r="H866" s="103"/>
    </row>
    <row r="867" spans="4:8" ht="15.75" customHeight="1">
      <c r="D867" s="103"/>
      <c r="F867" s="103"/>
      <c r="H867" s="103"/>
    </row>
    <row r="868" spans="4:8" ht="15.75" customHeight="1">
      <c r="D868" s="103"/>
      <c r="F868" s="103"/>
      <c r="H868" s="103"/>
    </row>
    <row r="869" spans="4:8" ht="15.75" customHeight="1">
      <c r="D869" s="103"/>
      <c r="F869" s="103"/>
      <c r="H869" s="103"/>
    </row>
    <row r="870" spans="4:8" ht="15.75" customHeight="1">
      <c r="D870" s="103"/>
      <c r="F870" s="103"/>
      <c r="H870" s="103"/>
    </row>
    <row r="871" spans="4:8" ht="15.75" customHeight="1">
      <c r="D871" s="103"/>
      <c r="F871" s="103"/>
      <c r="H871" s="103"/>
    </row>
    <row r="872" spans="4:8" ht="15.75" customHeight="1">
      <c r="D872" s="103"/>
      <c r="F872" s="103"/>
      <c r="H872" s="103"/>
    </row>
    <row r="873" spans="4:8" ht="15.75" customHeight="1">
      <c r="D873" s="103"/>
      <c r="F873" s="103"/>
      <c r="H873" s="103"/>
    </row>
    <row r="874" spans="4:8" ht="15.75" customHeight="1">
      <c r="D874" s="103"/>
      <c r="F874" s="103"/>
      <c r="H874" s="103"/>
    </row>
    <row r="875" spans="4:8" ht="15.75" customHeight="1">
      <c r="D875" s="103"/>
      <c r="F875" s="103"/>
      <c r="H875" s="103"/>
    </row>
    <row r="876" spans="4:8" ht="15.75" customHeight="1">
      <c r="D876" s="103"/>
      <c r="F876" s="103"/>
      <c r="H876" s="103"/>
    </row>
    <row r="877" spans="4:8" ht="15.75" customHeight="1">
      <c r="D877" s="103"/>
      <c r="F877" s="103"/>
      <c r="H877" s="103"/>
    </row>
    <row r="878" spans="4:8" ht="15.75" customHeight="1">
      <c r="D878" s="103"/>
      <c r="F878" s="103"/>
      <c r="H878" s="103"/>
    </row>
    <row r="879" spans="4:8" ht="15.75" customHeight="1">
      <c r="D879" s="103"/>
      <c r="F879" s="103"/>
      <c r="H879" s="103"/>
    </row>
    <row r="880" spans="4:8" ht="15.75" customHeight="1">
      <c r="D880" s="103"/>
      <c r="F880" s="103"/>
      <c r="H880" s="103"/>
    </row>
    <row r="881" spans="4:8" ht="15.75" customHeight="1">
      <c r="D881" s="103"/>
      <c r="F881" s="103"/>
      <c r="H881" s="103"/>
    </row>
    <row r="882" spans="4:8" ht="15.75" customHeight="1">
      <c r="D882" s="103"/>
      <c r="F882" s="103"/>
      <c r="H882" s="103"/>
    </row>
    <row r="883" spans="4:8" ht="15.75" customHeight="1">
      <c r="D883" s="103"/>
      <c r="F883" s="103"/>
      <c r="H883" s="103"/>
    </row>
    <row r="884" spans="4:8" ht="15.75" customHeight="1">
      <c r="D884" s="103"/>
      <c r="F884" s="103"/>
      <c r="H884" s="103"/>
    </row>
    <row r="885" spans="4:8" ht="15.75" customHeight="1">
      <c r="D885" s="103"/>
      <c r="F885" s="103"/>
      <c r="H885" s="103"/>
    </row>
    <row r="886" spans="4:8" ht="15.75" customHeight="1">
      <c r="D886" s="103"/>
      <c r="F886" s="103"/>
      <c r="H886" s="103"/>
    </row>
    <row r="887" spans="4:8" ht="15.75" customHeight="1">
      <c r="D887" s="103"/>
      <c r="F887" s="103"/>
      <c r="H887" s="103"/>
    </row>
    <row r="888" spans="4:8" ht="15.75" customHeight="1">
      <c r="D888" s="103"/>
      <c r="F888" s="103"/>
      <c r="H888" s="103"/>
    </row>
    <row r="889" spans="4:8" ht="15.75" customHeight="1">
      <c r="D889" s="103"/>
      <c r="F889" s="103"/>
      <c r="H889" s="103"/>
    </row>
    <row r="890" spans="4:8" ht="15.75" customHeight="1">
      <c r="D890" s="103"/>
      <c r="F890" s="103"/>
      <c r="H890" s="103"/>
    </row>
    <row r="891" spans="4:8" ht="15.75" customHeight="1">
      <c r="D891" s="103"/>
      <c r="F891" s="103"/>
      <c r="H891" s="103"/>
    </row>
    <row r="892" spans="4:8" ht="15.75" customHeight="1">
      <c r="D892" s="103"/>
      <c r="F892" s="103"/>
      <c r="H892" s="103"/>
    </row>
    <row r="893" spans="4:8" ht="15.75" customHeight="1">
      <c r="D893" s="103"/>
      <c r="F893" s="103"/>
      <c r="H893" s="103"/>
    </row>
    <row r="894" spans="4:8" ht="15.75" customHeight="1">
      <c r="D894" s="103"/>
      <c r="F894" s="103"/>
      <c r="H894" s="103"/>
    </row>
    <row r="895" spans="4:8" ht="15.75" customHeight="1">
      <c r="D895" s="103"/>
      <c r="F895" s="103"/>
      <c r="H895" s="103"/>
    </row>
    <row r="896" spans="4:8" ht="15.75" customHeight="1">
      <c r="D896" s="103"/>
      <c r="F896" s="103"/>
      <c r="H896" s="103"/>
    </row>
    <row r="897" spans="4:8" ht="15.75" customHeight="1">
      <c r="D897" s="103"/>
      <c r="F897" s="103"/>
      <c r="H897" s="103"/>
    </row>
    <row r="898" spans="4:8" ht="15.75" customHeight="1">
      <c r="D898" s="103"/>
      <c r="F898" s="103"/>
      <c r="H898" s="103"/>
    </row>
    <row r="899" spans="4:8" ht="15.75" customHeight="1">
      <c r="D899" s="103"/>
      <c r="F899" s="103"/>
      <c r="H899" s="103"/>
    </row>
    <row r="900" spans="4:8" ht="15.75" customHeight="1">
      <c r="D900" s="103"/>
      <c r="F900" s="103"/>
      <c r="H900" s="103"/>
    </row>
    <row r="901" spans="4:8" ht="15.75" customHeight="1">
      <c r="D901" s="103"/>
      <c r="F901" s="103"/>
      <c r="H901" s="103"/>
    </row>
    <row r="902" spans="4:8" ht="15.75" customHeight="1">
      <c r="D902" s="103"/>
      <c r="F902" s="103"/>
      <c r="H902" s="103"/>
    </row>
    <row r="903" spans="4:8" ht="15.75" customHeight="1">
      <c r="D903" s="103"/>
      <c r="F903" s="103"/>
      <c r="H903" s="103"/>
    </row>
    <row r="904" spans="4:8" ht="15.75" customHeight="1">
      <c r="D904" s="103"/>
      <c r="F904" s="103"/>
      <c r="H904" s="103"/>
    </row>
    <row r="905" spans="4:8" ht="15.75" customHeight="1">
      <c r="D905" s="103"/>
      <c r="F905" s="103"/>
      <c r="H905" s="103"/>
    </row>
    <row r="906" spans="4:8" ht="15.75" customHeight="1">
      <c r="D906" s="103"/>
      <c r="F906" s="103"/>
      <c r="H906" s="103"/>
    </row>
    <row r="907" spans="4:8" ht="15.75" customHeight="1">
      <c r="D907" s="103"/>
      <c r="F907" s="103"/>
      <c r="H907" s="103"/>
    </row>
    <row r="908" spans="4:8" ht="15.75" customHeight="1">
      <c r="D908" s="103"/>
      <c r="F908" s="103"/>
      <c r="H908" s="103"/>
    </row>
    <row r="909" spans="4:8" ht="15.75" customHeight="1">
      <c r="D909" s="103"/>
      <c r="F909" s="103"/>
      <c r="H909" s="103"/>
    </row>
    <row r="910" spans="4:8" ht="15.75" customHeight="1">
      <c r="D910" s="103"/>
      <c r="F910" s="103"/>
      <c r="H910" s="103"/>
    </row>
    <row r="911" spans="4:8" ht="15.75" customHeight="1">
      <c r="D911" s="103"/>
      <c r="F911" s="103"/>
      <c r="H911" s="103"/>
    </row>
    <row r="912" spans="4:8" ht="15.75" customHeight="1">
      <c r="D912" s="103"/>
      <c r="F912" s="103"/>
      <c r="H912" s="103"/>
    </row>
    <row r="913" spans="4:8" ht="15.75" customHeight="1">
      <c r="D913" s="103"/>
      <c r="F913" s="103"/>
      <c r="H913" s="103"/>
    </row>
    <row r="914" spans="4:8" ht="15.75" customHeight="1">
      <c r="D914" s="103"/>
      <c r="F914" s="103"/>
      <c r="H914" s="103"/>
    </row>
    <row r="915" spans="4:8" ht="15.75" customHeight="1">
      <c r="D915" s="103"/>
      <c r="F915" s="103"/>
      <c r="H915" s="103"/>
    </row>
    <row r="916" spans="4:8" ht="15.75" customHeight="1">
      <c r="D916" s="103"/>
      <c r="F916" s="103"/>
      <c r="H916" s="103"/>
    </row>
    <row r="917" spans="4:8" ht="15.75" customHeight="1">
      <c r="D917" s="103"/>
      <c r="F917" s="103"/>
      <c r="H917" s="103"/>
    </row>
    <row r="918" spans="4:8" ht="15.75" customHeight="1">
      <c r="D918" s="103"/>
      <c r="F918" s="103"/>
      <c r="H918" s="103"/>
    </row>
    <row r="919" spans="4:8" ht="15.75" customHeight="1">
      <c r="D919" s="103"/>
      <c r="F919" s="103"/>
      <c r="H919" s="103"/>
    </row>
    <row r="920" spans="4:8" ht="15.75" customHeight="1">
      <c r="D920" s="103"/>
      <c r="F920" s="103"/>
      <c r="H920" s="103"/>
    </row>
    <row r="921" spans="4:8" ht="15.75" customHeight="1">
      <c r="D921" s="103"/>
      <c r="F921" s="103"/>
      <c r="H921" s="103"/>
    </row>
    <row r="922" spans="4:8" ht="15.75" customHeight="1">
      <c r="D922" s="103"/>
      <c r="F922" s="103"/>
      <c r="H922" s="103"/>
    </row>
    <row r="923" spans="4:8" ht="15.75" customHeight="1">
      <c r="D923" s="103"/>
      <c r="F923" s="103"/>
      <c r="H923" s="103"/>
    </row>
    <row r="924" spans="4:8" ht="15.75" customHeight="1">
      <c r="D924" s="103"/>
      <c r="F924" s="103"/>
      <c r="H924" s="103"/>
    </row>
    <row r="925" spans="4:8" ht="15.75" customHeight="1">
      <c r="D925" s="103"/>
      <c r="F925" s="103"/>
      <c r="H925" s="103"/>
    </row>
    <row r="926" spans="4:8" ht="15.75" customHeight="1">
      <c r="D926" s="103"/>
      <c r="F926" s="103"/>
      <c r="H926" s="103"/>
    </row>
    <row r="927" spans="4:8" ht="15.75" customHeight="1">
      <c r="D927" s="103"/>
      <c r="F927" s="103"/>
      <c r="H927" s="103"/>
    </row>
    <row r="928" spans="4:8" ht="15.75" customHeight="1">
      <c r="D928" s="103"/>
      <c r="F928" s="103"/>
      <c r="H928" s="103"/>
    </row>
    <row r="929" spans="4:8" ht="15.75" customHeight="1">
      <c r="D929" s="103"/>
      <c r="F929" s="103"/>
      <c r="H929" s="103"/>
    </row>
    <row r="930" spans="4:8" ht="15.75" customHeight="1">
      <c r="D930" s="103"/>
      <c r="F930" s="103"/>
      <c r="H930" s="103"/>
    </row>
    <row r="931" spans="4:8" ht="15.75" customHeight="1">
      <c r="D931" s="103"/>
      <c r="F931" s="103"/>
      <c r="H931" s="103"/>
    </row>
    <row r="932" spans="4:8" ht="15.75" customHeight="1">
      <c r="D932" s="103"/>
      <c r="F932" s="103"/>
      <c r="H932" s="103"/>
    </row>
    <row r="933" spans="4:8" ht="15.75" customHeight="1">
      <c r="D933" s="103"/>
      <c r="F933" s="103"/>
      <c r="H933" s="103"/>
    </row>
    <row r="934" spans="4:8" ht="15.75" customHeight="1">
      <c r="D934" s="103"/>
      <c r="F934" s="103"/>
      <c r="H934" s="103"/>
    </row>
    <row r="935" spans="4:8" ht="15.75" customHeight="1">
      <c r="D935" s="103"/>
      <c r="F935" s="103"/>
      <c r="H935" s="103"/>
    </row>
    <row r="936" spans="4:8" ht="15.75" customHeight="1">
      <c r="D936" s="103"/>
      <c r="F936" s="103"/>
      <c r="H936" s="103"/>
    </row>
    <row r="937" spans="4:8" ht="15.75" customHeight="1">
      <c r="D937" s="103"/>
      <c r="F937" s="103"/>
      <c r="H937" s="103"/>
    </row>
    <row r="938" spans="4:8" ht="15.75" customHeight="1">
      <c r="D938" s="103"/>
      <c r="F938" s="103"/>
      <c r="H938" s="103"/>
    </row>
    <row r="939" spans="4:8" ht="15.75" customHeight="1">
      <c r="D939" s="103"/>
      <c r="F939" s="103"/>
      <c r="H939" s="103"/>
    </row>
    <row r="940" spans="4:8" ht="15.75" customHeight="1">
      <c r="D940" s="103"/>
      <c r="F940" s="103"/>
      <c r="H940" s="103"/>
    </row>
    <row r="941" spans="4:8" ht="15.75" customHeight="1">
      <c r="D941" s="103"/>
      <c r="F941" s="103"/>
      <c r="H941" s="103"/>
    </row>
    <row r="942" spans="4:8" ht="15.75" customHeight="1">
      <c r="D942" s="103"/>
      <c r="F942" s="103"/>
      <c r="H942" s="103"/>
    </row>
    <row r="943" spans="4:8" ht="15.75" customHeight="1">
      <c r="D943" s="103"/>
      <c r="F943" s="103"/>
      <c r="H943" s="103"/>
    </row>
    <row r="944" spans="4:8" ht="15.75" customHeight="1">
      <c r="D944" s="103"/>
      <c r="F944" s="103"/>
      <c r="H944" s="103"/>
    </row>
    <row r="945" spans="4:8" ht="15.75" customHeight="1">
      <c r="D945" s="103"/>
      <c r="F945" s="103"/>
      <c r="H945" s="103"/>
    </row>
    <row r="946" spans="4:8" ht="15.75" customHeight="1">
      <c r="D946" s="103"/>
      <c r="F946" s="103"/>
      <c r="H946" s="103"/>
    </row>
    <row r="947" spans="4:8" ht="15.75" customHeight="1">
      <c r="D947" s="103"/>
      <c r="F947" s="103"/>
      <c r="H947" s="103"/>
    </row>
    <row r="948" spans="4:8" ht="15.75" customHeight="1">
      <c r="D948" s="103"/>
      <c r="F948" s="103"/>
      <c r="H948" s="103"/>
    </row>
    <row r="949" spans="4:8" ht="15.75" customHeight="1">
      <c r="D949" s="103"/>
      <c r="F949" s="103"/>
      <c r="H949" s="103"/>
    </row>
    <row r="950" spans="4:8" ht="15.75" customHeight="1">
      <c r="D950" s="103"/>
      <c r="F950" s="103"/>
      <c r="H950" s="103"/>
    </row>
    <row r="951" spans="4:8" ht="15.75" customHeight="1">
      <c r="D951" s="103"/>
      <c r="F951" s="103"/>
      <c r="H951" s="103"/>
    </row>
    <row r="952" spans="4:8" ht="15.75" customHeight="1">
      <c r="D952" s="103"/>
      <c r="F952" s="103"/>
      <c r="H952" s="103"/>
    </row>
    <row r="953" spans="4:8" ht="15.75" customHeight="1">
      <c r="D953" s="103"/>
      <c r="F953" s="103"/>
      <c r="H953" s="103"/>
    </row>
    <row r="954" spans="4:8" ht="15.75" customHeight="1">
      <c r="D954" s="103"/>
      <c r="F954" s="103"/>
      <c r="H954" s="103"/>
    </row>
    <row r="955" spans="4:8" ht="15.75" customHeight="1">
      <c r="D955" s="103"/>
      <c r="F955" s="103"/>
      <c r="H955" s="103"/>
    </row>
    <row r="956" spans="4:8" ht="15.75" customHeight="1">
      <c r="D956" s="103"/>
      <c r="F956" s="103"/>
      <c r="H956" s="103"/>
    </row>
    <row r="957" spans="4:8" ht="15.75" customHeight="1">
      <c r="D957" s="103"/>
      <c r="F957" s="103"/>
      <c r="H957" s="103"/>
    </row>
    <row r="958" spans="4:8" ht="15.75" customHeight="1">
      <c r="D958" s="103"/>
      <c r="F958" s="103"/>
      <c r="H958" s="103"/>
    </row>
    <row r="959" spans="4:8" ht="15.75" customHeight="1">
      <c r="D959" s="103"/>
      <c r="F959" s="103"/>
      <c r="H959" s="103"/>
    </row>
    <row r="960" spans="4:8" ht="15.75" customHeight="1">
      <c r="D960" s="103"/>
      <c r="F960" s="103"/>
      <c r="H960" s="103"/>
    </row>
    <row r="961" spans="4:8" ht="15.75" customHeight="1">
      <c r="D961" s="103"/>
      <c r="F961" s="103"/>
      <c r="H961" s="103"/>
    </row>
    <row r="962" spans="4:8" ht="15.75" customHeight="1">
      <c r="D962" s="103"/>
      <c r="F962" s="103"/>
      <c r="H962" s="103"/>
    </row>
    <row r="963" spans="4:8" ht="15.75" customHeight="1">
      <c r="D963" s="103"/>
      <c r="F963" s="103"/>
      <c r="H963" s="103"/>
    </row>
    <row r="964" spans="4:8" ht="15.75" customHeight="1">
      <c r="D964" s="103"/>
      <c r="F964" s="103"/>
      <c r="H964" s="103"/>
    </row>
    <row r="965" spans="4:8" ht="15.75" customHeight="1">
      <c r="D965" s="103"/>
      <c r="F965" s="103"/>
      <c r="H965" s="103"/>
    </row>
    <row r="966" spans="4:8" ht="15.75" customHeight="1">
      <c r="D966" s="103"/>
      <c r="F966" s="103"/>
      <c r="H966" s="103"/>
    </row>
    <row r="967" spans="4:8" ht="15.75" customHeight="1">
      <c r="D967" s="103"/>
      <c r="F967" s="103"/>
      <c r="H967" s="103"/>
    </row>
    <row r="968" spans="4:8" ht="15.75" customHeight="1">
      <c r="D968" s="103"/>
      <c r="F968" s="103"/>
      <c r="H968" s="103"/>
    </row>
    <row r="969" spans="4:8" ht="15.75" customHeight="1">
      <c r="D969" s="103"/>
      <c r="F969" s="103"/>
      <c r="H969" s="103"/>
    </row>
    <row r="970" spans="4:8" ht="15.75" customHeight="1">
      <c r="D970" s="103"/>
      <c r="F970" s="103"/>
      <c r="H970" s="103"/>
    </row>
    <row r="971" spans="4:8" ht="15.75" customHeight="1">
      <c r="D971" s="103"/>
      <c r="F971" s="103"/>
      <c r="H971" s="103"/>
    </row>
    <row r="972" spans="4:8" ht="15.75" customHeight="1">
      <c r="D972" s="103"/>
      <c r="F972" s="103"/>
      <c r="H972" s="103"/>
    </row>
    <row r="973" spans="4:8" ht="15.75" customHeight="1">
      <c r="D973" s="103"/>
      <c r="F973" s="103"/>
      <c r="H973" s="103"/>
    </row>
    <row r="974" spans="4:8" ht="15.75" customHeight="1">
      <c r="D974" s="103"/>
      <c r="F974" s="103"/>
      <c r="H974" s="103"/>
    </row>
  </sheetData>
  <mergeCells count="25">
    <mergeCell ref="BC8:BC10"/>
    <mergeCell ref="J9:J10"/>
    <mergeCell ref="K9:K10"/>
    <mergeCell ref="AU9:AU10"/>
    <mergeCell ref="AV9:AV10"/>
    <mergeCell ref="AX9:AX10"/>
    <mergeCell ref="AY9:AY10"/>
    <mergeCell ref="AU8:AV8"/>
    <mergeCell ref="AW8:AW10"/>
    <mergeCell ref="AX8:AY8"/>
    <mergeCell ref="AZ8:AZ10"/>
    <mergeCell ref="BA8:BA10"/>
    <mergeCell ref="BB8:BB10"/>
    <mergeCell ref="AT8:AT10"/>
    <mergeCell ref="H8:H10"/>
    <mergeCell ref="I8:I10"/>
    <mergeCell ref="J8:K8"/>
    <mergeCell ref="L8:AL8"/>
    <mergeCell ref="AM8:AS8"/>
    <mergeCell ref="G8:G10"/>
    <mergeCell ref="B8:B10"/>
    <mergeCell ref="C8:C10"/>
    <mergeCell ref="D8:D10"/>
    <mergeCell ref="E8:E10"/>
    <mergeCell ref="F8:F10"/>
  </mergeCells>
  <printOptions horizontalCentered="1" verticalCentered="1"/>
  <pageMargins left="0.31496062992125984" right="0.31496062992125984" top="0.59055118110236227" bottom="0.59055118110236227" header="0" footer="0"/>
  <pageSetup paperSize="9" scale="28" fitToHeight="0" orientation="landscape" r:id="rId1"/>
  <headerFooter>
    <oddFooter>&amp;C_x000D_&amp;1#&amp;"Aptos"&amp;10&amp;K000000 Confidential - Not for Public Consumption or Distribution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13</vt:i4>
      </vt:variant>
      <vt:variant>
        <vt:lpstr>Intervalos Nomeados</vt:lpstr>
      </vt:variant>
      <vt:variant>
        <vt:i4>3</vt:i4>
      </vt:variant>
    </vt:vector>
  </HeadingPairs>
  <TitlesOfParts>
    <vt:vector size="16" baseType="lpstr">
      <vt:lpstr>CAPA</vt:lpstr>
      <vt:lpstr>CRONO</vt:lpstr>
      <vt:lpstr>RESUMO</vt:lpstr>
      <vt:lpstr>RESUMO -ME</vt:lpstr>
      <vt:lpstr>DOOH - METRÔ</vt:lpstr>
      <vt:lpstr>DOOH - MUB</vt:lpstr>
      <vt:lpstr>DOOH - ESTABELECIMENTOS</vt:lpstr>
      <vt:lpstr>DOOH - PAINEL</vt:lpstr>
      <vt:lpstr>DOOH - TERMINAL RODOVIÁRIO</vt:lpstr>
      <vt:lpstr>INTERNET</vt:lpstr>
      <vt:lpstr>RKG - Social Media</vt:lpstr>
      <vt:lpstr>CONTRA PARTIDA CARRO SOM</vt:lpstr>
      <vt:lpstr>CONTRA PARTIDA RÁDIO COM. </vt:lpstr>
      <vt:lpstr>RESUMO!Area_de_impressao</vt:lpstr>
      <vt:lpstr>'RESUMO -ME'!Area_de_impressao</vt:lpstr>
      <vt:lpstr>'RESUMO -ME'!Titulos_de_impressao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Alaine Oliveira dos Santos</dc:creator>
  <cp:lastModifiedBy>Roberta Campos</cp:lastModifiedBy>
  <cp:lastPrinted>2026-07-15T21:52:47Z</cp:lastPrinted>
  <dcterms:created xsi:type="dcterms:W3CDTF">2022-04-07T17:28:18Z</dcterms:created>
  <dcterms:modified xsi:type="dcterms:W3CDTF">2026-07-16T02:02:16Z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2026-07-16T00:34:44Z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3b94c876-9b43-4a4e-b1b0-c93014b1b27d</vt:lpwstr>
  </property>
  <property fmtid="{D5CDD505-2E9C-101B-9397-08002B2CF9AE}" pid="8" name="MSIP_Label_8e19d756-792e-42a1-bcad-4cb9051ddd2d_ContentBits">
    <vt:lpwstr>2</vt:lpwstr>
  </property>
  <property fmtid="{D5CDD505-2E9C-101B-9397-08002B2CF9AE}" pid="9" name="MSIP_Label_8e19d756-792e-42a1-bcad-4cb9051ddd2d_Tag">
    <vt:lpwstr>10, 3, 0, 1</vt:lpwstr>
  </property>
</Properties>
</file>